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OneDrive\Documents\Prediction Markets\Speeches\"/>
    </mc:Choice>
  </mc:AlternateContent>
  <xr:revisionPtr revIDLastSave="0" documentId="13_ncr:1_{A49A2408-AE02-4155-B67E-431D819E2146}" xr6:coauthVersionLast="47" xr6:coauthVersionMax="47" xr10:uidLastSave="{00000000-0000-0000-0000-000000000000}"/>
  <bookViews>
    <workbookView xWindow="-105" yWindow="0" windowWidth="19410" windowHeight="15960" xr2:uid="{735982DA-5603-4C34-83C3-8A791DB8E2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5" i="1" l="1"/>
  <c r="Q10" i="1"/>
  <c r="P4" i="1"/>
  <c r="Q4" i="1"/>
  <c r="P5" i="1"/>
  <c r="Q5" i="1"/>
  <c r="P6" i="1"/>
  <c r="Q6" i="1"/>
  <c r="P7" i="1"/>
  <c r="Q7" i="1"/>
  <c r="P8" i="1"/>
  <c r="Q8" i="1"/>
  <c r="P9" i="1"/>
  <c r="Q9" i="1"/>
  <c r="P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Q3" i="1"/>
  <c r="P3" i="1"/>
  <c r="Y24" i="1"/>
  <c r="Y3" i="1"/>
  <c r="T24" i="1"/>
  <c r="Y4" i="1"/>
  <c r="Y5" i="1"/>
  <c r="Y6" i="1"/>
  <c r="Y7" i="1"/>
  <c r="Y8" i="1"/>
  <c r="Y11" i="1"/>
  <c r="Y16" i="1"/>
  <c r="Y17" i="1"/>
  <c r="Y18" i="1"/>
  <c r="Y19" i="1"/>
  <c r="Y21" i="1"/>
  <c r="Y22" i="1"/>
  <c r="Y23" i="1"/>
  <c r="AE4" i="1"/>
  <c r="AF4" i="1" s="1"/>
  <c r="AE5" i="1"/>
  <c r="AE6" i="1"/>
  <c r="AF6" i="1" s="1"/>
  <c r="AE7" i="1"/>
  <c r="AE8" i="1"/>
  <c r="AF8" i="1" s="1"/>
  <c r="AE9" i="1"/>
  <c r="AF9" i="1" s="1"/>
  <c r="AE10" i="1"/>
  <c r="AF10" i="1" s="1"/>
  <c r="AE11" i="1"/>
  <c r="AF11" i="1" s="1"/>
  <c r="AE12" i="1"/>
  <c r="AF12" i="1" s="1"/>
  <c r="AE13" i="1"/>
  <c r="AF13" i="1" s="1"/>
  <c r="AE14" i="1"/>
  <c r="AF14" i="1" s="1"/>
  <c r="AG14" i="1" s="1"/>
  <c r="AE15" i="1"/>
  <c r="AF15" i="1" s="1"/>
  <c r="AE16" i="1"/>
  <c r="AF16" i="1" s="1"/>
  <c r="AE17" i="1"/>
  <c r="AF17" i="1" s="1"/>
  <c r="AE18" i="1"/>
  <c r="AF18" i="1" s="1"/>
  <c r="AE19" i="1"/>
  <c r="AF19" i="1" s="1"/>
  <c r="AE20" i="1"/>
  <c r="AF20" i="1" s="1"/>
  <c r="AE21" i="1"/>
  <c r="AE22" i="1"/>
  <c r="AE23" i="1"/>
  <c r="AE3" i="1"/>
  <c r="AF3" i="1" s="1"/>
  <c r="W6" i="1"/>
  <c r="AA12" i="1"/>
  <c r="U24" i="1"/>
  <c r="AA14" i="1"/>
  <c r="AA13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B13" i="1"/>
  <c r="AB12" i="1"/>
  <c r="AB11" i="1"/>
  <c r="AA11" i="1"/>
  <c r="AB10" i="1"/>
  <c r="AA10" i="1"/>
  <c r="AB9" i="1"/>
  <c r="AA9" i="1"/>
  <c r="AB8" i="1"/>
  <c r="AA8" i="1"/>
  <c r="AB7" i="1"/>
  <c r="AA7" i="1"/>
  <c r="AB6" i="1"/>
  <c r="AA6" i="1"/>
  <c r="AB5" i="1"/>
  <c r="AA5" i="1"/>
  <c r="AB4" i="1"/>
  <c r="AA4" i="1"/>
  <c r="AB3" i="1"/>
  <c r="AA3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3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3" i="1"/>
  <c r="W4" i="1"/>
  <c r="W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3" i="1"/>
  <c r="Y20" i="1" l="1"/>
  <c r="Y15" i="1"/>
  <c r="Y14" i="1"/>
  <c r="Y13" i="1"/>
  <c r="Y12" i="1"/>
  <c r="Y10" i="1"/>
  <c r="X24" i="1"/>
  <c r="Y9" i="1"/>
  <c r="AG19" i="1"/>
  <c r="AG18" i="1"/>
  <c r="AG13" i="1"/>
  <c r="AG12" i="1"/>
  <c r="AG9" i="1"/>
  <c r="AG17" i="1"/>
  <c r="AF23" i="1"/>
  <c r="AG23" i="1" s="1"/>
  <c r="AF7" i="1"/>
  <c r="AG7" i="1" s="1"/>
  <c r="AG10" i="1"/>
  <c r="AG20" i="1"/>
  <c r="AG16" i="1"/>
  <c r="AF22" i="1"/>
  <c r="AG22" i="1" s="1"/>
  <c r="AG11" i="1"/>
  <c r="AG8" i="1"/>
  <c r="AG6" i="1"/>
  <c r="AG4" i="1"/>
  <c r="AG15" i="1"/>
  <c r="AF21" i="1"/>
  <c r="AG21" i="1" s="1"/>
  <c r="AF5" i="1"/>
  <c r="AG5" i="1" s="1"/>
  <c r="AG3" i="1"/>
  <c r="W24" i="1"/>
  <c r="AG24" i="1" l="1"/>
  <c r="AG25" i="1" s="1"/>
</calcChain>
</file>

<file path=xl/sharedStrings.xml><?xml version="1.0" encoding="utf-8"?>
<sst xmlns="http://schemas.openxmlformats.org/spreadsheetml/2006/main" count="96" uniqueCount="56">
  <si>
    <t>Main</t>
  </si>
  <si>
    <t>Count</t>
  </si>
  <si>
    <t>AdditionalTerms</t>
  </si>
  <si>
    <t>uw_perc_event</t>
  </si>
  <si>
    <t>w_perc_event</t>
  </si>
  <si>
    <t>uw_perc_rally</t>
  </si>
  <si>
    <t>w_perc_rally</t>
  </si>
  <si>
    <t>uw_perc_all</t>
  </si>
  <si>
    <t>w_perc_all</t>
  </si>
  <si>
    <t>Yes Price</t>
  </si>
  <si>
    <t>No Price</t>
  </si>
  <si>
    <t>Tren de Aragua</t>
  </si>
  <si>
    <t>Ford</t>
  </si>
  <si>
    <t>Weave</t>
  </si>
  <si>
    <t>Border</t>
  </si>
  <si>
    <t>Kamala</t>
  </si>
  <si>
    <t>Million</t>
  </si>
  <si>
    <t>China</t>
  </si>
  <si>
    <t>Maga</t>
  </si>
  <si>
    <t>Make america great again</t>
  </si>
  <si>
    <t>American dream</t>
  </si>
  <si>
    <t>North Carolina</t>
  </si>
  <si>
    <t>Hurricane</t>
  </si>
  <si>
    <t>Barack Hussein Obama</t>
  </si>
  <si>
    <t>Insane Asylum</t>
  </si>
  <si>
    <t>Tampon</t>
  </si>
  <si>
    <t>Trans</t>
  </si>
  <si>
    <t>Crypto</t>
  </si>
  <si>
    <t>Crypto,Bitcoin</t>
  </si>
  <si>
    <t>Reagan</t>
  </si>
  <si>
    <t>JD Vance</t>
  </si>
  <si>
    <t>J.D. Vance</t>
  </si>
  <si>
    <t>Tesla</t>
  </si>
  <si>
    <t>Elon</t>
  </si>
  <si>
    <t>Polymarket percent</t>
  </si>
  <si>
    <t>yes good deal</t>
  </si>
  <si>
    <t>no good deal</t>
  </si>
  <si>
    <t>percPartOfAnotherWord</t>
  </si>
  <si>
    <t>AllowPartial</t>
  </si>
  <si>
    <t>I set limits with 4-6 cents buffer on top of the recommendations, with a 1.1 Factor, focusing on NO</t>
  </si>
  <si>
    <t>Maybe change to a target expected value of 25%?</t>
  </si>
  <si>
    <t>Yes Buys</t>
  </si>
  <si>
    <t>No Buys</t>
  </si>
  <si>
    <t>E Value</t>
  </si>
  <si>
    <t>Paid</t>
  </si>
  <si>
    <t>Chinese</t>
  </si>
  <si>
    <t>better than guidance?</t>
  </si>
  <si>
    <t>Winnings</t>
  </si>
  <si>
    <t>Total</t>
  </si>
  <si>
    <t>Profit</t>
  </si>
  <si>
    <t>Strategy next time:</t>
  </si>
  <si>
    <t>Yes Shares</t>
  </si>
  <si>
    <t>No Shares</t>
  </si>
  <si>
    <t>Even 24 hours before 10/18 there are still 5 Yes bets with 31%+ ROI (2 might be fading, hurricane and North Carolina)</t>
  </si>
  <si>
    <t>All this to say, be patient!!</t>
  </si>
  <si>
    <t>Initially, set with Yes value of 28% and No of 25%, then decrease later on (No's are inherently less risky)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</si>
</sst>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9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E585-6F4F-4280-AEEB-FFDBAD558E6B}">
  <dimension ref="A1:AG57"/>
  <sheetViews>
    <sheetView tabSelected="1" workbookViewId="0">
      <selection activeCell="I13" sqref="I13"/>
    </sheetView>
  </sheetViews>
  <sheetFormatPr defaultRowHeight="15" outlineLevelCol="1" x14ac:dyDescent="0.25"/>
  <cols>
    <col min="6" max="8" width="9.140625" hidden="1" customWidth="1" outlineLevel="1"/>
    <col min="9" max="9" width="12.28515625" style="2" bestFit="1" customWidth="1" collapsed="1"/>
    <col min="10" max="11" width="9.140625" hidden="1" customWidth="1" outlineLevel="1"/>
    <col min="12" max="12" width="0" style="2" hidden="1" customWidth="1" outlineLevel="1"/>
    <col min="13" max="13" width="9.140625" collapsed="1"/>
    <col min="15" max="15" width="10.7109375" bestFit="1" customWidth="1"/>
    <col min="18" max="19" width="9.140625" style="1"/>
    <col min="20" max="21" width="9.85546875" bestFit="1" customWidth="1"/>
    <col min="23" max="24" width="9.85546875" bestFit="1" customWidth="1"/>
  </cols>
  <sheetData>
    <row r="1" spans="1:33" x14ac:dyDescent="0.25">
      <c r="O1" s="3">
        <v>45582</v>
      </c>
    </row>
    <row r="2" spans="1:33" s="4" customFormat="1" ht="60" x14ac:dyDescent="0.25">
      <c r="B2" s="4" t="s">
        <v>0</v>
      </c>
      <c r="C2" s="4" t="s">
        <v>1</v>
      </c>
      <c r="D2" s="4" t="s">
        <v>2</v>
      </c>
      <c r="E2" s="4" t="s">
        <v>38</v>
      </c>
      <c r="F2" s="4" t="s">
        <v>3</v>
      </c>
      <c r="G2" s="4" t="s">
        <v>4</v>
      </c>
      <c r="H2" s="4" t="s">
        <v>5</v>
      </c>
      <c r="I2" s="5" t="s">
        <v>6</v>
      </c>
      <c r="J2" s="4" t="s">
        <v>7</v>
      </c>
      <c r="K2" s="4" t="s">
        <v>8</v>
      </c>
      <c r="L2" s="5" t="s">
        <v>37</v>
      </c>
      <c r="M2" s="4" t="s">
        <v>9</v>
      </c>
      <c r="N2" s="4" t="s">
        <v>10</v>
      </c>
      <c r="O2" s="4" t="s">
        <v>34</v>
      </c>
      <c r="P2" s="4" t="s">
        <v>35</v>
      </c>
      <c r="Q2" s="4" t="s">
        <v>36</v>
      </c>
      <c r="R2" s="6" t="s">
        <v>41</v>
      </c>
      <c r="S2" s="6" t="s">
        <v>42</v>
      </c>
      <c r="T2" s="4" t="s">
        <v>51</v>
      </c>
      <c r="U2" s="4" t="s">
        <v>52</v>
      </c>
      <c r="V2" s="4" t="s">
        <v>44</v>
      </c>
      <c r="W2" s="4" t="s">
        <v>43</v>
      </c>
      <c r="X2" s="4" t="s">
        <v>44</v>
      </c>
      <c r="AA2" s="4" t="s">
        <v>46</v>
      </c>
      <c r="AG2" s="4" t="s">
        <v>47</v>
      </c>
    </row>
    <row r="3" spans="1:33" x14ac:dyDescent="0.25">
      <c r="A3">
        <v>0</v>
      </c>
      <c r="B3" t="s">
        <v>11</v>
      </c>
      <c r="C3">
        <v>1</v>
      </c>
      <c r="E3" t="b">
        <v>0</v>
      </c>
      <c r="F3">
        <v>0</v>
      </c>
      <c r="G3">
        <v>0</v>
      </c>
      <c r="H3">
        <v>0.42857142857142799</v>
      </c>
      <c r="I3" s="2">
        <v>0.71578381285291703</v>
      </c>
      <c r="J3">
        <v>0.25</v>
      </c>
      <c r="K3">
        <v>0.39418544386583998</v>
      </c>
      <c r="L3" s="2">
        <v>0</v>
      </c>
      <c r="M3" s="1">
        <v>0.61578381285291695</v>
      </c>
      <c r="N3" s="1">
        <v>0.18421618714708199</v>
      </c>
      <c r="O3" s="2">
        <v>0.56999999999999995</v>
      </c>
      <c r="P3" s="2">
        <f>I3-O3</f>
        <v>0.14578381285291708</v>
      </c>
      <c r="Q3" s="2">
        <f>(1-I3)-(1-O3)</f>
        <v>-0.14578381285291708</v>
      </c>
      <c r="R3" s="1">
        <v>0.54</v>
      </c>
      <c r="T3">
        <v>20</v>
      </c>
      <c r="W3" s="7">
        <f>T3*I3+(1-I3)*U3</f>
        <v>14.315676257058341</v>
      </c>
      <c r="X3" s="7">
        <f>R3*T3+S3*U3</f>
        <v>10.8</v>
      </c>
      <c r="Y3" s="2">
        <f>IFERROR(W3/X3-1,"")</f>
        <v>0.32552557935725357</v>
      </c>
      <c r="AA3" t="str">
        <f>IF(LEN(R3),IF(R3&lt;M3,"Yes!!","No :("),"")</f>
        <v>Yes!!</v>
      </c>
      <c r="AB3" t="str">
        <f t="shared" ref="AB3:AB24" si="0">IF(LEN(S3),IF(S3&lt;N3,"Yes!!","No :("),"")</f>
        <v/>
      </c>
      <c r="AE3">
        <f ca="1">RAND()</f>
        <v>0.45421273134365459</v>
      </c>
      <c r="AF3" t="str">
        <f ca="1">IF(AE3&lt;I3,"Yes","No")</f>
        <v>Yes</v>
      </c>
      <c r="AG3">
        <f ca="1">IF(AF3="Yes",T3,U3)</f>
        <v>20</v>
      </c>
    </row>
    <row r="4" spans="1:33" x14ac:dyDescent="0.25">
      <c r="A4">
        <v>1</v>
      </c>
      <c r="B4" t="s">
        <v>12</v>
      </c>
      <c r="C4">
        <v>1</v>
      </c>
      <c r="E4" t="b">
        <v>0</v>
      </c>
      <c r="F4">
        <v>0.4</v>
      </c>
      <c r="G4">
        <v>0.63444108761329299</v>
      </c>
      <c r="H4">
        <v>0</v>
      </c>
      <c r="I4" s="2">
        <v>0</v>
      </c>
      <c r="J4">
        <v>0.16666666666666599</v>
      </c>
      <c r="K4">
        <v>0.28505145734100001</v>
      </c>
      <c r="L4" s="2">
        <v>7.75</v>
      </c>
      <c r="M4" s="1">
        <v>-0.1</v>
      </c>
      <c r="N4" s="1">
        <v>0.9</v>
      </c>
      <c r="O4" s="2">
        <v>0.68</v>
      </c>
      <c r="P4" s="2">
        <f t="shared" ref="P4:P23" si="1">I4-O4</f>
        <v>-0.68</v>
      </c>
      <c r="Q4" s="2">
        <f t="shared" ref="Q4:Q23" si="2">(1-I4)-(1-O4)</f>
        <v>0.68</v>
      </c>
      <c r="W4" s="7">
        <f t="shared" ref="W4:W23" si="3">T4*I4+(1-I4)*U4</f>
        <v>0</v>
      </c>
      <c r="X4" s="7">
        <f t="shared" ref="X4:X23" si="4">R4*T4+S4*U4</f>
        <v>0</v>
      </c>
      <c r="Y4" s="2" t="str">
        <f t="shared" ref="Y4:Y24" si="5">IFERROR(W4/X4-1,"")</f>
        <v/>
      </c>
      <c r="AA4" t="str">
        <f t="shared" ref="AA4:AA24" si="6">IF(LEN(R4),IF(R4&lt;M4,"Yes!!","No :("),"")</f>
        <v/>
      </c>
      <c r="AB4" t="str">
        <f t="shared" si="0"/>
        <v/>
      </c>
      <c r="AE4">
        <f t="shared" ref="AE4:AE23" ca="1" si="7">RAND()</f>
        <v>0.55761306176905623</v>
      </c>
      <c r="AF4" t="str">
        <f t="shared" ref="AF4:AF23" ca="1" si="8">IF(AE4&lt;I4,"Yes","No")</f>
        <v>No</v>
      </c>
      <c r="AG4">
        <f t="shared" ref="AG4:AG23" ca="1" si="9">IF(AF4="Yes",T4,U4)</f>
        <v>0</v>
      </c>
    </row>
    <row r="5" spans="1:33" x14ac:dyDescent="0.25">
      <c r="A5">
        <v>2</v>
      </c>
      <c r="B5" t="s">
        <v>13</v>
      </c>
      <c r="C5">
        <v>1</v>
      </c>
      <c r="E5" t="b">
        <v>0</v>
      </c>
      <c r="F5">
        <v>0.2</v>
      </c>
      <c r="G5">
        <v>0.50755287009063399</v>
      </c>
      <c r="H5">
        <v>0.14285714285714199</v>
      </c>
      <c r="I5" s="2">
        <v>0.124226942726539</v>
      </c>
      <c r="J5">
        <v>0.16666666666666599</v>
      </c>
      <c r="K5">
        <v>0.29645351563464001</v>
      </c>
      <c r="L5" s="2">
        <v>0</v>
      </c>
      <c r="M5" s="1">
        <v>2.4226942726539399E-2</v>
      </c>
      <c r="N5" s="1">
        <v>0.77577305727346002</v>
      </c>
      <c r="O5" s="2">
        <v>0.22</v>
      </c>
      <c r="P5" s="2">
        <f t="shared" si="1"/>
        <v>-9.5773057273460999E-2</v>
      </c>
      <c r="Q5" s="2">
        <f t="shared" si="2"/>
        <v>9.5773057273460971E-2</v>
      </c>
      <c r="W5" s="7">
        <f t="shared" si="3"/>
        <v>0</v>
      </c>
      <c r="X5" s="7">
        <f t="shared" si="4"/>
        <v>0</v>
      </c>
      <c r="Y5" s="2" t="str">
        <f t="shared" si="5"/>
        <v/>
      </c>
      <c r="AA5" t="str">
        <f t="shared" si="6"/>
        <v/>
      </c>
      <c r="AB5" t="str">
        <f t="shared" si="0"/>
        <v/>
      </c>
      <c r="AE5">
        <f t="shared" ca="1" si="7"/>
        <v>0.92580322218497979</v>
      </c>
      <c r="AF5" t="str">
        <f t="shared" ca="1" si="8"/>
        <v>No</v>
      </c>
      <c r="AG5">
        <f t="shared" ca="1" si="9"/>
        <v>0</v>
      </c>
    </row>
    <row r="6" spans="1:33" x14ac:dyDescent="0.25">
      <c r="A6">
        <v>3</v>
      </c>
      <c r="B6" t="s">
        <v>14</v>
      </c>
      <c r="C6">
        <v>25</v>
      </c>
      <c r="E6" t="b">
        <v>0</v>
      </c>
      <c r="F6">
        <v>0</v>
      </c>
      <c r="G6">
        <v>0</v>
      </c>
      <c r="H6">
        <v>0.28571428571428498</v>
      </c>
      <c r="I6" s="2">
        <v>0.23958053240118299</v>
      </c>
      <c r="J6">
        <v>0.16666666666666599</v>
      </c>
      <c r="K6">
        <v>0.13193810311212001</v>
      </c>
      <c r="L6" s="2">
        <v>0</v>
      </c>
      <c r="M6" s="1">
        <v>0.13958053240118301</v>
      </c>
      <c r="N6" s="1">
        <v>0.66041946759881598</v>
      </c>
      <c r="O6" s="2">
        <v>0.26</v>
      </c>
      <c r="P6" s="2">
        <f t="shared" si="1"/>
        <v>-2.041946759881702E-2</v>
      </c>
      <c r="Q6" s="2">
        <f t="shared" si="2"/>
        <v>2.0419467598816965E-2</v>
      </c>
      <c r="S6" s="1">
        <v>0.65</v>
      </c>
      <c r="U6">
        <v>20</v>
      </c>
      <c r="W6" s="7">
        <f>T6*I6+(1-I6)*U6</f>
        <v>15.20838935197634</v>
      </c>
      <c r="X6" s="7">
        <f t="shared" si="4"/>
        <v>13</v>
      </c>
      <c r="Y6" s="2">
        <f t="shared" si="5"/>
        <v>0.16987610399817998</v>
      </c>
      <c r="AA6" t="str">
        <f t="shared" si="6"/>
        <v/>
      </c>
      <c r="AB6" t="str">
        <f t="shared" si="0"/>
        <v>Yes!!</v>
      </c>
      <c r="AE6">
        <f t="shared" ca="1" si="7"/>
        <v>0.75064221721467883</v>
      </c>
      <c r="AF6" t="str">
        <f t="shared" ca="1" si="8"/>
        <v>No</v>
      </c>
      <c r="AG6">
        <f t="shared" ca="1" si="9"/>
        <v>20</v>
      </c>
    </row>
    <row r="7" spans="1:33" x14ac:dyDescent="0.25">
      <c r="A7">
        <v>4</v>
      </c>
      <c r="B7" t="s">
        <v>14</v>
      </c>
      <c r="C7">
        <v>35</v>
      </c>
      <c r="E7" t="b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 s="2">
        <v>0</v>
      </c>
      <c r="M7" s="1">
        <v>-0.1</v>
      </c>
      <c r="N7" s="1">
        <v>0.9</v>
      </c>
      <c r="O7" s="2">
        <v>0.09</v>
      </c>
      <c r="P7" s="2">
        <f t="shared" si="1"/>
        <v>-0.09</v>
      </c>
      <c r="Q7" s="2">
        <f t="shared" si="2"/>
        <v>8.9999999999999969E-2</v>
      </c>
      <c r="S7" s="1">
        <v>0.69</v>
      </c>
      <c r="U7">
        <v>20</v>
      </c>
      <c r="W7" s="7">
        <f t="shared" si="3"/>
        <v>20</v>
      </c>
      <c r="X7" s="7">
        <f t="shared" si="4"/>
        <v>13.799999999999999</v>
      </c>
      <c r="Y7" s="2">
        <f t="shared" si="5"/>
        <v>0.4492753623188408</v>
      </c>
      <c r="AA7" t="str">
        <f t="shared" si="6"/>
        <v/>
      </c>
      <c r="AB7" t="str">
        <f t="shared" si="0"/>
        <v>Yes!!</v>
      </c>
      <c r="AE7">
        <f t="shared" ca="1" si="7"/>
        <v>3.0180932579192965E-2</v>
      </c>
      <c r="AF7" t="str">
        <f t="shared" ca="1" si="8"/>
        <v>No</v>
      </c>
      <c r="AG7">
        <f t="shared" ca="1" si="9"/>
        <v>20</v>
      </c>
    </row>
    <row r="8" spans="1:33" x14ac:dyDescent="0.25">
      <c r="A8">
        <v>5</v>
      </c>
      <c r="B8" t="s">
        <v>15</v>
      </c>
      <c r="C8">
        <v>30</v>
      </c>
      <c r="E8" t="b">
        <v>0</v>
      </c>
      <c r="F8">
        <v>0</v>
      </c>
      <c r="G8">
        <v>0</v>
      </c>
      <c r="H8">
        <v>0.71428571428571397</v>
      </c>
      <c r="I8" s="2">
        <v>0.52944339876310798</v>
      </c>
      <c r="J8">
        <v>0.41666666666666602</v>
      </c>
      <c r="K8">
        <v>0.29156691922307998</v>
      </c>
      <c r="L8" s="2">
        <v>0</v>
      </c>
      <c r="M8" s="1">
        <v>0.429443398763108</v>
      </c>
      <c r="N8" s="1">
        <v>0.37055660123689099</v>
      </c>
      <c r="O8" s="2">
        <v>0.22</v>
      </c>
      <c r="P8" s="2">
        <f t="shared" si="1"/>
        <v>0.309443398763108</v>
      </c>
      <c r="Q8" s="2">
        <f t="shared" si="2"/>
        <v>-0.309443398763108</v>
      </c>
      <c r="W8" s="7">
        <f t="shared" si="3"/>
        <v>0</v>
      </c>
      <c r="X8" s="7">
        <f t="shared" si="4"/>
        <v>0</v>
      </c>
      <c r="Y8" s="2" t="str">
        <f t="shared" si="5"/>
        <v/>
      </c>
      <c r="AA8" t="str">
        <f t="shared" si="6"/>
        <v/>
      </c>
      <c r="AB8" t="str">
        <f t="shared" si="0"/>
        <v/>
      </c>
      <c r="AE8">
        <f t="shared" ca="1" si="7"/>
        <v>0.64318443864008201</v>
      </c>
      <c r="AF8" t="str">
        <f t="shared" ca="1" si="8"/>
        <v>No</v>
      </c>
      <c r="AG8">
        <f t="shared" ca="1" si="9"/>
        <v>0</v>
      </c>
    </row>
    <row r="9" spans="1:33" x14ac:dyDescent="0.25">
      <c r="A9">
        <v>6</v>
      </c>
      <c r="B9" t="s">
        <v>16</v>
      </c>
      <c r="C9">
        <v>10</v>
      </c>
      <c r="E9" t="b">
        <v>0</v>
      </c>
      <c r="F9">
        <v>0.4</v>
      </c>
      <c r="G9">
        <v>0.63444108761329299</v>
      </c>
      <c r="H9">
        <v>0.71428571428571397</v>
      </c>
      <c r="I9" s="2">
        <v>0.79295509545576703</v>
      </c>
      <c r="J9">
        <v>0.58333333333333304</v>
      </c>
      <c r="K9">
        <v>0.72173548211949901</v>
      </c>
      <c r="L9" s="2">
        <v>0</v>
      </c>
      <c r="M9" s="1">
        <v>0.69295509545576695</v>
      </c>
      <c r="N9" s="1">
        <v>0.107044904544232</v>
      </c>
      <c r="O9" s="2">
        <v>0.64</v>
      </c>
      <c r="P9" s="2">
        <f t="shared" si="1"/>
        <v>0.15295509545576702</v>
      </c>
      <c r="Q9" s="2">
        <f t="shared" si="2"/>
        <v>-0.15295509545576702</v>
      </c>
      <c r="R9" s="1">
        <v>0.67700000000000005</v>
      </c>
      <c r="T9">
        <v>2008.82</v>
      </c>
      <c r="W9" s="7">
        <f t="shared" si="3"/>
        <v>1592.9040548534538</v>
      </c>
      <c r="X9" s="7">
        <f t="shared" si="4"/>
        <v>1359.9711400000001</v>
      </c>
      <c r="Y9" s="2">
        <f t="shared" si="5"/>
        <v>0.17127783671457442</v>
      </c>
      <c r="AA9" t="str">
        <f t="shared" si="6"/>
        <v>Yes!!</v>
      </c>
      <c r="AB9" t="str">
        <f t="shared" si="0"/>
        <v/>
      </c>
      <c r="AE9">
        <f t="shared" ca="1" si="7"/>
        <v>0.41350218964244478</v>
      </c>
      <c r="AF9" t="str">
        <f t="shared" ca="1" si="8"/>
        <v>Yes</v>
      </c>
      <c r="AG9">
        <f t="shared" ca="1" si="9"/>
        <v>2008.82</v>
      </c>
    </row>
    <row r="10" spans="1:33" x14ac:dyDescent="0.25">
      <c r="A10">
        <v>7</v>
      </c>
      <c r="B10" t="s">
        <v>17</v>
      </c>
      <c r="C10">
        <v>10</v>
      </c>
      <c r="D10" t="s">
        <v>45</v>
      </c>
      <c r="E10" t="b">
        <v>0</v>
      </c>
      <c r="F10">
        <v>0.4</v>
      </c>
      <c r="G10">
        <v>0.63444108761329299</v>
      </c>
      <c r="H10">
        <v>0.14285714285714199</v>
      </c>
      <c r="I10" s="2">
        <v>5.6466792148427002E-2</v>
      </c>
      <c r="J10">
        <v>0.25</v>
      </c>
      <c r="K10">
        <v>0.31614797996001798</v>
      </c>
      <c r="L10" s="2">
        <v>0</v>
      </c>
      <c r="M10" s="1">
        <v>-4.3533207851572997E-2</v>
      </c>
      <c r="N10" s="1">
        <v>0.84353320785157304</v>
      </c>
      <c r="O10" s="2">
        <v>0.69</v>
      </c>
      <c r="P10" s="2">
        <f t="shared" si="1"/>
        <v>-0.63353320785157297</v>
      </c>
      <c r="Q10" s="2">
        <f>(1-I10)-(1-O10)</f>
        <v>0.63353320785157297</v>
      </c>
      <c r="S10" s="1">
        <v>0.55300000000000005</v>
      </c>
      <c r="U10">
        <v>4295.49</v>
      </c>
      <c r="W10" s="7">
        <f t="shared" si="3"/>
        <v>4052.9374589943532</v>
      </c>
      <c r="X10" s="7">
        <f t="shared" si="4"/>
        <v>2375.4059700000003</v>
      </c>
      <c r="Y10" s="2">
        <f t="shared" si="5"/>
        <v>0.70620833246215708</v>
      </c>
      <c r="AA10" t="str">
        <f t="shared" si="6"/>
        <v/>
      </c>
      <c r="AB10" t="str">
        <f t="shared" si="0"/>
        <v>Yes!!</v>
      </c>
      <c r="AE10">
        <f t="shared" ca="1" si="7"/>
        <v>0.91850411356014661</v>
      </c>
      <c r="AF10" t="str">
        <f t="shared" ca="1" si="8"/>
        <v>No</v>
      </c>
      <c r="AG10">
        <f t="shared" ca="1" si="9"/>
        <v>4295.49</v>
      </c>
    </row>
    <row r="11" spans="1:33" x14ac:dyDescent="0.25">
      <c r="A11">
        <v>8</v>
      </c>
      <c r="B11" t="s">
        <v>18</v>
      </c>
      <c r="C11">
        <v>4</v>
      </c>
      <c r="D11" t="s">
        <v>19</v>
      </c>
      <c r="E11" t="b">
        <v>0</v>
      </c>
      <c r="F11">
        <v>0.2</v>
      </c>
      <c r="G11">
        <v>6.3444108761329304E-2</v>
      </c>
      <c r="H11">
        <v>0.42857142857142799</v>
      </c>
      <c r="I11" s="2">
        <v>0.22210271578381199</v>
      </c>
      <c r="J11">
        <v>0.33333333333333298</v>
      </c>
      <c r="K11">
        <v>0.15081813470223801</v>
      </c>
      <c r="L11" s="2">
        <v>0</v>
      </c>
      <c r="M11" s="1">
        <v>0.122102715783812</v>
      </c>
      <c r="N11" s="1">
        <v>0.677897284216187</v>
      </c>
      <c r="O11" s="2">
        <v>0.34</v>
      </c>
      <c r="P11" s="2">
        <f t="shared" si="1"/>
        <v>-0.11789728421618803</v>
      </c>
      <c r="Q11" s="2">
        <f t="shared" si="2"/>
        <v>0.11789728421618806</v>
      </c>
      <c r="R11" s="1">
        <v>0.25</v>
      </c>
      <c r="T11">
        <v>20</v>
      </c>
      <c r="W11" s="7">
        <f t="shared" si="3"/>
        <v>4.4420543156762395</v>
      </c>
      <c r="X11" s="7">
        <f t="shared" si="4"/>
        <v>5</v>
      </c>
      <c r="Y11" s="2">
        <f t="shared" si="5"/>
        <v>-0.11158913686475214</v>
      </c>
      <c r="AA11" t="str">
        <f t="shared" si="6"/>
        <v>No :(</v>
      </c>
      <c r="AB11" t="str">
        <f t="shared" si="0"/>
        <v/>
      </c>
      <c r="AE11">
        <f t="shared" ca="1" si="7"/>
        <v>0.52438130291439033</v>
      </c>
      <c r="AF11" t="str">
        <f t="shared" ca="1" si="8"/>
        <v>No</v>
      </c>
      <c r="AG11">
        <f t="shared" ca="1" si="9"/>
        <v>0</v>
      </c>
    </row>
    <row r="12" spans="1:33" x14ac:dyDescent="0.25">
      <c r="A12">
        <v>9</v>
      </c>
      <c r="B12" t="s">
        <v>20</v>
      </c>
      <c r="C12">
        <v>3</v>
      </c>
      <c r="E12" t="b">
        <v>0</v>
      </c>
      <c r="F12">
        <v>0.4</v>
      </c>
      <c r="G12">
        <v>0.34441087613292998</v>
      </c>
      <c r="H12">
        <v>0.71428571428571397</v>
      </c>
      <c r="I12" s="2">
        <v>0.85506856681903698</v>
      </c>
      <c r="J12">
        <v>0.58333333333333304</v>
      </c>
      <c r="K12">
        <v>0.62563241935881897</v>
      </c>
      <c r="L12" s="2">
        <v>0</v>
      </c>
      <c r="M12" s="1">
        <v>0.755068566819037</v>
      </c>
      <c r="N12" s="1">
        <v>4.4931433180962502E-2</v>
      </c>
      <c r="O12" s="2">
        <v>0.55000000000000004</v>
      </c>
      <c r="P12" s="2">
        <f t="shared" si="1"/>
        <v>0.30506856681903693</v>
      </c>
      <c r="Q12" s="2">
        <f t="shared" si="2"/>
        <v>-0.30506856681903693</v>
      </c>
      <c r="R12" s="1">
        <v>0.65</v>
      </c>
      <c r="T12">
        <v>1103.08</v>
      </c>
      <c r="W12" s="7">
        <f t="shared" si="3"/>
        <v>943.20903468674328</v>
      </c>
      <c r="X12" s="7">
        <f t="shared" si="4"/>
        <v>717.00199999999995</v>
      </c>
      <c r="Y12" s="2">
        <f t="shared" si="5"/>
        <v>0.31549010279851841</v>
      </c>
      <c r="AA12" t="str">
        <f>IF(LEN(R12),IF(R12&lt;M12,"Yes!!","No :("),"")</f>
        <v>Yes!!</v>
      </c>
      <c r="AB12" t="str">
        <f t="shared" si="0"/>
        <v/>
      </c>
      <c r="AE12">
        <f t="shared" ca="1" si="7"/>
        <v>0.21806362878562291</v>
      </c>
      <c r="AF12" t="str">
        <f t="shared" ca="1" si="8"/>
        <v>Yes</v>
      </c>
      <c r="AG12">
        <f t="shared" ca="1" si="9"/>
        <v>1103.08</v>
      </c>
    </row>
    <row r="13" spans="1:33" x14ac:dyDescent="0.25">
      <c r="A13">
        <v>10</v>
      </c>
      <c r="B13" t="s">
        <v>21</v>
      </c>
      <c r="C13">
        <v>2</v>
      </c>
      <c r="E13" t="b">
        <v>0</v>
      </c>
      <c r="F13">
        <v>0.4</v>
      </c>
      <c r="G13">
        <v>0.190332326283987</v>
      </c>
      <c r="H13">
        <v>1</v>
      </c>
      <c r="I13" s="2">
        <v>1</v>
      </c>
      <c r="J13">
        <v>0.75</v>
      </c>
      <c r="K13">
        <v>0.63622004491719897</v>
      </c>
      <c r="L13" s="2">
        <v>0</v>
      </c>
      <c r="M13" s="1">
        <v>0.9</v>
      </c>
      <c r="N13" s="1">
        <v>-0.1</v>
      </c>
      <c r="O13" s="2">
        <v>0.64</v>
      </c>
      <c r="P13" s="2">
        <f t="shared" si="1"/>
        <v>0.36</v>
      </c>
      <c r="Q13" s="2">
        <f t="shared" si="2"/>
        <v>-0.36</v>
      </c>
      <c r="R13" s="1">
        <v>0.84799999999999998</v>
      </c>
      <c r="T13">
        <v>1202.74</v>
      </c>
      <c r="W13" s="7">
        <f t="shared" si="3"/>
        <v>1202.74</v>
      </c>
      <c r="X13" s="7">
        <f t="shared" si="4"/>
        <v>1019.9235199999999</v>
      </c>
      <c r="Y13" s="2">
        <f t="shared" si="5"/>
        <v>0.179245283018868</v>
      </c>
      <c r="AA13" t="str">
        <f>IF(LEN(R13),IF(R13&lt;M13,"Yes!!","No :("),"")</f>
        <v>Yes!!</v>
      </c>
      <c r="AB13" t="str">
        <f t="shared" si="0"/>
        <v/>
      </c>
      <c r="AE13">
        <f t="shared" ca="1" si="7"/>
        <v>0.1597990289827198</v>
      </c>
      <c r="AF13" t="str">
        <f t="shared" ca="1" si="8"/>
        <v>Yes</v>
      </c>
      <c r="AG13">
        <f t="shared" ca="1" si="9"/>
        <v>1202.74</v>
      </c>
    </row>
    <row r="14" spans="1:33" x14ac:dyDescent="0.25">
      <c r="A14">
        <v>11</v>
      </c>
      <c r="B14" t="s">
        <v>22</v>
      </c>
      <c r="C14">
        <v>2</v>
      </c>
      <c r="E14" t="b">
        <v>0</v>
      </c>
      <c r="F14">
        <v>0.6</v>
      </c>
      <c r="G14">
        <v>0.27492447129909298</v>
      </c>
      <c r="H14">
        <v>0.85714285714285698</v>
      </c>
      <c r="I14" s="2">
        <v>0.87577305727346</v>
      </c>
      <c r="J14">
        <v>0.75</v>
      </c>
      <c r="K14">
        <v>0.60581455613415902</v>
      </c>
      <c r="L14" s="2">
        <v>0</v>
      </c>
      <c r="M14" s="1">
        <v>0.77577305727346002</v>
      </c>
      <c r="N14" s="1">
        <v>2.4226942726539299E-2</v>
      </c>
      <c r="O14" s="2">
        <v>0.41</v>
      </c>
      <c r="P14" s="2">
        <f t="shared" si="1"/>
        <v>0.46577305727346002</v>
      </c>
      <c r="Q14" s="2">
        <f t="shared" si="2"/>
        <v>-0.46577305727346008</v>
      </c>
      <c r="R14" s="1">
        <v>0.75600000000000001</v>
      </c>
      <c r="T14">
        <v>2010.91</v>
      </c>
      <c r="W14" s="7">
        <f t="shared" si="3"/>
        <v>1761.1007986017735</v>
      </c>
      <c r="X14" s="7">
        <f t="shared" si="4"/>
        <v>1520.2479600000001</v>
      </c>
      <c r="Y14" s="2">
        <f t="shared" si="5"/>
        <v>0.15842996993843905</v>
      </c>
      <c r="AA14" t="str">
        <f>IF(LEN(R14),IF(R14&lt;M14,"Yes!!","No :("),"")</f>
        <v>Yes!!</v>
      </c>
      <c r="AB14" t="str">
        <f t="shared" si="0"/>
        <v/>
      </c>
      <c r="AE14">
        <f t="shared" ca="1" si="7"/>
        <v>0.98033645526560231</v>
      </c>
      <c r="AF14" t="str">
        <f t="shared" ca="1" si="8"/>
        <v>No</v>
      </c>
      <c r="AG14">
        <f ca="1">IF(AF14="Yes",T14,U14)</f>
        <v>0</v>
      </c>
    </row>
    <row r="15" spans="1:33" x14ac:dyDescent="0.25">
      <c r="A15">
        <v>12</v>
      </c>
      <c r="B15" t="s">
        <v>23</v>
      </c>
      <c r="C15">
        <v>1</v>
      </c>
      <c r="E15" t="b">
        <v>0</v>
      </c>
      <c r="F15">
        <v>0.2</v>
      </c>
      <c r="G15">
        <v>0.50755287009063399</v>
      </c>
      <c r="H15">
        <v>0.85714285714285698</v>
      </c>
      <c r="I15" s="2">
        <v>0.94353320785157302</v>
      </c>
      <c r="J15">
        <v>0.58333333333333304</v>
      </c>
      <c r="K15">
        <v>0.74764925096868096</v>
      </c>
      <c r="L15" s="2">
        <v>0</v>
      </c>
      <c r="M15" s="1">
        <v>0.84353320785157304</v>
      </c>
      <c r="N15" s="1">
        <v>-4.3533207851572997E-2</v>
      </c>
      <c r="O15" s="2">
        <v>0.51</v>
      </c>
      <c r="P15" s="2">
        <f t="shared" si="1"/>
        <v>0.43353320785157301</v>
      </c>
      <c r="Q15" s="2">
        <f t="shared" si="2"/>
        <v>-0.43353320785157301</v>
      </c>
      <c r="R15" s="1">
        <v>0.81200000000000006</v>
      </c>
      <c r="T15">
        <v>2018.51</v>
      </c>
      <c r="W15" s="7">
        <f t="shared" si="3"/>
        <v>1904.5312153804787</v>
      </c>
      <c r="X15" s="7">
        <f t="shared" si="4"/>
        <v>1639.0301200000001</v>
      </c>
      <c r="Y15" s="2">
        <f t="shared" si="5"/>
        <v>0.1619867091768139</v>
      </c>
      <c r="AA15" t="str">
        <f t="shared" si="6"/>
        <v>Yes!!</v>
      </c>
      <c r="AB15" t="str">
        <f t="shared" si="0"/>
        <v/>
      </c>
      <c r="AE15">
        <f t="shared" ca="1" si="7"/>
        <v>0.31284347794382605</v>
      </c>
      <c r="AF15" t="str">
        <f t="shared" ca="1" si="8"/>
        <v>Yes</v>
      </c>
      <c r="AG15">
        <f t="shared" ca="1" si="9"/>
        <v>2018.51</v>
      </c>
    </row>
    <row r="16" spans="1:33" x14ac:dyDescent="0.25">
      <c r="A16">
        <v>13</v>
      </c>
      <c r="B16" t="s">
        <v>24</v>
      </c>
      <c r="C16">
        <v>1</v>
      </c>
      <c r="E16" t="b">
        <v>0</v>
      </c>
      <c r="F16">
        <v>0.2</v>
      </c>
      <c r="G16">
        <v>0.50755287009063399</v>
      </c>
      <c r="H16">
        <v>0.71428571428571397</v>
      </c>
      <c r="I16" s="2">
        <v>0.79295509545576703</v>
      </c>
      <c r="J16">
        <v>0.5</v>
      </c>
      <c r="K16">
        <v>0.66472519065129898</v>
      </c>
      <c r="L16" s="2">
        <v>0</v>
      </c>
      <c r="M16" s="1">
        <v>0.69295509545576695</v>
      </c>
      <c r="N16" s="1">
        <v>0.107044904544232</v>
      </c>
      <c r="O16" s="2">
        <v>0.74</v>
      </c>
      <c r="P16" s="2">
        <f t="shared" si="1"/>
        <v>5.2955095455767043E-2</v>
      </c>
      <c r="Q16" s="2">
        <f t="shared" si="2"/>
        <v>-5.2955095455767043E-2</v>
      </c>
      <c r="W16" s="7">
        <f t="shared" si="3"/>
        <v>0</v>
      </c>
      <c r="X16" s="7">
        <f t="shared" si="4"/>
        <v>0</v>
      </c>
      <c r="Y16" s="2" t="str">
        <f t="shared" si="5"/>
        <v/>
      </c>
      <c r="AA16" t="str">
        <f t="shared" si="6"/>
        <v/>
      </c>
      <c r="AB16" t="str">
        <f t="shared" si="0"/>
        <v/>
      </c>
      <c r="AE16">
        <f t="shared" ca="1" si="7"/>
        <v>0.47629033839676416</v>
      </c>
      <c r="AF16" t="str">
        <f t="shared" ca="1" si="8"/>
        <v>Yes</v>
      </c>
      <c r="AG16">
        <f t="shared" ca="1" si="9"/>
        <v>0</v>
      </c>
    </row>
    <row r="17" spans="1:33" x14ac:dyDescent="0.25">
      <c r="A17">
        <v>14</v>
      </c>
      <c r="B17" t="s">
        <v>25</v>
      </c>
      <c r="C17">
        <v>1</v>
      </c>
      <c r="E17" t="b">
        <v>0</v>
      </c>
      <c r="F17">
        <v>0.2</v>
      </c>
      <c r="G17">
        <v>6.3444108761329304E-2</v>
      </c>
      <c r="H17">
        <v>0.28571428571428498</v>
      </c>
      <c r="I17" s="2">
        <v>0.16563592363538501</v>
      </c>
      <c r="J17">
        <v>0.25</v>
      </c>
      <c r="K17">
        <v>0.11972161208322001</v>
      </c>
      <c r="L17" s="2">
        <v>0</v>
      </c>
      <c r="M17" s="1">
        <v>6.5635923635385798E-2</v>
      </c>
      <c r="N17" s="1">
        <v>0.73436407636461398</v>
      </c>
      <c r="O17" s="2">
        <v>0.18</v>
      </c>
      <c r="P17" s="2">
        <f t="shared" si="1"/>
        <v>-1.436407636461498E-2</v>
      </c>
      <c r="Q17" s="2">
        <f t="shared" si="2"/>
        <v>1.4364076364614897E-2</v>
      </c>
      <c r="S17" s="1">
        <v>0.55000000000000004</v>
      </c>
      <c r="U17">
        <v>20</v>
      </c>
      <c r="W17" s="7">
        <f t="shared" si="3"/>
        <v>16.687281527292299</v>
      </c>
      <c r="X17" s="7">
        <f t="shared" si="4"/>
        <v>11</v>
      </c>
      <c r="Y17" s="2">
        <f t="shared" si="5"/>
        <v>0.51702559339020904</v>
      </c>
      <c r="AA17" t="str">
        <f t="shared" si="6"/>
        <v/>
      </c>
      <c r="AB17" t="str">
        <f t="shared" si="0"/>
        <v>Yes!!</v>
      </c>
      <c r="AE17">
        <f t="shared" ca="1" si="7"/>
        <v>0.45856969250813306</v>
      </c>
      <c r="AF17" t="str">
        <f t="shared" ca="1" si="8"/>
        <v>No</v>
      </c>
      <c r="AG17">
        <f t="shared" ca="1" si="9"/>
        <v>20</v>
      </c>
    </row>
    <row r="18" spans="1:33" x14ac:dyDescent="0.25">
      <c r="A18">
        <v>15</v>
      </c>
      <c r="B18" t="s">
        <v>26</v>
      </c>
      <c r="C18">
        <v>1</v>
      </c>
      <c r="E18" t="b">
        <v>1</v>
      </c>
      <c r="F18">
        <v>0.8</v>
      </c>
      <c r="G18">
        <v>0.93655589123867</v>
      </c>
      <c r="H18">
        <v>1</v>
      </c>
      <c r="I18" s="2">
        <v>1</v>
      </c>
      <c r="J18">
        <v>0.91666666666666596</v>
      </c>
      <c r="K18">
        <v>0.97149485426589999</v>
      </c>
      <c r="L18" s="2">
        <v>0.92857142857142805</v>
      </c>
      <c r="M18" s="1">
        <v>0.9</v>
      </c>
      <c r="N18" s="1">
        <v>-0.1</v>
      </c>
      <c r="O18" s="2">
        <v>0.88</v>
      </c>
      <c r="P18" s="2">
        <f t="shared" si="1"/>
        <v>0.12</v>
      </c>
      <c r="Q18" s="2">
        <f t="shared" si="2"/>
        <v>-0.12</v>
      </c>
      <c r="W18" s="7">
        <f t="shared" si="3"/>
        <v>0</v>
      </c>
      <c r="X18" s="7">
        <f t="shared" si="4"/>
        <v>0</v>
      </c>
      <c r="Y18" s="2" t="str">
        <f t="shared" si="5"/>
        <v/>
      </c>
      <c r="AA18" t="str">
        <f t="shared" si="6"/>
        <v/>
      </c>
      <c r="AB18" t="str">
        <f t="shared" si="0"/>
        <v/>
      </c>
      <c r="AE18">
        <f t="shared" ca="1" si="7"/>
        <v>0.85260218608064664</v>
      </c>
      <c r="AF18" t="str">
        <f t="shared" ca="1" si="8"/>
        <v>Yes</v>
      </c>
      <c r="AG18">
        <f t="shared" ca="1" si="9"/>
        <v>0</v>
      </c>
    </row>
    <row r="19" spans="1:33" x14ac:dyDescent="0.25">
      <c r="A19">
        <v>16</v>
      </c>
      <c r="B19" t="s">
        <v>27</v>
      </c>
      <c r="C19">
        <v>1</v>
      </c>
      <c r="D19" t="s">
        <v>28</v>
      </c>
      <c r="E19" t="b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 s="2">
        <v>0</v>
      </c>
      <c r="M19" s="1">
        <v>-0.1</v>
      </c>
      <c r="N19" s="1">
        <v>0.9</v>
      </c>
      <c r="O19" s="2">
        <v>0.06</v>
      </c>
      <c r="P19" s="2">
        <f t="shared" si="1"/>
        <v>-0.06</v>
      </c>
      <c r="Q19" s="2">
        <f t="shared" si="2"/>
        <v>6.0000000000000053E-2</v>
      </c>
      <c r="S19" s="1">
        <v>0.81</v>
      </c>
      <c r="U19">
        <v>20</v>
      </c>
      <c r="W19" s="7">
        <f t="shared" si="3"/>
        <v>20</v>
      </c>
      <c r="X19" s="7">
        <f t="shared" si="4"/>
        <v>16.200000000000003</v>
      </c>
      <c r="Y19" s="2">
        <f t="shared" si="5"/>
        <v>0.23456790123456761</v>
      </c>
      <c r="AA19" t="str">
        <f t="shared" si="6"/>
        <v/>
      </c>
      <c r="AB19" t="str">
        <f t="shared" si="0"/>
        <v>Yes!!</v>
      </c>
      <c r="AE19">
        <f t="shared" ca="1" si="7"/>
        <v>0.39226356743822788</v>
      </c>
      <c r="AF19" t="str">
        <f t="shared" ca="1" si="8"/>
        <v>No</v>
      </c>
      <c r="AG19">
        <f t="shared" ca="1" si="9"/>
        <v>20</v>
      </c>
    </row>
    <row r="20" spans="1:33" x14ac:dyDescent="0.25">
      <c r="A20">
        <v>17</v>
      </c>
      <c r="B20" t="s">
        <v>29</v>
      </c>
      <c r="C20">
        <v>1</v>
      </c>
      <c r="E20" t="b">
        <v>0</v>
      </c>
      <c r="F20">
        <v>0</v>
      </c>
      <c r="G20">
        <v>0</v>
      </c>
      <c r="H20">
        <v>0.42857142857142799</v>
      </c>
      <c r="I20" s="2">
        <v>0.29604732454961002</v>
      </c>
      <c r="J20">
        <v>0.25</v>
      </c>
      <c r="K20">
        <v>0.163034625731138</v>
      </c>
      <c r="L20" s="2">
        <v>0</v>
      </c>
      <c r="M20" s="1">
        <v>0.19604732454960999</v>
      </c>
      <c r="N20" s="1">
        <v>0.603952675450389</v>
      </c>
      <c r="O20" s="2">
        <v>0.42</v>
      </c>
      <c r="P20" s="2">
        <f t="shared" si="1"/>
        <v>-0.12395267545038996</v>
      </c>
      <c r="Q20" s="2">
        <f t="shared" si="2"/>
        <v>0.1239526754503899</v>
      </c>
      <c r="S20" s="1">
        <v>0.55000000000000004</v>
      </c>
      <c r="U20">
        <v>1499.99</v>
      </c>
      <c r="W20" s="7">
        <f t="shared" si="3"/>
        <v>1055.9219736488305</v>
      </c>
      <c r="X20" s="7">
        <f t="shared" si="4"/>
        <v>824.99450000000002</v>
      </c>
      <c r="Y20" s="2">
        <f t="shared" si="5"/>
        <v>0.27991395536434549</v>
      </c>
      <c r="AA20" t="str">
        <f t="shared" si="6"/>
        <v/>
      </c>
      <c r="AB20" t="str">
        <f t="shared" si="0"/>
        <v>Yes!!</v>
      </c>
      <c r="AE20">
        <f t="shared" ca="1" si="7"/>
        <v>0.95704185880326664</v>
      </c>
      <c r="AF20" t="str">
        <f t="shared" ca="1" si="8"/>
        <v>No</v>
      </c>
      <c r="AG20">
        <f t="shared" ca="1" si="9"/>
        <v>1499.99</v>
      </c>
    </row>
    <row r="21" spans="1:33" x14ac:dyDescent="0.25">
      <c r="A21">
        <v>18</v>
      </c>
      <c r="B21" t="s">
        <v>30</v>
      </c>
      <c r="C21">
        <v>1</v>
      </c>
      <c r="D21" t="s">
        <v>31</v>
      </c>
      <c r="E21" t="b">
        <v>0</v>
      </c>
      <c r="F21">
        <v>0</v>
      </c>
      <c r="G21">
        <v>0</v>
      </c>
      <c r="H21">
        <v>0.71428571428571397</v>
      </c>
      <c r="I21" s="2">
        <v>0.50309222909384199</v>
      </c>
      <c r="J21">
        <v>0.41666666666666602</v>
      </c>
      <c r="K21">
        <v>0.27705520866753802</v>
      </c>
      <c r="L21" s="2">
        <v>0</v>
      </c>
      <c r="M21" s="1">
        <v>0.40309222909384201</v>
      </c>
      <c r="N21" s="1">
        <v>0.39690777090615698</v>
      </c>
      <c r="O21" s="2">
        <v>0.44</v>
      </c>
      <c r="P21" s="2">
        <f t="shared" si="1"/>
        <v>6.3092229093841989E-2</v>
      </c>
      <c r="Q21" s="2">
        <f t="shared" si="2"/>
        <v>-6.3092229093842045E-2</v>
      </c>
      <c r="W21" s="7">
        <f t="shared" si="3"/>
        <v>0</v>
      </c>
      <c r="X21" s="7">
        <f t="shared" si="4"/>
        <v>0</v>
      </c>
      <c r="Y21" s="2" t="str">
        <f t="shared" si="5"/>
        <v/>
      </c>
      <c r="AA21" t="str">
        <f t="shared" si="6"/>
        <v/>
      </c>
      <c r="AB21" t="str">
        <f t="shared" si="0"/>
        <v/>
      </c>
      <c r="AE21">
        <f t="shared" ca="1" si="7"/>
        <v>0.40360614511432336</v>
      </c>
      <c r="AF21" t="str">
        <f t="shared" ca="1" si="8"/>
        <v>Yes</v>
      </c>
      <c r="AG21">
        <f t="shared" ca="1" si="9"/>
        <v>0</v>
      </c>
    </row>
    <row r="22" spans="1:33" x14ac:dyDescent="0.25">
      <c r="A22">
        <v>19</v>
      </c>
      <c r="B22" t="s">
        <v>32</v>
      </c>
      <c r="C22">
        <v>1</v>
      </c>
      <c r="E22" t="b">
        <v>0</v>
      </c>
      <c r="F22">
        <v>0.4</v>
      </c>
      <c r="G22">
        <v>0.190332326283987</v>
      </c>
      <c r="H22">
        <v>0.42857142857142799</v>
      </c>
      <c r="I22" s="2">
        <v>0.31675181500403299</v>
      </c>
      <c r="J22">
        <v>0.41666666666666602</v>
      </c>
      <c r="K22">
        <v>0.259952121227078</v>
      </c>
      <c r="L22" s="2">
        <v>0</v>
      </c>
      <c r="M22" s="1">
        <v>0.21675181500403301</v>
      </c>
      <c r="N22" s="1">
        <v>0.58324818499596598</v>
      </c>
      <c r="O22" s="2">
        <v>0.47</v>
      </c>
      <c r="P22" s="2">
        <f t="shared" si="1"/>
        <v>-0.15324818499596699</v>
      </c>
      <c r="Q22" s="2">
        <f t="shared" si="2"/>
        <v>0.15324818499596704</v>
      </c>
      <c r="W22" s="7">
        <f t="shared" si="3"/>
        <v>0</v>
      </c>
      <c r="X22" s="7">
        <f t="shared" si="4"/>
        <v>0</v>
      </c>
      <c r="Y22" s="2" t="str">
        <f t="shared" si="5"/>
        <v/>
      </c>
      <c r="AA22" t="str">
        <f t="shared" si="6"/>
        <v/>
      </c>
      <c r="AB22" t="str">
        <f t="shared" si="0"/>
        <v/>
      </c>
      <c r="AE22">
        <f t="shared" ca="1" si="7"/>
        <v>0.45003985285307968</v>
      </c>
      <c r="AF22" t="str">
        <f t="shared" ca="1" si="8"/>
        <v>No</v>
      </c>
      <c r="AG22">
        <f t="shared" ca="1" si="9"/>
        <v>0</v>
      </c>
    </row>
    <row r="23" spans="1:33" x14ac:dyDescent="0.25">
      <c r="A23">
        <v>20</v>
      </c>
      <c r="B23" t="s">
        <v>33</v>
      </c>
      <c r="C23">
        <v>1</v>
      </c>
      <c r="E23" t="b">
        <v>0</v>
      </c>
      <c r="F23">
        <v>0.6</v>
      </c>
      <c r="G23">
        <v>0.69788519637462199</v>
      </c>
      <c r="H23">
        <v>1</v>
      </c>
      <c r="I23" s="2">
        <v>1</v>
      </c>
      <c r="J23">
        <v>0.83333333333333304</v>
      </c>
      <c r="K23">
        <v>0.86426121078999996</v>
      </c>
      <c r="L23" s="2">
        <v>5.2631578947368397E-2</v>
      </c>
      <c r="M23" s="1">
        <v>0.9</v>
      </c>
      <c r="N23" s="1">
        <v>-0.1</v>
      </c>
      <c r="O23" s="2">
        <v>0.91</v>
      </c>
      <c r="P23" s="2">
        <f t="shared" si="1"/>
        <v>8.9999999999999969E-2</v>
      </c>
      <c r="Q23" s="2">
        <f t="shared" si="2"/>
        <v>-8.9999999999999969E-2</v>
      </c>
      <c r="W23" s="7">
        <f t="shared" si="3"/>
        <v>0</v>
      </c>
      <c r="X23" s="7">
        <f t="shared" si="4"/>
        <v>0</v>
      </c>
      <c r="Y23" s="2" t="str">
        <f t="shared" si="5"/>
        <v/>
      </c>
      <c r="AA23" t="str">
        <f t="shared" si="6"/>
        <v/>
      </c>
      <c r="AB23" t="str">
        <f t="shared" si="0"/>
        <v/>
      </c>
      <c r="AE23">
        <f t="shared" ca="1" si="7"/>
        <v>0.21256108002671648</v>
      </c>
      <c r="AF23" t="str">
        <f t="shared" ca="1" si="8"/>
        <v>Yes</v>
      </c>
      <c r="AG23">
        <f t="shared" ca="1" si="9"/>
        <v>0</v>
      </c>
    </row>
    <row r="24" spans="1:33" x14ac:dyDescent="0.25">
      <c r="T24" s="7">
        <f>SUMPRODUCT(T3:T23,R3:R23)</f>
        <v>6271.9747400000006</v>
      </c>
      <c r="U24" s="7">
        <f>SUMPRODUCT(U3:U23,S3:S23)</f>
        <v>3254.4004700000005</v>
      </c>
      <c r="W24" s="7">
        <f>SUM(W3:W23)</f>
        <v>12603.997937617638</v>
      </c>
      <c r="X24" s="7">
        <f>SUM(X3:X23)</f>
        <v>9526.375210000002</v>
      </c>
      <c r="Y24" s="2">
        <f>IFERROR(W24/X24-1,"")</f>
        <v>0.32306335408529807</v>
      </c>
      <c r="AA24" t="str">
        <f t="shared" si="6"/>
        <v/>
      </c>
      <c r="AB24" t="str">
        <f t="shared" si="0"/>
        <v/>
      </c>
      <c r="AF24" t="s">
        <v>48</v>
      </c>
      <c r="AG24">
        <f ca="1">SUM(AG3:AG23)</f>
        <v>12228.63</v>
      </c>
    </row>
    <row r="25" spans="1:33" x14ac:dyDescent="0.25">
      <c r="A25" t="s">
        <v>39</v>
      </c>
      <c r="X25" s="2">
        <f>W24/X24-1</f>
        <v>0.32306335408529807</v>
      </c>
      <c r="AF25" t="s">
        <v>49</v>
      </c>
      <c r="AG25" s="7">
        <f ca="1">AG24-X24</f>
        <v>2702.2547899999972</v>
      </c>
    </row>
    <row r="26" spans="1:33" x14ac:dyDescent="0.25">
      <c r="B26" t="s">
        <v>40</v>
      </c>
    </row>
    <row r="28" spans="1:33" x14ac:dyDescent="0.25">
      <c r="A28" t="s">
        <v>50</v>
      </c>
    </row>
    <row r="29" spans="1:33" x14ac:dyDescent="0.25">
      <c r="B29" t="s">
        <v>55</v>
      </c>
      <c r="H29" s="2"/>
      <c r="I29"/>
      <c r="K29" s="2"/>
      <c r="L29"/>
    </row>
    <row r="30" spans="1:33" x14ac:dyDescent="0.25">
      <c r="B30" t="s">
        <v>53</v>
      </c>
      <c r="H30" s="2"/>
      <c r="I30"/>
      <c r="K30" s="2"/>
      <c r="L30"/>
      <c r="AD30">
        <v>-834</v>
      </c>
    </row>
    <row r="31" spans="1:33" x14ac:dyDescent="0.25">
      <c r="C31" t="s">
        <v>54</v>
      </c>
      <c r="H31" s="2"/>
      <c r="I31"/>
      <c r="K31" s="2"/>
      <c r="L31"/>
      <c r="AD31">
        <v>4693</v>
      </c>
    </row>
    <row r="32" spans="1:33" x14ac:dyDescent="0.25">
      <c r="H32" s="2"/>
      <c r="I32"/>
      <c r="K32" s="2"/>
      <c r="L32"/>
      <c r="AD32">
        <v>2675</v>
      </c>
    </row>
    <row r="33" spans="1:30" x14ac:dyDescent="0.25">
      <c r="H33" s="2"/>
      <c r="I33"/>
      <c r="K33" s="2"/>
      <c r="L33"/>
      <c r="AD33">
        <v>2724</v>
      </c>
    </row>
    <row r="34" spans="1:30" x14ac:dyDescent="0.25">
      <c r="H34" s="2"/>
      <c r="I34"/>
      <c r="K34" s="2"/>
      <c r="L34"/>
      <c r="AD34">
        <v>4713</v>
      </c>
    </row>
    <row r="35" spans="1:30" x14ac:dyDescent="0.25">
      <c r="H35" s="2"/>
      <c r="I35"/>
      <c r="K35" s="2"/>
      <c r="L35"/>
      <c r="AD35">
        <v>4693</v>
      </c>
    </row>
    <row r="36" spans="1:30" x14ac:dyDescent="0.25">
      <c r="B36" t="s">
        <v>0</v>
      </c>
      <c r="C36" t="s">
        <v>1</v>
      </c>
      <c r="D36" t="s">
        <v>2</v>
      </c>
      <c r="E36" t="s">
        <v>38</v>
      </c>
      <c r="F36" t="s">
        <v>3</v>
      </c>
      <c r="G36" t="s">
        <v>4</v>
      </c>
      <c r="H36" s="2" t="s">
        <v>5</v>
      </c>
      <c r="I36" t="s">
        <v>6</v>
      </c>
      <c r="J36" t="s">
        <v>7</v>
      </c>
      <c r="K36" s="2" t="s">
        <v>8</v>
      </c>
      <c r="L36" t="s">
        <v>37</v>
      </c>
      <c r="M36" t="s">
        <v>9</v>
      </c>
      <c r="N36" t="s">
        <v>10</v>
      </c>
      <c r="AD36">
        <v>4713</v>
      </c>
    </row>
    <row r="37" spans="1:30" x14ac:dyDescent="0.25">
      <c r="A37">
        <v>0</v>
      </c>
      <c r="B37" t="s">
        <v>11</v>
      </c>
      <c r="C37">
        <v>1</v>
      </c>
      <c r="E37" t="b">
        <v>0</v>
      </c>
      <c r="F37">
        <v>0</v>
      </c>
      <c r="G37">
        <v>0</v>
      </c>
      <c r="H37" s="2">
        <v>0.42857142857142799</v>
      </c>
      <c r="I37" s="2">
        <v>0.71578381285291703</v>
      </c>
      <c r="J37">
        <v>0.25</v>
      </c>
      <c r="K37" s="2">
        <v>0.39418544386583998</v>
      </c>
      <c r="L37">
        <v>0</v>
      </c>
      <c r="M37" s="1">
        <v>0.61578381285291695</v>
      </c>
      <c r="N37" s="1">
        <v>0.18421618714708199</v>
      </c>
      <c r="O37" s="1">
        <f>I37-M37</f>
        <v>0.10000000000000009</v>
      </c>
      <c r="P37" s="8">
        <f>I37*0+(1-I37)-N37</f>
        <v>0.10000000000000098</v>
      </c>
      <c r="AD37">
        <v>2664</v>
      </c>
    </row>
    <row r="38" spans="1:30" x14ac:dyDescent="0.25">
      <c r="A38">
        <v>1</v>
      </c>
      <c r="B38" t="s">
        <v>12</v>
      </c>
      <c r="C38">
        <v>1</v>
      </c>
      <c r="E38" t="b">
        <v>0</v>
      </c>
      <c r="F38">
        <v>0.4</v>
      </c>
      <c r="G38">
        <v>0.63444108761329299</v>
      </c>
      <c r="H38" s="2">
        <v>0</v>
      </c>
      <c r="I38" s="2">
        <v>0</v>
      </c>
      <c r="J38">
        <v>0.16666666666666599</v>
      </c>
      <c r="K38" s="2">
        <v>0.28505145734100001</v>
      </c>
      <c r="L38">
        <v>7.75</v>
      </c>
      <c r="M38" s="1">
        <v>-0.1</v>
      </c>
      <c r="N38" s="1">
        <v>0.9</v>
      </c>
      <c r="O38" s="1">
        <f t="shared" ref="O38:O57" si="10">I38-M38</f>
        <v>0.1</v>
      </c>
      <c r="P38" s="8">
        <f t="shared" ref="P38:P57" si="11">I38*0+(1-I38)-N38</f>
        <v>9.9999999999999978E-2</v>
      </c>
      <c r="AD38">
        <v>3213</v>
      </c>
    </row>
    <row r="39" spans="1:30" x14ac:dyDescent="0.25">
      <c r="A39">
        <v>2</v>
      </c>
      <c r="B39" t="s">
        <v>13</v>
      </c>
      <c r="C39">
        <v>1</v>
      </c>
      <c r="E39" t="b">
        <v>0</v>
      </c>
      <c r="F39">
        <v>0.2</v>
      </c>
      <c r="G39">
        <v>0.50755287009063399</v>
      </c>
      <c r="H39" s="2">
        <v>0.14285714285714199</v>
      </c>
      <c r="I39" s="2">
        <v>0.124226942726539</v>
      </c>
      <c r="J39">
        <v>0.16666666666666599</v>
      </c>
      <c r="K39" s="2">
        <v>0.29645351563464001</v>
      </c>
      <c r="L39">
        <v>0</v>
      </c>
      <c r="M39" s="1">
        <v>2.4226942726539399E-2</v>
      </c>
      <c r="N39" s="1">
        <v>0.77577305727346002</v>
      </c>
      <c r="O39" s="1">
        <f t="shared" si="10"/>
        <v>9.9999999999999603E-2</v>
      </c>
      <c r="P39" s="8">
        <f t="shared" si="11"/>
        <v>0.10000000000000098</v>
      </c>
      <c r="AD39">
        <v>2702</v>
      </c>
    </row>
    <row r="40" spans="1:30" x14ac:dyDescent="0.25">
      <c r="A40">
        <v>3</v>
      </c>
      <c r="B40" t="s">
        <v>14</v>
      </c>
      <c r="C40">
        <v>25</v>
      </c>
      <c r="E40" t="b">
        <v>0</v>
      </c>
      <c r="F40">
        <v>0</v>
      </c>
      <c r="G40">
        <v>0</v>
      </c>
      <c r="H40" s="2">
        <v>0.28571428571428498</v>
      </c>
      <c r="I40" s="2">
        <v>0.23958053240118299</v>
      </c>
      <c r="J40">
        <v>0.16666666666666599</v>
      </c>
      <c r="K40" s="2">
        <v>0.13193810311212001</v>
      </c>
      <c r="L40">
        <v>0</v>
      </c>
      <c r="M40" s="1">
        <v>0.13958053240118301</v>
      </c>
      <c r="N40" s="1">
        <v>0.66041946759881598</v>
      </c>
      <c r="O40" s="1">
        <f t="shared" si="10"/>
        <v>9.9999999999999978E-2</v>
      </c>
      <c r="P40" s="8">
        <f t="shared" si="11"/>
        <v>0.10000000000000098</v>
      </c>
    </row>
    <row r="41" spans="1:30" x14ac:dyDescent="0.25">
      <c r="A41">
        <v>4</v>
      </c>
      <c r="B41" t="s">
        <v>14</v>
      </c>
      <c r="C41">
        <v>35</v>
      </c>
      <c r="E41" t="b">
        <v>0</v>
      </c>
      <c r="F41">
        <v>0</v>
      </c>
      <c r="G41">
        <v>0</v>
      </c>
      <c r="H41" s="2">
        <v>0</v>
      </c>
      <c r="I41" s="2">
        <v>0</v>
      </c>
      <c r="J41">
        <v>0</v>
      </c>
      <c r="K41" s="2">
        <v>0</v>
      </c>
      <c r="L41">
        <v>0</v>
      </c>
      <c r="M41" s="1">
        <v>-0.1</v>
      </c>
      <c r="N41" s="1">
        <v>0.9</v>
      </c>
      <c r="O41" s="1">
        <f t="shared" si="10"/>
        <v>0.1</v>
      </c>
      <c r="P41" s="8">
        <f t="shared" si="11"/>
        <v>9.9999999999999978E-2</v>
      </c>
    </row>
    <row r="42" spans="1:30" x14ac:dyDescent="0.25">
      <c r="A42">
        <v>5</v>
      </c>
      <c r="B42" t="s">
        <v>15</v>
      </c>
      <c r="C42">
        <v>30</v>
      </c>
      <c r="E42" t="b">
        <v>0</v>
      </c>
      <c r="F42">
        <v>0</v>
      </c>
      <c r="G42">
        <v>0</v>
      </c>
      <c r="H42" s="2">
        <v>0.71428571428571397</v>
      </c>
      <c r="I42" s="2">
        <v>0.52944339876310798</v>
      </c>
      <c r="J42">
        <v>0.41666666666666602</v>
      </c>
      <c r="K42" s="2">
        <v>0.29156691922307998</v>
      </c>
      <c r="L42">
        <v>0</v>
      </c>
      <c r="M42" s="1">
        <v>0.429443398763108</v>
      </c>
      <c r="N42" s="1">
        <v>0.37055660123689099</v>
      </c>
      <c r="O42" s="1">
        <f t="shared" si="10"/>
        <v>9.9999999999999978E-2</v>
      </c>
      <c r="P42" s="8">
        <f t="shared" si="11"/>
        <v>0.10000000000000103</v>
      </c>
    </row>
    <row r="43" spans="1:30" x14ac:dyDescent="0.25">
      <c r="A43">
        <v>6</v>
      </c>
      <c r="B43" t="s">
        <v>16</v>
      </c>
      <c r="C43">
        <v>10</v>
      </c>
      <c r="E43" t="b">
        <v>0</v>
      </c>
      <c r="F43">
        <v>0.4</v>
      </c>
      <c r="G43">
        <v>0.63444108761329299</v>
      </c>
      <c r="H43" s="2">
        <v>0.71428571428571397</v>
      </c>
      <c r="I43" s="2">
        <v>0.79295509545576703</v>
      </c>
      <c r="J43">
        <v>0.58333333333333304</v>
      </c>
      <c r="K43" s="2">
        <v>0.72173548211949901</v>
      </c>
      <c r="L43">
        <v>0</v>
      </c>
      <c r="M43" s="1">
        <v>0.69295509545576695</v>
      </c>
      <c r="N43" s="1">
        <v>0.107044904544232</v>
      </c>
      <c r="O43" s="1">
        <f t="shared" si="10"/>
        <v>0.10000000000000009</v>
      </c>
      <c r="P43" s="8">
        <f t="shared" si="11"/>
        <v>0.10000000000000096</v>
      </c>
    </row>
    <row r="44" spans="1:30" x14ac:dyDescent="0.25">
      <c r="A44">
        <v>7</v>
      </c>
      <c r="B44" t="s">
        <v>17</v>
      </c>
      <c r="C44">
        <v>10</v>
      </c>
      <c r="D44" t="s">
        <v>45</v>
      </c>
      <c r="E44" t="b">
        <v>0</v>
      </c>
      <c r="F44">
        <v>0.4</v>
      </c>
      <c r="G44">
        <v>0.63444108761329299</v>
      </c>
      <c r="H44" s="2">
        <v>0.14285714285714199</v>
      </c>
      <c r="I44" s="2">
        <v>5.6466792148427002E-2</v>
      </c>
      <c r="J44">
        <v>0.25</v>
      </c>
      <c r="K44" s="2">
        <v>0.31614797996001798</v>
      </c>
      <c r="L44">
        <v>0</v>
      </c>
      <c r="M44" s="1">
        <v>-4.3533207851572997E-2</v>
      </c>
      <c r="N44" s="1">
        <v>0.84353320785157304</v>
      </c>
      <c r="O44" s="1">
        <f t="shared" si="10"/>
        <v>0.1</v>
      </c>
      <c r="P44" s="8">
        <f t="shared" si="11"/>
        <v>9.9999999999999978E-2</v>
      </c>
    </row>
    <row r="45" spans="1:30" x14ac:dyDescent="0.25">
      <c r="A45">
        <v>8</v>
      </c>
      <c r="B45" t="s">
        <v>18</v>
      </c>
      <c r="C45">
        <v>4</v>
      </c>
      <c r="D45" t="s">
        <v>19</v>
      </c>
      <c r="E45" t="b">
        <v>0</v>
      </c>
      <c r="F45">
        <v>0.2</v>
      </c>
      <c r="G45">
        <v>6.3444108761329304E-2</v>
      </c>
      <c r="H45" s="2">
        <v>0.42857142857142799</v>
      </c>
      <c r="I45" s="2">
        <v>0.22210271578381199</v>
      </c>
      <c r="J45">
        <v>0.33333333333333298</v>
      </c>
      <c r="K45" s="2">
        <v>0.15081813470223801</v>
      </c>
      <c r="L45">
        <v>0</v>
      </c>
      <c r="M45" s="1">
        <v>0.122102715783812</v>
      </c>
      <c r="N45" s="1">
        <v>0.677897284216187</v>
      </c>
      <c r="O45" s="1">
        <f t="shared" si="10"/>
        <v>9.9999999999999992E-2</v>
      </c>
      <c r="P45" s="8">
        <f t="shared" si="11"/>
        <v>0.10000000000000098</v>
      </c>
    </row>
    <row r="46" spans="1:30" x14ac:dyDescent="0.25">
      <c r="A46">
        <v>9</v>
      </c>
      <c r="B46" t="s">
        <v>20</v>
      </c>
      <c r="C46">
        <v>3</v>
      </c>
      <c r="E46" t="b">
        <v>0</v>
      </c>
      <c r="F46">
        <v>0.4</v>
      </c>
      <c r="G46">
        <v>0.34441087613292998</v>
      </c>
      <c r="H46" s="2">
        <v>0.71428571428571397</v>
      </c>
      <c r="I46" s="2">
        <v>0.85506856681903698</v>
      </c>
      <c r="J46">
        <v>0.58333333333333304</v>
      </c>
      <c r="K46" s="2">
        <v>0.62563241935881897</v>
      </c>
      <c r="L46">
        <v>0</v>
      </c>
      <c r="M46" s="1">
        <v>0.755068566819037</v>
      </c>
      <c r="N46" s="1">
        <v>4.4931433180962502E-2</v>
      </c>
      <c r="O46" s="1">
        <f t="shared" si="10"/>
        <v>9.9999999999999978E-2</v>
      </c>
      <c r="P46" s="8">
        <f t="shared" si="11"/>
        <v>0.10000000000000052</v>
      </c>
    </row>
    <row r="47" spans="1:30" x14ac:dyDescent="0.25">
      <c r="A47">
        <v>10</v>
      </c>
      <c r="B47" t="s">
        <v>21</v>
      </c>
      <c r="C47">
        <v>2</v>
      </c>
      <c r="E47" t="b">
        <v>0</v>
      </c>
      <c r="F47">
        <v>0.4</v>
      </c>
      <c r="G47">
        <v>0.190332326283987</v>
      </c>
      <c r="H47" s="2">
        <v>1</v>
      </c>
      <c r="I47" s="2">
        <v>1</v>
      </c>
      <c r="J47">
        <v>0.75</v>
      </c>
      <c r="K47" s="2">
        <v>0.63622004491719897</v>
      </c>
      <c r="L47">
        <v>0</v>
      </c>
      <c r="M47" s="1">
        <v>0.9</v>
      </c>
      <c r="N47" s="1">
        <v>-0.1</v>
      </c>
      <c r="O47" s="1">
        <f t="shared" si="10"/>
        <v>9.9999999999999978E-2</v>
      </c>
      <c r="P47" s="8">
        <f t="shared" si="11"/>
        <v>0.1</v>
      </c>
    </row>
    <row r="48" spans="1:30" x14ac:dyDescent="0.25">
      <c r="A48">
        <v>11</v>
      </c>
      <c r="B48" t="s">
        <v>22</v>
      </c>
      <c r="C48">
        <v>2</v>
      </c>
      <c r="E48" t="b">
        <v>0</v>
      </c>
      <c r="F48">
        <v>0.6</v>
      </c>
      <c r="G48">
        <v>0.27492447129909298</v>
      </c>
      <c r="H48" s="2">
        <v>0.85714285714285698</v>
      </c>
      <c r="I48" s="2">
        <v>0.87577305727346</v>
      </c>
      <c r="J48">
        <v>0.75</v>
      </c>
      <c r="K48" s="2">
        <v>0.60581455613415902</v>
      </c>
      <c r="L48">
        <v>0</v>
      </c>
      <c r="M48" s="1">
        <v>0.77577305727346002</v>
      </c>
      <c r="N48" s="1">
        <v>2.4226942726539299E-2</v>
      </c>
      <c r="O48" s="1">
        <f t="shared" si="10"/>
        <v>9.9999999999999978E-2</v>
      </c>
      <c r="P48" s="8">
        <f t="shared" si="11"/>
        <v>0.1000000000000007</v>
      </c>
    </row>
    <row r="49" spans="1:16" x14ac:dyDescent="0.25">
      <c r="A49">
        <v>12</v>
      </c>
      <c r="B49" t="s">
        <v>23</v>
      </c>
      <c r="C49">
        <v>1</v>
      </c>
      <c r="E49" t="b">
        <v>0</v>
      </c>
      <c r="F49">
        <v>0.2</v>
      </c>
      <c r="G49">
        <v>0.50755287009063399</v>
      </c>
      <c r="H49" s="2">
        <v>0.85714285714285698</v>
      </c>
      <c r="I49" s="2">
        <v>0.94353320785157302</v>
      </c>
      <c r="J49">
        <v>0.58333333333333304</v>
      </c>
      <c r="K49" s="2">
        <v>0.74764925096868096</v>
      </c>
      <c r="L49">
        <v>0</v>
      </c>
      <c r="M49" s="1">
        <v>0.84353320785157304</v>
      </c>
      <c r="N49" s="1">
        <v>-4.3533207851572997E-2</v>
      </c>
      <c r="O49" s="1">
        <f t="shared" si="10"/>
        <v>9.9999999999999978E-2</v>
      </c>
      <c r="P49" s="8">
        <f t="shared" si="11"/>
        <v>9.9999999999999978E-2</v>
      </c>
    </row>
    <row r="50" spans="1:16" x14ac:dyDescent="0.25">
      <c r="A50">
        <v>13</v>
      </c>
      <c r="B50" t="s">
        <v>24</v>
      </c>
      <c r="C50">
        <v>1</v>
      </c>
      <c r="E50" t="b">
        <v>0</v>
      </c>
      <c r="F50">
        <v>0.2</v>
      </c>
      <c r="G50">
        <v>0.50755287009063399</v>
      </c>
      <c r="H50" s="2">
        <v>0.71428571428571397</v>
      </c>
      <c r="I50" s="2">
        <v>0.79295509545576703</v>
      </c>
      <c r="J50">
        <v>0.5</v>
      </c>
      <c r="K50" s="2">
        <v>0.66472519065129898</v>
      </c>
      <c r="L50">
        <v>0</v>
      </c>
      <c r="M50" s="1">
        <v>0.69295509545576695</v>
      </c>
      <c r="N50" s="1">
        <v>0.107044904544232</v>
      </c>
      <c r="O50" s="1">
        <f t="shared" si="10"/>
        <v>0.10000000000000009</v>
      </c>
      <c r="P50" s="8">
        <f t="shared" si="11"/>
        <v>0.10000000000000096</v>
      </c>
    </row>
    <row r="51" spans="1:16" x14ac:dyDescent="0.25">
      <c r="A51">
        <v>14</v>
      </c>
      <c r="B51" t="s">
        <v>25</v>
      </c>
      <c r="C51">
        <v>1</v>
      </c>
      <c r="E51" t="b">
        <v>0</v>
      </c>
      <c r="F51">
        <v>0.2</v>
      </c>
      <c r="G51">
        <v>6.3444108761329304E-2</v>
      </c>
      <c r="H51">
        <v>0.28571428571428498</v>
      </c>
      <c r="I51" s="2">
        <v>0.16563592363538501</v>
      </c>
      <c r="J51">
        <v>0.25</v>
      </c>
      <c r="K51">
        <v>0.11972161208322001</v>
      </c>
      <c r="L51" s="2">
        <v>0</v>
      </c>
      <c r="M51" s="1">
        <v>6.5635923635385798E-2</v>
      </c>
      <c r="N51" s="1">
        <v>0.73436407636461398</v>
      </c>
      <c r="O51" s="1">
        <f t="shared" si="10"/>
        <v>9.9999999999999215E-2</v>
      </c>
      <c r="P51" s="8">
        <f t="shared" si="11"/>
        <v>0.10000000000000098</v>
      </c>
    </row>
    <row r="52" spans="1:16" x14ac:dyDescent="0.25">
      <c r="A52">
        <v>15</v>
      </c>
      <c r="B52" t="s">
        <v>26</v>
      </c>
      <c r="C52">
        <v>1</v>
      </c>
      <c r="E52" t="b">
        <v>1</v>
      </c>
      <c r="F52">
        <v>0.8</v>
      </c>
      <c r="G52">
        <v>0.93655589123867</v>
      </c>
      <c r="H52">
        <v>1</v>
      </c>
      <c r="I52" s="2">
        <v>1</v>
      </c>
      <c r="J52">
        <v>0.91666666666666596</v>
      </c>
      <c r="K52">
        <v>0.97149485426589999</v>
      </c>
      <c r="L52" s="2">
        <v>0.92857142857142805</v>
      </c>
      <c r="M52" s="1">
        <v>0.9</v>
      </c>
      <c r="N52" s="1">
        <v>-0.1</v>
      </c>
      <c r="O52" s="1">
        <f t="shared" si="10"/>
        <v>9.9999999999999978E-2</v>
      </c>
      <c r="P52" s="8">
        <f t="shared" si="11"/>
        <v>0.1</v>
      </c>
    </row>
    <row r="53" spans="1:16" x14ac:dyDescent="0.25">
      <c r="A53">
        <v>16</v>
      </c>
      <c r="B53" t="s">
        <v>27</v>
      </c>
      <c r="C53">
        <v>1</v>
      </c>
      <c r="D53" t="s">
        <v>28</v>
      </c>
      <c r="E53" t="b">
        <v>0</v>
      </c>
      <c r="F53">
        <v>0</v>
      </c>
      <c r="G53">
        <v>0</v>
      </c>
      <c r="H53">
        <v>0</v>
      </c>
      <c r="I53" s="2">
        <v>0</v>
      </c>
      <c r="J53">
        <v>0</v>
      </c>
      <c r="K53">
        <v>0</v>
      </c>
      <c r="L53" s="2">
        <v>0</v>
      </c>
      <c r="M53" s="1">
        <v>-0.1</v>
      </c>
      <c r="N53" s="1">
        <v>0.9</v>
      </c>
      <c r="O53" s="1">
        <f t="shared" si="10"/>
        <v>0.1</v>
      </c>
      <c r="P53" s="8">
        <f t="shared" si="11"/>
        <v>9.9999999999999978E-2</v>
      </c>
    </row>
    <row r="54" spans="1:16" x14ac:dyDescent="0.25">
      <c r="A54">
        <v>17</v>
      </c>
      <c r="B54" t="s">
        <v>29</v>
      </c>
      <c r="C54">
        <v>1</v>
      </c>
      <c r="E54" t="b">
        <v>0</v>
      </c>
      <c r="F54">
        <v>0</v>
      </c>
      <c r="G54">
        <v>0</v>
      </c>
      <c r="H54">
        <v>0.42857142857142799</v>
      </c>
      <c r="I54" s="2">
        <v>0.29604732454961002</v>
      </c>
      <c r="J54">
        <v>0.25</v>
      </c>
      <c r="K54">
        <v>0.163034625731138</v>
      </c>
      <c r="L54" s="2">
        <v>0</v>
      </c>
      <c r="M54" s="1">
        <v>0.19604732454960999</v>
      </c>
      <c r="N54" s="1">
        <v>0.603952675450389</v>
      </c>
      <c r="O54" s="1">
        <f t="shared" si="10"/>
        <v>0.10000000000000003</v>
      </c>
      <c r="P54" s="8">
        <f t="shared" si="11"/>
        <v>0.10000000000000098</v>
      </c>
    </row>
    <row r="55" spans="1:16" x14ac:dyDescent="0.25">
      <c r="A55">
        <v>18</v>
      </c>
      <c r="B55" t="s">
        <v>30</v>
      </c>
      <c r="C55">
        <v>1</v>
      </c>
      <c r="D55" t="s">
        <v>31</v>
      </c>
      <c r="E55" t="b">
        <v>0</v>
      </c>
      <c r="F55">
        <v>0</v>
      </c>
      <c r="G55">
        <v>0</v>
      </c>
      <c r="H55">
        <v>0.71428571428571397</v>
      </c>
      <c r="I55" s="2">
        <v>0.50309222909384199</v>
      </c>
      <c r="J55">
        <v>0.41666666666666602</v>
      </c>
      <c r="K55">
        <v>0.27705520866753802</v>
      </c>
      <c r="L55" s="2">
        <v>0</v>
      </c>
      <c r="M55" s="1">
        <v>0.40309222909384201</v>
      </c>
      <c r="N55" s="1">
        <v>0.39690777090615698</v>
      </c>
      <c r="O55" s="1">
        <f t="shared" si="10"/>
        <v>9.9999999999999978E-2</v>
      </c>
      <c r="P55" s="8">
        <f t="shared" si="11"/>
        <v>0.10000000000000103</v>
      </c>
    </row>
    <row r="56" spans="1:16" x14ac:dyDescent="0.25">
      <c r="A56">
        <v>19</v>
      </c>
      <c r="B56" t="s">
        <v>32</v>
      </c>
      <c r="C56">
        <v>1</v>
      </c>
      <c r="E56" t="b">
        <v>0</v>
      </c>
      <c r="F56">
        <v>0.4</v>
      </c>
      <c r="G56">
        <v>0.190332326283987</v>
      </c>
      <c r="H56">
        <v>0.42857142857142799</v>
      </c>
      <c r="I56" s="2">
        <v>0.31675181500403299</v>
      </c>
      <c r="J56">
        <v>0.41666666666666602</v>
      </c>
      <c r="K56">
        <v>0.259952121227078</v>
      </c>
      <c r="L56" s="2">
        <v>0</v>
      </c>
      <c r="M56" s="1">
        <v>0.21675181500403301</v>
      </c>
      <c r="N56" s="1">
        <v>0.58324818499596598</v>
      </c>
      <c r="O56" s="1">
        <f t="shared" si="10"/>
        <v>9.9999999999999978E-2</v>
      </c>
      <c r="P56" s="8">
        <f t="shared" si="11"/>
        <v>0.10000000000000109</v>
      </c>
    </row>
    <row r="57" spans="1:16" x14ac:dyDescent="0.25">
      <c r="A57">
        <v>20</v>
      </c>
      <c r="B57" t="s">
        <v>33</v>
      </c>
      <c r="C57">
        <v>1</v>
      </c>
      <c r="E57" t="b">
        <v>0</v>
      </c>
      <c r="F57">
        <v>0.6</v>
      </c>
      <c r="G57">
        <v>0.69788519637462199</v>
      </c>
      <c r="H57">
        <v>1</v>
      </c>
      <c r="I57" s="2">
        <v>1</v>
      </c>
      <c r="J57">
        <v>0.83333333333333304</v>
      </c>
      <c r="K57">
        <v>0.86426121078999996</v>
      </c>
      <c r="L57" s="2">
        <v>5.2631578947368397E-2</v>
      </c>
      <c r="M57" s="1">
        <v>0.9</v>
      </c>
      <c r="N57" s="1">
        <v>-0.1</v>
      </c>
      <c r="O57" s="1">
        <f t="shared" si="10"/>
        <v>9.9999999999999978E-2</v>
      </c>
      <c r="P57" s="8">
        <f t="shared" si="11"/>
        <v>0.1</v>
      </c>
    </row>
  </sheetData>
  <conditionalFormatting sqref="P3:P23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Q3:Q23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Druzdzel</dc:creator>
  <cp:lastModifiedBy>Stefan Druzdzel</cp:lastModifiedBy>
  <dcterms:created xsi:type="dcterms:W3CDTF">2024-10-16T22:03:49Z</dcterms:created>
  <dcterms:modified xsi:type="dcterms:W3CDTF">2024-10-18T16:06:11Z</dcterms:modified>
</cp:coreProperties>
</file>