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heets/sheet1.xml" ContentType="application/vnd.openxmlformats-officedocument.spreadsheetml.chart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shermes99_onmicrosoft_com/Documents/Mercurius International T&amp;M/King Global/7. Sales/Market Analysis/"/>
    </mc:Choice>
  </mc:AlternateContent>
  <xr:revisionPtr revIDLastSave="10" documentId="8_{68ED06A0-C3E1-409A-8A84-5264782C845F}" xr6:coauthVersionLast="47" xr6:coauthVersionMax="47" xr10:uidLastSave="{AF96185D-3220-43E0-AD95-F1156A3FAE53}"/>
  <bookViews>
    <workbookView xWindow="-108" yWindow="-108" windowWidth="23256" windowHeight="12576" tabRatio="874" xr2:uid="{00000000-000D-0000-FFFF-FFFF00000000}"/>
  </bookViews>
  <sheets>
    <sheet name="DJR_596" sheetId="1" r:id="rId1"/>
    <sheet name="Blad7" sheetId="11" r:id="rId2"/>
    <sheet name="Industry SC" sheetId="2" r:id="rId3"/>
    <sheet name="Aut. Parts Companies" sheetId="6" r:id="rId4"/>
    <sheet name="Automotive Companies" sheetId="3" r:id="rId5"/>
    <sheet name="Application" sheetId="8" r:id="rId6"/>
    <sheet name="Automotive Sales" sheetId="4" r:id="rId7"/>
    <sheet name="Cars and KG" sheetId="10" r:id="rId8"/>
    <sheet name="P&amp;L" sheetId="9" r:id="rId9"/>
    <sheet name="Overview Mid Term" sheetId="12" r:id="rId10"/>
  </sheets>
  <definedNames>
    <definedName name="_xlnm._FilterDatabase" localSheetId="0" hidden="1">DJR_596!$B$1:$Q$284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1" i="12" l="1"/>
  <c r="G31" i="12" s="1"/>
  <c r="G32" i="12"/>
  <c r="E32" i="12"/>
  <c r="C32" i="12"/>
  <c r="G28" i="12"/>
  <c r="E28" i="12"/>
  <c r="C37" i="12"/>
  <c r="C28" i="12" l="1"/>
  <c r="H16" i="12"/>
  <c r="H14" i="12"/>
  <c r="H12" i="12"/>
  <c r="F16" i="12"/>
  <c r="F14" i="12"/>
  <c r="F12" i="12"/>
  <c r="D14" i="12"/>
  <c r="D16" i="12"/>
  <c r="D12" i="12"/>
  <c r="G16" i="12"/>
  <c r="G14" i="12"/>
  <c r="G12" i="12"/>
  <c r="E16" i="12"/>
  <c r="E14" i="12"/>
  <c r="E12" i="12"/>
  <c r="C16" i="12"/>
  <c r="C14" i="12"/>
  <c r="C12" i="12"/>
  <c r="E33" i="9"/>
  <c r="E31" i="9"/>
  <c r="E29" i="9"/>
  <c r="S30" i="9"/>
  <c r="E35" i="9" l="1"/>
  <c r="E37" i="9" s="1"/>
  <c r="E39" i="9" s="1"/>
  <c r="W26" i="9"/>
  <c r="C10" i="11"/>
  <c r="D4" i="11"/>
  <c r="D5" i="11"/>
  <c r="D6" i="11"/>
  <c r="D7" i="11"/>
  <c r="D8" i="11"/>
  <c r="D9" i="11"/>
  <c r="D3" i="11"/>
  <c r="C57" i="4"/>
  <c r="C56" i="4"/>
  <c r="C55" i="4"/>
  <c r="C54" i="4"/>
  <c r="C53" i="4"/>
  <c r="C52" i="4"/>
  <c r="C51" i="4"/>
  <c r="C50" i="4"/>
  <c r="H45" i="4"/>
  <c r="H46" i="4" s="1"/>
  <c r="D10" i="11" l="1"/>
  <c r="R34" i="9"/>
  <c r="R36" i="9" s="1"/>
  <c r="H10" i="12"/>
  <c r="D10" i="12"/>
  <c r="F10" i="12"/>
  <c r="O2" i="9"/>
  <c r="N2" i="9"/>
  <c r="E4" i="4"/>
  <c r="G4" i="4" s="1"/>
  <c r="E5" i="4"/>
  <c r="G5" i="4" s="1"/>
  <c r="E6" i="4"/>
  <c r="E7" i="4"/>
  <c r="G7" i="4" s="1"/>
  <c r="E8" i="4"/>
  <c r="G8" i="4" s="1"/>
  <c r="E9" i="4"/>
  <c r="E10" i="4"/>
  <c r="G10" i="4" s="1"/>
  <c r="E11" i="4"/>
  <c r="G11" i="4" s="1"/>
  <c r="E12" i="4"/>
  <c r="E13" i="4"/>
  <c r="G13" i="4" s="1"/>
  <c r="E14" i="4"/>
  <c r="G14" i="4" s="1"/>
  <c r="E15" i="4"/>
  <c r="E16" i="4"/>
  <c r="G16" i="4" s="1"/>
  <c r="E17" i="4"/>
  <c r="G17" i="4" s="1"/>
  <c r="E18" i="4"/>
  <c r="E19" i="4"/>
  <c r="G19" i="4" s="1"/>
  <c r="E20" i="4"/>
  <c r="G20" i="4" s="1"/>
  <c r="E21" i="4"/>
  <c r="G21" i="4" s="1"/>
  <c r="E22" i="4"/>
  <c r="E23" i="4"/>
  <c r="G23" i="4" s="1"/>
  <c r="E24" i="4"/>
  <c r="E25" i="4"/>
  <c r="G25" i="4" s="1"/>
  <c r="E26" i="4"/>
  <c r="G26" i="4" s="1"/>
  <c r="E27" i="4"/>
  <c r="G27" i="4" s="1"/>
  <c r="E3" i="4"/>
  <c r="I2" i="9"/>
  <c r="H2" i="9"/>
  <c r="F20" i="12" l="1"/>
  <c r="D20" i="12"/>
  <c r="H20" i="12"/>
  <c r="G9" i="4"/>
  <c r="D52" i="4"/>
  <c r="G3" i="4"/>
  <c r="D50" i="4"/>
  <c r="D57" i="4"/>
  <c r="G24" i="4"/>
  <c r="D53" i="4"/>
  <c r="G12" i="4"/>
  <c r="G15" i="4"/>
  <c r="D54" i="4"/>
  <c r="G22" i="4"/>
  <c r="D56" i="4"/>
  <c r="D55" i="4"/>
  <c r="G18" i="4"/>
  <c r="D51" i="4"/>
  <c r="G6" i="4"/>
  <c r="L4" i="4"/>
  <c r="L5" i="4"/>
  <c r="L6" i="4"/>
  <c r="L7" i="4"/>
  <c r="L8" i="4"/>
  <c r="L9" i="4"/>
  <c r="L10" i="4"/>
  <c r="M10" i="4" s="1"/>
  <c r="P10" i="4" s="1"/>
  <c r="L11" i="4"/>
  <c r="L12" i="4"/>
  <c r="M12" i="4" s="1"/>
  <c r="L13" i="4"/>
  <c r="L14" i="4"/>
  <c r="L15" i="4"/>
  <c r="L16" i="4"/>
  <c r="L17" i="4"/>
  <c r="L18" i="4"/>
  <c r="M18" i="4" s="1"/>
  <c r="P18" i="4" s="1"/>
  <c r="L19" i="4"/>
  <c r="L20" i="4"/>
  <c r="L21" i="4"/>
  <c r="L22" i="4"/>
  <c r="L23" i="4"/>
  <c r="L24" i="4"/>
  <c r="L25" i="4"/>
  <c r="L26" i="4"/>
  <c r="M26" i="4" s="1"/>
  <c r="P26" i="4" s="1"/>
  <c r="L27" i="4"/>
  <c r="L3" i="4"/>
  <c r="M3" i="4" s="1"/>
  <c r="I4" i="4"/>
  <c r="J4" i="4" s="1"/>
  <c r="I5" i="4"/>
  <c r="J5" i="4" s="1"/>
  <c r="I6" i="4"/>
  <c r="J6" i="4" s="1"/>
  <c r="I7" i="4"/>
  <c r="J7" i="4" s="1"/>
  <c r="I8" i="4"/>
  <c r="J8" i="4" s="1"/>
  <c r="I9" i="4"/>
  <c r="J9" i="4" s="1"/>
  <c r="I10" i="4"/>
  <c r="J10" i="4" s="1"/>
  <c r="I11" i="4"/>
  <c r="J11" i="4" s="1"/>
  <c r="I12" i="4"/>
  <c r="J12" i="4" s="1"/>
  <c r="I13" i="4"/>
  <c r="J13" i="4" s="1"/>
  <c r="I14" i="4"/>
  <c r="J14" i="4" s="1"/>
  <c r="I15" i="4"/>
  <c r="J15" i="4" s="1"/>
  <c r="I16" i="4"/>
  <c r="J16" i="4" s="1"/>
  <c r="I17" i="4"/>
  <c r="J17" i="4" s="1"/>
  <c r="I18" i="4"/>
  <c r="J18" i="4" s="1"/>
  <c r="I19" i="4"/>
  <c r="J19" i="4" s="1"/>
  <c r="I20" i="4"/>
  <c r="J20" i="4" s="1"/>
  <c r="I21" i="4"/>
  <c r="J21" i="4" s="1"/>
  <c r="I22" i="4"/>
  <c r="J22" i="4" s="1"/>
  <c r="I23" i="4"/>
  <c r="J23" i="4" s="1"/>
  <c r="I24" i="4"/>
  <c r="J24" i="4" s="1"/>
  <c r="I25" i="4"/>
  <c r="J25" i="4" s="1"/>
  <c r="I26" i="4"/>
  <c r="J26" i="4" s="1"/>
  <c r="I27" i="4"/>
  <c r="J27" i="4" s="1"/>
  <c r="I3" i="4"/>
  <c r="J3" i="4" s="1"/>
  <c r="T9" i="9"/>
  <c r="S9" i="9"/>
  <c r="R11" i="9"/>
  <c r="R10" i="9"/>
  <c r="E4" i="9"/>
  <c r="J28" i="4"/>
  <c r="J29" i="4"/>
  <c r="J30" i="4"/>
  <c r="J31" i="4"/>
  <c r="J32" i="4"/>
  <c r="J33" i="4"/>
  <c r="J34" i="4"/>
  <c r="J35" i="4"/>
  <c r="J36" i="4"/>
  <c r="J37" i="4"/>
  <c r="J38" i="4"/>
  <c r="P12" i="4"/>
  <c r="M28" i="4"/>
  <c r="M29" i="4"/>
  <c r="M30" i="4"/>
  <c r="M31" i="4"/>
  <c r="M32" i="4"/>
  <c r="M33" i="4"/>
  <c r="M34" i="4"/>
  <c r="M35" i="4"/>
  <c r="M36" i="4"/>
  <c r="M37" i="4"/>
  <c r="M38" i="4"/>
  <c r="P3" i="4"/>
  <c r="F26" i="4"/>
  <c r="E28" i="4"/>
  <c r="E29" i="4"/>
  <c r="E30" i="4"/>
  <c r="E31" i="4"/>
  <c r="E32" i="4"/>
  <c r="E33" i="4"/>
  <c r="E34" i="4"/>
  <c r="E35" i="4"/>
  <c r="E36" i="4"/>
  <c r="E37" i="4"/>
  <c r="E38" i="4"/>
  <c r="N288" i="1"/>
  <c r="N289" i="1" s="1"/>
  <c r="C10" i="12" l="1"/>
  <c r="G10" i="12"/>
  <c r="E10" i="12"/>
  <c r="H14" i="4"/>
  <c r="H26" i="4"/>
  <c r="E10" i="9"/>
  <c r="C6" i="9"/>
  <c r="M22" i="4"/>
  <c r="P22" i="4" s="1"/>
  <c r="M14" i="4"/>
  <c r="P14" i="4" s="1"/>
  <c r="M6" i="4"/>
  <c r="P6" i="4" s="1"/>
  <c r="M25" i="4"/>
  <c r="P25" i="4" s="1"/>
  <c r="M21" i="4"/>
  <c r="P21" i="4" s="1"/>
  <c r="M17" i="4"/>
  <c r="P17" i="4" s="1"/>
  <c r="M13" i="4"/>
  <c r="P13" i="4" s="1"/>
  <c r="M9" i="4"/>
  <c r="P9" i="4" s="1"/>
  <c r="M5" i="4"/>
  <c r="P5" i="4" s="1"/>
  <c r="M24" i="4"/>
  <c r="P24" i="4" s="1"/>
  <c r="M20" i="4"/>
  <c r="P20" i="4" s="1"/>
  <c r="M16" i="4"/>
  <c r="P16" i="4" s="1"/>
  <c r="M8" i="4"/>
  <c r="P8" i="4" s="1"/>
  <c r="M4" i="4"/>
  <c r="P4" i="4" s="1"/>
  <c r="M27" i="4"/>
  <c r="P27" i="4" s="1"/>
  <c r="M23" i="4"/>
  <c r="P23" i="4" s="1"/>
  <c r="M19" i="4"/>
  <c r="P19" i="4" s="1"/>
  <c r="M15" i="4"/>
  <c r="P15" i="4" s="1"/>
  <c r="M11" i="4"/>
  <c r="P11" i="4" s="1"/>
  <c r="M7" i="4"/>
  <c r="P7" i="4" s="1"/>
  <c r="K14" i="4"/>
  <c r="K26" i="4"/>
  <c r="E12" i="9"/>
  <c r="E14" i="9"/>
  <c r="E8" i="9"/>
  <c r="E9" i="9" s="1"/>
  <c r="F14" i="4"/>
  <c r="F40" i="4" s="1"/>
  <c r="E18" i="12" l="1"/>
  <c r="E22" i="12" s="1"/>
  <c r="E30" i="12"/>
  <c r="E34" i="12" s="1"/>
  <c r="E35" i="12" s="1"/>
  <c r="G18" i="12"/>
  <c r="G22" i="12" s="1"/>
  <c r="G30" i="12"/>
  <c r="G34" i="12" s="1"/>
  <c r="G35" i="12" s="1"/>
  <c r="C18" i="12"/>
  <c r="C22" i="12" s="1"/>
  <c r="C30" i="12"/>
  <c r="C34" i="12" s="1"/>
  <c r="C35" i="12" s="1"/>
  <c r="I3" i="9"/>
  <c r="N3" i="9" s="1"/>
  <c r="N4" i="9" s="1"/>
  <c r="H3" i="9"/>
  <c r="K3" i="9" s="1"/>
  <c r="K4" i="9" s="1"/>
  <c r="R21" i="9" s="1"/>
  <c r="Q26" i="4"/>
  <c r="Q14" i="4"/>
  <c r="N14" i="4"/>
  <c r="N26" i="4"/>
  <c r="E16" i="9"/>
  <c r="E17" i="9" s="1"/>
  <c r="K40" i="4"/>
  <c r="N40" i="4"/>
  <c r="O3" i="9"/>
  <c r="O4" i="9" s="1"/>
  <c r="R24" i="9" s="1"/>
  <c r="I4" i="9" l="1"/>
  <c r="I6" i="9" s="1"/>
  <c r="H4" i="9"/>
  <c r="N12" i="9"/>
  <c r="U23" i="9" s="1"/>
  <c r="R23" i="9"/>
  <c r="N14" i="9"/>
  <c r="V23" i="9" s="1"/>
  <c r="N10" i="9"/>
  <c r="T23" i="9" s="1"/>
  <c r="N6" i="9"/>
  <c r="N8" i="9" s="1"/>
  <c r="S23" i="9" s="1"/>
  <c r="L3" i="9"/>
  <c r="L4" i="9" s="1"/>
  <c r="I14" i="9"/>
  <c r="O6" i="9"/>
  <c r="O14" i="9"/>
  <c r="V24" i="9" s="1"/>
  <c r="O10" i="9"/>
  <c r="T24" i="9" s="1"/>
  <c r="O12" i="9"/>
  <c r="U24" i="9" s="1"/>
  <c r="H10" i="9"/>
  <c r="H14" i="9"/>
  <c r="H12" i="9"/>
  <c r="H6" i="9"/>
  <c r="H8" i="9" s="1"/>
  <c r="K10" i="9"/>
  <c r="T21" i="9" s="1"/>
  <c r="K14" i="9"/>
  <c r="V21" i="9" s="1"/>
  <c r="K12" i="9"/>
  <c r="U21" i="9" s="1"/>
  <c r="K6" i="9"/>
  <c r="K8" i="9" s="1"/>
  <c r="S21" i="9" s="1"/>
  <c r="I10" i="9" l="1"/>
  <c r="I12" i="9"/>
  <c r="I8" i="9"/>
  <c r="L14" i="9"/>
  <c r="V22" i="9" s="1"/>
  <c r="V28" i="9" s="1"/>
  <c r="R22" i="9"/>
  <c r="R28" i="9" s="1"/>
  <c r="N16" i="9"/>
  <c r="S11" i="9" s="1"/>
  <c r="L12" i="9"/>
  <c r="U22" i="9" s="1"/>
  <c r="U28" i="9" s="1"/>
  <c r="L10" i="9"/>
  <c r="T22" i="9" s="1"/>
  <c r="T28" i="9" s="1"/>
  <c r="L6" i="9"/>
  <c r="L8" i="9" s="1"/>
  <c r="S22" i="9" s="1"/>
  <c r="I16" i="9"/>
  <c r="K16" i="9"/>
  <c r="S10" i="9" s="1"/>
  <c r="O16" i="9"/>
  <c r="T11" i="9" s="1"/>
  <c r="O8" i="9"/>
  <c r="S24" i="9" s="1"/>
  <c r="H16" i="9"/>
  <c r="S28" i="9" l="1"/>
  <c r="W21" i="9"/>
  <c r="X21" i="9" s="1"/>
  <c r="W23" i="9"/>
  <c r="X23" i="9" s="1"/>
  <c r="W24" i="9"/>
  <c r="X24" i="9" s="1"/>
  <c r="L16" i="9"/>
  <c r="T10" i="9" s="1"/>
  <c r="W22" i="9" l="1"/>
  <c r="W28" i="9" l="1"/>
  <c r="X22" i="9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Stefan</author>
  </authors>
  <commentList>
    <comment ref="D2" authorId="0" shapeId="0" xr:uid="{00000000-0006-0000-0600-000001000000}">
      <text>
        <r>
          <rPr>
            <b/>
            <sz val="9"/>
            <color indexed="81"/>
            <rFont val="Tahoma"/>
            <family val="2"/>
          </rPr>
          <t>Stefan:</t>
        </r>
        <r>
          <rPr>
            <sz val="9"/>
            <color indexed="81"/>
            <rFont val="Tahoma"/>
            <family val="2"/>
          </rPr>
          <t xml:space="preserve">
ISOPA Fact Sheet
</t>
        </r>
      </text>
    </comment>
  </commentList>
</comments>
</file>

<file path=xl/sharedStrings.xml><?xml version="1.0" encoding="utf-8"?>
<sst xmlns="http://schemas.openxmlformats.org/spreadsheetml/2006/main" count="3590" uniqueCount="1507">
  <si>
    <t>No.</t>
  </si>
  <si>
    <t>Registered No.</t>
  </si>
  <si>
    <t>Juristic Person Name</t>
  </si>
  <si>
    <t>Registered Type</t>
  </si>
  <si>
    <t>Status</t>
  </si>
  <si>
    <t>TSIC</t>
  </si>
  <si>
    <t>Industrial Name</t>
  </si>
  <si>
    <t>Province</t>
  </si>
  <si>
    <t>Registered Capital</t>
  </si>
  <si>
    <t>Total Revenue (Baht)</t>
  </si>
  <si>
    <t>Net Profit (Loss) (Baht)</t>
  </si>
  <si>
    <t>Total Assets (Baht)</t>
  </si>
  <si>
    <t>Shareholders' equity (Baht)</t>
  </si>
  <si>
    <t>0125559011613</t>
  </si>
  <si>
    <t>A.K.FOAMINSULATION COMPANY LIMITED</t>
  </si>
  <si>
    <t>Company Limited</t>
  </si>
  <si>
    <t>Operating</t>
  </si>
  <si>
    <t>47524</t>
  </si>
  <si>
    <t>Retail sale of other construction materials in specialized stores</t>
  </si>
  <si>
    <t>NONTHABURI</t>
  </si>
  <si>
    <t>1,000,000.00</t>
  </si>
  <si>
    <t>360,727.25</t>
  </si>
  <si>
    <t>1,870,306.13</t>
  </si>
  <si>
    <t>1,593,695.11</t>
  </si>
  <si>
    <t>0125545008666</t>
  </si>
  <si>
    <t>A.P.POLY RIGID FOAM CO.,LTD.</t>
  </si>
  <si>
    <t>46691</t>
  </si>
  <si>
    <t>Wholesale of industrial chemicals</t>
  </si>
  <si>
    <t>216,701.75</t>
  </si>
  <si>
    <t>2,040,694.41</t>
  </si>
  <si>
    <t>1,457,844.33</t>
  </si>
  <si>
    <t>0115548009248</t>
  </si>
  <si>
    <t>AFRO FOAM CO.,LTD.</t>
  </si>
  <si>
    <t>22299</t>
  </si>
  <si>
    <t>Manufacture of other plastics products, not elsewhere classified</t>
  </si>
  <si>
    <t>SAMUT PRAKAN</t>
  </si>
  <si>
    <t>95,000,000.00</t>
  </si>
  <si>
    <t>-2,776,364.86</t>
  </si>
  <si>
    <t>178,453,633.82</t>
  </si>
  <si>
    <t>-19,412,634.86</t>
  </si>
  <si>
    <t>0125551001236</t>
  </si>
  <si>
    <t>ASIA FOAM INDUSTRY CO.,LTD.</t>
  </si>
  <si>
    <t>22199</t>
  </si>
  <si>
    <t>Manufacture of other rubber products, not elsewhere classified</t>
  </si>
  <si>
    <t>2,000,000.00</t>
  </si>
  <si>
    <t>0.00</t>
  </si>
  <si>
    <t>0905537000441</t>
  </si>
  <si>
    <t>ASIA INDUSTRY FOAM COMPANY LIMITED</t>
  </si>
  <si>
    <t>SONGKHLA</t>
  </si>
  <si>
    <t>28,000,000.00</t>
  </si>
  <si>
    <t>-180,175.02</t>
  </si>
  <si>
    <t>27,104,404.93</t>
  </si>
  <si>
    <t>19,219,938.57</t>
  </si>
  <si>
    <t>0105538150401</t>
  </si>
  <si>
    <t>ASIAN FOAM TECH COMPANY LIMITED</t>
  </si>
  <si>
    <t>PRACHIN BURI</t>
  </si>
  <si>
    <t>10,000,000.00</t>
  </si>
  <si>
    <t>281,336.60</t>
  </si>
  <si>
    <t>35,538,859.70</t>
  </si>
  <si>
    <t>21,627,003.74</t>
  </si>
  <si>
    <t>0745546000469</t>
  </si>
  <si>
    <t>ASTA FOAM AND RUBBER COMPANY LIMITED</t>
  </si>
  <si>
    <t>SAMUT SAKHON</t>
  </si>
  <si>
    <t>9,000,000.00</t>
  </si>
  <si>
    <t>748,469.00</t>
  </si>
  <si>
    <t>174,459,498.35</t>
  </si>
  <si>
    <t>25,719,243.93</t>
  </si>
  <si>
    <t>0113558005677</t>
  </si>
  <si>
    <t>B S MAKER FOAM LIMITED PARTNERSHIP</t>
  </si>
  <si>
    <t>Ordinary Partnership</t>
  </si>
  <si>
    <t>28230</t>
  </si>
  <si>
    <t>Manufacture of machinery for metallurgy</t>
  </si>
  <si>
    <t>500,000.00</t>
  </si>
  <si>
    <t>749,440.89</t>
  </si>
  <si>
    <t>2,850,523.01</t>
  </si>
  <si>
    <t>2,527,077.41</t>
  </si>
  <si>
    <t>0105513003855</t>
  </si>
  <si>
    <t>BANGKOK FOAM CO., LTD.</t>
  </si>
  <si>
    <t>BANGKOK</t>
  </si>
  <si>
    <t>100,000,000.00</t>
  </si>
  <si>
    <t>180,535,884.39</t>
  </si>
  <si>
    <t>1,695,462,759.28</t>
  </si>
  <si>
    <t>1,258,714,291.13</t>
  </si>
  <si>
    <t>0813561000056</t>
  </si>
  <si>
    <t>BIGFOAM 2018 LIMITED PARTNERSHIP</t>
  </si>
  <si>
    <t>46694</t>
  </si>
  <si>
    <t>Wholesale of industrial or commercial containers</t>
  </si>
  <si>
    <t>KRABI</t>
  </si>
  <si>
    <t>0105543058101</t>
  </si>
  <si>
    <t>BIO FOAM (ASIA) CO., LTD.</t>
  </si>
  <si>
    <t>CHON BURI</t>
  </si>
  <si>
    <t>80,000,000.00</t>
  </si>
  <si>
    <t>0105545069886</t>
  </si>
  <si>
    <t>BROTHER FOAM CO., LTD.</t>
  </si>
  <si>
    <t>85,000,000.00</t>
  </si>
  <si>
    <t>925,925.15</t>
  </si>
  <si>
    <t>106,867,869.79</t>
  </si>
  <si>
    <t>78,674,155.98</t>
  </si>
  <si>
    <t>0115549006064</t>
  </si>
  <si>
    <t>CHAIYASITH FOAM COMPANY LIMITED</t>
  </si>
  <si>
    <t>46699</t>
  </si>
  <si>
    <t>Wholesale of other products, not elsewhere classified</t>
  </si>
  <si>
    <t>144,782.19</t>
  </si>
  <si>
    <t>1,882,667.76</t>
  </si>
  <si>
    <t>1,865,937.15</t>
  </si>
  <si>
    <t>0115526001074</t>
  </si>
  <si>
    <t>CHAN CHARERN FOAM COMPANY LIMITED</t>
  </si>
  <si>
    <t>5,000,000.00</t>
  </si>
  <si>
    <t>-295,699.70</t>
  </si>
  <si>
    <t>17,483,716.13</t>
  </si>
  <si>
    <t>9,710,110.46</t>
  </si>
  <si>
    <t>0213563000156</t>
  </si>
  <si>
    <t>CHAO MARKETING SERVICE LIMITED PARTNERSHIP</t>
  </si>
  <si>
    <t>46107</t>
  </si>
  <si>
    <t>Wholesale on a fee or contract basis of construction materials, hardware, plumbing and heating equipment and supplies</t>
  </si>
  <si>
    <t>RAYONG</t>
  </si>
  <si>
    <t>0115561002961</t>
  </si>
  <si>
    <t>CHAWINROJ FOAM COMPANY LIMITED</t>
  </si>
  <si>
    <t>38300</t>
  </si>
  <si>
    <t>Materials recovery</t>
  </si>
  <si>
    <t>-125,579.04</t>
  </si>
  <si>
    <t>4,170,235.73</t>
  </si>
  <si>
    <t>874,420.96</t>
  </si>
  <si>
    <t>0505552005053</t>
  </si>
  <si>
    <t>CHIANG MAI FOAM FACTORY COMPANY LIMITED</t>
  </si>
  <si>
    <t>CHIANG MAI</t>
  </si>
  <si>
    <t>161,176.39</t>
  </si>
  <si>
    <t>3,159,117.68</t>
  </si>
  <si>
    <t>1,644,321.22</t>
  </si>
  <si>
    <t>0603562001082</t>
  </si>
  <si>
    <t>CHOKPAISARN THUNG FOAM KAEW LIMITED PARTNERSHIP</t>
  </si>
  <si>
    <t>46499</t>
  </si>
  <si>
    <t>Wholesale of other household goods, not elsewhere classified</t>
  </si>
  <si>
    <t>NAKHON SAWAN</t>
  </si>
  <si>
    <t>0115561008918</t>
  </si>
  <si>
    <t>CIVIL FOAM 18 (BANGPHLI) COMPANY LIMITED</t>
  </si>
  <si>
    <t>22230</t>
  </si>
  <si>
    <t>Manufacture of finished plastics products</t>
  </si>
  <si>
    <t>-6,193,281.25</t>
  </si>
  <si>
    <t>15,721,048.16</t>
  </si>
  <si>
    <t>-1,193,281.25</t>
  </si>
  <si>
    <t>0215558007603</t>
  </si>
  <si>
    <t>CKT GLOBAL FOAM COMPANY LIMITED</t>
  </si>
  <si>
    <t>4,000,000.00</t>
  </si>
  <si>
    <t>64,016.39</t>
  </si>
  <si>
    <t>2,528,289.11</t>
  </si>
  <si>
    <t>1,152,576.89</t>
  </si>
  <si>
    <t>0105557009891</t>
  </si>
  <si>
    <t>D DURAFOAM COMPANY LIMITED</t>
  </si>
  <si>
    <t>1,196,615.71</t>
  </si>
  <si>
    <t>8,491,060.82</t>
  </si>
  <si>
    <t>4,082,691.29</t>
  </si>
  <si>
    <t>0745560002783</t>
  </si>
  <si>
    <t>D N K FOAM COMPANY LIMITED</t>
  </si>
  <si>
    <t>0705562001903</t>
  </si>
  <si>
    <t>DAMNOENFOAM COMPANY LIMITED</t>
  </si>
  <si>
    <t>13940</t>
  </si>
  <si>
    <t>Manufacture of cordage, rope, twine and netting</t>
  </si>
  <si>
    <t>RATCHABURI</t>
  </si>
  <si>
    <t>0725554000316</t>
  </si>
  <si>
    <t>DAMRONGSILP P.U. FOAM COMPANY LIMITED</t>
  </si>
  <si>
    <t>29301</t>
  </si>
  <si>
    <t>Manufacture of motor vehicle seats</t>
  </si>
  <si>
    <t>SUPHAN BURI</t>
  </si>
  <si>
    <t>15,536.36</t>
  </si>
  <si>
    <t>36,619,789.41</t>
  </si>
  <si>
    <t>2,012,820.04</t>
  </si>
  <si>
    <t>0105533127894</t>
  </si>
  <si>
    <t>DU &amp; LIN COMPANY LIMITED</t>
  </si>
  <si>
    <t>96,757.81</t>
  </si>
  <si>
    <t>72,482,490.26</t>
  </si>
  <si>
    <t>39,037,430.71</t>
  </si>
  <si>
    <t>0105557121764</t>
  </si>
  <si>
    <t>DURAFOAM COMPANY LIMITED</t>
  </si>
  <si>
    <t>556,700.10</t>
  </si>
  <si>
    <t>15,955,283.28</t>
  </si>
  <si>
    <t>6,125,455.20</t>
  </si>
  <si>
    <t>0825555000343</t>
  </si>
  <si>
    <t>EAGLE FOAM COMPANY LIMITED</t>
  </si>
  <si>
    <t>22220</t>
  </si>
  <si>
    <t>Manufacture of plastic packaging</t>
  </si>
  <si>
    <t>PHANG-NGA</t>
  </si>
  <si>
    <t>196,913.09</t>
  </si>
  <si>
    <t>7,764,868.94</t>
  </si>
  <si>
    <t>7,703,329.62</t>
  </si>
  <si>
    <t>0735562008240</t>
  </si>
  <si>
    <t>ELI FOAM CO., LTD.</t>
  </si>
  <si>
    <t>NAKHON PATHOM</t>
  </si>
  <si>
    <t>35,000,000.00</t>
  </si>
  <si>
    <t>0845561012242</t>
  </si>
  <si>
    <t>EURO PU FOAM COMPANY LIMITED</t>
  </si>
  <si>
    <t>47525</t>
  </si>
  <si>
    <t>Retail sale of a variety of construction materials including do-it-yourself material and equipment in specialized stores</t>
  </si>
  <si>
    <t>SURAT THANI</t>
  </si>
  <si>
    <t>0125553006383</t>
  </si>
  <si>
    <t>FO AM HOLDING COMPANY LIMITED</t>
  </si>
  <si>
    <t>41002</t>
  </si>
  <si>
    <t>Construction of non-residential buildings</t>
  </si>
  <si>
    <t>-6,993.47</t>
  </si>
  <si>
    <t>151,397.51</t>
  </si>
  <si>
    <t>-254,214.91</t>
  </si>
  <si>
    <t>0105553060892</t>
  </si>
  <si>
    <t xml:space="preserve">FO AM INDUSTRY CO.,LTD. </t>
  </si>
  <si>
    <t>47739</t>
  </si>
  <si>
    <t>Other retail sale of new goods, not elsewhere classified in specialized stores</t>
  </si>
  <si>
    <t>3,000,000.00</t>
  </si>
  <si>
    <t>-3,488.43</t>
  </si>
  <si>
    <t>839,852.39</t>
  </si>
  <si>
    <t>836,352.39</t>
  </si>
  <si>
    <t>0115561003606</t>
  </si>
  <si>
    <t>FOAM AND BEDS COMPANY LIMITED</t>
  </si>
  <si>
    <t>46109</t>
  </si>
  <si>
    <t>Wholesale on a fee or contract basis of a variety of goods</t>
  </si>
  <si>
    <t>800,000.00</t>
  </si>
  <si>
    <t>-6,000.00</t>
  </si>
  <si>
    <t>400,000.00</t>
  </si>
  <si>
    <t>394,000.00</t>
  </si>
  <si>
    <t>0765558000868</t>
  </si>
  <si>
    <t>FOAM CEMENT THAI COMPANY LIMITED</t>
  </si>
  <si>
    <t>41000</t>
  </si>
  <si>
    <t>Construction of buildings</t>
  </si>
  <si>
    <t>PHETCHABURI</t>
  </si>
  <si>
    <t>0105561058494</t>
  </si>
  <si>
    <t>FOAM CENTER COMPANY LIMITED</t>
  </si>
  <si>
    <t>0105561113053</t>
  </si>
  <si>
    <t>FOAM FAME FOOD COMPANY LIMITED</t>
  </si>
  <si>
    <t>47222</t>
  </si>
  <si>
    <t>Retail sale of non-alcohol beverages in specialized stores</t>
  </si>
  <si>
    <t>41,371.81</t>
  </si>
  <si>
    <t>1,880,287.06</t>
  </si>
  <si>
    <t>1,041,371.81</t>
  </si>
  <si>
    <t>0105555178068</t>
  </si>
  <si>
    <t>FOAM FEST CO.,LTD.</t>
  </si>
  <si>
    <t>45203</t>
  </si>
  <si>
    <t>Car-washing, polishing and similar services</t>
  </si>
  <si>
    <t>27,016.67</t>
  </si>
  <si>
    <t>1,915,392.12</t>
  </si>
  <si>
    <t>1,131,821.17</t>
  </si>
  <si>
    <t>0303559005636</t>
  </si>
  <si>
    <t>FOAM HOME GROUP LIMITED PARTNERSHIP</t>
  </si>
  <si>
    <t>NAKHON RATCHASIMA</t>
  </si>
  <si>
    <t>430,363.05</t>
  </si>
  <si>
    <t>1,737,788.90</t>
  </si>
  <si>
    <t>1,547,886.31</t>
  </si>
  <si>
    <t>0125554012361</t>
  </si>
  <si>
    <t>FOAM INSULATION COMPANY LIMITED</t>
  </si>
  <si>
    <t>23992</t>
  </si>
  <si>
    <t>Manufacture of mineral insulating materials</t>
  </si>
  <si>
    <t>0505562004548</t>
  </si>
  <si>
    <t>FOAM MILL COMPANY LIMITED</t>
  </si>
  <si>
    <t>68102</t>
  </si>
  <si>
    <t>Buying and selling of on own account of non-residential buildings</t>
  </si>
  <si>
    <t>0215561006558</t>
  </si>
  <si>
    <t>FOAM PIGS (THAILAND) COMPANY LIMITED</t>
  </si>
  <si>
    <t>0105531013671</t>
  </si>
  <si>
    <t>FOAM SHEET COMPANY LIMITED</t>
  </si>
  <si>
    <t>-554,161.22</t>
  </si>
  <si>
    <t>1,646,431.32</t>
  </si>
  <si>
    <t>-2,500,269.18</t>
  </si>
  <si>
    <t>0105559039844</t>
  </si>
  <si>
    <t>FOAMATEX COMPANY LIMITED</t>
  </si>
  <si>
    <t>0105563005487</t>
  </si>
  <si>
    <t>FOAMBEBIE 888 CO., LTD.</t>
  </si>
  <si>
    <t>46319</t>
  </si>
  <si>
    <t>Wholesale of other food products, not elsewhere classified</t>
  </si>
  <si>
    <t>0105540053655</t>
  </si>
  <si>
    <t>105,000,000.00</t>
  </si>
  <si>
    <t>273,027,360.00</t>
  </si>
  <si>
    <t>1,592,330,051.00</t>
  </si>
  <si>
    <t>1,275,044,091.00</t>
  </si>
  <si>
    <t>0745555001596</t>
  </si>
  <si>
    <t>FORTUNE FOAM PRODUCT COMPANY LIMITED</t>
  </si>
  <si>
    <t>0115562004011</t>
  </si>
  <si>
    <t>FREE FROM FOAM (THAILAND) COMPANY LIMITED</t>
  </si>
  <si>
    <t>0313563000236</t>
  </si>
  <si>
    <t>G.G. FOAM CUTTING AND DESIGN LIMITED PARTNERSHIP</t>
  </si>
  <si>
    <t>47612</t>
  </si>
  <si>
    <t>Retail sale of stationary and office supplies in specialized stores</t>
  </si>
  <si>
    <t>BURI RAM</t>
  </si>
  <si>
    <t>0105543064089</t>
  </si>
  <si>
    <t>GAOW FOAM CO., LTD.</t>
  </si>
  <si>
    <t>46431</t>
  </si>
  <si>
    <t>Wholesale of books, newspapers and stationery</t>
  </si>
  <si>
    <t>366,992.04</t>
  </si>
  <si>
    <t>31,248,037.63</t>
  </si>
  <si>
    <t>14,652,984.84</t>
  </si>
  <si>
    <t>0745532000500</t>
  </si>
  <si>
    <t>GREAT FOAM PRODUCT CO., LTD.</t>
  </si>
  <si>
    <t>CHACHOENGSAO</t>
  </si>
  <si>
    <t>76,000,000.00</t>
  </si>
  <si>
    <t>82,661,808.34</t>
  </si>
  <si>
    <t>119,044,184.99</t>
  </si>
  <si>
    <t>29,578,175.44</t>
  </si>
  <si>
    <t>0205562033320</t>
  </si>
  <si>
    <t>HAPPY FOAM CO., LTD.</t>
  </si>
  <si>
    <t>31009</t>
  </si>
  <si>
    <t>Manufacture of other furniture (except stone, concrete or ceramic)</t>
  </si>
  <si>
    <t>0115543005104</t>
  </si>
  <si>
    <t>HIFOAMING CO., LTD.</t>
  </si>
  <si>
    <t>60,000,000.00</t>
  </si>
  <si>
    <t>5,464,411.88</t>
  </si>
  <si>
    <t>304,321,048.19</t>
  </si>
  <si>
    <t>55,208,545.89</t>
  </si>
  <si>
    <t>0245557001407</t>
  </si>
  <si>
    <t>I PAC FOAM INDUSTRY COMPANY LIMITED</t>
  </si>
  <si>
    <t>0105563020460</t>
  </si>
  <si>
    <t>I PLUS FOAM CO., LTD.</t>
  </si>
  <si>
    <t>46693</t>
  </si>
  <si>
    <t>Wholesale of rubber and plastic materials in primary forms</t>
  </si>
  <si>
    <t>0745556004271</t>
  </si>
  <si>
    <t>INFINITY FOAM COMPANY LIMITED</t>
  </si>
  <si>
    <t>-1,051,000.51</t>
  </si>
  <si>
    <t>264,881.95</t>
  </si>
  <si>
    <t>-1,689,167.65</t>
  </si>
  <si>
    <t>0105562006072</t>
  </si>
  <si>
    <t>INNOFOAM COMPANY LIMITED</t>
  </si>
  <si>
    <t>0105563043125</t>
  </si>
  <si>
    <t>INSAFOAM(THAILAND) CO., LTD.</t>
  </si>
  <si>
    <t>47523</t>
  </si>
  <si>
    <t>Retail sale of plumbing, heating and sanitary equipment and supplies in specialized stores</t>
  </si>
  <si>
    <t>0745556007342</t>
  </si>
  <si>
    <t>INSUFOAM INDUSTRIES (SAMUTSAKHON) COMPANY LIMITED</t>
  </si>
  <si>
    <t>896,307.26</t>
  </si>
  <si>
    <t>201,067,621.26</t>
  </si>
  <si>
    <t>87,926,308.56</t>
  </si>
  <si>
    <t>0113531001484</t>
  </si>
  <si>
    <t>INTER AND M.C. FOAM LTD., PART.</t>
  </si>
  <si>
    <t>47599</t>
  </si>
  <si>
    <t>Retail sale of other household articles, not elsewhere classified in specialized stores</t>
  </si>
  <si>
    <t>2,300,000.00</t>
  </si>
  <si>
    <t>1,059,836.69</t>
  </si>
  <si>
    <t>17,231,559.88</t>
  </si>
  <si>
    <t>16,503,737.04</t>
  </si>
  <si>
    <t>0215556008254</t>
  </si>
  <si>
    <t>INTER FOAM COMPANY LIMITED</t>
  </si>
  <si>
    <t>38110</t>
  </si>
  <si>
    <t>Collection of non-hazardous waste</t>
  </si>
  <si>
    <t>14,000,000.00</t>
  </si>
  <si>
    <t>394,092.68</t>
  </si>
  <si>
    <t>16,016,537.59</t>
  </si>
  <si>
    <t>5,812,524.95</t>
  </si>
  <si>
    <t>0405534000267</t>
  </si>
  <si>
    <t>INTERNATIONAL FOAM KHON KAEN CO., LTD.</t>
  </si>
  <si>
    <t>31003</t>
  </si>
  <si>
    <t>manufacture of mattresses and mattress supports</t>
  </si>
  <si>
    <t>KHON KAEN</t>
  </si>
  <si>
    <t>454,327.06</t>
  </si>
  <si>
    <t>2,335,404.42</t>
  </si>
  <si>
    <t>2,271,072.11</t>
  </si>
  <si>
    <t>0105546071132</t>
  </si>
  <si>
    <t>J K FOAM CO.,LTD.</t>
  </si>
  <si>
    <t>0103550021371</t>
  </si>
  <si>
    <t>J.K.G FOAM SUCCESS MERCHANDISING LIMITED PARTNERSHIP</t>
  </si>
  <si>
    <t>300,000.00</t>
  </si>
  <si>
    <t>-80,005.91</t>
  </si>
  <si>
    <t>332,963.72</t>
  </si>
  <si>
    <t>322,663.72</t>
  </si>
  <si>
    <t>0195555000935</t>
  </si>
  <si>
    <t>JAROEN FOAM COMPANY LIMITED</t>
  </si>
  <si>
    <t>SARABURI</t>
  </si>
  <si>
    <t>957,165.45</t>
  </si>
  <si>
    <t>9,325,668.49</t>
  </si>
  <si>
    <t>8,525,864.91</t>
  </si>
  <si>
    <t>0245561001661</t>
  </si>
  <si>
    <t>JSK THAI FOAM COMPANY LIMITED</t>
  </si>
  <si>
    <t>28229</t>
  </si>
  <si>
    <t>Manufacture of other machine tools, not elsewhere classified</t>
  </si>
  <si>
    <t>-7,750.00</t>
  </si>
  <si>
    <t>5,002,250.00</t>
  </si>
  <si>
    <t>4,992,250.00</t>
  </si>
  <si>
    <t>0105558022549</t>
  </si>
  <si>
    <t>JSP FOAM PRODUCTS (THAILAND) CO., LTD</t>
  </si>
  <si>
    <t>-6,440,235.61</t>
  </si>
  <si>
    <t>302,965,877.53</t>
  </si>
  <si>
    <t>46,212,713.95</t>
  </si>
  <si>
    <t>0903559001821</t>
  </si>
  <si>
    <t>JUNTA FOAM E.P.S LIMITED PARTNERSHIP</t>
  </si>
  <si>
    <t>0105562160152</t>
  </si>
  <si>
    <t>K.J. FOAM COMPANY LIMITED</t>
  </si>
  <si>
    <t>0775562002195</t>
  </si>
  <si>
    <t>K.J. P U FOAM COMPANY LIMITED</t>
  </si>
  <si>
    <t>25111</t>
  </si>
  <si>
    <t>Manufacture of metal frameworks for construction</t>
  </si>
  <si>
    <t>PRACHUAP KHIRI KHAN</t>
  </si>
  <si>
    <t>0105532089719</t>
  </si>
  <si>
    <t>K.M.FOAM COMPANY LIMITED</t>
  </si>
  <si>
    <t>PATHUM THANI</t>
  </si>
  <si>
    <t>20,000,000.00</t>
  </si>
  <si>
    <t>-1,969,696.00</t>
  </si>
  <si>
    <t>17,180,734.00</t>
  </si>
  <si>
    <t>-185,388,144.00</t>
  </si>
  <si>
    <t>0105561204211</t>
  </si>
  <si>
    <t>KHONGDIFOAM COMPANY LIMITED</t>
  </si>
  <si>
    <t>46599</t>
  </si>
  <si>
    <t>Wholesale of other machinery and equipment, not elsewhere classified</t>
  </si>
  <si>
    <t>-13,000.00</t>
  </si>
  <si>
    <t>4,990,000.00</t>
  </si>
  <si>
    <t>4,987,000.00</t>
  </si>
  <si>
    <t>0905559004466</t>
  </si>
  <si>
    <t>KIATCHIRAKAVIN LATEX FOAM COMPANY LIMITED</t>
  </si>
  <si>
    <t>-1,113,976.27</t>
  </si>
  <si>
    <t>6,376,121.00</t>
  </si>
  <si>
    <t>-942,114.25</t>
  </si>
  <si>
    <t>0105551120227</t>
  </si>
  <si>
    <t>KING FOAM CO.,LTD.</t>
  </si>
  <si>
    <t>200,000,000.00</t>
  </si>
  <si>
    <t>-28,388,077.52</t>
  </si>
  <si>
    <t>236,825,986.75</t>
  </si>
  <si>
    <t>-97,066,560.99</t>
  </si>
  <si>
    <t>0205549012411</t>
  </si>
  <si>
    <t>KMN-PE FOAM COMPANY LIMITED</t>
  </si>
  <si>
    <t>-11,968,794.78</t>
  </si>
  <si>
    <t>57,166,307.36</t>
  </si>
  <si>
    <t>-28,971,483.47</t>
  </si>
  <si>
    <t>0105543103360</t>
  </si>
  <si>
    <t>KRUNGTHEP FOAM C.S.A. CO., LTD.</t>
  </si>
  <si>
    <t>63,000,000.00</t>
  </si>
  <si>
    <t>-1,371,525.49</t>
  </si>
  <si>
    <t>98,631,613.78</t>
  </si>
  <si>
    <t>-5,126,573.80</t>
  </si>
  <si>
    <t>0165560000719</t>
  </si>
  <si>
    <t>KULACHAMAI FOAM COMPANY LIMITED</t>
  </si>
  <si>
    <t>43909</t>
  </si>
  <si>
    <t>Other specialized construction activities, not elsewhere classified</t>
  </si>
  <si>
    <t>LOP BURI</t>
  </si>
  <si>
    <t>-67,567.59</t>
  </si>
  <si>
    <t>94,145.47</t>
  </si>
  <si>
    <t>58,627.47</t>
  </si>
  <si>
    <t>0655559000676</t>
  </si>
  <si>
    <t>LANGKALEK CHANUAN P U FOAM  COMPANY LIMITED</t>
  </si>
  <si>
    <t>23954</t>
  </si>
  <si>
    <t>Manufacture of articles of fibre-cement</t>
  </si>
  <si>
    <t>PHITSANULOK</t>
  </si>
  <si>
    <t>1,070,019.65</t>
  </si>
  <si>
    <t>27,563,626.39</t>
  </si>
  <si>
    <t>5,757,094.59</t>
  </si>
  <si>
    <t>0415559001003</t>
  </si>
  <si>
    <t>LANGKHALEK PU FOAM  COMPANY LIMITED</t>
  </si>
  <si>
    <t>783,740.50</t>
  </si>
  <si>
    <t>28,475,617.46</t>
  </si>
  <si>
    <t>1,762,205.94</t>
  </si>
  <si>
    <t>0205562035578</t>
  </si>
  <si>
    <t>LANGKHALEK UNION PUFOAM CO., LTD.</t>
  </si>
  <si>
    <t>0105520014123</t>
  </si>
  <si>
    <t>LUCKY FOAM INDUSTRY CO., LTD.</t>
  </si>
  <si>
    <t>59,036.42</t>
  </si>
  <si>
    <t>18,556,554.01</t>
  </si>
  <si>
    <t>18,533,188.85</t>
  </si>
  <si>
    <t>0933562000415</t>
  </si>
  <si>
    <t>M HAN JJ FOAM LIMITED PARTNERSHIP</t>
  </si>
  <si>
    <t>PHATTHALUNG</t>
  </si>
  <si>
    <t>0115555021045</t>
  </si>
  <si>
    <t>M.K.FOAM INDUSTRY COMPANY LIMITED</t>
  </si>
  <si>
    <t>190,468.29</t>
  </si>
  <si>
    <t>13,508,165.37</t>
  </si>
  <si>
    <t>-1,228,216.43</t>
  </si>
  <si>
    <t>0745557000422</t>
  </si>
  <si>
    <t>MAHACHAI FOAM 2014 COMPANY LIMITED</t>
  </si>
  <si>
    <t>816,346.21</t>
  </si>
  <si>
    <t>10,111,638.57</t>
  </si>
  <si>
    <t>4,710,560.57</t>
  </si>
  <si>
    <t>0863545000284</t>
  </si>
  <si>
    <t>MANAPANICH FOAM LTD.,PART.</t>
  </si>
  <si>
    <t>13111</t>
  </si>
  <si>
    <t>Preparation of textile fibres</t>
  </si>
  <si>
    <t>CHUMPHON</t>
  </si>
  <si>
    <t>-184,939.39</t>
  </si>
  <si>
    <t>544,446.69</t>
  </si>
  <si>
    <t>-660,553.31</t>
  </si>
  <si>
    <t>0105554126072</t>
  </si>
  <si>
    <t>MONGKOL FOAM CO.,LTD.</t>
  </si>
  <si>
    <t>-391,331.59</t>
  </si>
  <si>
    <t>8,486,399.21</t>
  </si>
  <si>
    <t>2,814,351.50</t>
  </si>
  <si>
    <t>0203561004740</t>
  </si>
  <si>
    <t>N P FOAM LIMITED PARTNERSHIP</t>
  </si>
  <si>
    <t>0603560000844</t>
  </si>
  <si>
    <t>NAKHONSAWAN FOAM LIMITED PARTNERSHIP</t>
  </si>
  <si>
    <t>-5,000.00</t>
  </si>
  <si>
    <t>526,157.46</t>
  </si>
  <si>
    <t>521,157.46</t>
  </si>
  <si>
    <t>0205558035534</t>
  </si>
  <si>
    <t>NEO FOAM COMPANY LIMITED</t>
  </si>
  <si>
    <t>348,733.46</t>
  </si>
  <si>
    <t>3,785,816.83</t>
  </si>
  <si>
    <t>2,993,995.74</t>
  </si>
  <si>
    <t>0115555013174</t>
  </si>
  <si>
    <t>NEWS INTER &amp; M.C.FOAM  COMPANY LIMITED</t>
  </si>
  <si>
    <t>1,811,316.32</t>
  </si>
  <si>
    <t>16,969,043.63</t>
  </si>
  <si>
    <t>14,223,061.70</t>
  </si>
  <si>
    <t>0745540001331</t>
  </si>
  <si>
    <t>OCEAN FOAM CO., LTD.</t>
  </si>
  <si>
    <t>-370,771.76</t>
  </si>
  <si>
    <t>3,378,354.90</t>
  </si>
  <si>
    <t>713,453.21</t>
  </si>
  <si>
    <t>0105555157567</t>
  </si>
  <si>
    <t>P S N FOAM AND PACKAGING COMPANY LIMITED</t>
  </si>
  <si>
    <t>380,959.04</t>
  </si>
  <si>
    <t>13,002,631.05</t>
  </si>
  <si>
    <t>3,707,276.79</t>
  </si>
  <si>
    <t>0835553007162</t>
  </si>
  <si>
    <t>P U FOAM INSULATION AND SUPPLY CO.,LTD.</t>
  </si>
  <si>
    <t>PHUKET</t>
  </si>
  <si>
    <t>-26,842.86</t>
  </si>
  <si>
    <t>6,773,176.94</t>
  </si>
  <si>
    <t>6,716,500.94</t>
  </si>
  <si>
    <t>0105540057227</t>
  </si>
  <si>
    <t>P U R INDUSTRIAL FOAM PRODUCTS CO., LTD.</t>
  </si>
  <si>
    <t>0413560002741</t>
  </si>
  <si>
    <t>P.P.METALSHEET.PU FOAM LIMITED PARTNERSHIP</t>
  </si>
  <si>
    <t>UDON THANI</t>
  </si>
  <si>
    <t>13,000,000.00</t>
  </si>
  <si>
    <t>6,967,268.10</t>
  </si>
  <si>
    <t>70,394,581.14</t>
  </si>
  <si>
    <t>19,852,869.06</t>
  </si>
  <si>
    <t>0105534067607</t>
  </si>
  <si>
    <t>P.S. FOAM INSULATION COMPANY LIMITED</t>
  </si>
  <si>
    <t>647,595.31</t>
  </si>
  <si>
    <t>10,563,862.49</t>
  </si>
  <si>
    <t>3,771,486.75</t>
  </si>
  <si>
    <t>0105536028731</t>
  </si>
  <si>
    <t>P.U. FOAM INSULATION AND TRADING</t>
  </si>
  <si>
    <t>805,435.10</t>
  </si>
  <si>
    <t>13,455,518.72</t>
  </si>
  <si>
    <t>420,935.53</t>
  </si>
  <si>
    <t>0105549104244</t>
  </si>
  <si>
    <t>P.U. FOAM INSULATION CO.,LTD.</t>
  </si>
  <si>
    <t>465,210.94</t>
  </si>
  <si>
    <t>10,573,831.75</t>
  </si>
  <si>
    <t>9,420,762.56</t>
  </si>
  <si>
    <t>0125545004407</t>
  </si>
  <si>
    <t>P.U.FOAM INSULATE CO.,LTD.</t>
  </si>
  <si>
    <t>9,600,000.00</t>
  </si>
  <si>
    <t>204,334.95</t>
  </si>
  <si>
    <t>56,622.93</t>
  </si>
  <si>
    <t>-12,147,585.24</t>
  </si>
  <si>
    <t>0105536024182</t>
  </si>
  <si>
    <t>PACO FOAM FACTORY CO., LTD.</t>
  </si>
  <si>
    <t>-10,200.00</t>
  </si>
  <si>
    <t>532,402.33</t>
  </si>
  <si>
    <t>-167,455,600.41</t>
  </si>
  <si>
    <t>0743551000275</t>
  </si>
  <si>
    <t>PECHTPIJIT FOAM  LIMITED PARTNERSHIP</t>
  </si>
  <si>
    <t>78,163.50</t>
  </si>
  <si>
    <t>296,284.50</t>
  </si>
  <si>
    <t>256,168.50</t>
  </si>
  <si>
    <t>0835558008850</t>
  </si>
  <si>
    <t>PHUKET P.U. FOAM COMPANY LIMITED</t>
  </si>
  <si>
    <t>43291</t>
  </si>
  <si>
    <t>Insulation installation</t>
  </si>
  <si>
    <t>0115540001183</t>
  </si>
  <si>
    <t>PIYAKIJ FOAM SIAM CO., LTD.</t>
  </si>
  <si>
    <t>-562,095.33</t>
  </si>
  <si>
    <t>7,175,054.62</t>
  </si>
  <si>
    <t>5,937,047.61</t>
  </si>
  <si>
    <t>0105545067433</t>
  </si>
  <si>
    <t>PLUS FOAM PACKAGING  CO., LTD.</t>
  </si>
  <si>
    <t>16,839,846.77</t>
  </si>
  <si>
    <t>195,245,921.33</t>
  </si>
  <si>
    <t>121,945,293.26</t>
  </si>
  <si>
    <t>0103550038053</t>
  </si>
  <si>
    <t>PNP POLYFOAM &amp; PLASTIC LIMITED PARTNERSHIP</t>
  </si>
  <si>
    <t>43,381.59</t>
  </si>
  <si>
    <t>2,582,457.58</t>
  </si>
  <si>
    <t>2,577,932.10</t>
  </si>
  <si>
    <t>0105508001734</t>
  </si>
  <si>
    <t>POLY FOAM INDUSTRIES COMPANY LIMITED</t>
  </si>
  <si>
    <t>42,353,018.96</t>
  </si>
  <si>
    <t>306,897,062.36</t>
  </si>
  <si>
    <t>274,054,659.75</t>
  </si>
  <si>
    <t>0105562035757</t>
  </si>
  <si>
    <t>POLYFOAM CHIANGRAI COMPANY LIMITED</t>
  </si>
  <si>
    <t>0105561062173</t>
  </si>
  <si>
    <t>POLYFOAM CHON BURI COMPANY LIMITED</t>
  </si>
  <si>
    <t>-3,151,098.41</t>
  </si>
  <si>
    <t>115,365,613.17</t>
  </si>
  <si>
    <t>1,848,901.59</t>
  </si>
  <si>
    <t>0135532000131</t>
  </si>
  <si>
    <t>POLYFOAM HIGH TECH CO., LTD.</t>
  </si>
  <si>
    <t>4,861,710.49</t>
  </si>
  <si>
    <t>65,601,593.75</t>
  </si>
  <si>
    <t>-200,358,355.32</t>
  </si>
  <si>
    <t>0255547000335</t>
  </si>
  <si>
    <t>POLYFOAM KABINBURI COMPANY LIMITED</t>
  </si>
  <si>
    <t>9,033,111.90</t>
  </si>
  <si>
    <t>140,372,272.84</t>
  </si>
  <si>
    <t>101,464,871.99</t>
  </si>
  <si>
    <t>0105537130199</t>
  </si>
  <si>
    <t>POLYFOAM MANUFACTURING LIMITED</t>
  </si>
  <si>
    <t>23,075,293.57</t>
  </si>
  <si>
    <t>283,543,864.57</t>
  </si>
  <si>
    <t>208,832,524.91</t>
  </si>
  <si>
    <t>0105531100581</t>
  </si>
  <si>
    <t>POLYFOAM SUVARNABHUMI COMPANY LIMITED</t>
  </si>
  <si>
    <t>90,000,000.00</t>
  </si>
  <si>
    <t>56,105,933.25</t>
  </si>
  <si>
    <t>237,918,005.02</t>
  </si>
  <si>
    <t>198,407,537.28</t>
  </si>
  <si>
    <t>0705559001639</t>
  </si>
  <si>
    <t>POLYFOAMRATCHABURI COMPANY LIMITED</t>
  </si>
  <si>
    <t>32,000,000.00</t>
  </si>
  <si>
    <t>13,209,611.65</t>
  </si>
  <si>
    <t>98,087,156.91</t>
  </si>
  <si>
    <t>43,937,851.10</t>
  </si>
  <si>
    <t>0115542001385</t>
  </si>
  <si>
    <t>POLYURETHANE SPRAY FOAM CO., LTD.</t>
  </si>
  <si>
    <t>32,466.08</t>
  </si>
  <si>
    <t>3,869,851.00</t>
  </si>
  <si>
    <t>1,884,480.77</t>
  </si>
  <si>
    <t>0105554128601</t>
  </si>
  <si>
    <t>PPP MOLDING FOAM CO.,LTD.</t>
  </si>
  <si>
    <t>1,264,927.80</t>
  </si>
  <si>
    <t>8,683,551.09</t>
  </si>
  <si>
    <t>7,996,464.11</t>
  </si>
  <si>
    <t>0105559021686</t>
  </si>
  <si>
    <t>PPP MOLDING FOAM SOLUTIONS COMPANY LIMITED</t>
  </si>
  <si>
    <t>52293</t>
  </si>
  <si>
    <t>Packing goods for shipping activities</t>
  </si>
  <si>
    <t>3,504,735.17</t>
  </si>
  <si>
    <t>100,220,272.48</t>
  </si>
  <si>
    <t>13,552,615.18</t>
  </si>
  <si>
    <t>0113562005571</t>
  </si>
  <si>
    <t>PRASERT FOAM &amp; SUPPLY LIMITED PARTNERSHIP</t>
  </si>
  <si>
    <t>47190</t>
  </si>
  <si>
    <t>Other retail sale in non-specialized stores</t>
  </si>
  <si>
    <t>0735562006689</t>
  </si>
  <si>
    <t>PREMIUMFOAM CO., LTD.</t>
  </si>
  <si>
    <t>0245560001331</t>
  </si>
  <si>
    <t>PU FOAM METALSHEET COMPANY LIMITED</t>
  </si>
  <si>
    <t>8,000,000.00</t>
  </si>
  <si>
    <t>453,992.20</t>
  </si>
  <si>
    <t>19,513,905.07</t>
  </si>
  <si>
    <t>8,371,392.51</t>
  </si>
  <si>
    <t>0835563000748</t>
  </si>
  <si>
    <t>PUFOAM SOUTHERN COMPANY LIMITED</t>
  </si>
  <si>
    <t>24101</t>
  </si>
  <si>
    <t>Manufacture of basic iron and steel in primary and intermediate form</t>
  </si>
  <si>
    <t>0103515007554</t>
  </si>
  <si>
    <t>RAMA FOAM INDUSTRY LIMITED PARTNERSHIP</t>
  </si>
  <si>
    <t>2,045,888.58</t>
  </si>
  <si>
    <t>2,040,888.58</t>
  </si>
  <si>
    <t>0125549012536</t>
  </si>
  <si>
    <t>RIGIDFOAM INSULATION CO.,LTD.</t>
  </si>
  <si>
    <t>-965,710.53</t>
  </si>
  <si>
    <t>5,254,275.73</t>
  </si>
  <si>
    <t>-293,380.27</t>
  </si>
  <si>
    <t>0115559004153</t>
  </si>
  <si>
    <t>S.K.P.U.FOAM COMPANY LIMITED</t>
  </si>
  <si>
    <t>156,821.77</t>
  </si>
  <si>
    <t>6,196,443.13</t>
  </si>
  <si>
    <t>2,943,173.42</t>
  </si>
  <si>
    <t>0735530000481</t>
  </si>
  <si>
    <t>SAHA - MIT POLIFOAM COMPANY LIMITED</t>
  </si>
  <si>
    <t>-483,112.26</t>
  </si>
  <si>
    <t>17,194,482.14</t>
  </si>
  <si>
    <t>5,352,456.99</t>
  </si>
  <si>
    <t>0125558002131</t>
  </si>
  <si>
    <t>SAHATHAIFOAM COMPANY LIMITED</t>
  </si>
  <si>
    <t>110,458.69</t>
  </si>
  <si>
    <t>11,256,361.47</t>
  </si>
  <si>
    <t>10,623,707.79</t>
  </si>
  <si>
    <t>0205555035088</t>
  </si>
  <si>
    <t>SAMIL FOAM (THAILAND) COMPANY LIMITED</t>
  </si>
  <si>
    <t>50,000,000.00</t>
  </si>
  <si>
    <t>18,909,174.01</t>
  </si>
  <si>
    <t>165,100,833.51</t>
  </si>
  <si>
    <t>69,394,722.00</t>
  </si>
  <si>
    <t>0103558017098</t>
  </si>
  <si>
    <t>SANGRAWEEFOAM LIMITED PARTNERSHIP</t>
  </si>
  <si>
    <t>32000</t>
  </si>
  <si>
    <t>Other manufacturing</t>
  </si>
  <si>
    <t>0505560005938</t>
  </si>
  <si>
    <t>SERMTHAI PU FOAM COMPANY LIMITED</t>
  </si>
  <si>
    <t>349,333.07</t>
  </si>
  <si>
    <t>16,419,487.77</t>
  </si>
  <si>
    <t>1,581,268.81</t>
  </si>
  <si>
    <t>0215555004115</t>
  </si>
  <si>
    <t>SIAM COREA FOAM COMPANY LIMITED</t>
  </si>
  <si>
    <t>0135554015351</t>
  </si>
  <si>
    <t>SIAM ETHER FOAM COMPANY LIMITED</t>
  </si>
  <si>
    <t>20299</t>
  </si>
  <si>
    <t>Manufacture of other chemical products, not elsewhere classified</t>
  </si>
  <si>
    <t>15,000,000.00</t>
  </si>
  <si>
    <t>1,393,565.52</t>
  </si>
  <si>
    <t>134,082,423.16</t>
  </si>
  <si>
    <t>10,464,309.70</t>
  </si>
  <si>
    <t>0145553002434</t>
  </si>
  <si>
    <t>SIAM FOAM MACHINERY CO.,LTD.</t>
  </si>
  <si>
    <t>28299</t>
  </si>
  <si>
    <t>Manufacture of other special purpose machinery, not elsewhere classified</t>
  </si>
  <si>
    <t>PHRA NAKHON SI AYUTTHAYA</t>
  </si>
  <si>
    <t>270,852.33</t>
  </si>
  <si>
    <t>13,079,148.56</t>
  </si>
  <si>
    <t>6,316,516.57</t>
  </si>
  <si>
    <t>0105534018355</t>
  </si>
  <si>
    <t>SIAM FOAM PAK COMPANY LIMITED</t>
  </si>
  <si>
    <t>4,500,000.00</t>
  </si>
  <si>
    <t>648,444.63</t>
  </si>
  <si>
    <t>14,748,096.32</t>
  </si>
  <si>
    <t>12,128,864.76</t>
  </si>
  <si>
    <t>0105536123008</t>
  </si>
  <si>
    <t>SIAM LATEX FOAM CO., LTD.</t>
  </si>
  <si>
    <t>15202</t>
  </si>
  <si>
    <t>Manufacture of rubber footwear</t>
  </si>
  <si>
    <t>25,000,000.00</t>
  </si>
  <si>
    <t>-2,614,592.47</t>
  </si>
  <si>
    <t>30,736,405.00</t>
  </si>
  <si>
    <t>24,384,674.69</t>
  </si>
  <si>
    <t>0115559023646</t>
  </si>
  <si>
    <t>SIAM PRO FOAM COMPANY LIMITED</t>
  </si>
  <si>
    <t>62,000,000.00</t>
  </si>
  <si>
    <t>-1,693,519.17</t>
  </si>
  <si>
    <t>8,479,671.26</t>
  </si>
  <si>
    <t>-1,202,275.94</t>
  </si>
  <si>
    <t>0105538059277</t>
  </si>
  <si>
    <t>SIAM SPONG FOAM CO., LTD.</t>
  </si>
  <si>
    <t>942,099.05</t>
  </si>
  <si>
    <t>54,548,075.28</t>
  </si>
  <si>
    <t>37,736,341.37</t>
  </si>
  <si>
    <t>0103539030581</t>
  </si>
  <si>
    <t>SN FOAM INDUSTRIAL LIMITED PARTNERSHIP</t>
  </si>
  <si>
    <t>3,190.00</t>
  </si>
  <si>
    <t>-11,810.00</t>
  </si>
  <si>
    <t>0103556057084</t>
  </si>
  <si>
    <t>SP SOMBOONPOLYFOAM LIMITED PARTNERSHIP</t>
  </si>
  <si>
    <t>-131,900.00</t>
  </si>
  <si>
    <t>1,133,835.00</t>
  </si>
  <si>
    <t>1,122,135.00</t>
  </si>
  <si>
    <t>0765554000154</t>
  </si>
  <si>
    <t>SPRAY FOAM (THAILAND) COMPANY LIMITED</t>
  </si>
  <si>
    <t>0733552000627</t>
  </si>
  <si>
    <t>SRIUDOMCHAIFOAM LIMITED PARTNERSHIP</t>
  </si>
  <si>
    <t>82,176.69</t>
  </si>
  <si>
    <t>21,506,347.53</t>
  </si>
  <si>
    <t>1,842,446.29</t>
  </si>
  <si>
    <t>0103518015094</t>
  </si>
  <si>
    <t>STANDARD FOAM RUBBER FACTORY LIMITED PARTNERSHIP</t>
  </si>
  <si>
    <t>200,000.00</t>
  </si>
  <si>
    <t>377,748.66</t>
  </si>
  <si>
    <t>7,810,564.49</t>
  </si>
  <si>
    <t>4,995,444.51</t>
  </si>
  <si>
    <t>0105547025851</t>
  </si>
  <si>
    <t>SUPERMAN FOAM INDUSTRY COMPANY LIMITED</t>
  </si>
  <si>
    <t>6,000,000.00</t>
  </si>
  <si>
    <t>9,299,271.78</t>
  </si>
  <si>
    <t>199,551,951.66</t>
  </si>
  <si>
    <t>59,248,903.49</t>
  </si>
  <si>
    <t>0575556002385</t>
  </si>
  <si>
    <t>SUPREME CELL FOAM COMPANY LIMITED</t>
  </si>
  <si>
    <t>CHIANG RAI</t>
  </si>
  <si>
    <t>-293,965.93</t>
  </si>
  <si>
    <t>6,294,161.43</t>
  </si>
  <si>
    <t>3,578,365.03</t>
  </si>
  <si>
    <t>0205548019269</t>
  </si>
  <si>
    <t>SWEET DREAM NATURAL LATEX FOAM COMPANY LIMITED</t>
  </si>
  <si>
    <t>47711</t>
  </si>
  <si>
    <t>Retail sale of clothing in specialized stores</t>
  </si>
  <si>
    <t>-1,139,438.09</t>
  </si>
  <si>
    <t>4,769,528.20</t>
  </si>
  <si>
    <t>3,689,986.87</t>
  </si>
  <si>
    <t>0103548019021</t>
  </si>
  <si>
    <t>T.S.T FOAM PROTOTYPE  LIMITED PARTNERSHIP</t>
  </si>
  <si>
    <t>180,000.00</t>
  </si>
  <si>
    <t>-10,792.00</t>
  </si>
  <si>
    <t>1,215,210.51</t>
  </si>
  <si>
    <t>1,205,210.51</t>
  </si>
  <si>
    <t>0105552099370</t>
  </si>
  <si>
    <t>TAWIL FOAM COMPANY LIMITED</t>
  </si>
  <si>
    <t>-404,953.29</t>
  </si>
  <si>
    <t>1,559,001.90</t>
  </si>
  <si>
    <t>-1,606,311.50</t>
  </si>
  <si>
    <t>0105560192308</t>
  </si>
  <si>
    <t>TECHFOAMPLUSINSUPRODUCT COMPANY LIMITED</t>
  </si>
  <si>
    <t>2,228,941.57</t>
  </si>
  <si>
    <t>9,512,947.78</t>
  </si>
  <si>
    <t>3,217,197.06</t>
  </si>
  <si>
    <t>0105553025191</t>
  </si>
  <si>
    <t>TECHNIC FOAM (2010) CO.,LTD.</t>
  </si>
  <si>
    <t>0105532043484</t>
  </si>
  <si>
    <t>202,236,698.00</t>
  </si>
  <si>
    <t>741,146,047.00</t>
  </si>
  <si>
    <t>581,114,435.00</t>
  </si>
  <si>
    <t>0105562122030</t>
  </si>
  <si>
    <t>THAI COACH FOAM COMPANY LIMITED</t>
  </si>
  <si>
    <t>15201</t>
  </si>
  <si>
    <t>Manufacture of leather footwear</t>
  </si>
  <si>
    <t>0105555081391</t>
  </si>
  <si>
    <t>THAI EPP FOAM COMPANY LIMITED</t>
  </si>
  <si>
    <t>25209</t>
  </si>
  <si>
    <t>Manufacture of heavy weapons, guns and other ammunition, not elsewhere classified</t>
  </si>
  <si>
    <t>28,550,894.69</t>
  </si>
  <si>
    <t>195,270,855.20</t>
  </si>
  <si>
    <t>83,162,460.48</t>
  </si>
  <si>
    <t>0105505001857</t>
  </si>
  <si>
    <t>THAI FOAM CO., LTD.</t>
  </si>
  <si>
    <t>125,000,000.00</t>
  </si>
  <si>
    <t>-20,511,516.78</t>
  </si>
  <si>
    <t>2,028,162,022.52</t>
  </si>
  <si>
    <t>-322,597,797.99</t>
  </si>
  <si>
    <t>0145549001526</t>
  </si>
  <si>
    <t>THAI FOAM INDUSTRY  COMPANY LIMITED</t>
  </si>
  <si>
    <t>2,369,179.85</t>
  </si>
  <si>
    <t>221,471,378.93</t>
  </si>
  <si>
    <t>12,769,467.87</t>
  </si>
  <si>
    <t>0115530001512</t>
  </si>
  <si>
    <t>THAI INSUFOAM INDUSTRIES COMPANY LIMITED</t>
  </si>
  <si>
    <t>3,497,760.83</t>
  </si>
  <si>
    <t>308,603,449.22</t>
  </si>
  <si>
    <t>219,178,387.48</t>
  </si>
  <si>
    <t>0905523000096</t>
  </si>
  <si>
    <t>THAI INTERNATIONAL FOAM COMPANY LIMITED</t>
  </si>
  <si>
    <t>-565,117.40</t>
  </si>
  <si>
    <t>10,585,706.32</t>
  </si>
  <si>
    <t>9,256,044.97</t>
  </si>
  <si>
    <t>0215558001915</t>
  </si>
  <si>
    <t>THAI NATURAL FOAM COMPANY LIMITED</t>
  </si>
  <si>
    <t>32,401,643.44</t>
  </si>
  <si>
    <t>29,381,051.33</t>
  </si>
  <si>
    <t>28,395,547.87</t>
  </si>
  <si>
    <t>0105533094473</t>
  </si>
  <si>
    <t>THAI P.U.FOAM COMPANY LIMITED</t>
  </si>
  <si>
    <t>68104</t>
  </si>
  <si>
    <t>Renting and operating of self-owned or leased of non-residential buildings</t>
  </si>
  <si>
    <t>30,000,000.00</t>
  </si>
  <si>
    <t>-258,346.84</t>
  </si>
  <si>
    <t>37,642,900.79</t>
  </si>
  <si>
    <t>23,257,550.79</t>
  </si>
  <si>
    <t>0105545131549</t>
  </si>
  <si>
    <t>THAI PRODUCTS FOAM CO.,LTD.</t>
  </si>
  <si>
    <t>0745559004212</t>
  </si>
  <si>
    <t>THAI SANG FOAM COMPANY LIMITED</t>
  </si>
  <si>
    <t>0105539045865</t>
  </si>
  <si>
    <t>THAI SEKISUI FOAM CO., LTD.</t>
  </si>
  <si>
    <t>450,000,000.00</t>
  </si>
  <si>
    <t>126,017,551.00</t>
  </si>
  <si>
    <t>1,289,092,751.00</t>
  </si>
  <si>
    <t>1,023,183,601.00</t>
  </si>
  <si>
    <t>0115539000594</t>
  </si>
  <si>
    <t>THAI TOYO FOAM HI - TECH COMPANY LIMITED</t>
  </si>
  <si>
    <t>43,133,915.12</t>
  </si>
  <si>
    <t>273,009,295.58</t>
  </si>
  <si>
    <t>252,190,156.94</t>
  </si>
  <si>
    <t>0115530000923</t>
  </si>
  <si>
    <t>THAI TOYO FOAM INDUSTRY COMPANY LIMITED</t>
  </si>
  <si>
    <t>36,500,000.00</t>
  </si>
  <si>
    <t>27,526,313.53</t>
  </si>
  <si>
    <t>205,972,345.09</t>
  </si>
  <si>
    <t>164,724,758.45</t>
  </si>
  <si>
    <t>0505559015429</t>
  </si>
  <si>
    <t>THAIROOF PU FOAM (CHIANG MAI) COMPANY LIMITED</t>
  </si>
  <si>
    <t>338,182.70</t>
  </si>
  <si>
    <t>8,288,116.88</t>
  </si>
  <si>
    <t>4,387,205.05</t>
  </si>
  <si>
    <t>0305563001919</t>
  </si>
  <si>
    <t>THAIROOF PU FOAM (NAKHON RATCHASIMA) CO., LTD.</t>
  </si>
  <si>
    <t>0205558006941</t>
  </si>
  <si>
    <t>THAIRUNGRUEANG FOAM COMPANY LIMITED</t>
  </si>
  <si>
    <t>-4,563,199.32</t>
  </si>
  <si>
    <t>7,799,033.25</t>
  </si>
  <si>
    <t>-7,096,783.47</t>
  </si>
  <si>
    <t>0115548004947</t>
  </si>
  <si>
    <t>THAITOYOFOAM EASTERN COMPANY LIMITED</t>
  </si>
  <si>
    <t>150,000,000.00</t>
  </si>
  <si>
    <t>36,176,272.30</t>
  </si>
  <si>
    <t>435,768,149.70</t>
  </si>
  <si>
    <t>297,210,078.97</t>
  </si>
  <si>
    <t>0745544001565</t>
  </si>
  <si>
    <t>THE NEXT FOAM CO.,LTD.</t>
  </si>
  <si>
    <t>0103561015718</t>
  </si>
  <si>
    <t>TNC2 FOAM LIMITED PARTNERSHIP</t>
  </si>
  <si>
    <t>0105558001681</t>
  </si>
  <si>
    <t>TNN ASIA FOAM COMPANY LIMITED</t>
  </si>
  <si>
    <t>32909</t>
  </si>
  <si>
    <t>Other manufacturing, not elsewhere classified</t>
  </si>
  <si>
    <t>363,466.28</t>
  </si>
  <si>
    <t>2,420,985.32</t>
  </si>
  <si>
    <t>2,351,994.85</t>
  </si>
  <si>
    <t>0105531052293</t>
  </si>
  <si>
    <t>TOHOFOAM (THAILAND) COMPANY LIMITED</t>
  </si>
  <si>
    <t>82,000,000.00</t>
  </si>
  <si>
    <t>40,043,760.74</t>
  </si>
  <si>
    <t>210,737,652.55</t>
  </si>
  <si>
    <t>162,331,493.53</t>
  </si>
  <si>
    <t>0413540000743</t>
  </si>
  <si>
    <t>U. S. FOAM PACKING LIMITED PARTNERSHIP</t>
  </si>
  <si>
    <t>-134,729.51</t>
  </si>
  <si>
    <t>12,602,349.23</t>
  </si>
  <si>
    <t>7,187,174.13</t>
  </si>
  <si>
    <t>0205550018819</t>
  </si>
  <si>
    <t>UCI FOAMER (THAILAND) COMPANY LIMITED</t>
  </si>
  <si>
    <t>12,542,770.81</t>
  </si>
  <si>
    <t>55,444,456.20</t>
  </si>
  <si>
    <t>35,534,857.26</t>
  </si>
  <si>
    <t>0125561011145</t>
  </si>
  <si>
    <t>UDK NUBSUP NATURAL PRODUCT COMPANY LIMITED</t>
  </si>
  <si>
    <t>70209</t>
  </si>
  <si>
    <t>Other management consultancy activities, not elsewhere classified</t>
  </si>
  <si>
    <t>0125547005702</t>
  </si>
  <si>
    <t>UNI FOAM COMPANY LIMITED</t>
  </si>
  <si>
    <t>7,000,000.00</t>
  </si>
  <si>
    <t>302,778.38</t>
  </si>
  <si>
    <t>13,700,778.83</t>
  </si>
  <si>
    <t>9,229,476.25</t>
  </si>
  <si>
    <t>0133559001471</t>
  </si>
  <si>
    <t>VEERARAY FOAMMEKING LIMITED PARTNERSHIP</t>
  </si>
  <si>
    <t>82990</t>
  </si>
  <si>
    <t>Other business support service activities, not elsewhere classified</t>
  </si>
  <si>
    <t>500,932.05</t>
  </si>
  <si>
    <t>1,629,907.26</t>
  </si>
  <si>
    <t>1,600,728.66</t>
  </si>
  <si>
    <t>0105537006773</t>
  </si>
  <si>
    <t>VIELL INDUSTRIAL FOAM COMPANY LIMITED</t>
  </si>
  <si>
    <t>13921</t>
  </si>
  <si>
    <t>Manufacture of bed, table, toilet and kitchen linens</t>
  </si>
  <si>
    <t>522,214.63</t>
  </si>
  <si>
    <t>13,384,373.38</t>
  </si>
  <si>
    <t>10,091,270.40</t>
  </si>
  <si>
    <t>0145562004436</t>
  </si>
  <si>
    <t>WD MEGAFOAM LIMITED</t>
  </si>
  <si>
    <t>0105533028004</t>
  </si>
  <si>
    <t>WESTERN FOAM CO., LTD.</t>
  </si>
  <si>
    <t>-10,093.41</t>
  </si>
  <si>
    <t>27,770,600.18</t>
  </si>
  <si>
    <t>27,675,600.18</t>
  </si>
  <si>
    <t>0105558051379</t>
  </si>
  <si>
    <t>WIJAI FOAM COMPANY LIMITED</t>
  </si>
  <si>
    <t>96309</t>
  </si>
  <si>
    <t>Other personal service activities, not elsewhere classified</t>
  </si>
  <si>
    <t>1,178,042.76</t>
  </si>
  <si>
    <t>5,829,244.25</t>
  </si>
  <si>
    <t>5,386,070.24</t>
  </si>
  <si>
    <t>0135563005975</t>
  </si>
  <si>
    <t>XINFOAM CO., LTD.</t>
  </si>
  <si>
    <t>0105559069191</t>
  </si>
  <si>
    <t>YOTHAFOAM COMPANY LIMITED</t>
  </si>
  <si>
    <t>10,375.00</t>
  </si>
  <si>
    <t>1,037,324.67</t>
  </si>
  <si>
    <t>1,014,388.67</t>
  </si>
  <si>
    <t>0745538002717</t>
  </si>
  <si>
    <t>YUEN YONG FOAM INDUSTRY COMPANY LIMITED</t>
  </si>
  <si>
    <t>-4,286,507.00</t>
  </si>
  <si>
    <t>978,069.82</t>
  </si>
  <si>
    <t>-17,203,386.11</t>
  </si>
  <si>
    <t>0103537001231</t>
  </si>
  <si>
    <t>A &amp; P FOAM LIMITED PARTNERSHIP</t>
  </si>
  <si>
    <t>Liquidation Completion</t>
  </si>
  <si>
    <t>46439</t>
  </si>
  <si>
    <t>Wholesale of other cultural and recreation goods, not elsewhere classified</t>
  </si>
  <si>
    <t>0125539007190</t>
  </si>
  <si>
    <t>A.P POLY FOAM  CO., LTD.</t>
  </si>
  <si>
    <t>Defunct</t>
  </si>
  <si>
    <t>0125543003055</t>
  </si>
  <si>
    <t>A.S. FOAM &amp; INSULATION COMPANY LIMITED</t>
  </si>
  <si>
    <t>0105530016323</t>
  </si>
  <si>
    <t>APPLIED FOAM INDUSTRY CO., LTD.</t>
  </si>
  <si>
    <t>Bankrupt</t>
  </si>
  <si>
    <t>46639</t>
  </si>
  <si>
    <t>Wholesale of other construction materials, not elsewhere classified</t>
  </si>
  <si>
    <t>0835547003690</t>
  </si>
  <si>
    <t>ASIA FOAM COMPANY LIMITED</t>
  </si>
  <si>
    <t>0835547003967</t>
  </si>
  <si>
    <t>0105545098118</t>
  </si>
  <si>
    <t>BANGKOK FOAM ROOFS CO., LTD.</t>
  </si>
  <si>
    <t>0105548108815</t>
  </si>
  <si>
    <t>BEST FOAM COMPANY LIMITED</t>
  </si>
  <si>
    <t>0105546145705</t>
  </si>
  <si>
    <t>C.S. INTERTECH FOAM  COMPANY LIMITED</t>
  </si>
  <si>
    <t>0503524000261</t>
  </si>
  <si>
    <t>CHIENGMAI FOAM LIMITED PARTNERSHIP</t>
  </si>
  <si>
    <t>Absolute Receivership</t>
  </si>
  <si>
    <t>0703550000115</t>
  </si>
  <si>
    <t>CHOCHCHAI FOAM LIMITED PARTNERSHIP</t>
  </si>
  <si>
    <t>150,000.00</t>
  </si>
  <si>
    <t>0105535068496</t>
  </si>
  <si>
    <t>CITY FOAM CO., LTD.</t>
  </si>
  <si>
    <t>0505557005086</t>
  </si>
  <si>
    <t>COBRA FOAM CHIANG MAI COMPANY LIMITED</t>
  </si>
  <si>
    <t>0115556000645</t>
  </si>
  <si>
    <t>COBRA FOAM HOLDING COMPANY LIMITED</t>
  </si>
  <si>
    <t>23959</t>
  </si>
  <si>
    <t>Manufacture of other articles of concrete, cement and plaster, not elsewhere classified</t>
  </si>
  <si>
    <t>0103527012256</t>
  </si>
  <si>
    <t>COOLING FOAM ENTERPRISE LIMITED PARTNERSHIP</t>
  </si>
  <si>
    <t>46421</t>
  </si>
  <si>
    <t>Wholesale of electric household appliances and consumer electronics (except lighting equipment)</t>
  </si>
  <si>
    <t>0125547005761</t>
  </si>
  <si>
    <t>CORN STARCH FOAM COMPANY LIMITED</t>
  </si>
  <si>
    <t>NAKHON NAYOK</t>
  </si>
  <si>
    <t>0215538000646</t>
  </si>
  <si>
    <t>16,000,000.00</t>
  </si>
  <si>
    <t>0105529004872</t>
  </si>
  <si>
    <t>FAREAST FOAM ENDUSTRY COMPANY LIMITED</t>
  </si>
  <si>
    <t>0115550003570</t>
  </si>
  <si>
    <t>FOAM ART INSULATION AND TRADING CO.,LTD.</t>
  </si>
  <si>
    <t>Dissolution</t>
  </si>
  <si>
    <t>0105493001852</t>
  </si>
  <si>
    <t>FOAM CRETE COMPANY LIMITED</t>
  </si>
  <si>
    <t>23921</t>
  </si>
  <si>
    <t>Manufacture of non-refractory bricks</t>
  </si>
  <si>
    <t>0205557031420</t>
  </si>
  <si>
    <t>FOAM HOUSE COMPANY LIMITED</t>
  </si>
  <si>
    <t>0105536113151</t>
  </si>
  <si>
    <t>FOAM INSULATE CO., LTD.</t>
  </si>
  <si>
    <t>0105532028418</t>
  </si>
  <si>
    <t>FOAM PACK COMPANY LIMITED</t>
  </si>
  <si>
    <t>0105547067929</t>
  </si>
  <si>
    <t>FOAM PRO (THAILAND) COMPANY LIMITED</t>
  </si>
  <si>
    <t>46634</t>
  </si>
  <si>
    <t>Wholesale of plumbing and heating equipment and supplies and sanitary equipment</t>
  </si>
  <si>
    <t>670,000.00</t>
  </si>
  <si>
    <t>0115535000352</t>
  </si>
  <si>
    <t>FOAM RATTANA CHOKE COMPANY LIMITED</t>
  </si>
  <si>
    <t>0135537001224</t>
  </si>
  <si>
    <t>FOAM TECH (THAI LAND) CO., LTD.</t>
  </si>
  <si>
    <t>0115543006381</t>
  </si>
  <si>
    <t>FOAM-MOUSSE SERVICE CENTER CO.,LTD.</t>
  </si>
  <si>
    <t>49329</t>
  </si>
  <si>
    <t>Other passenger land transport, not elsewhere classified</t>
  </si>
  <si>
    <t>0105555098501</t>
  </si>
  <si>
    <t>FOAMMEGA COMPANY LIMITED</t>
  </si>
  <si>
    <t>0745550002934</t>
  </si>
  <si>
    <t>FORTUNE FOAM PRODUCTS CO.,LTD.</t>
  </si>
  <si>
    <t>0255539000429</t>
  </si>
  <si>
    <t>FP FOAM COMPANY LIMITED</t>
  </si>
  <si>
    <t>0105537035234</t>
  </si>
  <si>
    <t>FUTURETEC FOAM (THAILAND) CO., LTD.</t>
  </si>
  <si>
    <t>43299</t>
  </si>
  <si>
    <t>Other construction installation, not elsewhere classified</t>
  </si>
  <si>
    <t>0105534074115</t>
  </si>
  <si>
    <t>HI LOAD FOAM CO., LTD.</t>
  </si>
  <si>
    <t>0113550003136</t>
  </si>
  <si>
    <t>HOPEFOAM LIMITED PARTNERSHIP</t>
  </si>
  <si>
    <t>0735554001347</t>
  </si>
  <si>
    <t>HUA XIN FOAM RE-BONDING COMPANY LIMITED</t>
  </si>
  <si>
    <t>0105544108667</t>
  </si>
  <si>
    <t>ISARA FOAM DOL CO., LTD.</t>
  </si>
  <si>
    <t>32402</t>
  </si>
  <si>
    <t>Manufacture of dolls</t>
  </si>
  <si>
    <t>0115538007277</t>
  </si>
  <si>
    <t>J.P.FOAM COMPANY LIMITED</t>
  </si>
  <si>
    <t>0113540000533</t>
  </si>
  <si>
    <t>KAEW SIAM FOAM LIMITED PARTNERSHIP</t>
  </si>
  <si>
    <t>600,000.00</t>
  </si>
  <si>
    <t>0105540025279</t>
  </si>
  <si>
    <t>KHUANTIP FOAM AND MATTRESS CO., LTD.</t>
  </si>
  <si>
    <t>0115535000549</t>
  </si>
  <si>
    <t>KIT CHAROEN LATEX FOAM COMPANY LIMITED</t>
  </si>
  <si>
    <t>0115554000745</t>
  </si>
  <si>
    <t>KIT CHAROEN LATEX FOAM GROUP COMPANY LIMITED</t>
  </si>
  <si>
    <t>0745557005521</t>
  </si>
  <si>
    <t>KKT FOAM PRODUCT COMPANY LIMITED</t>
  </si>
  <si>
    <t>0653558001731</t>
  </si>
  <si>
    <t>LANGKALEK CHANUAN P U FOAM LIMITED PARTNERSHIP</t>
  </si>
  <si>
    <t>Transformation</t>
  </si>
  <si>
    <t>24109</t>
  </si>
  <si>
    <t>Manufacture of other basic iron and steel, not elsewhere classified</t>
  </si>
  <si>
    <t>0413558000371</t>
  </si>
  <si>
    <t>LANGKHALEK PU FOAM LIMITED PARTNERSHIP</t>
  </si>
  <si>
    <t>0105547065675</t>
  </si>
  <si>
    <t>LIGHT FOAMED CONCRETE (2004) COMPANY LIMITED.</t>
  </si>
  <si>
    <t>23951</t>
  </si>
  <si>
    <t>Manufacture of articles of concrete for construction</t>
  </si>
  <si>
    <t>LAMPHUN</t>
  </si>
  <si>
    <t>0103533022039</t>
  </si>
  <si>
    <t>MARK &amp; FOAM LTD., PART.</t>
  </si>
  <si>
    <t>46108</t>
  </si>
  <si>
    <t>Wholesale on a fee or contract basis of other particular products, not elsewhere classified</t>
  </si>
  <si>
    <t>0105550048298</t>
  </si>
  <si>
    <t>MASSUSCMI FOAM AND DOE COMPANY LIMITED</t>
  </si>
  <si>
    <t>25910</t>
  </si>
  <si>
    <t>Forging, pressing, stamping and roll-forming of metal; powder metallurgy</t>
  </si>
  <si>
    <t>0105553109549</t>
  </si>
  <si>
    <t>MEGFOAMED COMPANY LIMITED</t>
  </si>
  <si>
    <t>0112528000013</t>
  </si>
  <si>
    <t>NAM CHOKE FOAM REGISTERED ORDINARY PARTNERSHIP</t>
  </si>
  <si>
    <t>Juristic Ordinary Partnership</t>
  </si>
  <si>
    <t>100,000.00</t>
  </si>
  <si>
    <t>0105550121289</t>
  </si>
  <si>
    <t>NATURE FOAM SUPPLY COMPANY LIMITED</t>
  </si>
  <si>
    <t>0103557014796</t>
  </si>
  <si>
    <t>NIPPONFOAM INDUSTRY LIMITED PARTNERSHIP</t>
  </si>
  <si>
    <t>0105522004753</t>
  </si>
  <si>
    <t>P. U. FOAM COMPANY LIMITED</t>
  </si>
  <si>
    <t>0835546002762</t>
  </si>
  <si>
    <t>P.K. FOAM  COMPANY LIMITED</t>
  </si>
  <si>
    <t>0113546002538</t>
  </si>
  <si>
    <t>P.R. FOAM &amp; DIE LIMITED PARTNERSHIP</t>
  </si>
  <si>
    <t>18121</t>
  </si>
  <si>
    <t>Pre-press printing services</t>
  </si>
  <si>
    <t>0105538042471</t>
  </si>
  <si>
    <t>PACIFIC INDUSTRIAL FOAM CO., LTD.</t>
  </si>
  <si>
    <t>25999</t>
  </si>
  <si>
    <t>Manufacture of other fabricated metal products, not elsewhere classified</t>
  </si>
  <si>
    <t>0213548001554</t>
  </si>
  <si>
    <t>PANACHAI FOAM LIMITED PARTNERSHIP</t>
  </si>
  <si>
    <t>-1,669.10</t>
  </si>
  <si>
    <t>666,512.85</t>
  </si>
  <si>
    <t>658,512.85</t>
  </si>
  <si>
    <t>0903551000613</t>
  </si>
  <si>
    <t>PATEX FOAM  LTD.,PART.</t>
  </si>
  <si>
    <t>46494</t>
  </si>
  <si>
    <t>Wholesale of household furniture</t>
  </si>
  <si>
    <t>0103547045486</t>
  </si>
  <si>
    <t>POLY FOAM  LIMITED PARTNERSHIP</t>
  </si>
  <si>
    <t>33151</t>
  </si>
  <si>
    <t>Repair of ships and boats</t>
  </si>
  <si>
    <t>505,000.00</t>
  </si>
  <si>
    <t>64,388.47</t>
  </si>
  <si>
    <t>2,441,492.78</t>
  </si>
  <si>
    <t>2,417,872.78</t>
  </si>
  <si>
    <t>0103512019535</t>
  </si>
  <si>
    <t>POLY FOAM LTD., PART.</t>
  </si>
  <si>
    <t>0575545000327</t>
  </si>
  <si>
    <t>POLYURETRANE FOAM CONSULTANT INTERNATIONAL CO.,LTD.</t>
  </si>
  <si>
    <t>82301</t>
  </si>
  <si>
    <t>Organization of conventions</t>
  </si>
  <si>
    <t>0735547002350</t>
  </si>
  <si>
    <t>PRASERT FOAM COMPANY LIMITED</t>
  </si>
  <si>
    <t>0105539110730</t>
  </si>
  <si>
    <t>PRODUCTS FOAM INDUSTRY CO., LTD.</t>
  </si>
  <si>
    <t>47721</t>
  </si>
  <si>
    <t>Retail sale of pharmaceutical and medical goods in specialized stores</t>
  </si>
  <si>
    <t>0905541001112</t>
  </si>
  <si>
    <t>RACHA FOAM INDUSTRY COMPANY LIMITED</t>
  </si>
  <si>
    <t>0103510007785</t>
  </si>
  <si>
    <t>RAMA FOAM RUBBER FACTORY  LIMITED PARTNERSHIP</t>
  </si>
  <si>
    <t>47591</t>
  </si>
  <si>
    <t>Retail sale of household furniture in specialized stores</t>
  </si>
  <si>
    <t>520,000.00</t>
  </si>
  <si>
    <t>0103551014221</t>
  </si>
  <si>
    <t>RUNGCHAROENFOAM LIMITED PARTNERSHIP</t>
  </si>
  <si>
    <t>0113549000773</t>
  </si>
  <si>
    <t>S.A.N.GOLDEN FOAM &amp; CHEMICALS LIMITED PARTNERSHIP</t>
  </si>
  <si>
    <t>450,000.00</t>
  </si>
  <si>
    <t>0103537031750</t>
  </si>
  <si>
    <t>S.T INDUSTRIAL FOAM</t>
  </si>
  <si>
    <t>1,500,000.00</t>
  </si>
  <si>
    <t>0113520000325</t>
  </si>
  <si>
    <t>SAEREE PARP RUBBER FOAM INDUSTRY LTD., PART.</t>
  </si>
  <si>
    <t>45302</t>
  </si>
  <si>
    <t>Retail of new motor vehicle parts and accessories</t>
  </si>
  <si>
    <t>330,000.00</t>
  </si>
  <si>
    <t>0105539009583</t>
  </si>
  <si>
    <t>SAHACHAI FOAM</t>
  </si>
  <si>
    <t>0103516022514</t>
  </si>
  <si>
    <t>SAHAMITR FOAM LIMITED PARTNERSHIP</t>
  </si>
  <si>
    <t>20132</t>
  </si>
  <si>
    <t>Manufacture of synthetic rubber in primary forms</t>
  </si>
  <si>
    <t>250,000.00</t>
  </si>
  <si>
    <t>0105532102855</t>
  </si>
  <si>
    <t>SAKORN POLYFOAM COMPANY LIMITED</t>
  </si>
  <si>
    <t>0105545027181</t>
  </si>
  <si>
    <t>SHIN LONG FOAM CO.,LTD.</t>
  </si>
  <si>
    <t>0105555130421</t>
  </si>
  <si>
    <t>SIAM FOAM AND RUBBER COMPANY LIMITED</t>
  </si>
  <si>
    <t>0735553000614</t>
  </si>
  <si>
    <t>SIAM FOAM TECH COMPANY LIMITED</t>
  </si>
  <si>
    <t>0105552118854</t>
  </si>
  <si>
    <t>SIAM P.U.GREENFOAM CO.,LTD.</t>
  </si>
  <si>
    <t>0103518010157</t>
  </si>
  <si>
    <t>SIAM POLYFOAM LTD., PART.</t>
  </si>
  <si>
    <t>1,200,000.00</t>
  </si>
  <si>
    <t>0105541049627</t>
  </si>
  <si>
    <t>SIAM SCIENTIFIT FOAM PRODUCTS COMPANY LIMITED</t>
  </si>
  <si>
    <t>0215557005178</t>
  </si>
  <si>
    <t>SOLID FOAM INTERNATIONAL COMPANY LIMITED</t>
  </si>
  <si>
    <t>0113521000825</t>
  </si>
  <si>
    <t>SONG SAWAT  FOAM LIMITED PARTNERSHIP</t>
  </si>
  <si>
    <t>0103517010081</t>
  </si>
  <si>
    <t>SOUTH EAST FOAM LTD., PART.</t>
  </si>
  <si>
    <t>0103499001577</t>
  </si>
  <si>
    <t>SOUTH EAST FOAM RUBBER MFG. LTD. PARTNERSHIP</t>
  </si>
  <si>
    <t>0105533028667</t>
  </si>
  <si>
    <t>SOUTHERN FOAM COMPANY LIMITED</t>
  </si>
  <si>
    <t>15121</t>
  </si>
  <si>
    <t>Manufacture of luggage and handbags</t>
  </si>
  <si>
    <t>0103547027453</t>
  </si>
  <si>
    <t>SUCHAT FOAM LIMITED PARTNERSHIP</t>
  </si>
  <si>
    <t>0115551001147</t>
  </si>
  <si>
    <t>SUWANNASAK PACKING FOAM CO.,LTD.</t>
  </si>
  <si>
    <t>0413551000324</t>
  </si>
  <si>
    <t>T.K.FOAM LTD.,PART.</t>
  </si>
  <si>
    <t>0103545003361</t>
  </si>
  <si>
    <t>T.T.S.FOAM LTD.,PART.</t>
  </si>
  <si>
    <t>0105533099386</t>
  </si>
  <si>
    <t>TECHNICS FOAM INDUSTRY CO., LTD.</t>
  </si>
  <si>
    <t>0103543025278</t>
  </si>
  <si>
    <t>THAI FOAM PACKAGING LTD., PART.</t>
  </si>
  <si>
    <t>0105536104364</t>
  </si>
  <si>
    <t>THAI LATEX FOAM CO., LTD.</t>
  </si>
  <si>
    <t>0573554000545</t>
  </si>
  <si>
    <t>THAI ORGANIC FRUIT IFOAM LIMITED PARTNERSHIP</t>
  </si>
  <si>
    <t>46313</t>
  </si>
  <si>
    <t>Wholesale of fruits and vegetables</t>
  </si>
  <si>
    <t>0255540000186</t>
  </si>
  <si>
    <t>THAI SCIENTIFIC FOAM MANUFACTURING CO., LTD.</t>
  </si>
  <si>
    <t>31001</t>
  </si>
  <si>
    <t>Manufacture of wood furniture</t>
  </si>
  <si>
    <t>0105541049643</t>
  </si>
  <si>
    <t>THAI STANDRP TECHNLOGY FU - FOAM MANUFACTURING COMPANY LIMITED</t>
  </si>
  <si>
    <t>0105531003039</t>
  </si>
  <si>
    <t>THAI URETHANE FOAM COMPANY LIMITED</t>
  </si>
  <si>
    <t>64999</t>
  </si>
  <si>
    <t>Other financial service activities (except insurance and pension funding activities), not elsewhere classified</t>
  </si>
  <si>
    <t>0105555083130</t>
  </si>
  <si>
    <t>THAIFOAM PRODUCTS AND DESIGN COMPANY LIMITED</t>
  </si>
  <si>
    <t>0105524016643</t>
  </si>
  <si>
    <t>THANA FOAM CO., LTD.</t>
  </si>
  <si>
    <t>20292</t>
  </si>
  <si>
    <t>Manufacture of glues and gelatine</t>
  </si>
  <si>
    <t>0735537001512</t>
  </si>
  <si>
    <t>TIMTHONG POLYFOAM COMPANY LIMITED</t>
  </si>
  <si>
    <t>0133543000763</t>
  </si>
  <si>
    <t>UNIMAT FOAM LIMITED PARTNERSHIP</t>
  </si>
  <si>
    <t>700,000.00</t>
  </si>
  <si>
    <t>0103512014011</t>
  </si>
  <si>
    <t>UNION FOAM INDUSTRY LTD., PART.</t>
  </si>
  <si>
    <t>0105553067366</t>
  </si>
  <si>
    <t xml:space="preserve">UNIPRO FOAM(THAILAND) CO.,LTD. </t>
  </si>
  <si>
    <t>0105534047266</t>
  </si>
  <si>
    <t>UNITED FOAM INDUSTRY CO., LTD.</t>
  </si>
  <si>
    <t>0105535014230</t>
  </si>
  <si>
    <t>VABBAKYCJ FOAM COMPANY LIMITED</t>
  </si>
  <si>
    <t>0103549021720</t>
  </si>
  <si>
    <t>VISUT FOAM LIMITED PARTNERSHIP</t>
  </si>
  <si>
    <t>0115549011611</t>
  </si>
  <si>
    <t>WELDING FOAM C.S.A. COMPANY LIMITED</t>
  </si>
  <si>
    <t>0115535001731</t>
  </si>
  <si>
    <t>YUEN YONG RETEX FOAM COMPANY LIMITED</t>
  </si>
  <si>
    <t>TECHNO FOAM COMPANY LIMITED/ INOAC</t>
  </si>
  <si>
    <t>INOAC, BANGKOK FOAM, CENTURY INOAC</t>
  </si>
  <si>
    <t>EPS</t>
  </si>
  <si>
    <t>Unclear (in BOI)</t>
  </si>
  <si>
    <t>Rigid</t>
  </si>
  <si>
    <t>Polystyrene</t>
  </si>
  <si>
    <t>FOAMEX ASIA CO., LTD./ FOAMTEC INTL</t>
  </si>
  <si>
    <t>Application</t>
  </si>
  <si>
    <t>Type of Foam</t>
  </si>
  <si>
    <t>Comments</t>
  </si>
  <si>
    <t>PU</t>
  </si>
  <si>
    <t>Packaging, Sponge, Bedding &amp; Furntiture</t>
  </si>
  <si>
    <t>TOTAL in BHT</t>
  </si>
  <si>
    <t>TOTAL in USD</t>
  </si>
  <si>
    <t>EPP</t>
  </si>
  <si>
    <t>Bedding &amp; Furniture, Automotive</t>
  </si>
  <si>
    <t>Packaging, Sponge, Bedding &amp; Furntiture, Automotive, Electronic</t>
  </si>
  <si>
    <t>EPS, EPE, EPP</t>
  </si>
  <si>
    <t>PU Moulded</t>
  </si>
  <si>
    <t>Automotive, Healthcare, Furniture</t>
  </si>
  <si>
    <t xml:space="preserve">Automotive </t>
  </si>
  <si>
    <t>PE</t>
  </si>
  <si>
    <t>Packaging</t>
  </si>
  <si>
    <t>EPE</t>
  </si>
  <si>
    <t>packaging</t>
  </si>
  <si>
    <t>EPE, PE</t>
  </si>
  <si>
    <t>Various</t>
  </si>
  <si>
    <t>Furniture, Packaging, Cleaning</t>
  </si>
  <si>
    <t>EASTERN FOAM COMPANY LIMITED</t>
  </si>
  <si>
    <t>Group of companies</t>
  </si>
  <si>
    <t>OEM</t>
  </si>
  <si>
    <t>Tier 1</t>
  </si>
  <si>
    <t>Tier 2</t>
  </si>
  <si>
    <t>Tier 3</t>
  </si>
  <si>
    <t>Honda</t>
  </si>
  <si>
    <t>Yamaha</t>
  </si>
  <si>
    <t>Kawasaki</t>
  </si>
  <si>
    <t>Industry</t>
  </si>
  <si>
    <t>Automotive</t>
  </si>
  <si>
    <t>GM</t>
  </si>
  <si>
    <t>Electronics</t>
  </si>
  <si>
    <t>Samsung</t>
  </si>
  <si>
    <t>LG</t>
  </si>
  <si>
    <t>Panasonic</t>
  </si>
  <si>
    <t>Sharp</t>
  </si>
  <si>
    <t>Western Digital</t>
  </si>
  <si>
    <t>Johnson Controls</t>
  </si>
  <si>
    <t>Metal sheets</t>
  </si>
  <si>
    <t>Haier</t>
  </si>
  <si>
    <t>Valeo</t>
  </si>
  <si>
    <t>Lear</t>
  </si>
  <si>
    <t>Motorbikes</t>
  </si>
  <si>
    <t> Nissan Motor (Thailand) Co., Ltd.</t>
  </si>
  <si>
    <t> Y.M.C. Assembly Co., Ltd.</t>
  </si>
  <si>
    <t> Toyota Motor Thailand Co., Ltd.</t>
  </si>
  <si>
    <t> Hino Motors Manufacturing (Thailand) Co., Ltd.</t>
  </si>
  <si>
    <t> Thai-Swedish Assembly Co., Ltd.</t>
  </si>
  <si>
    <t> Tri Petch Isuzu Sales Co., Ltd.</t>
  </si>
  <si>
    <t> Thonburi Automotive Assembly Plant Co.,Ltd.</t>
  </si>
  <si>
    <t> Bangchan General Assembly Co., Ltd.</t>
  </si>
  <si>
    <t> Mitsubishi Motors (Thailand) Co., Ltd.</t>
  </si>
  <si>
    <t> Sammitr Motors Manufacturing Public Co., Ltd.</t>
  </si>
  <si>
    <t> Thai Pradith Assembly Plant (2504) Co., Ltd.</t>
  </si>
  <si>
    <t> Thai Rung Union Car Public Co., Ltd.</t>
  </si>
  <si>
    <t> Toyota Auto Works Co., Ltd.</t>
  </si>
  <si>
    <t> Volvo Group (Thailand) Co., Ltd.</t>
  </si>
  <si>
    <t> A.P. Honda Co., Ltd.</t>
  </si>
  <si>
    <t> Hyundai Motor (Thailand) Co., Ltd.</t>
  </si>
  <si>
    <t> BMW Manufacturing (Thailand) Co., Ltd.</t>
  </si>
  <si>
    <t> General Motors (Thailand) Ltd.</t>
  </si>
  <si>
    <t> Mercedes-Benz Manufacturing (Thailand) Ltd.</t>
  </si>
  <si>
    <t> Honda Automobile (Thailand) Co., Ltd.</t>
  </si>
  <si>
    <t> ISUZU MOTORS CO., (THAILAND) LTD</t>
  </si>
  <si>
    <t> DAIMLER COMMERCIAL VEHICLES (THAILAND) LTD.</t>
  </si>
  <si>
    <t> Suzuki Motor (Thailand) Co., Ltd</t>
  </si>
  <si>
    <t> Tata Motors (Thailand) Ltd.</t>
  </si>
  <si>
    <t> Auto Alliance (Thailand) Co., Ltd.</t>
  </si>
  <si>
    <t> Ford Motor Company (Thailand) Limited</t>
  </si>
  <si>
    <t> MAN Commercial Vehicles (Thailand) Co., Ltd.</t>
  </si>
  <si>
    <t> SAIC Motor - CP Co., Ltd.</t>
  </si>
  <si>
    <t> Volvo Car (Thailand) Ltd.</t>
  </si>
  <si>
    <t> TC Manufacturing And Assembly (Thailand) Co., Ltd.</t>
  </si>
  <si>
    <t xml:space="preserve">Automotive Manufacturing </t>
  </si>
  <si>
    <t>Type</t>
  </si>
  <si>
    <t>Sponges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</si>
  <si>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</si>
  <si>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</si>
  <si>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</si>
  <si>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</si>
  <si>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</si>
  <si>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</si>
  <si>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</si>
  <si>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</si>
  <si>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</si>
  <si>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</si>
  <si>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</si>
  <si>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</si>
  <si>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FOAMTEC INTL</t>
  </si>
  <si>
    <t>Year</t>
  </si>
  <si>
    <t>Month</t>
  </si>
  <si>
    <t>Total</t>
  </si>
  <si>
    <t>Faurecia</t>
  </si>
  <si>
    <t>Eagle Ottowa (Lear)</t>
  </si>
  <si>
    <t>Guilford (Lear)</t>
  </si>
  <si>
    <t>Adient-Summit (Furturis)</t>
  </si>
  <si>
    <t>Grupo Antolin (NHK Antolin Thailand)</t>
  </si>
  <si>
    <t>Bangkok Seat</t>
  </si>
  <si>
    <t>Tachi-S</t>
  </si>
  <si>
    <t>Suzuki</t>
  </si>
  <si>
    <t>TS Vehicle Tech Co., Ltd.</t>
  </si>
  <si>
    <t>Thai Rung Union Car Public Co., Ltd.</t>
  </si>
  <si>
    <t>Tokai Trim</t>
  </si>
  <si>
    <t>Kin´s Auto Design</t>
  </si>
  <si>
    <t> Delta Electronics (Thailand) Public Company Limited.</t>
  </si>
  <si>
    <t> Sammitr Green Power Co., Ltd.</t>
  </si>
  <si>
    <t> NHK Spring (Thailand) Co., Ltd.</t>
  </si>
  <si>
    <t> Summit Auto Seats Industry Co.,Ltd.</t>
  </si>
  <si>
    <t> Aisin Takaoka Asia Co., Ltd.</t>
  </si>
  <si>
    <t> Denso (Thailand) Co., Ltd.</t>
  </si>
  <si>
    <t> Bangkok Diecasting And Injection Co., Ltd.</t>
  </si>
  <si>
    <t> Nichirin (Thailand) Co., Ltd.</t>
  </si>
  <si>
    <t> Thai Summit Harness Public Co., Ltd.</t>
  </si>
  <si>
    <t> General Chemicals (Thailand) Co., Ltd.</t>
  </si>
  <si>
    <t> The Century Plastic Co., Ltd.</t>
  </si>
  <si>
    <t> Keihin Metal (Thailand) Co., Ltd</t>
  </si>
  <si>
    <t> KEIHIN ASIA BANGKOK CO.,LTD.</t>
  </si>
  <si>
    <t> N.Y.C. Industry Co., Ltd.</t>
  </si>
  <si>
    <t> Cheow Chan Industry (1989) Co., Ltd.</t>
  </si>
  <si>
    <t> Bangkok Seat Co., Ltd.</t>
  </si>
  <si>
    <t> STD Production Co., Ltd.</t>
  </si>
  <si>
    <t> C.V.S. Industry Co., Ltd.</t>
  </si>
  <si>
    <t> S.P. Metal Part Co., Ltd.</t>
  </si>
  <si>
    <t> Charoenlap Autopart Co., Ltd.</t>
  </si>
  <si>
    <t> Thai Chanathron Industry Co., Ltd.</t>
  </si>
  <si>
    <t> Osram (Thailand) Co., Ltd.</t>
  </si>
  <si>
    <t> Plastic Omnium Auto Inergy (Thailand) Ltd.</t>
  </si>
  <si>
    <t> Thai Marujun Co., Ltd.</t>
  </si>
  <si>
    <t> Bangkok Metropolis Motor Co.,Ltd.</t>
  </si>
  <si>
    <t> CH. Radiators Co., Ltd.</t>
  </si>
  <si>
    <t> Thai Nippon Seiki Co., Ltd.</t>
  </si>
  <si>
    <t> Tanaka Precision (Thailand) Co., Ltd.</t>
  </si>
  <si>
    <t> Atsumitec (Thailand) Co., Ltd.</t>
  </si>
  <si>
    <t> IWCT Co., Ltd.</t>
  </si>
  <si>
    <t> Thai Summit Gold Press Co., Ltd.</t>
  </si>
  <si>
    <t> Decor Center Furniture Co., Ltd.</t>
  </si>
  <si>
    <t> Thongchai Industries Co., Ltd.</t>
  </si>
  <si>
    <t> Transtec Industry Co., Ltd.</t>
  </si>
  <si>
    <t> Srithai Auto Seats Industry Co., Ltd.</t>
  </si>
  <si>
    <t> AGC Automotive (Thailand) Co., Ltd.</t>
  </si>
  <si>
    <t> Sriborisuth Industrial Co., Ltd.</t>
  </si>
  <si>
    <t> Siam Ebisu Co., Ltd.</t>
  </si>
  <si>
    <t> Nitto Matex (Thailand) Co., Ltd.</t>
  </si>
  <si>
    <t> Thai Summit Autoparts Industry Co., Ltd.</t>
  </si>
  <si>
    <t> Yachiyoda Alloy Wheel Co., Ltd.</t>
  </si>
  <si>
    <t> Aoyama Thai Co., Ltd.</t>
  </si>
  <si>
    <t> Maxion Wheels (Thailand) Co., Ltd.</t>
  </si>
  <si>
    <t> Yamaha Motor Parts Manufacturing (Thailand) Co., Ltd.</t>
  </si>
  <si>
    <t> Siam Furukawa Co., Ltd.</t>
  </si>
  <si>
    <t> Daisin Co., Ltd.</t>
  </si>
  <si>
    <t> ZF (Thailand) Limited</t>
  </si>
  <si>
    <t> FMP Group (Thailand) Ltd.</t>
  </si>
  <si>
    <t> Yuasa Battery (Thailand) Pcl.</t>
  </si>
  <si>
    <t> Musashi Auto Parts Co., Ltd.</t>
  </si>
  <si>
    <t> Michelin Siam Group</t>
  </si>
  <si>
    <t> V.C.S. Company Limited.</t>
  </si>
  <si>
    <t> MC Metal Service Asia (Thailand) Co., Ltd.</t>
  </si>
  <si>
    <t> Union Nifco Co., Ltd.</t>
  </si>
  <si>
    <t> Mahajak Autoparts Co., Ltd.</t>
  </si>
  <si>
    <t> U.M.C. Die Casting Co., Ltd.</t>
  </si>
  <si>
    <t> Cherry Serina Co., Ltd.</t>
  </si>
  <si>
    <t> Thai Decal Co., Ltd.</t>
  </si>
  <si>
    <t> Honda Trading Asia Co., Ltd.</t>
  </si>
  <si>
    <t> S.Y.S. Metal Product Co., Ltd.</t>
  </si>
  <si>
    <t> Wisdom Autoparts Co., Ltd.</t>
  </si>
  <si>
    <t> Bangkok Metal Works Co., Ltd.</t>
  </si>
  <si>
    <t> Thai International Die Making Co.,Ltd.</t>
  </si>
  <si>
    <t> Jibuhin (Thailand) Co., Ltd.</t>
  </si>
  <si>
    <t> Central Motorwheel (Thailand) Co., Ltd.</t>
  </si>
  <si>
    <t> CH. Auto Parts Co., Ltd.</t>
  </si>
  <si>
    <t> Thai Radiator MFG Co., Ltd.</t>
  </si>
  <si>
    <t> Wichien Dynamic Industry Co., Ltd.</t>
  </si>
  <si>
    <t> Mahle Siam Filter Systems Co., Ltd.</t>
  </si>
  <si>
    <t> Siam Toyota Manufacturing Co., Ltd.</t>
  </si>
  <si>
    <t> Nissan Powertrain (Thailand) Co., Ltd.</t>
  </si>
  <si>
    <t> T. Krungthai Industries Plc.</t>
  </si>
  <si>
    <t> SNN Tools &amp; Dies Co., Ltd.</t>
  </si>
  <si>
    <t> Sathien Plastic &amp; Fiber Co., Ltd.</t>
  </si>
  <si>
    <t> Siam Senator Co., Ltd.</t>
  </si>
  <si>
    <t> B.T.Engineering Co., Ltd.</t>
  </si>
  <si>
    <t> FCC (Thailand) Co., Ltd.</t>
  </si>
  <si>
    <t> YAMAHA MOTOR ASIAN CENTER CO.,LTD.</t>
  </si>
  <si>
    <t> Summit Auto Body Industry Co., Ltd.</t>
  </si>
  <si>
    <t> Magna Automotive (Thailand) Co., Ltd.</t>
  </si>
  <si>
    <t>OGAWA ASIA CO.,LTD.</t>
  </si>
  <si>
    <t> PONGPARA CODAN POLYMER CO.,LTD</t>
  </si>
  <si>
    <t>Company Name</t>
  </si>
  <si>
    <t>Assembly Subcon (Mazda &amp; Ford)</t>
  </si>
  <si>
    <t>Assembly Subcon GM</t>
  </si>
  <si>
    <t>OEM Trucks</t>
  </si>
  <si>
    <t>Assembly Subcon Subaru</t>
  </si>
  <si>
    <t>Assembly Subcon Scania</t>
  </si>
  <si>
    <t>Assembly Subcon Mercedes</t>
  </si>
  <si>
    <t>Assembly Subcon Volvo</t>
  </si>
  <si>
    <t>KG</t>
  </si>
  <si>
    <t>KG/Car</t>
  </si>
  <si>
    <t xml:space="preserve">Seat foam   </t>
  </si>
  <si>
    <t xml:space="preserve">Cushion overlay (fabric backing) </t>
  </si>
  <si>
    <t>Carpet backing</t>
  </si>
  <si>
    <t xml:space="preserve">Door panels </t>
  </si>
  <si>
    <t xml:space="preserve">Sound absorption and vibration dampening </t>
  </si>
  <si>
    <t xml:space="preserve">Dashboards </t>
  </si>
  <si>
    <t xml:space="preserve">Steering wheels </t>
  </si>
  <si>
    <t xml:space="preserve">Bumpers </t>
  </si>
  <si>
    <t xml:space="preserve">Energy absorbers </t>
  </si>
  <si>
    <t xml:space="preserve">Headliners </t>
  </si>
  <si>
    <t>Airbag covers</t>
  </si>
  <si>
    <t>Window encapsulation</t>
  </si>
  <si>
    <t>X</t>
  </si>
  <si>
    <t>Opport</t>
  </si>
  <si>
    <t>Component / Application</t>
  </si>
  <si>
    <t>Revenu</t>
  </si>
  <si>
    <t>USD/kg</t>
  </si>
  <si>
    <t>Material</t>
  </si>
  <si>
    <t>Staff</t>
  </si>
  <si>
    <t>Manufacturing</t>
  </si>
  <si>
    <t>Other</t>
  </si>
  <si>
    <t>Gross Margin</t>
  </si>
  <si>
    <t>per kg</t>
  </si>
  <si>
    <t>EBITDA</t>
  </si>
  <si>
    <t>Provisional P&amp;L Scenarios</t>
  </si>
  <si>
    <t>Foam %</t>
  </si>
  <si>
    <t>Market Share %</t>
  </si>
  <si>
    <t>Market Share in 10% scenario</t>
  </si>
  <si>
    <t>Depreciation</t>
  </si>
  <si>
    <t>ANNUAL</t>
  </si>
  <si>
    <t>Market Share in 15% scenario</t>
  </si>
  <si>
    <t>Revenue</t>
  </si>
  <si>
    <t>(in 1000x USD)</t>
  </si>
  <si>
    <t>Kg per car</t>
  </si>
  <si>
    <t xml:space="preserve">Overview </t>
  </si>
  <si>
    <t>Market Share 20%</t>
  </si>
  <si>
    <t>Market Share 30%</t>
  </si>
  <si>
    <t>Automotive rolls</t>
  </si>
  <si>
    <t>Average Market Share</t>
  </si>
  <si>
    <t>USD</t>
  </si>
  <si>
    <t>Total Thai Automotive Foam Market</t>
  </si>
  <si>
    <t>Quarterly</t>
  </si>
  <si>
    <t>Q1</t>
  </si>
  <si>
    <t>Q2</t>
  </si>
  <si>
    <t>Q3</t>
  </si>
  <si>
    <t>Q4</t>
  </si>
  <si>
    <t>Cars</t>
  </si>
  <si>
    <t>Staff Cost</t>
  </si>
  <si>
    <t>Average Conservative Scenario</t>
  </si>
  <si>
    <t>Companies</t>
  </si>
  <si>
    <t>Annual Revenue (USD)</t>
  </si>
  <si>
    <t>Annual Revenue (Baht)</t>
  </si>
  <si>
    <t>Cost Plus</t>
  </si>
  <si>
    <t>Total Cost</t>
  </si>
  <si>
    <t>Sales Price to Mattress</t>
  </si>
  <si>
    <t>MT Foam</t>
  </si>
  <si>
    <t>MID-LONG TERM OVERVIEW OF FOAM FACTORY</t>
  </si>
  <si>
    <t>SALES/REVENU</t>
  </si>
  <si>
    <t>Material Cost</t>
  </si>
  <si>
    <t>Staff (incl OH)</t>
  </si>
  <si>
    <t>Other Cost</t>
  </si>
  <si>
    <t>Mattress</t>
  </si>
  <si>
    <t>External</t>
  </si>
  <si>
    <t>Internal</t>
  </si>
  <si>
    <t>Domestic</t>
  </si>
  <si>
    <t>TOTAL EBITDA</t>
  </si>
  <si>
    <t>Investment</t>
  </si>
  <si>
    <t>Fixed Cost</t>
  </si>
  <si>
    <t>Variable cost</t>
  </si>
  <si>
    <t>DA</t>
  </si>
  <si>
    <t>Actual P&amp;L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</si>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</sst>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_ [$THB]\ * #,##0.00_ ;_ [$THB]\ * \-#,##0.00_ ;_ [$THB]\ * &quot;-&quot;??_ ;_ @_ "/>
    <numFmt numFmtId="167" formatCode="_-[$$-409]* #,##0.00_ ;_-[$$-409]* \-#,##0.00\ ;_-[$$-409]* &quot;-&quot;??_ ;_-@_ "/>
  </numFmts>
  <fonts count="21">
    <font>
      <sz val="10"/>
      <name val="Arial"/>
    </font>
    <font>
      <sz val="10"/>
      <name val="Arial"/>
      <family val="2"/>
    </font>
    <font>
      <sz val="10"/>
      <color indexed="8"/>
      <name val="SansSerif"/>
      <charset val="2"/>
    </font>
    <font>
      <sz val="10"/>
      <color indexed="8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name val="Arial"/>
      <family val="2"/>
    </font>
    <font>
      <sz val="18"/>
      <name val="Arial"/>
      <family val="2"/>
    </font>
    <font>
      <b/>
      <sz val="18"/>
      <name val="Arial"/>
      <family val="2"/>
    </font>
    <font>
      <i/>
      <sz val="14"/>
      <name val="Arial"/>
      <family val="2"/>
    </font>
    <font>
      <b/>
      <sz val="12"/>
      <color theme="0"/>
      <name val="Arial"/>
      <family val="2"/>
    </font>
    <font>
      <sz val="8"/>
      <name val="Arial"/>
      <family val="2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name val="Calibri"/>
      <family val="2"/>
      <scheme val="minor"/>
    </font>
    <font>
      <b/>
      <sz val="16"/>
      <name val="Arial"/>
      <family val="2"/>
    </font>
    <font>
      <b/>
      <sz val="10"/>
      <color theme="0"/>
      <name val="Arial"/>
      <family val="2"/>
    </font>
    <font>
      <b/>
      <sz val="18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</fills>
  <borders count="2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01">
    <xf numFmtId="0" fontId="0" fillId="0" borderId="0" xfId="0"/>
    <xf numFmtId="0" fontId="2" fillId="0" borderId="0" xfId="0" applyFont="1" applyAlignment="1" applyProtection="1">
      <alignment horizontal="left" vertical="top" wrapText="1"/>
    </xf>
    <xf numFmtId="0" fontId="3" fillId="0" borderId="0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left" vertical="top" wrapText="1"/>
    </xf>
    <xf numFmtId="0" fontId="3" fillId="0" borderId="1" xfId="0" applyFont="1" applyBorder="1" applyAlignment="1" applyProtection="1">
      <alignment horizontal="right" vertical="top" wrapText="1"/>
    </xf>
    <xf numFmtId="0" fontId="3" fillId="0" borderId="1" xfId="0" applyFont="1" applyBorder="1" applyAlignment="1" applyProtection="1">
      <alignment vertical="top" wrapText="1"/>
    </xf>
    <xf numFmtId="0" fontId="3" fillId="2" borderId="1" xfId="0" applyFont="1" applyFill="1" applyBorder="1" applyAlignment="1" applyProtection="1">
      <alignment horizontal="left" vertical="top" wrapText="1"/>
    </xf>
    <xf numFmtId="0" fontId="3" fillId="3" borderId="1" xfId="0" applyFont="1" applyFill="1" applyBorder="1" applyAlignment="1" applyProtection="1">
      <alignment horizontal="left" vertical="top" wrapText="1"/>
    </xf>
    <xf numFmtId="164" fontId="3" fillId="0" borderId="1" xfId="1" applyFont="1" applyBorder="1" applyAlignment="1" applyProtection="1">
      <alignment horizontal="center" vertical="top" wrapText="1"/>
    </xf>
    <xf numFmtId="164" fontId="3" fillId="0" borderId="1" xfId="1" applyFont="1" applyBorder="1" applyAlignment="1" applyProtection="1">
      <alignment horizontal="right" vertical="top" wrapText="1"/>
    </xf>
    <xf numFmtId="164" fontId="0" fillId="0" borderId="0" xfId="1" applyFont="1"/>
    <xf numFmtId="0" fontId="0" fillId="0" borderId="0" xfId="0" applyAlignment="1">
      <alignment horizontal="right" indent="1"/>
    </xf>
    <xf numFmtId="0" fontId="0" fillId="0" borderId="0" xfId="0" applyAlignment="1">
      <alignment horizontal="right"/>
    </xf>
    <xf numFmtId="165" fontId="0" fillId="0" borderId="0" xfId="1" applyNumberFormat="1" applyFont="1"/>
    <xf numFmtId="0" fontId="3" fillId="2" borderId="2" xfId="0" applyFont="1" applyFill="1" applyBorder="1" applyAlignment="1" applyProtection="1">
      <alignment horizontal="left" vertical="top" wrapText="1"/>
    </xf>
    <xf numFmtId="0" fontId="3" fillId="4" borderId="1" xfId="0" applyFont="1" applyFill="1" applyBorder="1" applyAlignment="1" applyProtection="1">
      <alignment horizontal="left" vertical="top" wrapText="1"/>
    </xf>
    <xf numFmtId="0" fontId="0" fillId="2" borderId="1" xfId="0" applyFill="1" applyBorder="1"/>
    <xf numFmtId="0" fontId="3" fillId="0" borderId="2" xfId="0" applyFont="1" applyBorder="1" applyAlignment="1" applyProtection="1">
      <alignment horizontal="left" vertical="top" wrapText="1"/>
    </xf>
    <xf numFmtId="0" fontId="0" fillId="4" borderId="1" xfId="0" applyFill="1" applyBorder="1"/>
    <xf numFmtId="0" fontId="4" fillId="0" borderId="0" xfId="0" applyFont="1"/>
    <xf numFmtId="0" fontId="5" fillId="0" borderId="0" xfId="0" applyFont="1"/>
    <xf numFmtId="0" fontId="4" fillId="0" borderId="0" xfId="0" applyFont="1" applyFill="1" applyBorder="1"/>
    <xf numFmtId="2" fontId="0" fillId="0" borderId="0" xfId="0" applyNumberFormat="1"/>
    <xf numFmtId="1" fontId="0" fillId="0" borderId="0" xfId="0" applyNumberFormat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9" fontId="0" fillId="0" borderId="0" xfId="0" applyNumberFormat="1"/>
    <xf numFmtId="9" fontId="0" fillId="0" borderId="0" xfId="2" applyFont="1"/>
    <xf numFmtId="165" fontId="0" fillId="0" borderId="0" xfId="0" applyNumberFormat="1"/>
    <xf numFmtId="165" fontId="5" fillId="0" borderId="0" xfId="1" applyNumberFormat="1" applyFont="1"/>
    <xf numFmtId="9" fontId="0" fillId="0" borderId="0" xfId="0" applyNumberFormat="1" applyAlignment="1">
      <alignment horizontal="center"/>
    </xf>
    <xf numFmtId="9" fontId="5" fillId="0" borderId="0" xfId="0" applyNumberFormat="1" applyFont="1"/>
    <xf numFmtId="165" fontId="8" fillId="0" borderId="0" xfId="0" applyNumberFormat="1" applyFont="1"/>
    <xf numFmtId="0" fontId="4" fillId="0" borderId="0" xfId="0" applyFont="1" applyBorder="1" applyAlignment="1">
      <alignment vertical="center"/>
    </xf>
    <xf numFmtId="9" fontId="9" fillId="0" borderId="3" xfId="0" applyNumberFormat="1" applyFont="1" applyBorder="1" applyAlignment="1">
      <alignment horizontal="center"/>
    </xf>
    <xf numFmtId="9" fontId="9" fillId="0" borderId="3" xfId="0" applyNumberFormat="1" applyFont="1" applyBorder="1"/>
    <xf numFmtId="0" fontId="3" fillId="3" borderId="0" xfId="0" applyFont="1" applyFill="1" applyBorder="1" applyAlignment="1" applyProtection="1">
      <alignment horizontal="left" vertical="top" wrapText="1"/>
    </xf>
    <xf numFmtId="2" fontId="0" fillId="3" borderId="0" xfId="0" applyNumberFormat="1" applyFill="1"/>
    <xf numFmtId="0" fontId="9" fillId="3" borderId="9" xfId="0" applyFont="1" applyFill="1" applyBorder="1"/>
    <xf numFmtId="0" fontId="9" fillId="3" borderId="10" xfId="0" applyFont="1" applyFill="1" applyBorder="1"/>
    <xf numFmtId="0" fontId="0" fillId="6" borderId="0" xfId="0" applyFill="1"/>
    <xf numFmtId="165" fontId="10" fillId="0" borderId="3" xfId="0" applyNumberFormat="1" applyFont="1" applyBorder="1" applyAlignment="1">
      <alignment horizontal="center"/>
    </xf>
    <xf numFmtId="165" fontId="0" fillId="3" borderId="3" xfId="0" applyNumberFormat="1" applyFill="1" applyBorder="1" applyAlignment="1">
      <alignment horizontal="center"/>
    </xf>
    <xf numFmtId="9" fontId="0" fillId="0" borderId="15" xfId="0" applyNumberFormat="1" applyBorder="1"/>
    <xf numFmtId="165" fontId="0" fillId="0" borderId="15" xfId="0" applyNumberFormat="1" applyBorder="1" applyAlignment="1">
      <alignment horizontal="center"/>
    </xf>
    <xf numFmtId="165" fontId="0" fillId="0" borderId="15" xfId="0" applyNumberFormat="1" applyBorder="1"/>
    <xf numFmtId="165" fontId="0" fillId="0" borderId="16" xfId="0" applyNumberFormat="1" applyBorder="1" applyAlignment="1">
      <alignment horizontal="center"/>
    </xf>
    <xf numFmtId="9" fontId="0" fillId="0" borderId="18" xfId="0" applyNumberFormat="1" applyBorder="1"/>
    <xf numFmtId="165" fontId="0" fillId="0" borderId="18" xfId="0" applyNumberFormat="1" applyBorder="1" applyAlignment="1">
      <alignment horizontal="center"/>
    </xf>
    <xf numFmtId="165" fontId="0" fillId="0" borderId="18" xfId="0" applyNumberFormat="1" applyBorder="1"/>
    <xf numFmtId="165" fontId="0" fillId="0" borderId="19" xfId="0" applyNumberFormat="1" applyBorder="1" applyAlignment="1">
      <alignment horizontal="center"/>
    </xf>
    <xf numFmtId="0" fontId="4" fillId="0" borderId="15" xfId="0" applyFont="1" applyBorder="1" applyAlignment="1">
      <alignment horizontal="center"/>
    </xf>
    <xf numFmtId="0" fontId="4" fillId="0" borderId="15" xfId="0" applyFont="1" applyBorder="1"/>
    <xf numFmtId="0" fontId="4" fillId="0" borderId="15" xfId="0" applyFont="1" applyFill="1" applyBorder="1"/>
    <xf numFmtId="0" fontId="4" fillId="0" borderId="16" xfId="0" applyFont="1" applyBorder="1" applyAlignment="1">
      <alignment horizontal="center"/>
    </xf>
    <xf numFmtId="0" fontId="0" fillId="0" borderId="17" xfId="0" applyBorder="1"/>
    <xf numFmtId="0" fontId="0" fillId="0" borderId="20" xfId="0" applyBorder="1"/>
    <xf numFmtId="0" fontId="0" fillId="0" borderId="21" xfId="0" applyBorder="1"/>
    <xf numFmtId="0" fontId="0" fillId="0" borderId="22" xfId="0" applyBorder="1" applyAlignment="1">
      <alignment horizontal="right"/>
    </xf>
    <xf numFmtId="0" fontId="14" fillId="0" borderId="1" xfId="0" applyFont="1" applyFill="1" applyBorder="1" applyAlignment="1" applyProtection="1">
      <alignment horizontal="left" vertical="top" wrapText="1"/>
    </xf>
    <xf numFmtId="164" fontId="14" fillId="0" borderId="1" xfId="1" applyFont="1" applyFill="1" applyBorder="1" applyAlignment="1" applyProtection="1">
      <alignment horizontal="right" vertical="top" wrapText="1"/>
    </xf>
    <xf numFmtId="0" fontId="15" fillId="0" borderId="0" xfId="0" applyFont="1" applyFill="1"/>
    <xf numFmtId="0" fontId="16" fillId="0" borderId="23" xfId="0" applyFont="1" applyFill="1" applyBorder="1" applyAlignment="1" applyProtection="1">
      <alignment horizontal="center" vertical="top" wrapText="1"/>
    </xf>
    <xf numFmtId="164" fontId="16" fillId="0" borderId="23" xfId="1" applyFont="1" applyFill="1" applyBorder="1" applyAlignment="1" applyProtection="1">
      <alignment horizontal="center" vertical="top" wrapText="1"/>
    </xf>
    <xf numFmtId="166" fontId="17" fillId="0" borderId="0" xfId="0" applyNumberFormat="1" applyFont="1" applyFill="1"/>
    <xf numFmtId="167" fontId="17" fillId="0" borderId="0" xfId="0" applyNumberFormat="1" applyFont="1" applyFill="1"/>
    <xf numFmtId="2" fontId="5" fillId="3" borderId="3" xfId="0" applyNumberFormat="1" applyFont="1" applyFill="1" applyBorder="1"/>
    <xf numFmtId="165" fontId="18" fillId="0" borderId="3" xfId="0" applyNumberFormat="1" applyFont="1" applyBorder="1" applyAlignment="1">
      <alignment horizontal="center"/>
    </xf>
    <xf numFmtId="164" fontId="0" fillId="0" borderId="0" xfId="0" applyNumberFormat="1"/>
    <xf numFmtId="0" fontId="4" fillId="0" borderId="24" xfId="0" applyFont="1" applyBorder="1"/>
    <xf numFmtId="0" fontId="4" fillId="0" borderId="25" xfId="0" applyFont="1" applyBorder="1"/>
    <xf numFmtId="0" fontId="4" fillId="0" borderId="13" xfId="0" applyFont="1" applyBorder="1"/>
    <xf numFmtId="0" fontId="4" fillId="0" borderId="27" xfId="0" applyFont="1" applyBorder="1"/>
    <xf numFmtId="165" fontId="0" fillId="0" borderId="3" xfId="1" applyNumberFormat="1" applyFont="1" applyBorder="1"/>
    <xf numFmtId="165" fontId="0" fillId="3" borderId="3" xfId="1" applyNumberFormat="1" applyFont="1" applyFill="1" applyBorder="1"/>
    <xf numFmtId="165" fontId="4" fillId="0" borderId="0" xfId="0" applyNumberFormat="1" applyFont="1"/>
    <xf numFmtId="0" fontId="0" fillId="0" borderId="0" xfId="0" applyBorder="1"/>
    <xf numFmtId="0" fontId="1" fillId="0" borderId="0" xfId="0" applyFont="1"/>
    <xf numFmtId="0" fontId="4" fillId="0" borderId="0" xfId="0" applyFont="1" applyAlignment="1">
      <alignment horizontal="left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2" fillId="7" borderId="13" xfId="0" applyFont="1" applyFill="1" applyBorder="1" applyAlignment="1">
      <alignment horizontal="center"/>
    </xf>
    <xf numFmtId="0" fontId="12" fillId="7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10" fillId="5" borderId="6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8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horizontal="center" vertical="center"/>
    </xf>
    <xf numFmtId="0" fontId="11" fillId="6" borderId="11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3" fontId="5" fillId="3" borderId="3" xfId="0" applyNumberFormat="1" applyFont="1" applyFill="1" applyBorder="1" applyAlignment="1">
      <alignment horizontal="center"/>
    </xf>
    <xf numFmtId="0" fontId="19" fillId="7" borderId="3" xfId="0" applyFont="1" applyFill="1" applyBorder="1" applyAlignment="1">
      <alignment horizontal="center"/>
    </xf>
    <xf numFmtId="0" fontId="20" fillId="7" borderId="0" xfId="0" applyFont="1" applyFill="1" applyAlignment="1">
      <alignment horizontal="center"/>
    </xf>
    <xf numFmtId="3" fontId="19" fillId="7" borderId="3" xfId="0" applyNumberFormat="1" applyFont="1" applyFill="1" applyBorder="1" applyAlignment="1">
      <alignment horizontal="center"/>
    </xf>
    <xf numFmtId="3" fontId="19" fillId="7" borderId="4" xfId="0" applyNumberFormat="1" applyFont="1" applyFill="1" applyBorder="1" applyAlignment="1">
      <alignment horizontal="center"/>
    </xf>
    <xf numFmtId="3" fontId="19" fillId="7" borderId="26" xfId="0" applyNumberFormat="1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right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0" justifyLastLine="0" shrinkToFit="0" readingOrder="0"/>
      <border diagonalUp="0" diagonalDown="0">
        <left style="thin">
          <color indexed="8"/>
        </left>
        <right style="thin">
          <color indexed="8"/>
        </right>
        <top style="thin">
          <color indexed="8"/>
        </top>
        <bottom style="thin">
          <color indexed="8"/>
        </bottom>
        <vertical/>
        <horizontal/>
      </border>
      <protection locked="1" hidden="0"/>
    </dxf>
    <dxf>
      <border outline="0">
        <top style="thin">
          <color indexed="8"/>
        </top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  <protection locked="1" hidden="0"/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nl-NL" b="1"/>
              <a:t>Automotive</a:t>
            </a:r>
            <a:r>
              <a:rPr lang="nl-NL" b="1" baseline="0"/>
              <a:t> Market in Thailand</a:t>
            </a:r>
          </a:p>
          <a:p>
            <a:pPr>
              <a:defRPr b="1"/>
            </a:pPr>
            <a:r>
              <a:rPr lang="nl-NL" b="1"/>
              <a:t>Number of cars produced and Automotive</a:t>
            </a:r>
            <a:r>
              <a:rPr lang="nl-NL" b="1" baseline="0"/>
              <a:t> Foam in kg</a:t>
            </a:r>
            <a:endParaRPr lang="nl-NL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'Automotive Sales'!$C$49</c:f>
              <c:strCache>
                <c:ptCount val="1"/>
                <c:pt idx="0">
                  <c:v>Cars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'Automotive Sales'!$A$50:$B$57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</c:lvl>
              </c:multiLvlStrCache>
            </c:multiLvlStrRef>
          </c:cat>
          <c:val>
            <c:numRef>
              <c:f>'Automotive Sales'!$C$50:$C$57</c:f>
              <c:numCache>
                <c:formatCode>_(* #,##0_);_(* \(#,##0\);_(* "-"??_);_(@_)</c:formatCode>
                <c:ptCount val="8"/>
                <c:pt idx="0">
                  <c:v>539650</c:v>
                </c:pt>
                <c:pt idx="1">
                  <c:v>516879</c:v>
                </c:pt>
                <c:pt idx="2">
                  <c:v>547547</c:v>
                </c:pt>
                <c:pt idx="3">
                  <c:v>563579</c:v>
                </c:pt>
                <c:pt idx="4">
                  <c:v>562481</c:v>
                </c:pt>
                <c:pt idx="5">
                  <c:v>504458</c:v>
                </c:pt>
                <c:pt idx="6">
                  <c:v>488622</c:v>
                </c:pt>
                <c:pt idx="7">
                  <c:v>440903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1C9-4BDE-A015-5BCC47484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84909040"/>
        <c:axId val="784900184"/>
      </c:barChart>
      <c:lineChart>
        <c:grouping val="standard"/>
        <c:varyColors val="0"/>
        <c:ser>
          <c:idx val="1"/>
          <c:order val="1"/>
          <c:tx>
            <c:strRef>
              <c:f>'Automotive Sales'!$D$49</c:f>
              <c:strCache>
                <c:ptCount val="1"/>
                <c:pt idx="0">
                  <c:v>KG</c:v>
                </c:pt>
              </c:strCache>
            </c:strRef>
          </c:tx>
          <c:spPr>
            <a:ln w="28575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multiLvlStrRef>
              <c:f>'Automotive Sales'!$A$50:$B$57</c:f>
              <c:multiLvlStrCache>
                <c:ptCount val="8"/>
                <c:lvl>
                  <c:pt idx="0">
                    <c:v>Q1</c:v>
                  </c:pt>
                  <c:pt idx="1">
                    <c:v>Q2</c:v>
                  </c:pt>
                  <c:pt idx="2">
                    <c:v>Q3</c:v>
                  </c:pt>
                  <c:pt idx="3">
                    <c:v>Q4</c:v>
                  </c:pt>
                  <c:pt idx="4">
                    <c:v>Q1</c:v>
                  </c:pt>
                  <c:pt idx="5">
                    <c:v>Q2</c:v>
                  </c:pt>
                  <c:pt idx="6">
                    <c:v>Q3</c:v>
                  </c:pt>
                  <c:pt idx="7">
                    <c:v>Q4</c:v>
                  </c:pt>
                </c:lvl>
                <c:lvl>
                  <c:pt idx="0">
                    <c:v>2018</c:v>
                  </c:pt>
                  <c:pt idx="1">
                    <c:v>2018</c:v>
                  </c:pt>
                  <c:pt idx="2">
                    <c:v>2018</c:v>
                  </c:pt>
                  <c:pt idx="3">
                    <c:v>2018</c:v>
                  </c:pt>
                  <c:pt idx="4">
                    <c:v>2019</c:v>
                  </c:pt>
                  <c:pt idx="5">
                    <c:v>2019</c:v>
                  </c:pt>
                  <c:pt idx="6">
                    <c:v>2019</c:v>
                  </c:pt>
                  <c:pt idx="7">
                    <c:v>2019</c:v>
                  </c:pt>
                </c:lvl>
              </c:multiLvlStrCache>
            </c:multiLvlStrRef>
          </c:cat>
          <c:val>
            <c:numRef>
              <c:f>'Automotive Sales'!$D$50:$D$57</c:f>
              <c:numCache>
                <c:formatCode>_(* #,##0_);_(* \(#,##0\);_(* "-"??_);_(@_)</c:formatCode>
                <c:ptCount val="8"/>
                <c:pt idx="0">
                  <c:v>8094750</c:v>
                </c:pt>
                <c:pt idx="1">
                  <c:v>7753185</c:v>
                </c:pt>
                <c:pt idx="2">
                  <c:v>8213205</c:v>
                </c:pt>
                <c:pt idx="3">
                  <c:v>8453685</c:v>
                </c:pt>
                <c:pt idx="4">
                  <c:v>8437215</c:v>
                </c:pt>
                <c:pt idx="5">
                  <c:v>7566870</c:v>
                </c:pt>
                <c:pt idx="6">
                  <c:v>7329330</c:v>
                </c:pt>
                <c:pt idx="7">
                  <c:v>6613545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1C9-4BDE-A015-5BCC47484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84902480"/>
        <c:axId val="784903792"/>
      </c:lineChart>
      <c:catAx>
        <c:axId val="784909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4900184"/>
        <c:crosses val="autoZero"/>
        <c:auto val="1"/>
        <c:lblAlgn val="ctr"/>
        <c:lblOffset val="100"/>
        <c:noMultiLvlLbl val="0"/>
      </c:catAx>
      <c:valAx>
        <c:axId val="784900184"/>
        <c:scaling>
          <c:orientation val="minMax"/>
          <c:max val="10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4909040"/>
        <c:crosses val="autoZero"/>
        <c:crossBetween val="between"/>
        <c:minorUnit val="100000"/>
      </c:valAx>
      <c:valAx>
        <c:axId val="784903792"/>
        <c:scaling>
          <c:orientation val="minMax"/>
        </c:scaling>
        <c:delete val="0"/>
        <c:axPos val="r"/>
        <c:numFmt formatCode="_(* #,##0_);_(* \(#,##0\);_(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nl-NL"/>
          </a:p>
        </c:txPr>
        <c:crossAx val="784902480"/>
        <c:crosses val="max"/>
        <c:crossBetween val="between"/>
      </c:valAx>
      <c:catAx>
        <c:axId val="7849024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84903792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nl-N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nl-NL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700-000000000000}">
  <sheetPr/>
  <sheetViews>
    <sheetView zoomScale="8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0989" cy="6044629"/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BD76B5D7-40FE-4185-A938-4CE63B08DDB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0.00489</cdr:x>
      <cdr:y>0.03604</cdr:y>
    </cdr:from>
    <cdr:to>
      <cdr:x>0.10352</cdr:x>
      <cdr:y>0.18739</cdr:y>
    </cdr:to>
    <cdr:sp macro="" textlink="">
      <cdr:nvSpPr>
        <cdr:cNvPr id="2" name="Tekstvak 1">
          <a:extLst xmlns:a="http://schemas.openxmlformats.org/drawingml/2006/main">
            <a:ext uri="{FF2B5EF4-FFF2-40B4-BE49-F238E27FC236}">
              <a16:creationId xmlns:a16="http://schemas.microsoft.com/office/drawing/2014/main" id="{AF92CA5D-9302-4648-8A92-1AD5D31DDA0E}"/>
            </a:ext>
          </a:extLst>
        </cdr:cNvPr>
        <cdr:cNvSpPr txBox="1"/>
      </cdr:nvSpPr>
      <cdr:spPr>
        <a:xfrm xmlns:a="http://schemas.openxmlformats.org/drawingml/2006/main">
          <a:off x="45357" y="217714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nl-NL" sz="1100"/>
        </a:p>
      </cdr:txBody>
    </cdr:sp>
  </cdr:relSizeAnchor>
  <cdr:relSizeAnchor xmlns:cdr="http://schemas.openxmlformats.org/drawingml/2006/chartDrawing">
    <cdr:from>
      <cdr:x>0</cdr:x>
      <cdr:y>0.05255</cdr:y>
    </cdr:from>
    <cdr:to>
      <cdr:x>0.09863</cdr:x>
      <cdr:y>0.2039</cdr:y>
    </cdr:to>
    <cdr:sp macro="" textlink="">
      <cdr:nvSpPr>
        <cdr:cNvPr id="3" name="Tekstvak 2">
          <a:extLst xmlns:a="http://schemas.openxmlformats.org/drawingml/2006/main">
            <a:ext uri="{FF2B5EF4-FFF2-40B4-BE49-F238E27FC236}">
              <a16:creationId xmlns:a16="http://schemas.microsoft.com/office/drawing/2014/main" id="{EB1450F5-212D-4D87-AD46-0205532C0228}"/>
            </a:ext>
          </a:extLst>
        </cdr:cNvPr>
        <cdr:cNvSpPr txBox="1"/>
      </cdr:nvSpPr>
      <cdr:spPr>
        <a:xfrm xmlns:a="http://schemas.openxmlformats.org/drawingml/2006/main">
          <a:off x="0" y="317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100" b="1"/>
            <a:t>Nr of Cars</a:t>
          </a:r>
        </a:p>
      </cdr:txBody>
    </cdr:sp>
  </cdr:relSizeAnchor>
  <cdr:relSizeAnchor xmlns:cdr="http://schemas.openxmlformats.org/drawingml/2006/chartDrawing">
    <cdr:from>
      <cdr:x>0.91996</cdr:x>
      <cdr:y>0.04955</cdr:y>
    </cdr:from>
    <cdr:to>
      <cdr:x>0.99413</cdr:x>
      <cdr:y>0.2009</cdr:y>
    </cdr:to>
    <cdr:sp macro="" textlink="">
      <cdr:nvSpPr>
        <cdr:cNvPr id="4" name="Tekstvak 3">
          <a:extLst xmlns:a="http://schemas.openxmlformats.org/drawingml/2006/main">
            <a:ext uri="{FF2B5EF4-FFF2-40B4-BE49-F238E27FC236}">
              <a16:creationId xmlns:a16="http://schemas.microsoft.com/office/drawing/2014/main" id="{BFD0C141-9BB6-43D3-A50A-D6053F53E8CA}"/>
            </a:ext>
          </a:extLst>
        </cdr:cNvPr>
        <cdr:cNvSpPr txBox="1"/>
      </cdr:nvSpPr>
      <cdr:spPr>
        <a:xfrm xmlns:a="http://schemas.openxmlformats.org/drawingml/2006/main">
          <a:off x="8528957" y="299356"/>
          <a:ext cx="687614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nl-NL" sz="1100" b="1"/>
            <a:t>Kilograms</a:t>
          </a:r>
        </a:p>
      </cdr:txBody>
    </cdr:sp>
  </cdr:relSizeAnchor>
</c:userShap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1" displayName="Tabel1" ref="B2:D10" totalsRowShown="0" headerRowDxfId="5" headerRowBorderDxfId="4" tableBorderDxfId="3">
  <autoFilter ref="B2:D10" xr:uid="{00000000-0009-0000-0100-000001000000}"/>
  <tableColumns count="3">
    <tableColumn id="1" xr3:uid="{00000000-0010-0000-0000-000001000000}" name="Companies" dataDxfId="2"/>
    <tableColumn id="2" xr3:uid="{00000000-0010-0000-0000-000002000000}" name="Annual Revenue (Baht)" dataDxfId="1"/>
    <tableColumn id="3" xr3:uid="{00000000-0010-0000-0000-000003000000}" name="Annual Revenue (USD)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R289"/>
  <sheetViews>
    <sheetView tabSelected="1" topLeftCell="A5" workbookViewId="0">
      <selection activeCell="D285" sqref="D285"/>
    </sheetView>
  </sheetViews>
  <sheetFormatPr defaultRowHeight="13.2"/>
  <cols>
    <col min="1" max="1" width="4.44140625" customWidth="1"/>
    <col min="2" max="2" width="4" bestFit="1" customWidth="1"/>
    <col min="3" max="3" width="20.44140625" customWidth="1"/>
    <col min="4" max="7" width="38.21875" customWidth="1"/>
    <col min="8" max="8" width="20.77734375" hidden="1" customWidth="1"/>
    <col min="9" max="9" width="10.44140625" hidden="1" customWidth="1"/>
    <col min="10" max="10" width="7.88671875" hidden="1" customWidth="1"/>
    <col min="11" max="11" width="23.5546875" hidden="1" customWidth="1"/>
    <col min="12" max="12" width="20.44140625" hidden="1" customWidth="1"/>
    <col min="13" max="13" width="16" hidden="1" customWidth="1"/>
    <col min="14" max="14" width="20.109375" style="11" customWidth="1"/>
    <col min="15" max="15" width="15.33203125" customWidth="1"/>
    <col min="16" max="16" width="17.6640625" customWidth="1"/>
    <col min="17" max="17" width="13.77734375" bestFit="1" customWidth="1"/>
    <col min="18" max="256" width="4.44140625" customWidth="1"/>
  </cols>
  <sheetData>
    <row r="1" spans="1:18" ht="26.4">
      <c r="A1" s="1"/>
      <c r="B1" s="3" t="s">
        <v>0</v>
      </c>
      <c r="C1" s="3" t="s">
        <v>1</v>
      </c>
      <c r="D1" s="3" t="s">
        <v>2</v>
      </c>
      <c r="E1" s="3" t="s">
        <v>1239</v>
      </c>
      <c r="F1" s="3" t="s">
        <v>1237</v>
      </c>
      <c r="G1" s="3" t="s">
        <v>1238</v>
      </c>
      <c r="H1" s="3" t="s">
        <v>3</v>
      </c>
      <c r="I1" s="3" t="s">
        <v>4</v>
      </c>
      <c r="J1" s="3" t="s">
        <v>5</v>
      </c>
      <c r="K1" s="6" t="s">
        <v>6</v>
      </c>
      <c r="L1" s="3" t="s">
        <v>7</v>
      </c>
      <c r="M1" s="3" t="s">
        <v>8</v>
      </c>
      <c r="N1" s="9" t="s">
        <v>9</v>
      </c>
      <c r="O1" s="3" t="s">
        <v>10</v>
      </c>
      <c r="P1" s="3" t="s">
        <v>11</v>
      </c>
      <c r="Q1" s="3" t="s">
        <v>12</v>
      </c>
      <c r="R1" s="1"/>
    </row>
    <row r="2" spans="1:18" ht="26.4" customHeight="1">
      <c r="A2" s="1"/>
      <c r="B2" s="3">
        <v>44</v>
      </c>
      <c r="C2" s="3" t="s">
        <v>265</v>
      </c>
      <c r="D2" s="8" t="s">
        <v>1236</v>
      </c>
      <c r="E2" s="8"/>
      <c r="F2" s="8"/>
      <c r="G2" s="8" t="s">
        <v>1240</v>
      </c>
      <c r="H2" s="3" t="s">
        <v>15</v>
      </c>
      <c r="I2" s="3" t="s">
        <v>16</v>
      </c>
      <c r="J2" s="3" t="s">
        <v>33</v>
      </c>
      <c r="K2" s="6" t="s">
        <v>34</v>
      </c>
      <c r="L2" s="3" t="s">
        <v>78</v>
      </c>
      <c r="M2" s="5" t="s">
        <v>266</v>
      </c>
      <c r="N2" s="10">
        <v>2084341351</v>
      </c>
      <c r="O2" s="5" t="s">
        <v>267</v>
      </c>
      <c r="P2" s="5" t="s">
        <v>268</v>
      </c>
      <c r="Q2" s="5" t="s">
        <v>269</v>
      </c>
      <c r="R2" s="1"/>
    </row>
    <row r="3" spans="1:18" ht="26.4" customHeight="1">
      <c r="A3" s="1"/>
      <c r="B3" s="3">
        <v>9</v>
      </c>
      <c r="C3" s="3" t="s">
        <v>76</v>
      </c>
      <c r="D3" s="8" t="s">
        <v>77</v>
      </c>
      <c r="E3" s="8" t="s">
        <v>1231</v>
      </c>
      <c r="F3" s="8"/>
      <c r="G3" s="8" t="s">
        <v>1240</v>
      </c>
      <c r="H3" s="3" t="s">
        <v>15</v>
      </c>
      <c r="I3" s="3" t="s">
        <v>16</v>
      </c>
      <c r="J3" s="3" t="s">
        <v>33</v>
      </c>
      <c r="K3" s="6" t="s">
        <v>34</v>
      </c>
      <c r="L3" s="3" t="s">
        <v>78</v>
      </c>
      <c r="M3" s="5" t="s">
        <v>79</v>
      </c>
      <c r="N3" s="10">
        <v>1800556001.04</v>
      </c>
      <c r="O3" s="5" t="s">
        <v>80</v>
      </c>
      <c r="P3" s="5" t="s">
        <v>81</v>
      </c>
      <c r="Q3" s="5" t="s">
        <v>82</v>
      </c>
      <c r="R3" s="1"/>
    </row>
    <row r="4" spans="1:18" ht="26.4" hidden="1" customHeight="1">
      <c r="A4" s="1"/>
      <c r="B4" s="3">
        <v>157</v>
      </c>
      <c r="C4" s="3" t="s">
        <v>832</v>
      </c>
      <c r="D4" s="7" t="s">
        <v>833</v>
      </c>
      <c r="E4" s="7"/>
      <c r="F4" s="7"/>
      <c r="G4" s="7" t="s">
        <v>1232</v>
      </c>
      <c r="H4" s="3" t="s">
        <v>15</v>
      </c>
      <c r="I4" s="3" t="s">
        <v>16</v>
      </c>
      <c r="J4" s="3" t="s">
        <v>136</v>
      </c>
      <c r="K4" s="6" t="s">
        <v>137</v>
      </c>
      <c r="L4" s="3" t="s">
        <v>90</v>
      </c>
      <c r="M4" s="5" t="s">
        <v>834</v>
      </c>
      <c r="N4" s="10">
        <v>1091766724</v>
      </c>
      <c r="O4" s="5" t="s">
        <v>835</v>
      </c>
      <c r="P4" s="5" t="s">
        <v>836</v>
      </c>
      <c r="Q4" s="5" t="s">
        <v>837</v>
      </c>
      <c r="R4" s="1"/>
    </row>
    <row r="5" spans="1:18" ht="26.4" customHeight="1">
      <c r="A5" s="1"/>
      <c r="B5" s="3">
        <v>146</v>
      </c>
      <c r="C5" s="3" t="s">
        <v>779</v>
      </c>
      <c r="D5" s="8" t="s">
        <v>1230</v>
      </c>
      <c r="E5" s="8" t="s">
        <v>1231</v>
      </c>
      <c r="F5" s="8"/>
      <c r="G5" s="8" t="s">
        <v>1240</v>
      </c>
      <c r="H5" s="3" t="s">
        <v>15</v>
      </c>
      <c r="I5" s="3" t="s">
        <v>16</v>
      </c>
      <c r="J5" s="3" t="s">
        <v>42</v>
      </c>
      <c r="K5" s="6" t="s">
        <v>43</v>
      </c>
      <c r="L5" s="3" t="s">
        <v>78</v>
      </c>
      <c r="M5" s="5" t="s">
        <v>56</v>
      </c>
      <c r="N5" s="10">
        <v>844061234</v>
      </c>
      <c r="O5" s="5" t="s">
        <v>780</v>
      </c>
      <c r="P5" s="5" t="s">
        <v>781</v>
      </c>
      <c r="Q5" s="5" t="s">
        <v>782</v>
      </c>
      <c r="R5" s="1"/>
    </row>
    <row r="6" spans="1:18" ht="26.4" hidden="1" customHeight="1">
      <c r="A6" s="1"/>
      <c r="B6" s="3">
        <v>163</v>
      </c>
      <c r="C6" s="3" t="s">
        <v>861</v>
      </c>
      <c r="D6" s="7" t="s">
        <v>862</v>
      </c>
      <c r="E6" s="7"/>
      <c r="F6" s="7"/>
      <c r="G6" s="15" t="s">
        <v>1232</v>
      </c>
      <c r="H6" s="3" t="s">
        <v>15</v>
      </c>
      <c r="I6" s="3" t="s">
        <v>16</v>
      </c>
      <c r="J6" s="3" t="s">
        <v>33</v>
      </c>
      <c r="K6" s="6" t="s">
        <v>34</v>
      </c>
      <c r="L6" s="3" t="s">
        <v>90</v>
      </c>
      <c r="M6" s="5" t="s">
        <v>863</v>
      </c>
      <c r="N6" s="10">
        <v>484868598.08999997</v>
      </c>
      <c r="O6" s="5" t="s">
        <v>864</v>
      </c>
      <c r="P6" s="5" t="s">
        <v>865</v>
      </c>
      <c r="Q6" s="5" t="s">
        <v>866</v>
      </c>
      <c r="R6" s="1"/>
    </row>
    <row r="7" spans="1:18" ht="26.4" hidden="1" customHeight="1">
      <c r="A7" s="1"/>
      <c r="B7" s="3">
        <v>124</v>
      </c>
      <c r="C7" s="3" t="s">
        <v>662</v>
      </c>
      <c r="D7" s="16" t="s">
        <v>663</v>
      </c>
      <c r="E7" s="16" t="s">
        <v>1233</v>
      </c>
      <c r="F7" s="16"/>
      <c r="G7" s="19"/>
      <c r="H7" s="3" t="s">
        <v>15</v>
      </c>
      <c r="I7" s="3" t="s">
        <v>16</v>
      </c>
      <c r="J7" s="3" t="s">
        <v>33</v>
      </c>
      <c r="K7" s="6" t="s">
        <v>34</v>
      </c>
      <c r="L7" s="3" t="s">
        <v>90</v>
      </c>
      <c r="M7" s="5" t="s">
        <v>664</v>
      </c>
      <c r="N7" s="10">
        <v>449313472.31</v>
      </c>
      <c r="O7" s="5" t="s">
        <v>665</v>
      </c>
      <c r="P7" s="5" t="s">
        <v>666</v>
      </c>
      <c r="Q7" s="5" t="s">
        <v>667</v>
      </c>
      <c r="R7" s="1"/>
    </row>
    <row r="8" spans="1:18" ht="26.4" hidden="1" customHeight="1">
      <c r="A8" s="1"/>
      <c r="B8" s="3">
        <v>110</v>
      </c>
      <c r="C8" s="3" t="s">
        <v>593</v>
      </c>
      <c r="D8" s="7" t="s">
        <v>594</v>
      </c>
      <c r="E8" s="7" t="s">
        <v>1259</v>
      </c>
      <c r="F8" s="7"/>
      <c r="G8" s="7" t="s">
        <v>1235</v>
      </c>
      <c r="H8" s="3" t="s">
        <v>15</v>
      </c>
      <c r="I8" s="3" t="s">
        <v>16</v>
      </c>
      <c r="J8" s="3" t="s">
        <v>33</v>
      </c>
      <c r="K8" s="6" t="s">
        <v>34</v>
      </c>
      <c r="L8" s="3" t="s">
        <v>35</v>
      </c>
      <c r="M8" s="5" t="s">
        <v>595</v>
      </c>
      <c r="N8" s="10">
        <v>378769036.07999998</v>
      </c>
      <c r="O8" s="5" t="s">
        <v>596</v>
      </c>
      <c r="P8" s="5" t="s">
        <v>597</v>
      </c>
      <c r="Q8" s="5" t="s">
        <v>598</v>
      </c>
      <c r="R8" s="1"/>
    </row>
    <row r="9" spans="1:18" ht="26.4" hidden="1" customHeight="1">
      <c r="A9" s="1"/>
      <c r="B9" s="3">
        <v>148</v>
      </c>
      <c r="C9" s="3" t="s">
        <v>787</v>
      </c>
      <c r="D9" s="7" t="s">
        <v>788</v>
      </c>
      <c r="E9" s="7"/>
      <c r="F9" s="7"/>
      <c r="G9" s="7" t="s">
        <v>1244</v>
      </c>
      <c r="H9" s="3" t="s">
        <v>15</v>
      </c>
      <c r="I9" s="3" t="s">
        <v>16</v>
      </c>
      <c r="J9" s="3" t="s">
        <v>789</v>
      </c>
      <c r="K9" s="6" t="s">
        <v>790</v>
      </c>
      <c r="L9" s="3" t="s">
        <v>78</v>
      </c>
      <c r="M9" s="5" t="s">
        <v>387</v>
      </c>
      <c r="N9" s="10">
        <v>333592376.11000001</v>
      </c>
      <c r="O9" s="5" t="s">
        <v>791</v>
      </c>
      <c r="P9" s="5" t="s">
        <v>792</v>
      </c>
      <c r="Q9" s="5" t="s">
        <v>793</v>
      </c>
      <c r="R9" s="1"/>
    </row>
    <row r="10" spans="1:18" ht="26.4" hidden="1" customHeight="1">
      <c r="A10" s="1"/>
      <c r="B10" s="3">
        <v>158</v>
      </c>
      <c r="C10" s="3" t="s">
        <v>838</v>
      </c>
      <c r="D10" s="7" t="s">
        <v>839</v>
      </c>
      <c r="E10" s="7"/>
      <c r="F10" s="17"/>
      <c r="G10" s="7" t="s">
        <v>1232</v>
      </c>
      <c r="H10" s="3" t="s">
        <v>15</v>
      </c>
      <c r="I10" s="3" t="s">
        <v>16</v>
      </c>
      <c r="J10" s="3" t="s">
        <v>33</v>
      </c>
      <c r="K10" s="6" t="s">
        <v>34</v>
      </c>
      <c r="L10" s="3" t="s">
        <v>35</v>
      </c>
      <c r="M10" s="5" t="s">
        <v>299</v>
      </c>
      <c r="N10" s="10">
        <v>316139601.27999997</v>
      </c>
      <c r="O10" s="5" t="s">
        <v>840</v>
      </c>
      <c r="P10" s="5" t="s">
        <v>841</v>
      </c>
      <c r="Q10" s="5" t="s">
        <v>842</v>
      </c>
      <c r="R10" s="1"/>
    </row>
    <row r="11" spans="1:18" ht="26.4" customHeight="1">
      <c r="A11" s="1"/>
      <c r="B11" s="3">
        <v>151</v>
      </c>
      <c r="C11" s="3" t="s">
        <v>805</v>
      </c>
      <c r="D11" s="8" t="s">
        <v>806</v>
      </c>
      <c r="E11" s="8"/>
      <c r="F11" s="8" t="s">
        <v>1245</v>
      </c>
      <c r="G11" s="8" t="s">
        <v>1240</v>
      </c>
      <c r="H11" s="3" t="s">
        <v>15</v>
      </c>
      <c r="I11" s="3" t="s">
        <v>16</v>
      </c>
      <c r="J11" s="3" t="s">
        <v>33</v>
      </c>
      <c r="K11" s="6" t="s">
        <v>34</v>
      </c>
      <c r="L11" s="3" t="s">
        <v>35</v>
      </c>
      <c r="M11" s="5" t="s">
        <v>405</v>
      </c>
      <c r="N11" s="10">
        <v>307405704.70999998</v>
      </c>
      <c r="O11" s="5" t="s">
        <v>807</v>
      </c>
      <c r="P11" s="5" t="s">
        <v>808</v>
      </c>
      <c r="Q11" s="5" t="s">
        <v>809</v>
      </c>
      <c r="R11" s="1"/>
    </row>
    <row r="12" spans="1:18" ht="26.4" customHeight="1">
      <c r="A12" s="1"/>
      <c r="B12" s="3">
        <v>150</v>
      </c>
      <c r="C12" s="3" t="s">
        <v>800</v>
      </c>
      <c r="D12" s="8" t="s">
        <v>801</v>
      </c>
      <c r="E12" s="8"/>
      <c r="F12" s="8"/>
      <c r="G12" s="8" t="s">
        <v>1240</v>
      </c>
      <c r="H12" s="3" t="s">
        <v>15</v>
      </c>
      <c r="I12" s="3" t="s">
        <v>16</v>
      </c>
      <c r="J12" s="3" t="s">
        <v>33</v>
      </c>
      <c r="K12" s="6" t="s">
        <v>34</v>
      </c>
      <c r="L12" s="3" t="s">
        <v>691</v>
      </c>
      <c r="M12" s="5" t="s">
        <v>299</v>
      </c>
      <c r="N12" s="10">
        <v>296807866.66000003</v>
      </c>
      <c r="O12" s="5" t="s">
        <v>802</v>
      </c>
      <c r="P12" s="5" t="s">
        <v>803</v>
      </c>
      <c r="Q12" s="5" t="s">
        <v>804</v>
      </c>
      <c r="R12" s="1"/>
    </row>
    <row r="13" spans="1:18" ht="26.4" hidden="1" customHeight="1">
      <c r="A13" s="1"/>
      <c r="B13" s="3">
        <v>167</v>
      </c>
      <c r="C13" s="3" t="s">
        <v>878</v>
      </c>
      <c r="D13" s="7" t="s">
        <v>879</v>
      </c>
      <c r="E13" s="7"/>
      <c r="F13" s="7" t="s">
        <v>1252</v>
      </c>
      <c r="G13" s="7" t="s">
        <v>1251</v>
      </c>
      <c r="H13" s="3" t="s">
        <v>15</v>
      </c>
      <c r="I13" s="3" t="s">
        <v>16</v>
      </c>
      <c r="J13" s="3" t="s">
        <v>33</v>
      </c>
      <c r="K13" s="6" t="s">
        <v>34</v>
      </c>
      <c r="L13" s="3" t="s">
        <v>35</v>
      </c>
      <c r="M13" s="5" t="s">
        <v>880</v>
      </c>
      <c r="N13" s="10">
        <v>277644400.94999999</v>
      </c>
      <c r="O13" s="5" t="s">
        <v>881</v>
      </c>
      <c r="P13" s="5" t="s">
        <v>882</v>
      </c>
      <c r="Q13" s="5" t="s">
        <v>883</v>
      </c>
      <c r="R13" s="1"/>
    </row>
    <row r="14" spans="1:18" ht="26.4" hidden="1" customHeight="1">
      <c r="A14" s="1"/>
      <c r="B14" s="3">
        <v>109</v>
      </c>
      <c r="C14" s="3" t="s">
        <v>588</v>
      </c>
      <c r="D14" s="7" t="s">
        <v>589</v>
      </c>
      <c r="E14" s="7" t="s">
        <v>1259</v>
      </c>
      <c r="F14" s="7"/>
      <c r="G14" s="7" t="s">
        <v>1235</v>
      </c>
      <c r="H14" s="3" t="s">
        <v>15</v>
      </c>
      <c r="I14" s="3" t="s">
        <v>16</v>
      </c>
      <c r="J14" s="3" t="s">
        <v>33</v>
      </c>
      <c r="K14" s="6" t="s">
        <v>34</v>
      </c>
      <c r="L14" s="3" t="s">
        <v>78</v>
      </c>
      <c r="M14" s="5" t="s">
        <v>56</v>
      </c>
      <c r="N14" s="10">
        <v>272747808.14999998</v>
      </c>
      <c r="O14" s="5" t="s">
        <v>590</v>
      </c>
      <c r="P14" s="5" t="s">
        <v>591</v>
      </c>
      <c r="Q14" s="5" t="s">
        <v>592</v>
      </c>
      <c r="R14" s="1"/>
    </row>
    <row r="15" spans="1:18" ht="26.4" hidden="1" customHeight="1">
      <c r="A15" s="1"/>
      <c r="B15" s="3">
        <v>149</v>
      </c>
      <c r="C15" s="3" t="s">
        <v>794</v>
      </c>
      <c r="D15" s="7" t="s">
        <v>795</v>
      </c>
      <c r="E15" s="7"/>
      <c r="F15" s="7"/>
      <c r="G15" s="7" t="s">
        <v>1247</v>
      </c>
      <c r="H15" s="3" t="s">
        <v>15</v>
      </c>
      <c r="I15" s="3" t="s">
        <v>16</v>
      </c>
      <c r="J15" s="3" t="s">
        <v>33</v>
      </c>
      <c r="K15" s="6" t="s">
        <v>34</v>
      </c>
      <c r="L15" s="3" t="s">
        <v>78</v>
      </c>
      <c r="M15" s="5" t="s">
        <v>796</v>
      </c>
      <c r="N15" s="10">
        <v>259363782.72</v>
      </c>
      <c r="O15" s="5" t="s">
        <v>797</v>
      </c>
      <c r="P15" s="5" t="s">
        <v>798</v>
      </c>
      <c r="Q15" s="5" t="s">
        <v>799</v>
      </c>
      <c r="R15" s="1"/>
    </row>
    <row r="16" spans="1:18" ht="26.4" hidden="1" customHeight="1">
      <c r="A16" s="1"/>
      <c r="B16" s="3">
        <v>51</v>
      </c>
      <c r="C16" s="3" t="s">
        <v>297</v>
      </c>
      <c r="D16" s="7" t="s">
        <v>298</v>
      </c>
      <c r="E16" s="7"/>
      <c r="F16" s="7" t="s">
        <v>1250</v>
      </c>
      <c r="G16" s="7" t="s">
        <v>1235</v>
      </c>
      <c r="H16" s="3" t="s">
        <v>15</v>
      </c>
      <c r="I16" s="3" t="s">
        <v>16</v>
      </c>
      <c r="J16" s="3" t="s">
        <v>33</v>
      </c>
      <c r="K16" s="6" t="s">
        <v>34</v>
      </c>
      <c r="L16" s="3" t="s">
        <v>62</v>
      </c>
      <c r="M16" s="5" t="s">
        <v>299</v>
      </c>
      <c r="N16" s="10">
        <v>247686629.69</v>
      </c>
      <c r="O16" s="5" t="s">
        <v>300</v>
      </c>
      <c r="P16" s="5" t="s">
        <v>301</v>
      </c>
      <c r="Q16" s="5" t="s">
        <v>302</v>
      </c>
      <c r="R16" s="1"/>
    </row>
    <row r="17" spans="1:18" ht="39.6" hidden="1">
      <c r="A17" s="1"/>
      <c r="B17" s="3">
        <v>49</v>
      </c>
      <c r="C17" s="3" t="s">
        <v>286</v>
      </c>
      <c r="D17" s="7" t="s">
        <v>287</v>
      </c>
      <c r="E17" s="7"/>
      <c r="F17" s="7" t="s">
        <v>1249</v>
      </c>
      <c r="G17" s="7" t="s">
        <v>1248</v>
      </c>
      <c r="H17" s="3" t="s">
        <v>15</v>
      </c>
      <c r="I17" s="3" t="s">
        <v>16</v>
      </c>
      <c r="J17" s="3" t="s">
        <v>33</v>
      </c>
      <c r="K17" s="6" t="s">
        <v>34</v>
      </c>
      <c r="L17" s="3" t="s">
        <v>288</v>
      </c>
      <c r="M17" s="5" t="s">
        <v>289</v>
      </c>
      <c r="N17" s="10">
        <v>231806275.30000001</v>
      </c>
      <c r="O17" s="5" t="s">
        <v>290</v>
      </c>
      <c r="P17" s="5" t="s">
        <v>291</v>
      </c>
      <c r="Q17" s="5" t="s">
        <v>292</v>
      </c>
      <c r="R17" s="1"/>
    </row>
    <row r="18" spans="1:18" ht="26.4" hidden="1" customHeight="1">
      <c r="A18" s="1"/>
      <c r="B18" s="3">
        <v>25</v>
      </c>
      <c r="C18" s="3" t="s">
        <v>167</v>
      </c>
      <c r="D18" s="7" t="s">
        <v>168</v>
      </c>
      <c r="E18" s="7"/>
      <c r="F18" s="7" t="s">
        <v>1254</v>
      </c>
      <c r="G18" s="7" t="s">
        <v>1253</v>
      </c>
      <c r="H18" s="3" t="s">
        <v>15</v>
      </c>
      <c r="I18" s="3" t="s">
        <v>16</v>
      </c>
      <c r="J18" s="3" t="s">
        <v>85</v>
      </c>
      <c r="K18" s="6" t="s">
        <v>86</v>
      </c>
      <c r="L18" s="3" t="s">
        <v>78</v>
      </c>
      <c r="M18" s="5" t="s">
        <v>56</v>
      </c>
      <c r="N18" s="10">
        <v>227806163.25</v>
      </c>
      <c r="O18" s="5" t="s">
        <v>169</v>
      </c>
      <c r="P18" s="5" t="s">
        <v>170</v>
      </c>
      <c r="Q18" s="5" t="s">
        <v>171</v>
      </c>
      <c r="R18" s="1"/>
    </row>
    <row r="19" spans="1:18" ht="26.4" hidden="1" customHeight="1">
      <c r="A19" s="1"/>
      <c r="B19" s="3">
        <v>139</v>
      </c>
      <c r="C19" s="3" t="s">
        <v>742</v>
      </c>
      <c r="D19" s="7" t="s">
        <v>743</v>
      </c>
      <c r="E19" s="7"/>
      <c r="F19" s="7"/>
      <c r="G19" s="7" t="s">
        <v>1255</v>
      </c>
      <c r="H19" s="3" t="s">
        <v>15</v>
      </c>
      <c r="I19" s="3" t="s">
        <v>16</v>
      </c>
      <c r="J19" s="3" t="s">
        <v>179</v>
      </c>
      <c r="K19" s="6" t="s">
        <v>180</v>
      </c>
      <c r="L19" s="3" t="s">
        <v>78</v>
      </c>
      <c r="M19" s="5" t="s">
        <v>744</v>
      </c>
      <c r="N19" s="10">
        <v>223426781.38</v>
      </c>
      <c r="O19" s="5" t="s">
        <v>745</v>
      </c>
      <c r="P19" s="5" t="s">
        <v>746</v>
      </c>
      <c r="Q19" s="5" t="s">
        <v>747</v>
      </c>
      <c r="R19" s="1"/>
    </row>
    <row r="20" spans="1:18" ht="26.4" hidden="1" customHeight="1">
      <c r="A20" s="1"/>
      <c r="B20" s="3">
        <v>104</v>
      </c>
      <c r="C20" s="3" t="s">
        <v>566</v>
      </c>
      <c r="D20" s="7" t="s">
        <v>567</v>
      </c>
      <c r="E20" s="7" t="s">
        <v>1259</v>
      </c>
      <c r="F20" s="7"/>
      <c r="G20" s="7" t="s">
        <v>1235</v>
      </c>
      <c r="H20" s="3" t="s">
        <v>15</v>
      </c>
      <c r="I20" s="3" t="s">
        <v>16</v>
      </c>
      <c r="J20" s="3" t="s">
        <v>179</v>
      </c>
      <c r="K20" s="6" t="s">
        <v>180</v>
      </c>
      <c r="L20" s="3" t="s">
        <v>78</v>
      </c>
      <c r="M20" s="5" t="s">
        <v>79</v>
      </c>
      <c r="N20" s="10">
        <v>213982267.16</v>
      </c>
      <c r="O20" s="5" t="s">
        <v>568</v>
      </c>
      <c r="P20" s="5" t="s">
        <v>569</v>
      </c>
      <c r="Q20" s="5" t="s">
        <v>570</v>
      </c>
      <c r="R20" s="1"/>
    </row>
    <row r="21" spans="1:18" ht="26.4" hidden="1" customHeight="1">
      <c r="A21" s="1"/>
      <c r="B21" s="3">
        <v>159</v>
      </c>
      <c r="C21" s="3" t="s">
        <v>843</v>
      </c>
      <c r="D21" s="7" t="s">
        <v>844</v>
      </c>
      <c r="E21" s="7"/>
      <c r="F21" s="7" t="s">
        <v>1252</v>
      </c>
      <c r="G21" s="7" t="s">
        <v>1232</v>
      </c>
      <c r="H21" s="3" t="s">
        <v>15</v>
      </c>
      <c r="I21" s="3" t="s">
        <v>16</v>
      </c>
      <c r="J21" s="3" t="s">
        <v>33</v>
      </c>
      <c r="K21" s="6" t="s">
        <v>34</v>
      </c>
      <c r="L21" s="3" t="s">
        <v>35</v>
      </c>
      <c r="M21" s="5" t="s">
        <v>845</v>
      </c>
      <c r="N21" s="10">
        <v>200916903.81</v>
      </c>
      <c r="O21" s="5" t="s">
        <v>846</v>
      </c>
      <c r="P21" s="5" t="s">
        <v>847</v>
      </c>
      <c r="Q21" s="5" t="s">
        <v>848</v>
      </c>
      <c r="R21" s="1"/>
    </row>
    <row r="22" spans="1:18" ht="26.4" hidden="1" customHeight="1">
      <c r="A22" s="1"/>
      <c r="B22" s="3">
        <v>12</v>
      </c>
      <c r="C22" s="3" t="s">
        <v>92</v>
      </c>
      <c r="D22" s="7" t="s">
        <v>93</v>
      </c>
      <c r="E22" s="7"/>
      <c r="F22" s="7" t="s">
        <v>1252</v>
      </c>
      <c r="G22" s="7" t="s">
        <v>1251</v>
      </c>
      <c r="H22" s="3" t="s">
        <v>15</v>
      </c>
      <c r="I22" s="3" t="s">
        <v>16</v>
      </c>
      <c r="J22" s="3" t="s">
        <v>33</v>
      </c>
      <c r="K22" s="6" t="s">
        <v>34</v>
      </c>
      <c r="L22" s="3" t="s">
        <v>78</v>
      </c>
      <c r="M22" s="5" t="s">
        <v>94</v>
      </c>
      <c r="N22" s="10">
        <v>193691809.62</v>
      </c>
      <c r="O22" s="5" t="s">
        <v>95</v>
      </c>
      <c r="P22" s="5" t="s">
        <v>96</v>
      </c>
      <c r="Q22" s="5" t="s">
        <v>97</v>
      </c>
      <c r="R22" s="1"/>
    </row>
    <row r="23" spans="1:18" ht="26.4" hidden="1" customHeight="1">
      <c r="A23" s="1"/>
      <c r="B23" s="3">
        <v>128</v>
      </c>
      <c r="C23" s="3" t="s">
        <v>679</v>
      </c>
      <c r="D23" s="7" t="s">
        <v>680</v>
      </c>
      <c r="E23" s="7"/>
      <c r="F23" s="7" t="s">
        <v>1252</v>
      </c>
      <c r="G23" s="7" t="s">
        <v>1232</v>
      </c>
      <c r="H23" s="3" t="s">
        <v>15</v>
      </c>
      <c r="I23" s="3" t="s">
        <v>16</v>
      </c>
      <c r="J23" s="3" t="s">
        <v>681</v>
      </c>
      <c r="K23" s="6" t="s">
        <v>682</v>
      </c>
      <c r="L23" s="3" t="s">
        <v>386</v>
      </c>
      <c r="M23" s="5" t="s">
        <v>683</v>
      </c>
      <c r="N23" s="10">
        <v>155536581.31</v>
      </c>
      <c r="O23" s="5" t="s">
        <v>684</v>
      </c>
      <c r="P23" s="5" t="s">
        <v>685</v>
      </c>
      <c r="Q23" s="5" t="s">
        <v>686</v>
      </c>
      <c r="R23" s="1"/>
    </row>
    <row r="24" spans="1:18" ht="26.4" hidden="1" customHeight="1">
      <c r="A24" s="1"/>
      <c r="B24" s="3">
        <v>65</v>
      </c>
      <c r="C24" s="3" t="s">
        <v>370</v>
      </c>
      <c r="D24" s="7" t="s">
        <v>371</v>
      </c>
      <c r="E24" s="7"/>
      <c r="F24" s="7" t="s">
        <v>1256</v>
      </c>
      <c r="G24" s="7" t="s">
        <v>1235</v>
      </c>
      <c r="H24" s="3" t="s">
        <v>15</v>
      </c>
      <c r="I24" s="3" t="s">
        <v>16</v>
      </c>
      <c r="J24" s="3" t="s">
        <v>33</v>
      </c>
      <c r="K24" s="6" t="s">
        <v>34</v>
      </c>
      <c r="L24" s="3" t="s">
        <v>35</v>
      </c>
      <c r="M24" s="5" t="s">
        <v>91</v>
      </c>
      <c r="N24" s="10">
        <v>150832603.50999999</v>
      </c>
      <c r="O24" s="5" t="s">
        <v>372</v>
      </c>
      <c r="P24" s="5" t="s">
        <v>373</v>
      </c>
      <c r="Q24" s="5" t="s">
        <v>374</v>
      </c>
      <c r="R24" s="1"/>
    </row>
    <row r="25" spans="1:18" ht="26.4" hidden="1" customHeight="1">
      <c r="A25" s="1"/>
      <c r="B25" s="3">
        <v>102</v>
      </c>
      <c r="C25" s="3" t="s">
        <v>556</v>
      </c>
      <c r="D25" s="7" t="s">
        <v>557</v>
      </c>
      <c r="E25" s="7"/>
      <c r="F25" s="7" t="s">
        <v>1252</v>
      </c>
      <c r="G25" s="7" t="s">
        <v>1251</v>
      </c>
      <c r="H25" s="3" t="s">
        <v>15</v>
      </c>
      <c r="I25" s="3" t="s">
        <v>16</v>
      </c>
      <c r="J25" s="3" t="s">
        <v>33</v>
      </c>
      <c r="K25" s="6" t="s">
        <v>34</v>
      </c>
      <c r="L25" s="3" t="s">
        <v>90</v>
      </c>
      <c r="M25" s="5" t="s">
        <v>56</v>
      </c>
      <c r="N25" s="10">
        <v>140970844.09</v>
      </c>
      <c r="O25" s="5" t="s">
        <v>558</v>
      </c>
      <c r="P25" s="5" t="s">
        <v>559</v>
      </c>
      <c r="Q25" s="5" t="s">
        <v>560</v>
      </c>
      <c r="R25" s="1"/>
    </row>
    <row r="26" spans="1:18" ht="26.4" hidden="1" customHeight="1">
      <c r="A26" s="1"/>
      <c r="B26" s="3">
        <v>108</v>
      </c>
      <c r="C26" s="3" t="s">
        <v>583</v>
      </c>
      <c r="D26" s="7" t="s">
        <v>584</v>
      </c>
      <c r="E26" s="7" t="s">
        <v>1259</v>
      </c>
      <c r="F26" s="7"/>
      <c r="G26" s="7" t="s">
        <v>1235</v>
      </c>
      <c r="H26" s="3" t="s">
        <v>15</v>
      </c>
      <c r="I26" s="3" t="s">
        <v>16</v>
      </c>
      <c r="J26" s="3" t="s">
        <v>179</v>
      </c>
      <c r="K26" s="6" t="s">
        <v>180</v>
      </c>
      <c r="L26" s="3" t="s">
        <v>55</v>
      </c>
      <c r="M26" s="5" t="s">
        <v>387</v>
      </c>
      <c r="N26" s="10">
        <v>137148649.41999999</v>
      </c>
      <c r="O26" s="5" t="s">
        <v>585</v>
      </c>
      <c r="P26" s="5" t="s">
        <v>586</v>
      </c>
      <c r="Q26" s="5" t="s">
        <v>587</v>
      </c>
      <c r="R26" s="1"/>
    </row>
    <row r="27" spans="1:18" ht="26.4" hidden="1" customHeight="1">
      <c r="A27" s="1"/>
      <c r="B27" s="3">
        <v>107</v>
      </c>
      <c r="C27" s="3" t="s">
        <v>578</v>
      </c>
      <c r="D27" s="7" t="s">
        <v>579</v>
      </c>
      <c r="E27" s="7" t="s">
        <v>1259</v>
      </c>
      <c r="F27" s="7"/>
      <c r="G27" s="7" t="s">
        <v>1235</v>
      </c>
      <c r="H27" s="3" t="s">
        <v>15</v>
      </c>
      <c r="I27" s="3" t="s">
        <v>16</v>
      </c>
      <c r="J27" s="3" t="s">
        <v>136</v>
      </c>
      <c r="K27" s="6" t="s">
        <v>137</v>
      </c>
      <c r="L27" s="3" t="s">
        <v>386</v>
      </c>
      <c r="M27" s="5" t="s">
        <v>56</v>
      </c>
      <c r="N27" s="10">
        <v>132001605.83</v>
      </c>
      <c r="O27" s="5" t="s">
        <v>580</v>
      </c>
      <c r="P27" s="5" t="s">
        <v>581</v>
      </c>
      <c r="Q27" s="5" t="s">
        <v>582</v>
      </c>
      <c r="R27" s="1"/>
    </row>
    <row r="28" spans="1:18" ht="26.4" hidden="1" customHeight="1">
      <c r="A28" s="1"/>
      <c r="B28" s="3">
        <v>57</v>
      </c>
      <c r="C28" s="3" t="s">
        <v>320</v>
      </c>
      <c r="D28" s="7" t="s">
        <v>321</v>
      </c>
      <c r="E28" s="7"/>
      <c r="F28" s="7"/>
      <c r="G28" s="7" t="s">
        <v>1232</v>
      </c>
      <c r="H28" s="3" t="s">
        <v>15</v>
      </c>
      <c r="I28" s="3" t="s">
        <v>16</v>
      </c>
      <c r="J28" s="3" t="s">
        <v>33</v>
      </c>
      <c r="K28" s="6" t="s">
        <v>34</v>
      </c>
      <c r="L28" s="3" t="s">
        <v>62</v>
      </c>
      <c r="M28" s="5" t="s">
        <v>79</v>
      </c>
      <c r="N28" s="10">
        <v>128560481.13</v>
      </c>
      <c r="O28" s="5" t="s">
        <v>322</v>
      </c>
      <c r="P28" s="5" t="s">
        <v>323</v>
      </c>
      <c r="Q28" s="5" t="s">
        <v>324</v>
      </c>
      <c r="R28" s="1"/>
    </row>
    <row r="29" spans="1:18" ht="26.4" customHeight="1">
      <c r="A29" s="1"/>
      <c r="B29" s="3">
        <v>74</v>
      </c>
      <c r="C29" s="3" t="s">
        <v>414</v>
      </c>
      <c r="D29" s="8" t="s">
        <v>415</v>
      </c>
      <c r="E29" s="8"/>
      <c r="F29" s="8" t="s">
        <v>1246</v>
      </c>
      <c r="G29" s="8" t="s">
        <v>1240</v>
      </c>
      <c r="H29" s="3" t="s">
        <v>15</v>
      </c>
      <c r="I29" s="3" t="s">
        <v>16</v>
      </c>
      <c r="J29" s="3" t="s">
        <v>33</v>
      </c>
      <c r="K29" s="6" t="s">
        <v>34</v>
      </c>
      <c r="L29" s="3" t="s">
        <v>35</v>
      </c>
      <c r="M29" s="5" t="s">
        <v>416</v>
      </c>
      <c r="N29" s="10">
        <v>115999278.84</v>
      </c>
      <c r="O29" s="5" t="s">
        <v>417</v>
      </c>
      <c r="P29" s="5" t="s">
        <v>418</v>
      </c>
      <c r="Q29" s="5" t="s">
        <v>419</v>
      </c>
      <c r="R29" s="1"/>
    </row>
    <row r="30" spans="1:18" ht="26.4" customHeight="1">
      <c r="A30" s="1"/>
      <c r="B30" s="3">
        <v>169</v>
      </c>
      <c r="C30" s="3" t="s">
        <v>889</v>
      </c>
      <c r="D30" s="8" t="s">
        <v>890</v>
      </c>
      <c r="E30" s="8"/>
      <c r="F30" s="8" t="s">
        <v>1241</v>
      </c>
      <c r="G30" s="8" t="s">
        <v>1240</v>
      </c>
      <c r="H30" s="3" t="s">
        <v>15</v>
      </c>
      <c r="I30" s="3" t="s">
        <v>16</v>
      </c>
      <c r="J30" s="3" t="s">
        <v>33</v>
      </c>
      <c r="K30" s="6" t="s">
        <v>34</v>
      </c>
      <c r="L30" s="3" t="s">
        <v>90</v>
      </c>
      <c r="M30" s="5" t="s">
        <v>387</v>
      </c>
      <c r="N30" s="10">
        <v>111045741.91</v>
      </c>
      <c r="O30" s="5" t="s">
        <v>891</v>
      </c>
      <c r="P30" s="5" t="s">
        <v>892</v>
      </c>
      <c r="Q30" s="5" t="s">
        <v>893</v>
      </c>
      <c r="R30" s="1"/>
    </row>
    <row r="31" spans="1:18" ht="26.4" hidden="1" customHeight="1">
      <c r="A31" s="1"/>
      <c r="B31" s="3">
        <v>111</v>
      </c>
      <c r="C31" s="3" t="s">
        <v>599</v>
      </c>
      <c r="D31" s="7" t="s">
        <v>600</v>
      </c>
      <c r="E31" s="7" t="s">
        <v>1259</v>
      </c>
      <c r="F31" s="7"/>
      <c r="G31" s="7" t="s">
        <v>1235</v>
      </c>
      <c r="H31" s="3" t="s">
        <v>15</v>
      </c>
      <c r="I31" s="3" t="s">
        <v>16</v>
      </c>
      <c r="J31" s="3" t="s">
        <v>33</v>
      </c>
      <c r="K31" s="6" t="s">
        <v>34</v>
      </c>
      <c r="L31" s="3" t="s">
        <v>158</v>
      </c>
      <c r="M31" s="5" t="s">
        <v>601</v>
      </c>
      <c r="N31" s="10">
        <v>109043520.34</v>
      </c>
      <c r="O31" s="5" t="s">
        <v>602</v>
      </c>
      <c r="P31" s="5" t="s">
        <v>603</v>
      </c>
      <c r="Q31" s="5" t="s">
        <v>604</v>
      </c>
      <c r="R31" s="1"/>
    </row>
    <row r="32" spans="1:18" ht="26.4" hidden="1" customHeight="1">
      <c r="A32" s="1"/>
      <c r="B32" s="3">
        <v>153</v>
      </c>
      <c r="C32" s="3" t="s">
        <v>815</v>
      </c>
      <c r="D32" s="7" t="s">
        <v>816</v>
      </c>
      <c r="E32" s="7"/>
      <c r="F32" s="7"/>
      <c r="G32" s="7"/>
      <c r="H32" s="3" t="s">
        <v>15</v>
      </c>
      <c r="I32" s="3" t="s">
        <v>16</v>
      </c>
      <c r="J32" s="3" t="s">
        <v>42</v>
      </c>
      <c r="K32" s="6" t="s">
        <v>43</v>
      </c>
      <c r="L32" s="3" t="s">
        <v>115</v>
      </c>
      <c r="M32" s="5" t="s">
        <v>705</v>
      </c>
      <c r="N32" s="10">
        <v>95800990.200000003</v>
      </c>
      <c r="O32" s="5" t="s">
        <v>817</v>
      </c>
      <c r="P32" s="5" t="s">
        <v>818</v>
      </c>
      <c r="Q32" s="5" t="s">
        <v>819</v>
      </c>
      <c r="R32" s="1"/>
    </row>
    <row r="33" spans="1:18" ht="26.4" hidden="1" customHeight="1">
      <c r="A33" s="1"/>
      <c r="B33" s="3">
        <v>93</v>
      </c>
      <c r="C33" s="3" t="s">
        <v>509</v>
      </c>
      <c r="D33" s="4" t="s">
        <v>510</v>
      </c>
      <c r="E33" s="4"/>
      <c r="F33" s="4"/>
      <c r="G33" s="4"/>
      <c r="H33" s="3" t="s">
        <v>69</v>
      </c>
      <c r="I33" s="3" t="s">
        <v>16</v>
      </c>
      <c r="J33" s="3" t="s">
        <v>381</v>
      </c>
      <c r="K33" s="6" t="s">
        <v>382</v>
      </c>
      <c r="L33" s="3" t="s">
        <v>511</v>
      </c>
      <c r="M33" s="5" t="s">
        <v>512</v>
      </c>
      <c r="N33" s="10">
        <v>66012426.289999999</v>
      </c>
      <c r="O33" s="5" t="s">
        <v>513</v>
      </c>
      <c r="P33" s="5" t="s">
        <v>514</v>
      </c>
      <c r="Q33" s="5" t="s">
        <v>515</v>
      </c>
      <c r="R33" s="1"/>
    </row>
    <row r="34" spans="1:18" ht="26.4">
      <c r="A34" s="1"/>
      <c r="B34" s="3">
        <v>24</v>
      </c>
      <c r="C34" s="3" t="s">
        <v>159</v>
      </c>
      <c r="D34" s="8" t="s">
        <v>160</v>
      </c>
      <c r="E34" s="8"/>
      <c r="F34" s="8"/>
      <c r="G34" s="39" t="s">
        <v>1240</v>
      </c>
      <c r="H34" s="3" t="s">
        <v>15</v>
      </c>
      <c r="I34" s="3" t="s">
        <v>16</v>
      </c>
      <c r="J34" s="3" t="s">
        <v>161</v>
      </c>
      <c r="K34" s="6" t="s">
        <v>162</v>
      </c>
      <c r="L34" s="3" t="s">
        <v>163</v>
      </c>
      <c r="M34" s="5" t="s">
        <v>20</v>
      </c>
      <c r="N34" s="10">
        <v>56733223.060000002</v>
      </c>
      <c r="O34" s="5" t="s">
        <v>164</v>
      </c>
      <c r="P34" s="5" t="s">
        <v>165</v>
      </c>
      <c r="Q34" s="5" t="s">
        <v>166</v>
      </c>
      <c r="R34" s="1"/>
    </row>
    <row r="35" spans="1:18" ht="26.4" hidden="1" customHeight="1">
      <c r="A35" s="1"/>
      <c r="B35" s="3">
        <v>7</v>
      </c>
      <c r="C35" s="3" t="s">
        <v>60</v>
      </c>
      <c r="D35" s="4" t="s">
        <v>61</v>
      </c>
      <c r="E35" s="4"/>
      <c r="F35" s="4"/>
      <c r="G35" s="4"/>
      <c r="H35" s="3" t="s">
        <v>15</v>
      </c>
      <c r="I35" s="3" t="s">
        <v>16</v>
      </c>
      <c r="J35" s="3" t="s">
        <v>33</v>
      </c>
      <c r="K35" s="6" t="s">
        <v>34</v>
      </c>
      <c r="L35" s="3" t="s">
        <v>62</v>
      </c>
      <c r="M35" s="5" t="s">
        <v>63</v>
      </c>
      <c r="N35" s="10">
        <v>53319439.939999998</v>
      </c>
      <c r="O35" s="5" t="s">
        <v>64</v>
      </c>
      <c r="P35" s="5" t="s">
        <v>65</v>
      </c>
      <c r="Q35" s="5" t="s">
        <v>66</v>
      </c>
      <c r="R35" s="1"/>
    </row>
    <row r="36" spans="1:18" ht="26.4" hidden="1" customHeight="1">
      <c r="A36" s="1"/>
      <c r="B36" s="3">
        <v>76</v>
      </c>
      <c r="C36" s="3" t="s">
        <v>428</v>
      </c>
      <c r="D36" s="7" t="s">
        <v>429</v>
      </c>
      <c r="E36" s="7"/>
      <c r="F36" s="7" t="s">
        <v>1277</v>
      </c>
      <c r="G36" s="7" t="s">
        <v>1234</v>
      </c>
      <c r="H36" s="3" t="s">
        <v>15</v>
      </c>
      <c r="I36" s="3" t="s">
        <v>16</v>
      </c>
      <c r="J36" s="3" t="s">
        <v>430</v>
      </c>
      <c r="K36" s="6" t="s">
        <v>431</v>
      </c>
      <c r="L36" s="3" t="s">
        <v>432</v>
      </c>
      <c r="M36" s="5" t="s">
        <v>107</v>
      </c>
      <c r="N36" s="10">
        <v>52846024.109999999</v>
      </c>
      <c r="O36" s="5" t="s">
        <v>433</v>
      </c>
      <c r="P36" s="5" t="s">
        <v>434</v>
      </c>
      <c r="Q36" s="5" t="s">
        <v>435</v>
      </c>
      <c r="R36" s="1"/>
    </row>
    <row r="37" spans="1:18" ht="26.4" hidden="1" customHeight="1">
      <c r="A37" s="1"/>
      <c r="B37" s="3">
        <v>133</v>
      </c>
      <c r="C37" s="3" t="s">
        <v>715</v>
      </c>
      <c r="D37" s="4" t="s">
        <v>716</v>
      </c>
      <c r="E37" s="4"/>
      <c r="F37" s="4"/>
      <c r="G37" s="4"/>
      <c r="H37" s="3" t="s">
        <v>15</v>
      </c>
      <c r="I37" s="3" t="s">
        <v>16</v>
      </c>
      <c r="J37" s="3" t="s">
        <v>42</v>
      </c>
      <c r="K37" s="6" t="s">
        <v>43</v>
      </c>
      <c r="L37" s="3" t="s">
        <v>187</v>
      </c>
      <c r="M37" s="5" t="s">
        <v>387</v>
      </c>
      <c r="N37" s="10">
        <v>51487495.100000001</v>
      </c>
      <c r="O37" s="5" t="s">
        <v>717</v>
      </c>
      <c r="P37" s="5" t="s">
        <v>718</v>
      </c>
      <c r="Q37" s="5" t="s">
        <v>719</v>
      </c>
      <c r="R37" s="1"/>
    </row>
    <row r="38" spans="1:18" ht="26.4" hidden="1" customHeight="1">
      <c r="A38" s="1"/>
      <c r="B38" s="3">
        <v>77</v>
      </c>
      <c r="C38" s="3" t="s">
        <v>436</v>
      </c>
      <c r="D38" s="7" t="s">
        <v>437</v>
      </c>
      <c r="E38" s="7"/>
      <c r="F38" s="7"/>
      <c r="G38" s="4" t="s">
        <v>1234</v>
      </c>
      <c r="H38" s="3" t="s">
        <v>15</v>
      </c>
      <c r="I38" s="3" t="s">
        <v>16</v>
      </c>
      <c r="J38" s="3" t="s">
        <v>381</v>
      </c>
      <c r="K38" s="6" t="s">
        <v>382</v>
      </c>
      <c r="L38" s="3" t="s">
        <v>345</v>
      </c>
      <c r="M38" s="5" t="s">
        <v>107</v>
      </c>
      <c r="N38" s="10">
        <v>40784877.270000003</v>
      </c>
      <c r="O38" s="5" t="s">
        <v>438</v>
      </c>
      <c r="P38" s="5" t="s">
        <v>439</v>
      </c>
      <c r="Q38" s="5" t="s">
        <v>440</v>
      </c>
      <c r="R38" s="1"/>
    </row>
    <row r="39" spans="1:18" ht="26.4" hidden="1" customHeight="1">
      <c r="A39" s="1"/>
      <c r="B39" s="3">
        <v>5</v>
      </c>
      <c r="C39" s="3" t="s">
        <v>46</v>
      </c>
      <c r="D39" s="4" t="s">
        <v>47</v>
      </c>
      <c r="E39" s="4"/>
      <c r="F39" s="4"/>
      <c r="G39" s="4"/>
      <c r="H39" s="3" t="s">
        <v>15</v>
      </c>
      <c r="I39" s="3" t="s">
        <v>16</v>
      </c>
      <c r="J39" s="3" t="s">
        <v>33</v>
      </c>
      <c r="K39" s="6" t="s">
        <v>34</v>
      </c>
      <c r="L39" s="3" t="s">
        <v>48</v>
      </c>
      <c r="M39" s="5" t="s">
        <v>49</v>
      </c>
      <c r="N39" s="10">
        <v>40294290.289999999</v>
      </c>
      <c r="O39" s="5" t="s">
        <v>50</v>
      </c>
      <c r="P39" s="5" t="s">
        <v>51</v>
      </c>
      <c r="Q39" s="5" t="s">
        <v>52</v>
      </c>
      <c r="R39" s="1"/>
    </row>
    <row r="40" spans="1:18" ht="26.4" hidden="1" customHeight="1">
      <c r="A40" s="1"/>
      <c r="B40" s="3">
        <v>114</v>
      </c>
      <c r="C40" s="3" t="s">
        <v>615</v>
      </c>
      <c r="D40" s="4" t="s">
        <v>616</v>
      </c>
      <c r="E40" s="4"/>
      <c r="F40" s="4"/>
      <c r="G40" s="4"/>
      <c r="H40" s="3" t="s">
        <v>15</v>
      </c>
      <c r="I40" s="3" t="s">
        <v>16</v>
      </c>
      <c r="J40" s="3" t="s">
        <v>617</v>
      </c>
      <c r="K40" s="6" t="s">
        <v>618</v>
      </c>
      <c r="L40" s="3" t="s">
        <v>90</v>
      </c>
      <c r="M40" s="5" t="s">
        <v>56</v>
      </c>
      <c r="N40" s="10">
        <v>38496395.359999999</v>
      </c>
      <c r="O40" s="5" t="s">
        <v>619</v>
      </c>
      <c r="P40" s="5" t="s">
        <v>620</v>
      </c>
      <c r="Q40" s="5" t="s">
        <v>621</v>
      </c>
      <c r="R40" s="1"/>
    </row>
    <row r="41" spans="1:18" ht="26.4" hidden="1" customHeight="1">
      <c r="A41" s="1"/>
      <c r="B41" s="3">
        <v>84</v>
      </c>
      <c r="C41" s="3" t="s">
        <v>469</v>
      </c>
      <c r="D41" s="4" t="s">
        <v>470</v>
      </c>
      <c r="E41" s="4"/>
      <c r="F41" s="4"/>
      <c r="G41" s="4"/>
      <c r="H41" s="3" t="s">
        <v>15</v>
      </c>
      <c r="I41" s="3" t="s">
        <v>16</v>
      </c>
      <c r="J41" s="3" t="s">
        <v>100</v>
      </c>
      <c r="K41" s="6" t="s">
        <v>101</v>
      </c>
      <c r="L41" s="3" t="s">
        <v>78</v>
      </c>
      <c r="M41" s="5" t="s">
        <v>205</v>
      </c>
      <c r="N41" s="10">
        <v>36838083.530000001</v>
      </c>
      <c r="O41" s="5" t="s">
        <v>471</v>
      </c>
      <c r="P41" s="5" t="s">
        <v>472</v>
      </c>
      <c r="Q41" s="5" t="s">
        <v>473</v>
      </c>
      <c r="R41" s="1"/>
    </row>
    <row r="42" spans="1:18" ht="26.4" hidden="1" customHeight="1">
      <c r="A42" s="1"/>
      <c r="B42" s="3">
        <v>48</v>
      </c>
      <c r="C42" s="3" t="s">
        <v>279</v>
      </c>
      <c r="D42" s="4" t="s">
        <v>280</v>
      </c>
      <c r="E42" s="4"/>
      <c r="F42" s="4"/>
      <c r="G42" s="4"/>
      <c r="H42" s="3" t="s">
        <v>15</v>
      </c>
      <c r="I42" s="3" t="s">
        <v>16</v>
      </c>
      <c r="J42" s="3" t="s">
        <v>281</v>
      </c>
      <c r="K42" s="6" t="s">
        <v>282</v>
      </c>
      <c r="L42" s="3" t="s">
        <v>78</v>
      </c>
      <c r="M42" s="5" t="s">
        <v>56</v>
      </c>
      <c r="N42" s="10">
        <v>36327153.020000003</v>
      </c>
      <c r="O42" s="5" t="s">
        <v>283</v>
      </c>
      <c r="P42" s="5" t="s">
        <v>284</v>
      </c>
      <c r="Q42" s="5" t="s">
        <v>285</v>
      </c>
      <c r="R42" s="1"/>
    </row>
    <row r="43" spans="1:18" ht="26.4" hidden="1" customHeight="1">
      <c r="A43" s="1"/>
      <c r="B43" s="3">
        <v>173</v>
      </c>
      <c r="C43" s="3" t="s">
        <v>911</v>
      </c>
      <c r="D43" s="4" t="s">
        <v>912</v>
      </c>
      <c r="E43" s="4"/>
      <c r="F43" s="4"/>
      <c r="G43" s="4"/>
      <c r="H43" s="3" t="s">
        <v>15</v>
      </c>
      <c r="I43" s="3" t="s">
        <v>16</v>
      </c>
      <c r="J43" s="3" t="s">
        <v>913</v>
      </c>
      <c r="K43" s="6" t="s">
        <v>914</v>
      </c>
      <c r="L43" s="3" t="s">
        <v>78</v>
      </c>
      <c r="M43" s="5" t="s">
        <v>143</v>
      </c>
      <c r="N43" s="10">
        <v>33116778.379999999</v>
      </c>
      <c r="O43" s="5" t="s">
        <v>915</v>
      </c>
      <c r="P43" s="5" t="s">
        <v>916</v>
      </c>
      <c r="Q43" s="5" t="s">
        <v>917</v>
      </c>
      <c r="R43" s="1"/>
    </row>
    <row r="44" spans="1:18" ht="26.4" hidden="1" customHeight="1">
      <c r="A44" s="1"/>
      <c r="B44" s="3">
        <v>117</v>
      </c>
      <c r="C44" s="3" t="s">
        <v>628</v>
      </c>
      <c r="D44" s="4" t="s">
        <v>629</v>
      </c>
      <c r="E44" s="4"/>
      <c r="F44" s="4"/>
      <c r="G44" s="4"/>
      <c r="H44" s="3" t="s">
        <v>15</v>
      </c>
      <c r="I44" s="3" t="s">
        <v>16</v>
      </c>
      <c r="J44" s="3" t="s">
        <v>381</v>
      </c>
      <c r="K44" s="6" t="s">
        <v>382</v>
      </c>
      <c r="L44" s="3" t="s">
        <v>288</v>
      </c>
      <c r="M44" s="5" t="s">
        <v>630</v>
      </c>
      <c r="N44" s="10">
        <v>33069733.510000002</v>
      </c>
      <c r="O44" s="5" t="s">
        <v>631</v>
      </c>
      <c r="P44" s="5" t="s">
        <v>632</v>
      </c>
      <c r="Q44" s="5" t="s">
        <v>633</v>
      </c>
      <c r="R44" s="1"/>
    </row>
    <row r="45" spans="1:18" ht="26.4" hidden="1" customHeight="1">
      <c r="A45" s="1"/>
      <c r="B45" s="3">
        <v>130</v>
      </c>
      <c r="C45" s="3" t="s">
        <v>695</v>
      </c>
      <c r="D45" s="4" t="s">
        <v>696</v>
      </c>
      <c r="E45" s="4"/>
      <c r="F45" s="4"/>
      <c r="G45" s="4"/>
      <c r="H45" s="3" t="s">
        <v>15</v>
      </c>
      <c r="I45" s="3" t="s">
        <v>16</v>
      </c>
      <c r="J45" s="3" t="s">
        <v>131</v>
      </c>
      <c r="K45" s="6" t="s">
        <v>132</v>
      </c>
      <c r="L45" s="3" t="s">
        <v>78</v>
      </c>
      <c r="M45" s="5" t="s">
        <v>697</v>
      </c>
      <c r="N45" s="10">
        <v>26998586.449999999</v>
      </c>
      <c r="O45" s="5" t="s">
        <v>698</v>
      </c>
      <c r="P45" s="5" t="s">
        <v>699</v>
      </c>
      <c r="Q45" s="5" t="s">
        <v>700</v>
      </c>
      <c r="R45" s="1"/>
    </row>
    <row r="46" spans="1:18" ht="26.4" hidden="1" customHeight="1">
      <c r="A46" s="1"/>
      <c r="B46" s="3">
        <v>141</v>
      </c>
      <c r="C46" s="3" t="s">
        <v>754</v>
      </c>
      <c r="D46" s="4" t="s">
        <v>755</v>
      </c>
      <c r="E46" s="4"/>
      <c r="F46" s="4"/>
      <c r="G46" s="4"/>
      <c r="H46" s="3" t="s">
        <v>15</v>
      </c>
      <c r="I46" s="3" t="s">
        <v>16</v>
      </c>
      <c r="J46" s="3" t="s">
        <v>756</v>
      </c>
      <c r="K46" s="6" t="s">
        <v>757</v>
      </c>
      <c r="L46" s="3" t="s">
        <v>90</v>
      </c>
      <c r="M46" s="5" t="s">
        <v>387</v>
      </c>
      <c r="N46" s="10">
        <v>26002838.390000001</v>
      </c>
      <c r="O46" s="5" t="s">
        <v>758</v>
      </c>
      <c r="P46" s="5" t="s">
        <v>759</v>
      </c>
      <c r="Q46" s="5" t="s">
        <v>760</v>
      </c>
      <c r="R46" s="1"/>
    </row>
    <row r="47" spans="1:18" ht="26.4" hidden="1" customHeight="1">
      <c r="A47" s="1"/>
      <c r="B47" s="3">
        <v>59</v>
      </c>
      <c r="C47" s="3" t="s">
        <v>333</v>
      </c>
      <c r="D47" s="4" t="s">
        <v>334</v>
      </c>
      <c r="E47" s="4"/>
      <c r="F47" s="4"/>
      <c r="G47" s="4"/>
      <c r="H47" s="3" t="s">
        <v>15</v>
      </c>
      <c r="I47" s="3" t="s">
        <v>16</v>
      </c>
      <c r="J47" s="3" t="s">
        <v>335</v>
      </c>
      <c r="K47" s="6" t="s">
        <v>336</v>
      </c>
      <c r="L47" s="3" t="s">
        <v>115</v>
      </c>
      <c r="M47" s="5" t="s">
        <v>337</v>
      </c>
      <c r="N47" s="10">
        <v>23843012.640000001</v>
      </c>
      <c r="O47" s="5" t="s">
        <v>338</v>
      </c>
      <c r="P47" s="5" t="s">
        <v>339</v>
      </c>
      <c r="Q47" s="5" t="s">
        <v>340</v>
      </c>
      <c r="R47" s="1"/>
    </row>
    <row r="48" spans="1:18" ht="26.4" hidden="1" customHeight="1">
      <c r="A48" s="1"/>
      <c r="B48" s="3">
        <v>14</v>
      </c>
      <c r="C48" s="3" t="s">
        <v>105</v>
      </c>
      <c r="D48" s="4" t="s">
        <v>106</v>
      </c>
      <c r="E48" s="4"/>
      <c r="F48" s="4"/>
      <c r="G48" s="4"/>
      <c r="H48" s="3" t="s">
        <v>15</v>
      </c>
      <c r="I48" s="3" t="s">
        <v>16</v>
      </c>
      <c r="J48" s="3" t="s">
        <v>100</v>
      </c>
      <c r="K48" s="6" t="s">
        <v>101</v>
      </c>
      <c r="L48" s="3" t="s">
        <v>35</v>
      </c>
      <c r="M48" s="5" t="s">
        <v>107</v>
      </c>
      <c r="N48" s="10">
        <v>23738947.920000002</v>
      </c>
      <c r="O48" s="5" t="s">
        <v>108</v>
      </c>
      <c r="P48" s="5" t="s">
        <v>109</v>
      </c>
      <c r="Q48" s="5" t="s">
        <v>110</v>
      </c>
      <c r="R48" s="1"/>
    </row>
    <row r="49" spans="1:18" ht="26.4" hidden="1" customHeight="1">
      <c r="A49" s="1"/>
      <c r="B49" s="3">
        <v>95</v>
      </c>
      <c r="C49" s="3" t="s">
        <v>521</v>
      </c>
      <c r="D49" s="4" t="s">
        <v>522</v>
      </c>
      <c r="E49" s="4"/>
      <c r="F49" s="2"/>
      <c r="G49" s="18"/>
      <c r="H49" s="3" t="s">
        <v>15</v>
      </c>
      <c r="I49" s="3" t="s">
        <v>16</v>
      </c>
      <c r="J49" s="3" t="s">
        <v>26</v>
      </c>
      <c r="K49" s="6" t="s">
        <v>27</v>
      </c>
      <c r="L49" s="3" t="s">
        <v>35</v>
      </c>
      <c r="M49" s="5" t="s">
        <v>107</v>
      </c>
      <c r="N49" s="10">
        <v>23024140.789999999</v>
      </c>
      <c r="O49" s="5" t="s">
        <v>523</v>
      </c>
      <c r="P49" s="5" t="s">
        <v>524</v>
      </c>
      <c r="Q49" s="5" t="s">
        <v>525</v>
      </c>
      <c r="R49" s="1"/>
    </row>
    <row r="50" spans="1:18" ht="26.4" hidden="1" customHeight="1">
      <c r="A50" s="1"/>
      <c r="B50" s="3">
        <v>131</v>
      </c>
      <c r="C50" s="3" t="s">
        <v>701</v>
      </c>
      <c r="D50" s="4" t="s">
        <v>702</v>
      </c>
      <c r="E50" s="4"/>
      <c r="F50" s="4"/>
      <c r="G50" s="4"/>
      <c r="H50" s="3" t="s">
        <v>15</v>
      </c>
      <c r="I50" s="3" t="s">
        <v>16</v>
      </c>
      <c r="J50" s="3" t="s">
        <v>703</v>
      </c>
      <c r="K50" s="6" t="s">
        <v>704</v>
      </c>
      <c r="L50" s="3" t="s">
        <v>78</v>
      </c>
      <c r="M50" s="5" t="s">
        <v>705</v>
      </c>
      <c r="N50" s="10">
        <v>22869953.879999999</v>
      </c>
      <c r="O50" s="5" t="s">
        <v>706</v>
      </c>
      <c r="P50" s="5" t="s">
        <v>707</v>
      </c>
      <c r="Q50" s="5" t="s">
        <v>708</v>
      </c>
      <c r="R50" s="1"/>
    </row>
    <row r="51" spans="1:18" ht="26.4" hidden="1" customHeight="1">
      <c r="A51" s="1"/>
      <c r="B51" s="3">
        <v>168</v>
      </c>
      <c r="C51" s="3" t="s">
        <v>884</v>
      </c>
      <c r="D51" s="4" t="s">
        <v>885</v>
      </c>
      <c r="E51" s="4"/>
      <c r="F51" s="4"/>
      <c r="G51" s="4"/>
      <c r="H51" s="3" t="s">
        <v>69</v>
      </c>
      <c r="I51" s="3" t="s">
        <v>16</v>
      </c>
      <c r="J51" s="3" t="s">
        <v>203</v>
      </c>
      <c r="K51" s="6" t="s">
        <v>204</v>
      </c>
      <c r="L51" s="3" t="s">
        <v>511</v>
      </c>
      <c r="M51" s="5" t="s">
        <v>213</v>
      </c>
      <c r="N51" s="10">
        <v>22626726.050000001</v>
      </c>
      <c r="O51" s="5" t="s">
        <v>886</v>
      </c>
      <c r="P51" s="5" t="s">
        <v>887</v>
      </c>
      <c r="Q51" s="5" t="s">
        <v>888</v>
      </c>
      <c r="R51" s="1"/>
    </row>
    <row r="52" spans="1:18" ht="26.4" hidden="1" customHeight="1">
      <c r="A52" s="1"/>
      <c r="B52" s="3">
        <v>88</v>
      </c>
      <c r="C52" s="3" t="s">
        <v>486</v>
      </c>
      <c r="D52" s="4" t="s">
        <v>487</v>
      </c>
      <c r="E52" s="4"/>
      <c r="F52" s="4"/>
      <c r="G52" s="4"/>
      <c r="H52" s="3" t="s">
        <v>15</v>
      </c>
      <c r="I52" s="3" t="s">
        <v>16</v>
      </c>
      <c r="J52" s="3" t="s">
        <v>131</v>
      </c>
      <c r="K52" s="6" t="s">
        <v>132</v>
      </c>
      <c r="L52" s="3" t="s">
        <v>35</v>
      </c>
      <c r="M52" s="5" t="s">
        <v>20</v>
      </c>
      <c r="N52" s="10">
        <v>22281110.600000001</v>
      </c>
      <c r="O52" s="5" t="s">
        <v>488</v>
      </c>
      <c r="P52" s="5" t="s">
        <v>489</v>
      </c>
      <c r="Q52" s="5" t="s">
        <v>490</v>
      </c>
      <c r="R52" s="1"/>
    </row>
    <row r="53" spans="1:18" ht="26.4" hidden="1" customHeight="1">
      <c r="A53" s="1"/>
      <c r="B53" s="3">
        <v>126</v>
      </c>
      <c r="C53" s="3" t="s">
        <v>672</v>
      </c>
      <c r="D53" s="4" t="s">
        <v>673</v>
      </c>
      <c r="E53" s="4"/>
      <c r="F53" s="4"/>
      <c r="G53" s="4"/>
      <c r="H53" s="3" t="s">
        <v>15</v>
      </c>
      <c r="I53" s="3" t="s">
        <v>16</v>
      </c>
      <c r="J53" s="3" t="s">
        <v>100</v>
      </c>
      <c r="K53" s="6" t="s">
        <v>101</v>
      </c>
      <c r="L53" s="3" t="s">
        <v>125</v>
      </c>
      <c r="M53" s="5" t="s">
        <v>20</v>
      </c>
      <c r="N53" s="10">
        <v>19771480.030000001</v>
      </c>
      <c r="O53" s="5" t="s">
        <v>674</v>
      </c>
      <c r="P53" s="5" t="s">
        <v>675</v>
      </c>
      <c r="Q53" s="5" t="s">
        <v>676</v>
      </c>
      <c r="R53" s="1"/>
    </row>
    <row r="54" spans="1:18" ht="26.4" hidden="1" customHeight="1">
      <c r="A54" s="1"/>
      <c r="B54" s="3">
        <v>6</v>
      </c>
      <c r="C54" s="3" t="s">
        <v>53</v>
      </c>
      <c r="D54" s="4" t="s">
        <v>54</v>
      </c>
      <c r="E54" s="4"/>
      <c r="F54" s="4"/>
      <c r="G54" s="4"/>
      <c r="H54" s="3" t="s">
        <v>15</v>
      </c>
      <c r="I54" s="3" t="s">
        <v>16</v>
      </c>
      <c r="J54" s="3" t="s">
        <v>33</v>
      </c>
      <c r="K54" s="6" t="s">
        <v>34</v>
      </c>
      <c r="L54" s="3" t="s">
        <v>55</v>
      </c>
      <c r="M54" s="5" t="s">
        <v>56</v>
      </c>
      <c r="N54" s="10">
        <v>18864176.32</v>
      </c>
      <c r="O54" s="5" t="s">
        <v>57</v>
      </c>
      <c r="P54" s="5" t="s">
        <v>58</v>
      </c>
      <c r="Q54" s="5" t="s">
        <v>59</v>
      </c>
      <c r="R54" s="1"/>
    </row>
    <row r="55" spans="1:18" ht="26.4" hidden="1" customHeight="1">
      <c r="A55" s="1"/>
      <c r="B55" s="3">
        <v>21</v>
      </c>
      <c r="C55" s="3" t="s">
        <v>147</v>
      </c>
      <c r="D55" s="4" t="s">
        <v>148</v>
      </c>
      <c r="E55" s="4"/>
      <c r="F55" s="4"/>
      <c r="G55" s="4"/>
      <c r="H55" s="3" t="s">
        <v>15</v>
      </c>
      <c r="I55" s="3" t="s">
        <v>16</v>
      </c>
      <c r="J55" s="3" t="s">
        <v>26</v>
      </c>
      <c r="K55" s="6" t="s">
        <v>27</v>
      </c>
      <c r="L55" s="3" t="s">
        <v>78</v>
      </c>
      <c r="M55" s="5" t="s">
        <v>20</v>
      </c>
      <c r="N55" s="10">
        <v>18579377.640000001</v>
      </c>
      <c r="O55" s="5" t="s">
        <v>149</v>
      </c>
      <c r="P55" s="5" t="s">
        <v>150</v>
      </c>
      <c r="Q55" s="5" t="s">
        <v>151</v>
      </c>
      <c r="R55" s="1"/>
    </row>
    <row r="56" spans="1:18" ht="26.4" hidden="1" customHeight="1">
      <c r="A56" s="1"/>
      <c r="B56" s="3">
        <v>138</v>
      </c>
      <c r="C56" s="3" t="s">
        <v>736</v>
      </c>
      <c r="D56" s="4" t="s">
        <v>737</v>
      </c>
      <c r="E56" s="4"/>
      <c r="F56" s="4"/>
      <c r="G56" s="4"/>
      <c r="H56" s="3" t="s">
        <v>69</v>
      </c>
      <c r="I56" s="3" t="s">
        <v>16</v>
      </c>
      <c r="J56" s="3" t="s">
        <v>42</v>
      </c>
      <c r="K56" s="6" t="s">
        <v>43</v>
      </c>
      <c r="L56" s="3" t="s">
        <v>19</v>
      </c>
      <c r="M56" s="5" t="s">
        <v>738</v>
      </c>
      <c r="N56" s="10">
        <v>18520398.91</v>
      </c>
      <c r="O56" s="5" t="s">
        <v>739</v>
      </c>
      <c r="P56" s="5" t="s">
        <v>740</v>
      </c>
      <c r="Q56" s="5" t="s">
        <v>741</v>
      </c>
      <c r="R56" s="1"/>
    </row>
    <row r="57" spans="1:18" ht="26.4" hidden="1" customHeight="1">
      <c r="A57" s="1"/>
      <c r="B57" s="3">
        <v>26</v>
      </c>
      <c r="C57" s="3" t="s">
        <v>172</v>
      </c>
      <c r="D57" s="4" t="s">
        <v>173</v>
      </c>
      <c r="E57" s="4"/>
      <c r="F57" s="4"/>
      <c r="G57" s="4"/>
      <c r="H57" s="3" t="s">
        <v>15</v>
      </c>
      <c r="I57" s="3" t="s">
        <v>16</v>
      </c>
      <c r="J57" s="3" t="s">
        <v>33</v>
      </c>
      <c r="K57" s="6" t="s">
        <v>34</v>
      </c>
      <c r="L57" s="3" t="s">
        <v>35</v>
      </c>
      <c r="M57" s="5" t="s">
        <v>107</v>
      </c>
      <c r="N57" s="10">
        <v>17567970.02</v>
      </c>
      <c r="O57" s="5" t="s">
        <v>174</v>
      </c>
      <c r="P57" s="5" t="s">
        <v>175</v>
      </c>
      <c r="Q57" s="5" t="s">
        <v>176</v>
      </c>
      <c r="R57" s="1"/>
    </row>
    <row r="58" spans="1:18" ht="26.4" hidden="1" customHeight="1">
      <c r="A58" s="1"/>
      <c r="B58" s="3">
        <v>96</v>
      </c>
      <c r="C58" s="3" t="s">
        <v>526</v>
      </c>
      <c r="D58" s="4" t="s">
        <v>527</v>
      </c>
      <c r="E58" s="4"/>
      <c r="F58" s="4"/>
      <c r="G58" s="4"/>
      <c r="H58" s="3" t="s">
        <v>15</v>
      </c>
      <c r="I58" s="3" t="s">
        <v>16</v>
      </c>
      <c r="J58" s="3" t="s">
        <v>246</v>
      </c>
      <c r="K58" s="6" t="s">
        <v>247</v>
      </c>
      <c r="L58" s="3" t="s">
        <v>187</v>
      </c>
      <c r="M58" s="5" t="s">
        <v>20</v>
      </c>
      <c r="N58" s="10">
        <v>17473397.370000001</v>
      </c>
      <c r="O58" s="5" t="s">
        <v>528</v>
      </c>
      <c r="P58" s="5" t="s">
        <v>529</v>
      </c>
      <c r="Q58" s="5" t="s">
        <v>530</v>
      </c>
      <c r="R58" s="1"/>
    </row>
    <row r="59" spans="1:18" ht="26.4" hidden="1" customHeight="1">
      <c r="A59" s="1"/>
      <c r="B59" s="3">
        <v>101</v>
      </c>
      <c r="C59" s="3" t="s">
        <v>551</v>
      </c>
      <c r="D59" s="4" t="s">
        <v>552</v>
      </c>
      <c r="E59" s="4"/>
      <c r="F59" s="4"/>
      <c r="G59" s="4"/>
      <c r="H59" s="3" t="s">
        <v>15</v>
      </c>
      <c r="I59" s="3" t="s">
        <v>16</v>
      </c>
      <c r="J59" s="3" t="s">
        <v>136</v>
      </c>
      <c r="K59" s="6" t="s">
        <v>137</v>
      </c>
      <c r="L59" s="3" t="s">
        <v>35</v>
      </c>
      <c r="M59" s="5" t="s">
        <v>205</v>
      </c>
      <c r="N59" s="10">
        <v>16746376.380000001</v>
      </c>
      <c r="O59" s="5" t="s">
        <v>553</v>
      </c>
      <c r="P59" s="5" t="s">
        <v>554</v>
      </c>
      <c r="Q59" s="5" t="s">
        <v>555</v>
      </c>
      <c r="R59" s="1"/>
    </row>
    <row r="60" spans="1:18" ht="26.4" hidden="1" customHeight="1">
      <c r="A60" s="1"/>
      <c r="B60" s="3">
        <v>137</v>
      </c>
      <c r="C60" s="3" t="s">
        <v>731</v>
      </c>
      <c r="D60" s="4" t="s">
        <v>732</v>
      </c>
      <c r="E60" s="4"/>
      <c r="F60" s="4"/>
      <c r="G60" s="4"/>
      <c r="H60" s="3" t="s">
        <v>69</v>
      </c>
      <c r="I60" s="3" t="s">
        <v>16</v>
      </c>
      <c r="J60" s="3" t="s">
        <v>179</v>
      </c>
      <c r="K60" s="6" t="s">
        <v>180</v>
      </c>
      <c r="L60" s="3" t="s">
        <v>187</v>
      </c>
      <c r="M60" s="5" t="s">
        <v>44</v>
      </c>
      <c r="N60" s="10">
        <v>16422543.289999999</v>
      </c>
      <c r="O60" s="5" t="s">
        <v>733</v>
      </c>
      <c r="P60" s="5" t="s">
        <v>734</v>
      </c>
      <c r="Q60" s="5" t="s">
        <v>735</v>
      </c>
      <c r="R60" s="1"/>
    </row>
    <row r="61" spans="1:18" ht="26.4" hidden="1" customHeight="1">
      <c r="A61" s="1"/>
      <c r="B61" s="3">
        <v>122</v>
      </c>
      <c r="C61" s="3" t="s">
        <v>652</v>
      </c>
      <c r="D61" s="4" t="s">
        <v>653</v>
      </c>
      <c r="E61" s="4"/>
      <c r="F61" s="4"/>
      <c r="G61" s="4"/>
      <c r="H61" s="3" t="s">
        <v>15</v>
      </c>
      <c r="I61" s="3" t="s">
        <v>16</v>
      </c>
      <c r="J61" s="3" t="s">
        <v>33</v>
      </c>
      <c r="K61" s="6" t="s">
        <v>34</v>
      </c>
      <c r="L61" s="3" t="s">
        <v>35</v>
      </c>
      <c r="M61" s="5" t="s">
        <v>107</v>
      </c>
      <c r="N61" s="10">
        <v>15493755.98</v>
      </c>
      <c r="O61" s="5" t="s">
        <v>654</v>
      </c>
      <c r="P61" s="5" t="s">
        <v>655</v>
      </c>
      <c r="Q61" s="5" t="s">
        <v>656</v>
      </c>
      <c r="R61" s="1"/>
    </row>
    <row r="62" spans="1:18" ht="26.4" hidden="1" customHeight="1">
      <c r="A62" s="1"/>
      <c r="B62" s="3">
        <v>162</v>
      </c>
      <c r="C62" s="3" t="s">
        <v>856</v>
      </c>
      <c r="D62" s="4" t="s">
        <v>857</v>
      </c>
      <c r="E62" s="4"/>
      <c r="F62" s="4"/>
      <c r="G62" s="4"/>
      <c r="H62" s="3" t="s">
        <v>15</v>
      </c>
      <c r="I62" s="3" t="s">
        <v>16</v>
      </c>
      <c r="J62" s="3" t="s">
        <v>33</v>
      </c>
      <c r="K62" s="6" t="s">
        <v>34</v>
      </c>
      <c r="L62" s="3" t="s">
        <v>90</v>
      </c>
      <c r="M62" s="5" t="s">
        <v>107</v>
      </c>
      <c r="N62" s="10">
        <v>15431836.539999999</v>
      </c>
      <c r="O62" s="5" t="s">
        <v>858</v>
      </c>
      <c r="P62" s="5" t="s">
        <v>859</v>
      </c>
      <c r="Q62" s="5" t="s">
        <v>860</v>
      </c>
      <c r="R62" s="1"/>
    </row>
    <row r="63" spans="1:18" ht="26.4" hidden="1" customHeight="1">
      <c r="A63" s="1"/>
      <c r="B63" s="3">
        <v>89</v>
      </c>
      <c r="C63" s="3" t="s">
        <v>491</v>
      </c>
      <c r="D63" s="4" t="s">
        <v>492</v>
      </c>
      <c r="E63" s="4"/>
      <c r="F63" s="4"/>
      <c r="G63" s="4"/>
      <c r="H63" s="3" t="s">
        <v>15</v>
      </c>
      <c r="I63" s="3" t="s">
        <v>16</v>
      </c>
      <c r="J63" s="3" t="s">
        <v>343</v>
      </c>
      <c r="K63" s="6" t="s">
        <v>344</v>
      </c>
      <c r="L63" s="3" t="s">
        <v>62</v>
      </c>
      <c r="M63" s="5" t="s">
        <v>205</v>
      </c>
      <c r="N63" s="10">
        <v>14296509.710000001</v>
      </c>
      <c r="O63" s="5" t="s">
        <v>493</v>
      </c>
      <c r="P63" s="5" t="s">
        <v>494</v>
      </c>
      <c r="Q63" s="5" t="s">
        <v>495</v>
      </c>
      <c r="R63" s="1"/>
    </row>
    <row r="64" spans="1:18" ht="26.4" hidden="1" customHeight="1">
      <c r="A64" s="1"/>
      <c r="B64" s="3">
        <v>94</v>
      </c>
      <c r="C64" s="3" t="s">
        <v>516</v>
      </c>
      <c r="D64" s="4" t="s">
        <v>517</v>
      </c>
      <c r="E64" s="4"/>
      <c r="F64" s="4"/>
      <c r="G64" s="4"/>
      <c r="H64" s="3" t="s">
        <v>15</v>
      </c>
      <c r="I64" s="3" t="s">
        <v>16</v>
      </c>
      <c r="J64" s="3" t="s">
        <v>327</v>
      </c>
      <c r="K64" s="6" t="s">
        <v>328</v>
      </c>
      <c r="L64" s="3" t="s">
        <v>78</v>
      </c>
      <c r="M64" s="5" t="s">
        <v>20</v>
      </c>
      <c r="N64" s="10">
        <v>13836125.699999999</v>
      </c>
      <c r="O64" s="5" t="s">
        <v>518</v>
      </c>
      <c r="P64" s="5" t="s">
        <v>519</v>
      </c>
      <c r="Q64" s="5" t="s">
        <v>520</v>
      </c>
      <c r="R64" s="1"/>
    </row>
    <row r="65" spans="1:18" ht="26.4" hidden="1" customHeight="1">
      <c r="A65" s="1"/>
      <c r="B65" s="3">
        <v>176</v>
      </c>
      <c r="C65" s="3" t="s">
        <v>925</v>
      </c>
      <c r="D65" s="4" t="s">
        <v>926</v>
      </c>
      <c r="E65" s="4"/>
      <c r="F65" s="4"/>
      <c r="G65" s="4"/>
      <c r="H65" s="3" t="s">
        <v>15</v>
      </c>
      <c r="I65" s="3" t="s">
        <v>16</v>
      </c>
      <c r="J65" s="3" t="s">
        <v>927</v>
      </c>
      <c r="K65" s="6" t="s">
        <v>928</v>
      </c>
      <c r="L65" s="3" t="s">
        <v>78</v>
      </c>
      <c r="M65" s="5" t="s">
        <v>20</v>
      </c>
      <c r="N65" s="10">
        <v>13104315.68</v>
      </c>
      <c r="O65" s="5" t="s">
        <v>929</v>
      </c>
      <c r="P65" s="5" t="s">
        <v>930</v>
      </c>
      <c r="Q65" s="5" t="s">
        <v>931</v>
      </c>
      <c r="R65" s="1"/>
    </row>
    <row r="66" spans="1:18" ht="26.4" hidden="1" customHeight="1">
      <c r="A66" s="1"/>
      <c r="B66" s="3">
        <v>87</v>
      </c>
      <c r="C66" s="3" t="s">
        <v>481</v>
      </c>
      <c r="D66" s="4" t="s">
        <v>482</v>
      </c>
      <c r="E66" s="4"/>
      <c r="F66" s="4"/>
      <c r="G66" s="4"/>
      <c r="H66" s="3" t="s">
        <v>15</v>
      </c>
      <c r="I66" s="3" t="s">
        <v>16</v>
      </c>
      <c r="J66" s="3" t="s">
        <v>33</v>
      </c>
      <c r="K66" s="6" t="s">
        <v>34</v>
      </c>
      <c r="L66" s="3" t="s">
        <v>90</v>
      </c>
      <c r="M66" s="5" t="s">
        <v>44</v>
      </c>
      <c r="N66" s="10">
        <v>12685335.439999999</v>
      </c>
      <c r="O66" s="5" t="s">
        <v>483</v>
      </c>
      <c r="P66" s="5" t="s">
        <v>484</v>
      </c>
      <c r="Q66" s="5" t="s">
        <v>485</v>
      </c>
      <c r="R66" s="1"/>
    </row>
    <row r="67" spans="1:18" ht="26.4" hidden="1" customHeight="1">
      <c r="A67" s="1"/>
      <c r="B67" s="3">
        <v>82</v>
      </c>
      <c r="C67" s="3" t="s">
        <v>456</v>
      </c>
      <c r="D67" s="4" t="s">
        <v>457</v>
      </c>
      <c r="E67" s="4"/>
      <c r="F67" s="4"/>
      <c r="G67" s="4"/>
      <c r="H67" s="3" t="s">
        <v>15</v>
      </c>
      <c r="I67" s="3" t="s">
        <v>16</v>
      </c>
      <c r="J67" s="3" t="s">
        <v>179</v>
      </c>
      <c r="K67" s="6" t="s">
        <v>180</v>
      </c>
      <c r="L67" s="3" t="s">
        <v>62</v>
      </c>
      <c r="M67" s="5" t="s">
        <v>107</v>
      </c>
      <c r="N67" s="10">
        <v>12432687.49</v>
      </c>
      <c r="O67" s="5" t="s">
        <v>458</v>
      </c>
      <c r="P67" s="5" t="s">
        <v>459</v>
      </c>
      <c r="Q67" s="5" t="s">
        <v>460</v>
      </c>
      <c r="R67" s="1"/>
    </row>
    <row r="68" spans="1:18" ht="26.4" hidden="1" customHeight="1">
      <c r="A68" s="1"/>
      <c r="B68" s="3">
        <v>152</v>
      </c>
      <c r="C68" s="3" t="s">
        <v>810</v>
      </c>
      <c r="D68" s="4" t="s">
        <v>811</v>
      </c>
      <c r="E68" s="4"/>
      <c r="F68" s="4"/>
      <c r="G68" s="4"/>
      <c r="H68" s="3" t="s">
        <v>15</v>
      </c>
      <c r="I68" s="3" t="s">
        <v>16</v>
      </c>
      <c r="J68" s="3" t="s">
        <v>33</v>
      </c>
      <c r="K68" s="6" t="s">
        <v>34</v>
      </c>
      <c r="L68" s="3" t="s">
        <v>48</v>
      </c>
      <c r="M68" s="5" t="s">
        <v>56</v>
      </c>
      <c r="N68" s="10">
        <v>12429974.58</v>
      </c>
      <c r="O68" s="5" t="s">
        <v>812</v>
      </c>
      <c r="P68" s="5" t="s">
        <v>813</v>
      </c>
      <c r="Q68" s="5" t="s">
        <v>814</v>
      </c>
      <c r="R68" s="1"/>
    </row>
    <row r="69" spans="1:18" ht="26.4" hidden="1" customHeight="1">
      <c r="A69" s="1"/>
      <c r="B69" s="3">
        <v>90</v>
      </c>
      <c r="C69" s="3" t="s">
        <v>496</v>
      </c>
      <c r="D69" s="4" t="s">
        <v>497</v>
      </c>
      <c r="E69" s="4"/>
      <c r="F69" s="4"/>
      <c r="G69" s="4"/>
      <c r="H69" s="3" t="s">
        <v>15</v>
      </c>
      <c r="I69" s="3" t="s">
        <v>16</v>
      </c>
      <c r="J69" s="3" t="s">
        <v>327</v>
      </c>
      <c r="K69" s="6" t="s">
        <v>328</v>
      </c>
      <c r="L69" s="3" t="s">
        <v>78</v>
      </c>
      <c r="M69" s="5" t="s">
        <v>20</v>
      </c>
      <c r="N69" s="10">
        <v>11888146.029999999</v>
      </c>
      <c r="O69" s="5" t="s">
        <v>498</v>
      </c>
      <c r="P69" s="5" t="s">
        <v>499</v>
      </c>
      <c r="Q69" s="5" t="s">
        <v>500</v>
      </c>
      <c r="R69" s="1"/>
    </row>
    <row r="70" spans="1:18" ht="26.4" hidden="1" customHeight="1">
      <c r="A70" s="1"/>
      <c r="B70" s="3">
        <v>129</v>
      </c>
      <c r="C70" s="3" t="s">
        <v>687</v>
      </c>
      <c r="D70" s="4" t="s">
        <v>688</v>
      </c>
      <c r="E70" s="4"/>
      <c r="F70" s="4"/>
      <c r="G70" s="4"/>
      <c r="H70" s="3" t="s">
        <v>15</v>
      </c>
      <c r="I70" s="3" t="s">
        <v>16</v>
      </c>
      <c r="J70" s="3" t="s">
        <v>689</v>
      </c>
      <c r="K70" s="6" t="s">
        <v>690</v>
      </c>
      <c r="L70" s="3" t="s">
        <v>691</v>
      </c>
      <c r="M70" s="5" t="s">
        <v>107</v>
      </c>
      <c r="N70" s="10">
        <v>11805823.1</v>
      </c>
      <c r="O70" s="5" t="s">
        <v>692</v>
      </c>
      <c r="P70" s="5" t="s">
        <v>693</v>
      </c>
      <c r="Q70" s="5" t="s">
        <v>694</v>
      </c>
      <c r="R70" s="1"/>
    </row>
    <row r="71" spans="1:18" ht="26.4" hidden="1" customHeight="1">
      <c r="A71" s="1"/>
      <c r="B71" s="3">
        <v>132</v>
      </c>
      <c r="C71" s="3" t="s">
        <v>709</v>
      </c>
      <c r="D71" s="4" t="s">
        <v>710</v>
      </c>
      <c r="E71" s="4"/>
      <c r="F71" s="4"/>
      <c r="G71" s="4"/>
      <c r="H71" s="3" t="s">
        <v>15</v>
      </c>
      <c r="I71" s="3" t="s">
        <v>16</v>
      </c>
      <c r="J71" s="3" t="s">
        <v>295</v>
      </c>
      <c r="K71" s="6" t="s">
        <v>296</v>
      </c>
      <c r="L71" s="3" t="s">
        <v>35</v>
      </c>
      <c r="M71" s="5" t="s">
        <v>711</v>
      </c>
      <c r="N71" s="10">
        <v>10650540.01</v>
      </c>
      <c r="O71" s="5" t="s">
        <v>712</v>
      </c>
      <c r="P71" s="5" t="s">
        <v>713</v>
      </c>
      <c r="Q71" s="5" t="s">
        <v>714</v>
      </c>
      <c r="R71" s="1"/>
    </row>
    <row r="72" spans="1:18" ht="26.4" hidden="1" customHeight="1">
      <c r="A72" s="1"/>
      <c r="B72" s="3">
        <v>120</v>
      </c>
      <c r="C72" s="3" t="s">
        <v>642</v>
      </c>
      <c r="D72" s="7" t="s">
        <v>643</v>
      </c>
      <c r="E72" s="7"/>
      <c r="F72" s="7"/>
      <c r="G72" s="7"/>
      <c r="H72" s="3" t="s">
        <v>15</v>
      </c>
      <c r="I72" s="3" t="s">
        <v>16</v>
      </c>
      <c r="J72" s="3" t="s">
        <v>246</v>
      </c>
      <c r="K72" s="6" t="s">
        <v>247</v>
      </c>
      <c r="L72" s="3" t="s">
        <v>19</v>
      </c>
      <c r="M72" s="5" t="s">
        <v>107</v>
      </c>
      <c r="N72" s="10">
        <v>9447343.25</v>
      </c>
      <c r="O72" s="5" t="s">
        <v>644</v>
      </c>
      <c r="P72" s="5" t="s">
        <v>645</v>
      </c>
      <c r="Q72" s="5" t="s">
        <v>646</v>
      </c>
      <c r="R72" s="1"/>
    </row>
    <row r="73" spans="1:18" ht="26.4" hidden="1" customHeight="1">
      <c r="A73" s="1"/>
      <c r="B73" s="3">
        <v>160</v>
      </c>
      <c r="C73" s="3" t="s">
        <v>849</v>
      </c>
      <c r="D73" s="7" t="s">
        <v>850</v>
      </c>
      <c r="E73" s="7"/>
      <c r="F73" s="7"/>
      <c r="G73" s="7"/>
      <c r="H73" s="3" t="s">
        <v>15</v>
      </c>
      <c r="I73" s="3" t="s">
        <v>16</v>
      </c>
      <c r="J73" s="3" t="s">
        <v>381</v>
      </c>
      <c r="K73" s="6" t="s">
        <v>382</v>
      </c>
      <c r="L73" s="3" t="s">
        <v>125</v>
      </c>
      <c r="M73" s="5" t="s">
        <v>107</v>
      </c>
      <c r="N73" s="10">
        <v>9429096.7400000002</v>
      </c>
      <c r="O73" s="5" t="s">
        <v>851</v>
      </c>
      <c r="P73" s="5" t="s">
        <v>852</v>
      </c>
      <c r="Q73" s="5" t="s">
        <v>853</v>
      </c>
      <c r="R73" s="1"/>
    </row>
    <row r="74" spans="1:18" ht="26.4" hidden="1" customHeight="1">
      <c r="A74" s="1"/>
      <c r="B74" s="3">
        <v>27</v>
      </c>
      <c r="C74" s="3" t="s">
        <v>177</v>
      </c>
      <c r="D74" s="7" t="s">
        <v>178</v>
      </c>
      <c r="E74" s="7"/>
      <c r="F74" s="7"/>
      <c r="G74" s="7"/>
      <c r="H74" s="3" t="s">
        <v>15</v>
      </c>
      <c r="I74" s="3" t="s">
        <v>16</v>
      </c>
      <c r="J74" s="3" t="s">
        <v>179</v>
      </c>
      <c r="K74" s="6" t="s">
        <v>180</v>
      </c>
      <c r="L74" s="3" t="s">
        <v>181</v>
      </c>
      <c r="M74" s="5" t="s">
        <v>56</v>
      </c>
      <c r="N74" s="10">
        <v>8670900.1999999993</v>
      </c>
      <c r="O74" s="5" t="s">
        <v>182</v>
      </c>
      <c r="P74" s="5" t="s">
        <v>183</v>
      </c>
      <c r="Q74" s="5" t="s">
        <v>184</v>
      </c>
      <c r="R74" s="1"/>
    </row>
    <row r="75" spans="1:18" ht="26.4" customHeight="1">
      <c r="A75" s="1"/>
      <c r="B75" s="3">
        <v>166</v>
      </c>
      <c r="C75" s="3" t="s">
        <v>871</v>
      </c>
      <c r="D75" s="8" t="s">
        <v>872</v>
      </c>
      <c r="E75" s="8"/>
      <c r="F75" s="8" t="s">
        <v>1314</v>
      </c>
      <c r="G75" s="8" t="s">
        <v>1240</v>
      </c>
      <c r="H75" s="3" t="s">
        <v>15</v>
      </c>
      <c r="I75" s="3" t="s">
        <v>16</v>
      </c>
      <c r="J75" s="3" t="s">
        <v>873</v>
      </c>
      <c r="K75" s="6" t="s">
        <v>874</v>
      </c>
      <c r="L75" s="3" t="s">
        <v>78</v>
      </c>
      <c r="M75" s="5" t="s">
        <v>20</v>
      </c>
      <c r="N75" s="10">
        <v>8448308.0600000005</v>
      </c>
      <c r="O75" s="5" t="s">
        <v>875</v>
      </c>
      <c r="P75" s="5" t="s">
        <v>876</v>
      </c>
      <c r="Q75" s="5" t="s">
        <v>877</v>
      </c>
      <c r="R75" s="1"/>
    </row>
    <row r="76" spans="1:18" ht="26.4" hidden="1" customHeight="1">
      <c r="A76" s="1"/>
      <c r="B76" s="3">
        <v>19</v>
      </c>
      <c r="C76" s="3" t="s">
        <v>134</v>
      </c>
      <c r="D76" s="7" t="s">
        <v>135</v>
      </c>
      <c r="E76" s="7"/>
      <c r="F76" s="7"/>
      <c r="G76" s="4"/>
      <c r="H76" s="3" t="s">
        <v>15</v>
      </c>
      <c r="I76" s="3" t="s">
        <v>16</v>
      </c>
      <c r="J76" s="3" t="s">
        <v>136</v>
      </c>
      <c r="K76" s="6" t="s">
        <v>137</v>
      </c>
      <c r="L76" s="3" t="s">
        <v>35</v>
      </c>
      <c r="M76" s="5" t="s">
        <v>56</v>
      </c>
      <c r="N76" s="10">
        <v>8298894.4500000002</v>
      </c>
      <c r="O76" s="5" t="s">
        <v>138</v>
      </c>
      <c r="P76" s="5" t="s">
        <v>139</v>
      </c>
      <c r="Q76" s="5" t="s">
        <v>140</v>
      </c>
      <c r="R76" s="1"/>
    </row>
    <row r="77" spans="1:18" ht="26.4" hidden="1" customHeight="1">
      <c r="A77" s="1"/>
      <c r="B77" s="3">
        <v>144</v>
      </c>
      <c r="C77" s="3" t="s">
        <v>772</v>
      </c>
      <c r="D77" s="7" t="s">
        <v>773</v>
      </c>
      <c r="E77" s="7"/>
      <c r="F77" s="7"/>
      <c r="G77" s="4"/>
      <c r="H77" s="3" t="s">
        <v>15</v>
      </c>
      <c r="I77" s="3" t="s">
        <v>16</v>
      </c>
      <c r="J77" s="3" t="s">
        <v>33</v>
      </c>
      <c r="K77" s="6" t="s">
        <v>34</v>
      </c>
      <c r="L77" s="3" t="s">
        <v>35</v>
      </c>
      <c r="M77" s="5" t="s">
        <v>20</v>
      </c>
      <c r="N77" s="10">
        <v>8127903.4199999999</v>
      </c>
      <c r="O77" s="5" t="s">
        <v>774</v>
      </c>
      <c r="P77" s="5" t="s">
        <v>775</v>
      </c>
      <c r="Q77" s="5" t="s">
        <v>776</v>
      </c>
      <c r="R77" s="1"/>
    </row>
    <row r="78" spans="1:18" ht="26.4" hidden="1" customHeight="1">
      <c r="A78" s="1"/>
      <c r="B78" s="3">
        <v>41</v>
      </c>
      <c r="C78" s="3" t="s">
        <v>254</v>
      </c>
      <c r="D78" s="7" t="s">
        <v>255</v>
      </c>
      <c r="E78" s="7"/>
      <c r="F78" s="7"/>
      <c r="G78" s="4" t="s">
        <v>1232</v>
      </c>
      <c r="H78" s="3" t="s">
        <v>15</v>
      </c>
      <c r="I78" s="3" t="s">
        <v>16</v>
      </c>
      <c r="J78" s="3" t="s">
        <v>33</v>
      </c>
      <c r="K78" s="6" t="s">
        <v>34</v>
      </c>
      <c r="L78" s="3" t="s">
        <v>35</v>
      </c>
      <c r="M78" s="5" t="s">
        <v>56</v>
      </c>
      <c r="N78" s="10">
        <v>7902092.0599999996</v>
      </c>
      <c r="O78" s="5" t="s">
        <v>256</v>
      </c>
      <c r="P78" s="5" t="s">
        <v>257</v>
      </c>
      <c r="Q78" s="5" t="s">
        <v>258</v>
      </c>
      <c r="R78" s="1"/>
    </row>
    <row r="79" spans="1:18" ht="26.4" hidden="1" customHeight="1">
      <c r="A79" s="1"/>
      <c r="B79" s="3">
        <v>113</v>
      </c>
      <c r="C79" s="3" t="s">
        <v>610</v>
      </c>
      <c r="D79" s="7" t="s">
        <v>611</v>
      </c>
      <c r="E79" s="7"/>
      <c r="F79" s="7"/>
      <c r="G79" s="4" t="s">
        <v>1232</v>
      </c>
      <c r="H79" s="3" t="s">
        <v>15</v>
      </c>
      <c r="I79" s="3" t="s">
        <v>16</v>
      </c>
      <c r="J79" s="3" t="s">
        <v>33</v>
      </c>
      <c r="K79" s="6" t="s">
        <v>34</v>
      </c>
      <c r="L79" s="3" t="s">
        <v>90</v>
      </c>
      <c r="M79" s="5" t="s">
        <v>56</v>
      </c>
      <c r="N79" s="10">
        <v>7893024.71</v>
      </c>
      <c r="O79" s="5" t="s">
        <v>612</v>
      </c>
      <c r="P79" s="5" t="s">
        <v>613</v>
      </c>
      <c r="Q79" s="5" t="s">
        <v>614</v>
      </c>
      <c r="R79" s="1"/>
    </row>
    <row r="80" spans="1:18" ht="26.4" customHeight="1">
      <c r="A80" s="1"/>
      <c r="B80" s="3">
        <v>81</v>
      </c>
      <c r="C80" s="3" t="s">
        <v>451</v>
      </c>
      <c r="D80" s="8" t="s">
        <v>452</v>
      </c>
      <c r="E80" s="8"/>
      <c r="F80" s="8"/>
      <c r="G80" s="8" t="s">
        <v>1240</v>
      </c>
      <c r="H80" s="3" t="s">
        <v>15</v>
      </c>
      <c r="I80" s="3" t="s">
        <v>16</v>
      </c>
      <c r="J80" s="3" t="s">
        <v>343</v>
      </c>
      <c r="K80" s="6" t="s">
        <v>344</v>
      </c>
      <c r="L80" s="3" t="s">
        <v>35</v>
      </c>
      <c r="M80" s="5" t="s">
        <v>20</v>
      </c>
      <c r="N80" s="10">
        <v>7735640.1799999997</v>
      </c>
      <c r="O80" s="5" t="s">
        <v>453</v>
      </c>
      <c r="P80" s="5" t="s">
        <v>454</v>
      </c>
      <c r="Q80" s="5" t="s">
        <v>455</v>
      </c>
      <c r="R80" s="1"/>
    </row>
    <row r="81" spans="1:18" ht="26.4" hidden="1" customHeight="1">
      <c r="A81" s="1"/>
      <c r="B81" s="3">
        <v>171</v>
      </c>
      <c r="C81" s="3" t="s">
        <v>898</v>
      </c>
      <c r="D81" s="7" t="s">
        <v>899</v>
      </c>
      <c r="E81" s="7"/>
      <c r="F81" s="7"/>
      <c r="G81" s="4"/>
      <c r="H81" s="3" t="s">
        <v>15</v>
      </c>
      <c r="I81" s="3" t="s">
        <v>16</v>
      </c>
      <c r="J81" s="3" t="s">
        <v>33</v>
      </c>
      <c r="K81" s="6" t="s">
        <v>34</v>
      </c>
      <c r="L81" s="3" t="s">
        <v>19</v>
      </c>
      <c r="M81" s="5" t="s">
        <v>900</v>
      </c>
      <c r="N81" s="10">
        <v>7499089.5700000003</v>
      </c>
      <c r="O81" s="5" t="s">
        <v>901</v>
      </c>
      <c r="P81" s="5" t="s">
        <v>902</v>
      </c>
      <c r="Q81" s="5" t="s">
        <v>903</v>
      </c>
      <c r="R81" s="1"/>
    </row>
    <row r="82" spans="1:18" ht="26.4" hidden="1" customHeight="1">
      <c r="A82" s="1"/>
      <c r="B82" s="3">
        <v>13</v>
      </c>
      <c r="C82" s="3" t="s">
        <v>98</v>
      </c>
      <c r="D82" s="7" t="s">
        <v>99</v>
      </c>
      <c r="E82" s="7"/>
      <c r="F82" s="7"/>
      <c r="G82" s="4"/>
      <c r="H82" s="3" t="s">
        <v>15</v>
      </c>
      <c r="I82" s="3" t="s">
        <v>16</v>
      </c>
      <c r="J82" s="3" t="s">
        <v>100</v>
      </c>
      <c r="K82" s="6" t="s">
        <v>101</v>
      </c>
      <c r="L82" s="3" t="s">
        <v>35</v>
      </c>
      <c r="M82" s="5" t="s">
        <v>20</v>
      </c>
      <c r="N82" s="10">
        <v>7478174.3600000003</v>
      </c>
      <c r="O82" s="5" t="s">
        <v>102</v>
      </c>
      <c r="P82" s="5" t="s">
        <v>103</v>
      </c>
      <c r="Q82" s="5" t="s">
        <v>104</v>
      </c>
      <c r="R82" s="1"/>
    </row>
    <row r="83" spans="1:18" ht="26.4" hidden="1" customHeight="1">
      <c r="A83" s="1"/>
      <c r="B83" s="3">
        <v>123</v>
      </c>
      <c r="C83" s="3" t="s">
        <v>657</v>
      </c>
      <c r="D83" s="7" t="s">
        <v>658</v>
      </c>
      <c r="E83" s="7"/>
      <c r="F83" s="7"/>
      <c r="G83" s="4"/>
      <c r="H83" s="3" t="s">
        <v>15</v>
      </c>
      <c r="I83" s="3" t="s">
        <v>16</v>
      </c>
      <c r="J83" s="3" t="s">
        <v>33</v>
      </c>
      <c r="K83" s="6" t="s">
        <v>34</v>
      </c>
      <c r="L83" s="3" t="s">
        <v>19</v>
      </c>
      <c r="M83" s="5" t="s">
        <v>56</v>
      </c>
      <c r="N83" s="10">
        <v>7439855.6500000004</v>
      </c>
      <c r="O83" s="5" t="s">
        <v>659</v>
      </c>
      <c r="P83" s="5" t="s">
        <v>660</v>
      </c>
      <c r="Q83" s="5" t="s">
        <v>661</v>
      </c>
      <c r="R83" s="1"/>
    </row>
    <row r="84" spans="1:18" ht="26.4" hidden="1" customHeight="1">
      <c r="A84" s="1"/>
      <c r="B84" s="3">
        <v>3</v>
      </c>
      <c r="C84" s="3" t="s">
        <v>31</v>
      </c>
      <c r="D84" s="7" t="s">
        <v>32</v>
      </c>
      <c r="E84" s="7"/>
      <c r="F84" s="7"/>
      <c r="G84" s="4"/>
      <c r="H84" s="3" t="s">
        <v>15</v>
      </c>
      <c r="I84" s="3" t="s">
        <v>16</v>
      </c>
      <c r="J84" s="3" t="s">
        <v>33</v>
      </c>
      <c r="K84" s="6" t="s">
        <v>34</v>
      </c>
      <c r="L84" s="3" t="s">
        <v>35</v>
      </c>
      <c r="M84" s="5" t="s">
        <v>36</v>
      </c>
      <c r="N84" s="10">
        <v>7156342.79</v>
      </c>
      <c r="O84" s="5" t="s">
        <v>37</v>
      </c>
      <c r="P84" s="5" t="s">
        <v>38</v>
      </c>
      <c r="Q84" s="5" t="s">
        <v>39</v>
      </c>
      <c r="R84" s="1"/>
    </row>
    <row r="85" spans="1:18" ht="26.4" hidden="1" customHeight="1">
      <c r="A85" s="1"/>
      <c r="B85" s="3">
        <v>58</v>
      </c>
      <c r="C85" s="3" t="s">
        <v>325</v>
      </c>
      <c r="D85" s="4" t="s">
        <v>326</v>
      </c>
      <c r="E85" s="4"/>
      <c r="F85" s="4"/>
      <c r="G85" s="4"/>
      <c r="H85" s="3" t="s">
        <v>69</v>
      </c>
      <c r="I85" s="3" t="s">
        <v>16</v>
      </c>
      <c r="J85" s="3" t="s">
        <v>327</v>
      </c>
      <c r="K85" s="6" t="s">
        <v>328</v>
      </c>
      <c r="L85" s="3" t="s">
        <v>35</v>
      </c>
      <c r="M85" s="5" t="s">
        <v>329</v>
      </c>
      <c r="N85" s="10">
        <v>6447561.5999999996</v>
      </c>
      <c r="O85" s="5" t="s">
        <v>330</v>
      </c>
      <c r="P85" s="5" t="s">
        <v>331</v>
      </c>
      <c r="Q85" s="5" t="s">
        <v>332</v>
      </c>
      <c r="R85" s="1"/>
    </row>
    <row r="86" spans="1:18" ht="26.4" hidden="1" customHeight="1">
      <c r="A86" s="1"/>
      <c r="B86" s="3">
        <v>112</v>
      </c>
      <c r="C86" s="3" t="s">
        <v>605</v>
      </c>
      <c r="D86" s="4" t="s">
        <v>606</v>
      </c>
      <c r="E86" s="4"/>
      <c r="F86" s="4"/>
      <c r="G86" s="4"/>
      <c r="H86" s="3" t="s">
        <v>15</v>
      </c>
      <c r="I86" s="3" t="s">
        <v>16</v>
      </c>
      <c r="J86" s="3" t="s">
        <v>136</v>
      </c>
      <c r="K86" s="6" t="s">
        <v>137</v>
      </c>
      <c r="L86" s="3" t="s">
        <v>35</v>
      </c>
      <c r="M86" s="5" t="s">
        <v>20</v>
      </c>
      <c r="N86" s="10">
        <v>5918684.4100000001</v>
      </c>
      <c r="O86" s="5" t="s">
        <v>607</v>
      </c>
      <c r="P86" s="5" t="s">
        <v>608</v>
      </c>
      <c r="Q86" s="5" t="s">
        <v>609</v>
      </c>
      <c r="R86" s="1"/>
    </row>
    <row r="87" spans="1:18" ht="26.4" hidden="1" customHeight="1">
      <c r="A87" s="1"/>
      <c r="B87" s="3">
        <v>8</v>
      </c>
      <c r="C87" s="3" t="s">
        <v>67</v>
      </c>
      <c r="D87" s="4" t="s">
        <v>68</v>
      </c>
      <c r="E87" s="4"/>
      <c r="F87" s="4"/>
      <c r="G87" s="4"/>
      <c r="H87" s="3" t="s">
        <v>69</v>
      </c>
      <c r="I87" s="3" t="s">
        <v>16</v>
      </c>
      <c r="J87" s="3" t="s">
        <v>70</v>
      </c>
      <c r="K87" s="6" t="s">
        <v>71</v>
      </c>
      <c r="L87" s="3" t="s">
        <v>35</v>
      </c>
      <c r="M87" s="5" t="s">
        <v>72</v>
      </c>
      <c r="N87" s="10">
        <v>5751852.8300000001</v>
      </c>
      <c r="O87" s="5" t="s">
        <v>73</v>
      </c>
      <c r="P87" s="5" t="s">
        <v>74</v>
      </c>
      <c r="Q87" s="5" t="s">
        <v>75</v>
      </c>
      <c r="R87" s="1"/>
    </row>
    <row r="88" spans="1:18" ht="26.4" hidden="1" customHeight="1">
      <c r="A88" s="1"/>
      <c r="B88" s="3">
        <v>60</v>
      </c>
      <c r="C88" s="3" t="s">
        <v>341</v>
      </c>
      <c r="D88" s="4" t="s">
        <v>342</v>
      </c>
      <c r="E88" s="4"/>
      <c r="F88" s="4"/>
      <c r="G88" s="4"/>
      <c r="H88" s="3" t="s">
        <v>15</v>
      </c>
      <c r="I88" s="3" t="s">
        <v>16</v>
      </c>
      <c r="J88" s="3" t="s">
        <v>343</v>
      </c>
      <c r="K88" s="6" t="s">
        <v>344</v>
      </c>
      <c r="L88" s="3" t="s">
        <v>345</v>
      </c>
      <c r="M88" s="5" t="s">
        <v>20</v>
      </c>
      <c r="N88" s="10">
        <v>5153112.46</v>
      </c>
      <c r="O88" s="5" t="s">
        <v>346</v>
      </c>
      <c r="P88" s="5" t="s">
        <v>347</v>
      </c>
      <c r="Q88" s="5" t="s">
        <v>348</v>
      </c>
      <c r="R88" s="1"/>
    </row>
    <row r="89" spans="1:18" ht="26.4" hidden="1" customHeight="1">
      <c r="A89" s="1"/>
      <c r="B89" s="3">
        <v>179</v>
      </c>
      <c r="C89" s="3" t="s">
        <v>939</v>
      </c>
      <c r="D89" s="4" t="s">
        <v>940</v>
      </c>
      <c r="E89" s="4"/>
      <c r="F89" s="4"/>
      <c r="G89" s="4"/>
      <c r="H89" s="3" t="s">
        <v>15</v>
      </c>
      <c r="I89" s="3" t="s">
        <v>16</v>
      </c>
      <c r="J89" s="3" t="s">
        <v>42</v>
      </c>
      <c r="K89" s="6" t="s">
        <v>43</v>
      </c>
      <c r="L89" s="3" t="s">
        <v>62</v>
      </c>
      <c r="M89" s="5" t="s">
        <v>705</v>
      </c>
      <c r="N89" s="10">
        <v>5101555.6500000004</v>
      </c>
      <c r="O89" s="5" t="s">
        <v>941</v>
      </c>
      <c r="P89" s="5" t="s">
        <v>942</v>
      </c>
      <c r="Q89" s="5" t="s">
        <v>943</v>
      </c>
      <c r="R89" s="1"/>
    </row>
    <row r="90" spans="1:18" ht="26.4" hidden="1" customHeight="1">
      <c r="A90" s="1"/>
      <c r="B90" s="3">
        <v>16</v>
      </c>
      <c r="C90" s="3" t="s">
        <v>116</v>
      </c>
      <c r="D90" s="4" t="s">
        <v>117</v>
      </c>
      <c r="E90" s="4"/>
      <c r="F90" s="4"/>
      <c r="G90" s="4"/>
      <c r="H90" s="3" t="s">
        <v>15</v>
      </c>
      <c r="I90" s="3" t="s">
        <v>16</v>
      </c>
      <c r="J90" s="3" t="s">
        <v>118</v>
      </c>
      <c r="K90" s="6" t="s">
        <v>119</v>
      </c>
      <c r="L90" s="3" t="s">
        <v>35</v>
      </c>
      <c r="M90" s="5" t="s">
        <v>20</v>
      </c>
      <c r="N90" s="10">
        <v>4780409.8899999997</v>
      </c>
      <c r="O90" s="5" t="s">
        <v>120</v>
      </c>
      <c r="P90" s="5" t="s">
        <v>121</v>
      </c>
      <c r="Q90" s="5" t="s">
        <v>122</v>
      </c>
      <c r="R90" s="1"/>
    </row>
    <row r="91" spans="1:18" ht="26.4" hidden="1" customHeight="1">
      <c r="A91" s="1"/>
      <c r="B91" s="3">
        <v>143</v>
      </c>
      <c r="C91" s="3" t="s">
        <v>767</v>
      </c>
      <c r="D91" s="4" t="s">
        <v>768</v>
      </c>
      <c r="E91" s="4"/>
      <c r="F91" s="4"/>
      <c r="G91" s="4"/>
      <c r="H91" s="3" t="s">
        <v>15</v>
      </c>
      <c r="I91" s="3" t="s">
        <v>16</v>
      </c>
      <c r="J91" s="3" t="s">
        <v>100</v>
      </c>
      <c r="K91" s="6" t="s">
        <v>101</v>
      </c>
      <c r="L91" s="3" t="s">
        <v>78</v>
      </c>
      <c r="M91" s="5" t="s">
        <v>20</v>
      </c>
      <c r="N91" s="10">
        <v>4530569.25</v>
      </c>
      <c r="O91" s="5" t="s">
        <v>769</v>
      </c>
      <c r="P91" s="5" t="s">
        <v>770</v>
      </c>
      <c r="Q91" s="5" t="s">
        <v>771</v>
      </c>
      <c r="R91" s="1"/>
    </row>
    <row r="92" spans="1:18" ht="26.4" hidden="1" customHeight="1">
      <c r="A92" s="1"/>
      <c r="B92" s="3">
        <v>63</v>
      </c>
      <c r="C92" s="3" t="s">
        <v>357</v>
      </c>
      <c r="D92" s="4" t="s">
        <v>358</v>
      </c>
      <c r="E92" s="4"/>
      <c r="F92" s="4"/>
      <c r="G92" s="4"/>
      <c r="H92" s="3" t="s">
        <v>15</v>
      </c>
      <c r="I92" s="3" t="s">
        <v>16</v>
      </c>
      <c r="J92" s="3" t="s">
        <v>33</v>
      </c>
      <c r="K92" s="6" t="s">
        <v>34</v>
      </c>
      <c r="L92" s="3" t="s">
        <v>359</v>
      </c>
      <c r="M92" s="5" t="s">
        <v>44</v>
      </c>
      <c r="N92" s="10">
        <v>4273744.57</v>
      </c>
      <c r="O92" s="5" t="s">
        <v>360</v>
      </c>
      <c r="P92" s="5" t="s">
        <v>361</v>
      </c>
      <c r="Q92" s="5" t="s">
        <v>362</v>
      </c>
      <c r="R92" s="1"/>
    </row>
    <row r="93" spans="1:18" ht="26.4" hidden="1" customHeight="1">
      <c r="A93" s="1"/>
      <c r="B93" s="3">
        <v>121</v>
      </c>
      <c r="C93" s="3" t="s">
        <v>647</v>
      </c>
      <c r="D93" s="4" t="s">
        <v>648</v>
      </c>
      <c r="E93" s="4"/>
      <c r="F93" s="4"/>
      <c r="G93" s="4"/>
      <c r="H93" s="3" t="s">
        <v>15</v>
      </c>
      <c r="I93" s="3" t="s">
        <v>16</v>
      </c>
      <c r="J93" s="3" t="s">
        <v>42</v>
      </c>
      <c r="K93" s="6" t="s">
        <v>43</v>
      </c>
      <c r="L93" s="3" t="s">
        <v>35</v>
      </c>
      <c r="M93" s="5" t="s">
        <v>107</v>
      </c>
      <c r="N93" s="10">
        <v>4050418.61</v>
      </c>
      <c r="O93" s="5" t="s">
        <v>649</v>
      </c>
      <c r="P93" s="5" t="s">
        <v>650</v>
      </c>
      <c r="Q93" s="5" t="s">
        <v>651</v>
      </c>
      <c r="R93" s="1"/>
    </row>
    <row r="94" spans="1:18" ht="26.4" hidden="1" customHeight="1">
      <c r="A94" s="1"/>
      <c r="B94" s="3">
        <v>17</v>
      </c>
      <c r="C94" s="3" t="s">
        <v>123</v>
      </c>
      <c r="D94" s="4" t="s">
        <v>124</v>
      </c>
      <c r="E94" s="4"/>
      <c r="F94" s="4"/>
      <c r="G94" s="4"/>
      <c r="H94" s="3" t="s">
        <v>15</v>
      </c>
      <c r="I94" s="3" t="s">
        <v>16</v>
      </c>
      <c r="J94" s="3" t="s">
        <v>33</v>
      </c>
      <c r="K94" s="6" t="s">
        <v>34</v>
      </c>
      <c r="L94" s="3" t="s">
        <v>125</v>
      </c>
      <c r="M94" s="5" t="s">
        <v>44</v>
      </c>
      <c r="N94" s="10">
        <v>3771019.45</v>
      </c>
      <c r="O94" s="5" t="s">
        <v>126</v>
      </c>
      <c r="P94" s="5" t="s">
        <v>127</v>
      </c>
      <c r="Q94" s="5" t="s">
        <v>128</v>
      </c>
      <c r="R94" s="1"/>
    </row>
    <row r="95" spans="1:18" ht="26.4" hidden="1" customHeight="1">
      <c r="A95" s="1"/>
      <c r="B95" s="3">
        <v>73</v>
      </c>
      <c r="C95" s="3" t="s">
        <v>409</v>
      </c>
      <c r="D95" s="4" t="s">
        <v>410</v>
      </c>
      <c r="E95" s="4"/>
      <c r="F95" s="4"/>
      <c r="G95" s="4"/>
      <c r="H95" s="3" t="s">
        <v>15</v>
      </c>
      <c r="I95" s="3" t="s">
        <v>16</v>
      </c>
      <c r="J95" s="3" t="s">
        <v>33</v>
      </c>
      <c r="K95" s="6" t="s">
        <v>34</v>
      </c>
      <c r="L95" s="3" t="s">
        <v>90</v>
      </c>
      <c r="M95" s="5" t="s">
        <v>44</v>
      </c>
      <c r="N95" s="10">
        <v>3294155.69</v>
      </c>
      <c r="O95" s="5" t="s">
        <v>411</v>
      </c>
      <c r="P95" s="5" t="s">
        <v>412</v>
      </c>
      <c r="Q95" s="5" t="s">
        <v>413</v>
      </c>
      <c r="R95" s="1"/>
    </row>
    <row r="96" spans="1:18" ht="26.4" hidden="1" customHeight="1">
      <c r="A96" s="1"/>
      <c r="B96" s="3">
        <v>91</v>
      </c>
      <c r="C96" s="3" t="s">
        <v>501</v>
      </c>
      <c r="D96" s="4" t="s">
        <v>502</v>
      </c>
      <c r="E96" s="4"/>
      <c r="F96" s="4"/>
      <c r="G96" s="4"/>
      <c r="H96" s="3" t="s">
        <v>15</v>
      </c>
      <c r="I96" s="3" t="s">
        <v>16</v>
      </c>
      <c r="J96" s="3" t="s">
        <v>33</v>
      </c>
      <c r="K96" s="6" t="s">
        <v>34</v>
      </c>
      <c r="L96" s="3" t="s">
        <v>503</v>
      </c>
      <c r="M96" s="5" t="s">
        <v>107</v>
      </c>
      <c r="N96" s="10">
        <v>3042721.06</v>
      </c>
      <c r="O96" s="5" t="s">
        <v>504</v>
      </c>
      <c r="P96" s="5" t="s">
        <v>505</v>
      </c>
      <c r="Q96" s="5" t="s">
        <v>506</v>
      </c>
      <c r="R96" s="1"/>
    </row>
    <row r="97" spans="1:18" ht="26.4" hidden="1" customHeight="1">
      <c r="A97" s="1"/>
      <c r="B97" s="3">
        <v>37</v>
      </c>
      <c r="C97" s="3" t="s">
        <v>238</v>
      </c>
      <c r="D97" s="4" t="s">
        <v>239</v>
      </c>
      <c r="E97" s="4"/>
      <c r="F97" s="4"/>
      <c r="G97" s="4"/>
      <c r="H97" s="3" t="s">
        <v>69</v>
      </c>
      <c r="I97" s="3" t="s">
        <v>16</v>
      </c>
      <c r="J97" s="3" t="s">
        <v>196</v>
      </c>
      <c r="K97" s="6" t="s">
        <v>197</v>
      </c>
      <c r="L97" s="3" t="s">
        <v>240</v>
      </c>
      <c r="M97" s="5" t="s">
        <v>20</v>
      </c>
      <c r="N97" s="10">
        <v>3020643.94</v>
      </c>
      <c r="O97" s="5" t="s">
        <v>241</v>
      </c>
      <c r="P97" s="5" t="s">
        <v>242</v>
      </c>
      <c r="Q97" s="5" t="s">
        <v>243</v>
      </c>
      <c r="R97" s="1"/>
    </row>
    <row r="98" spans="1:18" ht="26.4" hidden="1" customHeight="1">
      <c r="A98" s="1"/>
      <c r="B98" s="3">
        <v>36</v>
      </c>
      <c r="C98" s="3" t="s">
        <v>231</v>
      </c>
      <c r="D98" s="4" t="s">
        <v>232</v>
      </c>
      <c r="E98" s="4"/>
      <c r="F98" s="4"/>
      <c r="G98" s="4"/>
      <c r="H98" s="3" t="s">
        <v>15</v>
      </c>
      <c r="I98" s="3" t="s">
        <v>16</v>
      </c>
      <c r="J98" s="3" t="s">
        <v>233</v>
      </c>
      <c r="K98" s="6" t="s">
        <v>234</v>
      </c>
      <c r="L98" s="3" t="s">
        <v>78</v>
      </c>
      <c r="M98" s="5" t="s">
        <v>20</v>
      </c>
      <c r="N98" s="10">
        <v>2766745.04</v>
      </c>
      <c r="O98" s="5" t="s">
        <v>235</v>
      </c>
      <c r="P98" s="5" t="s">
        <v>236</v>
      </c>
      <c r="Q98" s="5" t="s">
        <v>237</v>
      </c>
      <c r="R98" s="1"/>
    </row>
    <row r="99" spans="1:18" ht="26.4" hidden="1" customHeight="1">
      <c r="A99" s="1"/>
      <c r="B99" s="3">
        <v>69</v>
      </c>
      <c r="C99" s="3" t="s">
        <v>384</v>
      </c>
      <c r="D99" s="4" t="s">
        <v>385</v>
      </c>
      <c r="E99" s="4"/>
      <c r="F99" s="4"/>
      <c r="G99" s="4"/>
      <c r="H99" s="3" t="s">
        <v>15</v>
      </c>
      <c r="I99" s="3" t="s">
        <v>16</v>
      </c>
      <c r="J99" s="3" t="s">
        <v>33</v>
      </c>
      <c r="K99" s="6" t="s">
        <v>34</v>
      </c>
      <c r="L99" s="3" t="s">
        <v>386</v>
      </c>
      <c r="M99" s="5" t="s">
        <v>387</v>
      </c>
      <c r="N99" s="10">
        <v>2425476</v>
      </c>
      <c r="O99" s="5" t="s">
        <v>388</v>
      </c>
      <c r="P99" s="5" t="s">
        <v>389</v>
      </c>
      <c r="Q99" s="5" t="s">
        <v>390</v>
      </c>
      <c r="R99" s="1"/>
    </row>
    <row r="100" spans="1:18" ht="26.4" hidden="1" customHeight="1">
      <c r="A100" s="1"/>
      <c r="B100" s="3">
        <v>54</v>
      </c>
      <c r="C100" s="3" t="s">
        <v>309</v>
      </c>
      <c r="D100" s="4" t="s">
        <v>310</v>
      </c>
      <c r="E100" s="4"/>
      <c r="F100" s="4"/>
      <c r="G100" s="4"/>
      <c r="H100" s="3" t="s">
        <v>15</v>
      </c>
      <c r="I100" s="3" t="s">
        <v>16</v>
      </c>
      <c r="J100" s="3" t="s">
        <v>33</v>
      </c>
      <c r="K100" s="6" t="s">
        <v>34</v>
      </c>
      <c r="L100" s="3" t="s">
        <v>62</v>
      </c>
      <c r="M100" s="5" t="s">
        <v>20</v>
      </c>
      <c r="N100" s="10">
        <v>2418942.1</v>
      </c>
      <c r="O100" s="5" t="s">
        <v>311</v>
      </c>
      <c r="P100" s="5" t="s">
        <v>312</v>
      </c>
      <c r="Q100" s="5" t="s">
        <v>313</v>
      </c>
      <c r="R100" s="1"/>
    </row>
    <row r="101" spans="1:18" ht="39.6" hidden="1">
      <c r="A101" s="1"/>
      <c r="B101" s="3">
        <v>140</v>
      </c>
      <c r="C101" s="3" t="s">
        <v>748</v>
      </c>
      <c r="D101" s="4" t="s">
        <v>749</v>
      </c>
      <c r="E101" s="4"/>
      <c r="F101" s="4"/>
      <c r="G101" s="4"/>
      <c r="H101" s="3" t="s">
        <v>15</v>
      </c>
      <c r="I101" s="3" t="s">
        <v>16</v>
      </c>
      <c r="J101" s="3" t="s">
        <v>33</v>
      </c>
      <c r="K101" s="6" t="s">
        <v>34</v>
      </c>
      <c r="L101" s="3" t="s">
        <v>750</v>
      </c>
      <c r="M101" s="5" t="s">
        <v>107</v>
      </c>
      <c r="N101" s="10">
        <v>1958518.38</v>
      </c>
      <c r="O101" s="5" t="s">
        <v>751</v>
      </c>
      <c r="P101" s="5" t="s">
        <v>752</v>
      </c>
      <c r="Q101" s="5" t="s">
        <v>753</v>
      </c>
      <c r="R101" s="1"/>
    </row>
    <row r="102" spans="1:18" ht="26.4" hidden="1" customHeight="1">
      <c r="A102" s="1"/>
      <c r="B102" s="3">
        <v>1</v>
      </c>
      <c r="C102" s="3" t="s">
        <v>13</v>
      </c>
      <c r="D102" s="4" t="s">
        <v>14</v>
      </c>
      <c r="E102" s="4"/>
      <c r="F102" s="4"/>
      <c r="G102" s="4"/>
      <c r="H102" s="3" t="s">
        <v>15</v>
      </c>
      <c r="I102" s="3" t="s">
        <v>16</v>
      </c>
      <c r="J102" s="3" t="s">
        <v>17</v>
      </c>
      <c r="K102" s="6" t="s">
        <v>18</v>
      </c>
      <c r="L102" s="3" t="s">
        <v>19</v>
      </c>
      <c r="M102" s="5" t="s">
        <v>20</v>
      </c>
      <c r="N102" s="10">
        <v>1748292.21</v>
      </c>
      <c r="O102" s="5" t="s">
        <v>21</v>
      </c>
      <c r="P102" s="5" t="s">
        <v>22</v>
      </c>
      <c r="Q102" s="5" t="s">
        <v>23</v>
      </c>
      <c r="R102" s="1"/>
    </row>
    <row r="103" spans="1:18" ht="26.4" hidden="1" customHeight="1">
      <c r="A103" s="1"/>
      <c r="B103" s="3">
        <v>20</v>
      </c>
      <c r="C103" s="3" t="s">
        <v>141</v>
      </c>
      <c r="D103" s="4" t="s">
        <v>142</v>
      </c>
      <c r="E103" s="4"/>
      <c r="F103" s="4"/>
      <c r="G103" s="4"/>
      <c r="H103" s="3" t="s">
        <v>15</v>
      </c>
      <c r="I103" s="3" t="s">
        <v>16</v>
      </c>
      <c r="J103" s="3" t="s">
        <v>33</v>
      </c>
      <c r="K103" s="6" t="s">
        <v>34</v>
      </c>
      <c r="L103" s="3" t="s">
        <v>115</v>
      </c>
      <c r="M103" s="5" t="s">
        <v>143</v>
      </c>
      <c r="N103" s="10">
        <v>1602120.81</v>
      </c>
      <c r="O103" s="5" t="s">
        <v>144</v>
      </c>
      <c r="P103" s="5" t="s">
        <v>145</v>
      </c>
      <c r="Q103" s="5" t="s">
        <v>146</v>
      </c>
      <c r="R103" s="1"/>
    </row>
    <row r="104" spans="1:18" ht="26.4" hidden="1" customHeight="1">
      <c r="A104" s="1"/>
      <c r="B104" s="3">
        <v>2</v>
      </c>
      <c r="C104" s="3" t="s">
        <v>24</v>
      </c>
      <c r="D104" s="4" t="s">
        <v>25</v>
      </c>
      <c r="E104" s="4"/>
      <c r="F104" s="4"/>
      <c r="G104" s="4"/>
      <c r="H104" s="3" t="s">
        <v>15</v>
      </c>
      <c r="I104" s="3" t="s">
        <v>16</v>
      </c>
      <c r="J104" s="3" t="s">
        <v>26</v>
      </c>
      <c r="K104" s="6" t="s">
        <v>27</v>
      </c>
      <c r="L104" s="3" t="s">
        <v>19</v>
      </c>
      <c r="M104" s="5" t="s">
        <v>20</v>
      </c>
      <c r="N104" s="10">
        <v>1500569.25</v>
      </c>
      <c r="O104" s="5" t="s">
        <v>28</v>
      </c>
      <c r="P104" s="5" t="s">
        <v>29</v>
      </c>
      <c r="Q104" s="5" t="s">
        <v>30</v>
      </c>
      <c r="R104" s="1"/>
    </row>
    <row r="105" spans="1:18" ht="26.4" hidden="1" customHeight="1">
      <c r="A105" s="1"/>
      <c r="B105" s="3">
        <v>172</v>
      </c>
      <c r="C105" s="3" t="s">
        <v>904</v>
      </c>
      <c r="D105" s="4" t="s">
        <v>905</v>
      </c>
      <c r="E105" s="4"/>
      <c r="F105" s="4"/>
      <c r="G105" s="4"/>
      <c r="H105" s="3" t="s">
        <v>69</v>
      </c>
      <c r="I105" s="3" t="s">
        <v>16</v>
      </c>
      <c r="J105" s="3" t="s">
        <v>906</v>
      </c>
      <c r="K105" s="6" t="s">
        <v>907</v>
      </c>
      <c r="L105" s="3" t="s">
        <v>386</v>
      </c>
      <c r="M105" s="5" t="s">
        <v>20</v>
      </c>
      <c r="N105" s="10">
        <v>1060585.01</v>
      </c>
      <c r="O105" s="5" t="s">
        <v>908</v>
      </c>
      <c r="P105" s="5" t="s">
        <v>909</v>
      </c>
      <c r="Q105" s="5" t="s">
        <v>910</v>
      </c>
      <c r="R105" s="1"/>
    </row>
    <row r="106" spans="1:18" ht="26.4" hidden="1" customHeight="1">
      <c r="A106" s="1"/>
      <c r="B106" s="3">
        <v>35</v>
      </c>
      <c r="C106" s="3" t="s">
        <v>224</v>
      </c>
      <c r="D106" s="4" t="s">
        <v>225</v>
      </c>
      <c r="E106" s="4"/>
      <c r="F106" s="4"/>
      <c r="G106" s="4"/>
      <c r="H106" s="3" t="s">
        <v>15</v>
      </c>
      <c r="I106" s="3" t="s">
        <v>16</v>
      </c>
      <c r="J106" s="3" t="s">
        <v>226</v>
      </c>
      <c r="K106" s="6" t="s">
        <v>227</v>
      </c>
      <c r="L106" s="3" t="s">
        <v>78</v>
      </c>
      <c r="M106" s="5" t="s">
        <v>20</v>
      </c>
      <c r="N106" s="10">
        <v>1014291.76</v>
      </c>
      <c r="O106" s="5" t="s">
        <v>228</v>
      </c>
      <c r="P106" s="5" t="s">
        <v>229</v>
      </c>
      <c r="Q106" s="5" t="s">
        <v>230</v>
      </c>
      <c r="R106" s="1"/>
    </row>
    <row r="107" spans="1:18" ht="26.4" hidden="1" customHeight="1">
      <c r="A107" s="1"/>
      <c r="B107" s="3">
        <v>99</v>
      </c>
      <c r="C107" s="3" t="s">
        <v>542</v>
      </c>
      <c r="D107" s="7" t="s">
        <v>543</v>
      </c>
      <c r="E107" s="7"/>
      <c r="F107" s="7"/>
      <c r="G107" s="7"/>
      <c r="H107" s="3" t="s">
        <v>69</v>
      </c>
      <c r="I107" s="3" t="s">
        <v>16</v>
      </c>
      <c r="J107" s="3" t="s">
        <v>131</v>
      </c>
      <c r="K107" s="6" t="s">
        <v>132</v>
      </c>
      <c r="L107" s="3" t="s">
        <v>62</v>
      </c>
      <c r="M107" s="5" t="s">
        <v>20</v>
      </c>
      <c r="N107" s="10">
        <v>846466</v>
      </c>
      <c r="O107" s="5" t="s">
        <v>544</v>
      </c>
      <c r="P107" s="5" t="s">
        <v>545</v>
      </c>
      <c r="Q107" s="5" t="s">
        <v>546</v>
      </c>
      <c r="R107" s="1"/>
    </row>
    <row r="108" spans="1:18" ht="26.4" hidden="1" customHeight="1">
      <c r="A108" s="1"/>
      <c r="B108" s="3">
        <v>103</v>
      </c>
      <c r="C108" s="3" t="s">
        <v>561</v>
      </c>
      <c r="D108" s="4" t="s">
        <v>562</v>
      </c>
      <c r="E108" s="4"/>
      <c r="F108" s="4"/>
      <c r="G108" s="4"/>
      <c r="H108" s="3" t="s">
        <v>69</v>
      </c>
      <c r="I108" s="3" t="s">
        <v>16</v>
      </c>
      <c r="J108" s="3" t="s">
        <v>131</v>
      </c>
      <c r="K108" s="6" t="s">
        <v>132</v>
      </c>
      <c r="L108" s="3" t="s">
        <v>78</v>
      </c>
      <c r="M108" s="5" t="s">
        <v>20</v>
      </c>
      <c r="N108" s="10">
        <v>680301.3</v>
      </c>
      <c r="O108" s="5" t="s">
        <v>563</v>
      </c>
      <c r="P108" s="5" t="s">
        <v>564</v>
      </c>
      <c r="Q108" s="5" t="s">
        <v>565</v>
      </c>
      <c r="R108" s="1"/>
    </row>
    <row r="109" spans="1:18" ht="26.4" hidden="1" customHeight="1">
      <c r="A109" s="1"/>
      <c r="B109" s="3">
        <v>72</v>
      </c>
      <c r="C109" s="3" t="s">
        <v>403</v>
      </c>
      <c r="D109" s="4" t="s">
        <v>404</v>
      </c>
      <c r="E109" s="4"/>
      <c r="F109" s="4"/>
      <c r="G109" s="18"/>
      <c r="H109" s="3" t="s">
        <v>15</v>
      </c>
      <c r="I109" s="3" t="s">
        <v>16</v>
      </c>
      <c r="J109" s="3" t="s">
        <v>33</v>
      </c>
      <c r="K109" s="6" t="s">
        <v>34</v>
      </c>
      <c r="L109" s="3" t="s">
        <v>62</v>
      </c>
      <c r="M109" s="5" t="s">
        <v>405</v>
      </c>
      <c r="N109" s="10">
        <v>523598.09</v>
      </c>
      <c r="O109" s="5" t="s">
        <v>406</v>
      </c>
      <c r="P109" s="5" t="s">
        <v>407</v>
      </c>
      <c r="Q109" s="5" t="s">
        <v>408</v>
      </c>
      <c r="R109" s="1"/>
    </row>
    <row r="110" spans="1:18" ht="26.4" hidden="1" customHeight="1">
      <c r="A110" s="1"/>
      <c r="B110" s="3">
        <v>154</v>
      </c>
      <c r="C110" s="3" t="s">
        <v>820</v>
      </c>
      <c r="D110" s="4" t="s">
        <v>821</v>
      </c>
      <c r="E110" s="4"/>
      <c r="F110" s="4"/>
      <c r="G110" s="18"/>
      <c r="H110" s="3" t="s">
        <v>15</v>
      </c>
      <c r="I110" s="3" t="s">
        <v>16</v>
      </c>
      <c r="J110" s="3" t="s">
        <v>822</v>
      </c>
      <c r="K110" s="6" t="s">
        <v>823</v>
      </c>
      <c r="L110" s="3" t="s">
        <v>78</v>
      </c>
      <c r="M110" s="5" t="s">
        <v>824</v>
      </c>
      <c r="N110" s="10">
        <v>342000</v>
      </c>
      <c r="O110" s="5" t="s">
        <v>825</v>
      </c>
      <c r="P110" s="5" t="s">
        <v>826</v>
      </c>
      <c r="Q110" s="5" t="s">
        <v>827</v>
      </c>
      <c r="R110" s="1"/>
    </row>
    <row r="111" spans="1:18" ht="26.4" hidden="1" customHeight="1">
      <c r="A111" s="1"/>
      <c r="B111" s="3">
        <v>97</v>
      </c>
      <c r="C111" s="3" t="s">
        <v>531</v>
      </c>
      <c r="D111" s="4" t="s">
        <v>532</v>
      </c>
      <c r="E111" s="4"/>
      <c r="F111" s="4"/>
      <c r="G111" s="4"/>
      <c r="H111" s="3" t="s">
        <v>15</v>
      </c>
      <c r="I111" s="3" t="s">
        <v>16</v>
      </c>
      <c r="J111" s="3" t="s">
        <v>422</v>
      </c>
      <c r="K111" s="6" t="s">
        <v>423</v>
      </c>
      <c r="L111" s="3" t="s">
        <v>19</v>
      </c>
      <c r="M111" s="5" t="s">
        <v>533</v>
      </c>
      <c r="N111" s="10">
        <v>306195.51</v>
      </c>
      <c r="O111" s="5" t="s">
        <v>534</v>
      </c>
      <c r="P111" s="5" t="s">
        <v>535</v>
      </c>
      <c r="Q111" s="5" t="s">
        <v>536</v>
      </c>
      <c r="R111" s="1"/>
    </row>
    <row r="112" spans="1:18" ht="26.4" hidden="1" customHeight="1">
      <c r="A112" s="1"/>
      <c r="B112" s="3">
        <v>236</v>
      </c>
      <c r="C112" s="3" t="s">
        <v>1103</v>
      </c>
      <c r="D112" s="7" t="s">
        <v>1104</v>
      </c>
      <c r="E112" s="7" t="s">
        <v>1259</v>
      </c>
      <c r="F112" s="7"/>
      <c r="G112" s="7" t="s">
        <v>1235</v>
      </c>
      <c r="H112" s="3" t="s">
        <v>69</v>
      </c>
      <c r="I112" s="3" t="s">
        <v>995</v>
      </c>
      <c r="J112" s="3" t="s">
        <v>1105</v>
      </c>
      <c r="K112" s="6" t="s">
        <v>1106</v>
      </c>
      <c r="L112" s="3" t="s">
        <v>78</v>
      </c>
      <c r="M112" s="5" t="s">
        <v>1107</v>
      </c>
      <c r="N112" s="10">
        <v>247050</v>
      </c>
      <c r="O112" s="5" t="s">
        <v>1108</v>
      </c>
      <c r="P112" s="5" t="s">
        <v>1109</v>
      </c>
      <c r="Q112" s="5" t="s">
        <v>1110</v>
      </c>
      <c r="R112" s="1"/>
    </row>
    <row r="113" spans="1:18" ht="26.4" hidden="1" customHeight="1">
      <c r="A113" s="1"/>
      <c r="B113" s="3">
        <v>75</v>
      </c>
      <c r="C113" s="3" t="s">
        <v>420</v>
      </c>
      <c r="D113" s="4" t="s">
        <v>421</v>
      </c>
      <c r="E113" s="4"/>
      <c r="F113" s="4"/>
      <c r="G113" s="4"/>
      <c r="H113" s="3" t="s">
        <v>15</v>
      </c>
      <c r="I113" s="3" t="s">
        <v>16</v>
      </c>
      <c r="J113" s="3" t="s">
        <v>422</v>
      </c>
      <c r="K113" s="6" t="s">
        <v>423</v>
      </c>
      <c r="L113" s="3" t="s">
        <v>424</v>
      </c>
      <c r="M113" s="5" t="s">
        <v>20</v>
      </c>
      <c r="N113" s="10">
        <v>180420.63</v>
      </c>
      <c r="O113" s="5" t="s">
        <v>425</v>
      </c>
      <c r="P113" s="5" t="s">
        <v>426</v>
      </c>
      <c r="Q113" s="5" t="s">
        <v>427</v>
      </c>
      <c r="R113" s="1"/>
    </row>
    <row r="114" spans="1:18" ht="26.4" hidden="1" customHeight="1">
      <c r="A114" s="1"/>
      <c r="B114" s="3">
        <v>71</v>
      </c>
      <c r="C114" s="3" t="s">
        <v>398</v>
      </c>
      <c r="D114" s="4" t="s">
        <v>399</v>
      </c>
      <c r="E114" s="4"/>
      <c r="F114" s="4"/>
      <c r="G114" s="4"/>
      <c r="H114" s="3" t="s">
        <v>15</v>
      </c>
      <c r="I114" s="3" t="s">
        <v>16</v>
      </c>
      <c r="J114" s="3" t="s">
        <v>42</v>
      </c>
      <c r="K114" s="6" t="s">
        <v>43</v>
      </c>
      <c r="L114" s="3" t="s">
        <v>48</v>
      </c>
      <c r="M114" s="5" t="s">
        <v>20</v>
      </c>
      <c r="N114" s="10">
        <v>170914.9</v>
      </c>
      <c r="O114" s="5" t="s">
        <v>400</v>
      </c>
      <c r="P114" s="5" t="s">
        <v>401</v>
      </c>
      <c r="Q114" s="5" t="s">
        <v>402</v>
      </c>
      <c r="R114" s="1"/>
    </row>
    <row r="115" spans="1:18" ht="26.4" hidden="1" customHeight="1">
      <c r="A115" s="1"/>
      <c r="B115" s="3">
        <v>135</v>
      </c>
      <c r="C115" s="3" t="s">
        <v>724</v>
      </c>
      <c r="D115" s="4" t="s">
        <v>725</v>
      </c>
      <c r="E115" s="4"/>
      <c r="F115" s="4"/>
      <c r="G115" s="4"/>
      <c r="H115" s="3" t="s">
        <v>69</v>
      </c>
      <c r="I115" s="3" t="s">
        <v>16</v>
      </c>
      <c r="J115" s="3" t="s">
        <v>33</v>
      </c>
      <c r="K115" s="6" t="s">
        <v>34</v>
      </c>
      <c r="L115" s="3" t="s">
        <v>78</v>
      </c>
      <c r="M115" s="5" t="s">
        <v>20</v>
      </c>
      <c r="N115" s="10">
        <v>150500</v>
      </c>
      <c r="O115" s="5" t="s">
        <v>726</v>
      </c>
      <c r="P115" s="5" t="s">
        <v>727</v>
      </c>
      <c r="Q115" s="5" t="s">
        <v>728</v>
      </c>
      <c r="R115" s="1"/>
    </row>
    <row r="116" spans="1:18" ht="26.4" hidden="1" customHeight="1">
      <c r="A116" s="1"/>
      <c r="B116" s="3">
        <v>79</v>
      </c>
      <c r="C116" s="3" t="s">
        <v>443</v>
      </c>
      <c r="D116" s="4" t="s">
        <v>444</v>
      </c>
      <c r="E116" s="4"/>
      <c r="F116" s="4"/>
      <c r="G116" s="4"/>
      <c r="H116" s="3" t="s">
        <v>15</v>
      </c>
      <c r="I116" s="3" t="s">
        <v>16</v>
      </c>
      <c r="J116" s="3" t="s">
        <v>33</v>
      </c>
      <c r="K116" s="6" t="s">
        <v>34</v>
      </c>
      <c r="L116" s="3" t="s">
        <v>78</v>
      </c>
      <c r="M116" s="5" t="s">
        <v>387</v>
      </c>
      <c r="N116" s="10">
        <v>108843.56</v>
      </c>
      <c r="O116" s="5" t="s">
        <v>445</v>
      </c>
      <c r="P116" s="5" t="s">
        <v>446</v>
      </c>
      <c r="Q116" s="5" t="s">
        <v>447</v>
      </c>
      <c r="R116" s="1"/>
    </row>
    <row r="117" spans="1:18" ht="26.4" hidden="1" customHeight="1">
      <c r="A117" s="1"/>
      <c r="B117" s="3">
        <v>62</v>
      </c>
      <c r="C117" s="3" t="s">
        <v>351</v>
      </c>
      <c r="D117" s="4" t="s">
        <v>352</v>
      </c>
      <c r="E117" s="4"/>
      <c r="F117" s="4"/>
      <c r="G117" s="4"/>
      <c r="H117" s="3" t="s">
        <v>69</v>
      </c>
      <c r="I117" s="3" t="s">
        <v>16</v>
      </c>
      <c r="J117" s="3" t="s">
        <v>100</v>
      </c>
      <c r="K117" s="6" t="s">
        <v>101</v>
      </c>
      <c r="L117" s="3" t="s">
        <v>78</v>
      </c>
      <c r="M117" s="5" t="s">
        <v>353</v>
      </c>
      <c r="N117" s="10">
        <v>46628.09</v>
      </c>
      <c r="O117" s="5" t="s">
        <v>354</v>
      </c>
      <c r="P117" s="5" t="s">
        <v>355</v>
      </c>
      <c r="Q117" s="5" t="s">
        <v>356</v>
      </c>
      <c r="R117" s="1"/>
    </row>
    <row r="118" spans="1:18" ht="26.4" hidden="1" customHeight="1">
      <c r="A118" s="1"/>
      <c r="B118" s="3">
        <v>178</v>
      </c>
      <c r="C118" s="3" t="s">
        <v>934</v>
      </c>
      <c r="D118" s="4" t="s">
        <v>935</v>
      </c>
      <c r="E118" s="4"/>
      <c r="F118" s="4"/>
      <c r="G118" s="18"/>
      <c r="H118" s="3" t="s">
        <v>15</v>
      </c>
      <c r="I118" s="3" t="s">
        <v>16</v>
      </c>
      <c r="J118" s="3" t="s">
        <v>33</v>
      </c>
      <c r="K118" s="6" t="s">
        <v>34</v>
      </c>
      <c r="L118" s="3" t="s">
        <v>78</v>
      </c>
      <c r="M118" s="5" t="s">
        <v>20</v>
      </c>
      <c r="N118" s="10">
        <v>16975</v>
      </c>
      <c r="O118" s="5" t="s">
        <v>936</v>
      </c>
      <c r="P118" s="5" t="s">
        <v>937</v>
      </c>
      <c r="Q118" s="5" t="s">
        <v>938</v>
      </c>
      <c r="R118" s="1"/>
    </row>
    <row r="119" spans="1:18" ht="26.4" hidden="1" customHeight="1">
      <c r="A119" s="1"/>
      <c r="B119" s="3">
        <v>64</v>
      </c>
      <c r="C119" s="3" t="s">
        <v>363</v>
      </c>
      <c r="D119" s="4" t="s">
        <v>364</v>
      </c>
      <c r="E119" s="4"/>
      <c r="F119" s="4"/>
      <c r="G119" s="4"/>
      <c r="H119" s="3" t="s">
        <v>15</v>
      </c>
      <c r="I119" s="3" t="s">
        <v>16</v>
      </c>
      <c r="J119" s="3" t="s">
        <v>365</v>
      </c>
      <c r="K119" s="6" t="s">
        <v>366</v>
      </c>
      <c r="L119" s="3" t="s">
        <v>288</v>
      </c>
      <c r="M119" s="5" t="s">
        <v>107</v>
      </c>
      <c r="N119" s="10">
        <v>12250</v>
      </c>
      <c r="O119" s="5" t="s">
        <v>367</v>
      </c>
      <c r="P119" s="5" t="s">
        <v>368</v>
      </c>
      <c r="Q119" s="5" t="s">
        <v>369</v>
      </c>
      <c r="R119" s="1"/>
    </row>
    <row r="120" spans="1:18" ht="26.4" hidden="1" customHeight="1">
      <c r="A120" s="1"/>
      <c r="B120" s="3">
        <v>234</v>
      </c>
      <c r="C120" s="3" t="s">
        <v>1094</v>
      </c>
      <c r="D120" s="4" t="s">
        <v>1095</v>
      </c>
      <c r="E120" s="4"/>
      <c r="F120" s="4"/>
      <c r="G120" s="4"/>
      <c r="H120" s="3" t="s">
        <v>69</v>
      </c>
      <c r="I120" s="3" t="s">
        <v>946</v>
      </c>
      <c r="J120" s="3" t="s">
        <v>136</v>
      </c>
      <c r="K120" s="6" t="s">
        <v>137</v>
      </c>
      <c r="L120" s="3" t="s">
        <v>115</v>
      </c>
      <c r="M120" s="5" t="s">
        <v>20</v>
      </c>
      <c r="N120" s="10">
        <v>6331.21</v>
      </c>
      <c r="O120" s="5" t="s">
        <v>1096</v>
      </c>
      <c r="P120" s="5" t="s">
        <v>1097</v>
      </c>
      <c r="Q120" s="5" t="s">
        <v>1098</v>
      </c>
      <c r="R120" s="1"/>
    </row>
    <row r="121" spans="1:18" ht="26.4" hidden="1" customHeight="1">
      <c r="A121" s="1"/>
      <c r="B121" s="3">
        <v>106</v>
      </c>
      <c r="C121" s="3" t="s">
        <v>573</v>
      </c>
      <c r="D121" s="7" t="s">
        <v>574</v>
      </c>
      <c r="E121" s="7" t="s">
        <v>1259</v>
      </c>
      <c r="F121" s="7"/>
      <c r="G121" s="7" t="s">
        <v>1235</v>
      </c>
      <c r="H121" s="3" t="s">
        <v>15</v>
      </c>
      <c r="I121" s="3" t="s">
        <v>16</v>
      </c>
      <c r="J121" s="3" t="s">
        <v>33</v>
      </c>
      <c r="K121" s="6" t="s">
        <v>34</v>
      </c>
      <c r="L121" s="3" t="s">
        <v>90</v>
      </c>
      <c r="M121" s="5" t="s">
        <v>107</v>
      </c>
      <c r="N121" s="10">
        <v>23.02</v>
      </c>
      <c r="O121" s="5" t="s">
        <v>575</v>
      </c>
      <c r="P121" s="5" t="s">
        <v>576</v>
      </c>
      <c r="Q121" s="5" t="s">
        <v>577</v>
      </c>
      <c r="R121" s="1"/>
    </row>
    <row r="122" spans="1:18" ht="26.4" hidden="1" customHeight="1">
      <c r="A122" s="1"/>
      <c r="B122" s="3">
        <v>175</v>
      </c>
      <c r="C122" s="3" t="s">
        <v>920</v>
      </c>
      <c r="D122" s="4" t="s">
        <v>921</v>
      </c>
      <c r="E122" s="4"/>
      <c r="F122" s="4"/>
      <c r="G122" s="4"/>
      <c r="H122" s="3" t="s">
        <v>15</v>
      </c>
      <c r="I122" s="3" t="s">
        <v>16</v>
      </c>
      <c r="J122" s="3" t="s">
        <v>100</v>
      </c>
      <c r="K122" s="6" t="s">
        <v>101</v>
      </c>
      <c r="L122" s="3" t="s">
        <v>78</v>
      </c>
      <c r="M122" s="5" t="s">
        <v>49</v>
      </c>
      <c r="N122" s="10">
        <v>13.71</v>
      </c>
      <c r="O122" s="5" t="s">
        <v>922</v>
      </c>
      <c r="P122" s="5" t="s">
        <v>923</v>
      </c>
      <c r="Q122" s="5" t="s">
        <v>924</v>
      </c>
      <c r="R122" s="1"/>
    </row>
    <row r="123" spans="1:18" ht="26.4" hidden="1" customHeight="1">
      <c r="A123" s="1"/>
      <c r="B123" s="3">
        <v>31</v>
      </c>
      <c r="C123" s="3" t="s">
        <v>201</v>
      </c>
      <c r="D123" s="4" t="s">
        <v>202</v>
      </c>
      <c r="E123" s="4"/>
      <c r="F123" s="4"/>
      <c r="G123" s="4"/>
      <c r="H123" s="3" t="s">
        <v>15</v>
      </c>
      <c r="I123" s="3" t="s">
        <v>16</v>
      </c>
      <c r="J123" s="3" t="s">
        <v>203</v>
      </c>
      <c r="K123" s="6" t="s">
        <v>204</v>
      </c>
      <c r="L123" s="3" t="s">
        <v>78</v>
      </c>
      <c r="M123" s="5" t="s">
        <v>205</v>
      </c>
      <c r="N123" s="10">
        <v>11.57</v>
      </c>
      <c r="O123" s="5" t="s">
        <v>206</v>
      </c>
      <c r="P123" s="5" t="s">
        <v>207</v>
      </c>
      <c r="Q123" s="5" t="s">
        <v>208</v>
      </c>
      <c r="R123" s="1"/>
    </row>
    <row r="124" spans="1:18" ht="26.4" hidden="1" customHeight="1">
      <c r="A124" s="1"/>
      <c r="B124" s="3">
        <v>30</v>
      </c>
      <c r="C124" s="3" t="s">
        <v>194</v>
      </c>
      <c r="D124" s="4" t="s">
        <v>195</v>
      </c>
      <c r="E124" s="4"/>
      <c r="F124" s="4"/>
      <c r="G124" s="4"/>
      <c r="H124" s="3" t="s">
        <v>15</v>
      </c>
      <c r="I124" s="3" t="s">
        <v>16</v>
      </c>
      <c r="J124" s="3" t="s">
        <v>196</v>
      </c>
      <c r="K124" s="6" t="s">
        <v>197</v>
      </c>
      <c r="L124" s="3" t="s">
        <v>19</v>
      </c>
      <c r="M124" s="5" t="s">
        <v>20</v>
      </c>
      <c r="N124" s="10">
        <v>6.59</v>
      </c>
      <c r="O124" s="5" t="s">
        <v>198</v>
      </c>
      <c r="P124" s="5" t="s">
        <v>199</v>
      </c>
      <c r="Q124" s="5" t="s">
        <v>200</v>
      </c>
      <c r="R124" s="1"/>
    </row>
    <row r="125" spans="1:18" ht="26.4" hidden="1" customHeight="1">
      <c r="A125" s="1"/>
      <c r="B125" s="3">
        <v>4</v>
      </c>
      <c r="C125" s="3" t="s">
        <v>40</v>
      </c>
      <c r="D125" s="4" t="s">
        <v>41</v>
      </c>
      <c r="E125" s="4"/>
      <c r="F125" s="4"/>
      <c r="G125" s="4"/>
      <c r="H125" s="3" t="s">
        <v>15</v>
      </c>
      <c r="I125" s="3" t="s">
        <v>16</v>
      </c>
      <c r="J125" s="3" t="s">
        <v>42</v>
      </c>
      <c r="K125" s="6" t="s">
        <v>43</v>
      </c>
      <c r="L125" s="3" t="s">
        <v>19</v>
      </c>
      <c r="M125" s="5" t="s">
        <v>44</v>
      </c>
      <c r="N125" s="10">
        <v>0</v>
      </c>
      <c r="O125" s="5" t="s">
        <v>45</v>
      </c>
      <c r="P125" s="5" t="s">
        <v>45</v>
      </c>
      <c r="Q125" s="5" t="s">
        <v>45</v>
      </c>
      <c r="R125" s="1"/>
    </row>
    <row r="126" spans="1:18" ht="26.4" hidden="1" customHeight="1">
      <c r="A126" s="1"/>
      <c r="B126" s="3">
        <v>10</v>
      </c>
      <c r="C126" s="3" t="s">
        <v>83</v>
      </c>
      <c r="D126" s="4" t="s">
        <v>84</v>
      </c>
      <c r="E126" s="4"/>
      <c r="F126" s="4"/>
      <c r="G126" s="4"/>
      <c r="H126" s="3" t="s">
        <v>69</v>
      </c>
      <c r="I126" s="3" t="s">
        <v>16</v>
      </c>
      <c r="J126" s="3" t="s">
        <v>85</v>
      </c>
      <c r="K126" s="6" t="s">
        <v>86</v>
      </c>
      <c r="L126" s="3" t="s">
        <v>87</v>
      </c>
      <c r="M126" s="5" t="s">
        <v>44</v>
      </c>
      <c r="N126" s="10">
        <v>0</v>
      </c>
      <c r="O126" s="5" t="s">
        <v>45</v>
      </c>
      <c r="P126" s="5" t="s">
        <v>45</v>
      </c>
      <c r="Q126" s="5" t="s">
        <v>45</v>
      </c>
      <c r="R126" s="1"/>
    </row>
    <row r="127" spans="1:18" ht="26.4" hidden="1" customHeight="1">
      <c r="A127" s="1"/>
      <c r="B127" s="3">
        <v>11</v>
      </c>
      <c r="C127" s="3" t="s">
        <v>88</v>
      </c>
      <c r="D127" s="4" t="s">
        <v>89</v>
      </c>
      <c r="E127" s="4"/>
      <c r="F127" s="4"/>
      <c r="G127" s="4"/>
      <c r="H127" s="3" t="s">
        <v>15</v>
      </c>
      <c r="I127" s="3" t="s">
        <v>16</v>
      </c>
      <c r="J127" s="3" t="s">
        <v>33</v>
      </c>
      <c r="K127" s="6" t="s">
        <v>34</v>
      </c>
      <c r="L127" s="3" t="s">
        <v>90</v>
      </c>
      <c r="M127" s="5" t="s">
        <v>91</v>
      </c>
      <c r="N127" s="10">
        <v>0</v>
      </c>
      <c r="O127" s="5" t="s">
        <v>45</v>
      </c>
      <c r="P127" s="5" t="s">
        <v>45</v>
      </c>
      <c r="Q127" s="5" t="s">
        <v>45</v>
      </c>
      <c r="R127" s="1"/>
    </row>
    <row r="128" spans="1:18" ht="26.4" hidden="1" customHeight="1">
      <c r="A128" s="1"/>
      <c r="B128" s="3">
        <v>15</v>
      </c>
      <c r="C128" s="3" t="s">
        <v>111</v>
      </c>
      <c r="D128" s="4" t="s">
        <v>112</v>
      </c>
      <c r="E128" s="4"/>
      <c r="F128" s="4"/>
      <c r="G128" s="4"/>
      <c r="H128" s="3" t="s">
        <v>69</v>
      </c>
      <c r="I128" s="3" t="s">
        <v>16</v>
      </c>
      <c r="J128" s="3" t="s">
        <v>113</v>
      </c>
      <c r="K128" s="6" t="s">
        <v>114</v>
      </c>
      <c r="L128" s="3" t="s">
        <v>115</v>
      </c>
      <c r="M128" s="5" t="s">
        <v>20</v>
      </c>
      <c r="N128" s="10">
        <v>0</v>
      </c>
      <c r="O128" s="5" t="s">
        <v>45</v>
      </c>
      <c r="P128" s="5" t="s">
        <v>45</v>
      </c>
      <c r="Q128" s="5" t="s">
        <v>45</v>
      </c>
      <c r="R128" s="1"/>
    </row>
    <row r="129" spans="1:18" ht="26.4" hidden="1" customHeight="1">
      <c r="A129" s="1"/>
      <c r="B129" s="3">
        <v>18</v>
      </c>
      <c r="C129" s="3" t="s">
        <v>129</v>
      </c>
      <c r="D129" s="4" t="s">
        <v>130</v>
      </c>
      <c r="E129" s="4"/>
      <c r="F129" s="4"/>
      <c r="G129" s="4"/>
      <c r="H129" s="3" t="s">
        <v>69</v>
      </c>
      <c r="I129" s="3" t="s">
        <v>16</v>
      </c>
      <c r="J129" s="3" t="s">
        <v>131</v>
      </c>
      <c r="K129" s="6" t="s">
        <v>132</v>
      </c>
      <c r="L129" s="3" t="s">
        <v>133</v>
      </c>
      <c r="M129" s="5" t="s">
        <v>20</v>
      </c>
      <c r="N129" s="10">
        <v>0</v>
      </c>
      <c r="O129" s="5" t="s">
        <v>45</v>
      </c>
      <c r="P129" s="5" t="s">
        <v>45</v>
      </c>
      <c r="Q129" s="5" t="s">
        <v>45</v>
      </c>
      <c r="R129" s="1"/>
    </row>
    <row r="130" spans="1:18" ht="26.4" hidden="1" customHeight="1">
      <c r="A130" s="1"/>
      <c r="B130" s="3">
        <v>22</v>
      </c>
      <c r="C130" s="3" t="s">
        <v>152</v>
      </c>
      <c r="D130" s="4" t="s">
        <v>153</v>
      </c>
      <c r="E130" s="4"/>
      <c r="F130" s="4"/>
      <c r="G130" s="4"/>
      <c r="H130" s="3" t="s">
        <v>15</v>
      </c>
      <c r="I130" s="3" t="s">
        <v>16</v>
      </c>
      <c r="J130" s="3" t="s">
        <v>33</v>
      </c>
      <c r="K130" s="6" t="s">
        <v>34</v>
      </c>
      <c r="L130" s="3" t="s">
        <v>62</v>
      </c>
      <c r="M130" s="5" t="s">
        <v>20</v>
      </c>
      <c r="N130" s="10">
        <v>0</v>
      </c>
      <c r="O130" s="5" t="s">
        <v>45</v>
      </c>
      <c r="P130" s="5" t="s">
        <v>45</v>
      </c>
      <c r="Q130" s="5" t="s">
        <v>45</v>
      </c>
      <c r="R130" s="1"/>
    </row>
    <row r="131" spans="1:18" ht="26.4" hidden="1" customHeight="1">
      <c r="A131" s="1"/>
      <c r="B131" s="3">
        <v>23</v>
      </c>
      <c r="C131" s="3" t="s">
        <v>154</v>
      </c>
      <c r="D131" s="4" t="s">
        <v>155</v>
      </c>
      <c r="E131" s="4"/>
      <c r="F131" s="4"/>
      <c r="G131" s="4"/>
      <c r="H131" s="3" t="s">
        <v>15</v>
      </c>
      <c r="I131" s="3" t="s">
        <v>16</v>
      </c>
      <c r="J131" s="3" t="s">
        <v>156</v>
      </c>
      <c r="K131" s="6" t="s">
        <v>157</v>
      </c>
      <c r="L131" s="3" t="s">
        <v>158</v>
      </c>
      <c r="M131" s="5" t="s">
        <v>20</v>
      </c>
      <c r="N131" s="10">
        <v>0</v>
      </c>
      <c r="O131" s="5" t="s">
        <v>45</v>
      </c>
      <c r="P131" s="5" t="s">
        <v>45</v>
      </c>
      <c r="Q131" s="5" t="s">
        <v>45</v>
      </c>
      <c r="R131" s="1"/>
    </row>
    <row r="132" spans="1:18" ht="26.4" hidden="1" customHeight="1">
      <c r="A132" s="1"/>
      <c r="B132" s="3">
        <v>28</v>
      </c>
      <c r="C132" s="3" t="s">
        <v>185</v>
      </c>
      <c r="D132" s="4" t="s">
        <v>186</v>
      </c>
      <c r="E132" s="4"/>
      <c r="F132" s="4"/>
      <c r="G132" s="4"/>
      <c r="H132" s="3" t="s">
        <v>15</v>
      </c>
      <c r="I132" s="3" t="s">
        <v>16</v>
      </c>
      <c r="J132" s="3" t="s">
        <v>85</v>
      </c>
      <c r="K132" s="6" t="s">
        <v>86</v>
      </c>
      <c r="L132" s="3" t="s">
        <v>187</v>
      </c>
      <c r="M132" s="5" t="s">
        <v>188</v>
      </c>
      <c r="N132" s="10">
        <v>0</v>
      </c>
      <c r="O132" s="5" t="s">
        <v>45</v>
      </c>
      <c r="P132" s="5" t="s">
        <v>45</v>
      </c>
      <c r="Q132" s="5" t="s">
        <v>45</v>
      </c>
      <c r="R132" s="1"/>
    </row>
    <row r="133" spans="1:18" ht="26.4" hidden="1" customHeight="1">
      <c r="A133" s="1"/>
      <c r="B133" s="3">
        <v>29</v>
      </c>
      <c r="C133" s="3" t="s">
        <v>189</v>
      </c>
      <c r="D133" s="4" t="s">
        <v>190</v>
      </c>
      <c r="E133" s="4"/>
      <c r="F133" s="4"/>
      <c r="G133" s="4"/>
      <c r="H133" s="3" t="s">
        <v>15</v>
      </c>
      <c r="I133" s="3" t="s">
        <v>16</v>
      </c>
      <c r="J133" s="3" t="s">
        <v>191</v>
      </c>
      <c r="K133" s="6" t="s">
        <v>192</v>
      </c>
      <c r="L133" s="3" t="s">
        <v>193</v>
      </c>
      <c r="M133" s="5" t="s">
        <v>107</v>
      </c>
      <c r="N133" s="10">
        <v>0</v>
      </c>
      <c r="O133" s="5" t="s">
        <v>45</v>
      </c>
      <c r="P133" s="5" t="s">
        <v>45</v>
      </c>
      <c r="Q133" s="5" t="s">
        <v>45</v>
      </c>
      <c r="R133" s="1"/>
    </row>
    <row r="134" spans="1:18" ht="26.4" hidden="1" customHeight="1">
      <c r="A134" s="1"/>
      <c r="B134" s="3">
        <v>32</v>
      </c>
      <c r="C134" s="3" t="s">
        <v>209</v>
      </c>
      <c r="D134" s="4" t="s">
        <v>210</v>
      </c>
      <c r="E134" s="4"/>
      <c r="F134" s="4"/>
      <c r="G134" s="4"/>
      <c r="H134" s="3" t="s">
        <v>15</v>
      </c>
      <c r="I134" s="3" t="s">
        <v>16</v>
      </c>
      <c r="J134" s="3" t="s">
        <v>211</v>
      </c>
      <c r="K134" s="6" t="s">
        <v>212</v>
      </c>
      <c r="L134" s="3" t="s">
        <v>35</v>
      </c>
      <c r="M134" s="5" t="s">
        <v>213</v>
      </c>
      <c r="N134" s="10">
        <v>0</v>
      </c>
      <c r="O134" s="5" t="s">
        <v>214</v>
      </c>
      <c r="P134" s="5" t="s">
        <v>215</v>
      </c>
      <c r="Q134" s="5" t="s">
        <v>216</v>
      </c>
      <c r="R134" s="1"/>
    </row>
    <row r="135" spans="1:18" ht="26.4" hidden="1" customHeight="1">
      <c r="A135" s="1"/>
      <c r="B135" s="3">
        <v>33</v>
      </c>
      <c r="C135" s="3" t="s">
        <v>217</v>
      </c>
      <c r="D135" s="4" t="s">
        <v>218</v>
      </c>
      <c r="E135" s="4"/>
      <c r="F135" s="4"/>
      <c r="G135" s="4"/>
      <c r="H135" s="3" t="s">
        <v>15</v>
      </c>
      <c r="I135" s="3" t="s">
        <v>16</v>
      </c>
      <c r="J135" s="3" t="s">
        <v>219</v>
      </c>
      <c r="K135" s="6" t="s">
        <v>220</v>
      </c>
      <c r="L135" s="3" t="s">
        <v>221</v>
      </c>
      <c r="M135" s="5" t="s">
        <v>143</v>
      </c>
      <c r="N135" s="10">
        <v>0</v>
      </c>
      <c r="O135" s="5" t="s">
        <v>45</v>
      </c>
      <c r="P135" s="5" t="s">
        <v>45</v>
      </c>
      <c r="Q135" s="5" t="s">
        <v>45</v>
      </c>
      <c r="R135" s="1"/>
    </row>
    <row r="136" spans="1:18" ht="26.4" hidden="1" customHeight="1">
      <c r="A136" s="1"/>
      <c r="B136" s="3">
        <v>34</v>
      </c>
      <c r="C136" s="3" t="s">
        <v>222</v>
      </c>
      <c r="D136" s="4" t="s">
        <v>223</v>
      </c>
      <c r="E136" s="4"/>
      <c r="F136" s="4"/>
      <c r="G136" s="4"/>
      <c r="H136" s="3" t="s">
        <v>15</v>
      </c>
      <c r="I136" s="3" t="s">
        <v>16</v>
      </c>
      <c r="J136" s="3" t="s">
        <v>33</v>
      </c>
      <c r="K136" s="6" t="s">
        <v>34</v>
      </c>
      <c r="L136" s="3" t="s">
        <v>78</v>
      </c>
      <c r="M136" s="5" t="s">
        <v>20</v>
      </c>
      <c r="N136" s="10">
        <v>0</v>
      </c>
      <c r="O136" s="5" t="s">
        <v>45</v>
      </c>
      <c r="P136" s="5" t="s">
        <v>45</v>
      </c>
      <c r="Q136" s="5" t="s">
        <v>45</v>
      </c>
      <c r="R136" s="1"/>
    </row>
    <row r="137" spans="1:18" ht="26.4" hidden="1">
      <c r="A137" s="1"/>
      <c r="B137" s="3">
        <v>38</v>
      </c>
      <c r="C137" s="3" t="s">
        <v>244</v>
      </c>
      <c r="D137" s="4" t="s">
        <v>245</v>
      </c>
      <c r="E137" s="4"/>
      <c r="F137" s="4"/>
      <c r="G137" s="4"/>
      <c r="H137" s="3" t="s">
        <v>15</v>
      </c>
      <c r="I137" s="3" t="s">
        <v>16</v>
      </c>
      <c r="J137" s="3" t="s">
        <v>246</v>
      </c>
      <c r="K137" s="6" t="s">
        <v>247</v>
      </c>
      <c r="L137" s="3" t="s">
        <v>19</v>
      </c>
      <c r="M137" s="5" t="s">
        <v>20</v>
      </c>
      <c r="N137" s="10">
        <v>0</v>
      </c>
      <c r="O137" s="5" t="s">
        <v>45</v>
      </c>
      <c r="P137" s="5" t="s">
        <v>45</v>
      </c>
      <c r="Q137" s="5" t="s">
        <v>45</v>
      </c>
      <c r="R137" s="1"/>
    </row>
    <row r="138" spans="1:18" ht="26.4" hidden="1" customHeight="1">
      <c r="A138" s="1"/>
      <c r="B138" s="3">
        <v>39</v>
      </c>
      <c r="C138" s="3" t="s">
        <v>248</v>
      </c>
      <c r="D138" s="4" t="s">
        <v>249</v>
      </c>
      <c r="E138" s="4"/>
      <c r="F138" s="4"/>
      <c r="G138" s="4"/>
      <c r="H138" s="3" t="s">
        <v>15</v>
      </c>
      <c r="I138" s="3" t="s">
        <v>16</v>
      </c>
      <c r="J138" s="3" t="s">
        <v>250</v>
      </c>
      <c r="K138" s="6" t="s">
        <v>251</v>
      </c>
      <c r="L138" s="3" t="s">
        <v>125</v>
      </c>
      <c r="M138" s="5" t="s">
        <v>107</v>
      </c>
      <c r="N138" s="10">
        <v>0</v>
      </c>
      <c r="O138" s="5" t="s">
        <v>45</v>
      </c>
      <c r="P138" s="5" t="s">
        <v>45</v>
      </c>
      <c r="Q138" s="5" t="s">
        <v>45</v>
      </c>
      <c r="R138" s="1"/>
    </row>
    <row r="139" spans="1:18" ht="26.4" hidden="1" customHeight="1">
      <c r="A139" s="1"/>
      <c r="B139" s="3">
        <v>40</v>
      </c>
      <c r="C139" s="3" t="s">
        <v>252</v>
      </c>
      <c r="D139" s="4" t="s">
        <v>253</v>
      </c>
      <c r="E139" s="4"/>
      <c r="F139" s="4"/>
      <c r="G139" s="4"/>
      <c r="H139" s="3" t="s">
        <v>15</v>
      </c>
      <c r="I139" s="3" t="s">
        <v>16</v>
      </c>
      <c r="J139" s="3" t="s">
        <v>33</v>
      </c>
      <c r="K139" s="6" t="s">
        <v>34</v>
      </c>
      <c r="L139" s="3" t="s">
        <v>115</v>
      </c>
      <c r="M139" s="5" t="s">
        <v>107</v>
      </c>
      <c r="N139" s="10">
        <v>0</v>
      </c>
      <c r="O139" s="5" t="s">
        <v>45</v>
      </c>
      <c r="P139" s="5" t="s">
        <v>45</v>
      </c>
      <c r="Q139" s="5" t="s">
        <v>45</v>
      </c>
      <c r="R139" s="1"/>
    </row>
    <row r="140" spans="1:18" ht="26.4" hidden="1" customHeight="1">
      <c r="A140" s="1"/>
      <c r="B140" s="3">
        <v>42</v>
      </c>
      <c r="C140" s="3" t="s">
        <v>259</v>
      </c>
      <c r="D140" s="4" t="s">
        <v>260</v>
      </c>
      <c r="E140" s="4"/>
      <c r="F140" s="4"/>
      <c r="G140" s="4"/>
      <c r="H140" s="3" t="s">
        <v>15</v>
      </c>
      <c r="I140" s="3" t="s">
        <v>16</v>
      </c>
      <c r="J140" s="3" t="s">
        <v>42</v>
      </c>
      <c r="K140" s="6" t="s">
        <v>43</v>
      </c>
      <c r="L140" s="3" t="s">
        <v>78</v>
      </c>
      <c r="M140" s="5" t="s">
        <v>20</v>
      </c>
      <c r="N140" s="10">
        <v>0</v>
      </c>
      <c r="O140" s="5" t="s">
        <v>45</v>
      </c>
      <c r="P140" s="5" t="s">
        <v>45</v>
      </c>
      <c r="Q140" s="5" t="s">
        <v>45</v>
      </c>
      <c r="R140" s="1"/>
    </row>
    <row r="141" spans="1:18" ht="26.4" hidden="1" customHeight="1">
      <c r="A141" s="1"/>
      <c r="B141" s="3">
        <v>43</v>
      </c>
      <c r="C141" s="3" t="s">
        <v>261</v>
      </c>
      <c r="D141" s="4" t="s">
        <v>262</v>
      </c>
      <c r="E141" s="4"/>
      <c r="F141" s="4"/>
      <c r="G141" s="4"/>
      <c r="H141" s="3" t="s">
        <v>15</v>
      </c>
      <c r="I141" s="3" t="s">
        <v>16</v>
      </c>
      <c r="J141" s="3" t="s">
        <v>263</v>
      </c>
      <c r="K141" s="6" t="s">
        <v>264</v>
      </c>
      <c r="L141" s="3" t="s">
        <v>78</v>
      </c>
      <c r="M141" s="5" t="s">
        <v>20</v>
      </c>
      <c r="N141" s="10">
        <v>0</v>
      </c>
      <c r="O141" s="5" t="s">
        <v>45</v>
      </c>
      <c r="P141" s="5" t="s">
        <v>45</v>
      </c>
      <c r="Q141" s="5" t="s">
        <v>45</v>
      </c>
      <c r="R141" s="1"/>
    </row>
    <row r="142" spans="1:18" ht="26.4" customHeight="1">
      <c r="A142" s="1"/>
      <c r="B142" s="3">
        <v>45</v>
      </c>
      <c r="C142" s="3" t="s">
        <v>270</v>
      </c>
      <c r="D142" s="8" t="s">
        <v>271</v>
      </c>
      <c r="E142" s="8"/>
      <c r="F142" s="8"/>
      <c r="G142" s="8" t="s">
        <v>1240</v>
      </c>
      <c r="H142" s="3" t="s">
        <v>15</v>
      </c>
      <c r="I142" s="3" t="s">
        <v>16</v>
      </c>
      <c r="J142" s="3" t="s">
        <v>136</v>
      </c>
      <c r="K142" s="6" t="s">
        <v>137</v>
      </c>
      <c r="L142" s="3" t="s">
        <v>62</v>
      </c>
      <c r="M142" s="5" t="s">
        <v>20</v>
      </c>
      <c r="N142" s="10">
        <v>0</v>
      </c>
      <c r="O142" s="5" t="s">
        <v>45</v>
      </c>
      <c r="P142" s="5" t="s">
        <v>45</v>
      </c>
      <c r="Q142" s="5" t="s">
        <v>45</v>
      </c>
      <c r="R142" s="1"/>
    </row>
    <row r="143" spans="1:18" ht="26.4" hidden="1" customHeight="1">
      <c r="A143" s="1"/>
      <c r="B143" s="3">
        <v>46</v>
      </c>
      <c r="C143" s="3" t="s">
        <v>272</v>
      </c>
      <c r="D143" s="4" t="s">
        <v>273</v>
      </c>
      <c r="E143" s="4"/>
      <c r="F143" s="4"/>
      <c r="G143" s="4"/>
      <c r="H143" s="3" t="s">
        <v>15</v>
      </c>
      <c r="I143" s="3" t="s">
        <v>16</v>
      </c>
      <c r="J143" s="3" t="s">
        <v>33</v>
      </c>
      <c r="K143" s="6" t="s">
        <v>34</v>
      </c>
      <c r="L143" s="3" t="s">
        <v>35</v>
      </c>
      <c r="M143" s="5" t="s">
        <v>20</v>
      </c>
      <c r="N143" s="10">
        <v>0</v>
      </c>
      <c r="O143" s="5" t="s">
        <v>45</v>
      </c>
      <c r="P143" s="5" t="s">
        <v>45</v>
      </c>
      <c r="Q143" s="5" t="s">
        <v>45</v>
      </c>
      <c r="R143" s="1"/>
    </row>
    <row r="144" spans="1:18" ht="26.4" hidden="1" customHeight="1">
      <c r="A144" s="1"/>
      <c r="B144" s="3">
        <v>47</v>
      </c>
      <c r="C144" s="3" t="s">
        <v>274</v>
      </c>
      <c r="D144" s="4" t="s">
        <v>275</v>
      </c>
      <c r="E144" s="4"/>
      <c r="F144" s="4"/>
      <c r="G144" s="4"/>
      <c r="H144" s="3" t="s">
        <v>69</v>
      </c>
      <c r="I144" s="3" t="s">
        <v>16</v>
      </c>
      <c r="J144" s="3" t="s">
        <v>276</v>
      </c>
      <c r="K144" s="6" t="s">
        <v>277</v>
      </c>
      <c r="L144" s="3" t="s">
        <v>278</v>
      </c>
      <c r="M144" s="5" t="s">
        <v>72</v>
      </c>
      <c r="N144" s="10">
        <v>0</v>
      </c>
      <c r="O144" s="5" t="s">
        <v>45</v>
      </c>
      <c r="P144" s="5" t="s">
        <v>45</v>
      </c>
      <c r="Q144" s="5" t="s">
        <v>45</v>
      </c>
      <c r="R144" s="1"/>
    </row>
    <row r="145" spans="1:18" ht="26.4" hidden="1" customHeight="1">
      <c r="A145" s="1"/>
      <c r="B145" s="3">
        <v>50</v>
      </c>
      <c r="C145" s="3" t="s">
        <v>293</v>
      </c>
      <c r="D145" s="4" t="s">
        <v>294</v>
      </c>
      <c r="E145" s="4"/>
      <c r="F145" s="4"/>
      <c r="G145" s="4"/>
      <c r="H145" s="3" t="s">
        <v>15</v>
      </c>
      <c r="I145" s="3" t="s">
        <v>16</v>
      </c>
      <c r="J145" s="3" t="s">
        <v>295</v>
      </c>
      <c r="K145" s="6" t="s">
        <v>296</v>
      </c>
      <c r="L145" s="3" t="s">
        <v>90</v>
      </c>
      <c r="M145" s="5" t="s">
        <v>56</v>
      </c>
      <c r="N145" s="10">
        <v>0</v>
      </c>
      <c r="O145" s="5" t="s">
        <v>45</v>
      </c>
      <c r="P145" s="5" t="s">
        <v>45</v>
      </c>
      <c r="Q145" s="5" t="s">
        <v>45</v>
      </c>
      <c r="R145" s="1"/>
    </row>
    <row r="146" spans="1:18" ht="26.4" hidden="1" customHeight="1">
      <c r="A146" s="1"/>
      <c r="B146" s="3">
        <v>52</v>
      </c>
      <c r="C146" s="3" t="s">
        <v>303</v>
      </c>
      <c r="D146" s="4" t="s">
        <v>304</v>
      </c>
      <c r="E146" s="4"/>
      <c r="F146" s="4"/>
      <c r="G146" s="4"/>
      <c r="H146" s="3" t="s">
        <v>15</v>
      </c>
      <c r="I146" s="3" t="s">
        <v>16</v>
      </c>
      <c r="J146" s="3" t="s">
        <v>179</v>
      </c>
      <c r="K146" s="6" t="s">
        <v>180</v>
      </c>
      <c r="L146" s="3" t="s">
        <v>78</v>
      </c>
      <c r="M146" s="5" t="s">
        <v>143</v>
      </c>
      <c r="N146" s="10">
        <v>0</v>
      </c>
      <c r="O146" s="5" t="s">
        <v>45</v>
      </c>
      <c r="P146" s="5" t="s">
        <v>45</v>
      </c>
      <c r="Q146" s="5" t="s">
        <v>45</v>
      </c>
      <c r="R146" s="1"/>
    </row>
    <row r="147" spans="1:18" ht="26.4" hidden="1" customHeight="1">
      <c r="A147" s="1"/>
      <c r="B147" s="3">
        <v>53</v>
      </c>
      <c r="C147" s="3" t="s">
        <v>305</v>
      </c>
      <c r="D147" s="4" t="s">
        <v>306</v>
      </c>
      <c r="E147" s="4"/>
      <c r="F147" s="4"/>
      <c r="G147" s="4"/>
      <c r="H147" s="3" t="s">
        <v>15</v>
      </c>
      <c r="I147" s="3" t="s">
        <v>16</v>
      </c>
      <c r="J147" s="3" t="s">
        <v>307</v>
      </c>
      <c r="K147" s="6" t="s">
        <v>308</v>
      </c>
      <c r="L147" s="3" t="s">
        <v>78</v>
      </c>
      <c r="M147" s="5" t="s">
        <v>20</v>
      </c>
      <c r="N147" s="10">
        <v>0</v>
      </c>
      <c r="O147" s="5" t="s">
        <v>45</v>
      </c>
      <c r="P147" s="5" t="s">
        <v>45</v>
      </c>
      <c r="Q147" s="5" t="s">
        <v>45</v>
      </c>
      <c r="R147" s="1"/>
    </row>
    <row r="148" spans="1:18" ht="26.4" hidden="1" customHeight="1">
      <c r="A148" s="1"/>
      <c r="B148" s="3">
        <v>55</v>
      </c>
      <c r="C148" s="3" t="s">
        <v>314</v>
      </c>
      <c r="D148" s="4" t="s">
        <v>315</v>
      </c>
      <c r="E148" s="4"/>
      <c r="F148" s="4"/>
      <c r="G148" s="4"/>
      <c r="H148" s="3" t="s">
        <v>15</v>
      </c>
      <c r="I148" s="3" t="s">
        <v>16</v>
      </c>
      <c r="J148" s="3" t="s">
        <v>33</v>
      </c>
      <c r="K148" s="6" t="s">
        <v>34</v>
      </c>
      <c r="L148" s="3" t="s">
        <v>62</v>
      </c>
      <c r="M148" s="5" t="s">
        <v>20</v>
      </c>
      <c r="N148" s="10">
        <v>0</v>
      </c>
      <c r="O148" s="5" t="s">
        <v>45</v>
      </c>
      <c r="P148" s="5" t="s">
        <v>45</v>
      </c>
      <c r="Q148" s="5" t="s">
        <v>45</v>
      </c>
      <c r="R148" s="1"/>
    </row>
    <row r="149" spans="1:18" ht="26.4" hidden="1" customHeight="1">
      <c r="A149" s="1"/>
      <c r="B149" s="3">
        <v>56</v>
      </c>
      <c r="C149" s="3" t="s">
        <v>316</v>
      </c>
      <c r="D149" s="4" t="s">
        <v>317</v>
      </c>
      <c r="E149" s="4"/>
      <c r="F149" s="4"/>
      <c r="G149" s="4"/>
      <c r="H149" s="3" t="s">
        <v>15</v>
      </c>
      <c r="I149" s="3" t="s">
        <v>16</v>
      </c>
      <c r="J149" s="3" t="s">
        <v>318</v>
      </c>
      <c r="K149" s="6" t="s">
        <v>319</v>
      </c>
      <c r="L149" s="3" t="s">
        <v>78</v>
      </c>
      <c r="M149" s="5" t="s">
        <v>20</v>
      </c>
      <c r="N149" s="10">
        <v>0</v>
      </c>
      <c r="O149" s="5" t="s">
        <v>45</v>
      </c>
      <c r="P149" s="5" t="s">
        <v>45</v>
      </c>
      <c r="Q149" s="5" t="s">
        <v>45</v>
      </c>
      <c r="R149" s="1"/>
    </row>
    <row r="150" spans="1:18" ht="26.4" hidden="1" customHeight="1">
      <c r="A150" s="1"/>
      <c r="B150" s="3">
        <v>61</v>
      </c>
      <c r="C150" s="3" t="s">
        <v>349</v>
      </c>
      <c r="D150" s="4" t="s">
        <v>350</v>
      </c>
      <c r="E150" s="4"/>
      <c r="F150" s="4"/>
      <c r="G150" s="4"/>
      <c r="H150" s="3" t="s">
        <v>15</v>
      </c>
      <c r="I150" s="3" t="s">
        <v>16</v>
      </c>
      <c r="J150" s="3" t="s">
        <v>33</v>
      </c>
      <c r="K150" s="6" t="s">
        <v>34</v>
      </c>
      <c r="L150" s="3" t="s">
        <v>78</v>
      </c>
      <c r="M150" s="5" t="s">
        <v>20</v>
      </c>
      <c r="N150" s="10">
        <v>0</v>
      </c>
      <c r="O150" s="5" t="s">
        <v>45</v>
      </c>
      <c r="P150" s="5" t="s">
        <v>45</v>
      </c>
      <c r="Q150" s="5" t="s">
        <v>45</v>
      </c>
      <c r="R150" s="1"/>
    </row>
    <row r="151" spans="1:18" ht="26.4" hidden="1" customHeight="1">
      <c r="A151" s="1"/>
      <c r="B151" s="3">
        <v>66</v>
      </c>
      <c r="C151" s="3" t="s">
        <v>375</v>
      </c>
      <c r="D151" s="4" t="s">
        <v>376</v>
      </c>
      <c r="E151" s="4"/>
      <c r="F151" s="4"/>
      <c r="G151" s="4"/>
      <c r="H151" s="3" t="s">
        <v>69</v>
      </c>
      <c r="I151" s="3" t="s">
        <v>16</v>
      </c>
      <c r="J151" s="3" t="s">
        <v>196</v>
      </c>
      <c r="K151" s="6" t="s">
        <v>197</v>
      </c>
      <c r="L151" s="3" t="s">
        <v>48</v>
      </c>
      <c r="M151" s="5" t="s">
        <v>20</v>
      </c>
      <c r="N151" s="10">
        <v>0</v>
      </c>
      <c r="O151" s="5" t="s">
        <v>45</v>
      </c>
      <c r="P151" s="5" t="s">
        <v>45</v>
      </c>
      <c r="Q151" s="5" t="s">
        <v>45</v>
      </c>
      <c r="R151" s="1"/>
    </row>
    <row r="152" spans="1:18" ht="26.4" hidden="1" customHeight="1">
      <c r="A152" s="1"/>
      <c r="B152" s="3">
        <v>67</v>
      </c>
      <c r="C152" s="3" t="s">
        <v>377</v>
      </c>
      <c r="D152" s="4" t="s">
        <v>378</v>
      </c>
      <c r="E152" s="4"/>
      <c r="F152" s="4"/>
      <c r="G152" s="4"/>
      <c r="H152" s="3" t="s">
        <v>15</v>
      </c>
      <c r="I152" s="3" t="s">
        <v>16</v>
      </c>
      <c r="J152" s="3" t="s">
        <v>327</v>
      </c>
      <c r="K152" s="6" t="s">
        <v>328</v>
      </c>
      <c r="L152" s="3" t="s">
        <v>78</v>
      </c>
      <c r="M152" s="5" t="s">
        <v>20</v>
      </c>
      <c r="N152" s="10">
        <v>0</v>
      </c>
      <c r="O152" s="5" t="s">
        <v>45</v>
      </c>
      <c r="P152" s="5" t="s">
        <v>45</v>
      </c>
      <c r="Q152" s="5" t="s">
        <v>45</v>
      </c>
      <c r="R152" s="1"/>
    </row>
    <row r="153" spans="1:18" ht="26.4" hidden="1" customHeight="1">
      <c r="A153" s="1"/>
      <c r="B153" s="3">
        <v>68</v>
      </c>
      <c r="C153" s="3" t="s">
        <v>379</v>
      </c>
      <c r="D153" s="4" t="s">
        <v>380</v>
      </c>
      <c r="E153" s="4"/>
      <c r="F153" s="4"/>
      <c r="G153" s="4"/>
      <c r="H153" s="3" t="s">
        <v>15</v>
      </c>
      <c r="I153" s="3" t="s">
        <v>16</v>
      </c>
      <c r="J153" s="3" t="s">
        <v>381</v>
      </c>
      <c r="K153" s="6" t="s">
        <v>382</v>
      </c>
      <c r="L153" s="3" t="s">
        <v>383</v>
      </c>
      <c r="M153" s="5" t="s">
        <v>107</v>
      </c>
      <c r="N153" s="10">
        <v>0</v>
      </c>
      <c r="O153" s="5" t="s">
        <v>45</v>
      </c>
      <c r="P153" s="5" t="s">
        <v>45</v>
      </c>
      <c r="Q153" s="5" t="s">
        <v>45</v>
      </c>
      <c r="R153" s="1"/>
    </row>
    <row r="154" spans="1:18" ht="26.4" hidden="1" customHeight="1">
      <c r="A154" s="1"/>
      <c r="B154" s="3">
        <v>70</v>
      </c>
      <c r="C154" s="3" t="s">
        <v>391</v>
      </c>
      <c r="D154" s="4" t="s">
        <v>392</v>
      </c>
      <c r="E154" s="4"/>
      <c r="F154" s="4"/>
      <c r="G154" s="4"/>
      <c r="H154" s="3" t="s">
        <v>15</v>
      </c>
      <c r="I154" s="3" t="s">
        <v>16</v>
      </c>
      <c r="J154" s="3" t="s">
        <v>393</v>
      </c>
      <c r="K154" s="6" t="s">
        <v>394</v>
      </c>
      <c r="L154" s="3" t="s">
        <v>78</v>
      </c>
      <c r="M154" s="5" t="s">
        <v>107</v>
      </c>
      <c r="N154" s="10">
        <v>0</v>
      </c>
      <c r="O154" s="5" t="s">
        <v>395</v>
      </c>
      <c r="P154" s="5" t="s">
        <v>396</v>
      </c>
      <c r="Q154" s="5" t="s">
        <v>397</v>
      </c>
      <c r="R154" s="1"/>
    </row>
    <row r="155" spans="1:18" ht="26.4" hidden="1" customHeight="1">
      <c r="A155" s="1"/>
      <c r="B155" s="3">
        <v>78</v>
      </c>
      <c r="C155" s="3" t="s">
        <v>441</v>
      </c>
      <c r="D155" s="4" t="s">
        <v>442</v>
      </c>
      <c r="E155" s="4"/>
      <c r="F155" s="4"/>
      <c r="G155" s="4"/>
      <c r="H155" s="3" t="s">
        <v>15</v>
      </c>
      <c r="I155" s="3" t="s">
        <v>16</v>
      </c>
      <c r="J155" s="3" t="s">
        <v>381</v>
      </c>
      <c r="K155" s="6" t="s">
        <v>382</v>
      </c>
      <c r="L155" s="3" t="s">
        <v>90</v>
      </c>
      <c r="M155" s="5" t="s">
        <v>107</v>
      </c>
      <c r="N155" s="10">
        <v>0</v>
      </c>
      <c r="O155" s="5" t="s">
        <v>45</v>
      </c>
      <c r="P155" s="5" t="s">
        <v>45</v>
      </c>
      <c r="Q155" s="5" t="s">
        <v>45</v>
      </c>
      <c r="R155" s="1"/>
    </row>
    <row r="156" spans="1:18" ht="26.4" hidden="1" customHeight="1">
      <c r="A156" s="1"/>
      <c r="B156" s="3">
        <v>80</v>
      </c>
      <c r="C156" s="3" t="s">
        <v>448</v>
      </c>
      <c r="D156" s="4" t="s">
        <v>449</v>
      </c>
      <c r="E156" s="4"/>
      <c r="F156" s="4"/>
      <c r="G156" s="4"/>
      <c r="H156" s="3" t="s">
        <v>69</v>
      </c>
      <c r="I156" s="3" t="s">
        <v>16</v>
      </c>
      <c r="J156" s="3" t="s">
        <v>131</v>
      </c>
      <c r="K156" s="6" t="s">
        <v>132</v>
      </c>
      <c r="L156" s="3" t="s">
        <v>450</v>
      </c>
      <c r="M156" s="5" t="s">
        <v>20</v>
      </c>
      <c r="N156" s="10">
        <v>0</v>
      </c>
      <c r="O156" s="5" t="s">
        <v>45</v>
      </c>
      <c r="P156" s="5" t="s">
        <v>45</v>
      </c>
      <c r="Q156" s="5" t="s">
        <v>45</v>
      </c>
      <c r="R156" s="1"/>
    </row>
    <row r="157" spans="1:18" ht="26.4" hidden="1" customHeight="1">
      <c r="A157" s="1"/>
      <c r="B157" s="3">
        <v>83</v>
      </c>
      <c r="C157" s="3" t="s">
        <v>461</v>
      </c>
      <c r="D157" s="4" t="s">
        <v>462</v>
      </c>
      <c r="E157" s="4"/>
      <c r="F157" s="4"/>
      <c r="G157" s="4"/>
      <c r="H157" s="3" t="s">
        <v>69</v>
      </c>
      <c r="I157" s="3" t="s">
        <v>16</v>
      </c>
      <c r="J157" s="3" t="s">
        <v>463</v>
      </c>
      <c r="K157" s="6" t="s">
        <v>464</v>
      </c>
      <c r="L157" s="3" t="s">
        <v>465</v>
      </c>
      <c r="M157" s="5" t="s">
        <v>20</v>
      </c>
      <c r="N157" s="10">
        <v>0</v>
      </c>
      <c r="O157" s="5" t="s">
        <v>466</v>
      </c>
      <c r="P157" s="5" t="s">
        <v>467</v>
      </c>
      <c r="Q157" s="5" t="s">
        <v>468</v>
      </c>
      <c r="R157" s="1"/>
    </row>
    <row r="158" spans="1:18" ht="26.4" hidden="1" customHeight="1">
      <c r="A158" s="1"/>
      <c r="B158" s="3">
        <v>85</v>
      </c>
      <c r="C158" s="3" t="s">
        <v>474</v>
      </c>
      <c r="D158" s="4" t="s">
        <v>475</v>
      </c>
      <c r="E158" s="4"/>
      <c r="F158" s="4"/>
      <c r="G158" s="4"/>
      <c r="H158" s="3" t="s">
        <v>69</v>
      </c>
      <c r="I158" s="3" t="s">
        <v>16</v>
      </c>
      <c r="J158" s="3" t="s">
        <v>131</v>
      </c>
      <c r="K158" s="6" t="s">
        <v>132</v>
      </c>
      <c r="L158" s="3" t="s">
        <v>90</v>
      </c>
      <c r="M158" s="5" t="s">
        <v>20</v>
      </c>
      <c r="N158" s="10">
        <v>0</v>
      </c>
      <c r="O158" s="5" t="s">
        <v>45</v>
      </c>
      <c r="P158" s="5" t="s">
        <v>45</v>
      </c>
      <c r="Q158" s="5" t="s">
        <v>45</v>
      </c>
      <c r="R158" s="1"/>
    </row>
    <row r="159" spans="1:18" ht="26.4" hidden="1" customHeight="1">
      <c r="A159" s="1"/>
      <c r="B159" s="3">
        <v>86</v>
      </c>
      <c r="C159" s="3" t="s">
        <v>476</v>
      </c>
      <c r="D159" s="4" t="s">
        <v>477</v>
      </c>
      <c r="E159" s="4"/>
      <c r="F159" s="4"/>
      <c r="G159" s="4"/>
      <c r="H159" s="3" t="s">
        <v>69</v>
      </c>
      <c r="I159" s="3" t="s">
        <v>16</v>
      </c>
      <c r="J159" s="3" t="s">
        <v>136</v>
      </c>
      <c r="K159" s="6" t="s">
        <v>137</v>
      </c>
      <c r="L159" s="3" t="s">
        <v>133</v>
      </c>
      <c r="M159" s="5" t="s">
        <v>215</v>
      </c>
      <c r="N159" s="10">
        <v>0</v>
      </c>
      <c r="O159" s="5" t="s">
        <v>478</v>
      </c>
      <c r="P159" s="5" t="s">
        <v>479</v>
      </c>
      <c r="Q159" s="5" t="s">
        <v>480</v>
      </c>
      <c r="R159" s="1"/>
    </row>
    <row r="160" spans="1:18" ht="26.4" hidden="1" customHeight="1">
      <c r="A160" s="1"/>
      <c r="B160" s="3">
        <v>92</v>
      </c>
      <c r="C160" s="3" t="s">
        <v>507</v>
      </c>
      <c r="D160" s="4" t="s">
        <v>508</v>
      </c>
      <c r="E160" s="4"/>
      <c r="F160" s="4"/>
      <c r="G160" s="4"/>
      <c r="H160" s="3" t="s">
        <v>15</v>
      </c>
      <c r="I160" s="3" t="s">
        <v>16</v>
      </c>
      <c r="J160" s="3" t="s">
        <v>246</v>
      </c>
      <c r="K160" s="6" t="s">
        <v>247</v>
      </c>
      <c r="L160" s="3" t="s">
        <v>90</v>
      </c>
      <c r="M160" s="5" t="s">
        <v>107</v>
      </c>
      <c r="N160" s="10">
        <v>0</v>
      </c>
      <c r="O160" s="5" t="s">
        <v>45</v>
      </c>
      <c r="P160" s="5" t="s">
        <v>45</v>
      </c>
      <c r="Q160" s="5" t="s">
        <v>45</v>
      </c>
      <c r="R160" s="1"/>
    </row>
    <row r="161" spans="1:18" ht="26.4" hidden="1" customHeight="1">
      <c r="A161" s="1"/>
      <c r="B161" s="3">
        <v>98</v>
      </c>
      <c r="C161" s="3" t="s">
        <v>537</v>
      </c>
      <c r="D161" s="4" t="s">
        <v>538</v>
      </c>
      <c r="E161" s="4"/>
      <c r="F161" s="4"/>
      <c r="G161" s="4"/>
      <c r="H161" s="3" t="s">
        <v>15</v>
      </c>
      <c r="I161" s="3" t="s">
        <v>16</v>
      </c>
      <c r="J161" s="3" t="s">
        <v>33</v>
      </c>
      <c r="K161" s="6" t="s">
        <v>34</v>
      </c>
      <c r="L161" s="3" t="s">
        <v>78</v>
      </c>
      <c r="M161" s="5" t="s">
        <v>63</v>
      </c>
      <c r="N161" s="10">
        <v>0</v>
      </c>
      <c r="O161" s="5" t="s">
        <v>539</v>
      </c>
      <c r="P161" s="5" t="s">
        <v>540</v>
      </c>
      <c r="Q161" s="5" t="s">
        <v>541</v>
      </c>
      <c r="R161" s="1"/>
    </row>
    <row r="162" spans="1:18" ht="26.4" hidden="1" customHeight="1">
      <c r="A162" s="1"/>
      <c r="B162" s="3">
        <v>100</v>
      </c>
      <c r="C162" s="3" t="s">
        <v>547</v>
      </c>
      <c r="D162" s="4" t="s">
        <v>548</v>
      </c>
      <c r="E162" s="4"/>
      <c r="F162" s="4"/>
      <c r="G162" s="4"/>
      <c r="H162" s="3" t="s">
        <v>15</v>
      </c>
      <c r="I162" s="3" t="s">
        <v>16</v>
      </c>
      <c r="J162" s="3" t="s">
        <v>549</v>
      </c>
      <c r="K162" s="6" t="s">
        <v>550</v>
      </c>
      <c r="L162" s="3" t="s">
        <v>503</v>
      </c>
      <c r="M162" s="5" t="s">
        <v>20</v>
      </c>
      <c r="N162" s="10">
        <v>0</v>
      </c>
      <c r="O162" s="5" t="s">
        <v>45</v>
      </c>
      <c r="P162" s="5" t="s">
        <v>45</v>
      </c>
      <c r="Q162" s="5" t="s">
        <v>45</v>
      </c>
      <c r="R162" s="1"/>
    </row>
    <row r="163" spans="1:18" ht="26.4" hidden="1" customHeight="1">
      <c r="A163" s="1"/>
      <c r="B163" s="3">
        <v>105</v>
      </c>
      <c r="C163" s="3" t="s">
        <v>571</v>
      </c>
      <c r="D163" s="7" t="s">
        <v>572</v>
      </c>
      <c r="E163" s="7" t="s">
        <v>1259</v>
      </c>
      <c r="F163" s="7"/>
      <c r="G163" s="7" t="s">
        <v>1235</v>
      </c>
      <c r="H163" s="3" t="s">
        <v>15</v>
      </c>
      <c r="I163" s="3" t="s">
        <v>16</v>
      </c>
      <c r="J163" s="3" t="s">
        <v>33</v>
      </c>
      <c r="K163" s="6" t="s">
        <v>34</v>
      </c>
      <c r="L163" s="3" t="s">
        <v>78</v>
      </c>
      <c r="M163" s="5" t="s">
        <v>107</v>
      </c>
      <c r="N163" s="10">
        <v>0</v>
      </c>
      <c r="O163" s="5" t="s">
        <v>45</v>
      </c>
      <c r="P163" s="5" t="s">
        <v>45</v>
      </c>
      <c r="Q163" s="5" t="s">
        <v>45</v>
      </c>
      <c r="R163" s="1"/>
    </row>
    <row r="164" spans="1:18" ht="26.4" hidden="1" customHeight="1">
      <c r="A164" s="1"/>
      <c r="B164" s="3">
        <v>115</v>
      </c>
      <c r="C164" s="3" t="s">
        <v>622</v>
      </c>
      <c r="D164" s="4" t="s">
        <v>623</v>
      </c>
      <c r="E164" s="4"/>
      <c r="F164" s="4"/>
      <c r="G164" s="4"/>
      <c r="H164" s="3" t="s">
        <v>69</v>
      </c>
      <c r="I164" s="3" t="s">
        <v>16</v>
      </c>
      <c r="J164" s="3" t="s">
        <v>624</v>
      </c>
      <c r="K164" s="6" t="s">
        <v>625</v>
      </c>
      <c r="L164" s="3" t="s">
        <v>35</v>
      </c>
      <c r="M164" s="5" t="s">
        <v>20</v>
      </c>
      <c r="N164" s="10">
        <v>0</v>
      </c>
      <c r="O164" s="5" t="s">
        <v>45</v>
      </c>
      <c r="P164" s="5" t="s">
        <v>45</v>
      </c>
      <c r="Q164" s="5" t="s">
        <v>45</v>
      </c>
      <c r="R164" s="1"/>
    </row>
    <row r="165" spans="1:18" ht="26.4" hidden="1" customHeight="1">
      <c r="A165" s="1"/>
      <c r="B165" s="3">
        <v>116</v>
      </c>
      <c r="C165" s="3" t="s">
        <v>626</v>
      </c>
      <c r="D165" s="4" t="s">
        <v>627</v>
      </c>
      <c r="E165" s="4"/>
      <c r="F165" s="4"/>
      <c r="G165" s="4"/>
      <c r="H165" s="3" t="s">
        <v>15</v>
      </c>
      <c r="I165" s="3" t="s">
        <v>16</v>
      </c>
      <c r="J165" s="3" t="s">
        <v>33</v>
      </c>
      <c r="K165" s="6" t="s">
        <v>34</v>
      </c>
      <c r="L165" s="3" t="s">
        <v>187</v>
      </c>
      <c r="M165" s="5" t="s">
        <v>20</v>
      </c>
      <c r="N165" s="10">
        <v>0</v>
      </c>
      <c r="O165" s="5" t="s">
        <v>45</v>
      </c>
      <c r="P165" s="5" t="s">
        <v>45</v>
      </c>
      <c r="Q165" s="5" t="s">
        <v>45</v>
      </c>
      <c r="R165" s="1"/>
    </row>
    <row r="166" spans="1:18" ht="26.4" hidden="1" customHeight="1">
      <c r="A166" s="1"/>
      <c r="B166" s="3">
        <v>118</v>
      </c>
      <c r="C166" s="3" t="s">
        <v>634</v>
      </c>
      <c r="D166" s="4" t="s">
        <v>635</v>
      </c>
      <c r="E166" s="4"/>
      <c r="F166" s="4"/>
      <c r="G166" s="4"/>
      <c r="H166" s="3" t="s">
        <v>15</v>
      </c>
      <c r="I166" s="3" t="s">
        <v>16</v>
      </c>
      <c r="J166" s="3" t="s">
        <v>636</v>
      </c>
      <c r="K166" s="6" t="s">
        <v>637</v>
      </c>
      <c r="L166" s="3" t="s">
        <v>503</v>
      </c>
      <c r="M166" s="5" t="s">
        <v>20</v>
      </c>
      <c r="N166" s="10">
        <v>0</v>
      </c>
      <c r="O166" s="5" t="s">
        <v>45</v>
      </c>
      <c r="P166" s="5" t="s">
        <v>45</v>
      </c>
      <c r="Q166" s="5" t="s">
        <v>45</v>
      </c>
      <c r="R166" s="1"/>
    </row>
    <row r="167" spans="1:18" ht="26.4" hidden="1" customHeight="1">
      <c r="A167" s="1"/>
      <c r="B167" s="3">
        <v>119</v>
      </c>
      <c r="C167" s="3" t="s">
        <v>638</v>
      </c>
      <c r="D167" s="4" t="s">
        <v>639</v>
      </c>
      <c r="E167" s="4"/>
      <c r="F167" s="4"/>
      <c r="G167" s="4"/>
      <c r="H167" s="3" t="s">
        <v>69</v>
      </c>
      <c r="I167" s="3" t="s">
        <v>16</v>
      </c>
      <c r="J167" s="3" t="s">
        <v>343</v>
      </c>
      <c r="K167" s="6" t="s">
        <v>344</v>
      </c>
      <c r="L167" s="3" t="s">
        <v>35</v>
      </c>
      <c r="M167" s="5" t="s">
        <v>44</v>
      </c>
      <c r="N167" s="10">
        <v>0</v>
      </c>
      <c r="O167" s="5" t="s">
        <v>478</v>
      </c>
      <c r="P167" s="5" t="s">
        <v>640</v>
      </c>
      <c r="Q167" s="5" t="s">
        <v>641</v>
      </c>
      <c r="R167" s="1"/>
    </row>
    <row r="168" spans="1:18" ht="26.4" hidden="1" customHeight="1">
      <c r="A168" s="1"/>
      <c r="B168" s="3">
        <v>125</v>
      </c>
      <c r="C168" s="3" t="s">
        <v>668</v>
      </c>
      <c r="D168" s="4" t="s">
        <v>669</v>
      </c>
      <c r="E168" s="4"/>
      <c r="F168" s="4"/>
      <c r="G168" s="4"/>
      <c r="H168" s="3" t="s">
        <v>69</v>
      </c>
      <c r="I168" s="3" t="s">
        <v>16</v>
      </c>
      <c r="J168" s="3" t="s">
        <v>670</v>
      </c>
      <c r="K168" s="6" t="s">
        <v>671</v>
      </c>
      <c r="L168" s="3" t="s">
        <v>62</v>
      </c>
      <c r="M168" s="5" t="s">
        <v>20</v>
      </c>
      <c r="N168" s="10">
        <v>0</v>
      </c>
      <c r="O168" s="5" t="s">
        <v>45</v>
      </c>
      <c r="P168" s="5" t="s">
        <v>45</v>
      </c>
      <c r="Q168" s="5" t="s">
        <v>45</v>
      </c>
      <c r="R168" s="1"/>
    </row>
    <row r="169" spans="1:18" ht="26.4" hidden="1" customHeight="1">
      <c r="A169" s="1"/>
      <c r="B169" s="3">
        <v>127</v>
      </c>
      <c r="C169" s="3" t="s">
        <v>677</v>
      </c>
      <c r="D169" s="4" t="s">
        <v>678</v>
      </c>
      <c r="E169" s="4"/>
      <c r="F169" s="4"/>
      <c r="G169" s="4"/>
      <c r="H169" s="3" t="s">
        <v>15</v>
      </c>
      <c r="I169" s="3" t="s">
        <v>16</v>
      </c>
      <c r="J169" s="3" t="s">
        <v>33</v>
      </c>
      <c r="K169" s="6" t="s">
        <v>34</v>
      </c>
      <c r="L169" s="3" t="s">
        <v>115</v>
      </c>
      <c r="M169" s="5" t="s">
        <v>56</v>
      </c>
      <c r="N169" s="10">
        <v>0</v>
      </c>
      <c r="O169" s="5" t="s">
        <v>45</v>
      </c>
      <c r="P169" s="5" t="s">
        <v>45</v>
      </c>
      <c r="Q169" s="5" t="s">
        <v>45</v>
      </c>
      <c r="R169" s="1"/>
    </row>
    <row r="170" spans="1:18" ht="26.4" hidden="1" customHeight="1">
      <c r="A170" s="1"/>
      <c r="B170" s="3">
        <v>134</v>
      </c>
      <c r="C170" s="3" t="s">
        <v>720</v>
      </c>
      <c r="D170" s="4" t="s">
        <v>721</v>
      </c>
      <c r="E170" s="4"/>
      <c r="F170" s="4"/>
      <c r="G170" s="4"/>
      <c r="H170" s="3" t="s">
        <v>69</v>
      </c>
      <c r="I170" s="3" t="s">
        <v>16</v>
      </c>
      <c r="J170" s="3" t="s">
        <v>131</v>
      </c>
      <c r="K170" s="6" t="s">
        <v>132</v>
      </c>
      <c r="L170" s="3" t="s">
        <v>78</v>
      </c>
      <c r="M170" s="5" t="s">
        <v>353</v>
      </c>
      <c r="N170" s="10">
        <v>0</v>
      </c>
      <c r="O170" s="5" t="s">
        <v>478</v>
      </c>
      <c r="P170" s="5" t="s">
        <v>722</v>
      </c>
      <c r="Q170" s="5" t="s">
        <v>723</v>
      </c>
      <c r="R170" s="1"/>
    </row>
    <row r="171" spans="1:18" ht="26.4" hidden="1" customHeight="1">
      <c r="A171" s="1"/>
      <c r="B171" s="3">
        <v>136</v>
      </c>
      <c r="C171" s="3" t="s">
        <v>729</v>
      </c>
      <c r="D171" s="4" t="s">
        <v>730</v>
      </c>
      <c r="E171" s="4"/>
      <c r="F171" s="4"/>
      <c r="G171" s="4"/>
      <c r="H171" s="3" t="s">
        <v>15</v>
      </c>
      <c r="I171" s="3" t="s">
        <v>16</v>
      </c>
      <c r="J171" s="3" t="s">
        <v>549</v>
      </c>
      <c r="K171" s="6" t="s">
        <v>550</v>
      </c>
      <c r="L171" s="3" t="s">
        <v>221</v>
      </c>
      <c r="M171" s="5" t="s">
        <v>44</v>
      </c>
      <c r="N171" s="10">
        <v>0</v>
      </c>
      <c r="O171" s="5" t="s">
        <v>45</v>
      </c>
      <c r="P171" s="5" t="s">
        <v>45</v>
      </c>
      <c r="Q171" s="5" t="s">
        <v>45</v>
      </c>
      <c r="R171" s="1"/>
    </row>
    <row r="172" spans="1:18" ht="26.4" hidden="1" customHeight="1">
      <c r="A172" s="1"/>
      <c r="B172" s="3">
        <v>142</v>
      </c>
      <c r="C172" s="3" t="s">
        <v>761</v>
      </c>
      <c r="D172" s="4" t="s">
        <v>762</v>
      </c>
      <c r="E172" s="4"/>
      <c r="F172" s="4"/>
      <c r="G172" s="4"/>
      <c r="H172" s="3" t="s">
        <v>69</v>
      </c>
      <c r="I172" s="3" t="s">
        <v>16</v>
      </c>
      <c r="J172" s="3" t="s">
        <v>70</v>
      </c>
      <c r="K172" s="6" t="s">
        <v>71</v>
      </c>
      <c r="L172" s="3" t="s">
        <v>78</v>
      </c>
      <c r="M172" s="5" t="s">
        <v>763</v>
      </c>
      <c r="N172" s="10">
        <v>0</v>
      </c>
      <c r="O172" s="5" t="s">
        <v>764</v>
      </c>
      <c r="P172" s="5" t="s">
        <v>765</v>
      </c>
      <c r="Q172" s="5" t="s">
        <v>766</v>
      </c>
      <c r="R172" s="1"/>
    </row>
    <row r="173" spans="1:18" ht="26.4" hidden="1" customHeight="1">
      <c r="A173" s="1"/>
      <c r="B173" s="3">
        <v>145</v>
      </c>
      <c r="C173" s="3" t="s">
        <v>777</v>
      </c>
      <c r="D173" s="4" t="s">
        <v>778</v>
      </c>
      <c r="E173" s="4"/>
      <c r="F173" s="4"/>
      <c r="G173" s="4"/>
      <c r="H173" s="3" t="s">
        <v>15</v>
      </c>
      <c r="I173" s="3" t="s">
        <v>16</v>
      </c>
      <c r="J173" s="3" t="s">
        <v>33</v>
      </c>
      <c r="K173" s="6" t="s">
        <v>34</v>
      </c>
      <c r="L173" s="3" t="s">
        <v>78</v>
      </c>
      <c r="M173" s="5" t="s">
        <v>20</v>
      </c>
      <c r="N173" s="10">
        <v>0</v>
      </c>
      <c r="O173" s="5" t="s">
        <v>45</v>
      </c>
      <c r="P173" s="5" t="s">
        <v>45</v>
      </c>
      <c r="Q173" s="5" t="s">
        <v>45</v>
      </c>
      <c r="R173" s="1"/>
    </row>
    <row r="174" spans="1:18" ht="26.4" hidden="1" customHeight="1">
      <c r="A174" s="1"/>
      <c r="B174" s="3">
        <v>147</v>
      </c>
      <c r="C174" s="3" t="s">
        <v>783</v>
      </c>
      <c r="D174" s="4" t="s">
        <v>784</v>
      </c>
      <c r="E174" s="4"/>
      <c r="F174" s="4"/>
      <c r="G174" s="4"/>
      <c r="H174" s="3" t="s">
        <v>15</v>
      </c>
      <c r="I174" s="3" t="s">
        <v>16</v>
      </c>
      <c r="J174" s="3" t="s">
        <v>785</v>
      </c>
      <c r="K174" s="6" t="s">
        <v>786</v>
      </c>
      <c r="L174" s="3" t="s">
        <v>78</v>
      </c>
      <c r="M174" s="5" t="s">
        <v>205</v>
      </c>
      <c r="N174" s="10">
        <v>0</v>
      </c>
      <c r="O174" s="5" t="s">
        <v>45</v>
      </c>
      <c r="P174" s="5" t="s">
        <v>45</v>
      </c>
      <c r="Q174" s="5" t="s">
        <v>45</v>
      </c>
      <c r="R174" s="1"/>
    </row>
    <row r="175" spans="1:18" ht="26.4" hidden="1" customHeight="1">
      <c r="A175" s="1"/>
      <c r="B175" s="3">
        <v>155</v>
      </c>
      <c r="C175" s="3" t="s">
        <v>828</v>
      </c>
      <c r="D175" s="4" t="s">
        <v>829</v>
      </c>
      <c r="E175" s="4"/>
      <c r="F175" s="4"/>
      <c r="G175" s="4"/>
      <c r="H175" s="3" t="s">
        <v>15</v>
      </c>
      <c r="I175" s="3" t="s">
        <v>16</v>
      </c>
      <c r="J175" s="3" t="s">
        <v>33</v>
      </c>
      <c r="K175" s="6" t="s">
        <v>34</v>
      </c>
      <c r="L175" s="3" t="s">
        <v>78</v>
      </c>
      <c r="M175" s="5" t="s">
        <v>143</v>
      </c>
      <c r="N175" s="10">
        <v>0</v>
      </c>
      <c r="O175" s="5" t="s">
        <v>45</v>
      </c>
      <c r="P175" s="5" t="s">
        <v>45</v>
      </c>
      <c r="Q175" s="5" t="s">
        <v>45</v>
      </c>
      <c r="R175" s="1"/>
    </row>
    <row r="176" spans="1:18" ht="26.4" hidden="1" customHeight="1">
      <c r="A176" s="1"/>
      <c r="B176" s="3">
        <v>156</v>
      </c>
      <c r="C176" s="3" t="s">
        <v>830</v>
      </c>
      <c r="D176" s="4" t="s">
        <v>831</v>
      </c>
      <c r="E176" s="4"/>
      <c r="F176" s="4"/>
      <c r="G176" s="4"/>
      <c r="H176" s="3" t="s">
        <v>15</v>
      </c>
      <c r="I176" s="3" t="s">
        <v>16</v>
      </c>
      <c r="J176" s="3" t="s">
        <v>33</v>
      </c>
      <c r="K176" s="6" t="s">
        <v>34</v>
      </c>
      <c r="L176" s="3" t="s">
        <v>62</v>
      </c>
      <c r="M176" s="5" t="s">
        <v>44</v>
      </c>
      <c r="N176" s="10">
        <v>0</v>
      </c>
      <c r="O176" s="5" t="s">
        <v>45</v>
      </c>
      <c r="P176" s="5" t="s">
        <v>45</v>
      </c>
      <c r="Q176" s="5" t="s">
        <v>45</v>
      </c>
      <c r="R176" s="1"/>
    </row>
    <row r="177" spans="1:18" ht="26.4" hidden="1" customHeight="1">
      <c r="A177" s="1"/>
      <c r="B177" s="3">
        <v>161</v>
      </c>
      <c r="C177" s="3" t="s">
        <v>854</v>
      </c>
      <c r="D177" s="4" t="s">
        <v>855</v>
      </c>
      <c r="E177" s="4"/>
      <c r="F177" s="4"/>
      <c r="G177" s="4"/>
      <c r="H177" s="3" t="s">
        <v>15</v>
      </c>
      <c r="I177" s="3" t="s">
        <v>16</v>
      </c>
      <c r="J177" s="3" t="s">
        <v>381</v>
      </c>
      <c r="K177" s="6" t="s">
        <v>382</v>
      </c>
      <c r="L177" s="3" t="s">
        <v>240</v>
      </c>
      <c r="M177" s="5" t="s">
        <v>107</v>
      </c>
      <c r="N177" s="10">
        <v>0</v>
      </c>
      <c r="O177" s="5" t="s">
        <v>45</v>
      </c>
      <c r="P177" s="5" t="s">
        <v>45</v>
      </c>
      <c r="Q177" s="5" t="s">
        <v>45</v>
      </c>
      <c r="R177" s="1"/>
    </row>
    <row r="178" spans="1:18" ht="26.4" hidden="1" customHeight="1">
      <c r="A178" s="1"/>
      <c r="B178" s="3">
        <v>164</v>
      </c>
      <c r="C178" s="3" t="s">
        <v>867</v>
      </c>
      <c r="D178" s="4" t="s">
        <v>868</v>
      </c>
      <c r="E178" s="4"/>
      <c r="F178" s="4"/>
      <c r="G178" s="4"/>
      <c r="H178" s="3" t="s">
        <v>15</v>
      </c>
      <c r="I178" s="3" t="s">
        <v>16</v>
      </c>
      <c r="J178" s="3" t="s">
        <v>33</v>
      </c>
      <c r="K178" s="6" t="s">
        <v>34</v>
      </c>
      <c r="L178" s="3" t="s">
        <v>62</v>
      </c>
      <c r="M178" s="5" t="s">
        <v>143</v>
      </c>
      <c r="N178" s="10">
        <v>0</v>
      </c>
      <c r="O178" s="5" t="s">
        <v>45</v>
      </c>
      <c r="P178" s="5" t="s">
        <v>45</v>
      </c>
      <c r="Q178" s="5" t="s">
        <v>45</v>
      </c>
      <c r="R178" s="1"/>
    </row>
    <row r="179" spans="1:18" ht="26.4" hidden="1" customHeight="1">
      <c r="A179" s="1"/>
      <c r="B179" s="3">
        <v>165</v>
      </c>
      <c r="C179" s="3" t="s">
        <v>869</v>
      </c>
      <c r="D179" s="4" t="s">
        <v>870</v>
      </c>
      <c r="E179" s="4"/>
      <c r="F179" s="4"/>
      <c r="G179" s="4"/>
      <c r="H179" s="3" t="s">
        <v>69</v>
      </c>
      <c r="I179" s="3" t="s">
        <v>16</v>
      </c>
      <c r="J179" s="3" t="s">
        <v>276</v>
      </c>
      <c r="K179" s="6" t="s">
        <v>277</v>
      </c>
      <c r="L179" s="3" t="s">
        <v>78</v>
      </c>
      <c r="M179" s="5" t="s">
        <v>20</v>
      </c>
      <c r="N179" s="10">
        <v>0</v>
      </c>
      <c r="O179" s="5" t="s">
        <v>45</v>
      </c>
      <c r="P179" s="5" t="s">
        <v>45</v>
      </c>
      <c r="Q179" s="5" t="s">
        <v>45</v>
      </c>
      <c r="R179" s="1"/>
    </row>
    <row r="180" spans="1:18" ht="26.4" hidden="1" customHeight="1">
      <c r="A180" s="1"/>
      <c r="B180" s="3">
        <v>170</v>
      </c>
      <c r="C180" s="3" t="s">
        <v>894</v>
      </c>
      <c r="D180" s="4" t="s">
        <v>895</v>
      </c>
      <c r="E180" s="4"/>
      <c r="F180" s="4"/>
      <c r="G180" s="4"/>
      <c r="H180" s="3" t="s">
        <v>15</v>
      </c>
      <c r="I180" s="3" t="s">
        <v>16</v>
      </c>
      <c r="J180" s="3" t="s">
        <v>896</v>
      </c>
      <c r="K180" s="6" t="s">
        <v>897</v>
      </c>
      <c r="L180" s="3" t="s">
        <v>19</v>
      </c>
      <c r="M180" s="5" t="s">
        <v>20</v>
      </c>
      <c r="N180" s="10">
        <v>0</v>
      </c>
      <c r="O180" s="5" t="s">
        <v>45</v>
      </c>
      <c r="P180" s="5" t="s">
        <v>45</v>
      </c>
      <c r="Q180" s="5" t="s">
        <v>45</v>
      </c>
      <c r="R180" s="1"/>
    </row>
    <row r="181" spans="1:18" ht="26.4" hidden="1" customHeight="1">
      <c r="A181" s="1"/>
      <c r="B181" s="3">
        <v>174</v>
      </c>
      <c r="C181" s="3" t="s">
        <v>918</v>
      </c>
      <c r="D181" s="4" t="s">
        <v>919</v>
      </c>
      <c r="E181" s="4"/>
      <c r="F181" s="4"/>
      <c r="G181" s="4"/>
      <c r="H181" s="3" t="s">
        <v>15</v>
      </c>
      <c r="I181" s="3" t="s">
        <v>16</v>
      </c>
      <c r="J181" s="3" t="s">
        <v>33</v>
      </c>
      <c r="K181" s="6" t="s">
        <v>34</v>
      </c>
      <c r="L181" s="3" t="s">
        <v>691</v>
      </c>
      <c r="M181" s="5" t="s">
        <v>20</v>
      </c>
      <c r="N181" s="10">
        <v>0</v>
      </c>
      <c r="O181" s="5" t="s">
        <v>45</v>
      </c>
      <c r="P181" s="5" t="s">
        <v>45</v>
      </c>
      <c r="Q181" s="5" t="s">
        <v>45</v>
      </c>
      <c r="R181" s="1"/>
    </row>
    <row r="182" spans="1:18" ht="26.4" hidden="1" customHeight="1">
      <c r="A182" s="1"/>
      <c r="B182" s="3">
        <v>177</v>
      </c>
      <c r="C182" s="3" t="s">
        <v>932</v>
      </c>
      <c r="D182" s="4" t="s">
        <v>933</v>
      </c>
      <c r="E182" s="4"/>
      <c r="F182" s="4"/>
      <c r="G182" s="4"/>
      <c r="H182" s="3" t="s">
        <v>15</v>
      </c>
      <c r="I182" s="3" t="s">
        <v>16</v>
      </c>
      <c r="J182" s="3" t="s">
        <v>906</v>
      </c>
      <c r="K182" s="6" t="s">
        <v>907</v>
      </c>
      <c r="L182" s="3" t="s">
        <v>386</v>
      </c>
      <c r="M182" s="5" t="s">
        <v>107</v>
      </c>
      <c r="N182" s="10">
        <v>0</v>
      </c>
      <c r="O182" s="5" t="s">
        <v>45</v>
      </c>
      <c r="P182" s="5" t="s">
        <v>45</v>
      </c>
      <c r="Q182" s="5" t="s">
        <v>45</v>
      </c>
      <c r="R182" s="1"/>
    </row>
    <row r="183" spans="1:18" ht="26.4" hidden="1" customHeight="1">
      <c r="A183" s="1"/>
      <c r="B183" s="3">
        <v>180</v>
      </c>
      <c r="C183" s="3" t="s">
        <v>944</v>
      </c>
      <c r="D183" s="4" t="s">
        <v>945</v>
      </c>
      <c r="E183" s="4"/>
      <c r="F183" s="4"/>
      <c r="G183" s="4"/>
      <c r="H183" s="3" t="s">
        <v>69</v>
      </c>
      <c r="I183" s="3" t="s">
        <v>946</v>
      </c>
      <c r="J183" s="3" t="s">
        <v>947</v>
      </c>
      <c r="K183" s="6" t="s">
        <v>948</v>
      </c>
      <c r="L183" s="3" t="s">
        <v>78</v>
      </c>
      <c r="M183" s="5" t="s">
        <v>215</v>
      </c>
      <c r="N183" s="10">
        <v>0</v>
      </c>
      <c r="O183" s="5" t="s">
        <v>45</v>
      </c>
      <c r="P183" s="5" t="s">
        <v>45</v>
      </c>
      <c r="Q183" s="5" t="s">
        <v>45</v>
      </c>
      <c r="R183" s="1"/>
    </row>
    <row r="184" spans="1:18" ht="26.4" hidden="1" customHeight="1">
      <c r="A184" s="1"/>
      <c r="B184" s="3">
        <v>181</v>
      </c>
      <c r="C184" s="3" t="s">
        <v>949</v>
      </c>
      <c r="D184" s="4" t="s">
        <v>950</v>
      </c>
      <c r="E184" s="4"/>
      <c r="F184" s="4"/>
      <c r="G184" s="4"/>
      <c r="H184" s="3" t="s">
        <v>15</v>
      </c>
      <c r="I184" s="3" t="s">
        <v>951</v>
      </c>
      <c r="J184" s="3" t="s">
        <v>26</v>
      </c>
      <c r="K184" s="6" t="s">
        <v>27</v>
      </c>
      <c r="L184" s="3" t="s">
        <v>19</v>
      </c>
      <c r="M184" s="5" t="s">
        <v>20</v>
      </c>
      <c r="N184" s="10">
        <v>0</v>
      </c>
      <c r="O184" s="5" t="s">
        <v>45</v>
      </c>
      <c r="P184" s="5" t="s">
        <v>45</v>
      </c>
      <c r="Q184" s="5" t="s">
        <v>45</v>
      </c>
      <c r="R184" s="1"/>
    </row>
    <row r="185" spans="1:18" ht="26.4" hidden="1" customHeight="1">
      <c r="A185" s="1"/>
      <c r="B185" s="3">
        <v>182</v>
      </c>
      <c r="C185" s="3" t="s">
        <v>952</v>
      </c>
      <c r="D185" s="4" t="s">
        <v>953</v>
      </c>
      <c r="E185" s="4"/>
      <c r="F185" s="4"/>
      <c r="G185" s="4"/>
      <c r="H185" s="3" t="s">
        <v>15</v>
      </c>
      <c r="I185" s="3" t="s">
        <v>951</v>
      </c>
      <c r="J185" s="3" t="s">
        <v>327</v>
      </c>
      <c r="K185" s="6" t="s">
        <v>328</v>
      </c>
      <c r="L185" s="3" t="s">
        <v>19</v>
      </c>
      <c r="M185" s="5" t="s">
        <v>205</v>
      </c>
      <c r="N185" s="10">
        <v>0</v>
      </c>
      <c r="O185" s="5" t="s">
        <v>45</v>
      </c>
      <c r="P185" s="5" t="s">
        <v>45</v>
      </c>
      <c r="Q185" s="5" t="s">
        <v>45</v>
      </c>
      <c r="R185" s="1"/>
    </row>
    <row r="186" spans="1:18" ht="26.4" hidden="1" customHeight="1">
      <c r="A186" s="1"/>
      <c r="B186" s="3">
        <v>183</v>
      </c>
      <c r="C186" s="3" t="s">
        <v>954</v>
      </c>
      <c r="D186" s="4" t="s">
        <v>955</v>
      </c>
      <c r="E186" s="4"/>
      <c r="F186" s="4"/>
      <c r="G186" s="4"/>
      <c r="H186" s="3" t="s">
        <v>15</v>
      </c>
      <c r="I186" s="3" t="s">
        <v>956</v>
      </c>
      <c r="J186" s="3" t="s">
        <v>957</v>
      </c>
      <c r="K186" s="6" t="s">
        <v>958</v>
      </c>
      <c r="L186" s="3" t="s">
        <v>35</v>
      </c>
      <c r="M186" s="5" t="s">
        <v>205</v>
      </c>
      <c r="N186" s="10">
        <v>0</v>
      </c>
      <c r="O186" s="5" t="s">
        <v>45</v>
      </c>
      <c r="P186" s="5" t="s">
        <v>45</v>
      </c>
      <c r="Q186" s="5" t="s">
        <v>45</v>
      </c>
      <c r="R186" s="1"/>
    </row>
    <row r="187" spans="1:18" ht="26.4" hidden="1" customHeight="1">
      <c r="A187" s="1"/>
      <c r="B187" s="3">
        <v>184</v>
      </c>
      <c r="C187" s="3" t="s">
        <v>959</v>
      </c>
      <c r="D187" s="4" t="s">
        <v>960</v>
      </c>
      <c r="E187" s="4"/>
      <c r="F187" s="4"/>
      <c r="G187" s="4"/>
      <c r="H187" s="3" t="s">
        <v>15</v>
      </c>
      <c r="I187" s="3" t="s">
        <v>946</v>
      </c>
      <c r="J187" s="3" t="s">
        <v>179</v>
      </c>
      <c r="K187" s="6" t="s">
        <v>180</v>
      </c>
      <c r="L187" s="3" t="s">
        <v>503</v>
      </c>
      <c r="M187" s="5" t="s">
        <v>20</v>
      </c>
      <c r="N187" s="10">
        <v>0</v>
      </c>
      <c r="O187" s="5" t="s">
        <v>45</v>
      </c>
      <c r="P187" s="5" t="s">
        <v>45</v>
      </c>
      <c r="Q187" s="5" t="s">
        <v>45</v>
      </c>
      <c r="R187" s="1"/>
    </row>
    <row r="188" spans="1:18" ht="26.4" hidden="1" customHeight="1">
      <c r="A188" s="1"/>
      <c r="B188" s="3">
        <v>185</v>
      </c>
      <c r="C188" s="3" t="s">
        <v>961</v>
      </c>
      <c r="D188" s="4" t="s">
        <v>960</v>
      </c>
      <c r="E188" s="4"/>
      <c r="F188" s="4"/>
      <c r="G188" s="4"/>
      <c r="H188" s="3" t="s">
        <v>15</v>
      </c>
      <c r="I188" s="3" t="s">
        <v>951</v>
      </c>
      <c r="J188" s="3" t="s">
        <v>179</v>
      </c>
      <c r="K188" s="6" t="s">
        <v>180</v>
      </c>
      <c r="L188" s="3" t="s">
        <v>503</v>
      </c>
      <c r="M188" s="5" t="s">
        <v>20</v>
      </c>
      <c r="N188" s="10">
        <v>0</v>
      </c>
      <c r="O188" s="5" t="s">
        <v>45</v>
      </c>
      <c r="P188" s="5" t="s">
        <v>45</v>
      </c>
      <c r="Q188" s="5" t="s">
        <v>45</v>
      </c>
      <c r="R188" s="1"/>
    </row>
    <row r="189" spans="1:18" ht="26.4" customHeight="1">
      <c r="A189" s="1"/>
      <c r="B189" s="3">
        <v>186</v>
      </c>
      <c r="C189" s="3" t="s">
        <v>962</v>
      </c>
      <c r="D189" s="8" t="s">
        <v>963</v>
      </c>
      <c r="E189" s="8"/>
      <c r="F189" s="8"/>
      <c r="G189" s="8" t="s">
        <v>1240</v>
      </c>
      <c r="H189" s="3" t="s">
        <v>15</v>
      </c>
      <c r="I189" s="3" t="s">
        <v>946</v>
      </c>
      <c r="J189" s="3" t="s">
        <v>196</v>
      </c>
      <c r="K189" s="6" t="s">
        <v>197</v>
      </c>
      <c r="L189" s="3" t="s">
        <v>78</v>
      </c>
      <c r="M189" s="5" t="s">
        <v>20</v>
      </c>
      <c r="N189" s="10">
        <v>0</v>
      </c>
      <c r="O189" s="5" t="s">
        <v>45</v>
      </c>
      <c r="P189" s="5" t="s">
        <v>45</v>
      </c>
      <c r="Q189" s="5" t="s">
        <v>45</v>
      </c>
      <c r="R189" s="1"/>
    </row>
    <row r="190" spans="1:18" ht="39.6" hidden="1" customHeight="1">
      <c r="A190" s="1"/>
      <c r="B190" s="3">
        <v>187</v>
      </c>
      <c r="C190" s="3" t="s">
        <v>964</v>
      </c>
      <c r="D190" s="4" t="s">
        <v>965</v>
      </c>
      <c r="E190" s="4"/>
      <c r="F190" s="4"/>
      <c r="G190" s="4"/>
      <c r="H190" s="3" t="s">
        <v>15</v>
      </c>
      <c r="I190" s="3" t="s">
        <v>951</v>
      </c>
      <c r="J190" s="3" t="s">
        <v>33</v>
      </c>
      <c r="K190" s="6" t="s">
        <v>34</v>
      </c>
      <c r="L190" s="3" t="s">
        <v>78</v>
      </c>
      <c r="M190" s="5" t="s">
        <v>56</v>
      </c>
      <c r="N190" s="10">
        <v>0</v>
      </c>
      <c r="O190" s="5" t="s">
        <v>45</v>
      </c>
      <c r="P190" s="5" t="s">
        <v>45</v>
      </c>
      <c r="Q190" s="5" t="s">
        <v>45</v>
      </c>
      <c r="R190" s="1"/>
    </row>
    <row r="191" spans="1:18" ht="26.4" hidden="1" customHeight="1">
      <c r="A191" s="1"/>
      <c r="B191" s="3">
        <v>188</v>
      </c>
      <c r="C191" s="3" t="s">
        <v>966</v>
      </c>
      <c r="D191" s="4" t="s">
        <v>967</v>
      </c>
      <c r="E191" s="4"/>
      <c r="F191" s="4"/>
      <c r="G191" s="4"/>
      <c r="H191" s="3" t="s">
        <v>15</v>
      </c>
      <c r="I191" s="3" t="s">
        <v>946</v>
      </c>
      <c r="J191" s="3" t="s">
        <v>33</v>
      </c>
      <c r="K191" s="6" t="s">
        <v>34</v>
      </c>
      <c r="L191" s="3" t="s">
        <v>78</v>
      </c>
      <c r="M191" s="5" t="s">
        <v>20</v>
      </c>
      <c r="N191" s="10">
        <v>0</v>
      </c>
      <c r="O191" s="5" t="s">
        <v>45</v>
      </c>
      <c r="P191" s="5" t="s">
        <v>45</v>
      </c>
      <c r="Q191" s="5" t="s">
        <v>45</v>
      </c>
      <c r="R191" s="1"/>
    </row>
    <row r="192" spans="1:18" ht="39.6" hidden="1" customHeight="1">
      <c r="A192" s="1"/>
      <c r="B192" s="3">
        <v>189</v>
      </c>
      <c r="C192" s="3" t="s">
        <v>968</v>
      </c>
      <c r="D192" s="4" t="s">
        <v>969</v>
      </c>
      <c r="E192" s="4"/>
      <c r="F192" s="4"/>
      <c r="G192" s="4"/>
      <c r="H192" s="3" t="s">
        <v>69</v>
      </c>
      <c r="I192" s="3" t="s">
        <v>970</v>
      </c>
      <c r="J192" s="3" t="s">
        <v>33</v>
      </c>
      <c r="K192" s="6" t="s">
        <v>34</v>
      </c>
      <c r="L192" s="3" t="s">
        <v>125</v>
      </c>
      <c r="M192" s="5" t="s">
        <v>353</v>
      </c>
      <c r="N192" s="10">
        <v>0</v>
      </c>
      <c r="O192" s="5" t="s">
        <v>45</v>
      </c>
      <c r="P192" s="5" t="s">
        <v>45</v>
      </c>
      <c r="Q192" s="5" t="s">
        <v>45</v>
      </c>
      <c r="R192" s="1"/>
    </row>
    <row r="193" spans="1:18" ht="26.4" hidden="1" customHeight="1">
      <c r="A193" s="1"/>
      <c r="B193" s="3">
        <v>190</v>
      </c>
      <c r="C193" s="3" t="s">
        <v>971</v>
      </c>
      <c r="D193" s="4" t="s">
        <v>972</v>
      </c>
      <c r="E193" s="4"/>
      <c r="F193" s="4"/>
      <c r="G193" s="4"/>
      <c r="H193" s="3" t="s">
        <v>69</v>
      </c>
      <c r="I193" s="3" t="s">
        <v>951</v>
      </c>
      <c r="J193" s="3" t="s">
        <v>33</v>
      </c>
      <c r="K193" s="6" t="s">
        <v>34</v>
      </c>
      <c r="L193" s="3" t="s">
        <v>158</v>
      </c>
      <c r="M193" s="5" t="s">
        <v>973</v>
      </c>
      <c r="N193" s="10">
        <v>0</v>
      </c>
      <c r="O193" s="5" t="s">
        <v>45</v>
      </c>
      <c r="P193" s="5" t="s">
        <v>45</v>
      </c>
      <c r="Q193" s="5" t="s">
        <v>45</v>
      </c>
      <c r="R193" s="1"/>
    </row>
    <row r="194" spans="1:18" ht="26.4" hidden="1" customHeight="1">
      <c r="A194" s="1"/>
      <c r="B194" s="3">
        <v>191</v>
      </c>
      <c r="C194" s="3" t="s">
        <v>974</v>
      </c>
      <c r="D194" s="4" t="s">
        <v>975</v>
      </c>
      <c r="E194" s="4"/>
      <c r="F194" s="4"/>
      <c r="G194" s="4"/>
      <c r="H194" s="3" t="s">
        <v>15</v>
      </c>
      <c r="I194" s="3" t="s">
        <v>970</v>
      </c>
      <c r="J194" s="3" t="s">
        <v>33</v>
      </c>
      <c r="K194" s="6" t="s">
        <v>34</v>
      </c>
      <c r="L194" s="3" t="s">
        <v>19</v>
      </c>
      <c r="M194" s="5" t="s">
        <v>107</v>
      </c>
      <c r="N194" s="10">
        <v>0</v>
      </c>
      <c r="O194" s="5" t="s">
        <v>45</v>
      </c>
      <c r="P194" s="5" t="s">
        <v>45</v>
      </c>
      <c r="Q194" s="5" t="s">
        <v>45</v>
      </c>
      <c r="R194" s="1"/>
    </row>
    <row r="195" spans="1:18" ht="26.4" hidden="1" customHeight="1">
      <c r="A195" s="1"/>
      <c r="B195" s="3">
        <v>192</v>
      </c>
      <c r="C195" s="3" t="s">
        <v>976</v>
      </c>
      <c r="D195" s="4" t="s">
        <v>977</v>
      </c>
      <c r="E195" s="4"/>
      <c r="F195" s="4"/>
      <c r="G195" s="4"/>
      <c r="H195" s="3" t="s">
        <v>15</v>
      </c>
      <c r="I195" s="3" t="s">
        <v>946</v>
      </c>
      <c r="J195" s="3" t="s">
        <v>430</v>
      </c>
      <c r="K195" s="6" t="s">
        <v>431</v>
      </c>
      <c r="L195" s="3" t="s">
        <v>125</v>
      </c>
      <c r="M195" s="5" t="s">
        <v>20</v>
      </c>
      <c r="N195" s="10">
        <v>0</v>
      </c>
      <c r="O195" s="5" t="s">
        <v>45</v>
      </c>
      <c r="P195" s="5" t="s">
        <v>45</v>
      </c>
      <c r="Q195" s="5" t="s">
        <v>45</v>
      </c>
      <c r="R195" s="1"/>
    </row>
    <row r="196" spans="1:18" ht="26.4" hidden="1" customHeight="1">
      <c r="A196" s="1"/>
      <c r="B196" s="3">
        <v>193</v>
      </c>
      <c r="C196" s="3" t="s">
        <v>978</v>
      </c>
      <c r="D196" s="4" t="s">
        <v>979</v>
      </c>
      <c r="E196" s="4"/>
      <c r="F196" s="4"/>
      <c r="G196" s="4"/>
      <c r="H196" s="3" t="s">
        <v>15</v>
      </c>
      <c r="I196" s="3" t="s">
        <v>951</v>
      </c>
      <c r="J196" s="3" t="s">
        <v>980</v>
      </c>
      <c r="K196" s="6" t="s">
        <v>981</v>
      </c>
      <c r="L196" s="3" t="s">
        <v>35</v>
      </c>
      <c r="M196" s="5" t="s">
        <v>20</v>
      </c>
      <c r="N196" s="10">
        <v>0</v>
      </c>
      <c r="O196" s="5" t="s">
        <v>45</v>
      </c>
      <c r="P196" s="5" t="s">
        <v>45</v>
      </c>
      <c r="Q196" s="5" t="s">
        <v>45</v>
      </c>
      <c r="R196" s="1"/>
    </row>
    <row r="197" spans="1:18" ht="26.4" hidden="1" customHeight="1">
      <c r="A197" s="1"/>
      <c r="B197" s="3">
        <v>194</v>
      </c>
      <c r="C197" s="3" t="s">
        <v>982</v>
      </c>
      <c r="D197" s="4" t="s">
        <v>983</v>
      </c>
      <c r="E197" s="4"/>
      <c r="F197" s="4"/>
      <c r="G197" s="4"/>
      <c r="H197" s="3" t="s">
        <v>69</v>
      </c>
      <c r="I197" s="3" t="s">
        <v>951</v>
      </c>
      <c r="J197" s="3" t="s">
        <v>984</v>
      </c>
      <c r="K197" s="6" t="s">
        <v>985</v>
      </c>
      <c r="L197" s="3" t="s">
        <v>78</v>
      </c>
      <c r="M197" s="5" t="s">
        <v>72</v>
      </c>
      <c r="N197" s="10">
        <v>0</v>
      </c>
      <c r="O197" s="5" t="s">
        <v>45</v>
      </c>
      <c r="P197" s="5" t="s">
        <v>45</v>
      </c>
      <c r="Q197" s="5" t="s">
        <v>45</v>
      </c>
      <c r="R197" s="1"/>
    </row>
    <row r="198" spans="1:18" ht="26.4" hidden="1" customHeight="1">
      <c r="A198" s="1"/>
      <c r="B198" s="3">
        <v>195</v>
      </c>
      <c r="C198" s="3" t="s">
        <v>986</v>
      </c>
      <c r="D198" s="4" t="s">
        <v>987</v>
      </c>
      <c r="E198" s="4"/>
      <c r="F198" s="4"/>
      <c r="G198" s="4"/>
      <c r="H198" s="3" t="s">
        <v>15</v>
      </c>
      <c r="I198" s="3" t="s">
        <v>951</v>
      </c>
      <c r="J198" s="3" t="s">
        <v>33</v>
      </c>
      <c r="K198" s="6" t="s">
        <v>34</v>
      </c>
      <c r="L198" s="3" t="s">
        <v>988</v>
      </c>
      <c r="M198" s="5" t="s">
        <v>107</v>
      </c>
      <c r="N198" s="10">
        <v>0</v>
      </c>
      <c r="O198" s="5" t="s">
        <v>45</v>
      </c>
      <c r="P198" s="5" t="s">
        <v>45</v>
      </c>
      <c r="Q198" s="5" t="s">
        <v>45</v>
      </c>
      <c r="R198" s="1"/>
    </row>
    <row r="199" spans="1:18" ht="26.4" customHeight="1">
      <c r="A199" s="1"/>
      <c r="B199" s="3">
        <v>196</v>
      </c>
      <c r="C199" s="3" t="s">
        <v>989</v>
      </c>
      <c r="D199" s="8" t="s">
        <v>1258</v>
      </c>
      <c r="E199" s="8"/>
      <c r="F199" s="8" t="s">
        <v>1257</v>
      </c>
      <c r="G199" s="8" t="s">
        <v>1240</v>
      </c>
      <c r="H199" s="3" t="s">
        <v>15</v>
      </c>
      <c r="I199" s="3" t="s">
        <v>946</v>
      </c>
      <c r="J199" s="3" t="s">
        <v>33</v>
      </c>
      <c r="K199" s="6" t="s">
        <v>34</v>
      </c>
      <c r="L199" s="3" t="s">
        <v>115</v>
      </c>
      <c r="M199" s="5" t="s">
        <v>990</v>
      </c>
      <c r="N199" s="10">
        <v>0</v>
      </c>
      <c r="O199" s="5" t="s">
        <v>45</v>
      </c>
      <c r="P199" s="5" t="s">
        <v>45</v>
      </c>
      <c r="Q199" s="5" t="s">
        <v>45</v>
      </c>
      <c r="R199" s="1"/>
    </row>
    <row r="200" spans="1:18" ht="26.4" hidden="1" customHeight="1">
      <c r="A200" s="1"/>
      <c r="B200" s="3">
        <v>197</v>
      </c>
      <c r="C200" s="3" t="s">
        <v>991</v>
      </c>
      <c r="D200" s="4" t="s">
        <v>992</v>
      </c>
      <c r="E200" s="4"/>
      <c r="F200" s="4"/>
      <c r="G200" s="4"/>
      <c r="H200" s="3" t="s">
        <v>15</v>
      </c>
      <c r="I200" s="3" t="s">
        <v>951</v>
      </c>
      <c r="J200" s="3" t="s">
        <v>873</v>
      </c>
      <c r="K200" s="6" t="s">
        <v>874</v>
      </c>
      <c r="L200" s="3" t="s">
        <v>78</v>
      </c>
      <c r="M200" s="5" t="s">
        <v>72</v>
      </c>
      <c r="N200" s="10">
        <v>0</v>
      </c>
      <c r="O200" s="5" t="s">
        <v>45</v>
      </c>
      <c r="P200" s="5" t="s">
        <v>45</v>
      </c>
      <c r="Q200" s="5" t="s">
        <v>45</v>
      </c>
      <c r="R200" s="1"/>
    </row>
    <row r="201" spans="1:18" ht="26.4" hidden="1" customHeight="1">
      <c r="A201" s="1"/>
      <c r="B201" s="3">
        <v>198</v>
      </c>
      <c r="C201" s="3" t="s">
        <v>993</v>
      </c>
      <c r="D201" s="4" t="s">
        <v>994</v>
      </c>
      <c r="E201" s="4"/>
      <c r="F201" s="4"/>
      <c r="G201" s="4"/>
      <c r="H201" s="3" t="s">
        <v>15</v>
      </c>
      <c r="I201" s="3" t="s">
        <v>995</v>
      </c>
      <c r="J201" s="3" t="s">
        <v>984</v>
      </c>
      <c r="K201" s="6" t="s">
        <v>985</v>
      </c>
      <c r="L201" s="3" t="s">
        <v>35</v>
      </c>
      <c r="M201" s="5" t="s">
        <v>20</v>
      </c>
      <c r="N201" s="10">
        <v>0</v>
      </c>
      <c r="O201" s="5" t="s">
        <v>45</v>
      </c>
      <c r="P201" s="5" t="s">
        <v>45</v>
      </c>
      <c r="Q201" s="5" t="s">
        <v>45</v>
      </c>
      <c r="R201" s="1"/>
    </row>
    <row r="202" spans="1:18" ht="26.4" hidden="1" customHeight="1">
      <c r="A202" s="1"/>
      <c r="B202" s="3">
        <v>199</v>
      </c>
      <c r="C202" s="3" t="s">
        <v>996</v>
      </c>
      <c r="D202" s="4" t="s">
        <v>997</v>
      </c>
      <c r="E202" s="4"/>
      <c r="F202" s="4"/>
      <c r="G202" s="4"/>
      <c r="H202" s="3" t="s">
        <v>15</v>
      </c>
      <c r="I202" s="3" t="s">
        <v>951</v>
      </c>
      <c r="J202" s="3" t="s">
        <v>998</v>
      </c>
      <c r="K202" s="6" t="s">
        <v>999</v>
      </c>
      <c r="L202" s="3" t="s">
        <v>78</v>
      </c>
      <c r="M202" s="5" t="s">
        <v>45</v>
      </c>
      <c r="N202" s="10">
        <v>0</v>
      </c>
      <c r="O202" s="5" t="s">
        <v>45</v>
      </c>
      <c r="P202" s="5" t="s">
        <v>45</v>
      </c>
      <c r="Q202" s="5" t="s">
        <v>45</v>
      </c>
      <c r="R202" s="1"/>
    </row>
    <row r="203" spans="1:18" ht="26.4" hidden="1" customHeight="1">
      <c r="A203" s="1"/>
      <c r="B203" s="3">
        <v>200</v>
      </c>
      <c r="C203" s="3" t="s">
        <v>1000</v>
      </c>
      <c r="D203" s="4" t="s">
        <v>1001</v>
      </c>
      <c r="E203" s="4"/>
      <c r="F203" s="4"/>
      <c r="G203" s="4"/>
      <c r="H203" s="3" t="s">
        <v>15</v>
      </c>
      <c r="I203" s="3" t="s">
        <v>946</v>
      </c>
      <c r="J203" s="3" t="s">
        <v>100</v>
      </c>
      <c r="K203" s="6" t="s">
        <v>101</v>
      </c>
      <c r="L203" s="3" t="s">
        <v>90</v>
      </c>
      <c r="M203" s="5" t="s">
        <v>20</v>
      </c>
      <c r="N203" s="10">
        <v>0</v>
      </c>
      <c r="O203" s="5" t="s">
        <v>45</v>
      </c>
      <c r="P203" s="5" t="s">
        <v>45</v>
      </c>
      <c r="Q203" s="5" t="s">
        <v>45</v>
      </c>
      <c r="R203" s="1"/>
    </row>
    <row r="204" spans="1:18" ht="26.4" hidden="1" customHeight="1">
      <c r="A204" s="1"/>
      <c r="B204" s="3">
        <v>201</v>
      </c>
      <c r="C204" s="3" t="s">
        <v>1002</v>
      </c>
      <c r="D204" s="4" t="s">
        <v>1003</v>
      </c>
      <c r="E204" s="4"/>
      <c r="F204" s="4"/>
      <c r="G204" s="4"/>
      <c r="H204" s="3" t="s">
        <v>15</v>
      </c>
      <c r="I204" s="3" t="s">
        <v>946</v>
      </c>
      <c r="J204" s="3" t="s">
        <v>957</v>
      </c>
      <c r="K204" s="6" t="s">
        <v>958</v>
      </c>
      <c r="L204" s="3" t="s">
        <v>78</v>
      </c>
      <c r="M204" s="5" t="s">
        <v>20</v>
      </c>
      <c r="N204" s="10">
        <v>0</v>
      </c>
      <c r="O204" s="5" t="s">
        <v>45</v>
      </c>
      <c r="P204" s="5" t="s">
        <v>45</v>
      </c>
      <c r="Q204" s="5" t="s">
        <v>45</v>
      </c>
      <c r="R204" s="1"/>
    </row>
    <row r="205" spans="1:18" ht="26.4" hidden="1" customHeight="1">
      <c r="A205" s="1"/>
      <c r="B205" s="3">
        <v>202</v>
      </c>
      <c r="C205" s="3" t="s">
        <v>1004</v>
      </c>
      <c r="D205" s="4" t="s">
        <v>1005</v>
      </c>
      <c r="E205" s="4"/>
      <c r="F205" s="4"/>
      <c r="G205" s="4"/>
      <c r="H205" s="3" t="s">
        <v>15</v>
      </c>
      <c r="I205" s="3" t="s">
        <v>946</v>
      </c>
      <c r="J205" s="3" t="s">
        <v>100</v>
      </c>
      <c r="K205" s="6" t="s">
        <v>101</v>
      </c>
      <c r="L205" s="3" t="s">
        <v>78</v>
      </c>
      <c r="M205" s="5" t="s">
        <v>56</v>
      </c>
      <c r="N205" s="10">
        <v>0</v>
      </c>
      <c r="O205" s="5" t="s">
        <v>45</v>
      </c>
      <c r="P205" s="5" t="s">
        <v>45</v>
      </c>
      <c r="Q205" s="5" t="s">
        <v>45</v>
      </c>
      <c r="R205" s="1"/>
    </row>
    <row r="206" spans="1:18" ht="26.4" hidden="1" customHeight="1">
      <c r="A206" s="1"/>
      <c r="B206" s="3">
        <v>203</v>
      </c>
      <c r="C206" s="3" t="s">
        <v>1006</v>
      </c>
      <c r="D206" s="4" t="s">
        <v>1007</v>
      </c>
      <c r="E206" s="4"/>
      <c r="F206" s="4"/>
      <c r="G206" s="4"/>
      <c r="H206" s="3" t="s">
        <v>15</v>
      </c>
      <c r="I206" s="3" t="s">
        <v>951</v>
      </c>
      <c r="J206" s="3" t="s">
        <v>1008</v>
      </c>
      <c r="K206" s="6" t="s">
        <v>1009</v>
      </c>
      <c r="L206" s="3" t="s">
        <v>78</v>
      </c>
      <c r="M206" s="5" t="s">
        <v>1010</v>
      </c>
      <c r="N206" s="10">
        <v>0</v>
      </c>
      <c r="O206" s="5" t="s">
        <v>45</v>
      </c>
      <c r="P206" s="5" t="s">
        <v>45</v>
      </c>
      <c r="Q206" s="5" t="s">
        <v>45</v>
      </c>
      <c r="R206" s="1"/>
    </row>
    <row r="207" spans="1:18" ht="26.4" hidden="1" customHeight="1">
      <c r="A207" s="1"/>
      <c r="B207" s="3">
        <v>204</v>
      </c>
      <c r="C207" s="3" t="s">
        <v>1011</v>
      </c>
      <c r="D207" s="4" t="s">
        <v>1012</v>
      </c>
      <c r="E207" s="4"/>
      <c r="F207" s="4"/>
      <c r="G207" s="4"/>
      <c r="H207" s="3" t="s">
        <v>15</v>
      </c>
      <c r="I207" s="3" t="s">
        <v>951</v>
      </c>
      <c r="J207" s="3" t="s">
        <v>179</v>
      </c>
      <c r="K207" s="6" t="s">
        <v>180</v>
      </c>
      <c r="L207" s="3" t="s">
        <v>35</v>
      </c>
      <c r="M207" s="5" t="s">
        <v>20</v>
      </c>
      <c r="N207" s="10">
        <v>0</v>
      </c>
      <c r="O207" s="5" t="s">
        <v>45</v>
      </c>
      <c r="P207" s="5" t="s">
        <v>45</v>
      </c>
      <c r="Q207" s="5" t="s">
        <v>45</v>
      </c>
      <c r="R207" s="1"/>
    </row>
    <row r="208" spans="1:18" ht="26.4" hidden="1" customHeight="1">
      <c r="A208" s="1"/>
      <c r="B208" s="3">
        <v>205</v>
      </c>
      <c r="C208" s="3" t="s">
        <v>1013</v>
      </c>
      <c r="D208" s="4" t="s">
        <v>1014</v>
      </c>
      <c r="E208" s="4"/>
      <c r="F208" s="4"/>
      <c r="G208" s="4"/>
      <c r="H208" s="3" t="s">
        <v>15</v>
      </c>
      <c r="I208" s="3" t="s">
        <v>946</v>
      </c>
      <c r="J208" s="3" t="s">
        <v>179</v>
      </c>
      <c r="K208" s="6" t="s">
        <v>180</v>
      </c>
      <c r="L208" s="3" t="s">
        <v>386</v>
      </c>
      <c r="M208" s="5" t="s">
        <v>205</v>
      </c>
      <c r="N208" s="10">
        <v>0</v>
      </c>
      <c r="O208" s="5" t="s">
        <v>45</v>
      </c>
      <c r="P208" s="5" t="s">
        <v>45</v>
      </c>
      <c r="Q208" s="5" t="s">
        <v>45</v>
      </c>
      <c r="R208" s="1"/>
    </row>
    <row r="209" spans="1:18" ht="26.4" hidden="1" customHeight="1">
      <c r="A209" s="1"/>
      <c r="B209" s="3">
        <v>206</v>
      </c>
      <c r="C209" s="3" t="s">
        <v>1015</v>
      </c>
      <c r="D209" s="4" t="s">
        <v>1016</v>
      </c>
      <c r="E209" s="4"/>
      <c r="F209" s="4"/>
      <c r="G209" s="4"/>
      <c r="H209" s="3" t="s">
        <v>15</v>
      </c>
      <c r="I209" s="3" t="s">
        <v>946</v>
      </c>
      <c r="J209" s="3" t="s">
        <v>1017</v>
      </c>
      <c r="K209" s="6" t="s">
        <v>1018</v>
      </c>
      <c r="L209" s="3" t="s">
        <v>35</v>
      </c>
      <c r="M209" s="5" t="s">
        <v>20</v>
      </c>
      <c r="N209" s="10">
        <v>0</v>
      </c>
      <c r="O209" s="5" t="s">
        <v>45</v>
      </c>
      <c r="P209" s="5" t="s">
        <v>45</v>
      </c>
      <c r="Q209" s="5" t="s">
        <v>45</v>
      </c>
      <c r="R209" s="1"/>
    </row>
    <row r="210" spans="1:18" ht="26.4" hidden="1" customHeight="1">
      <c r="A210" s="1"/>
      <c r="B210" s="3">
        <v>207</v>
      </c>
      <c r="C210" s="3" t="s">
        <v>1019</v>
      </c>
      <c r="D210" s="4" t="s">
        <v>1020</v>
      </c>
      <c r="E210" s="4"/>
      <c r="F210" s="4"/>
      <c r="G210" s="4"/>
      <c r="H210" s="3" t="s">
        <v>15</v>
      </c>
      <c r="I210" s="3" t="s">
        <v>946</v>
      </c>
      <c r="J210" s="3" t="s">
        <v>33</v>
      </c>
      <c r="K210" s="6" t="s">
        <v>34</v>
      </c>
      <c r="L210" s="3" t="s">
        <v>78</v>
      </c>
      <c r="M210" s="5" t="s">
        <v>205</v>
      </c>
      <c r="N210" s="10">
        <v>0</v>
      </c>
      <c r="O210" s="5" t="s">
        <v>45</v>
      </c>
      <c r="P210" s="5" t="s">
        <v>45</v>
      </c>
      <c r="Q210" s="5" t="s">
        <v>45</v>
      </c>
      <c r="R210" s="1"/>
    </row>
    <row r="211" spans="1:18" ht="26.4" customHeight="1">
      <c r="A211" s="1"/>
      <c r="B211" s="3">
        <v>208</v>
      </c>
      <c r="C211" s="3" t="s">
        <v>1021</v>
      </c>
      <c r="D211" s="8" t="s">
        <v>1022</v>
      </c>
      <c r="E211" s="8"/>
      <c r="F211" s="8"/>
      <c r="G211" s="8" t="s">
        <v>1240</v>
      </c>
      <c r="H211" s="3" t="s">
        <v>15</v>
      </c>
      <c r="I211" s="3" t="s">
        <v>946</v>
      </c>
      <c r="J211" s="3" t="s">
        <v>33</v>
      </c>
      <c r="K211" s="6" t="s">
        <v>34</v>
      </c>
      <c r="L211" s="3" t="s">
        <v>62</v>
      </c>
      <c r="M211" s="5" t="s">
        <v>990</v>
      </c>
      <c r="N211" s="10">
        <v>0</v>
      </c>
      <c r="O211" s="5" t="s">
        <v>45</v>
      </c>
      <c r="P211" s="5" t="s">
        <v>45</v>
      </c>
      <c r="Q211" s="5" t="s">
        <v>45</v>
      </c>
      <c r="R211" s="1"/>
    </row>
    <row r="212" spans="1:18" ht="26.4" hidden="1" customHeight="1">
      <c r="A212" s="1"/>
      <c r="B212" s="3">
        <v>209</v>
      </c>
      <c r="C212" s="3" t="s">
        <v>1023</v>
      </c>
      <c r="D212" s="4" t="s">
        <v>1024</v>
      </c>
      <c r="E212" s="4"/>
      <c r="F212" s="4"/>
      <c r="G212" s="4"/>
      <c r="H212" s="3" t="s">
        <v>15</v>
      </c>
      <c r="I212" s="3" t="s">
        <v>951</v>
      </c>
      <c r="J212" s="3" t="s">
        <v>42</v>
      </c>
      <c r="K212" s="6" t="s">
        <v>43</v>
      </c>
      <c r="L212" s="3" t="s">
        <v>55</v>
      </c>
      <c r="M212" s="5" t="s">
        <v>20</v>
      </c>
      <c r="N212" s="10">
        <v>0</v>
      </c>
      <c r="O212" s="5" t="s">
        <v>45</v>
      </c>
      <c r="P212" s="5" t="s">
        <v>45</v>
      </c>
      <c r="Q212" s="5" t="s">
        <v>45</v>
      </c>
      <c r="R212" s="1"/>
    </row>
    <row r="213" spans="1:18" ht="26.4" hidden="1" customHeight="1">
      <c r="A213" s="1"/>
      <c r="B213" s="3">
        <v>210</v>
      </c>
      <c r="C213" s="3" t="s">
        <v>1025</v>
      </c>
      <c r="D213" s="4" t="s">
        <v>1026</v>
      </c>
      <c r="E213" s="4"/>
      <c r="F213" s="4"/>
      <c r="G213" s="4"/>
      <c r="H213" s="3" t="s">
        <v>15</v>
      </c>
      <c r="I213" s="3" t="s">
        <v>951</v>
      </c>
      <c r="J213" s="3" t="s">
        <v>1027</v>
      </c>
      <c r="K213" s="6" t="s">
        <v>1028</v>
      </c>
      <c r="L213" s="3" t="s">
        <v>78</v>
      </c>
      <c r="M213" s="5" t="s">
        <v>744</v>
      </c>
      <c r="N213" s="10">
        <v>0</v>
      </c>
      <c r="O213" s="5" t="s">
        <v>45</v>
      </c>
      <c r="P213" s="5" t="s">
        <v>45</v>
      </c>
      <c r="Q213" s="5" t="s">
        <v>45</v>
      </c>
      <c r="R213" s="1"/>
    </row>
    <row r="214" spans="1:18" ht="26.4" hidden="1" customHeight="1">
      <c r="A214" s="1"/>
      <c r="B214" s="3">
        <v>211</v>
      </c>
      <c r="C214" s="3" t="s">
        <v>1029</v>
      </c>
      <c r="D214" s="4" t="s">
        <v>1030</v>
      </c>
      <c r="E214" s="4"/>
      <c r="F214" s="4"/>
      <c r="G214" s="4"/>
      <c r="H214" s="3" t="s">
        <v>15</v>
      </c>
      <c r="I214" s="3" t="s">
        <v>951</v>
      </c>
      <c r="J214" s="3" t="s">
        <v>703</v>
      </c>
      <c r="K214" s="6" t="s">
        <v>704</v>
      </c>
      <c r="L214" s="3" t="s">
        <v>78</v>
      </c>
      <c r="M214" s="5" t="s">
        <v>143</v>
      </c>
      <c r="N214" s="10">
        <v>0</v>
      </c>
      <c r="O214" s="5" t="s">
        <v>45</v>
      </c>
      <c r="P214" s="5" t="s">
        <v>45</v>
      </c>
      <c r="Q214" s="5" t="s">
        <v>45</v>
      </c>
      <c r="R214" s="1"/>
    </row>
    <row r="215" spans="1:18" ht="39.6" hidden="1">
      <c r="A215" s="1"/>
      <c r="B215" s="3">
        <v>212</v>
      </c>
      <c r="C215" s="3" t="s">
        <v>1031</v>
      </c>
      <c r="D215" s="4" t="s">
        <v>1032</v>
      </c>
      <c r="E215" s="4"/>
      <c r="F215" s="4"/>
      <c r="G215" s="4"/>
      <c r="H215" s="3" t="s">
        <v>69</v>
      </c>
      <c r="I215" s="3" t="s">
        <v>951</v>
      </c>
      <c r="J215" s="3" t="s">
        <v>131</v>
      </c>
      <c r="K215" s="6" t="s">
        <v>132</v>
      </c>
      <c r="L215" s="3" t="s">
        <v>35</v>
      </c>
      <c r="M215" s="5" t="s">
        <v>72</v>
      </c>
      <c r="N215" s="10">
        <v>0</v>
      </c>
      <c r="O215" s="5" t="s">
        <v>45</v>
      </c>
      <c r="P215" s="5" t="s">
        <v>45</v>
      </c>
      <c r="Q215" s="5" t="s">
        <v>45</v>
      </c>
      <c r="R215" s="1"/>
    </row>
    <row r="216" spans="1:18" ht="26.4" hidden="1" customHeight="1">
      <c r="A216" s="1"/>
      <c r="B216" s="3">
        <v>213</v>
      </c>
      <c r="C216" s="3" t="s">
        <v>1033</v>
      </c>
      <c r="D216" s="4" t="s">
        <v>1034</v>
      </c>
      <c r="E216" s="4"/>
      <c r="F216" s="4"/>
      <c r="G216" s="4"/>
      <c r="H216" s="3" t="s">
        <v>15</v>
      </c>
      <c r="I216" s="3" t="s">
        <v>951</v>
      </c>
      <c r="J216" s="3" t="s">
        <v>33</v>
      </c>
      <c r="K216" s="6" t="s">
        <v>34</v>
      </c>
      <c r="L216" s="3" t="s">
        <v>187</v>
      </c>
      <c r="M216" s="5" t="s">
        <v>143</v>
      </c>
      <c r="N216" s="10">
        <v>0</v>
      </c>
      <c r="O216" s="5" t="s">
        <v>45</v>
      </c>
      <c r="P216" s="5" t="s">
        <v>45</v>
      </c>
      <c r="Q216" s="5" t="s">
        <v>45</v>
      </c>
      <c r="R216" s="1"/>
    </row>
    <row r="217" spans="1:18" ht="26.4" hidden="1" customHeight="1">
      <c r="A217" s="1"/>
      <c r="B217" s="3">
        <v>214</v>
      </c>
      <c r="C217" s="3" t="s">
        <v>1035</v>
      </c>
      <c r="D217" s="4" t="s">
        <v>1036</v>
      </c>
      <c r="E217" s="4"/>
      <c r="F217" s="4"/>
      <c r="G217" s="4"/>
      <c r="H217" s="3" t="s">
        <v>15</v>
      </c>
      <c r="I217" s="3" t="s">
        <v>946</v>
      </c>
      <c r="J217" s="3" t="s">
        <v>1037</v>
      </c>
      <c r="K217" s="6" t="s">
        <v>1038</v>
      </c>
      <c r="L217" s="3" t="s">
        <v>35</v>
      </c>
      <c r="M217" s="5" t="s">
        <v>20</v>
      </c>
      <c r="N217" s="10">
        <v>0</v>
      </c>
      <c r="O217" s="5" t="s">
        <v>45</v>
      </c>
      <c r="P217" s="5" t="s">
        <v>45</v>
      </c>
      <c r="Q217" s="5" t="s">
        <v>45</v>
      </c>
      <c r="R217" s="1"/>
    </row>
    <row r="218" spans="1:18" ht="26.4" hidden="1" customHeight="1">
      <c r="A218" s="1"/>
      <c r="B218" s="3">
        <v>215</v>
      </c>
      <c r="C218" s="3" t="s">
        <v>1039</v>
      </c>
      <c r="D218" s="4" t="s">
        <v>1040</v>
      </c>
      <c r="E218" s="4"/>
      <c r="F218" s="4"/>
      <c r="G218" s="4"/>
      <c r="H218" s="3" t="s">
        <v>15</v>
      </c>
      <c r="I218" s="3" t="s">
        <v>951</v>
      </c>
      <c r="J218" s="3" t="s">
        <v>26</v>
      </c>
      <c r="K218" s="6" t="s">
        <v>27</v>
      </c>
      <c r="L218" s="3" t="s">
        <v>386</v>
      </c>
      <c r="M218" s="5" t="s">
        <v>44</v>
      </c>
      <c r="N218" s="10">
        <v>0</v>
      </c>
      <c r="O218" s="5" t="s">
        <v>45</v>
      </c>
      <c r="P218" s="5" t="s">
        <v>45</v>
      </c>
      <c r="Q218" s="5" t="s">
        <v>45</v>
      </c>
      <c r="R218" s="1"/>
    </row>
    <row r="219" spans="1:18" ht="26.4" hidden="1" customHeight="1">
      <c r="A219" s="1"/>
      <c r="B219" s="3">
        <v>216</v>
      </c>
      <c r="C219" s="3" t="s">
        <v>1041</v>
      </c>
      <c r="D219" s="4" t="s">
        <v>1042</v>
      </c>
      <c r="E219" s="4"/>
      <c r="F219" s="4"/>
      <c r="G219" s="4"/>
      <c r="H219" s="3" t="s">
        <v>69</v>
      </c>
      <c r="I219" s="3" t="s">
        <v>951</v>
      </c>
      <c r="J219" s="3" t="s">
        <v>327</v>
      </c>
      <c r="K219" s="6" t="s">
        <v>328</v>
      </c>
      <c r="L219" s="3" t="s">
        <v>35</v>
      </c>
      <c r="M219" s="5" t="s">
        <v>1043</v>
      </c>
      <c r="N219" s="10">
        <v>0</v>
      </c>
      <c r="O219" s="5" t="s">
        <v>45</v>
      </c>
      <c r="P219" s="5" t="s">
        <v>45</v>
      </c>
      <c r="Q219" s="5" t="s">
        <v>45</v>
      </c>
      <c r="R219" s="1"/>
    </row>
    <row r="220" spans="1:18" ht="26.4" hidden="1" customHeight="1">
      <c r="A220" s="1"/>
      <c r="B220" s="3">
        <v>217</v>
      </c>
      <c r="C220" s="3" t="s">
        <v>1044</v>
      </c>
      <c r="D220" s="4" t="s">
        <v>1045</v>
      </c>
      <c r="E220" s="4"/>
      <c r="F220" s="4"/>
      <c r="G220" s="4"/>
      <c r="H220" s="3" t="s">
        <v>15</v>
      </c>
      <c r="I220" s="3" t="s">
        <v>946</v>
      </c>
      <c r="J220" s="3" t="s">
        <v>873</v>
      </c>
      <c r="K220" s="6" t="s">
        <v>874</v>
      </c>
      <c r="L220" s="3" t="s">
        <v>78</v>
      </c>
      <c r="M220" s="5" t="s">
        <v>20</v>
      </c>
      <c r="N220" s="10">
        <v>0</v>
      </c>
      <c r="O220" s="5" t="s">
        <v>45</v>
      </c>
      <c r="P220" s="5" t="s">
        <v>45</v>
      </c>
      <c r="Q220" s="5" t="s">
        <v>45</v>
      </c>
      <c r="R220" s="1"/>
    </row>
    <row r="221" spans="1:18" ht="26.4" hidden="1" customHeight="1">
      <c r="A221" s="1"/>
      <c r="B221" s="3">
        <v>218</v>
      </c>
      <c r="C221" s="3" t="s">
        <v>1046</v>
      </c>
      <c r="D221" s="4" t="s">
        <v>1047</v>
      </c>
      <c r="E221" s="4"/>
      <c r="F221" s="4"/>
      <c r="G221" s="4"/>
      <c r="H221" s="3" t="s">
        <v>15</v>
      </c>
      <c r="I221" s="3" t="s">
        <v>951</v>
      </c>
      <c r="J221" s="3" t="s">
        <v>33</v>
      </c>
      <c r="K221" s="6" t="s">
        <v>34</v>
      </c>
      <c r="L221" s="3" t="s">
        <v>35</v>
      </c>
      <c r="M221" s="5" t="s">
        <v>20</v>
      </c>
      <c r="N221" s="10">
        <v>0</v>
      </c>
      <c r="O221" s="5" t="s">
        <v>45</v>
      </c>
      <c r="P221" s="5" t="s">
        <v>45</v>
      </c>
      <c r="Q221" s="5" t="s">
        <v>45</v>
      </c>
      <c r="R221" s="1"/>
    </row>
    <row r="222" spans="1:18" ht="26.4" hidden="1" customHeight="1">
      <c r="A222" s="1"/>
      <c r="B222" s="3">
        <v>219</v>
      </c>
      <c r="C222" s="3" t="s">
        <v>1048</v>
      </c>
      <c r="D222" s="4" t="s">
        <v>1049</v>
      </c>
      <c r="E222" s="4"/>
      <c r="F222" s="4"/>
      <c r="G222" s="4"/>
      <c r="H222" s="3" t="s">
        <v>15</v>
      </c>
      <c r="I222" s="3" t="s">
        <v>951</v>
      </c>
      <c r="J222" s="3" t="s">
        <v>42</v>
      </c>
      <c r="K222" s="6" t="s">
        <v>43</v>
      </c>
      <c r="L222" s="3" t="s">
        <v>35</v>
      </c>
      <c r="M222" s="5" t="s">
        <v>205</v>
      </c>
      <c r="N222" s="10">
        <v>0</v>
      </c>
      <c r="O222" s="5" t="s">
        <v>45</v>
      </c>
      <c r="P222" s="5" t="s">
        <v>45</v>
      </c>
      <c r="Q222" s="5" t="s">
        <v>45</v>
      </c>
      <c r="R222" s="1"/>
    </row>
    <row r="223" spans="1:18" ht="26.4" hidden="1" customHeight="1">
      <c r="A223" s="1"/>
      <c r="B223" s="3">
        <v>220</v>
      </c>
      <c r="C223" s="3" t="s">
        <v>1050</v>
      </c>
      <c r="D223" s="4" t="s">
        <v>1051</v>
      </c>
      <c r="E223" s="4"/>
      <c r="F223" s="4"/>
      <c r="G223" s="4"/>
      <c r="H223" s="3" t="s">
        <v>15</v>
      </c>
      <c r="I223" s="3" t="s">
        <v>946</v>
      </c>
      <c r="J223" s="3" t="s">
        <v>327</v>
      </c>
      <c r="K223" s="6" t="s">
        <v>328</v>
      </c>
      <c r="L223" s="3" t="s">
        <v>62</v>
      </c>
      <c r="M223" s="5" t="s">
        <v>72</v>
      </c>
      <c r="N223" s="10">
        <v>0</v>
      </c>
      <c r="O223" s="5" t="s">
        <v>45</v>
      </c>
      <c r="P223" s="5" t="s">
        <v>45</v>
      </c>
      <c r="Q223" s="5" t="s">
        <v>45</v>
      </c>
      <c r="R223" s="1"/>
    </row>
    <row r="224" spans="1:18" ht="26.4" hidden="1" customHeight="1">
      <c r="A224" s="1"/>
      <c r="B224" s="3">
        <v>221</v>
      </c>
      <c r="C224" s="3" t="s">
        <v>1052</v>
      </c>
      <c r="D224" s="4" t="s">
        <v>1053</v>
      </c>
      <c r="E224" s="4"/>
      <c r="F224" s="4"/>
      <c r="G224" s="4"/>
      <c r="H224" s="3" t="s">
        <v>69</v>
      </c>
      <c r="I224" s="3" t="s">
        <v>1054</v>
      </c>
      <c r="J224" s="3" t="s">
        <v>1055</v>
      </c>
      <c r="K224" s="6" t="s">
        <v>1056</v>
      </c>
      <c r="L224" s="3" t="s">
        <v>432</v>
      </c>
      <c r="M224" s="5" t="s">
        <v>107</v>
      </c>
      <c r="N224" s="10">
        <v>0</v>
      </c>
      <c r="O224" s="5" t="s">
        <v>45</v>
      </c>
      <c r="P224" s="5" t="s">
        <v>45</v>
      </c>
      <c r="Q224" s="5" t="s">
        <v>45</v>
      </c>
      <c r="R224" s="1"/>
    </row>
    <row r="225" spans="1:18" ht="26.4" hidden="1" customHeight="1">
      <c r="A225" s="1"/>
      <c r="B225" s="3">
        <v>222</v>
      </c>
      <c r="C225" s="3" t="s">
        <v>1057</v>
      </c>
      <c r="D225" s="4" t="s">
        <v>1058</v>
      </c>
      <c r="E225" s="4"/>
      <c r="F225" s="4"/>
      <c r="G225" s="4"/>
      <c r="H225" s="3" t="s">
        <v>69</v>
      </c>
      <c r="I225" s="3" t="s">
        <v>1054</v>
      </c>
      <c r="J225" s="3" t="s">
        <v>381</v>
      </c>
      <c r="K225" s="6" t="s">
        <v>382</v>
      </c>
      <c r="L225" s="3" t="s">
        <v>511</v>
      </c>
      <c r="M225" s="5" t="s">
        <v>107</v>
      </c>
      <c r="N225" s="10">
        <v>0</v>
      </c>
      <c r="O225" s="5" t="s">
        <v>45</v>
      </c>
      <c r="P225" s="5" t="s">
        <v>45</v>
      </c>
      <c r="Q225" s="5" t="s">
        <v>45</v>
      </c>
      <c r="R225" s="1"/>
    </row>
    <row r="226" spans="1:18" ht="26.4" hidden="1" customHeight="1">
      <c r="A226" s="1"/>
      <c r="B226" s="3">
        <v>223</v>
      </c>
      <c r="C226" s="3" t="s">
        <v>1059</v>
      </c>
      <c r="D226" s="4" t="s">
        <v>1060</v>
      </c>
      <c r="E226" s="4"/>
      <c r="F226" s="4"/>
      <c r="G226" s="4"/>
      <c r="H226" s="3" t="s">
        <v>15</v>
      </c>
      <c r="I226" s="3" t="s">
        <v>951</v>
      </c>
      <c r="J226" s="3" t="s">
        <v>1061</v>
      </c>
      <c r="K226" s="6" t="s">
        <v>1062</v>
      </c>
      <c r="L226" s="3" t="s">
        <v>1063</v>
      </c>
      <c r="M226" s="5" t="s">
        <v>205</v>
      </c>
      <c r="N226" s="10">
        <v>0</v>
      </c>
      <c r="O226" s="5" t="s">
        <v>45</v>
      </c>
      <c r="P226" s="5" t="s">
        <v>45</v>
      </c>
      <c r="Q226" s="5" t="s">
        <v>45</v>
      </c>
      <c r="R226" s="1"/>
    </row>
    <row r="227" spans="1:18" ht="26.4" hidden="1" customHeight="1">
      <c r="A227" s="1"/>
      <c r="B227" s="3">
        <v>224</v>
      </c>
      <c r="C227" s="3" t="s">
        <v>1064</v>
      </c>
      <c r="D227" s="4" t="s">
        <v>1065</v>
      </c>
      <c r="E227" s="4"/>
      <c r="F227" s="4"/>
      <c r="G227" s="4"/>
      <c r="H227" s="3" t="s">
        <v>69</v>
      </c>
      <c r="I227" s="3" t="s">
        <v>946</v>
      </c>
      <c r="J227" s="3" t="s">
        <v>1066</v>
      </c>
      <c r="K227" s="6" t="s">
        <v>1067</v>
      </c>
      <c r="L227" s="3" t="s">
        <v>78</v>
      </c>
      <c r="M227" s="5" t="s">
        <v>20</v>
      </c>
      <c r="N227" s="10">
        <v>0</v>
      </c>
      <c r="O227" s="5" t="s">
        <v>45</v>
      </c>
      <c r="P227" s="5" t="s">
        <v>45</v>
      </c>
      <c r="Q227" s="5" t="s">
        <v>45</v>
      </c>
      <c r="R227" s="1"/>
    </row>
    <row r="228" spans="1:18" ht="26.4" hidden="1" customHeight="1">
      <c r="A228" s="1"/>
      <c r="B228" s="3">
        <v>225</v>
      </c>
      <c r="C228" s="3" t="s">
        <v>1068</v>
      </c>
      <c r="D228" s="4" t="s">
        <v>1069</v>
      </c>
      <c r="E228" s="4"/>
      <c r="F228" s="4"/>
      <c r="G228" s="4"/>
      <c r="H228" s="3" t="s">
        <v>15</v>
      </c>
      <c r="I228" s="3" t="s">
        <v>951</v>
      </c>
      <c r="J228" s="3" t="s">
        <v>1070</v>
      </c>
      <c r="K228" s="6" t="s">
        <v>1071</v>
      </c>
      <c r="L228" s="3" t="s">
        <v>78</v>
      </c>
      <c r="M228" s="5" t="s">
        <v>20</v>
      </c>
      <c r="N228" s="10">
        <v>0</v>
      </c>
      <c r="O228" s="5" t="s">
        <v>45</v>
      </c>
      <c r="P228" s="5" t="s">
        <v>45</v>
      </c>
      <c r="Q228" s="5" t="s">
        <v>45</v>
      </c>
      <c r="R228" s="1"/>
    </row>
    <row r="229" spans="1:18" ht="26.4" hidden="1" customHeight="1">
      <c r="A229" s="1"/>
      <c r="B229" s="3">
        <v>226</v>
      </c>
      <c r="C229" s="3" t="s">
        <v>1072</v>
      </c>
      <c r="D229" s="4" t="s">
        <v>1073</v>
      </c>
      <c r="E229" s="4"/>
      <c r="F229" s="4"/>
      <c r="G229" s="4"/>
      <c r="H229" s="3" t="s">
        <v>15</v>
      </c>
      <c r="I229" s="3" t="s">
        <v>951</v>
      </c>
      <c r="J229" s="3" t="s">
        <v>33</v>
      </c>
      <c r="K229" s="6" t="s">
        <v>34</v>
      </c>
      <c r="L229" s="3" t="s">
        <v>78</v>
      </c>
      <c r="M229" s="5" t="s">
        <v>20</v>
      </c>
      <c r="N229" s="10">
        <v>0</v>
      </c>
      <c r="O229" s="5" t="s">
        <v>45</v>
      </c>
      <c r="P229" s="5" t="s">
        <v>45</v>
      </c>
      <c r="Q229" s="5" t="s">
        <v>45</v>
      </c>
      <c r="R229" s="1"/>
    </row>
    <row r="230" spans="1:18" ht="26.4" hidden="1" customHeight="1">
      <c r="A230" s="1"/>
      <c r="B230" s="3">
        <v>227</v>
      </c>
      <c r="C230" s="3" t="s">
        <v>1074</v>
      </c>
      <c r="D230" s="4" t="s">
        <v>1075</v>
      </c>
      <c r="E230" s="4"/>
      <c r="F230" s="4"/>
      <c r="G230" s="4"/>
      <c r="H230" s="3" t="s">
        <v>1076</v>
      </c>
      <c r="I230" s="3" t="s">
        <v>951</v>
      </c>
      <c r="J230" s="3" t="s">
        <v>179</v>
      </c>
      <c r="K230" s="6" t="s">
        <v>180</v>
      </c>
      <c r="L230" s="3" t="s">
        <v>35</v>
      </c>
      <c r="M230" s="5" t="s">
        <v>1077</v>
      </c>
      <c r="N230" s="10">
        <v>0</v>
      </c>
      <c r="O230" s="5" t="s">
        <v>45</v>
      </c>
      <c r="P230" s="5" t="s">
        <v>45</v>
      </c>
      <c r="Q230" s="5" t="s">
        <v>45</v>
      </c>
      <c r="R230" s="1"/>
    </row>
    <row r="231" spans="1:18" ht="26.4" hidden="1" customHeight="1">
      <c r="A231" s="1"/>
      <c r="B231" s="3">
        <v>228</v>
      </c>
      <c r="C231" s="3" t="s">
        <v>1078</v>
      </c>
      <c r="D231" s="4" t="s">
        <v>1079</v>
      </c>
      <c r="E231" s="4"/>
      <c r="F231" s="4"/>
      <c r="G231" s="4"/>
      <c r="H231" s="3" t="s">
        <v>15</v>
      </c>
      <c r="I231" s="3" t="s">
        <v>946</v>
      </c>
      <c r="J231" s="3" t="s">
        <v>957</v>
      </c>
      <c r="K231" s="6" t="s">
        <v>958</v>
      </c>
      <c r="L231" s="3" t="s">
        <v>78</v>
      </c>
      <c r="M231" s="5" t="s">
        <v>20</v>
      </c>
      <c r="N231" s="10">
        <v>0</v>
      </c>
      <c r="O231" s="5" t="s">
        <v>45</v>
      </c>
      <c r="P231" s="5" t="s">
        <v>45</v>
      </c>
      <c r="Q231" s="5" t="s">
        <v>45</v>
      </c>
      <c r="R231" s="1"/>
    </row>
    <row r="232" spans="1:18" ht="26.4" hidden="1" customHeight="1">
      <c r="A232" s="1"/>
      <c r="B232" s="3">
        <v>229</v>
      </c>
      <c r="C232" s="3" t="s">
        <v>1080</v>
      </c>
      <c r="D232" s="4" t="s">
        <v>1081</v>
      </c>
      <c r="E232" s="4"/>
      <c r="F232" s="4"/>
      <c r="G232" s="4"/>
      <c r="H232" s="3" t="s">
        <v>69</v>
      </c>
      <c r="I232" s="3" t="s">
        <v>951</v>
      </c>
      <c r="J232" s="3" t="s">
        <v>17</v>
      </c>
      <c r="K232" s="6" t="s">
        <v>18</v>
      </c>
      <c r="L232" s="3" t="s">
        <v>78</v>
      </c>
      <c r="M232" s="5" t="s">
        <v>215</v>
      </c>
      <c r="N232" s="10">
        <v>0</v>
      </c>
      <c r="O232" s="5" t="s">
        <v>45</v>
      </c>
      <c r="P232" s="5" t="s">
        <v>45</v>
      </c>
      <c r="Q232" s="5" t="s">
        <v>45</v>
      </c>
      <c r="R232" s="1"/>
    </row>
    <row r="233" spans="1:18" ht="26.4" hidden="1" customHeight="1">
      <c r="A233" s="1"/>
      <c r="B233" s="3">
        <v>230</v>
      </c>
      <c r="C233" s="3" t="s">
        <v>1082</v>
      </c>
      <c r="D233" s="4" t="s">
        <v>1083</v>
      </c>
      <c r="E233" s="4"/>
      <c r="F233" s="4"/>
      <c r="G233" s="4"/>
      <c r="H233" s="3" t="s">
        <v>15</v>
      </c>
      <c r="I233" s="3" t="s">
        <v>951</v>
      </c>
      <c r="J233" s="3" t="s">
        <v>33</v>
      </c>
      <c r="K233" s="6" t="s">
        <v>34</v>
      </c>
      <c r="L233" s="3" t="s">
        <v>78</v>
      </c>
      <c r="M233" s="5" t="s">
        <v>72</v>
      </c>
      <c r="N233" s="10">
        <v>0</v>
      </c>
      <c r="O233" s="5" t="s">
        <v>45</v>
      </c>
      <c r="P233" s="5" t="s">
        <v>45</v>
      </c>
      <c r="Q233" s="5" t="s">
        <v>45</v>
      </c>
      <c r="R233" s="1"/>
    </row>
    <row r="234" spans="1:18" ht="26.4" hidden="1" customHeight="1">
      <c r="A234" s="1"/>
      <c r="B234" s="3">
        <v>231</v>
      </c>
      <c r="C234" s="3" t="s">
        <v>1084</v>
      </c>
      <c r="D234" s="4" t="s">
        <v>1085</v>
      </c>
      <c r="E234" s="4"/>
      <c r="F234" s="4"/>
      <c r="G234" s="4"/>
      <c r="H234" s="3" t="s">
        <v>15</v>
      </c>
      <c r="I234" s="3" t="s">
        <v>951</v>
      </c>
      <c r="J234" s="3" t="s">
        <v>33</v>
      </c>
      <c r="K234" s="6" t="s">
        <v>34</v>
      </c>
      <c r="L234" s="3" t="s">
        <v>503</v>
      </c>
      <c r="M234" s="5" t="s">
        <v>205</v>
      </c>
      <c r="N234" s="10">
        <v>0</v>
      </c>
      <c r="O234" s="5" t="s">
        <v>45</v>
      </c>
      <c r="P234" s="5" t="s">
        <v>45</v>
      </c>
      <c r="Q234" s="5" t="s">
        <v>45</v>
      </c>
      <c r="R234" s="1"/>
    </row>
    <row r="235" spans="1:18" ht="26.4" hidden="1" customHeight="1">
      <c r="A235" s="1"/>
      <c r="B235" s="3">
        <v>232</v>
      </c>
      <c r="C235" s="3" t="s">
        <v>1086</v>
      </c>
      <c r="D235" s="4" t="s">
        <v>1087</v>
      </c>
      <c r="E235" s="4"/>
      <c r="F235" s="4"/>
      <c r="G235" s="4"/>
      <c r="H235" s="3" t="s">
        <v>69</v>
      </c>
      <c r="I235" s="3" t="s">
        <v>951</v>
      </c>
      <c r="J235" s="3" t="s">
        <v>1088</v>
      </c>
      <c r="K235" s="6" t="s">
        <v>1089</v>
      </c>
      <c r="L235" s="3" t="s">
        <v>35</v>
      </c>
      <c r="M235" s="5" t="s">
        <v>1077</v>
      </c>
      <c r="N235" s="10">
        <v>0</v>
      </c>
      <c r="O235" s="5" t="s">
        <v>45</v>
      </c>
      <c r="P235" s="5" t="s">
        <v>45</v>
      </c>
      <c r="Q235" s="5" t="s">
        <v>45</v>
      </c>
      <c r="R235" s="1"/>
    </row>
    <row r="236" spans="1:18" ht="26.4" hidden="1" customHeight="1">
      <c r="A236" s="1"/>
      <c r="B236" s="3">
        <v>233</v>
      </c>
      <c r="C236" s="3" t="s">
        <v>1090</v>
      </c>
      <c r="D236" s="4" t="s">
        <v>1091</v>
      </c>
      <c r="E236" s="4"/>
      <c r="F236" s="4"/>
      <c r="G236" s="4"/>
      <c r="H236" s="3" t="s">
        <v>15</v>
      </c>
      <c r="I236" s="3" t="s">
        <v>951</v>
      </c>
      <c r="J236" s="3" t="s">
        <v>1092</v>
      </c>
      <c r="K236" s="6" t="s">
        <v>1093</v>
      </c>
      <c r="L236" s="3" t="s">
        <v>78</v>
      </c>
      <c r="M236" s="5" t="s">
        <v>20</v>
      </c>
      <c r="N236" s="10">
        <v>0</v>
      </c>
      <c r="O236" s="5" t="s">
        <v>45</v>
      </c>
      <c r="P236" s="5" t="s">
        <v>45</v>
      </c>
      <c r="Q236" s="5" t="s">
        <v>45</v>
      </c>
      <c r="R236" s="1"/>
    </row>
    <row r="237" spans="1:18" ht="26.4" hidden="1" customHeight="1">
      <c r="A237" s="1"/>
      <c r="B237" s="3">
        <v>235</v>
      </c>
      <c r="C237" s="3" t="s">
        <v>1099</v>
      </c>
      <c r="D237" s="4" t="s">
        <v>1100</v>
      </c>
      <c r="E237" s="4"/>
      <c r="F237" s="4"/>
      <c r="G237" s="4"/>
      <c r="H237" s="3" t="s">
        <v>69</v>
      </c>
      <c r="I237" s="3" t="s">
        <v>946</v>
      </c>
      <c r="J237" s="3" t="s">
        <v>1101</v>
      </c>
      <c r="K237" s="6" t="s">
        <v>1102</v>
      </c>
      <c r="L237" s="3" t="s">
        <v>48</v>
      </c>
      <c r="M237" s="5" t="s">
        <v>738</v>
      </c>
      <c r="N237" s="10">
        <v>0</v>
      </c>
      <c r="O237" s="5" t="s">
        <v>45</v>
      </c>
      <c r="P237" s="5" t="s">
        <v>45</v>
      </c>
      <c r="Q237" s="5" t="s">
        <v>45</v>
      </c>
      <c r="R237" s="1"/>
    </row>
    <row r="238" spans="1:18" ht="26.4" hidden="1" customHeight="1">
      <c r="A238" s="1"/>
      <c r="B238" s="3">
        <v>237</v>
      </c>
      <c r="C238" s="3" t="s">
        <v>1111</v>
      </c>
      <c r="D238" s="7" t="s">
        <v>1112</v>
      </c>
      <c r="E238" s="7" t="s">
        <v>1259</v>
      </c>
      <c r="F238" s="7"/>
      <c r="G238" s="7" t="s">
        <v>1235</v>
      </c>
      <c r="H238" s="3" t="s">
        <v>69</v>
      </c>
      <c r="I238" s="3" t="s">
        <v>946</v>
      </c>
      <c r="J238" s="3" t="s">
        <v>1101</v>
      </c>
      <c r="K238" s="6" t="s">
        <v>1102</v>
      </c>
      <c r="L238" s="3" t="s">
        <v>78</v>
      </c>
      <c r="M238" s="5" t="s">
        <v>353</v>
      </c>
      <c r="N238" s="10">
        <v>0</v>
      </c>
      <c r="O238" s="5" t="s">
        <v>45</v>
      </c>
      <c r="P238" s="5" t="s">
        <v>45</v>
      </c>
      <c r="Q238" s="5" t="s">
        <v>45</v>
      </c>
      <c r="R238" s="1"/>
    </row>
    <row r="239" spans="1:18" ht="26.4" hidden="1" customHeight="1">
      <c r="A239" s="1"/>
      <c r="B239" s="3">
        <v>238</v>
      </c>
      <c r="C239" s="3" t="s">
        <v>1113</v>
      </c>
      <c r="D239" s="4" t="s">
        <v>1114</v>
      </c>
      <c r="E239" s="4"/>
      <c r="F239" s="4"/>
      <c r="G239" s="4"/>
      <c r="H239" s="3" t="s">
        <v>15</v>
      </c>
      <c r="I239" s="3" t="s">
        <v>951</v>
      </c>
      <c r="J239" s="3" t="s">
        <v>1115</v>
      </c>
      <c r="K239" s="6" t="s">
        <v>1116</v>
      </c>
      <c r="L239" s="3" t="s">
        <v>750</v>
      </c>
      <c r="M239" s="5" t="s">
        <v>20</v>
      </c>
      <c r="N239" s="10">
        <v>0</v>
      </c>
      <c r="O239" s="5" t="s">
        <v>45</v>
      </c>
      <c r="P239" s="5" t="s">
        <v>45</v>
      </c>
      <c r="Q239" s="5" t="s">
        <v>45</v>
      </c>
      <c r="R239" s="1"/>
    </row>
    <row r="240" spans="1:18" ht="26.4" hidden="1" customHeight="1">
      <c r="A240" s="1"/>
      <c r="B240" s="3">
        <v>239</v>
      </c>
      <c r="C240" s="3" t="s">
        <v>1117</v>
      </c>
      <c r="D240" s="4" t="s">
        <v>1118</v>
      </c>
      <c r="E240" s="4"/>
      <c r="F240" s="4"/>
      <c r="G240" s="4"/>
      <c r="H240" s="3" t="s">
        <v>15</v>
      </c>
      <c r="I240" s="3" t="s">
        <v>951</v>
      </c>
      <c r="J240" s="3" t="s">
        <v>33</v>
      </c>
      <c r="K240" s="6" t="s">
        <v>34</v>
      </c>
      <c r="L240" s="3" t="s">
        <v>35</v>
      </c>
      <c r="M240" s="5" t="s">
        <v>107</v>
      </c>
      <c r="N240" s="10">
        <v>0</v>
      </c>
      <c r="O240" s="5" t="s">
        <v>45</v>
      </c>
      <c r="P240" s="5" t="s">
        <v>45</v>
      </c>
      <c r="Q240" s="5" t="s">
        <v>45</v>
      </c>
      <c r="R240" s="1"/>
    </row>
    <row r="241" spans="1:18" ht="26.4" hidden="1" customHeight="1">
      <c r="A241" s="1"/>
      <c r="B241" s="3">
        <v>240</v>
      </c>
      <c r="C241" s="3" t="s">
        <v>1119</v>
      </c>
      <c r="D241" s="4" t="s">
        <v>1120</v>
      </c>
      <c r="E241" s="4"/>
      <c r="F241" s="4"/>
      <c r="G241" s="4"/>
      <c r="H241" s="3" t="s">
        <v>15</v>
      </c>
      <c r="I241" s="3" t="s">
        <v>951</v>
      </c>
      <c r="J241" s="3" t="s">
        <v>1121</v>
      </c>
      <c r="K241" s="6" t="s">
        <v>1122</v>
      </c>
      <c r="L241" s="3" t="s">
        <v>78</v>
      </c>
      <c r="M241" s="5" t="s">
        <v>20</v>
      </c>
      <c r="N241" s="10">
        <v>0</v>
      </c>
      <c r="O241" s="5" t="s">
        <v>45</v>
      </c>
      <c r="P241" s="5" t="s">
        <v>45</v>
      </c>
      <c r="Q241" s="5" t="s">
        <v>45</v>
      </c>
      <c r="R241" s="1"/>
    </row>
    <row r="242" spans="1:18" ht="26.4" hidden="1" customHeight="1">
      <c r="A242" s="1"/>
      <c r="B242" s="3">
        <v>241</v>
      </c>
      <c r="C242" s="3" t="s">
        <v>1123</v>
      </c>
      <c r="D242" s="4" t="s">
        <v>1124</v>
      </c>
      <c r="E242" s="4"/>
      <c r="F242" s="4"/>
      <c r="G242" s="4"/>
      <c r="H242" s="3" t="s">
        <v>15</v>
      </c>
      <c r="I242" s="3" t="s">
        <v>946</v>
      </c>
      <c r="J242" s="3" t="s">
        <v>33</v>
      </c>
      <c r="K242" s="6" t="s">
        <v>34</v>
      </c>
      <c r="L242" s="3" t="s">
        <v>48</v>
      </c>
      <c r="M242" s="5" t="s">
        <v>44</v>
      </c>
      <c r="N242" s="10">
        <v>0</v>
      </c>
      <c r="O242" s="5" t="s">
        <v>45</v>
      </c>
      <c r="P242" s="5" t="s">
        <v>45</v>
      </c>
      <c r="Q242" s="5" t="s">
        <v>45</v>
      </c>
      <c r="R242" s="1"/>
    </row>
    <row r="243" spans="1:18" ht="26.4" hidden="1" customHeight="1">
      <c r="A243" s="1"/>
      <c r="B243" s="3">
        <v>242</v>
      </c>
      <c r="C243" s="3" t="s">
        <v>1125</v>
      </c>
      <c r="D243" s="4" t="s">
        <v>1126</v>
      </c>
      <c r="E243" s="4"/>
      <c r="F243" s="4"/>
      <c r="G243" s="4"/>
      <c r="H243" s="3" t="s">
        <v>69</v>
      </c>
      <c r="I243" s="3" t="s">
        <v>951</v>
      </c>
      <c r="J243" s="3" t="s">
        <v>1127</v>
      </c>
      <c r="K243" s="6" t="s">
        <v>1128</v>
      </c>
      <c r="L243" s="3" t="s">
        <v>35</v>
      </c>
      <c r="M243" s="5" t="s">
        <v>1129</v>
      </c>
      <c r="N243" s="10">
        <v>0</v>
      </c>
      <c r="O243" s="5" t="s">
        <v>45</v>
      </c>
      <c r="P243" s="5" t="s">
        <v>45</v>
      </c>
      <c r="Q243" s="5" t="s">
        <v>45</v>
      </c>
      <c r="R243" s="1"/>
    </row>
    <row r="244" spans="1:18" ht="26.4" hidden="1" customHeight="1">
      <c r="A244" s="1"/>
      <c r="B244" s="3">
        <v>243</v>
      </c>
      <c r="C244" s="3" t="s">
        <v>1130</v>
      </c>
      <c r="D244" s="4" t="s">
        <v>1131</v>
      </c>
      <c r="E244" s="4"/>
      <c r="F244" s="4"/>
      <c r="G244" s="4"/>
      <c r="H244" s="3" t="s">
        <v>69</v>
      </c>
      <c r="I244" s="3" t="s">
        <v>951</v>
      </c>
      <c r="J244" s="3" t="s">
        <v>100</v>
      </c>
      <c r="K244" s="6" t="s">
        <v>101</v>
      </c>
      <c r="L244" s="3" t="s">
        <v>78</v>
      </c>
      <c r="M244" s="5" t="s">
        <v>215</v>
      </c>
      <c r="N244" s="10">
        <v>0</v>
      </c>
      <c r="O244" s="5" t="s">
        <v>45</v>
      </c>
      <c r="P244" s="5" t="s">
        <v>45</v>
      </c>
      <c r="Q244" s="5" t="s">
        <v>45</v>
      </c>
      <c r="R244" s="1"/>
    </row>
    <row r="245" spans="1:18" ht="26.4" hidden="1" customHeight="1">
      <c r="A245" s="1"/>
      <c r="B245" s="3">
        <v>244</v>
      </c>
      <c r="C245" s="3" t="s">
        <v>1132</v>
      </c>
      <c r="D245" s="4" t="s">
        <v>1133</v>
      </c>
      <c r="E245" s="4"/>
      <c r="F245" s="4"/>
      <c r="G245" s="4"/>
      <c r="H245" s="3" t="s">
        <v>69</v>
      </c>
      <c r="I245" s="3" t="s">
        <v>946</v>
      </c>
      <c r="J245" s="3" t="s">
        <v>26</v>
      </c>
      <c r="K245" s="6" t="s">
        <v>27</v>
      </c>
      <c r="L245" s="3" t="s">
        <v>35</v>
      </c>
      <c r="M245" s="5" t="s">
        <v>1134</v>
      </c>
      <c r="N245" s="10">
        <v>0</v>
      </c>
      <c r="O245" s="5" t="s">
        <v>45</v>
      </c>
      <c r="P245" s="5" t="s">
        <v>45</v>
      </c>
      <c r="Q245" s="5" t="s">
        <v>45</v>
      </c>
      <c r="R245" s="1"/>
    </row>
    <row r="246" spans="1:18" ht="26.4" hidden="1" customHeight="1">
      <c r="A246" s="1"/>
      <c r="B246" s="3">
        <v>245</v>
      </c>
      <c r="C246" s="3" t="s">
        <v>1135</v>
      </c>
      <c r="D246" s="4" t="s">
        <v>1136</v>
      </c>
      <c r="E246" s="4"/>
      <c r="F246" s="4"/>
      <c r="G246" s="4"/>
      <c r="H246" s="3" t="s">
        <v>69</v>
      </c>
      <c r="I246" s="3" t="s">
        <v>951</v>
      </c>
      <c r="J246" s="3" t="s">
        <v>947</v>
      </c>
      <c r="K246" s="6" t="s">
        <v>948</v>
      </c>
      <c r="L246" s="3" t="s">
        <v>78</v>
      </c>
      <c r="M246" s="5" t="s">
        <v>1137</v>
      </c>
      <c r="N246" s="10">
        <v>0</v>
      </c>
      <c r="O246" s="5" t="s">
        <v>45</v>
      </c>
      <c r="P246" s="5" t="s">
        <v>45</v>
      </c>
      <c r="Q246" s="5" t="s">
        <v>45</v>
      </c>
      <c r="R246" s="1"/>
    </row>
    <row r="247" spans="1:18" ht="26.4" hidden="1" customHeight="1">
      <c r="A247" s="1"/>
      <c r="B247" s="3">
        <v>246</v>
      </c>
      <c r="C247" s="3" t="s">
        <v>1138</v>
      </c>
      <c r="D247" s="4" t="s">
        <v>1139</v>
      </c>
      <c r="E247" s="4"/>
      <c r="F247" s="4"/>
      <c r="G247" s="4"/>
      <c r="H247" s="3" t="s">
        <v>69</v>
      </c>
      <c r="I247" s="3" t="s">
        <v>946</v>
      </c>
      <c r="J247" s="3" t="s">
        <v>1140</v>
      </c>
      <c r="K247" s="6" t="s">
        <v>1141</v>
      </c>
      <c r="L247" s="3" t="s">
        <v>35</v>
      </c>
      <c r="M247" s="5" t="s">
        <v>1142</v>
      </c>
      <c r="N247" s="10">
        <v>0</v>
      </c>
      <c r="O247" s="5" t="s">
        <v>45</v>
      </c>
      <c r="P247" s="5" t="s">
        <v>45</v>
      </c>
      <c r="Q247" s="5" t="s">
        <v>45</v>
      </c>
      <c r="R247" s="1"/>
    </row>
    <row r="248" spans="1:18" ht="26.4" hidden="1" customHeight="1">
      <c r="A248" s="1"/>
      <c r="B248" s="3">
        <v>247</v>
      </c>
      <c r="C248" s="3" t="s">
        <v>1143</v>
      </c>
      <c r="D248" s="4" t="s">
        <v>1144</v>
      </c>
      <c r="E248" s="4"/>
      <c r="F248" s="4"/>
      <c r="G248" s="4"/>
      <c r="H248" s="3" t="s">
        <v>15</v>
      </c>
      <c r="I248" s="3" t="s">
        <v>951</v>
      </c>
      <c r="J248" s="3" t="s">
        <v>276</v>
      </c>
      <c r="K248" s="6" t="s">
        <v>277</v>
      </c>
      <c r="L248" s="3" t="s">
        <v>78</v>
      </c>
      <c r="M248" s="5" t="s">
        <v>20</v>
      </c>
      <c r="N248" s="10">
        <v>0</v>
      </c>
      <c r="O248" s="5" t="s">
        <v>45</v>
      </c>
      <c r="P248" s="5" t="s">
        <v>45</v>
      </c>
      <c r="Q248" s="5" t="s">
        <v>45</v>
      </c>
      <c r="R248" s="1"/>
    </row>
    <row r="249" spans="1:18" ht="26.4" hidden="1" customHeight="1">
      <c r="A249" s="1"/>
      <c r="B249" s="3">
        <v>248</v>
      </c>
      <c r="C249" s="3" t="s">
        <v>1145</v>
      </c>
      <c r="D249" s="4" t="s">
        <v>1146</v>
      </c>
      <c r="E249" s="4"/>
      <c r="F249" s="4"/>
      <c r="G249" s="4"/>
      <c r="H249" s="3" t="s">
        <v>69</v>
      </c>
      <c r="I249" s="3" t="s">
        <v>946</v>
      </c>
      <c r="J249" s="3" t="s">
        <v>1147</v>
      </c>
      <c r="K249" s="6" t="s">
        <v>1148</v>
      </c>
      <c r="L249" s="3" t="s">
        <v>78</v>
      </c>
      <c r="M249" s="5" t="s">
        <v>1149</v>
      </c>
      <c r="N249" s="10">
        <v>0</v>
      </c>
      <c r="O249" s="5" t="s">
        <v>45</v>
      </c>
      <c r="P249" s="5" t="s">
        <v>45</v>
      </c>
      <c r="Q249" s="5" t="s">
        <v>45</v>
      </c>
      <c r="R249" s="1"/>
    </row>
    <row r="250" spans="1:18" ht="26.4" hidden="1" customHeight="1">
      <c r="A250" s="1"/>
      <c r="B250" s="3">
        <v>249</v>
      </c>
      <c r="C250" s="3" t="s">
        <v>1150</v>
      </c>
      <c r="D250" s="4" t="s">
        <v>1151</v>
      </c>
      <c r="E250" s="4"/>
      <c r="F250" s="4"/>
      <c r="G250" s="4"/>
      <c r="H250" s="3" t="s">
        <v>15</v>
      </c>
      <c r="I250" s="3" t="s">
        <v>951</v>
      </c>
      <c r="J250" s="3" t="s">
        <v>203</v>
      </c>
      <c r="K250" s="6" t="s">
        <v>204</v>
      </c>
      <c r="L250" s="3" t="s">
        <v>62</v>
      </c>
      <c r="M250" s="5" t="s">
        <v>107</v>
      </c>
      <c r="N250" s="10">
        <v>0</v>
      </c>
      <c r="O250" s="5" t="s">
        <v>45</v>
      </c>
      <c r="P250" s="5" t="s">
        <v>45</v>
      </c>
      <c r="Q250" s="5" t="s">
        <v>45</v>
      </c>
      <c r="R250" s="1"/>
    </row>
    <row r="251" spans="1:18" ht="26.4" hidden="1" customHeight="1">
      <c r="A251" s="1"/>
      <c r="B251" s="3">
        <v>250</v>
      </c>
      <c r="C251" s="3" t="s">
        <v>1152</v>
      </c>
      <c r="D251" s="4" t="s">
        <v>1153</v>
      </c>
      <c r="E251" s="4"/>
      <c r="F251" s="4"/>
      <c r="G251" s="4"/>
      <c r="H251" s="3" t="s">
        <v>15</v>
      </c>
      <c r="I251" s="3" t="s">
        <v>951</v>
      </c>
      <c r="J251" s="3" t="s">
        <v>33</v>
      </c>
      <c r="K251" s="6" t="s">
        <v>34</v>
      </c>
      <c r="L251" s="3" t="s">
        <v>78</v>
      </c>
      <c r="M251" s="5" t="s">
        <v>20</v>
      </c>
      <c r="N251" s="10">
        <v>0</v>
      </c>
      <c r="O251" s="5" t="s">
        <v>45</v>
      </c>
      <c r="P251" s="5" t="s">
        <v>45</v>
      </c>
      <c r="Q251" s="5" t="s">
        <v>45</v>
      </c>
      <c r="R251" s="1"/>
    </row>
    <row r="252" spans="1:18" ht="26.4" hidden="1" customHeight="1">
      <c r="A252" s="1"/>
      <c r="B252" s="3">
        <v>251</v>
      </c>
      <c r="C252" s="3" t="s">
        <v>1154</v>
      </c>
      <c r="D252" s="4" t="s">
        <v>1155</v>
      </c>
      <c r="E252" s="4"/>
      <c r="F252" s="4"/>
      <c r="G252" s="4"/>
      <c r="H252" s="3" t="s">
        <v>15</v>
      </c>
      <c r="I252" s="3" t="s">
        <v>951</v>
      </c>
      <c r="J252" s="3" t="s">
        <v>131</v>
      </c>
      <c r="K252" s="6" t="s">
        <v>132</v>
      </c>
      <c r="L252" s="3" t="s">
        <v>78</v>
      </c>
      <c r="M252" s="5" t="s">
        <v>20</v>
      </c>
      <c r="N252" s="10">
        <v>0</v>
      </c>
      <c r="O252" s="5" t="s">
        <v>45</v>
      </c>
      <c r="P252" s="5" t="s">
        <v>45</v>
      </c>
      <c r="Q252" s="5" t="s">
        <v>45</v>
      </c>
      <c r="R252" s="1"/>
    </row>
    <row r="253" spans="1:18" ht="26.4" hidden="1" customHeight="1">
      <c r="A253" s="1"/>
      <c r="B253" s="3">
        <v>252</v>
      </c>
      <c r="C253" s="3" t="s">
        <v>1156</v>
      </c>
      <c r="D253" s="4" t="s">
        <v>1157</v>
      </c>
      <c r="E253" s="4"/>
      <c r="F253" s="4"/>
      <c r="G253" s="4"/>
      <c r="H253" s="3" t="s">
        <v>15</v>
      </c>
      <c r="I253" s="3" t="s">
        <v>951</v>
      </c>
      <c r="J253" s="3" t="s">
        <v>33</v>
      </c>
      <c r="K253" s="6" t="s">
        <v>34</v>
      </c>
      <c r="L253" s="3" t="s">
        <v>187</v>
      </c>
      <c r="M253" s="5" t="s">
        <v>20</v>
      </c>
      <c r="N253" s="10">
        <v>0</v>
      </c>
      <c r="O253" s="5" t="s">
        <v>45</v>
      </c>
      <c r="P253" s="5" t="s">
        <v>45</v>
      </c>
      <c r="Q253" s="5" t="s">
        <v>45</v>
      </c>
      <c r="R253" s="1"/>
    </row>
    <row r="254" spans="1:18" ht="26.4" hidden="1" customHeight="1">
      <c r="A254" s="1"/>
      <c r="B254" s="3">
        <v>253</v>
      </c>
      <c r="C254" s="3" t="s">
        <v>1158</v>
      </c>
      <c r="D254" s="4" t="s">
        <v>1159</v>
      </c>
      <c r="E254" s="4"/>
      <c r="F254" s="4"/>
      <c r="G254" s="4"/>
      <c r="H254" s="3" t="s">
        <v>15</v>
      </c>
      <c r="I254" s="3" t="s">
        <v>951</v>
      </c>
      <c r="J254" s="3" t="s">
        <v>33</v>
      </c>
      <c r="K254" s="6" t="s">
        <v>34</v>
      </c>
      <c r="L254" s="3" t="s">
        <v>386</v>
      </c>
      <c r="M254" s="5" t="s">
        <v>107</v>
      </c>
      <c r="N254" s="10">
        <v>0</v>
      </c>
      <c r="O254" s="5" t="s">
        <v>45</v>
      </c>
      <c r="P254" s="5" t="s">
        <v>45</v>
      </c>
      <c r="Q254" s="5" t="s">
        <v>45</v>
      </c>
      <c r="R254" s="1"/>
    </row>
    <row r="255" spans="1:18" ht="26.4" hidden="1" customHeight="1">
      <c r="A255" s="1"/>
      <c r="B255" s="3">
        <v>254</v>
      </c>
      <c r="C255" s="3" t="s">
        <v>1160</v>
      </c>
      <c r="D255" s="4" t="s">
        <v>1161</v>
      </c>
      <c r="E255" s="4"/>
      <c r="F255" s="4"/>
      <c r="G255" s="4"/>
      <c r="H255" s="3" t="s">
        <v>69</v>
      </c>
      <c r="I255" s="3" t="s">
        <v>951</v>
      </c>
      <c r="J255" s="3" t="s">
        <v>33</v>
      </c>
      <c r="K255" s="6" t="s">
        <v>34</v>
      </c>
      <c r="L255" s="3" t="s">
        <v>78</v>
      </c>
      <c r="M255" s="5" t="s">
        <v>1162</v>
      </c>
      <c r="N255" s="10">
        <v>0</v>
      </c>
      <c r="O255" s="5" t="s">
        <v>45</v>
      </c>
      <c r="P255" s="5" t="s">
        <v>45</v>
      </c>
      <c r="Q255" s="5" t="s">
        <v>45</v>
      </c>
      <c r="R255" s="1"/>
    </row>
    <row r="256" spans="1:18" ht="26.4" hidden="1" customHeight="1">
      <c r="A256" s="1"/>
      <c r="B256" s="3">
        <v>255</v>
      </c>
      <c r="C256" s="3" t="s">
        <v>1163</v>
      </c>
      <c r="D256" s="4" t="s">
        <v>1164</v>
      </c>
      <c r="E256" s="4"/>
      <c r="F256" s="4"/>
      <c r="G256" s="4"/>
      <c r="H256" s="3" t="s">
        <v>15</v>
      </c>
      <c r="I256" s="3" t="s">
        <v>946</v>
      </c>
      <c r="J256" s="3" t="s">
        <v>42</v>
      </c>
      <c r="K256" s="6" t="s">
        <v>43</v>
      </c>
      <c r="L256" s="3" t="s">
        <v>78</v>
      </c>
      <c r="M256" s="5" t="s">
        <v>20</v>
      </c>
      <c r="N256" s="10">
        <v>0</v>
      </c>
      <c r="O256" s="5" t="s">
        <v>45</v>
      </c>
      <c r="P256" s="5" t="s">
        <v>45</v>
      </c>
      <c r="Q256" s="5" t="s">
        <v>45</v>
      </c>
      <c r="R256" s="1"/>
    </row>
    <row r="257" spans="1:18" ht="26.4" hidden="1" customHeight="1">
      <c r="A257" s="1"/>
      <c r="B257" s="3">
        <v>256</v>
      </c>
      <c r="C257" s="3" t="s">
        <v>1165</v>
      </c>
      <c r="D257" s="4" t="s">
        <v>1166</v>
      </c>
      <c r="E257" s="4"/>
      <c r="F257" s="4"/>
      <c r="G257" s="4"/>
      <c r="H257" s="3" t="s">
        <v>15</v>
      </c>
      <c r="I257" s="3" t="s">
        <v>946</v>
      </c>
      <c r="J257" s="3" t="s">
        <v>33</v>
      </c>
      <c r="K257" s="6" t="s">
        <v>34</v>
      </c>
      <c r="L257" s="3" t="s">
        <v>115</v>
      </c>
      <c r="M257" s="5" t="s">
        <v>20</v>
      </c>
      <c r="N257" s="10">
        <v>0</v>
      </c>
      <c r="O257" s="5" t="s">
        <v>45</v>
      </c>
      <c r="P257" s="5" t="s">
        <v>45</v>
      </c>
      <c r="Q257" s="5" t="s">
        <v>45</v>
      </c>
      <c r="R257" s="1"/>
    </row>
    <row r="258" spans="1:18" ht="26.4" hidden="1" customHeight="1">
      <c r="A258" s="1"/>
      <c r="B258" s="3">
        <v>257</v>
      </c>
      <c r="C258" s="3" t="s">
        <v>1167</v>
      </c>
      <c r="D258" s="4" t="s">
        <v>1168</v>
      </c>
      <c r="E258" s="4"/>
      <c r="F258" s="4"/>
      <c r="G258" s="4"/>
      <c r="H258" s="3" t="s">
        <v>69</v>
      </c>
      <c r="I258" s="3" t="s">
        <v>946</v>
      </c>
      <c r="J258" s="3" t="s">
        <v>1147</v>
      </c>
      <c r="K258" s="6" t="s">
        <v>1148</v>
      </c>
      <c r="L258" s="3" t="s">
        <v>35</v>
      </c>
      <c r="M258" s="5" t="s">
        <v>20</v>
      </c>
      <c r="N258" s="10">
        <v>0</v>
      </c>
      <c r="O258" s="5" t="s">
        <v>45</v>
      </c>
      <c r="P258" s="5" t="s">
        <v>45</v>
      </c>
      <c r="Q258" s="5" t="s">
        <v>45</v>
      </c>
      <c r="R258" s="1"/>
    </row>
    <row r="259" spans="1:18" ht="26.4" hidden="1" customHeight="1">
      <c r="A259" s="1"/>
      <c r="B259" s="3">
        <v>258</v>
      </c>
      <c r="C259" s="3" t="s">
        <v>1169</v>
      </c>
      <c r="D259" s="4" t="s">
        <v>1170</v>
      </c>
      <c r="E259" s="4"/>
      <c r="F259" s="4"/>
      <c r="G259" s="4"/>
      <c r="H259" s="3" t="s">
        <v>69</v>
      </c>
      <c r="I259" s="3" t="s">
        <v>951</v>
      </c>
      <c r="J259" s="3" t="s">
        <v>1017</v>
      </c>
      <c r="K259" s="6" t="s">
        <v>1018</v>
      </c>
      <c r="L259" s="3" t="s">
        <v>78</v>
      </c>
      <c r="M259" s="5" t="s">
        <v>20</v>
      </c>
      <c r="N259" s="10">
        <v>0</v>
      </c>
      <c r="O259" s="5" t="s">
        <v>45</v>
      </c>
      <c r="P259" s="5" t="s">
        <v>45</v>
      </c>
      <c r="Q259" s="5" t="s">
        <v>45</v>
      </c>
      <c r="R259" s="1"/>
    </row>
    <row r="260" spans="1:18" ht="26.4" hidden="1" customHeight="1">
      <c r="A260" s="1"/>
      <c r="B260" s="3">
        <v>259</v>
      </c>
      <c r="C260" s="3" t="s">
        <v>1171</v>
      </c>
      <c r="D260" s="4" t="s">
        <v>1172</v>
      </c>
      <c r="E260" s="4"/>
      <c r="F260" s="4"/>
      <c r="G260" s="4"/>
      <c r="H260" s="3" t="s">
        <v>69</v>
      </c>
      <c r="I260" s="3" t="s">
        <v>951</v>
      </c>
      <c r="J260" s="3" t="s">
        <v>42</v>
      </c>
      <c r="K260" s="6" t="s">
        <v>43</v>
      </c>
      <c r="L260" s="3" t="s">
        <v>78</v>
      </c>
      <c r="M260" s="5" t="s">
        <v>1043</v>
      </c>
      <c r="N260" s="10">
        <v>0</v>
      </c>
      <c r="O260" s="5" t="s">
        <v>45</v>
      </c>
      <c r="P260" s="5" t="s">
        <v>45</v>
      </c>
      <c r="Q260" s="5" t="s">
        <v>45</v>
      </c>
      <c r="R260" s="1"/>
    </row>
    <row r="261" spans="1:18" ht="26.4" hidden="1" customHeight="1">
      <c r="A261" s="1"/>
      <c r="B261" s="3">
        <v>260</v>
      </c>
      <c r="C261" s="3" t="s">
        <v>1173</v>
      </c>
      <c r="D261" s="4" t="s">
        <v>1174</v>
      </c>
      <c r="E261" s="4"/>
      <c r="F261" s="4"/>
      <c r="G261" s="4"/>
      <c r="H261" s="3" t="s">
        <v>15</v>
      </c>
      <c r="I261" s="3" t="s">
        <v>946</v>
      </c>
      <c r="J261" s="3" t="s">
        <v>1175</v>
      </c>
      <c r="K261" s="6" t="s">
        <v>1176</v>
      </c>
      <c r="L261" s="3" t="s">
        <v>78</v>
      </c>
      <c r="M261" s="5" t="s">
        <v>824</v>
      </c>
      <c r="N261" s="10">
        <v>0</v>
      </c>
      <c r="O261" s="5" t="s">
        <v>45</v>
      </c>
      <c r="P261" s="5" t="s">
        <v>45</v>
      </c>
      <c r="Q261" s="5" t="s">
        <v>45</v>
      </c>
      <c r="R261" s="1"/>
    </row>
    <row r="262" spans="1:18" ht="26.4" hidden="1" customHeight="1">
      <c r="A262" s="1"/>
      <c r="B262" s="3">
        <v>261</v>
      </c>
      <c r="C262" s="3" t="s">
        <v>1177</v>
      </c>
      <c r="D262" s="4" t="s">
        <v>1178</v>
      </c>
      <c r="E262" s="4"/>
      <c r="F262" s="4"/>
      <c r="G262" s="4"/>
      <c r="H262" s="3" t="s">
        <v>69</v>
      </c>
      <c r="I262" s="3" t="s">
        <v>946</v>
      </c>
      <c r="J262" s="3" t="s">
        <v>785</v>
      </c>
      <c r="K262" s="6" t="s">
        <v>786</v>
      </c>
      <c r="L262" s="3" t="s">
        <v>78</v>
      </c>
      <c r="M262" s="5" t="s">
        <v>973</v>
      </c>
      <c r="N262" s="10">
        <v>0</v>
      </c>
      <c r="O262" s="5" t="s">
        <v>45</v>
      </c>
      <c r="P262" s="5" t="s">
        <v>45</v>
      </c>
      <c r="Q262" s="5" t="s">
        <v>45</v>
      </c>
      <c r="R262" s="1"/>
    </row>
    <row r="263" spans="1:18" ht="26.4" hidden="1" customHeight="1">
      <c r="A263" s="1"/>
      <c r="B263" s="3">
        <v>262</v>
      </c>
      <c r="C263" s="3" t="s">
        <v>1179</v>
      </c>
      <c r="D263" s="4" t="s">
        <v>1180</v>
      </c>
      <c r="E263" s="4"/>
      <c r="F263" s="4"/>
      <c r="G263" s="4"/>
      <c r="H263" s="3" t="s">
        <v>15</v>
      </c>
      <c r="I263" s="3" t="s">
        <v>995</v>
      </c>
      <c r="J263" s="3" t="s">
        <v>85</v>
      </c>
      <c r="K263" s="6" t="s">
        <v>86</v>
      </c>
      <c r="L263" s="3" t="s">
        <v>35</v>
      </c>
      <c r="M263" s="5" t="s">
        <v>20</v>
      </c>
      <c r="N263" s="10">
        <v>0</v>
      </c>
      <c r="O263" s="5" t="s">
        <v>45</v>
      </c>
      <c r="P263" s="5" t="s">
        <v>45</v>
      </c>
      <c r="Q263" s="5" t="s">
        <v>45</v>
      </c>
      <c r="R263" s="1"/>
    </row>
    <row r="264" spans="1:18" ht="26.4" hidden="1" customHeight="1">
      <c r="A264" s="1"/>
      <c r="B264" s="3">
        <v>263</v>
      </c>
      <c r="C264" s="3" t="s">
        <v>1181</v>
      </c>
      <c r="D264" s="4" t="s">
        <v>1182</v>
      </c>
      <c r="E264" s="4"/>
      <c r="F264" s="4"/>
      <c r="G264" s="4"/>
      <c r="H264" s="3" t="s">
        <v>69</v>
      </c>
      <c r="I264" s="3" t="s">
        <v>946</v>
      </c>
      <c r="J264" s="3" t="s">
        <v>100</v>
      </c>
      <c r="K264" s="6" t="s">
        <v>101</v>
      </c>
      <c r="L264" s="3" t="s">
        <v>511</v>
      </c>
      <c r="M264" s="5" t="s">
        <v>1137</v>
      </c>
      <c r="N264" s="10">
        <v>0</v>
      </c>
      <c r="O264" s="5" t="s">
        <v>45</v>
      </c>
      <c r="P264" s="5" t="s">
        <v>45</v>
      </c>
      <c r="Q264" s="5" t="s">
        <v>45</v>
      </c>
      <c r="R264" s="1"/>
    </row>
    <row r="265" spans="1:18" ht="26.4" hidden="1" customHeight="1">
      <c r="A265" s="1"/>
      <c r="B265" s="3">
        <v>264</v>
      </c>
      <c r="C265" s="3" t="s">
        <v>1183</v>
      </c>
      <c r="D265" s="4" t="s">
        <v>1184</v>
      </c>
      <c r="E265" s="4"/>
      <c r="F265" s="4"/>
      <c r="G265" s="4"/>
      <c r="H265" s="3" t="s">
        <v>69</v>
      </c>
      <c r="I265" s="3" t="s">
        <v>951</v>
      </c>
      <c r="J265" s="3" t="s">
        <v>131</v>
      </c>
      <c r="K265" s="6" t="s">
        <v>132</v>
      </c>
      <c r="L265" s="3" t="s">
        <v>78</v>
      </c>
      <c r="M265" s="5" t="s">
        <v>72</v>
      </c>
      <c r="N265" s="10">
        <v>0</v>
      </c>
      <c r="O265" s="5" t="s">
        <v>45</v>
      </c>
      <c r="P265" s="5" t="s">
        <v>45</v>
      </c>
      <c r="Q265" s="5" t="s">
        <v>45</v>
      </c>
      <c r="R265" s="1"/>
    </row>
    <row r="266" spans="1:18" ht="39.6" hidden="1">
      <c r="A266" s="1"/>
      <c r="B266" s="3">
        <v>265</v>
      </c>
      <c r="C266" s="3" t="s">
        <v>1185</v>
      </c>
      <c r="D266" s="4" t="s">
        <v>1186</v>
      </c>
      <c r="E266" s="4"/>
      <c r="F266" s="4"/>
      <c r="G266" s="4"/>
      <c r="H266" s="3" t="s">
        <v>15</v>
      </c>
      <c r="I266" s="3" t="s">
        <v>970</v>
      </c>
      <c r="J266" s="3" t="s">
        <v>26</v>
      </c>
      <c r="K266" s="6" t="s">
        <v>27</v>
      </c>
      <c r="L266" s="3" t="s">
        <v>78</v>
      </c>
      <c r="M266" s="5" t="s">
        <v>44</v>
      </c>
      <c r="N266" s="10">
        <v>0</v>
      </c>
      <c r="O266" s="5" t="s">
        <v>45</v>
      </c>
      <c r="P266" s="5" t="s">
        <v>45</v>
      </c>
      <c r="Q266" s="5" t="s">
        <v>45</v>
      </c>
      <c r="R266" s="1"/>
    </row>
    <row r="267" spans="1:18" ht="26.4" hidden="1" customHeight="1">
      <c r="A267" s="1"/>
      <c r="B267" s="3">
        <v>266</v>
      </c>
      <c r="C267" s="3" t="s">
        <v>1187</v>
      </c>
      <c r="D267" s="4" t="s">
        <v>1188</v>
      </c>
      <c r="E267" s="4"/>
      <c r="F267" s="4"/>
      <c r="G267" s="4"/>
      <c r="H267" s="3" t="s">
        <v>69</v>
      </c>
      <c r="I267" s="3" t="s">
        <v>951</v>
      </c>
      <c r="J267" s="3" t="s">
        <v>100</v>
      </c>
      <c r="K267" s="6" t="s">
        <v>101</v>
      </c>
      <c r="L267" s="3" t="s">
        <v>288</v>
      </c>
      <c r="M267" s="5" t="s">
        <v>738</v>
      </c>
      <c r="N267" s="10">
        <v>0</v>
      </c>
      <c r="O267" s="5" t="s">
        <v>45</v>
      </c>
      <c r="P267" s="5" t="s">
        <v>45</v>
      </c>
      <c r="Q267" s="5" t="s">
        <v>45</v>
      </c>
      <c r="R267" s="1"/>
    </row>
    <row r="268" spans="1:18" ht="26.4" hidden="1" customHeight="1">
      <c r="A268" s="1"/>
      <c r="B268" s="3">
        <v>267</v>
      </c>
      <c r="C268" s="3" t="s">
        <v>1189</v>
      </c>
      <c r="D268" s="4" t="s">
        <v>1190</v>
      </c>
      <c r="E268" s="4"/>
      <c r="F268" s="4"/>
      <c r="G268" s="4"/>
      <c r="H268" s="3" t="s">
        <v>15</v>
      </c>
      <c r="I268" s="3" t="s">
        <v>951</v>
      </c>
      <c r="J268" s="3" t="s">
        <v>42</v>
      </c>
      <c r="K268" s="6" t="s">
        <v>43</v>
      </c>
      <c r="L268" s="3" t="s">
        <v>78</v>
      </c>
      <c r="M268" s="5" t="s">
        <v>56</v>
      </c>
      <c r="N268" s="10">
        <v>0</v>
      </c>
      <c r="O268" s="5" t="s">
        <v>45</v>
      </c>
      <c r="P268" s="5" t="s">
        <v>45</v>
      </c>
      <c r="Q268" s="5" t="s">
        <v>45</v>
      </c>
      <c r="R268" s="1"/>
    </row>
    <row r="269" spans="1:18" ht="26.4" hidden="1" customHeight="1">
      <c r="A269" s="1"/>
      <c r="B269" s="3">
        <v>268</v>
      </c>
      <c r="C269" s="3" t="s">
        <v>1191</v>
      </c>
      <c r="D269" s="4" t="s">
        <v>1192</v>
      </c>
      <c r="E269" s="4"/>
      <c r="F269" s="4"/>
      <c r="G269" s="4"/>
      <c r="H269" s="3" t="s">
        <v>69</v>
      </c>
      <c r="I269" s="3" t="s">
        <v>951</v>
      </c>
      <c r="J269" s="3" t="s">
        <v>1193</v>
      </c>
      <c r="K269" s="6" t="s">
        <v>1194</v>
      </c>
      <c r="L269" s="3" t="s">
        <v>750</v>
      </c>
      <c r="M269" s="5" t="s">
        <v>20</v>
      </c>
      <c r="N269" s="10">
        <v>0</v>
      </c>
      <c r="O269" s="5" t="s">
        <v>45</v>
      </c>
      <c r="P269" s="5" t="s">
        <v>45</v>
      </c>
      <c r="Q269" s="5" t="s">
        <v>45</v>
      </c>
      <c r="R269" s="1"/>
    </row>
    <row r="270" spans="1:18" ht="26.4" hidden="1" customHeight="1">
      <c r="A270" s="1"/>
      <c r="B270" s="3">
        <v>269</v>
      </c>
      <c r="C270" s="3" t="s">
        <v>1195</v>
      </c>
      <c r="D270" s="4" t="s">
        <v>1196</v>
      </c>
      <c r="E270" s="4"/>
      <c r="F270" s="4"/>
      <c r="G270" s="4"/>
      <c r="H270" s="3" t="s">
        <v>15</v>
      </c>
      <c r="I270" s="3" t="s">
        <v>946</v>
      </c>
      <c r="J270" s="3" t="s">
        <v>1197</v>
      </c>
      <c r="K270" s="6" t="s">
        <v>1198</v>
      </c>
      <c r="L270" s="3" t="s">
        <v>78</v>
      </c>
      <c r="M270" s="5" t="s">
        <v>20</v>
      </c>
      <c r="N270" s="10">
        <v>0</v>
      </c>
      <c r="O270" s="5" t="s">
        <v>45</v>
      </c>
      <c r="P270" s="5" t="s">
        <v>45</v>
      </c>
      <c r="Q270" s="5" t="s">
        <v>45</v>
      </c>
      <c r="R270" s="1"/>
    </row>
    <row r="271" spans="1:18" ht="26.4" hidden="1" customHeight="1">
      <c r="A271" s="1"/>
      <c r="B271" s="3">
        <v>270</v>
      </c>
      <c r="C271" s="3" t="s">
        <v>1199</v>
      </c>
      <c r="D271" s="4" t="s">
        <v>1200</v>
      </c>
      <c r="E271" s="4"/>
      <c r="F271" s="4"/>
      <c r="G271" s="4"/>
      <c r="H271" s="3" t="s">
        <v>15</v>
      </c>
      <c r="I271" s="3" t="s">
        <v>946</v>
      </c>
      <c r="J271" s="3" t="s">
        <v>42</v>
      </c>
      <c r="K271" s="6" t="s">
        <v>43</v>
      </c>
      <c r="L271" s="3" t="s">
        <v>78</v>
      </c>
      <c r="M271" s="5" t="s">
        <v>20</v>
      </c>
      <c r="N271" s="10">
        <v>0</v>
      </c>
      <c r="O271" s="5" t="s">
        <v>45</v>
      </c>
      <c r="P271" s="5" t="s">
        <v>45</v>
      </c>
      <c r="Q271" s="5" t="s">
        <v>45</v>
      </c>
      <c r="R271" s="1"/>
    </row>
    <row r="272" spans="1:18" ht="26.4" hidden="1" customHeight="1">
      <c r="A272" s="1"/>
      <c r="B272" s="3">
        <v>271</v>
      </c>
      <c r="C272" s="3" t="s">
        <v>1201</v>
      </c>
      <c r="D272" s="4" t="s">
        <v>1202</v>
      </c>
      <c r="E272" s="4"/>
      <c r="F272" s="4"/>
      <c r="G272" s="4"/>
      <c r="H272" s="3" t="s">
        <v>15</v>
      </c>
      <c r="I272" s="3" t="s">
        <v>951</v>
      </c>
      <c r="J272" s="3" t="s">
        <v>1203</v>
      </c>
      <c r="K272" s="6" t="s">
        <v>1204</v>
      </c>
      <c r="L272" s="3" t="s">
        <v>62</v>
      </c>
      <c r="M272" s="5" t="s">
        <v>387</v>
      </c>
      <c r="N272" s="10">
        <v>0</v>
      </c>
      <c r="O272" s="5" t="s">
        <v>45</v>
      </c>
      <c r="P272" s="5" t="s">
        <v>45</v>
      </c>
      <c r="Q272" s="5" t="s">
        <v>45</v>
      </c>
      <c r="R272" s="1"/>
    </row>
    <row r="273" spans="1:18" ht="26.4" hidden="1" customHeight="1">
      <c r="A273" s="1"/>
      <c r="B273" s="3">
        <v>272</v>
      </c>
      <c r="C273" s="3" t="s">
        <v>1205</v>
      </c>
      <c r="D273" s="4" t="s">
        <v>1206</v>
      </c>
      <c r="E273" s="4"/>
      <c r="F273" s="4"/>
      <c r="G273" s="4"/>
      <c r="H273" s="3" t="s">
        <v>15</v>
      </c>
      <c r="I273" s="3" t="s">
        <v>946</v>
      </c>
      <c r="J273" s="3" t="s">
        <v>906</v>
      </c>
      <c r="K273" s="6" t="s">
        <v>907</v>
      </c>
      <c r="L273" s="3" t="s">
        <v>78</v>
      </c>
      <c r="M273" s="5" t="s">
        <v>205</v>
      </c>
      <c r="N273" s="10">
        <v>0</v>
      </c>
      <c r="O273" s="5" t="s">
        <v>45</v>
      </c>
      <c r="P273" s="5" t="s">
        <v>45</v>
      </c>
      <c r="Q273" s="5" t="s">
        <v>45</v>
      </c>
      <c r="R273" s="1"/>
    </row>
    <row r="274" spans="1:18" ht="26.4" hidden="1" customHeight="1">
      <c r="A274" s="1"/>
      <c r="B274" s="3">
        <v>273</v>
      </c>
      <c r="C274" s="3" t="s">
        <v>1207</v>
      </c>
      <c r="D274" s="4" t="s">
        <v>1208</v>
      </c>
      <c r="E274" s="4"/>
      <c r="F274" s="4"/>
      <c r="G274" s="4"/>
      <c r="H274" s="3" t="s">
        <v>15</v>
      </c>
      <c r="I274" s="3" t="s">
        <v>951</v>
      </c>
      <c r="J274" s="3" t="s">
        <v>1209</v>
      </c>
      <c r="K274" s="6" t="s">
        <v>1210</v>
      </c>
      <c r="L274" s="3" t="s">
        <v>78</v>
      </c>
      <c r="M274" s="5" t="s">
        <v>215</v>
      </c>
      <c r="N274" s="10">
        <v>0</v>
      </c>
      <c r="O274" s="5" t="s">
        <v>45</v>
      </c>
      <c r="P274" s="5" t="s">
        <v>45</v>
      </c>
      <c r="Q274" s="5" t="s">
        <v>45</v>
      </c>
      <c r="R274" s="1"/>
    </row>
    <row r="275" spans="1:18" ht="26.4" hidden="1" customHeight="1">
      <c r="A275" s="1"/>
      <c r="B275" s="3">
        <v>274</v>
      </c>
      <c r="C275" s="3" t="s">
        <v>1211</v>
      </c>
      <c r="D275" s="4" t="s">
        <v>1212</v>
      </c>
      <c r="E275" s="4"/>
      <c r="F275" s="4"/>
      <c r="G275" s="4"/>
      <c r="H275" s="3" t="s">
        <v>15</v>
      </c>
      <c r="I275" s="3" t="s">
        <v>951</v>
      </c>
      <c r="J275" s="3" t="s">
        <v>33</v>
      </c>
      <c r="K275" s="6" t="s">
        <v>34</v>
      </c>
      <c r="L275" s="3" t="s">
        <v>187</v>
      </c>
      <c r="M275" s="5" t="s">
        <v>20</v>
      </c>
      <c r="N275" s="10">
        <v>0</v>
      </c>
      <c r="O275" s="5" t="s">
        <v>45</v>
      </c>
      <c r="P275" s="5" t="s">
        <v>45</v>
      </c>
      <c r="Q275" s="5" t="s">
        <v>45</v>
      </c>
      <c r="R275" s="1"/>
    </row>
    <row r="276" spans="1:18" ht="26.4" hidden="1" customHeight="1">
      <c r="A276" s="1"/>
      <c r="B276" s="3">
        <v>275</v>
      </c>
      <c r="C276" s="3" t="s">
        <v>1213</v>
      </c>
      <c r="D276" s="4" t="s">
        <v>1214</v>
      </c>
      <c r="E276" s="4"/>
      <c r="F276" s="4"/>
      <c r="G276" s="4"/>
      <c r="H276" s="3" t="s">
        <v>69</v>
      </c>
      <c r="I276" s="3" t="s">
        <v>946</v>
      </c>
      <c r="J276" s="3" t="s">
        <v>957</v>
      </c>
      <c r="K276" s="6" t="s">
        <v>958</v>
      </c>
      <c r="L276" s="3" t="s">
        <v>386</v>
      </c>
      <c r="M276" s="5" t="s">
        <v>1215</v>
      </c>
      <c r="N276" s="10">
        <v>0</v>
      </c>
      <c r="O276" s="5" t="s">
        <v>45</v>
      </c>
      <c r="P276" s="5" t="s">
        <v>45</v>
      </c>
      <c r="Q276" s="5" t="s">
        <v>45</v>
      </c>
      <c r="R276" s="1"/>
    </row>
    <row r="277" spans="1:18" ht="26.4" hidden="1" customHeight="1">
      <c r="A277" s="1"/>
      <c r="B277" s="3">
        <v>276</v>
      </c>
      <c r="C277" s="3" t="s">
        <v>1216</v>
      </c>
      <c r="D277" s="4" t="s">
        <v>1217</v>
      </c>
      <c r="E277" s="4"/>
      <c r="F277" s="4"/>
      <c r="G277" s="4"/>
      <c r="H277" s="3" t="s">
        <v>69</v>
      </c>
      <c r="I277" s="3" t="s">
        <v>951</v>
      </c>
      <c r="J277" s="3" t="s">
        <v>1175</v>
      </c>
      <c r="K277" s="6" t="s">
        <v>1176</v>
      </c>
      <c r="L277" s="3" t="s">
        <v>78</v>
      </c>
      <c r="M277" s="5" t="s">
        <v>1043</v>
      </c>
      <c r="N277" s="10">
        <v>0</v>
      </c>
      <c r="O277" s="5" t="s">
        <v>45</v>
      </c>
      <c r="P277" s="5" t="s">
        <v>45</v>
      </c>
      <c r="Q277" s="5" t="s">
        <v>45</v>
      </c>
      <c r="R277" s="1"/>
    </row>
    <row r="278" spans="1:18" ht="26.4" hidden="1" customHeight="1">
      <c r="A278" s="1"/>
      <c r="B278" s="3">
        <v>277</v>
      </c>
      <c r="C278" s="3" t="s">
        <v>1218</v>
      </c>
      <c r="D278" s="4" t="s">
        <v>1219</v>
      </c>
      <c r="E278" s="4"/>
      <c r="F278" s="4"/>
      <c r="G278" s="4"/>
      <c r="H278" s="3" t="s">
        <v>15</v>
      </c>
      <c r="I278" s="3" t="s">
        <v>946</v>
      </c>
      <c r="J278" s="3" t="s">
        <v>33</v>
      </c>
      <c r="K278" s="6" t="s">
        <v>34</v>
      </c>
      <c r="L278" s="3" t="s">
        <v>78</v>
      </c>
      <c r="M278" s="5" t="s">
        <v>107</v>
      </c>
      <c r="N278" s="10">
        <v>0</v>
      </c>
      <c r="O278" s="5" t="s">
        <v>45</v>
      </c>
      <c r="P278" s="5" t="s">
        <v>45</v>
      </c>
      <c r="Q278" s="5" t="s">
        <v>45</v>
      </c>
      <c r="R278" s="1"/>
    </row>
    <row r="279" spans="1:18" ht="26.4" hidden="1" customHeight="1">
      <c r="A279" s="1"/>
      <c r="B279" s="3">
        <v>278</v>
      </c>
      <c r="C279" s="3" t="s">
        <v>1220</v>
      </c>
      <c r="D279" s="4" t="s">
        <v>1221</v>
      </c>
      <c r="E279" s="4"/>
      <c r="F279" s="4"/>
      <c r="G279" s="4"/>
      <c r="H279" s="3" t="s">
        <v>15</v>
      </c>
      <c r="I279" s="3" t="s">
        <v>951</v>
      </c>
      <c r="J279" s="3" t="s">
        <v>327</v>
      </c>
      <c r="K279" s="6" t="s">
        <v>328</v>
      </c>
      <c r="L279" s="3" t="s">
        <v>78</v>
      </c>
      <c r="M279" s="5" t="s">
        <v>20</v>
      </c>
      <c r="N279" s="10">
        <v>0</v>
      </c>
      <c r="O279" s="5" t="s">
        <v>45</v>
      </c>
      <c r="P279" s="5" t="s">
        <v>45</v>
      </c>
      <c r="Q279" s="5" t="s">
        <v>45</v>
      </c>
      <c r="R279" s="1"/>
    </row>
    <row r="280" spans="1:18" ht="26.4" hidden="1" customHeight="1">
      <c r="A280" s="1"/>
      <c r="B280" s="3">
        <v>279</v>
      </c>
      <c r="C280" s="3" t="s">
        <v>1222</v>
      </c>
      <c r="D280" s="4" t="s">
        <v>1223</v>
      </c>
      <c r="E280" s="4"/>
      <c r="F280" s="4"/>
      <c r="G280" s="4"/>
      <c r="H280" s="3" t="s">
        <v>15</v>
      </c>
      <c r="I280" s="3" t="s">
        <v>956</v>
      </c>
      <c r="J280" s="3" t="s">
        <v>1101</v>
      </c>
      <c r="K280" s="6" t="s">
        <v>1102</v>
      </c>
      <c r="L280" s="3" t="s">
        <v>78</v>
      </c>
      <c r="M280" s="5" t="s">
        <v>205</v>
      </c>
      <c r="N280" s="10">
        <v>0</v>
      </c>
      <c r="O280" s="5" t="s">
        <v>45</v>
      </c>
      <c r="P280" s="5" t="s">
        <v>45</v>
      </c>
      <c r="Q280" s="5" t="s">
        <v>45</v>
      </c>
      <c r="R280" s="1"/>
    </row>
    <row r="281" spans="1:18" ht="26.4" hidden="1" customHeight="1">
      <c r="A281" s="1"/>
      <c r="B281" s="3">
        <v>280</v>
      </c>
      <c r="C281" s="3" t="s">
        <v>1224</v>
      </c>
      <c r="D281" s="4" t="s">
        <v>1225</v>
      </c>
      <c r="E281" s="4"/>
      <c r="F281" s="4"/>
      <c r="G281" s="4"/>
      <c r="H281" s="3" t="s">
        <v>69</v>
      </c>
      <c r="I281" s="3" t="s">
        <v>951</v>
      </c>
      <c r="J281" s="3" t="s">
        <v>131</v>
      </c>
      <c r="K281" s="6" t="s">
        <v>132</v>
      </c>
      <c r="L281" s="3" t="s">
        <v>78</v>
      </c>
      <c r="M281" s="5" t="s">
        <v>215</v>
      </c>
      <c r="N281" s="10">
        <v>0</v>
      </c>
      <c r="O281" s="5" t="s">
        <v>45</v>
      </c>
      <c r="P281" s="5" t="s">
        <v>45</v>
      </c>
      <c r="Q281" s="5" t="s">
        <v>45</v>
      </c>
      <c r="R281" s="1"/>
    </row>
    <row r="282" spans="1:18" ht="26.4" hidden="1" customHeight="1">
      <c r="A282" s="1"/>
      <c r="B282" s="3">
        <v>281</v>
      </c>
      <c r="C282" s="3" t="s">
        <v>1226</v>
      </c>
      <c r="D282" s="4" t="s">
        <v>1227</v>
      </c>
      <c r="E282" s="4"/>
      <c r="F282" s="4"/>
      <c r="G282" s="4"/>
      <c r="H282" s="3" t="s">
        <v>15</v>
      </c>
      <c r="I282" s="3" t="s">
        <v>946</v>
      </c>
      <c r="J282" s="3" t="s">
        <v>1209</v>
      </c>
      <c r="K282" s="6" t="s">
        <v>1210</v>
      </c>
      <c r="L282" s="3" t="s">
        <v>35</v>
      </c>
      <c r="M282" s="5" t="s">
        <v>20</v>
      </c>
      <c r="N282" s="10">
        <v>0</v>
      </c>
      <c r="O282" s="5" t="s">
        <v>45</v>
      </c>
      <c r="P282" s="5" t="s">
        <v>45</v>
      </c>
      <c r="Q282" s="5" t="s">
        <v>45</v>
      </c>
      <c r="R282" s="1"/>
    </row>
    <row r="283" spans="1:18" ht="26.4" hidden="1" customHeight="1">
      <c r="A283" s="1"/>
      <c r="B283" s="3">
        <v>282</v>
      </c>
      <c r="C283" s="3" t="s">
        <v>1228</v>
      </c>
      <c r="D283" s="4" t="s">
        <v>1229</v>
      </c>
      <c r="E283" s="4"/>
      <c r="F283" s="4"/>
      <c r="G283" s="4"/>
      <c r="H283" s="3" t="s">
        <v>15</v>
      </c>
      <c r="I283" s="3" t="s">
        <v>946</v>
      </c>
      <c r="J283" s="3" t="s">
        <v>33</v>
      </c>
      <c r="K283" s="6" t="s">
        <v>34</v>
      </c>
      <c r="L283" s="3" t="s">
        <v>35</v>
      </c>
      <c r="M283" s="5" t="s">
        <v>20</v>
      </c>
      <c r="N283" s="10">
        <v>0</v>
      </c>
      <c r="O283" s="5" t="s">
        <v>45</v>
      </c>
      <c r="P283" s="5" t="s">
        <v>45</v>
      </c>
      <c r="Q283" s="5" t="s">
        <v>45</v>
      </c>
      <c r="R283" s="1"/>
    </row>
    <row r="284" spans="1:18" hidden="1"/>
    <row r="288" spans="1:18">
      <c r="G288" s="12" t="s">
        <v>1242</v>
      </c>
      <c r="N288" s="14">
        <f>SUBTOTAL(9,N2:N287)</f>
        <v>5633134349.460001</v>
      </c>
    </row>
    <row r="289" spans="7:14">
      <c r="G289" s="13" t="s">
        <v>1243</v>
      </c>
      <c r="N289" s="14">
        <f>+N288*0.031</f>
        <v>174627164.83326003</v>
      </c>
    </row>
  </sheetData>
  <autoFilter ref="B1:Q284" xr:uid="{00000000-0009-0000-0000-000000000000}">
    <filterColumn colId="5">
      <filters>
        <filter val="PU"/>
      </filters>
    </filterColumn>
  </autoFilter>
  <sortState xmlns:xlrd2="http://schemas.microsoft.com/office/spreadsheetml/2017/richdata2" ref="B2:Q283">
    <sortCondition descending="1" ref="N2"/>
  </sortState>
  <pageMargins left="0" right="0" top="0" bottom="0" header="0.5" footer="0.5"/>
  <pageSetup paperSize="9" scale="59" fitToHeight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D12"/>
  <sheetViews>
    <sheetView workbookViewId="0">
      <selection activeCell="C6" sqref="C6"/>
    </sheetView>
  </sheetViews>
  <sheetFormatPr defaultRowHeight="13.2"/>
  <cols>
    <col min="2" max="2" width="43.6640625" customWidth="1"/>
    <col min="3" max="3" width="23.77734375" customWidth="1"/>
    <col min="4" max="4" width="22.109375" customWidth="1"/>
  </cols>
  <sheetData>
    <row r="2" spans="2:4" ht="13.8">
      <c r="B2" s="65" t="s">
        <v>1484</v>
      </c>
      <c r="C2" s="66" t="s">
        <v>1486</v>
      </c>
      <c r="D2" s="66" t="s">
        <v>1485</v>
      </c>
    </row>
    <row r="3" spans="2:4" ht="13.8">
      <c r="B3" s="62" t="s">
        <v>1236</v>
      </c>
      <c r="C3" s="63">
        <v>2084341351</v>
      </c>
      <c r="D3" s="63">
        <f>+C3*0.031</f>
        <v>64614581.880999997</v>
      </c>
    </row>
    <row r="4" spans="2:4" ht="13.8">
      <c r="B4" s="62" t="s">
        <v>77</v>
      </c>
      <c r="C4" s="63">
        <v>1800556001.04</v>
      </c>
      <c r="D4" s="63">
        <f t="shared" ref="D4:D9" si="0">+C4*0.031</f>
        <v>55817236.032239996</v>
      </c>
    </row>
    <row r="5" spans="2:4" ht="13.8">
      <c r="B5" s="62" t="s">
        <v>1230</v>
      </c>
      <c r="C5" s="63">
        <v>844061234</v>
      </c>
      <c r="D5" s="63">
        <f t="shared" si="0"/>
        <v>26165898.254000001</v>
      </c>
    </row>
    <row r="6" spans="2:4" ht="13.8">
      <c r="B6" s="62" t="s">
        <v>806</v>
      </c>
      <c r="C6" s="63">
        <v>307405704.70999998</v>
      </c>
      <c r="D6" s="63">
        <f t="shared" si="0"/>
        <v>9529576.8460099995</v>
      </c>
    </row>
    <row r="7" spans="2:4" ht="13.8">
      <c r="B7" s="62" t="s">
        <v>801</v>
      </c>
      <c r="C7" s="63">
        <v>296807866.66000003</v>
      </c>
      <c r="D7" s="63">
        <f t="shared" si="0"/>
        <v>9201043.8664600011</v>
      </c>
    </row>
    <row r="8" spans="2:4" ht="13.8">
      <c r="B8" s="62" t="s">
        <v>415</v>
      </c>
      <c r="C8" s="63">
        <v>115999278.84</v>
      </c>
      <c r="D8" s="63">
        <f t="shared" si="0"/>
        <v>3595977.6440400002</v>
      </c>
    </row>
    <row r="9" spans="2:4" ht="13.8">
      <c r="B9" s="62" t="s">
        <v>160</v>
      </c>
      <c r="C9" s="63">
        <v>56733223.060000002</v>
      </c>
      <c r="D9" s="63">
        <f t="shared" si="0"/>
        <v>1758729.9148600001</v>
      </c>
    </row>
    <row r="10" spans="2:4" ht="13.8">
      <c r="B10" s="64"/>
      <c r="C10" s="67">
        <f>SUM(C3:C9)</f>
        <v>5505904659.3100004</v>
      </c>
      <c r="D10" s="68">
        <f>SUM(D3:D9)</f>
        <v>170683044.43860999</v>
      </c>
    </row>
    <row r="12" spans="2:4">
      <c r="C12" s="1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E32"/>
  <sheetViews>
    <sheetView workbookViewId="0">
      <selection activeCell="D4" sqref="D4"/>
    </sheetView>
  </sheetViews>
  <sheetFormatPr defaultRowHeight="13.2"/>
  <cols>
    <col min="1" max="1" width="9.77734375" bestFit="1" customWidth="1"/>
    <col min="2" max="2" width="47.88671875" bestFit="1" customWidth="1"/>
    <col min="3" max="5" width="40.6640625" customWidth="1"/>
  </cols>
  <sheetData>
    <row r="3" spans="1:5" s="21" customFormat="1">
      <c r="A3" s="21" t="s">
        <v>1267</v>
      </c>
      <c r="B3" s="21" t="s">
        <v>1260</v>
      </c>
      <c r="C3" s="21" t="s">
        <v>1261</v>
      </c>
      <c r="D3" s="21" t="s">
        <v>1262</v>
      </c>
      <c r="E3" s="21" t="s">
        <v>1263</v>
      </c>
    </row>
    <row r="4" spans="1:5">
      <c r="A4" s="20" t="s">
        <v>1281</v>
      </c>
      <c r="B4" s="20" t="s">
        <v>1264</v>
      </c>
      <c r="C4" s="20" t="s">
        <v>1335</v>
      </c>
      <c r="D4" s="20" t="s">
        <v>1332</v>
      </c>
      <c r="E4" s="8" t="s">
        <v>77</v>
      </c>
    </row>
    <row r="5" spans="1:5">
      <c r="A5" s="20" t="s">
        <v>1281</v>
      </c>
      <c r="B5" s="20" t="s">
        <v>1265</v>
      </c>
      <c r="C5" s="20" t="s">
        <v>1276</v>
      </c>
      <c r="D5" s="20" t="s">
        <v>1333</v>
      </c>
      <c r="E5" s="8" t="s">
        <v>160</v>
      </c>
    </row>
    <row r="6" spans="1:5">
      <c r="A6" s="20" t="s">
        <v>1281</v>
      </c>
      <c r="B6" s="20" t="s">
        <v>1266</v>
      </c>
      <c r="C6" s="20" t="s">
        <v>1279</v>
      </c>
      <c r="D6" s="22" t="s">
        <v>1334</v>
      </c>
      <c r="E6" s="8" t="s">
        <v>1258</v>
      </c>
    </row>
    <row r="7" spans="1:5">
      <c r="A7" s="20" t="s">
        <v>1281</v>
      </c>
      <c r="B7" s="20" t="s">
        <v>1338</v>
      </c>
      <c r="C7" s="20" t="s">
        <v>1331</v>
      </c>
      <c r="D7" s="22" t="s">
        <v>1341</v>
      </c>
      <c r="E7" s="8"/>
    </row>
    <row r="8" spans="1:5">
      <c r="A8" s="20" t="s">
        <v>1270</v>
      </c>
      <c r="B8" s="20" t="s">
        <v>1271</v>
      </c>
      <c r="C8" s="20" t="s">
        <v>1280</v>
      </c>
      <c r="D8" s="22" t="s">
        <v>1342</v>
      </c>
      <c r="E8" s="8" t="s">
        <v>1327</v>
      </c>
    </row>
    <row r="9" spans="1:5">
      <c r="A9" s="20" t="s">
        <v>1270</v>
      </c>
      <c r="B9" s="20" t="s">
        <v>1272</v>
      </c>
      <c r="C9" s="20" t="s">
        <v>1336</v>
      </c>
      <c r="E9" s="8" t="s">
        <v>1022</v>
      </c>
    </row>
    <row r="10" spans="1:5">
      <c r="A10" s="20" t="s">
        <v>1270</v>
      </c>
      <c r="B10" s="20" t="s">
        <v>1273</v>
      </c>
      <c r="C10" s="20" t="s">
        <v>1337</v>
      </c>
      <c r="E10" s="8" t="s">
        <v>415</v>
      </c>
    </row>
    <row r="11" spans="1:5">
      <c r="A11" s="20" t="s">
        <v>1270</v>
      </c>
      <c r="B11" s="20" t="s">
        <v>1274</v>
      </c>
      <c r="C11" s="20" t="s">
        <v>1339</v>
      </c>
      <c r="E11" s="8" t="s">
        <v>452</v>
      </c>
    </row>
    <row r="12" spans="1:5">
      <c r="A12" s="20" t="s">
        <v>1270</v>
      </c>
      <c r="B12" s="20" t="s">
        <v>1275</v>
      </c>
      <c r="C12" s="20" t="s">
        <v>1340</v>
      </c>
      <c r="E12" s="8" t="s">
        <v>1230</v>
      </c>
    </row>
    <row r="13" spans="1:5">
      <c r="A13" s="20" t="s">
        <v>1270</v>
      </c>
      <c r="B13" s="20" t="s">
        <v>1278</v>
      </c>
      <c r="E13" s="8" t="s">
        <v>801</v>
      </c>
    </row>
    <row r="14" spans="1:5" ht="26.4">
      <c r="A14" s="20" t="s">
        <v>1268</v>
      </c>
      <c r="B14" t="s">
        <v>1296</v>
      </c>
      <c r="E14" s="8" t="s">
        <v>806</v>
      </c>
    </row>
    <row r="15" spans="1:5">
      <c r="A15" s="20" t="s">
        <v>1268</v>
      </c>
      <c r="B15" t="s">
        <v>1298</v>
      </c>
    </row>
    <row r="16" spans="1:5">
      <c r="A16" s="20" t="s">
        <v>1268</v>
      </c>
      <c r="B16" t="s">
        <v>1303</v>
      </c>
    </row>
    <row r="17" spans="1:2">
      <c r="A17" s="20" t="s">
        <v>1268</v>
      </c>
      <c r="B17" t="s">
        <v>1307</v>
      </c>
    </row>
    <row r="18" spans="1:2">
      <c r="A18" s="20" t="s">
        <v>1268</v>
      </c>
      <c r="B18" t="s">
        <v>1299</v>
      </c>
    </row>
    <row r="19" spans="1:2">
      <c r="A19" s="20" t="s">
        <v>1268</v>
      </c>
      <c r="B19" t="s">
        <v>1301</v>
      </c>
    </row>
    <row r="20" spans="1:2">
      <c r="A20" s="20" t="s">
        <v>1268</v>
      </c>
      <c r="B20" t="s">
        <v>1297</v>
      </c>
    </row>
    <row r="21" spans="1:2">
      <c r="A21" s="20" t="s">
        <v>1268</v>
      </c>
      <c r="B21" t="s">
        <v>1302</v>
      </c>
    </row>
    <row r="22" spans="1:2">
      <c r="A22" s="20" t="s">
        <v>1268</v>
      </c>
      <c r="B22" t="s">
        <v>1308</v>
      </c>
    </row>
    <row r="23" spans="1:2">
      <c r="A23" s="20" t="s">
        <v>1268</v>
      </c>
      <c r="B23" t="s">
        <v>1300</v>
      </c>
    </row>
    <row r="24" spans="1:2">
      <c r="A24" s="20" t="s">
        <v>1268</v>
      </c>
      <c r="B24" t="s">
        <v>1290</v>
      </c>
    </row>
    <row r="25" spans="1:2">
      <c r="A25" s="20" t="s">
        <v>1268</v>
      </c>
      <c r="B25" t="s">
        <v>1282</v>
      </c>
    </row>
    <row r="26" spans="1:2">
      <c r="A26" s="20" t="s">
        <v>1268</v>
      </c>
      <c r="B26" t="s">
        <v>1304</v>
      </c>
    </row>
    <row r="27" spans="1:2">
      <c r="A27" s="20" t="s">
        <v>1268</v>
      </c>
      <c r="B27" t="s">
        <v>1293</v>
      </c>
    </row>
    <row r="28" spans="1:2">
      <c r="A28" s="20" t="s">
        <v>1268</v>
      </c>
      <c r="B28" t="s">
        <v>1294</v>
      </c>
    </row>
    <row r="29" spans="1:2">
      <c r="A29" s="20" t="s">
        <v>1268</v>
      </c>
      <c r="B29" t="s">
        <v>1284</v>
      </c>
    </row>
    <row r="30" spans="1:2">
      <c r="A30" s="20" t="s">
        <v>1268</v>
      </c>
      <c r="B30" t="s">
        <v>1287</v>
      </c>
    </row>
    <row r="31" spans="1:2">
      <c r="A31" s="20" t="s">
        <v>1268</v>
      </c>
      <c r="B31" t="s">
        <v>1310</v>
      </c>
    </row>
    <row r="32" spans="1:2">
      <c r="A32" s="20" t="s">
        <v>1268</v>
      </c>
      <c r="B32" t="s">
        <v>1295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B83"/>
  <sheetViews>
    <sheetView topLeftCell="A40" workbookViewId="0">
      <selection activeCell="B57" sqref="B57"/>
    </sheetView>
  </sheetViews>
  <sheetFormatPr defaultRowHeight="13.2"/>
  <cols>
    <col min="2" max="2" width="45.5546875" bestFit="1" customWidth="1"/>
    <col min="3" max="3" width="35.109375" bestFit="1" customWidth="1"/>
  </cols>
  <sheetData>
    <row r="1" spans="2:2">
      <c r="B1" s="21" t="s">
        <v>1425</v>
      </c>
    </row>
    <row r="2" spans="2:2">
      <c r="B2" t="s">
        <v>1343</v>
      </c>
    </row>
    <row r="3" spans="2:2">
      <c r="B3" t="s">
        <v>1345</v>
      </c>
    </row>
    <row r="4" spans="2:2">
      <c r="B4" t="s">
        <v>1347</v>
      </c>
    </row>
    <row r="5" spans="2:2">
      <c r="B5" t="s">
        <v>1349</v>
      </c>
    </row>
    <row r="6" spans="2:2">
      <c r="B6" t="s">
        <v>1351</v>
      </c>
    </row>
    <row r="7" spans="2:2">
      <c r="B7" t="s">
        <v>1353</v>
      </c>
    </row>
    <row r="8" spans="2:2">
      <c r="B8" t="s">
        <v>1355</v>
      </c>
    </row>
    <row r="9" spans="2:2">
      <c r="B9" t="s">
        <v>1357</v>
      </c>
    </row>
    <row r="10" spans="2:2">
      <c r="B10" t="s">
        <v>1359</v>
      </c>
    </row>
    <row r="11" spans="2:2">
      <c r="B11" t="s">
        <v>1361</v>
      </c>
    </row>
    <row r="12" spans="2:2">
      <c r="B12" t="s">
        <v>1363</v>
      </c>
    </row>
    <row r="13" spans="2:2">
      <c r="B13" t="s">
        <v>1365</v>
      </c>
    </row>
    <row r="14" spans="2:2">
      <c r="B14" t="s">
        <v>1367</v>
      </c>
    </row>
    <row r="15" spans="2:2">
      <c r="B15" t="s">
        <v>1369</v>
      </c>
    </row>
    <row r="16" spans="2:2">
      <c r="B16" t="s">
        <v>1371</v>
      </c>
    </row>
    <row r="17" spans="2:2">
      <c r="B17" t="s">
        <v>1373</v>
      </c>
    </row>
    <row r="18" spans="2:2">
      <c r="B18" t="s">
        <v>1375</v>
      </c>
    </row>
    <row r="19" spans="2:2">
      <c r="B19" t="s">
        <v>1377</v>
      </c>
    </row>
    <row r="20" spans="2:2">
      <c r="B20" t="s">
        <v>1379</v>
      </c>
    </row>
    <row r="21" spans="2:2">
      <c r="B21" t="s">
        <v>1381</v>
      </c>
    </row>
    <row r="22" spans="2:2">
      <c r="B22" t="s">
        <v>1383</v>
      </c>
    </row>
    <row r="23" spans="2:2">
      <c r="B23" t="s">
        <v>1385</v>
      </c>
    </row>
    <row r="24" spans="2:2">
      <c r="B24" t="s">
        <v>1387</v>
      </c>
    </row>
    <row r="25" spans="2:2">
      <c r="B25" t="s">
        <v>1389</v>
      </c>
    </row>
    <row r="26" spans="2:2">
      <c r="B26" t="s">
        <v>1391</v>
      </c>
    </row>
    <row r="27" spans="2:2">
      <c r="B27" t="s">
        <v>1393</v>
      </c>
    </row>
    <row r="28" spans="2:2">
      <c r="B28" t="s">
        <v>1395</v>
      </c>
    </row>
    <row r="29" spans="2:2">
      <c r="B29" t="s">
        <v>1397</v>
      </c>
    </row>
    <row r="30" spans="2:2">
      <c r="B30" t="s">
        <v>1399</v>
      </c>
    </row>
    <row r="31" spans="2:2">
      <c r="B31" t="s">
        <v>1401</v>
      </c>
    </row>
    <row r="32" spans="2:2">
      <c r="B32" t="s">
        <v>1403</v>
      </c>
    </row>
    <row r="33" spans="2:2">
      <c r="B33" t="s">
        <v>1405</v>
      </c>
    </row>
    <row r="34" spans="2:2">
      <c r="B34" t="s">
        <v>1407</v>
      </c>
    </row>
    <row r="35" spans="2:2">
      <c r="B35" t="s">
        <v>1409</v>
      </c>
    </row>
    <row r="36" spans="2:2">
      <c r="B36" t="s">
        <v>1411</v>
      </c>
    </row>
    <row r="37" spans="2:2">
      <c r="B37" t="s">
        <v>1413</v>
      </c>
    </row>
    <row r="38" spans="2:2">
      <c r="B38" t="s">
        <v>1415</v>
      </c>
    </row>
    <row r="39" spans="2:2">
      <c r="B39" t="s">
        <v>1417</v>
      </c>
    </row>
    <row r="40" spans="2:2">
      <c r="B40" t="s">
        <v>1419</v>
      </c>
    </row>
    <row r="41" spans="2:2">
      <c r="B41" t="s">
        <v>1421</v>
      </c>
    </row>
    <row r="42" spans="2:2">
      <c r="B42" t="s">
        <v>1423</v>
      </c>
    </row>
    <row r="43" spans="2:2">
      <c r="B43" t="s">
        <v>1344</v>
      </c>
    </row>
    <row r="44" spans="2:2">
      <c r="B44" t="s">
        <v>1346</v>
      </c>
    </row>
    <row r="45" spans="2:2">
      <c r="B45" t="s">
        <v>1348</v>
      </c>
    </row>
    <row r="46" spans="2:2">
      <c r="B46" t="s">
        <v>1350</v>
      </c>
    </row>
    <row r="47" spans="2:2">
      <c r="B47" t="s">
        <v>1352</v>
      </c>
    </row>
    <row r="48" spans="2:2">
      <c r="B48" t="s">
        <v>1354</v>
      </c>
    </row>
    <row r="49" spans="2:2">
      <c r="B49" t="s">
        <v>1356</v>
      </c>
    </row>
    <row r="50" spans="2:2">
      <c r="B50" t="s">
        <v>1358</v>
      </c>
    </row>
    <row r="51" spans="2:2">
      <c r="B51" t="s">
        <v>1360</v>
      </c>
    </row>
    <row r="52" spans="2:2">
      <c r="B52" t="s">
        <v>1362</v>
      </c>
    </row>
    <row r="53" spans="2:2">
      <c r="B53" t="s">
        <v>1364</v>
      </c>
    </row>
    <row r="54" spans="2:2">
      <c r="B54" t="s">
        <v>1366</v>
      </c>
    </row>
    <row r="55" spans="2:2">
      <c r="B55" t="s">
        <v>1368</v>
      </c>
    </row>
    <row r="56" spans="2:2">
      <c r="B56" t="s">
        <v>1370</v>
      </c>
    </row>
    <row r="57" spans="2:2">
      <c r="B57" t="s">
        <v>1372</v>
      </c>
    </row>
    <row r="58" spans="2:2">
      <c r="B58" t="s">
        <v>1374</v>
      </c>
    </row>
    <row r="59" spans="2:2">
      <c r="B59" t="s">
        <v>1376</v>
      </c>
    </row>
    <row r="60" spans="2:2">
      <c r="B60" t="s">
        <v>1378</v>
      </c>
    </row>
    <row r="61" spans="2:2">
      <c r="B61" t="s">
        <v>1380</v>
      </c>
    </row>
    <row r="62" spans="2:2">
      <c r="B62" t="s">
        <v>1382</v>
      </c>
    </row>
    <row r="63" spans="2:2">
      <c r="B63" t="s">
        <v>1384</v>
      </c>
    </row>
    <row r="64" spans="2:2">
      <c r="B64" t="s">
        <v>1386</v>
      </c>
    </row>
    <row r="65" spans="2:2">
      <c r="B65" t="s">
        <v>1388</v>
      </c>
    </row>
    <row r="66" spans="2:2">
      <c r="B66" t="s">
        <v>1390</v>
      </c>
    </row>
    <row r="67" spans="2:2">
      <c r="B67" t="s">
        <v>1392</v>
      </c>
    </row>
    <row r="68" spans="2:2">
      <c r="B68" t="s">
        <v>1394</v>
      </c>
    </row>
    <row r="69" spans="2:2">
      <c r="B69" t="s">
        <v>1396</v>
      </c>
    </row>
    <row r="70" spans="2:2">
      <c r="B70" t="s">
        <v>1398</v>
      </c>
    </row>
    <row r="71" spans="2:2">
      <c r="B71" t="s">
        <v>1400</v>
      </c>
    </row>
    <row r="72" spans="2:2">
      <c r="B72" t="s">
        <v>1402</v>
      </c>
    </row>
    <row r="73" spans="2:2">
      <c r="B73" t="s">
        <v>1404</v>
      </c>
    </row>
    <row r="74" spans="2:2">
      <c r="B74" t="s">
        <v>1406</v>
      </c>
    </row>
    <row r="75" spans="2:2">
      <c r="B75" t="s">
        <v>1408</v>
      </c>
    </row>
    <row r="76" spans="2:2">
      <c r="B76" t="s">
        <v>1410</v>
      </c>
    </row>
    <row r="77" spans="2:2">
      <c r="B77" t="s">
        <v>1412</v>
      </c>
    </row>
    <row r="78" spans="2:2">
      <c r="B78" t="s">
        <v>1414</v>
      </c>
    </row>
    <row r="79" spans="2:2">
      <c r="B79" t="s">
        <v>1416</v>
      </c>
    </row>
    <row r="80" spans="2:2">
      <c r="B80" t="s">
        <v>1418</v>
      </c>
    </row>
    <row r="81" spans="2:2">
      <c r="B81" t="s">
        <v>1420</v>
      </c>
    </row>
    <row r="82" spans="2:2">
      <c r="B82" t="s">
        <v>1422</v>
      </c>
    </row>
    <row r="83" spans="2:2">
      <c r="B83" t="s">
        <v>1424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31"/>
  <sheetViews>
    <sheetView topLeftCell="A13" workbookViewId="0">
      <selection activeCell="B31" sqref="B31"/>
    </sheetView>
  </sheetViews>
  <sheetFormatPr defaultRowHeight="13.2"/>
  <cols>
    <col min="2" max="2" width="47.88671875" bestFit="1" customWidth="1"/>
    <col min="3" max="3" width="45.21875" bestFit="1" customWidth="1"/>
  </cols>
  <sheetData>
    <row r="1" spans="2:3">
      <c r="B1" s="20" t="s">
        <v>1312</v>
      </c>
      <c r="C1" s="20" t="s">
        <v>1313</v>
      </c>
    </row>
    <row r="2" spans="2:3">
      <c r="B2" t="s">
        <v>1296</v>
      </c>
      <c r="C2" s="20" t="s">
        <v>1260</v>
      </c>
    </row>
    <row r="3" spans="2:3">
      <c r="B3" t="s">
        <v>1298</v>
      </c>
      <c r="C3" s="20" t="s">
        <v>1260</v>
      </c>
    </row>
    <row r="4" spans="2:3">
      <c r="B4" t="s">
        <v>1303</v>
      </c>
      <c r="C4" s="20" t="s">
        <v>1260</v>
      </c>
    </row>
    <row r="5" spans="2:3">
      <c r="B5" t="s">
        <v>1307</v>
      </c>
      <c r="C5" s="20" t="s">
        <v>1260</v>
      </c>
    </row>
    <row r="6" spans="2:3">
      <c r="B6" t="s">
        <v>1299</v>
      </c>
      <c r="C6" s="20" t="s">
        <v>1260</v>
      </c>
    </row>
    <row r="7" spans="2:3">
      <c r="B7" t="s">
        <v>1301</v>
      </c>
      <c r="C7" s="20" t="s">
        <v>1260</v>
      </c>
    </row>
    <row r="8" spans="2:3">
      <c r="B8" t="s">
        <v>1297</v>
      </c>
      <c r="C8" s="20" t="s">
        <v>1260</v>
      </c>
    </row>
    <row r="9" spans="2:3">
      <c r="B9" t="s">
        <v>1302</v>
      </c>
      <c r="C9" s="20" t="s">
        <v>1260</v>
      </c>
    </row>
    <row r="10" spans="2:3">
      <c r="B10" t="s">
        <v>1308</v>
      </c>
      <c r="C10" s="20" t="s">
        <v>1260</v>
      </c>
    </row>
    <row r="11" spans="2:3">
      <c r="B11" s="20" t="s">
        <v>1300</v>
      </c>
      <c r="C11" s="20" t="s">
        <v>1260</v>
      </c>
    </row>
    <row r="12" spans="2:3">
      <c r="B12" t="s">
        <v>1290</v>
      </c>
      <c r="C12" s="20" t="s">
        <v>1260</v>
      </c>
    </row>
    <row r="13" spans="2:3">
      <c r="B13" t="s">
        <v>1282</v>
      </c>
      <c r="C13" s="20" t="s">
        <v>1260</v>
      </c>
    </row>
    <row r="14" spans="2:3">
      <c r="B14" t="s">
        <v>1304</v>
      </c>
      <c r="C14" s="20" t="s">
        <v>1260</v>
      </c>
    </row>
    <row r="15" spans="2:3">
      <c r="B15" t="s">
        <v>1293</v>
      </c>
      <c r="C15" s="20" t="s">
        <v>1260</v>
      </c>
    </row>
    <row r="16" spans="2:3">
      <c r="B16" t="s">
        <v>1294</v>
      </c>
      <c r="C16" s="20" t="s">
        <v>1260</v>
      </c>
    </row>
    <row r="17" spans="2:3">
      <c r="B17" t="s">
        <v>1284</v>
      </c>
      <c r="C17" s="20" t="s">
        <v>1260</v>
      </c>
    </row>
    <row r="18" spans="2:3">
      <c r="B18" t="s">
        <v>1287</v>
      </c>
      <c r="C18" s="20" t="s">
        <v>1260</v>
      </c>
    </row>
    <row r="19" spans="2:3">
      <c r="B19" t="s">
        <v>1310</v>
      </c>
      <c r="C19" s="20" t="s">
        <v>1260</v>
      </c>
    </row>
    <row r="20" spans="2:3">
      <c r="B20" t="s">
        <v>1295</v>
      </c>
      <c r="C20" s="20" t="s">
        <v>1260</v>
      </c>
    </row>
    <row r="21" spans="2:3">
      <c r="B21" s="20" t="s">
        <v>1306</v>
      </c>
      <c r="C21" s="20" t="s">
        <v>1426</v>
      </c>
    </row>
    <row r="22" spans="2:3">
      <c r="B22" s="20" t="s">
        <v>1289</v>
      </c>
      <c r="C22" s="20" t="s">
        <v>1427</v>
      </c>
    </row>
    <row r="23" spans="2:3">
      <c r="B23" s="20" t="s">
        <v>1285</v>
      </c>
      <c r="C23" s="20" t="s">
        <v>1428</v>
      </c>
    </row>
    <row r="24" spans="2:3">
      <c r="B24" s="20" t="s">
        <v>1309</v>
      </c>
      <c r="C24" s="20" t="s">
        <v>1260</v>
      </c>
    </row>
    <row r="25" spans="2:3">
      <c r="B25" s="20" t="s">
        <v>1291</v>
      </c>
      <c r="C25" s="20" t="s">
        <v>1428</v>
      </c>
    </row>
    <row r="26" spans="2:3">
      <c r="B26" t="s">
        <v>1305</v>
      </c>
      <c r="C26" s="20" t="s">
        <v>1260</v>
      </c>
    </row>
    <row r="27" spans="2:3">
      <c r="B27" s="20" t="s">
        <v>1311</v>
      </c>
      <c r="C27" s="20" t="s">
        <v>1429</v>
      </c>
    </row>
    <row r="28" spans="2:3">
      <c r="B28" s="20" t="s">
        <v>1292</v>
      </c>
      <c r="C28" s="20" t="s">
        <v>1430</v>
      </c>
    </row>
    <row r="29" spans="2:3">
      <c r="B29" s="20" t="s">
        <v>1288</v>
      </c>
      <c r="C29" s="20" t="s">
        <v>1431</v>
      </c>
    </row>
    <row r="30" spans="2:3">
      <c r="B30" s="20" t="s">
        <v>1286</v>
      </c>
      <c r="C30" s="20" t="s">
        <v>1432</v>
      </c>
    </row>
    <row r="31" spans="2:3">
      <c r="B31" s="20" t="s">
        <v>1283</v>
      </c>
    </row>
  </sheetData>
  <sortState xmlns:xlrd2="http://schemas.microsoft.com/office/spreadsheetml/2017/richdata2" ref="B2:C39">
    <sortCondition ref="C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C13"/>
  <sheetViews>
    <sheetView workbookViewId="0">
      <selection activeCell="C2" sqref="C2:C13"/>
    </sheetView>
  </sheetViews>
  <sheetFormatPr defaultRowHeight="13.2"/>
  <cols>
    <col min="1" max="1" width="4.6640625" customWidth="1"/>
    <col min="2" max="2" width="36.77734375" bestFit="1" customWidth="1"/>
    <col min="3" max="3" width="8.88671875" style="27"/>
  </cols>
  <sheetData>
    <row r="1" spans="2:3">
      <c r="B1" s="21" t="s">
        <v>1449</v>
      </c>
      <c r="C1" s="28" t="s">
        <v>1448</v>
      </c>
    </row>
    <row r="2" spans="2:3">
      <c r="B2" s="20" t="s">
        <v>1435</v>
      </c>
    </row>
    <row r="3" spans="2:3">
      <c r="B3" s="20" t="s">
        <v>1436</v>
      </c>
      <c r="C3" s="26" t="s">
        <v>1447</v>
      </c>
    </row>
    <row r="4" spans="2:3">
      <c r="B4" s="20" t="s">
        <v>1437</v>
      </c>
    </row>
    <row r="5" spans="2:3">
      <c r="B5" s="20" t="s">
        <v>1438</v>
      </c>
      <c r="C5" s="26" t="s">
        <v>1447</v>
      </c>
    </row>
    <row r="6" spans="2:3">
      <c r="B6" s="20" t="s">
        <v>1439</v>
      </c>
    </row>
    <row r="7" spans="2:3">
      <c r="B7" s="20" t="s">
        <v>1440</v>
      </c>
      <c r="C7" s="26" t="s">
        <v>1447</v>
      </c>
    </row>
    <row r="8" spans="2:3">
      <c r="B8" s="20" t="s">
        <v>1441</v>
      </c>
    </row>
    <row r="9" spans="2:3">
      <c r="B9" s="20" t="s">
        <v>1442</v>
      </c>
    </row>
    <row r="10" spans="2:3">
      <c r="B10" s="20" t="s">
        <v>1443</v>
      </c>
    </row>
    <row r="11" spans="2:3">
      <c r="B11" s="20" t="s">
        <v>1444</v>
      </c>
      <c r="C11" s="26" t="s">
        <v>1447</v>
      </c>
    </row>
    <row r="12" spans="2:3">
      <c r="B12" s="20" t="s">
        <v>1445</v>
      </c>
    </row>
    <row r="13" spans="2:3">
      <c r="B13" s="20" t="s">
        <v>1446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57"/>
  <sheetViews>
    <sheetView topLeftCell="A16" workbookViewId="0">
      <selection activeCell="G64" sqref="G64"/>
    </sheetView>
  </sheetViews>
  <sheetFormatPr defaultRowHeight="13.2"/>
  <cols>
    <col min="2" max="2" width="11" customWidth="1"/>
    <col min="3" max="3" width="11.44140625" bestFit="1" customWidth="1"/>
    <col min="4" max="5" width="13.109375" bestFit="1" customWidth="1"/>
    <col min="6" max="6" width="14.109375" bestFit="1" customWidth="1"/>
    <col min="7" max="8" width="14.109375" customWidth="1"/>
    <col min="9" max="9" width="11.44140625" bestFit="1" customWidth="1"/>
    <col min="10" max="10" width="12.44140625" bestFit="1" customWidth="1"/>
    <col min="11" max="11" width="14.109375" bestFit="1" customWidth="1"/>
    <col min="13" max="14" width="11.44140625" bestFit="1" customWidth="1"/>
    <col min="16" max="17" width="10.44140625" bestFit="1" customWidth="1"/>
  </cols>
  <sheetData>
    <row r="1" spans="1:17">
      <c r="J1" s="40">
        <v>3.5</v>
      </c>
      <c r="K1" s="20" t="s">
        <v>1451</v>
      </c>
      <c r="P1" s="29">
        <v>0.36</v>
      </c>
    </row>
    <row r="2" spans="1:17">
      <c r="A2" s="20" t="s">
        <v>1328</v>
      </c>
      <c r="B2" s="20" t="s">
        <v>1329</v>
      </c>
      <c r="C2" s="20" t="s">
        <v>1330</v>
      </c>
      <c r="D2" s="20" t="s">
        <v>1434</v>
      </c>
      <c r="E2" s="25" t="s">
        <v>1433</v>
      </c>
      <c r="I2" s="29">
        <v>0.15</v>
      </c>
      <c r="J2" s="25" t="s">
        <v>1450</v>
      </c>
      <c r="L2" s="29">
        <v>0.2</v>
      </c>
      <c r="M2" s="25" t="s">
        <v>1450</v>
      </c>
      <c r="P2" s="20" t="s">
        <v>1269</v>
      </c>
    </row>
    <row r="3" spans="1:17">
      <c r="A3">
        <v>2018</v>
      </c>
      <c r="B3" s="20" t="s">
        <v>1315</v>
      </c>
      <c r="C3">
        <v>166196</v>
      </c>
      <c r="D3">
        <v>15</v>
      </c>
      <c r="E3" s="14">
        <f>+D3*C3</f>
        <v>2492940</v>
      </c>
      <c r="G3" s="14">
        <f>+E3*$J$1</f>
        <v>8725290</v>
      </c>
      <c r="H3" s="14"/>
      <c r="I3" s="14">
        <f>+E3*$I$2</f>
        <v>373941</v>
      </c>
      <c r="J3" s="14">
        <f>+I3*$J$1</f>
        <v>1308793.5</v>
      </c>
      <c r="L3" s="14">
        <f>+E3*$L$2</f>
        <v>498588</v>
      </c>
      <c r="M3" s="14">
        <f>+L3*$J$1</f>
        <v>1745058</v>
      </c>
      <c r="P3" s="14">
        <f>+M3*$P$1</f>
        <v>628220.88</v>
      </c>
    </row>
    <row r="4" spans="1:17">
      <c r="A4">
        <v>2018</v>
      </c>
      <c r="B4" s="20" t="s">
        <v>1316</v>
      </c>
      <c r="C4">
        <v>178157</v>
      </c>
      <c r="D4">
        <v>15</v>
      </c>
      <c r="E4" s="14">
        <f t="shared" ref="E4:E27" si="0">+D4*C4</f>
        <v>2672355</v>
      </c>
      <c r="G4" s="14">
        <f t="shared" ref="G4:G27" si="1">+E4*$J$1</f>
        <v>9353242.5</v>
      </c>
      <c r="H4" s="14"/>
      <c r="I4" s="14">
        <f t="shared" ref="I4:I27" si="2">+E4*$I$2</f>
        <v>400853.25</v>
      </c>
      <c r="J4" s="14">
        <f t="shared" ref="J4:J27" si="3">+I4*$J$1</f>
        <v>1402986.375</v>
      </c>
      <c r="L4" s="14">
        <f t="shared" ref="L4:L27" si="4">+E4*$L$2</f>
        <v>534471</v>
      </c>
      <c r="M4" s="14">
        <f t="shared" ref="M4:M27" si="5">+L4*$J$1</f>
        <v>1870648.5</v>
      </c>
      <c r="P4" s="14">
        <f t="shared" ref="P4:P27" si="6">+M4*$P$1</f>
        <v>673433.46</v>
      </c>
    </row>
    <row r="5" spans="1:17">
      <c r="A5">
        <v>2018</v>
      </c>
      <c r="B5" s="20" t="s">
        <v>1317</v>
      </c>
      <c r="C5">
        <v>195297</v>
      </c>
      <c r="D5">
        <v>15</v>
      </c>
      <c r="E5" s="14">
        <f t="shared" si="0"/>
        <v>2929455</v>
      </c>
      <c r="G5" s="14">
        <f t="shared" si="1"/>
        <v>10253092.5</v>
      </c>
      <c r="H5" s="14"/>
      <c r="I5" s="14">
        <f t="shared" si="2"/>
        <v>439418.25</v>
      </c>
      <c r="J5" s="14">
        <f t="shared" si="3"/>
        <v>1537963.875</v>
      </c>
      <c r="L5" s="14">
        <f t="shared" si="4"/>
        <v>585891</v>
      </c>
      <c r="M5" s="14">
        <f t="shared" si="5"/>
        <v>2050618.5</v>
      </c>
      <c r="P5" s="14">
        <f t="shared" si="6"/>
        <v>738222.65999999992</v>
      </c>
    </row>
    <row r="6" spans="1:17">
      <c r="A6">
        <v>2018</v>
      </c>
      <c r="B6" s="20" t="s">
        <v>1318</v>
      </c>
      <c r="C6">
        <v>134779</v>
      </c>
      <c r="D6">
        <v>15</v>
      </c>
      <c r="E6" s="14">
        <f t="shared" si="0"/>
        <v>2021685</v>
      </c>
      <c r="G6" s="14">
        <f t="shared" si="1"/>
        <v>7075897.5</v>
      </c>
      <c r="H6" s="14"/>
      <c r="I6" s="14">
        <f t="shared" si="2"/>
        <v>303252.75</v>
      </c>
      <c r="J6" s="14">
        <f t="shared" si="3"/>
        <v>1061384.625</v>
      </c>
      <c r="L6" s="14">
        <f t="shared" si="4"/>
        <v>404337</v>
      </c>
      <c r="M6" s="14">
        <f t="shared" si="5"/>
        <v>1415179.5</v>
      </c>
      <c r="P6" s="14">
        <f t="shared" si="6"/>
        <v>509464.62</v>
      </c>
    </row>
    <row r="7" spans="1:17">
      <c r="A7">
        <v>2018</v>
      </c>
      <c r="B7" s="20" t="s">
        <v>1319</v>
      </c>
      <c r="C7">
        <v>193130</v>
      </c>
      <c r="D7">
        <v>15</v>
      </c>
      <c r="E7" s="14">
        <f t="shared" si="0"/>
        <v>2896950</v>
      </c>
      <c r="G7" s="14">
        <f t="shared" si="1"/>
        <v>10139325</v>
      </c>
      <c r="H7" s="14"/>
      <c r="I7" s="14">
        <f t="shared" si="2"/>
        <v>434542.5</v>
      </c>
      <c r="J7" s="14">
        <f t="shared" si="3"/>
        <v>1520898.75</v>
      </c>
      <c r="L7" s="14">
        <f t="shared" si="4"/>
        <v>579390</v>
      </c>
      <c r="M7" s="14">
        <f t="shared" si="5"/>
        <v>2027865</v>
      </c>
      <c r="P7" s="14">
        <f t="shared" si="6"/>
        <v>730031.4</v>
      </c>
    </row>
    <row r="8" spans="1:17">
      <c r="A8">
        <v>2018</v>
      </c>
      <c r="B8" s="20" t="s">
        <v>1320</v>
      </c>
      <c r="C8">
        <v>188970</v>
      </c>
      <c r="D8">
        <v>15</v>
      </c>
      <c r="E8" s="14">
        <f t="shared" si="0"/>
        <v>2834550</v>
      </c>
      <c r="G8" s="14">
        <f t="shared" si="1"/>
        <v>9920925</v>
      </c>
      <c r="H8" s="14"/>
      <c r="I8" s="14">
        <f t="shared" si="2"/>
        <v>425182.5</v>
      </c>
      <c r="J8" s="14">
        <f t="shared" si="3"/>
        <v>1488138.75</v>
      </c>
      <c r="L8" s="14">
        <f t="shared" si="4"/>
        <v>566910</v>
      </c>
      <c r="M8" s="14">
        <f t="shared" si="5"/>
        <v>1984185</v>
      </c>
      <c r="P8" s="14">
        <f t="shared" si="6"/>
        <v>714306.6</v>
      </c>
    </row>
    <row r="9" spans="1:17">
      <c r="A9">
        <v>2018</v>
      </c>
      <c r="B9" s="20" t="s">
        <v>1321</v>
      </c>
      <c r="C9">
        <v>183119</v>
      </c>
      <c r="D9">
        <v>15</v>
      </c>
      <c r="E9" s="14">
        <f t="shared" si="0"/>
        <v>2746785</v>
      </c>
      <c r="G9" s="14">
        <f t="shared" si="1"/>
        <v>9613747.5</v>
      </c>
      <c r="H9" s="14"/>
      <c r="I9" s="14">
        <f t="shared" si="2"/>
        <v>412017.75</v>
      </c>
      <c r="J9" s="14">
        <f t="shared" si="3"/>
        <v>1442062.125</v>
      </c>
      <c r="L9" s="14">
        <f t="shared" si="4"/>
        <v>549357</v>
      </c>
      <c r="M9" s="14">
        <f t="shared" si="5"/>
        <v>1922749.5</v>
      </c>
      <c r="P9" s="14">
        <f t="shared" si="6"/>
        <v>692189.82</v>
      </c>
    </row>
    <row r="10" spans="1:17">
      <c r="A10">
        <v>2018</v>
      </c>
      <c r="B10" s="20" t="s">
        <v>1322</v>
      </c>
      <c r="C10">
        <v>181237</v>
      </c>
      <c r="D10">
        <v>15</v>
      </c>
      <c r="E10" s="14">
        <f t="shared" si="0"/>
        <v>2718555</v>
      </c>
      <c r="G10" s="14">
        <f t="shared" si="1"/>
        <v>9514942.5</v>
      </c>
      <c r="H10" s="14"/>
      <c r="I10" s="14">
        <f t="shared" si="2"/>
        <v>407783.25</v>
      </c>
      <c r="J10" s="14">
        <f t="shared" si="3"/>
        <v>1427241.375</v>
      </c>
      <c r="L10" s="14">
        <f t="shared" si="4"/>
        <v>543711</v>
      </c>
      <c r="M10" s="14">
        <f t="shared" si="5"/>
        <v>1902988.5</v>
      </c>
      <c r="P10" s="14">
        <f t="shared" si="6"/>
        <v>685075.86</v>
      </c>
    </row>
    <row r="11" spans="1:17">
      <c r="A11">
        <v>2018</v>
      </c>
      <c r="B11" s="20" t="s">
        <v>1323</v>
      </c>
      <c r="C11">
        <v>183191</v>
      </c>
      <c r="D11">
        <v>15</v>
      </c>
      <c r="E11" s="14">
        <f t="shared" si="0"/>
        <v>2747865</v>
      </c>
      <c r="G11" s="14">
        <f t="shared" si="1"/>
        <v>9617527.5</v>
      </c>
      <c r="H11" s="14"/>
      <c r="I11" s="14">
        <f t="shared" si="2"/>
        <v>412179.75</v>
      </c>
      <c r="J11" s="14">
        <f t="shared" si="3"/>
        <v>1442629.125</v>
      </c>
      <c r="L11" s="14">
        <f t="shared" si="4"/>
        <v>549573</v>
      </c>
      <c r="M11" s="14">
        <f t="shared" si="5"/>
        <v>1923505.5</v>
      </c>
      <c r="P11" s="14">
        <f t="shared" si="6"/>
        <v>692461.98</v>
      </c>
    </row>
    <row r="12" spans="1:17">
      <c r="A12">
        <v>2018</v>
      </c>
      <c r="B12" s="20" t="s">
        <v>1324</v>
      </c>
      <c r="C12">
        <v>197203</v>
      </c>
      <c r="D12">
        <v>15</v>
      </c>
      <c r="E12" s="14">
        <f t="shared" si="0"/>
        <v>2958045</v>
      </c>
      <c r="G12" s="14">
        <f t="shared" si="1"/>
        <v>10353157.5</v>
      </c>
      <c r="H12" s="14"/>
      <c r="I12" s="14">
        <f t="shared" si="2"/>
        <v>443706.75</v>
      </c>
      <c r="J12" s="14">
        <f t="shared" si="3"/>
        <v>1552973.625</v>
      </c>
      <c r="L12" s="14">
        <f t="shared" si="4"/>
        <v>591609</v>
      </c>
      <c r="M12" s="14">
        <f t="shared" si="5"/>
        <v>2070631.5</v>
      </c>
      <c r="P12" s="14">
        <f t="shared" si="6"/>
        <v>745427.34</v>
      </c>
    </row>
    <row r="13" spans="1:17">
      <c r="A13">
        <v>2018</v>
      </c>
      <c r="B13" s="20" t="s">
        <v>1325</v>
      </c>
      <c r="C13">
        <v>197021</v>
      </c>
      <c r="D13">
        <v>15</v>
      </c>
      <c r="E13" s="14">
        <f t="shared" si="0"/>
        <v>2955315</v>
      </c>
      <c r="G13" s="14">
        <f t="shared" si="1"/>
        <v>10343602.5</v>
      </c>
      <c r="H13" s="14"/>
      <c r="I13" s="14">
        <f t="shared" si="2"/>
        <v>443297.25</v>
      </c>
      <c r="J13" s="14">
        <f t="shared" si="3"/>
        <v>1551540.375</v>
      </c>
      <c r="L13" s="14">
        <f t="shared" si="4"/>
        <v>591063</v>
      </c>
      <c r="M13" s="14">
        <f t="shared" si="5"/>
        <v>2068720.5</v>
      </c>
      <c r="P13" s="14">
        <f t="shared" si="6"/>
        <v>744739.38</v>
      </c>
    </row>
    <row r="14" spans="1:17">
      <c r="A14">
        <v>2018</v>
      </c>
      <c r="B14" s="20" t="s">
        <v>1326</v>
      </c>
      <c r="C14">
        <v>169355</v>
      </c>
      <c r="D14">
        <v>15</v>
      </c>
      <c r="E14" s="14">
        <f t="shared" si="0"/>
        <v>2540325</v>
      </c>
      <c r="F14" s="14">
        <f>SUM(E3:E14)</f>
        <v>32514825</v>
      </c>
      <c r="G14" s="14">
        <f t="shared" si="1"/>
        <v>8891137.5</v>
      </c>
      <c r="H14" s="14">
        <f>SUM(G3:G14)</f>
        <v>113801887.5</v>
      </c>
      <c r="I14" s="14">
        <f t="shared" si="2"/>
        <v>381048.75</v>
      </c>
      <c r="J14" s="14">
        <f t="shared" si="3"/>
        <v>1333670.625</v>
      </c>
      <c r="K14" s="14">
        <f>SUM(J3:J14)</f>
        <v>17070283.125</v>
      </c>
      <c r="L14" s="14">
        <f t="shared" si="4"/>
        <v>508065</v>
      </c>
      <c r="M14" s="14">
        <f t="shared" si="5"/>
        <v>1778227.5</v>
      </c>
      <c r="N14" s="14">
        <f>SUM(M3:M14)</f>
        <v>22760377.5</v>
      </c>
      <c r="P14" s="14">
        <f t="shared" si="6"/>
        <v>640161.9</v>
      </c>
      <c r="Q14" s="14">
        <f>SUM(P3:P14)</f>
        <v>8193735.8999999994</v>
      </c>
    </row>
    <row r="15" spans="1:17">
      <c r="A15">
        <v>2019</v>
      </c>
      <c r="B15" t="s">
        <v>1315</v>
      </c>
      <c r="C15">
        <v>179959</v>
      </c>
      <c r="D15">
        <v>15</v>
      </c>
      <c r="E15" s="14">
        <f t="shared" si="0"/>
        <v>2699385</v>
      </c>
      <c r="G15" s="14">
        <f t="shared" si="1"/>
        <v>9447847.5</v>
      </c>
      <c r="H15" s="14"/>
      <c r="I15" s="14">
        <f t="shared" si="2"/>
        <v>404907.75</v>
      </c>
      <c r="J15" s="14">
        <f t="shared" si="3"/>
        <v>1417177.125</v>
      </c>
      <c r="L15" s="14">
        <f t="shared" si="4"/>
        <v>539877</v>
      </c>
      <c r="M15" s="14">
        <f t="shared" si="5"/>
        <v>1889569.5</v>
      </c>
      <c r="P15" s="14">
        <f t="shared" si="6"/>
        <v>680245.02</v>
      </c>
    </row>
    <row r="16" spans="1:17">
      <c r="A16">
        <v>2019</v>
      </c>
      <c r="B16" t="s">
        <v>1316</v>
      </c>
      <c r="C16">
        <v>183701</v>
      </c>
      <c r="D16">
        <v>15</v>
      </c>
      <c r="E16" s="14">
        <f t="shared" si="0"/>
        <v>2755515</v>
      </c>
      <c r="G16" s="14">
        <f t="shared" si="1"/>
        <v>9644302.5</v>
      </c>
      <c r="H16" s="14"/>
      <c r="I16" s="14">
        <f t="shared" si="2"/>
        <v>413327.25</v>
      </c>
      <c r="J16" s="14">
        <f t="shared" si="3"/>
        <v>1446645.375</v>
      </c>
      <c r="L16" s="14">
        <f t="shared" si="4"/>
        <v>551103</v>
      </c>
      <c r="M16" s="14">
        <f t="shared" si="5"/>
        <v>1928860.5</v>
      </c>
      <c r="P16" s="14">
        <f t="shared" si="6"/>
        <v>694389.78</v>
      </c>
    </row>
    <row r="17" spans="1:17">
      <c r="A17">
        <v>2019</v>
      </c>
      <c r="B17" t="s">
        <v>1317</v>
      </c>
      <c r="C17">
        <v>198821</v>
      </c>
      <c r="D17">
        <v>15</v>
      </c>
      <c r="E17" s="14">
        <f t="shared" si="0"/>
        <v>2982315</v>
      </c>
      <c r="G17" s="14">
        <f t="shared" si="1"/>
        <v>10438102.5</v>
      </c>
      <c r="H17" s="14"/>
      <c r="I17" s="14">
        <f t="shared" si="2"/>
        <v>447347.25</v>
      </c>
      <c r="J17" s="14">
        <f t="shared" si="3"/>
        <v>1565715.375</v>
      </c>
      <c r="L17" s="14">
        <f t="shared" si="4"/>
        <v>596463</v>
      </c>
      <c r="M17" s="14">
        <f t="shared" si="5"/>
        <v>2087620.5</v>
      </c>
      <c r="P17" s="14">
        <f t="shared" si="6"/>
        <v>751543.38</v>
      </c>
    </row>
    <row r="18" spans="1:17">
      <c r="A18">
        <v>2019</v>
      </c>
      <c r="B18" t="s">
        <v>1318</v>
      </c>
      <c r="C18">
        <v>150242</v>
      </c>
      <c r="D18">
        <v>15</v>
      </c>
      <c r="E18" s="14">
        <f t="shared" si="0"/>
        <v>2253630</v>
      </c>
      <c r="G18" s="14">
        <f t="shared" si="1"/>
        <v>7887705</v>
      </c>
      <c r="H18" s="14"/>
      <c r="I18" s="14">
        <f t="shared" si="2"/>
        <v>338044.5</v>
      </c>
      <c r="J18" s="14">
        <f t="shared" si="3"/>
        <v>1183155.75</v>
      </c>
      <c r="L18" s="14">
        <f t="shared" si="4"/>
        <v>450726</v>
      </c>
      <c r="M18" s="14">
        <f t="shared" si="5"/>
        <v>1577541</v>
      </c>
      <c r="P18" s="14">
        <f t="shared" si="6"/>
        <v>567914.76</v>
      </c>
    </row>
    <row r="19" spans="1:17">
      <c r="A19">
        <v>2019</v>
      </c>
      <c r="B19" t="s">
        <v>1319</v>
      </c>
      <c r="C19">
        <v>181338</v>
      </c>
      <c r="D19">
        <v>15</v>
      </c>
      <c r="E19" s="14">
        <f t="shared" si="0"/>
        <v>2720070</v>
      </c>
      <c r="G19" s="14">
        <f t="shared" si="1"/>
        <v>9520245</v>
      </c>
      <c r="H19" s="14"/>
      <c r="I19" s="14">
        <f t="shared" si="2"/>
        <v>408010.5</v>
      </c>
      <c r="J19" s="14">
        <f t="shared" si="3"/>
        <v>1428036.75</v>
      </c>
      <c r="L19" s="14">
        <f t="shared" si="4"/>
        <v>544014</v>
      </c>
      <c r="M19" s="14">
        <f t="shared" si="5"/>
        <v>1904049</v>
      </c>
      <c r="P19" s="14">
        <f t="shared" si="6"/>
        <v>685457.64</v>
      </c>
    </row>
    <row r="20" spans="1:17">
      <c r="A20">
        <v>2019</v>
      </c>
      <c r="B20" t="s">
        <v>1320</v>
      </c>
      <c r="C20">
        <v>172878</v>
      </c>
      <c r="D20">
        <v>15</v>
      </c>
      <c r="E20" s="14">
        <f t="shared" si="0"/>
        <v>2593170</v>
      </c>
      <c r="G20" s="14">
        <f t="shared" si="1"/>
        <v>9076095</v>
      </c>
      <c r="H20" s="14"/>
      <c r="I20" s="14">
        <f t="shared" si="2"/>
        <v>388975.5</v>
      </c>
      <c r="J20" s="14">
        <f t="shared" si="3"/>
        <v>1361414.25</v>
      </c>
      <c r="L20" s="14">
        <f t="shared" si="4"/>
        <v>518634</v>
      </c>
      <c r="M20" s="14">
        <f t="shared" si="5"/>
        <v>1815219</v>
      </c>
      <c r="P20" s="14">
        <f t="shared" si="6"/>
        <v>653478.84</v>
      </c>
    </row>
    <row r="21" spans="1:17">
      <c r="A21">
        <v>2019</v>
      </c>
      <c r="B21" t="s">
        <v>1321</v>
      </c>
      <c r="C21">
        <v>170847</v>
      </c>
      <c r="D21">
        <v>15</v>
      </c>
      <c r="E21" s="14">
        <f t="shared" si="0"/>
        <v>2562705</v>
      </c>
      <c r="G21" s="14">
        <f t="shared" si="1"/>
        <v>8969467.5</v>
      </c>
      <c r="H21" s="14"/>
      <c r="I21" s="14">
        <f t="shared" si="2"/>
        <v>384405.75</v>
      </c>
      <c r="J21" s="14">
        <f t="shared" si="3"/>
        <v>1345420.125</v>
      </c>
      <c r="L21" s="14">
        <f t="shared" si="4"/>
        <v>512541</v>
      </c>
      <c r="M21" s="14">
        <f t="shared" si="5"/>
        <v>1793893.5</v>
      </c>
      <c r="P21" s="14">
        <f t="shared" si="6"/>
        <v>645801.66</v>
      </c>
    </row>
    <row r="22" spans="1:17">
      <c r="A22">
        <v>2019</v>
      </c>
      <c r="B22" t="s">
        <v>1322</v>
      </c>
      <c r="C22">
        <v>166361</v>
      </c>
      <c r="D22">
        <v>15</v>
      </c>
      <c r="E22" s="14">
        <f t="shared" si="0"/>
        <v>2495415</v>
      </c>
      <c r="G22" s="14">
        <f t="shared" si="1"/>
        <v>8733952.5</v>
      </c>
      <c r="H22" s="14"/>
      <c r="I22" s="14">
        <f t="shared" si="2"/>
        <v>374312.25</v>
      </c>
      <c r="J22" s="14">
        <f t="shared" si="3"/>
        <v>1310092.875</v>
      </c>
      <c r="L22" s="14">
        <f t="shared" si="4"/>
        <v>499083</v>
      </c>
      <c r="M22" s="14">
        <f t="shared" si="5"/>
        <v>1746790.5</v>
      </c>
      <c r="P22" s="14">
        <f t="shared" si="6"/>
        <v>628844.57999999996</v>
      </c>
    </row>
    <row r="23" spans="1:17">
      <c r="A23">
        <v>2019</v>
      </c>
      <c r="B23" t="s">
        <v>1323</v>
      </c>
      <c r="C23">
        <v>169474</v>
      </c>
      <c r="D23">
        <v>15</v>
      </c>
      <c r="E23" s="14">
        <f t="shared" si="0"/>
        <v>2542110</v>
      </c>
      <c r="G23" s="14">
        <f t="shared" si="1"/>
        <v>8897385</v>
      </c>
      <c r="H23" s="14"/>
      <c r="I23" s="14">
        <f t="shared" si="2"/>
        <v>381316.5</v>
      </c>
      <c r="J23" s="14">
        <f t="shared" si="3"/>
        <v>1334607.75</v>
      </c>
      <c r="L23" s="14">
        <f t="shared" si="4"/>
        <v>508422</v>
      </c>
      <c r="M23" s="14">
        <f t="shared" si="5"/>
        <v>1779477</v>
      </c>
      <c r="P23" s="14">
        <f t="shared" si="6"/>
        <v>640611.72</v>
      </c>
    </row>
    <row r="24" spans="1:17">
      <c r="A24">
        <v>2019</v>
      </c>
      <c r="B24" t="s">
        <v>1324</v>
      </c>
      <c r="C24">
        <v>152787</v>
      </c>
      <c r="D24">
        <v>15</v>
      </c>
      <c r="E24" s="14">
        <f t="shared" si="0"/>
        <v>2291805</v>
      </c>
      <c r="G24" s="14">
        <f t="shared" si="1"/>
        <v>8021317.5</v>
      </c>
      <c r="H24" s="14"/>
      <c r="I24" s="14">
        <f t="shared" si="2"/>
        <v>343770.75</v>
      </c>
      <c r="J24" s="14">
        <f t="shared" si="3"/>
        <v>1203197.625</v>
      </c>
      <c r="L24" s="14">
        <f t="shared" si="4"/>
        <v>458361</v>
      </c>
      <c r="M24" s="14">
        <f t="shared" si="5"/>
        <v>1604263.5</v>
      </c>
      <c r="P24" s="14">
        <f t="shared" si="6"/>
        <v>577534.86</v>
      </c>
    </row>
    <row r="25" spans="1:17">
      <c r="A25">
        <v>2019</v>
      </c>
      <c r="B25" t="s">
        <v>1325</v>
      </c>
      <c r="C25">
        <v>154088</v>
      </c>
      <c r="D25">
        <v>15</v>
      </c>
      <c r="E25" s="14">
        <f t="shared" si="0"/>
        <v>2311320</v>
      </c>
      <c r="G25" s="14">
        <f t="shared" si="1"/>
        <v>8089620</v>
      </c>
      <c r="H25" s="14"/>
      <c r="I25" s="14">
        <f t="shared" si="2"/>
        <v>346698</v>
      </c>
      <c r="J25" s="14">
        <f t="shared" si="3"/>
        <v>1213443</v>
      </c>
      <c r="L25" s="14">
        <f t="shared" si="4"/>
        <v>462264</v>
      </c>
      <c r="M25" s="14">
        <f t="shared" si="5"/>
        <v>1617924</v>
      </c>
      <c r="P25" s="14">
        <f t="shared" si="6"/>
        <v>582452.64</v>
      </c>
    </row>
    <row r="26" spans="1:17">
      <c r="A26">
        <v>2019</v>
      </c>
      <c r="B26" t="s">
        <v>1326</v>
      </c>
      <c r="C26">
        <v>134028</v>
      </c>
      <c r="D26">
        <v>15</v>
      </c>
      <c r="E26" s="14">
        <f t="shared" si="0"/>
        <v>2010420</v>
      </c>
      <c r="F26" s="14">
        <f>SUM(E15:E26)</f>
        <v>30217860</v>
      </c>
      <c r="G26" s="14">
        <f t="shared" si="1"/>
        <v>7036470</v>
      </c>
      <c r="H26" s="14">
        <f>SUM(G15:G26)</f>
        <v>105762510</v>
      </c>
      <c r="I26" s="14">
        <f t="shared" si="2"/>
        <v>301563</v>
      </c>
      <c r="J26" s="14">
        <f t="shared" si="3"/>
        <v>1055470.5</v>
      </c>
      <c r="K26" s="14">
        <f>SUM(J15:J26)</f>
        <v>15864376.5</v>
      </c>
      <c r="L26" s="14">
        <f t="shared" si="4"/>
        <v>402084</v>
      </c>
      <c r="M26" s="14">
        <f t="shared" si="5"/>
        <v>1407294</v>
      </c>
      <c r="N26" s="14">
        <f>SUM(M15:M26)</f>
        <v>21152502</v>
      </c>
      <c r="P26" s="14">
        <f t="shared" si="6"/>
        <v>506625.83999999997</v>
      </c>
      <c r="Q26" s="14">
        <f>SUM(P15:P26)</f>
        <v>7614900.7199999997</v>
      </c>
    </row>
    <row r="27" spans="1:17">
      <c r="A27">
        <v>2020</v>
      </c>
      <c r="B27" s="20" t="s">
        <v>1315</v>
      </c>
      <c r="C27">
        <v>156266</v>
      </c>
      <c r="D27">
        <v>15</v>
      </c>
      <c r="E27" s="14">
        <f t="shared" si="0"/>
        <v>2343990</v>
      </c>
      <c r="G27" s="14">
        <f t="shared" si="1"/>
        <v>8203965</v>
      </c>
      <c r="H27" s="14"/>
      <c r="I27" s="14">
        <f t="shared" si="2"/>
        <v>351598.5</v>
      </c>
      <c r="J27" s="14">
        <f t="shared" si="3"/>
        <v>1230594.75</v>
      </c>
      <c r="L27" s="14">
        <f t="shared" si="4"/>
        <v>468798</v>
      </c>
      <c r="M27" s="14">
        <f t="shared" si="5"/>
        <v>1640793</v>
      </c>
      <c r="P27" s="14">
        <f t="shared" si="6"/>
        <v>590685.48</v>
      </c>
    </row>
    <row r="28" spans="1:17">
      <c r="A28">
        <v>2020</v>
      </c>
      <c r="B28" s="20" t="s">
        <v>1316</v>
      </c>
      <c r="D28">
        <v>15</v>
      </c>
      <c r="E28" s="24">
        <f t="shared" ref="E28:E38" si="7">+D28*C28/1000</f>
        <v>0</v>
      </c>
      <c r="J28" s="14">
        <f t="shared" ref="J28:J38" si="8">+I28*$J$1*1000</f>
        <v>0</v>
      </c>
      <c r="M28" s="14">
        <f t="shared" ref="M28:M38" si="9">+L28*$J$1*1000</f>
        <v>0</v>
      </c>
    </row>
    <row r="29" spans="1:17">
      <c r="A29">
        <v>2020</v>
      </c>
      <c r="B29" s="20" t="s">
        <v>1317</v>
      </c>
      <c r="D29">
        <v>15</v>
      </c>
      <c r="E29" s="24">
        <f t="shared" si="7"/>
        <v>0</v>
      </c>
      <c r="J29" s="14">
        <f t="shared" si="8"/>
        <v>0</v>
      </c>
      <c r="M29" s="14">
        <f t="shared" si="9"/>
        <v>0</v>
      </c>
    </row>
    <row r="30" spans="1:17">
      <c r="A30">
        <v>2020</v>
      </c>
      <c r="B30" s="20" t="s">
        <v>1318</v>
      </c>
      <c r="D30">
        <v>15</v>
      </c>
      <c r="E30" s="24">
        <f t="shared" si="7"/>
        <v>0</v>
      </c>
      <c r="J30" s="14">
        <f t="shared" si="8"/>
        <v>0</v>
      </c>
      <c r="M30" s="14">
        <f t="shared" si="9"/>
        <v>0</v>
      </c>
    </row>
    <row r="31" spans="1:17">
      <c r="A31">
        <v>2020</v>
      </c>
      <c r="B31" s="20" t="s">
        <v>1319</v>
      </c>
      <c r="D31">
        <v>15</v>
      </c>
      <c r="E31" s="24">
        <f t="shared" si="7"/>
        <v>0</v>
      </c>
      <c r="J31" s="14">
        <f t="shared" si="8"/>
        <v>0</v>
      </c>
      <c r="M31" s="14">
        <f t="shared" si="9"/>
        <v>0</v>
      </c>
    </row>
    <row r="32" spans="1:17">
      <c r="A32">
        <v>2020</v>
      </c>
      <c r="B32" s="20" t="s">
        <v>1320</v>
      </c>
      <c r="D32">
        <v>15</v>
      </c>
      <c r="E32" s="24">
        <f t="shared" si="7"/>
        <v>0</v>
      </c>
      <c r="J32" s="14">
        <f t="shared" si="8"/>
        <v>0</v>
      </c>
      <c r="M32" s="14">
        <f t="shared" si="9"/>
        <v>0</v>
      </c>
    </row>
    <row r="33" spans="1:14">
      <c r="A33">
        <v>2020</v>
      </c>
      <c r="B33" s="20" t="s">
        <v>1321</v>
      </c>
      <c r="D33">
        <v>15</v>
      </c>
      <c r="E33" s="24">
        <f t="shared" si="7"/>
        <v>0</v>
      </c>
      <c r="J33" s="14">
        <f t="shared" si="8"/>
        <v>0</v>
      </c>
      <c r="M33" s="14">
        <f t="shared" si="9"/>
        <v>0</v>
      </c>
    </row>
    <row r="34" spans="1:14">
      <c r="A34">
        <v>2020</v>
      </c>
      <c r="B34" s="20" t="s">
        <v>1322</v>
      </c>
      <c r="D34">
        <v>15</v>
      </c>
      <c r="E34" s="24">
        <f t="shared" si="7"/>
        <v>0</v>
      </c>
      <c r="J34" s="14">
        <f t="shared" si="8"/>
        <v>0</v>
      </c>
      <c r="M34" s="14">
        <f t="shared" si="9"/>
        <v>0</v>
      </c>
    </row>
    <row r="35" spans="1:14">
      <c r="A35">
        <v>2020</v>
      </c>
      <c r="B35" s="20" t="s">
        <v>1323</v>
      </c>
      <c r="D35">
        <v>15</v>
      </c>
      <c r="E35" s="24">
        <f t="shared" si="7"/>
        <v>0</v>
      </c>
      <c r="J35" s="14">
        <f t="shared" si="8"/>
        <v>0</v>
      </c>
      <c r="M35" s="14">
        <f t="shared" si="9"/>
        <v>0</v>
      </c>
    </row>
    <row r="36" spans="1:14">
      <c r="A36">
        <v>2020</v>
      </c>
      <c r="B36" s="20" t="s">
        <v>1324</v>
      </c>
      <c r="D36">
        <v>15</v>
      </c>
      <c r="E36" s="24">
        <f t="shared" si="7"/>
        <v>0</v>
      </c>
      <c r="J36" s="14">
        <f t="shared" si="8"/>
        <v>0</v>
      </c>
      <c r="M36" s="14">
        <f t="shared" si="9"/>
        <v>0</v>
      </c>
    </row>
    <row r="37" spans="1:14">
      <c r="A37">
        <v>2020</v>
      </c>
      <c r="B37" s="20" t="s">
        <v>1325</v>
      </c>
      <c r="D37">
        <v>15</v>
      </c>
      <c r="E37" s="24">
        <f t="shared" si="7"/>
        <v>0</v>
      </c>
      <c r="G37" s="14"/>
      <c r="J37" s="14">
        <f t="shared" si="8"/>
        <v>0</v>
      </c>
      <c r="M37" s="14">
        <f t="shared" si="9"/>
        <v>0</v>
      </c>
    </row>
    <row r="38" spans="1:14">
      <c r="A38">
        <v>2020</v>
      </c>
      <c r="B38" s="20" t="s">
        <v>1326</v>
      </c>
      <c r="D38">
        <v>15</v>
      </c>
      <c r="E38" s="24">
        <f t="shared" si="7"/>
        <v>0</v>
      </c>
      <c r="J38" s="14">
        <f t="shared" si="8"/>
        <v>0</v>
      </c>
      <c r="M38" s="14">
        <f t="shared" si="9"/>
        <v>0</v>
      </c>
    </row>
    <row r="40" spans="1:14">
      <c r="F40" s="14">
        <f>AVERAGE(F2:F39)</f>
        <v>31366342.5</v>
      </c>
      <c r="G40" s="14"/>
      <c r="H40" s="14"/>
      <c r="K40" s="14">
        <f>AVERAGE(K2:K39)</f>
        <v>16467329.8125</v>
      </c>
      <c r="L40" s="14"/>
      <c r="N40" s="14">
        <f>AVERAGE(N2:N39)</f>
        <v>21956439.75</v>
      </c>
    </row>
    <row r="43" spans="1:14">
      <c r="H43" s="28" t="s">
        <v>1474</v>
      </c>
    </row>
    <row r="44" spans="1:14">
      <c r="F44" s="81" t="s">
        <v>1475</v>
      </c>
      <c r="G44" s="81"/>
      <c r="H44" s="14">
        <v>105000000</v>
      </c>
    </row>
    <row r="45" spans="1:14">
      <c r="F45" s="81" t="s">
        <v>1472</v>
      </c>
      <c r="G45" s="81"/>
      <c r="H45" s="14">
        <f>+H44*L2</f>
        <v>21000000</v>
      </c>
    </row>
    <row r="46" spans="1:14">
      <c r="F46" s="81" t="s">
        <v>1473</v>
      </c>
      <c r="G46" s="81"/>
      <c r="H46" s="14">
        <f>+H45*0.25</f>
        <v>5250000</v>
      </c>
    </row>
    <row r="49" spans="1:4">
      <c r="A49" s="25" t="s">
        <v>1328</v>
      </c>
      <c r="B49" s="26" t="s">
        <v>1476</v>
      </c>
      <c r="C49" s="25" t="s">
        <v>1481</v>
      </c>
      <c r="D49" s="25" t="s">
        <v>1433</v>
      </c>
    </row>
    <row r="50" spans="1:4">
      <c r="A50">
        <v>2018</v>
      </c>
      <c r="B50" s="26" t="s">
        <v>1477</v>
      </c>
      <c r="C50" s="14">
        <f>SUM(C3:C5)</f>
        <v>539650</v>
      </c>
      <c r="D50" s="14">
        <f>SUM(E3:E5)</f>
        <v>8094750</v>
      </c>
    </row>
    <row r="51" spans="1:4">
      <c r="A51">
        <v>2018</v>
      </c>
      <c r="B51" s="26" t="s">
        <v>1478</v>
      </c>
      <c r="C51" s="14">
        <f>SUM(C6:C8)</f>
        <v>516879</v>
      </c>
      <c r="D51" s="14">
        <f>SUM(E6:E8)</f>
        <v>7753185</v>
      </c>
    </row>
    <row r="52" spans="1:4">
      <c r="A52">
        <v>2018</v>
      </c>
      <c r="B52" s="26" t="s">
        <v>1479</v>
      </c>
      <c r="C52" s="14">
        <f>SUM(C9:C11)</f>
        <v>547547</v>
      </c>
      <c r="D52" s="14">
        <f>SUM(E9:E11)</f>
        <v>8213205</v>
      </c>
    </row>
    <row r="53" spans="1:4">
      <c r="A53">
        <v>2018</v>
      </c>
      <c r="B53" s="26" t="s">
        <v>1480</v>
      </c>
      <c r="C53" s="14">
        <f>SUM(C12:C14)</f>
        <v>563579</v>
      </c>
      <c r="D53" s="14">
        <f>SUM(E12:E14)</f>
        <v>8453685</v>
      </c>
    </row>
    <row r="54" spans="1:4">
      <c r="A54">
        <v>2019</v>
      </c>
      <c r="B54" s="26" t="s">
        <v>1477</v>
      </c>
      <c r="C54" s="14">
        <f>SUM(C15:C17)</f>
        <v>562481</v>
      </c>
      <c r="D54" s="14">
        <f>SUM(E15:E17)</f>
        <v>8437215</v>
      </c>
    </row>
    <row r="55" spans="1:4">
      <c r="A55">
        <v>2019</v>
      </c>
      <c r="B55" s="26" t="s">
        <v>1478</v>
      </c>
      <c r="C55" s="14">
        <f>SUM(C18:C20)</f>
        <v>504458</v>
      </c>
      <c r="D55" s="14">
        <f>SUM(E18:E20)</f>
        <v>7566870</v>
      </c>
    </row>
    <row r="56" spans="1:4">
      <c r="A56">
        <v>2019</v>
      </c>
      <c r="B56" s="26" t="s">
        <v>1479</v>
      </c>
      <c r="C56" s="14">
        <f>SUM(C22:C24)</f>
        <v>488622</v>
      </c>
      <c r="D56" s="14">
        <f>SUM(E22:E24)</f>
        <v>7329330</v>
      </c>
    </row>
    <row r="57" spans="1:4">
      <c r="A57">
        <v>2019</v>
      </c>
      <c r="B57" s="26" t="s">
        <v>1480</v>
      </c>
      <c r="C57" s="14">
        <f>SUM(C24:C26)</f>
        <v>440903</v>
      </c>
      <c r="D57" s="14">
        <f>SUM(E24:E26)</f>
        <v>6613545</v>
      </c>
    </row>
  </sheetData>
  <mergeCells count="3">
    <mergeCell ref="F44:G44"/>
    <mergeCell ref="F45:G45"/>
    <mergeCell ref="F46:G46"/>
  </mergeCells>
  <phoneticPr fontId="13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1:X39"/>
  <sheetViews>
    <sheetView workbookViewId="0">
      <selection activeCell="C37" sqref="C37"/>
    </sheetView>
  </sheetViews>
  <sheetFormatPr defaultRowHeight="13.2"/>
  <cols>
    <col min="1" max="1" width="3.44140625" customWidth="1"/>
    <col min="2" max="2" width="14.6640625" customWidth="1"/>
    <col min="4" max="4" width="2.33203125" customWidth="1"/>
    <col min="7" max="7" width="8.33203125" customWidth="1"/>
    <col min="8" max="8" width="13.21875" customWidth="1"/>
    <col min="9" max="9" width="11.5546875" customWidth="1"/>
    <col min="10" max="10" width="2.44140625" customWidth="1"/>
    <col min="11" max="11" width="11.44140625" bestFit="1" customWidth="1"/>
    <col min="12" max="12" width="15.21875" customWidth="1"/>
    <col min="13" max="13" width="1.88671875" customWidth="1"/>
    <col min="14" max="14" width="14.109375" customWidth="1"/>
    <col min="15" max="15" width="14.44140625" customWidth="1"/>
    <col min="16" max="16" width="17.77734375" customWidth="1"/>
    <col min="17" max="17" width="15" bestFit="1" customWidth="1"/>
    <col min="18" max="18" width="13.5546875" customWidth="1"/>
    <col min="19" max="20" width="18.88671875" bestFit="1" customWidth="1"/>
    <col min="21" max="21" width="13" customWidth="1"/>
    <col min="22" max="22" width="11" customWidth="1"/>
    <col min="23" max="23" width="12.109375" customWidth="1"/>
  </cols>
  <sheetData>
    <row r="1" spans="2:20">
      <c r="B1" s="21" t="s">
        <v>1459</v>
      </c>
      <c r="K1" s="87" t="s">
        <v>1462</v>
      </c>
      <c r="L1" s="88"/>
      <c r="N1" s="87" t="s">
        <v>1465</v>
      </c>
      <c r="O1" s="88"/>
    </row>
    <row r="2" spans="2:20">
      <c r="H2" s="33">
        <f>+'Automotive Sales'!I2</f>
        <v>0.15</v>
      </c>
      <c r="I2" s="33">
        <f>+'Automotive Sales'!L2</f>
        <v>0.2</v>
      </c>
      <c r="K2" s="34">
        <v>0.2</v>
      </c>
      <c r="L2" s="34">
        <v>0.3</v>
      </c>
      <c r="N2" s="34">
        <f>+K2</f>
        <v>0.2</v>
      </c>
      <c r="O2" s="34">
        <f>+L2</f>
        <v>0.3</v>
      </c>
    </row>
    <row r="3" spans="2:20">
      <c r="G3" s="25" t="s">
        <v>1433</v>
      </c>
      <c r="H3" s="14">
        <f>+'Automotive Sales'!F40*H2</f>
        <v>4704951.375</v>
      </c>
      <c r="I3" s="14">
        <f>+'Automotive Sales'!F40*'P&amp;L'!I2</f>
        <v>6273268.5</v>
      </c>
      <c r="K3" s="14">
        <f>+H3*K2</f>
        <v>940990.27500000002</v>
      </c>
      <c r="L3" s="14">
        <f>+H3*L2</f>
        <v>1411485.4124999999</v>
      </c>
      <c r="N3" s="14">
        <f>+I3*N2</f>
        <v>1254653.7</v>
      </c>
      <c r="O3" s="14">
        <f>+I3*O2</f>
        <v>1881980.55</v>
      </c>
    </row>
    <row r="4" spans="2:20">
      <c r="B4" s="20" t="s">
        <v>1450</v>
      </c>
      <c r="E4" s="23">
        <f>+'Automotive Sales'!J1</f>
        <v>3.5</v>
      </c>
      <c r="F4" s="20" t="s">
        <v>1457</v>
      </c>
      <c r="G4" s="25" t="s">
        <v>1466</v>
      </c>
      <c r="H4" s="14">
        <f>+H3*E4</f>
        <v>16467329.8125</v>
      </c>
      <c r="I4" s="14">
        <f>+I3*E4</f>
        <v>21956439.75</v>
      </c>
      <c r="K4" s="14">
        <f>+K3*E4</f>
        <v>3293465.9624999999</v>
      </c>
      <c r="L4" s="14">
        <f>+L3*$E$4</f>
        <v>4940198.9437499996</v>
      </c>
      <c r="N4" s="14">
        <f>+N3*$E$4</f>
        <v>4391287.95</v>
      </c>
      <c r="O4" s="14">
        <f>+O3*$E$4</f>
        <v>6586931.9249999998</v>
      </c>
    </row>
    <row r="5" spans="2:20">
      <c r="K5" s="71"/>
      <c r="L5" s="71"/>
      <c r="M5" s="71"/>
      <c r="N5" s="71"/>
      <c r="O5" s="71"/>
    </row>
    <row r="6" spans="2:20">
      <c r="B6" s="20" t="s">
        <v>1452</v>
      </c>
      <c r="C6" s="29">
        <f>+E6/E4</f>
        <v>0.54285714285714282</v>
      </c>
      <c r="E6" s="23">
        <v>1.9</v>
      </c>
      <c r="F6" s="20" t="s">
        <v>1457</v>
      </c>
      <c r="H6" s="31">
        <f>+$C$6*H4</f>
        <v>8939407.6124999989</v>
      </c>
      <c r="I6" s="31">
        <f>+$C$6*I4</f>
        <v>11919210.149999999</v>
      </c>
      <c r="K6" s="31">
        <f>+K4*C6</f>
        <v>1787881.5224999997</v>
      </c>
      <c r="L6" s="31">
        <f>+L4*$C$6</f>
        <v>2681822.2837499995</v>
      </c>
      <c r="N6" s="31">
        <f>+N4*$C$6</f>
        <v>2383842.0299999998</v>
      </c>
      <c r="O6" s="31">
        <f>+O4*$C$6</f>
        <v>3575763.0449999995</v>
      </c>
    </row>
    <row r="7" spans="2:20" ht="13.8" thickBot="1"/>
    <row r="8" spans="2:20" ht="23.4" thickBot="1">
      <c r="B8" s="20" t="s">
        <v>1456</v>
      </c>
      <c r="E8" s="23">
        <f>+E4-E6</f>
        <v>1.6</v>
      </c>
      <c r="F8" s="20" t="s">
        <v>1457</v>
      </c>
      <c r="H8" s="35">
        <f>+$H$4-H6</f>
        <v>7527922.2000000011</v>
      </c>
      <c r="I8" s="35">
        <f>+$I$4-I6</f>
        <v>10037229.600000001</v>
      </c>
      <c r="K8" s="35">
        <f>+K4-K6</f>
        <v>1505584.4400000002</v>
      </c>
      <c r="L8" s="35">
        <f>+L4-L6</f>
        <v>2258376.66</v>
      </c>
      <c r="N8" s="35">
        <f>+N4-N6</f>
        <v>2007445.9200000004</v>
      </c>
      <c r="O8" s="35">
        <f>+O4-O6</f>
        <v>3011168.8800000004</v>
      </c>
      <c r="Q8" s="41" t="s">
        <v>1464</v>
      </c>
      <c r="R8" s="42" t="s">
        <v>1458</v>
      </c>
      <c r="S8" s="91" t="s">
        <v>1461</v>
      </c>
      <c r="T8" s="92"/>
    </row>
    <row r="9" spans="2:20" ht="22.8">
      <c r="E9" s="30">
        <f>+E8/E4</f>
        <v>0.45714285714285718</v>
      </c>
      <c r="Q9" s="93" t="s">
        <v>1467</v>
      </c>
      <c r="R9" s="94"/>
      <c r="S9" s="37">
        <f>+K2</f>
        <v>0.2</v>
      </c>
      <c r="T9" s="37">
        <f>+L2</f>
        <v>0.3</v>
      </c>
    </row>
    <row r="10" spans="2:20" ht="22.8">
      <c r="B10" s="20" t="s">
        <v>1453</v>
      </c>
      <c r="C10" s="29">
        <v>0.1</v>
      </c>
      <c r="E10">
        <f>+C10*E4</f>
        <v>0.35000000000000003</v>
      </c>
      <c r="F10" s="20" t="s">
        <v>1457</v>
      </c>
      <c r="H10" s="14">
        <f>+$H$4*C10</f>
        <v>1646732.9812500002</v>
      </c>
      <c r="I10" s="14">
        <f>+$I$4*$C$10</f>
        <v>2195643.9750000001</v>
      </c>
      <c r="K10" s="14">
        <f>+K4*C10</f>
        <v>329346.59625</v>
      </c>
      <c r="L10" s="14">
        <f>+L4*$C$10</f>
        <v>494019.89437499997</v>
      </c>
      <c r="N10" s="31">
        <f>+N4*$C$10</f>
        <v>439128.79500000004</v>
      </c>
      <c r="O10" s="14">
        <f>+O4*$C$10</f>
        <v>658693.1925</v>
      </c>
      <c r="Q10" s="89" t="s">
        <v>1460</v>
      </c>
      <c r="R10" s="38">
        <f>+H2</f>
        <v>0.15</v>
      </c>
      <c r="S10" s="70">
        <f>+ROUND(K16,0)</f>
        <v>682218</v>
      </c>
      <c r="T10" s="44">
        <f>+ROUND(L16,0)</f>
        <v>1023327</v>
      </c>
    </row>
    <row r="11" spans="2:20" ht="22.8">
      <c r="Q11" s="90"/>
      <c r="R11" s="38">
        <f>+I2</f>
        <v>0.2</v>
      </c>
      <c r="S11" s="44">
        <f>+ROUND(N16,0)</f>
        <v>909624</v>
      </c>
      <c r="T11" s="44">
        <f>+ROUND(O16,0)</f>
        <v>1364436</v>
      </c>
    </row>
    <row r="12" spans="2:20">
      <c r="B12" s="20" t="s">
        <v>1454</v>
      </c>
      <c r="C12" s="29">
        <v>0.1</v>
      </c>
      <c r="E12">
        <f>+C12*E4</f>
        <v>0.35000000000000003</v>
      </c>
      <c r="F12" s="20" t="s">
        <v>1457</v>
      </c>
      <c r="H12" s="14">
        <f>+$H$4*C12</f>
        <v>1646732.9812500002</v>
      </c>
      <c r="I12" s="14">
        <f>+$I$4*$C$12</f>
        <v>2195643.9750000001</v>
      </c>
      <c r="K12" s="14">
        <f>+K4*C12</f>
        <v>329346.59625</v>
      </c>
      <c r="L12" s="14">
        <f>+L4*$C$12</f>
        <v>494019.89437499997</v>
      </c>
      <c r="N12" s="31">
        <f>+N4*$C$12</f>
        <v>439128.79500000004</v>
      </c>
      <c r="O12" s="14">
        <f>+O4*$C$12</f>
        <v>658693.1925</v>
      </c>
      <c r="Q12" s="36"/>
    </row>
    <row r="14" spans="2:20">
      <c r="B14" s="20" t="s">
        <v>1455</v>
      </c>
      <c r="C14" s="29">
        <v>0.05</v>
      </c>
      <c r="E14">
        <f>+C14*E4</f>
        <v>0.17500000000000002</v>
      </c>
      <c r="F14" s="20" t="s">
        <v>1457</v>
      </c>
      <c r="H14" s="14">
        <f>+$H$4*C14</f>
        <v>823366.49062500009</v>
      </c>
      <c r="I14" s="14">
        <f>+$I$4*$C$14</f>
        <v>1097821.9875</v>
      </c>
      <c r="K14" s="14">
        <f>+K4*C14</f>
        <v>164673.298125</v>
      </c>
      <c r="L14" s="14">
        <f>+L4*$C$14</f>
        <v>247009.94718749999</v>
      </c>
      <c r="N14" s="31">
        <f>+N4*$C$14</f>
        <v>219564.39750000002</v>
      </c>
      <c r="O14" s="14">
        <f>+O4*$C$14</f>
        <v>329346.59625</v>
      </c>
    </row>
    <row r="16" spans="2:20">
      <c r="B16" s="20" t="s">
        <v>1458</v>
      </c>
      <c r="E16" s="23">
        <f>+E4-E6-E10-E12-E14</f>
        <v>0.72499999999999987</v>
      </c>
      <c r="F16" s="20" t="s">
        <v>1457</v>
      </c>
      <c r="H16" s="32">
        <f>+H4-H6-H10-H12-H14</f>
        <v>3411089.7468750007</v>
      </c>
      <c r="I16" s="32">
        <f>+I4-I6-I10-I12-I14</f>
        <v>4548119.6625000024</v>
      </c>
      <c r="K16" s="32">
        <f>+K4-K6-K10-K12-K14</f>
        <v>682217.94937500032</v>
      </c>
      <c r="L16" s="32">
        <f>+L4-L6-L10-L12-L14</f>
        <v>1023326.9240625004</v>
      </c>
      <c r="N16" s="32">
        <f>+N4-N6-N10-N12-N14</f>
        <v>909623.93250000058</v>
      </c>
      <c r="O16" s="32">
        <f>+O4-O6-O10-O12-O14</f>
        <v>1364435.8987500006</v>
      </c>
    </row>
    <row r="17" spans="2:24">
      <c r="E17" s="30">
        <f>+E16/E4</f>
        <v>0.2071428571428571</v>
      </c>
    </row>
    <row r="18" spans="2:24" ht="16.2" thickBot="1">
      <c r="P18" s="43"/>
      <c r="Q18" s="84" t="s">
        <v>1469</v>
      </c>
      <c r="R18" s="85"/>
      <c r="S18" s="85"/>
      <c r="T18" s="85"/>
      <c r="U18" s="85"/>
      <c r="V18" s="85"/>
      <c r="W18" s="85"/>
    </row>
    <row r="19" spans="2:24">
      <c r="B19" s="20" t="s">
        <v>1463</v>
      </c>
      <c r="C19" s="29">
        <v>0.04</v>
      </c>
      <c r="P19" s="43"/>
      <c r="Q19" s="61" t="s">
        <v>1468</v>
      </c>
      <c r="R19" s="54" t="s">
        <v>1450</v>
      </c>
      <c r="S19" s="54" t="s">
        <v>1269</v>
      </c>
      <c r="T19" s="55" t="s">
        <v>1482</v>
      </c>
      <c r="U19" s="55" t="s">
        <v>1454</v>
      </c>
      <c r="V19" s="56" t="s">
        <v>1455</v>
      </c>
      <c r="W19" s="57" t="s">
        <v>1458</v>
      </c>
    </row>
    <row r="20" spans="2:24" ht="13.8" thickBot="1">
      <c r="P20" s="43"/>
      <c r="Q20" s="58"/>
      <c r="R20" s="59"/>
      <c r="S20" s="59"/>
      <c r="T20" s="59"/>
      <c r="U20" s="59"/>
      <c r="V20" s="59"/>
      <c r="W20" s="60"/>
    </row>
    <row r="21" spans="2:24">
      <c r="P21" s="82" t="s">
        <v>1470</v>
      </c>
      <c r="Q21" s="46">
        <v>0.15</v>
      </c>
      <c r="R21" s="47">
        <f>+K4</f>
        <v>3293465.9624999999</v>
      </c>
      <c r="S21" s="47">
        <f>+K8</f>
        <v>1505584.4400000002</v>
      </c>
      <c r="T21" s="48">
        <f>+K10</f>
        <v>329346.59625</v>
      </c>
      <c r="U21" s="48">
        <f>+K12</f>
        <v>329346.59625</v>
      </c>
      <c r="V21" s="48">
        <f>+K14</f>
        <v>164673.298125</v>
      </c>
      <c r="W21" s="49">
        <f>+K16</f>
        <v>682217.94937500032</v>
      </c>
      <c r="X21" s="30">
        <f>+W21/R21</f>
        <v>0.20714285714285724</v>
      </c>
    </row>
    <row r="22" spans="2:24" ht="13.8" thickBot="1">
      <c r="P22" s="83"/>
      <c r="Q22" s="50">
        <v>0.2</v>
      </c>
      <c r="R22" s="51">
        <f>+L4</f>
        <v>4940198.9437499996</v>
      </c>
      <c r="S22" s="51">
        <f>+L8</f>
        <v>2258376.66</v>
      </c>
      <c r="T22" s="52">
        <f>+L10</f>
        <v>494019.89437499997</v>
      </c>
      <c r="U22" s="52">
        <f>+L12</f>
        <v>494019.89437499997</v>
      </c>
      <c r="V22" s="52">
        <f>+L14</f>
        <v>247009.94718749999</v>
      </c>
      <c r="W22" s="53">
        <f>+L16</f>
        <v>1023326.9240625004</v>
      </c>
      <c r="X22" s="30">
        <f t="shared" ref="X22:X24" si="0">+W22/R22</f>
        <v>0.20714285714285724</v>
      </c>
    </row>
    <row r="23" spans="2:24">
      <c r="B23" t="s">
        <v>1487</v>
      </c>
      <c r="P23" s="82" t="s">
        <v>1471</v>
      </c>
      <c r="Q23" s="46">
        <v>0.15</v>
      </c>
      <c r="R23" s="47">
        <f>+N4</f>
        <v>4391287.95</v>
      </c>
      <c r="S23" s="47">
        <f>+N8</f>
        <v>2007445.9200000004</v>
      </c>
      <c r="T23" s="48">
        <f>+N10</f>
        <v>439128.79500000004</v>
      </c>
      <c r="U23" s="48">
        <f>+N12</f>
        <v>439128.79500000004</v>
      </c>
      <c r="V23" s="48">
        <f>+N14</f>
        <v>219564.39750000002</v>
      </c>
      <c r="W23" s="49">
        <f>+N16</f>
        <v>909623.93250000058</v>
      </c>
      <c r="X23" s="30">
        <f t="shared" si="0"/>
        <v>0.20714285714285727</v>
      </c>
    </row>
    <row r="24" spans="2:24" ht="13.8" thickBot="1">
      <c r="P24" s="83"/>
      <c r="Q24" s="50">
        <v>0.2</v>
      </c>
      <c r="R24" s="51">
        <f>+O4</f>
        <v>6586931.9249999998</v>
      </c>
      <c r="S24" s="51">
        <f>+O8</f>
        <v>3011168.8800000004</v>
      </c>
      <c r="T24" s="52">
        <f>+O10</f>
        <v>658693.1925</v>
      </c>
      <c r="U24" s="52">
        <f>+O12</f>
        <v>658693.1925</v>
      </c>
      <c r="V24" s="52">
        <f>+O14</f>
        <v>329346.59625</v>
      </c>
      <c r="W24" s="53">
        <f>+O16</f>
        <v>1364435.8987500006</v>
      </c>
      <c r="X24" s="30">
        <f t="shared" si="0"/>
        <v>0.20714285714285724</v>
      </c>
    </row>
    <row r="25" spans="2:24">
      <c r="B25" s="20" t="s">
        <v>1452</v>
      </c>
      <c r="E25" s="23">
        <v>1.9</v>
      </c>
      <c r="F25" s="20" t="s">
        <v>1457</v>
      </c>
    </row>
    <row r="26" spans="2:24">
      <c r="E26" s="80" t="s">
        <v>1506</v>
      </c>
      <c r="P26" s="86" t="s">
        <v>1483</v>
      </c>
      <c r="Q26" s="86"/>
      <c r="R26" s="45">
        <v>5000000</v>
      </c>
      <c r="S26" s="45">
        <v>2500000</v>
      </c>
      <c r="T26" s="45">
        <v>500000</v>
      </c>
      <c r="U26" s="45">
        <v>500000</v>
      </c>
      <c r="V26" s="45">
        <v>250000</v>
      </c>
      <c r="W26" s="45">
        <f>+R26-S26-T26-U26-V26</f>
        <v>1250000</v>
      </c>
    </row>
    <row r="27" spans="2:24">
      <c r="B27" s="20" t="s">
        <v>1456</v>
      </c>
    </row>
    <row r="28" spans="2:24">
      <c r="R28" s="31">
        <f>AVERAGE(R21:R24)</f>
        <v>4802971.1953125</v>
      </c>
      <c r="S28" s="31">
        <f t="shared" ref="S28:W28" si="1">AVERAGE(S21:S24)</f>
        <v>2195643.9750000006</v>
      </c>
      <c r="T28" s="31">
        <f t="shared" si="1"/>
        <v>480297.11953124998</v>
      </c>
      <c r="U28" s="31">
        <f t="shared" si="1"/>
        <v>480297.11953124998</v>
      </c>
      <c r="V28" s="31">
        <f t="shared" si="1"/>
        <v>240148.55976562499</v>
      </c>
      <c r="W28" s="31">
        <f t="shared" si="1"/>
        <v>994901.17617187544</v>
      </c>
    </row>
    <row r="29" spans="2:24">
      <c r="B29" s="20" t="s">
        <v>1453</v>
      </c>
      <c r="C29" s="29">
        <v>0.1</v>
      </c>
      <c r="E29">
        <f>+E25*(1*C29)</f>
        <v>0.19</v>
      </c>
    </row>
    <row r="30" spans="2:24">
      <c r="R30" s="45">
        <v>2000000</v>
      </c>
      <c r="S30">
        <f>+R30*0.1</f>
        <v>200000</v>
      </c>
    </row>
    <row r="31" spans="2:24">
      <c r="B31" s="20" t="s">
        <v>1454</v>
      </c>
      <c r="C31" s="29">
        <v>0.1</v>
      </c>
      <c r="E31">
        <f>+C31*E25</f>
        <v>0.19</v>
      </c>
      <c r="R31">
        <v>1400</v>
      </c>
    </row>
    <row r="33" spans="2:18">
      <c r="B33" s="20" t="s">
        <v>1455</v>
      </c>
      <c r="C33" s="29">
        <v>0.05</v>
      </c>
      <c r="E33">
        <f>+C33*E25</f>
        <v>9.5000000000000001E-2</v>
      </c>
      <c r="R33" s="45">
        <v>3000000</v>
      </c>
    </row>
    <row r="34" spans="2:18">
      <c r="Q34" s="20" t="s">
        <v>1490</v>
      </c>
      <c r="R34" s="24">
        <f>+R33/E39</f>
        <v>1148325.3588516747</v>
      </c>
    </row>
    <row r="35" spans="2:18">
      <c r="B35" s="20" t="s">
        <v>1488</v>
      </c>
      <c r="E35" s="23">
        <f>SUM(E25:E33)</f>
        <v>2.375</v>
      </c>
      <c r="F35" t="s">
        <v>1457</v>
      </c>
    </row>
    <row r="36" spans="2:18">
      <c r="R36">
        <f>+R34*E25</f>
        <v>2181818.1818181816</v>
      </c>
    </row>
    <row r="37" spans="2:18">
      <c r="B37" t="s">
        <v>1269</v>
      </c>
      <c r="C37" s="29">
        <v>0.1</v>
      </c>
      <c r="E37" s="23">
        <f>+E35*C37</f>
        <v>0.23750000000000002</v>
      </c>
    </row>
    <row r="39" spans="2:18">
      <c r="E39" s="69">
        <f>SUM(E35:E37)</f>
        <v>2.6124999999999998</v>
      </c>
      <c r="F39" t="s">
        <v>1489</v>
      </c>
    </row>
  </sheetData>
  <mergeCells count="9">
    <mergeCell ref="P21:P22"/>
    <mergeCell ref="P23:P24"/>
    <mergeCell ref="Q18:W18"/>
    <mergeCell ref="P26:Q26"/>
    <mergeCell ref="K1:L1"/>
    <mergeCell ref="N1:O1"/>
    <mergeCell ref="Q10:Q11"/>
    <mergeCell ref="S8:T8"/>
    <mergeCell ref="Q9:R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69F86-D051-4AF8-87B7-252B900B5FAD}">
  <dimension ref="A3:H37"/>
  <sheetViews>
    <sheetView topLeftCell="A25" workbookViewId="0">
      <selection activeCell="I26" sqref="I26"/>
    </sheetView>
  </sheetViews>
  <sheetFormatPr defaultRowHeight="13.2"/>
  <cols>
    <col min="2" max="2" width="19" customWidth="1"/>
    <col min="3" max="3" width="13.109375" bestFit="1" customWidth="1"/>
    <col min="4" max="4" width="14" customWidth="1"/>
    <col min="5" max="5" width="13.5546875" customWidth="1"/>
    <col min="6" max="6" width="13.77734375" customWidth="1"/>
    <col min="7" max="7" width="14.33203125" customWidth="1"/>
    <col min="8" max="8" width="14.109375" customWidth="1"/>
  </cols>
  <sheetData>
    <row r="3" spans="2:8" ht="22.8">
      <c r="B3" s="97" t="s">
        <v>1491</v>
      </c>
      <c r="C3" s="97"/>
      <c r="D3" s="97"/>
      <c r="E3" s="97"/>
      <c r="F3" s="97"/>
      <c r="G3" s="97"/>
      <c r="H3" s="97"/>
    </row>
    <row r="5" spans="2:8">
      <c r="C5" s="96">
        <v>2020</v>
      </c>
      <c r="D5" s="96"/>
      <c r="E5" s="96">
        <v>2021</v>
      </c>
      <c r="F5" s="96"/>
      <c r="G5" s="96">
        <v>2022</v>
      </c>
      <c r="H5" s="96"/>
    </row>
    <row r="6" spans="2:8">
      <c r="C6" s="72" t="s">
        <v>1497</v>
      </c>
      <c r="D6" s="73" t="s">
        <v>1498</v>
      </c>
      <c r="E6" s="72" t="s">
        <v>1497</v>
      </c>
      <c r="F6" s="73" t="s">
        <v>1498</v>
      </c>
      <c r="G6" s="72" t="s">
        <v>1497</v>
      </c>
      <c r="H6" s="73" t="s">
        <v>1498</v>
      </c>
    </row>
    <row r="7" spans="2:8">
      <c r="C7" s="74" t="s">
        <v>1499</v>
      </c>
      <c r="D7" s="75" t="s">
        <v>1496</v>
      </c>
      <c r="E7" s="74" t="s">
        <v>1499</v>
      </c>
      <c r="F7" s="75" t="s">
        <v>1496</v>
      </c>
      <c r="G7" s="74" t="s">
        <v>1499</v>
      </c>
      <c r="H7" s="75" t="s">
        <v>1496</v>
      </c>
    </row>
    <row r="8" spans="2:8">
      <c r="B8" s="20" t="s">
        <v>1492</v>
      </c>
      <c r="C8" s="76">
        <v>2000000</v>
      </c>
      <c r="D8" s="76">
        <v>3000000</v>
      </c>
      <c r="E8" s="76">
        <v>5000000</v>
      </c>
      <c r="F8" s="77">
        <v>10000000</v>
      </c>
      <c r="G8" s="76">
        <v>9000000</v>
      </c>
      <c r="H8" s="77">
        <v>20000000</v>
      </c>
    </row>
    <row r="10" spans="2:8">
      <c r="B10" s="20" t="s">
        <v>1493</v>
      </c>
      <c r="C10" s="76">
        <f>+C8/'P&amp;L'!$E$4*'P&amp;L'!$E$6</f>
        <v>1085714.2857142857</v>
      </c>
      <c r="D10" s="76">
        <f>+D8/'P&amp;L'!$E$39*'P&amp;L'!$E$25</f>
        <v>2181818.1818181816</v>
      </c>
      <c r="E10" s="76">
        <f>+E8/'P&amp;L'!$E$4*'P&amp;L'!$E$6</f>
        <v>2714285.7142857141</v>
      </c>
      <c r="F10" s="76">
        <f>+F8/'P&amp;L'!$E$39*'P&amp;L'!$E$25</f>
        <v>7272727.2727272725</v>
      </c>
      <c r="G10" s="76">
        <f>+G8/'P&amp;L'!$E$4*'P&amp;L'!$E$6</f>
        <v>4885714.2857142854</v>
      </c>
      <c r="H10" s="76">
        <f>+H8/'P&amp;L'!$E$39*'P&amp;L'!$E$25</f>
        <v>14545454.545454545</v>
      </c>
    </row>
    <row r="11" spans="2:8">
      <c r="C11" s="14"/>
      <c r="D11" s="14"/>
      <c r="E11" s="14"/>
      <c r="F11" s="14"/>
      <c r="G11" s="14"/>
      <c r="H11" s="14"/>
    </row>
    <row r="12" spans="2:8">
      <c r="B12" s="20" t="s">
        <v>1494</v>
      </c>
      <c r="C12" s="76">
        <f>+C8*'P&amp;L'!$C$10</f>
        <v>200000</v>
      </c>
      <c r="D12" s="76">
        <f>+D8*'P&amp;L'!$C$10</f>
        <v>300000</v>
      </c>
      <c r="E12" s="76">
        <f>+E8*'P&amp;L'!$C$10</f>
        <v>500000</v>
      </c>
      <c r="F12" s="76">
        <f>+F8*'P&amp;L'!$C$10</f>
        <v>1000000</v>
      </c>
      <c r="G12" s="76">
        <f>+G8*'P&amp;L'!$C$10</f>
        <v>900000</v>
      </c>
      <c r="H12" s="76">
        <f>+H8*'P&amp;L'!$C$10</f>
        <v>2000000</v>
      </c>
    </row>
    <row r="13" spans="2:8">
      <c r="C13" s="14"/>
      <c r="D13" s="14"/>
      <c r="E13" s="14"/>
      <c r="F13" s="14"/>
      <c r="G13" s="14"/>
      <c r="H13" s="14"/>
    </row>
    <row r="14" spans="2:8">
      <c r="B14" s="20" t="s">
        <v>1454</v>
      </c>
      <c r="C14" s="76">
        <f>+C8*'P&amp;L'!$C$12</f>
        <v>200000</v>
      </c>
      <c r="D14" s="76">
        <f>+D8*'P&amp;L'!$C$12</f>
        <v>300000</v>
      </c>
      <c r="E14" s="76">
        <f>+E8*'P&amp;L'!$C$12</f>
        <v>500000</v>
      </c>
      <c r="F14" s="76">
        <f>+F8*'P&amp;L'!$C$12</f>
        <v>1000000</v>
      </c>
      <c r="G14" s="76">
        <f>+G8*'P&amp;L'!$C$12</f>
        <v>900000</v>
      </c>
      <c r="H14" s="76">
        <f>+H8*'P&amp;L'!$C$12</f>
        <v>2000000</v>
      </c>
    </row>
    <row r="15" spans="2:8">
      <c r="C15" s="14"/>
      <c r="D15" s="14"/>
      <c r="E15" s="14"/>
      <c r="F15" s="14"/>
      <c r="G15" s="14"/>
      <c r="H15" s="14"/>
    </row>
    <row r="16" spans="2:8">
      <c r="B16" s="20" t="s">
        <v>1495</v>
      </c>
      <c r="C16" s="76">
        <f>+C8*'P&amp;L'!$C$14</f>
        <v>100000</v>
      </c>
      <c r="D16" s="76">
        <f>+D8*'P&amp;L'!$C$14</f>
        <v>150000</v>
      </c>
      <c r="E16" s="76">
        <f>+E8*'P&amp;L'!$C$14</f>
        <v>250000</v>
      </c>
      <c r="F16" s="76">
        <f>+F8*'P&amp;L'!$C$14</f>
        <v>500000</v>
      </c>
      <c r="G16" s="76">
        <f>+G8*'P&amp;L'!$C$14</f>
        <v>450000</v>
      </c>
      <c r="H16" s="76">
        <f>+H8*'P&amp;L'!$C$14</f>
        <v>1000000</v>
      </c>
    </row>
    <row r="17" spans="1:8">
      <c r="C17" s="14"/>
      <c r="D17" s="14"/>
      <c r="E17" s="14"/>
      <c r="F17" s="14"/>
      <c r="G17" s="14"/>
      <c r="H17" s="14"/>
    </row>
    <row r="18" spans="1:8">
      <c r="B18" s="20" t="s">
        <v>1458</v>
      </c>
      <c r="C18" s="76">
        <f>+C8-C10-C12-C14-C16</f>
        <v>414285.71428571432</v>
      </c>
      <c r="E18" s="76">
        <f>+E8-E10-E12-E14-E16</f>
        <v>1035714.2857142859</v>
      </c>
      <c r="F18" s="14"/>
      <c r="G18" s="76">
        <f>+G8-G10-G12-G14-G16</f>
        <v>1864285.7142857146</v>
      </c>
      <c r="H18" s="14"/>
    </row>
    <row r="20" spans="1:8">
      <c r="B20" s="20" t="s">
        <v>1487</v>
      </c>
      <c r="D20" s="76">
        <f>+D8-D10-D12-D14-D16</f>
        <v>68181.818181818351</v>
      </c>
      <c r="F20" s="76">
        <f>+F8-F10-F12-F14-F16</f>
        <v>227272.72727272753</v>
      </c>
      <c r="H20" s="76">
        <f>+H8-H10-H12-H14-H16</f>
        <v>454545.45454545505</v>
      </c>
    </row>
    <row r="22" spans="1:8">
      <c r="B22" s="20" t="s">
        <v>1500</v>
      </c>
      <c r="C22" s="98">
        <f>+C18+D20</f>
        <v>482467.53246753267</v>
      </c>
      <c r="D22" s="99"/>
      <c r="E22" s="100">
        <f>+E18+F20</f>
        <v>1262987.0129870134</v>
      </c>
      <c r="F22" s="99"/>
      <c r="G22" s="100">
        <f>+G18+H20</f>
        <v>2318831.1688311696</v>
      </c>
      <c r="H22" s="98"/>
    </row>
    <row r="24" spans="1:8">
      <c r="B24" s="20" t="s">
        <v>1501</v>
      </c>
      <c r="C24" s="95">
        <v>1500000</v>
      </c>
      <c r="D24" s="95"/>
      <c r="E24" s="95"/>
      <c r="F24" s="95"/>
      <c r="G24" s="95"/>
      <c r="H24" s="95"/>
    </row>
    <row r="25" spans="1:8">
      <c r="E25" s="79"/>
    </row>
    <row r="27" spans="1:8">
      <c r="B27" s="20" t="s">
        <v>1505</v>
      </c>
    </row>
    <row r="28" spans="1:8">
      <c r="B28" s="20" t="s">
        <v>1450</v>
      </c>
      <c r="C28" s="31">
        <f>+C8+D8</f>
        <v>5000000</v>
      </c>
      <c r="E28" s="31">
        <f>+E8+F8</f>
        <v>15000000</v>
      </c>
      <c r="G28" s="31">
        <f>+G8+H8</f>
        <v>29000000</v>
      </c>
    </row>
    <row r="30" spans="1:8">
      <c r="B30" s="20" t="s">
        <v>1493</v>
      </c>
      <c r="C30" s="31">
        <f>+C10+D10</f>
        <v>3267532.4675324671</v>
      </c>
      <c r="E30" s="31">
        <f>+E10+F10</f>
        <v>9987012.9870129861</v>
      </c>
      <c r="G30" s="31">
        <f>+G10+H10</f>
        <v>19431168.83116883</v>
      </c>
    </row>
    <row r="31" spans="1:8">
      <c r="B31" s="20" t="s">
        <v>1502</v>
      </c>
      <c r="C31" s="31">
        <v>1000000</v>
      </c>
      <c r="E31" s="78">
        <f>+C31*1.2</f>
        <v>1200000</v>
      </c>
      <c r="G31" s="31">
        <f>+E31*1.3</f>
        <v>1560000</v>
      </c>
    </row>
    <row r="32" spans="1:8">
      <c r="A32" s="29">
        <v>0.1</v>
      </c>
      <c r="B32" s="22" t="s">
        <v>1503</v>
      </c>
      <c r="C32" s="31">
        <f>+(C8+D8)*A32</f>
        <v>500000</v>
      </c>
      <c r="E32" s="31">
        <f>+(E8+F8)*A32</f>
        <v>1500000</v>
      </c>
      <c r="G32" s="31">
        <f>+(G8+H8)*A32</f>
        <v>2900000</v>
      </c>
    </row>
    <row r="33" spans="2:7">
      <c r="C33" s="31"/>
      <c r="E33" s="31"/>
      <c r="G33" s="31"/>
    </row>
    <row r="34" spans="2:7">
      <c r="B34" s="20" t="s">
        <v>1458</v>
      </c>
      <c r="C34" s="31">
        <f>+C28-C30-C31-C32</f>
        <v>232467.5324675329</v>
      </c>
      <c r="E34" s="31">
        <f>+E28-E30-E31-E32</f>
        <v>2312987.0129870139</v>
      </c>
      <c r="G34" s="31">
        <f>+G28-G30-G31-G32</f>
        <v>5108831.1688311696</v>
      </c>
    </row>
    <row r="35" spans="2:7">
      <c r="C35" s="30">
        <f>+C34/C28</f>
        <v>4.649350649350658E-2</v>
      </c>
      <c r="E35" s="30">
        <f>+E34/E28</f>
        <v>0.15419913419913425</v>
      </c>
      <c r="G35" s="30">
        <f>+G34/G28</f>
        <v>0.17616659202866103</v>
      </c>
    </row>
    <row r="37" spans="2:7">
      <c r="B37" s="20" t="s">
        <v>1504</v>
      </c>
      <c r="C37" s="31">
        <f>+C24/5*1.04</f>
        <v>312000</v>
      </c>
    </row>
  </sheetData>
  <mergeCells count="8">
    <mergeCell ref="C24:H24"/>
    <mergeCell ref="C5:D5"/>
    <mergeCell ref="E5:F5"/>
    <mergeCell ref="G5:H5"/>
    <mergeCell ref="B3:H3"/>
    <mergeCell ref="C22:D22"/>
    <mergeCell ref="E22:F22"/>
    <mergeCell ref="G22:H2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4E6183DCC511F47BDF79BF0E627DB03" ma:contentTypeVersion="13" ma:contentTypeDescription="Create a new document." ma:contentTypeScope="" ma:versionID="6b68f8aa4a5517e7ee81524fa8954b82">
  <xsd:schema xmlns:xsd="http://www.w3.org/2001/XMLSchema" xmlns:xs="http://www.w3.org/2001/XMLSchema" xmlns:p="http://schemas.microsoft.com/office/2006/metadata/properties" xmlns:ns3="4661b7bd-0d78-464c-93cd-7885cf9f089c" xmlns:ns4="a4467896-73a0-475f-8fb0-db786c2f9610" targetNamespace="http://schemas.microsoft.com/office/2006/metadata/properties" ma:root="true" ma:fieldsID="c3f08dad5f5976dcb7809403f390ad35" ns3:_="" ns4:_="">
    <xsd:import namespace="4661b7bd-0d78-464c-93cd-7885cf9f089c"/>
    <xsd:import namespace="a4467896-73a0-475f-8fb0-db786c2f961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61b7bd-0d78-464c-93cd-7885cf9f08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67896-73a0-475f-8fb0-db786c2f961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B966D27-EF6C-4FB9-BE7D-8773A89CB2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661b7bd-0d78-464c-93cd-7885cf9f089c"/>
    <ds:schemaRef ds:uri="a4467896-73a0-475f-8fb0-db786c2f96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2267A6-1C91-40B8-84E6-87E1E9FD7056}">
  <ds:schemaRefs>
    <ds:schemaRef ds:uri="a4467896-73a0-475f-8fb0-db786c2f9610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  <ds:schemaRef ds:uri="4661b7bd-0d78-464c-93cd-7885cf9f089c"/>
    <ds:schemaRef ds:uri="http://purl.org/dc/terms/"/>
    <ds:schemaRef ds:uri="http://schemas.microsoft.com/office/2006/metadata/properties"/>
    <ds:schemaRef ds:uri="http://purl.org/dc/elements/1.1/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A74B093-DD55-4792-82E4-FB203E3E729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Charts</vt:lpstr>
      </vt:variant>
      <vt:variant>
        <vt:i4>1</vt:i4>
      </vt:variant>
    </vt:vector>
  </HeadingPairs>
  <TitlesOfParts>
    <vt:vector size="10" baseType="lpstr">
      <vt:lpstr>DJR_596</vt:lpstr>
      <vt:lpstr>Blad7</vt:lpstr>
      <vt:lpstr>Industry SC</vt:lpstr>
      <vt:lpstr>Aut. Parts Companies</vt:lpstr>
      <vt:lpstr>Automotive Companies</vt:lpstr>
      <vt:lpstr>Application</vt:lpstr>
      <vt:lpstr>Automotive Sales</vt:lpstr>
      <vt:lpstr>P&amp;L</vt:lpstr>
      <vt:lpstr>Overview Mid Term</vt:lpstr>
      <vt:lpstr>Cars and 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cp:lastPrinted>2020-04-10T09:42:17Z</cp:lastPrinted>
  <dcterms:created xsi:type="dcterms:W3CDTF">2020-04-10T09:27:04Z</dcterms:created>
  <dcterms:modified xsi:type="dcterms:W3CDTF">2021-07-14T09:24:06Z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0x010100D4E6183DCC511F47BDF79BF0E627DB03</vt:lpwstr>
  </property>
</Properties>
</file>