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Stefania\Desktop\Informatică economică\LABORATOR_IE\PLATFORME LABORATOR_IE REZOLVATE\"/>
    </mc:Choice>
  </mc:AlternateContent>
  <xr:revisionPtr revIDLastSave="0" documentId="13_ncr:1_{9FFED5D5-DE4A-4E1D-B1D3-FEB04143B289}" xr6:coauthVersionLast="47" xr6:coauthVersionMax="47" xr10:uidLastSave="{00000000-0000-0000-0000-000000000000}"/>
  <bookViews>
    <workbookView xWindow="-108" yWindow="-108" windowWidth="23256" windowHeight="12576" firstSheet="2" activeTab="8" xr2:uid="{00000000-000D-0000-FFFF-FFFF00000000}"/>
  </bookViews>
  <sheets>
    <sheet name="Trimestrul 1" sheetId="1" r:id="rId1"/>
    <sheet name="Trimestrul 2" sheetId="10" r:id="rId2"/>
    <sheet name="Trimestrul 3" sheetId="11" r:id="rId3"/>
    <sheet name="Trimestrul 4" sheetId="12" r:id="rId4"/>
    <sheet name="Factură personalizată" sheetId="2" r:id="rId5"/>
    <sheet name="Calculația baremului orar" sheetId="3" r:id="rId6"/>
    <sheet name="ANGAJAȚI" sheetId="5" r:id="rId7"/>
    <sheet name="Firmă" sheetId="13" r:id="rId8"/>
    <sheet name="Temperaturi" sheetId="8" r:id="rId9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8" i="3" l="1"/>
  <c r="H6" i="1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3" i="8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6" i="12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6" i="11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6" i="10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6" i="1"/>
  <c r="F23" i="2"/>
  <c r="F24" i="2"/>
  <c r="F22" i="2"/>
  <c r="C24" i="13"/>
  <c r="C23" i="13"/>
  <c r="C22" i="13"/>
  <c r="B23" i="13"/>
  <c r="B24" i="13"/>
  <c r="B22" i="13"/>
  <c r="H26" i="12"/>
  <c r="I26" i="12" s="1"/>
  <c r="H25" i="12"/>
  <c r="I25" i="12" s="1"/>
  <c r="H24" i="12"/>
  <c r="I24" i="12" s="1"/>
  <c r="H23" i="12"/>
  <c r="I23" i="12" s="1"/>
  <c r="H22" i="12"/>
  <c r="I22" i="12" s="1"/>
  <c r="H21" i="12"/>
  <c r="I21" i="12" s="1"/>
  <c r="H20" i="12"/>
  <c r="I20" i="12" s="1"/>
  <c r="H19" i="12"/>
  <c r="I19" i="12" s="1"/>
  <c r="H18" i="12"/>
  <c r="I18" i="12" s="1"/>
  <c r="H17" i="12"/>
  <c r="I17" i="12" s="1"/>
  <c r="H16" i="12"/>
  <c r="I16" i="12" s="1"/>
  <c r="H15" i="12"/>
  <c r="I15" i="12" s="1"/>
  <c r="H14" i="12"/>
  <c r="I14" i="12" s="1"/>
  <c r="H13" i="12"/>
  <c r="I13" i="12" s="1"/>
  <c r="H12" i="12"/>
  <c r="I12" i="12" s="1"/>
  <c r="H11" i="12"/>
  <c r="I11" i="12" s="1"/>
  <c r="H10" i="12"/>
  <c r="I10" i="12" s="1"/>
  <c r="H9" i="12"/>
  <c r="I9" i="12" s="1"/>
  <c r="H8" i="12"/>
  <c r="I8" i="12" s="1"/>
  <c r="H7" i="12"/>
  <c r="I7" i="12" s="1"/>
  <c r="H6" i="12"/>
  <c r="I6" i="12" s="1"/>
  <c r="H26" i="11"/>
  <c r="I26" i="11" s="1"/>
  <c r="H25" i="11"/>
  <c r="I25" i="11" s="1"/>
  <c r="H24" i="11"/>
  <c r="I24" i="11" s="1"/>
  <c r="H23" i="11"/>
  <c r="I23" i="11" s="1"/>
  <c r="H22" i="11"/>
  <c r="I22" i="11" s="1"/>
  <c r="H21" i="11"/>
  <c r="I21" i="11" s="1"/>
  <c r="H20" i="11"/>
  <c r="I20" i="11" s="1"/>
  <c r="H19" i="11"/>
  <c r="I19" i="11" s="1"/>
  <c r="H18" i="11"/>
  <c r="I18" i="11" s="1"/>
  <c r="H17" i="11"/>
  <c r="I17" i="11" s="1"/>
  <c r="H16" i="11"/>
  <c r="I16" i="11" s="1"/>
  <c r="H15" i="11"/>
  <c r="I15" i="11" s="1"/>
  <c r="H14" i="11"/>
  <c r="I14" i="11" s="1"/>
  <c r="H13" i="11"/>
  <c r="I13" i="11" s="1"/>
  <c r="H12" i="11"/>
  <c r="I12" i="11" s="1"/>
  <c r="H11" i="11"/>
  <c r="I11" i="11" s="1"/>
  <c r="H10" i="11"/>
  <c r="I10" i="11" s="1"/>
  <c r="H9" i="11"/>
  <c r="I9" i="11" s="1"/>
  <c r="H8" i="11"/>
  <c r="I8" i="11" s="1"/>
  <c r="H7" i="11"/>
  <c r="I7" i="11" s="1"/>
  <c r="H6" i="11"/>
  <c r="I6" i="11" s="1"/>
  <c r="H26" i="10"/>
  <c r="I26" i="10" s="1"/>
  <c r="H25" i="10"/>
  <c r="I25" i="10" s="1"/>
  <c r="H24" i="10"/>
  <c r="I24" i="10" s="1"/>
  <c r="H23" i="10"/>
  <c r="I23" i="10" s="1"/>
  <c r="H22" i="10"/>
  <c r="I22" i="10" s="1"/>
  <c r="H21" i="10"/>
  <c r="I21" i="10" s="1"/>
  <c r="H20" i="10"/>
  <c r="I20" i="10" s="1"/>
  <c r="H19" i="10"/>
  <c r="I19" i="10" s="1"/>
  <c r="H18" i="10"/>
  <c r="I18" i="10" s="1"/>
  <c r="H17" i="10"/>
  <c r="I17" i="10" s="1"/>
  <c r="H16" i="10"/>
  <c r="I16" i="10" s="1"/>
  <c r="H15" i="10"/>
  <c r="I15" i="10" s="1"/>
  <c r="H14" i="10"/>
  <c r="I14" i="10" s="1"/>
  <c r="H13" i="10"/>
  <c r="I13" i="10" s="1"/>
  <c r="H12" i="10"/>
  <c r="I12" i="10" s="1"/>
  <c r="H11" i="10"/>
  <c r="I11" i="10" s="1"/>
  <c r="H10" i="10"/>
  <c r="I10" i="10" s="1"/>
  <c r="H9" i="10"/>
  <c r="I9" i="10" s="1"/>
  <c r="H8" i="10"/>
  <c r="I8" i="10" s="1"/>
  <c r="H7" i="10"/>
  <c r="I7" i="10" s="1"/>
  <c r="H6" i="10"/>
  <c r="I6" i="10" s="1"/>
  <c r="D18" i="3"/>
  <c r="C17" i="3"/>
  <c r="B17" i="3"/>
  <c r="D15" i="3"/>
  <c r="D13" i="3"/>
  <c r="B16" i="3"/>
  <c r="B15" i="3"/>
  <c r="B14" i="3"/>
  <c r="B13" i="3"/>
  <c r="B11" i="3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3" i="5"/>
  <c r="H7" i="1"/>
  <c r="I7" i="1" s="1"/>
  <c r="H8" i="1"/>
  <c r="I8" i="1" s="1"/>
  <c r="H9" i="1"/>
  <c r="I9" i="1" s="1"/>
  <c r="H10" i="1"/>
  <c r="I10" i="1" s="1"/>
  <c r="H11" i="1"/>
  <c r="I11" i="1" s="1"/>
  <c r="H12" i="1"/>
  <c r="I12" i="1" s="1"/>
  <c r="H13" i="1"/>
  <c r="I13" i="1" s="1"/>
  <c r="H14" i="1"/>
  <c r="I14" i="1" s="1"/>
  <c r="H15" i="1"/>
  <c r="I15" i="1" s="1"/>
  <c r="H16" i="1"/>
  <c r="I16" i="1" s="1"/>
  <c r="H17" i="1"/>
  <c r="I17" i="1" s="1"/>
  <c r="H18" i="1"/>
  <c r="I18" i="1" s="1"/>
  <c r="H19" i="1"/>
  <c r="I19" i="1" s="1"/>
  <c r="H20" i="1"/>
  <c r="I20" i="1" s="1"/>
  <c r="H21" i="1"/>
  <c r="I21" i="1" s="1"/>
  <c r="H22" i="1"/>
  <c r="I22" i="1" s="1"/>
  <c r="H23" i="1"/>
  <c r="I23" i="1" s="1"/>
  <c r="H24" i="1"/>
  <c r="I24" i="1" s="1"/>
  <c r="H25" i="1"/>
  <c r="I25" i="1" s="1"/>
  <c r="H26" i="1"/>
  <c r="I26" i="1" s="1"/>
  <c r="I6" i="1"/>
  <c r="F25" i="2" l="1"/>
  <c r="F27" i="2" s="1"/>
  <c r="F29" i="2" s="1"/>
</calcChain>
</file>

<file path=xl/sharedStrings.xml><?xml version="1.0" encoding="utf-8"?>
<sst xmlns="http://schemas.openxmlformats.org/spreadsheetml/2006/main" count="447" uniqueCount="210">
  <si>
    <t>Nr. Crt.</t>
  </si>
  <si>
    <t>Nr. factură</t>
  </si>
  <si>
    <t>Dată factură</t>
  </si>
  <si>
    <t>Denumire furnizor</t>
  </si>
  <si>
    <t>Valoare fără TVA</t>
  </si>
  <si>
    <t>Valoare TVA</t>
  </si>
  <si>
    <t>Valoare cu TVA</t>
  </si>
  <si>
    <t>Cotă TVA</t>
  </si>
  <si>
    <t>Evidența facturior la furnizori</t>
  </si>
  <si>
    <t>F0001</t>
  </si>
  <si>
    <t>F0002</t>
  </si>
  <si>
    <t>F0003</t>
  </si>
  <si>
    <t>F0004</t>
  </si>
  <si>
    <t>F0005</t>
  </si>
  <si>
    <t>F0006</t>
  </si>
  <si>
    <t>F0007</t>
  </si>
  <si>
    <t>F0008</t>
  </si>
  <si>
    <t>F0009</t>
  </si>
  <si>
    <t>F0010</t>
  </si>
  <si>
    <t>F0011</t>
  </si>
  <si>
    <t>F0012</t>
  </si>
  <si>
    <t>F0013</t>
  </si>
  <si>
    <t>F0014</t>
  </si>
  <si>
    <t>F0015</t>
  </si>
  <si>
    <t>F0016</t>
  </si>
  <si>
    <t>F0017</t>
  </si>
  <si>
    <t>F0018</t>
  </si>
  <si>
    <t>F0019</t>
  </si>
  <si>
    <t>F0020</t>
  </si>
  <si>
    <t>F0021</t>
  </si>
  <si>
    <t>Furnizor F01</t>
  </si>
  <si>
    <t>Furnizor F02</t>
  </si>
  <si>
    <t>Furnizor F03</t>
  </si>
  <si>
    <t>Furnizor F04</t>
  </si>
  <si>
    <t>Furnizor F05</t>
  </si>
  <si>
    <t>Furnizor F06</t>
  </si>
  <si>
    <t>Furnizor F07</t>
  </si>
  <si>
    <t>Furnizor F08</t>
  </si>
  <si>
    <t>Furnizor F09</t>
  </si>
  <si>
    <t>Furnizor F010</t>
  </si>
  <si>
    <t>Furnizor F011</t>
  </si>
  <si>
    <t>Furnizor F012</t>
  </si>
  <si>
    <t>Furnizor F013</t>
  </si>
  <si>
    <t>Furnizor F014</t>
  </si>
  <si>
    <t>Furnizor F015</t>
  </si>
  <si>
    <t>Furnizor F016</t>
  </si>
  <si>
    <t>Furnizor F017</t>
  </si>
  <si>
    <t>Furnizor F018</t>
  </si>
  <si>
    <t>Furnizor F019</t>
  </si>
  <si>
    <t>Furnizor F020</t>
  </si>
  <si>
    <t>Furnizor F021</t>
  </si>
  <si>
    <t>Termen de plată</t>
  </si>
  <si>
    <t>Data                       plății</t>
  </si>
  <si>
    <t>Numele firmei</t>
  </si>
  <si>
    <t>Sloganul firmei</t>
  </si>
  <si>
    <t>Adresa poștală</t>
  </si>
  <si>
    <t>Localitate, cod poștal, adresă</t>
  </si>
  <si>
    <t>Telefon</t>
  </si>
  <si>
    <t>Fax</t>
  </si>
  <si>
    <t>DATĂ</t>
  </si>
  <si>
    <t>FACTURĂ NR.</t>
  </si>
  <si>
    <t>IBM-INTERNATIONAL BUSINESS MACHINE</t>
  </si>
  <si>
    <t>We make it happent! 
Noi facem lucrurile să se întâmple!</t>
  </si>
  <si>
    <t>Bucharest Busuness Park
1A Șoseaua București-Ploiești, Entrance A2
Sector 1, România</t>
  </si>
  <si>
    <t>013681 București</t>
  </si>
  <si>
    <t>044 021 405 81 00</t>
  </si>
  <si>
    <t>044 021 405 81 01</t>
  </si>
  <si>
    <t>Facturat:</t>
  </si>
  <si>
    <t>Expediat la:</t>
  </si>
  <si>
    <t>Nume:</t>
  </si>
  <si>
    <t>Nume firmă:</t>
  </si>
  <si>
    <t>Adresă poștală:</t>
  </si>
  <si>
    <t>Localitate, cod poștal, adresă:</t>
  </si>
  <si>
    <t>Telefon:</t>
  </si>
  <si>
    <t>Adresă
 poștală:</t>
  </si>
  <si>
    <t>Localitate, cod poștal,
 adresă:</t>
  </si>
  <si>
    <t>John Goldenberg</t>
  </si>
  <si>
    <t>Nuven Sales</t>
  </si>
  <si>
    <t>1209 Trailwood CT</t>
  </si>
  <si>
    <t>(62) 258-6359</t>
  </si>
  <si>
    <t>Fallen, Illinois 62269-3129</t>
  </si>
  <si>
    <t>1209 Trailwood
 CT</t>
  </si>
  <si>
    <t xml:space="preserve">
</t>
  </si>
  <si>
    <t xml:space="preserve">Fallen, Illinois
62269-3129
</t>
  </si>
  <si>
    <t>Comentarii și instrucțiuni speciale:</t>
  </si>
  <si>
    <t>AGENT DE VÂNZĂRI</t>
  </si>
  <si>
    <t>NUMĂR OP</t>
  </si>
  <si>
    <t>DATA EXPEDIERE</t>
  </si>
  <si>
    <t>EXPEDIAT PRIN</t>
  </si>
  <si>
    <t>FRANCO LA BORD</t>
  </si>
  <si>
    <t>TERMENI</t>
  </si>
  <si>
    <t>Bălănescu Cezar</t>
  </si>
  <si>
    <t>Fan Curier</t>
  </si>
  <si>
    <t>FOB</t>
  </si>
  <si>
    <t>Scadent la primire</t>
  </si>
  <si>
    <t>CANTITATE</t>
  </si>
  <si>
    <t>DESCRIERE</t>
  </si>
  <si>
    <t>PREȚ UNITAR</t>
  </si>
  <si>
    <t>VOLUM
 (Valoare factură)</t>
  </si>
  <si>
    <t>laptop 1</t>
  </si>
  <si>
    <t>laptop 2</t>
  </si>
  <si>
    <t>laptop 3</t>
  </si>
  <si>
    <t>Faceți toate CEC-urile plătibile către IBAM</t>
  </si>
  <si>
    <t>Dacă aveți întrebări la această factură, contactați</t>
  </si>
  <si>
    <t>Nume</t>
  </si>
  <si>
    <t>Număr telefon</t>
  </si>
  <si>
    <t>E-mail</t>
  </si>
  <si>
    <t>021 566 489 12</t>
  </si>
  <si>
    <t>ibm@yahoo.com</t>
  </si>
  <si>
    <t>VĂ MULȚUMIM PENTRU COLABORARE!</t>
  </si>
  <si>
    <t>SUBTOTAL</t>
  </si>
  <si>
    <t>COTĂ TVA</t>
  </si>
  <si>
    <t>TVA</t>
  </si>
  <si>
    <t>EXPEDIERE ȘI DEPOZITARE</t>
  </si>
  <si>
    <t>TOTAL</t>
  </si>
  <si>
    <t>Calculația baremului orar</t>
  </si>
  <si>
    <t>Cheltuieli generale pe oră</t>
  </si>
  <si>
    <t>Date de intrare</t>
  </si>
  <si>
    <t>Materiale de producție</t>
  </si>
  <si>
    <t>Costuri totale</t>
  </si>
  <si>
    <t>Cheltuieli salariați direct productivi</t>
  </si>
  <si>
    <t>Muncitor</t>
  </si>
  <si>
    <t>Ucenic</t>
  </si>
  <si>
    <t>Ore de producție</t>
  </si>
  <si>
    <t>Costuri auxiliare salariilor</t>
  </si>
  <si>
    <t>TOTAL ORE PRODUCȚIE</t>
  </si>
  <si>
    <t>Costuri auxliare salariilor în %</t>
  </si>
  <si>
    <t>Chltuieli salariați direct productivi</t>
  </si>
  <si>
    <t>Cheltuieli generale pentru</t>
  </si>
  <si>
    <t>EVIDENȚA ANGAJAȚILOR LA CLINICA SA</t>
  </si>
  <si>
    <t>ID</t>
  </si>
  <si>
    <t>Nr.Crt.</t>
  </si>
  <si>
    <t>Nume angajat</t>
  </si>
  <si>
    <t>Data nașterii</t>
  </si>
  <si>
    <t>Profesia</t>
  </si>
  <si>
    <t>Orașul nașterii</t>
  </si>
  <si>
    <t>Starea civilă</t>
  </si>
  <si>
    <t>Calificativ salariu</t>
  </si>
  <si>
    <t>Salariul</t>
  </si>
  <si>
    <t>Antonescu</t>
  </si>
  <si>
    <t>Vasilescu</t>
  </si>
  <si>
    <t>Marinescu</t>
  </si>
  <si>
    <t>Ionescu</t>
  </si>
  <si>
    <t>Iliescu</t>
  </si>
  <si>
    <t>Popescu</t>
  </si>
  <si>
    <t>Petrescu</t>
  </si>
  <si>
    <t>Stănescu</t>
  </si>
  <si>
    <t>Georgescu</t>
  </si>
  <si>
    <t>Avramescu</t>
  </si>
  <si>
    <t>Leotescu</t>
  </si>
  <si>
    <t>Scarlat</t>
  </si>
  <si>
    <t>Costescu</t>
  </si>
  <si>
    <t>Drăgan</t>
  </si>
  <si>
    <t>Irimescu</t>
  </si>
  <si>
    <t>Rădulescu</t>
  </si>
  <si>
    <r>
      <rPr>
        <b/>
        <i/>
        <sz val="11"/>
        <color theme="1"/>
        <rFont val="Cambria"/>
        <family val="1"/>
      </rPr>
      <t>Formatare condiționată</t>
    </r>
    <r>
      <rPr>
        <i/>
        <sz val="11"/>
        <color theme="1"/>
        <rFont val="Cambria"/>
        <family val="1"/>
      </rPr>
      <t xml:space="preserve">
Creați o foaie de calcul </t>
    </r>
    <r>
      <rPr>
        <b/>
        <i/>
        <sz val="11"/>
        <color theme="1"/>
        <rFont val="Cambria"/>
        <family val="1"/>
      </rPr>
      <t>ANGAJAȚI</t>
    </r>
    <r>
      <rPr>
        <i/>
        <sz val="11"/>
        <color theme="1"/>
        <rFont val="Cambria"/>
        <family val="1"/>
      </rPr>
      <t xml:space="preserve">
Afișați un calificativ pentru salariu, astfel:
*Pentru salariul mai mic decât 1000 afișați valoarea </t>
    </r>
    <r>
      <rPr>
        <b/>
        <i/>
        <sz val="11"/>
        <color theme="1"/>
        <rFont val="Cambria"/>
        <family val="1"/>
      </rPr>
      <t>MIC</t>
    </r>
    <r>
      <rPr>
        <i/>
        <sz val="11"/>
        <color theme="1"/>
        <rFont val="Cambria"/>
        <family val="1"/>
      </rPr>
      <t xml:space="preserve">, pentru un salariu cuprins între 1000 și 1500 afișați calificativul </t>
    </r>
    <r>
      <rPr>
        <b/>
        <i/>
        <sz val="11"/>
        <color theme="1"/>
        <rFont val="Cambria"/>
        <family val="1"/>
      </rPr>
      <t>MEDIU</t>
    </r>
    <r>
      <rPr>
        <i/>
        <sz val="11"/>
        <color theme="1"/>
        <rFont val="Cambria"/>
        <family val="1"/>
      </rPr>
      <t xml:space="preserve">, iar
pentru un salariu mai mare decât 1500, calificativul </t>
    </r>
    <r>
      <rPr>
        <b/>
        <i/>
        <sz val="11"/>
        <color theme="1"/>
        <rFont val="Cambria"/>
        <family val="1"/>
      </rPr>
      <t>MARE.</t>
    </r>
    <r>
      <rPr>
        <i/>
        <sz val="11"/>
        <color theme="1"/>
        <rFont val="Cambria"/>
        <family val="1"/>
      </rPr>
      <t xml:space="preserve">
*Aplicați formate condiționale acestor tipuri de calificative
</t>
    </r>
  </si>
  <si>
    <t>economist</t>
  </si>
  <si>
    <t>medic primar</t>
  </si>
  <si>
    <t>medic specialist</t>
  </si>
  <si>
    <t>contabil</t>
  </si>
  <si>
    <t>asistent medical</t>
  </si>
  <si>
    <t>radiolog</t>
  </si>
  <si>
    <t>medic rezident</t>
  </si>
  <si>
    <t>asistent manager</t>
  </si>
  <si>
    <t>București</t>
  </si>
  <si>
    <t>Bacău</t>
  </si>
  <si>
    <t>Oradea</t>
  </si>
  <si>
    <t>Pitești</t>
  </si>
  <si>
    <t>Călărași</t>
  </si>
  <si>
    <t>Craiova</t>
  </si>
  <si>
    <t>Suceava</t>
  </si>
  <si>
    <t>Arad</t>
  </si>
  <si>
    <t>Tulcea</t>
  </si>
  <si>
    <t>Târgoviște</t>
  </si>
  <si>
    <t>necăsătorit</t>
  </si>
  <si>
    <t>văduv</t>
  </si>
  <si>
    <t>divorțat</t>
  </si>
  <si>
    <t>căsătorit</t>
  </si>
  <si>
    <t>Temperaturi luna martie</t>
  </si>
  <si>
    <t>Zilele lunii</t>
  </si>
  <si>
    <t>Nume client</t>
  </si>
  <si>
    <t>Servicii</t>
  </si>
  <si>
    <t>Suma achitată</t>
  </si>
  <si>
    <t>Firma1</t>
  </si>
  <si>
    <t>Firma2</t>
  </si>
  <si>
    <t>Firma3</t>
  </si>
  <si>
    <t>Firma4</t>
  </si>
  <si>
    <t>Firma5</t>
  </si>
  <si>
    <t>Firma6</t>
  </si>
  <si>
    <t>Firma7</t>
  </si>
  <si>
    <t>Firma8</t>
  </si>
  <si>
    <t>Firma9</t>
  </si>
  <si>
    <t>Firma10</t>
  </si>
  <si>
    <t>Firma11</t>
  </si>
  <si>
    <t>Firma12</t>
  </si>
  <si>
    <t>Firma13</t>
  </si>
  <si>
    <t>Firma14</t>
  </si>
  <si>
    <t>Firma15</t>
  </si>
  <si>
    <t>Firma16</t>
  </si>
  <si>
    <t>Firma17</t>
  </si>
  <si>
    <t>Firma18</t>
  </si>
  <si>
    <t>Clienți</t>
  </si>
  <si>
    <t>Încasări totale</t>
  </si>
  <si>
    <t>Consultanță</t>
  </si>
  <si>
    <t>Recrutare</t>
  </si>
  <si>
    <t>Trainig</t>
  </si>
  <si>
    <r>
      <rPr>
        <b/>
        <i/>
        <sz val="11"/>
        <color theme="1"/>
        <rFont val="Cambria"/>
        <family val="1"/>
      </rPr>
      <t>Exercițiu</t>
    </r>
    <r>
      <rPr>
        <i/>
        <sz val="11"/>
        <color theme="1"/>
        <rFont val="Cambria"/>
        <family val="1"/>
      </rPr>
      <t xml:space="preserve">
O companie are mai mulți clienți (Firma1, Firma2,...,Firma18) care prestează servicii de </t>
    </r>
    <r>
      <rPr>
        <b/>
        <i/>
        <sz val="11"/>
        <color theme="1"/>
        <rFont val="Cambria"/>
        <family val="1"/>
      </rPr>
      <t>recrutare, training și consultanță.</t>
    </r>
    <r>
      <rPr>
        <i/>
        <sz val="11"/>
        <color theme="1"/>
        <rFont val="Cambria"/>
        <family val="1"/>
      </rPr>
      <t xml:space="preserve">
</t>
    </r>
    <r>
      <rPr>
        <b/>
        <i/>
        <sz val="11"/>
        <color theme="1"/>
        <rFont val="Cambria"/>
        <family val="1"/>
      </rPr>
      <t xml:space="preserve">Aflați numărul de clienți și valoarea totală a facurilor </t>
    </r>
    <r>
      <rPr>
        <i/>
        <sz val="11"/>
        <color theme="1"/>
        <rFont val="Cambria"/>
        <family val="1"/>
      </rPr>
      <t xml:space="preserve">pentru fiecare dintre cele 3 servicii pe care compania le oferă.
Afișați un format condițional pentru serviciile de </t>
    </r>
    <r>
      <rPr>
        <b/>
        <i/>
        <sz val="11"/>
        <color theme="1"/>
        <rFont val="Cambria"/>
        <family val="1"/>
      </rPr>
      <t>Training.</t>
    </r>
    <r>
      <rPr>
        <sz val="11"/>
        <color theme="1"/>
        <rFont val="Cambria"/>
        <family val="1"/>
      </rPr>
      <t xml:space="preserve">
</t>
    </r>
  </si>
  <si>
    <t>Situația valorilor termice din luna MARTIE</t>
  </si>
  <si>
    <t>Ziua din
săptămână</t>
  </si>
  <si>
    <r>
      <rPr>
        <b/>
        <i/>
        <sz val="11"/>
        <color theme="1"/>
        <rFont val="Cambria"/>
        <family val="1"/>
      </rPr>
      <t>Exercițiu</t>
    </r>
    <r>
      <rPr>
        <i/>
        <sz val="11"/>
        <color theme="1"/>
        <rFont val="Cambria"/>
        <family val="1"/>
      </rPr>
      <t xml:space="preserve">
Folosind formatul condițional, realizați foaia de calcul </t>
    </r>
    <r>
      <rPr>
        <b/>
        <i/>
        <sz val="11"/>
        <color theme="1"/>
        <rFont val="Cambria"/>
        <family val="1"/>
      </rPr>
      <t>temperaturi.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</si>
</sst>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[$-418]d\ mmmm\ yyyy;@"/>
    <numFmt numFmtId="165" formatCode="0.00\ &quot;RON&quot;"/>
    <numFmt numFmtId="166" formatCode="0\ &quot;zile&quot;"/>
    <numFmt numFmtId="167" formatCode="[$£-809]#,##0.00"/>
    <numFmt numFmtId="168" formatCode="0\ &quot;C&quot;"/>
    <numFmt numFmtId="169" formatCode="#,##0.00\ &quot;lei&quot;"/>
    <numFmt numFmtId="170" formatCode="[$-F800]dddd\,\ mmmm\ dd\,\ yyyy"/>
    <numFmt numFmtId="171" formatCode="dddd"/>
  </numFmts>
  <fonts count="40" x14ac:knownFonts="1">
    <font>
      <sz val="11"/>
      <color theme="1"/>
      <name val="Calibri"/>
      <family val="2"/>
      <scheme val="minor"/>
    </font>
    <font>
      <b/>
      <sz val="11"/>
      <color theme="1"/>
      <name val="Cambria"/>
      <family val="1"/>
    </font>
    <font>
      <b/>
      <sz val="11"/>
      <color rgb="FFC00000"/>
      <name val="Cambria"/>
      <family val="1"/>
    </font>
    <font>
      <b/>
      <sz val="11"/>
      <color rgb="FF006600"/>
      <name val="Cambria"/>
      <family val="1"/>
    </font>
    <font>
      <sz val="11"/>
      <color theme="1"/>
      <name val="Cambria"/>
      <family val="1"/>
    </font>
    <font>
      <b/>
      <sz val="11"/>
      <color rgb="FF005C00"/>
      <name val="Cambria"/>
      <family val="1"/>
    </font>
    <font>
      <b/>
      <sz val="11"/>
      <color rgb="FF532476"/>
      <name val="Cambria"/>
      <family val="1"/>
    </font>
    <font>
      <sz val="16"/>
      <color theme="2" tint="-9.9978637043366805E-2"/>
      <name val="Algerian"/>
      <family val="5"/>
    </font>
    <font>
      <b/>
      <sz val="12"/>
      <color rgb="FFC00000"/>
      <name val="Cambria"/>
      <family val="1"/>
    </font>
    <font>
      <b/>
      <i/>
      <sz val="11"/>
      <color theme="1"/>
      <name val="Cambria"/>
      <family val="1"/>
    </font>
    <font>
      <b/>
      <sz val="12"/>
      <color rgb="FF007CA8"/>
      <name val="Arial"/>
      <family val="2"/>
    </font>
    <font>
      <b/>
      <sz val="11"/>
      <color theme="1"/>
      <name val="Calibri"/>
      <family val="2"/>
      <scheme val="minor"/>
    </font>
    <font>
      <b/>
      <u/>
      <sz val="11"/>
      <color rgb="FFC00000"/>
      <name val="Cambria"/>
      <family val="1"/>
    </font>
    <font>
      <b/>
      <i/>
      <sz val="12"/>
      <color rgb="FFC00000"/>
      <name val="Arial Black"/>
      <family val="2"/>
    </font>
    <font>
      <b/>
      <sz val="11"/>
      <color theme="0"/>
      <name val="Calibri"/>
      <family val="2"/>
      <scheme val="minor"/>
    </font>
    <font>
      <b/>
      <i/>
      <sz val="11"/>
      <color rgb="FF9A0000"/>
      <name val="Cambria"/>
      <family val="1"/>
    </font>
    <font>
      <b/>
      <sz val="11"/>
      <color rgb="FF9A0000"/>
      <name val="Cambria"/>
      <family val="1"/>
    </font>
    <font>
      <b/>
      <i/>
      <sz val="11"/>
      <color rgb="FFFF0000"/>
      <name val="Cambria"/>
      <family val="1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8" tint="-0.499984740745262"/>
      <name val="Calibri"/>
      <family val="2"/>
      <scheme val="minor"/>
    </font>
    <font>
      <b/>
      <sz val="11"/>
      <color theme="8" tint="-0.499984740745262"/>
      <name val="Calibri"/>
      <family val="2"/>
      <scheme val="minor"/>
    </font>
    <font>
      <i/>
      <sz val="11"/>
      <color theme="1"/>
      <name val="Cambria"/>
      <family val="1"/>
    </font>
    <font>
      <b/>
      <sz val="14"/>
      <color theme="1"/>
      <name val="Cambria"/>
      <family val="1"/>
    </font>
    <font>
      <b/>
      <i/>
      <sz val="11"/>
      <color rgb="FF7A0000"/>
      <name val="Cambria"/>
      <family val="1"/>
    </font>
    <font>
      <sz val="14"/>
      <color rgb="FFC00000"/>
      <name val="Algerian"/>
      <family val="5"/>
    </font>
    <font>
      <b/>
      <sz val="11"/>
      <color rgb="FF008000"/>
      <name val="Cambria"/>
      <family val="1"/>
    </font>
    <font>
      <b/>
      <sz val="11"/>
      <color rgb="FFFF0000"/>
      <name val="Cambria"/>
      <family val="1"/>
    </font>
    <font>
      <b/>
      <sz val="11"/>
      <color theme="0"/>
      <name val="Cambria"/>
      <family val="1"/>
    </font>
    <font>
      <b/>
      <sz val="11"/>
      <color theme="4" tint="-0.499984740745262"/>
      <name val="Cambria"/>
      <family val="1"/>
    </font>
    <font>
      <b/>
      <sz val="11"/>
      <color rgb="FFC00000"/>
      <name val="Arial Black"/>
      <family val="2"/>
    </font>
    <font>
      <sz val="8"/>
      <name val="Calibri"/>
      <family val="2"/>
      <scheme val="minor"/>
    </font>
    <font>
      <b/>
      <i/>
      <sz val="11"/>
      <color rgb="FFC00000"/>
      <name val="Calibri"/>
      <family val="2"/>
      <scheme val="minor"/>
    </font>
    <font>
      <sz val="11"/>
      <color theme="1"/>
      <name val="Arial Black"/>
      <family val="2"/>
    </font>
    <font>
      <b/>
      <i/>
      <sz val="11"/>
      <color theme="8" tint="-0.499984740745262"/>
      <name val="Calibri"/>
      <family val="2"/>
      <scheme val="minor"/>
    </font>
    <font>
      <b/>
      <sz val="11"/>
      <color rgb="FF7A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rgb="FF660066"/>
      <name val="Cambria"/>
      <family val="1"/>
    </font>
    <font>
      <b/>
      <sz val="14"/>
      <color rgb="FF660066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99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gray125">
        <bgColor rgb="FFCCCCFF"/>
      </patternFill>
    </fill>
    <fill>
      <patternFill patternType="gray125">
        <bgColor rgb="FFFFFF2F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FFB953"/>
        <bgColor indexed="64"/>
      </patternFill>
    </fill>
    <fill>
      <patternFill patternType="solid">
        <fgColor rgb="FFFFAB2F"/>
        <bgColor indexed="64"/>
      </patternFill>
    </fill>
    <fill>
      <patternFill patternType="solid">
        <fgColor rgb="FFFF797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77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B3FF"/>
        <bgColor indexed="64"/>
      </patternFill>
    </fill>
    <fill>
      <patternFill patternType="solid">
        <fgColor rgb="FFDBB7FF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8989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rgb="FFFFA7A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BDBD"/>
        <bgColor indexed="64"/>
      </patternFill>
    </fill>
    <fill>
      <patternFill patternType="solid">
        <fgColor rgb="FFFFC9FF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rgb="FFFFFF7D"/>
        </stop>
        <stop position="1">
          <color rgb="FFFFFF00"/>
        </stop>
      </gradientFill>
    </fill>
  </fills>
  <borders count="112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rgb="FFC00000"/>
      </bottom>
      <diagonal/>
    </border>
    <border>
      <left style="thin">
        <color indexed="64"/>
      </left>
      <right style="medium">
        <color rgb="FFC00000"/>
      </right>
      <top/>
      <bottom/>
      <diagonal/>
    </border>
    <border>
      <left/>
      <right style="medium">
        <color rgb="FFC00000"/>
      </right>
      <top/>
      <bottom style="thin">
        <color indexed="64"/>
      </bottom>
      <diagonal/>
    </border>
    <border>
      <left style="medium">
        <color rgb="FFC00000"/>
      </left>
      <right style="medium">
        <color rgb="FFC00000"/>
      </right>
      <top style="medium">
        <color rgb="FFC00000"/>
      </top>
      <bottom style="medium">
        <color rgb="FFC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rgb="FFC00000"/>
      </left>
      <right style="medium">
        <color rgb="FFC00000"/>
      </right>
      <top/>
      <bottom style="medium">
        <color rgb="FFC00000"/>
      </bottom>
      <diagonal/>
    </border>
    <border>
      <left/>
      <right style="medium">
        <color rgb="FFC00000"/>
      </right>
      <top style="medium">
        <color rgb="FFC00000"/>
      </top>
      <bottom style="medium">
        <color rgb="FFC00000"/>
      </bottom>
      <diagonal/>
    </border>
    <border>
      <left style="thin">
        <color indexed="64"/>
      </left>
      <right style="medium">
        <color rgb="FFC00000"/>
      </right>
      <top/>
      <bottom style="thin">
        <color indexed="64"/>
      </bottom>
      <diagonal/>
    </border>
    <border>
      <left style="thin">
        <color indexed="64"/>
      </left>
      <right style="medium">
        <color rgb="FFC00000"/>
      </right>
      <top style="medium">
        <color rgb="FFC00000"/>
      </top>
      <bottom style="medium">
        <color rgb="FFC00000"/>
      </bottom>
      <diagonal/>
    </border>
    <border>
      <left style="thin">
        <color indexed="64"/>
      </left>
      <right style="medium">
        <color rgb="FFC00000"/>
      </right>
      <top/>
      <bottom style="medium">
        <color rgb="FFC00000"/>
      </bottom>
      <diagonal/>
    </border>
    <border>
      <left/>
      <right style="medium">
        <color rgb="FFC00000"/>
      </right>
      <top/>
      <bottom style="medium">
        <color rgb="FFC00000"/>
      </bottom>
      <diagonal/>
    </border>
    <border>
      <left style="thin">
        <color indexed="64"/>
      </left>
      <right style="medium">
        <color rgb="FFC00000"/>
      </right>
      <top style="thin">
        <color indexed="64"/>
      </top>
      <bottom/>
      <diagonal/>
    </border>
    <border>
      <left/>
      <right style="medium">
        <color rgb="FFC00000"/>
      </right>
      <top style="thin">
        <color indexed="64"/>
      </top>
      <bottom/>
      <diagonal/>
    </border>
    <border>
      <left style="thick">
        <color rgb="FFC00000"/>
      </left>
      <right style="thick">
        <color rgb="FFC00000"/>
      </right>
      <top style="thick">
        <color rgb="FFC00000"/>
      </top>
      <bottom style="thick">
        <color rgb="FFC00000"/>
      </bottom>
      <diagonal/>
    </border>
    <border>
      <left/>
      <right/>
      <top style="medium">
        <color rgb="FFC00000"/>
      </top>
      <bottom style="medium">
        <color rgb="FFC00000"/>
      </bottom>
      <diagonal/>
    </border>
    <border>
      <left/>
      <right/>
      <top style="thick">
        <color rgb="FFC00000"/>
      </top>
      <bottom style="thick">
        <color rgb="FFC00000"/>
      </bottom>
      <diagonal/>
    </border>
    <border>
      <left style="thick">
        <color rgb="FFC00000"/>
      </left>
      <right/>
      <top style="thick">
        <color rgb="FFC00000"/>
      </top>
      <bottom style="thick">
        <color rgb="FFC00000"/>
      </bottom>
      <diagonal/>
    </border>
    <border>
      <left style="thick">
        <color rgb="FFC00000"/>
      </left>
      <right/>
      <top/>
      <bottom style="thick">
        <color rgb="FFC00000"/>
      </bottom>
      <diagonal/>
    </border>
    <border>
      <left style="medium">
        <color rgb="FFC00000"/>
      </left>
      <right/>
      <top/>
      <bottom style="thick">
        <color rgb="FFC00000"/>
      </bottom>
      <diagonal/>
    </border>
    <border>
      <left style="medium">
        <color rgb="FFC00000"/>
      </left>
      <right style="thick">
        <color rgb="FFC00000"/>
      </right>
      <top style="thick">
        <color rgb="FFC00000"/>
      </top>
      <bottom style="thick">
        <color rgb="FFC00000"/>
      </bottom>
      <diagonal/>
    </border>
    <border>
      <left/>
      <right/>
      <top/>
      <bottom style="thick">
        <color rgb="FFC00000"/>
      </bottom>
      <diagonal/>
    </border>
    <border>
      <left style="medium">
        <color rgb="FFC00000"/>
      </left>
      <right style="medium">
        <color rgb="FFC00000"/>
      </right>
      <top style="thick">
        <color rgb="FFC00000"/>
      </top>
      <bottom style="medium">
        <color rgb="FFC00000"/>
      </bottom>
      <diagonal/>
    </border>
    <border>
      <left style="medium">
        <color rgb="FFC00000"/>
      </left>
      <right style="medium">
        <color rgb="FFC00000"/>
      </right>
      <top/>
      <bottom style="thin">
        <color indexed="64"/>
      </bottom>
      <diagonal/>
    </border>
    <border>
      <left style="medium">
        <color rgb="FFC00000"/>
      </left>
      <right style="medium">
        <color rgb="FFC00000"/>
      </right>
      <top style="thin">
        <color indexed="64"/>
      </top>
      <bottom/>
      <diagonal/>
    </border>
    <border>
      <left style="thick">
        <color rgb="FFC00000"/>
      </left>
      <right/>
      <top style="thick">
        <color rgb="FFC00000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rgb="FFC00000"/>
      </right>
      <top style="thick">
        <color rgb="FFC00000"/>
      </top>
      <bottom style="medium">
        <color rgb="FFC00000"/>
      </bottom>
      <diagonal/>
    </border>
    <border>
      <left/>
      <right style="medium">
        <color rgb="FFC00000"/>
      </right>
      <top/>
      <bottom/>
      <diagonal/>
    </border>
    <border>
      <left style="medium">
        <color rgb="FFC00000"/>
      </left>
      <right style="medium">
        <color rgb="FFC00000"/>
      </right>
      <top/>
      <bottom/>
      <diagonal/>
    </border>
    <border>
      <left style="thick">
        <color rgb="FF800080"/>
      </left>
      <right/>
      <top/>
      <bottom/>
      <diagonal/>
    </border>
    <border>
      <left/>
      <right/>
      <top style="thick">
        <color rgb="FF800080"/>
      </top>
      <bottom style="thick">
        <color rgb="FF800080"/>
      </bottom>
      <diagonal/>
    </border>
    <border>
      <left/>
      <right style="thick">
        <color rgb="FF800080"/>
      </right>
      <top style="thick">
        <color rgb="FF800080"/>
      </top>
      <bottom style="thick">
        <color rgb="FF800080"/>
      </bottom>
      <diagonal/>
    </border>
    <border>
      <left style="thick">
        <color rgb="FF800080"/>
      </left>
      <right/>
      <top style="thick">
        <color rgb="FF800080"/>
      </top>
      <bottom style="thick">
        <color rgb="FF800080"/>
      </bottom>
      <diagonal/>
    </border>
    <border>
      <left/>
      <right style="thick">
        <color rgb="FF800080"/>
      </right>
      <top/>
      <bottom/>
      <diagonal/>
    </border>
    <border>
      <left/>
      <right/>
      <top style="thick">
        <color rgb="FF800080"/>
      </top>
      <bottom/>
      <diagonal/>
    </border>
    <border>
      <left/>
      <right style="thick">
        <color rgb="FFC00000"/>
      </right>
      <top/>
      <bottom/>
      <diagonal/>
    </border>
    <border>
      <left/>
      <right/>
      <top style="thick">
        <color rgb="FFC00000"/>
      </top>
      <bottom/>
      <diagonal/>
    </border>
    <border>
      <left style="thick">
        <color rgb="FF800080"/>
      </left>
      <right/>
      <top style="thick">
        <color rgb="FF800080"/>
      </top>
      <bottom/>
      <diagonal/>
    </border>
    <border>
      <left style="medium">
        <color rgb="FFC00000"/>
      </left>
      <right/>
      <top style="thick">
        <color rgb="FFC00000"/>
      </top>
      <bottom style="thick">
        <color rgb="FFC00000"/>
      </bottom>
      <diagonal/>
    </border>
    <border>
      <left style="thick">
        <color rgb="FFC00000"/>
      </left>
      <right/>
      <top/>
      <bottom/>
      <diagonal/>
    </border>
    <border>
      <left/>
      <right style="thick">
        <color rgb="FF800080"/>
      </right>
      <top style="thick">
        <color rgb="FF800080"/>
      </top>
      <bottom style="thick">
        <color rgb="FFC00000"/>
      </bottom>
      <diagonal/>
    </border>
    <border>
      <left/>
      <right style="thick">
        <color rgb="FFC00000"/>
      </right>
      <top style="thick">
        <color rgb="FFC00000"/>
      </top>
      <bottom/>
      <diagonal/>
    </border>
    <border>
      <left/>
      <right style="thick">
        <color rgb="FFC00000"/>
      </right>
      <top style="thick">
        <color rgb="FFC00000"/>
      </top>
      <bottom style="thick">
        <color rgb="FFC00000"/>
      </bottom>
      <diagonal/>
    </border>
    <border>
      <left style="thick">
        <color rgb="FF800080"/>
      </left>
      <right/>
      <top style="thick">
        <color rgb="FF800080"/>
      </top>
      <bottom style="thick">
        <color rgb="FFC00000"/>
      </bottom>
      <diagonal/>
    </border>
    <border>
      <left/>
      <right style="thick">
        <color rgb="FFC00000"/>
      </right>
      <top/>
      <bottom style="thick">
        <color rgb="FFC00000"/>
      </bottom>
      <diagonal/>
    </border>
    <border>
      <left/>
      <right style="thick">
        <color rgb="FF800080"/>
      </right>
      <top style="thick">
        <color rgb="FF800080"/>
      </top>
      <bottom/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 style="thin">
        <color theme="1"/>
      </right>
      <top/>
      <bottom/>
      <diagonal/>
    </border>
    <border>
      <left style="thin">
        <color indexed="64"/>
      </left>
      <right style="thin">
        <color theme="1"/>
      </right>
      <top style="thin">
        <color indexed="64"/>
      </top>
      <bottom style="thin">
        <color theme="1"/>
      </bottom>
      <diagonal/>
    </border>
    <border>
      <left style="thin">
        <color indexed="64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indexed="64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theme="8" tint="-0.499984740745262"/>
      </left>
      <right style="thick">
        <color theme="8" tint="-0.499984740745262"/>
      </right>
      <top style="thick">
        <color theme="8" tint="-0.499984740745262"/>
      </top>
      <bottom style="thick">
        <color theme="8" tint="-0.499984740745262"/>
      </bottom>
      <diagonal/>
    </border>
    <border>
      <left style="thin">
        <color indexed="64"/>
      </left>
      <right/>
      <top/>
      <bottom/>
      <diagonal/>
    </border>
    <border>
      <left style="thick">
        <color theme="8" tint="-0.499984740745262"/>
      </left>
      <right/>
      <top style="thick">
        <color theme="8" tint="-0.499984740745262"/>
      </top>
      <bottom style="thick">
        <color theme="8" tint="-0.499984740745262"/>
      </bottom>
      <diagonal/>
    </border>
    <border>
      <left/>
      <right/>
      <top style="thick">
        <color theme="8" tint="-0.499984740745262"/>
      </top>
      <bottom style="thick">
        <color theme="8" tint="-0.499984740745262"/>
      </bottom>
      <diagonal/>
    </border>
    <border>
      <left/>
      <right style="thick">
        <color theme="8" tint="-0.499984740745262"/>
      </right>
      <top style="thick">
        <color theme="8" tint="-0.499984740745262"/>
      </top>
      <bottom style="thick">
        <color theme="8" tint="-0.499984740745262"/>
      </bottom>
      <diagonal/>
    </border>
    <border>
      <left style="medium">
        <color theme="8" tint="-0.499984740745262"/>
      </left>
      <right/>
      <top/>
      <bottom/>
      <diagonal/>
    </border>
    <border>
      <left style="thick">
        <color theme="8" tint="-0.499984740745262"/>
      </left>
      <right/>
      <top/>
      <bottom/>
      <diagonal/>
    </border>
    <border>
      <left/>
      <right/>
      <top/>
      <bottom style="thick">
        <color theme="8" tint="-0.499984740745262"/>
      </bottom>
      <diagonal/>
    </border>
    <border>
      <left/>
      <right style="thick">
        <color theme="8" tint="-0.499984740745262"/>
      </right>
      <top style="thick">
        <color theme="8" tint="-0.499984740745262"/>
      </top>
      <bottom/>
      <diagonal/>
    </border>
    <border>
      <left/>
      <right style="thick">
        <color theme="8" tint="-0.499984740745262"/>
      </right>
      <top/>
      <bottom/>
      <diagonal/>
    </border>
    <border>
      <left style="thick">
        <color theme="8" tint="-0.499984740745262"/>
      </left>
      <right style="thick">
        <color rgb="FFC00000"/>
      </right>
      <top style="thick">
        <color rgb="FFC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theme="8" tint="-0.499984740745262"/>
      </left>
      <right style="thick">
        <color theme="8" tint="-0.499984740745262"/>
      </right>
      <top style="thick">
        <color theme="8" tint="-0.499984740745262"/>
      </top>
      <bottom/>
      <diagonal/>
    </border>
    <border>
      <left/>
      <right/>
      <top style="thick">
        <color theme="8" tint="-0.499984740745262"/>
      </top>
      <bottom/>
      <diagonal/>
    </border>
    <border>
      <left/>
      <right style="thick">
        <color theme="3" tint="-0.499984740745262"/>
      </right>
      <top/>
      <bottom/>
      <diagonal/>
    </border>
    <border>
      <left style="thick">
        <color theme="3" tint="-0.499984740745262"/>
      </left>
      <right style="thick">
        <color theme="3" tint="-0.499984740745262"/>
      </right>
      <top style="thick">
        <color theme="3" tint="-0.499984740745262"/>
      </top>
      <bottom style="thick">
        <color theme="3" tint="-0.499984740745262"/>
      </bottom>
      <diagonal/>
    </border>
    <border>
      <left style="thick">
        <color theme="3" tint="-0.499984740745262"/>
      </left>
      <right/>
      <top/>
      <bottom/>
      <diagonal/>
    </border>
    <border>
      <left/>
      <right style="thick">
        <color theme="3" tint="-0.499984740745262"/>
      </right>
      <top style="thick">
        <color theme="3" tint="-0.499984740745262"/>
      </top>
      <bottom style="thick">
        <color theme="3" tint="-0.499984740745262"/>
      </bottom>
      <diagonal/>
    </border>
    <border>
      <left style="thick">
        <color theme="3" tint="-0.499984740745262"/>
      </left>
      <right style="thick">
        <color theme="3" tint="-0.499984740745262"/>
      </right>
      <top/>
      <bottom/>
      <diagonal/>
    </border>
    <border>
      <left/>
      <right style="thick">
        <color theme="3" tint="-0.499984740745262"/>
      </right>
      <top style="thick">
        <color theme="3" tint="-0.499984740745262"/>
      </top>
      <bottom/>
      <diagonal/>
    </border>
    <border>
      <left style="thick">
        <color theme="3" tint="-0.499984740745262"/>
      </left>
      <right style="thick">
        <color theme="3" tint="-0.499984740745262"/>
      </right>
      <top style="thick">
        <color theme="3" tint="-0.499984740745262"/>
      </top>
      <bottom/>
      <diagonal/>
    </border>
    <border>
      <left style="thick">
        <color theme="3" tint="-0.499984740745262"/>
      </left>
      <right/>
      <top style="thick">
        <color theme="3" tint="-0.499984740745262"/>
      </top>
      <bottom style="thick">
        <color theme="3" tint="-0.499984740745262"/>
      </bottom>
      <diagonal/>
    </border>
    <border>
      <left style="medium">
        <color rgb="FF7A0000"/>
      </left>
      <right style="medium">
        <color rgb="FF7A0000"/>
      </right>
      <top style="medium">
        <color rgb="FF7A0000"/>
      </top>
      <bottom style="medium">
        <color rgb="FF7A0000"/>
      </bottom>
      <diagonal/>
    </border>
    <border>
      <left/>
      <right/>
      <top style="medium">
        <color rgb="FF7A0000"/>
      </top>
      <bottom style="medium">
        <color theme="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 style="medium">
        <color theme="1"/>
      </right>
      <top/>
      <bottom/>
      <diagonal/>
    </border>
    <border>
      <left/>
      <right/>
      <top style="medium">
        <color rgb="FF7A0000"/>
      </top>
      <bottom/>
      <diagonal/>
    </border>
    <border>
      <left style="medium">
        <color rgb="FFC00000"/>
      </left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rgb="FFC00000"/>
      </left>
      <right/>
      <top/>
      <bottom/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 style="thin">
        <color rgb="FF660066"/>
      </left>
      <right/>
      <top style="thin">
        <color rgb="FF660066"/>
      </top>
      <bottom/>
      <diagonal/>
    </border>
    <border>
      <left/>
      <right style="thin">
        <color rgb="FF660066"/>
      </right>
      <top style="thin">
        <color rgb="FF660066"/>
      </top>
      <bottom/>
      <diagonal/>
    </border>
    <border>
      <left style="thick">
        <color rgb="FF660066"/>
      </left>
      <right/>
      <top/>
      <bottom/>
      <diagonal/>
    </border>
    <border>
      <left style="thick">
        <color rgb="FF660066"/>
      </left>
      <right/>
      <top style="thick">
        <color rgb="FF660066"/>
      </top>
      <bottom style="thick">
        <color rgb="FF660066"/>
      </bottom>
      <diagonal/>
    </border>
    <border>
      <left/>
      <right style="thick">
        <color rgb="FF660066"/>
      </right>
      <top style="thick">
        <color rgb="FF660066"/>
      </top>
      <bottom style="thick">
        <color rgb="FF660066"/>
      </bottom>
      <diagonal/>
    </border>
  </borders>
  <cellStyleXfs count="2">
    <xf numFmtId="0" fontId="0" fillId="0" borderId="0"/>
    <xf numFmtId="0" fontId="19" fillId="0" borderId="0" applyNumberFormat="0" applyFill="0" applyBorder="0" applyAlignment="0" applyProtection="0"/>
  </cellStyleXfs>
  <cellXfs count="296">
    <xf numFmtId="0" fontId="0" fillId="0" borderId="0" xfId="0"/>
    <xf numFmtId="1" fontId="1" fillId="5" borderId="4" xfId="0" applyNumberFormat="1" applyFont="1" applyFill="1" applyBorder="1" applyAlignment="1">
      <alignment horizontal="center" vertical="center"/>
    </xf>
    <xf numFmtId="1" fontId="1" fillId="5" borderId="11" xfId="0" applyNumberFormat="1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1" fontId="1" fillId="5" borderId="6" xfId="0" applyNumberFormat="1" applyFont="1" applyFill="1" applyBorder="1" applyAlignment="1">
      <alignment horizontal="center" vertical="center"/>
    </xf>
    <xf numFmtId="0" fontId="4" fillId="5" borderId="10" xfId="0" applyFont="1" applyFill="1" applyBorder="1" applyAlignment="1">
      <alignment horizontal="center" vertical="center"/>
    </xf>
    <xf numFmtId="1" fontId="1" fillId="5" borderId="13" xfId="0" applyNumberFormat="1" applyFont="1" applyFill="1" applyBorder="1" applyAlignment="1">
      <alignment horizontal="center" vertical="center"/>
    </xf>
    <xf numFmtId="0" fontId="4" fillId="5" borderId="14" xfId="0" applyFont="1" applyFill="1" applyBorder="1" applyAlignment="1">
      <alignment horizontal="center" vertical="center"/>
    </xf>
    <xf numFmtId="1" fontId="1" fillId="6" borderId="13" xfId="0" applyNumberFormat="1" applyFont="1" applyFill="1" applyBorder="1" applyAlignment="1">
      <alignment horizontal="center" vertical="center"/>
    </xf>
    <xf numFmtId="0" fontId="4" fillId="6" borderId="14" xfId="0" applyFont="1" applyFill="1" applyBorder="1" applyAlignment="1">
      <alignment horizontal="center" vertical="center"/>
    </xf>
    <xf numFmtId="1" fontId="1" fillId="6" borderId="15" xfId="0" applyNumberFormat="1" applyFont="1" applyFill="1" applyBorder="1" applyAlignment="1">
      <alignment horizontal="center" vertical="center"/>
    </xf>
    <xf numFmtId="0" fontId="4" fillId="6" borderId="16" xfId="0" applyFont="1" applyFill="1" applyBorder="1" applyAlignment="1">
      <alignment horizontal="center" vertical="center"/>
    </xf>
    <xf numFmtId="1" fontId="1" fillId="6" borderId="6" xfId="0" applyNumberFormat="1" applyFont="1" applyFill="1" applyBorder="1" applyAlignment="1">
      <alignment horizontal="center" vertical="center"/>
    </xf>
    <xf numFmtId="0" fontId="4" fillId="6" borderId="10" xfId="0" applyFont="1" applyFill="1" applyBorder="1" applyAlignment="1">
      <alignment horizontal="center" vertical="center"/>
    </xf>
    <xf numFmtId="0" fontId="0" fillId="0" borderId="0" xfId="0" applyBorder="1"/>
    <xf numFmtId="1" fontId="1" fillId="5" borderId="9" xfId="0" applyNumberFormat="1" applyFont="1" applyFill="1" applyBorder="1" applyAlignment="1">
      <alignment horizontal="center" vertical="center"/>
    </xf>
    <xf numFmtId="0" fontId="8" fillId="7" borderId="19" xfId="0" applyFont="1" applyFill="1" applyBorder="1" applyAlignment="1">
      <alignment horizontal="center" vertical="center" wrapText="1"/>
    </xf>
    <xf numFmtId="0" fontId="8" fillId="7" borderId="17" xfId="0" applyFont="1" applyFill="1" applyBorder="1" applyAlignment="1">
      <alignment horizontal="center" vertical="center" wrapText="1"/>
    </xf>
    <xf numFmtId="0" fontId="8" fillId="7" borderId="20" xfId="0" applyFont="1" applyFill="1" applyBorder="1" applyAlignment="1">
      <alignment horizontal="center" vertical="center" wrapText="1"/>
    </xf>
    <xf numFmtId="0" fontId="0" fillId="0" borderId="21" xfId="0" applyBorder="1"/>
    <xf numFmtId="9" fontId="3" fillId="3" borderId="24" xfId="0" applyNumberFormat="1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24" xfId="0" applyBorder="1"/>
    <xf numFmtId="0" fontId="0" fillId="0" borderId="22" xfId="0" applyBorder="1"/>
    <xf numFmtId="0" fontId="2" fillId="5" borderId="25" xfId="0" applyFon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0" fontId="2" fillId="5" borderId="26" xfId="0" applyFont="1" applyFill="1" applyBorder="1" applyAlignment="1">
      <alignment horizontal="center" vertical="center"/>
    </xf>
    <xf numFmtId="0" fontId="2" fillId="6" borderId="27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2" fillId="6" borderId="9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8" fillId="7" borderId="28" xfId="0" applyFont="1" applyFill="1" applyBorder="1" applyAlignment="1">
      <alignment horizontal="center" vertical="center" wrapText="1"/>
    </xf>
    <xf numFmtId="165" fontId="4" fillId="5" borderId="6" xfId="0" applyNumberFormat="1" applyFont="1" applyFill="1" applyBorder="1" applyAlignment="1">
      <alignment horizontal="center" vertical="center"/>
    </xf>
    <xf numFmtId="165" fontId="4" fillId="6" borderId="6" xfId="0" applyNumberFormat="1" applyFont="1" applyFill="1" applyBorder="1" applyAlignment="1">
      <alignment horizontal="center" vertical="center"/>
    </xf>
    <xf numFmtId="165" fontId="4" fillId="5" borderId="26" xfId="0" applyNumberFormat="1" applyFont="1" applyFill="1" applyBorder="1" applyAlignment="1">
      <alignment horizontal="center" vertical="center"/>
    </xf>
    <xf numFmtId="165" fontId="4" fillId="6" borderId="27" xfId="0" applyNumberFormat="1" applyFont="1" applyFill="1" applyBorder="1" applyAlignment="1">
      <alignment horizontal="center" vertical="center"/>
    </xf>
    <xf numFmtId="165" fontId="4" fillId="6" borderId="9" xfId="0" applyNumberFormat="1" applyFont="1" applyFill="1" applyBorder="1" applyAlignment="1">
      <alignment horizontal="center" vertical="center"/>
    </xf>
    <xf numFmtId="165" fontId="4" fillId="5" borderId="9" xfId="0" applyNumberFormat="1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4" fillId="6" borderId="18" xfId="0" applyFont="1" applyFill="1" applyBorder="1" applyAlignment="1">
      <alignment horizontal="center" vertical="center"/>
    </xf>
    <xf numFmtId="0" fontId="4" fillId="5" borderId="29" xfId="0" applyFont="1" applyFill="1" applyBorder="1" applyAlignment="1">
      <alignment horizontal="center" vertical="center"/>
    </xf>
    <xf numFmtId="0" fontId="4" fillId="6" borderId="30" xfId="0" applyFont="1" applyFill="1" applyBorder="1" applyAlignment="1">
      <alignment horizontal="center" vertical="center"/>
    </xf>
    <xf numFmtId="0" fontId="4" fillId="5" borderId="18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166" fontId="4" fillId="5" borderId="31" xfId="0" applyNumberFormat="1" applyFont="1" applyFill="1" applyBorder="1" applyAlignment="1">
      <alignment horizontal="center" vertical="center"/>
    </xf>
    <xf numFmtId="166" fontId="4" fillId="6" borderId="10" xfId="0" applyNumberFormat="1" applyFont="1" applyFill="1" applyBorder="1" applyAlignment="1">
      <alignment horizontal="center" vertical="center"/>
    </xf>
    <xf numFmtId="166" fontId="4" fillId="5" borderId="5" xfId="0" applyNumberFormat="1" applyFont="1" applyFill="1" applyBorder="1" applyAlignment="1">
      <alignment horizontal="center" vertical="center"/>
    </xf>
    <xf numFmtId="166" fontId="4" fillId="6" borderId="16" xfId="0" applyNumberFormat="1" applyFont="1" applyFill="1" applyBorder="1" applyAlignment="1">
      <alignment horizontal="center" vertical="center"/>
    </xf>
    <xf numFmtId="166" fontId="4" fillId="5" borderId="10" xfId="0" applyNumberFormat="1" applyFont="1" applyFill="1" applyBorder="1" applyAlignment="1">
      <alignment horizontal="center" vertical="center"/>
    </xf>
    <xf numFmtId="166" fontId="4" fillId="6" borderId="14" xfId="0" applyNumberFormat="1" applyFont="1" applyFill="1" applyBorder="1" applyAlignment="1">
      <alignment horizontal="center" vertical="center"/>
    </xf>
    <xf numFmtId="166" fontId="4" fillId="5" borderId="14" xfId="0" applyNumberFormat="1" applyFont="1" applyFill="1" applyBorder="1" applyAlignment="1">
      <alignment horizontal="center" vertical="center"/>
    </xf>
    <xf numFmtId="164" fontId="5" fillId="5" borderId="25" xfId="0" applyNumberFormat="1" applyFont="1" applyFill="1" applyBorder="1" applyAlignment="1">
      <alignment horizontal="center" vertical="center"/>
    </xf>
    <xf numFmtId="164" fontId="5" fillId="6" borderId="6" xfId="0" applyNumberFormat="1" applyFont="1" applyFill="1" applyBorder="1" applyAlignment="1">
      <alignment horizontal="center" vertical="center"/>
    </xf>
    <xf numFmtId="164" fontId="5" fillId="5" borderId="26" xfId="0" applyNumberFormat="1" applyFont="1" applyFill="1" applyBorder="1" applyAlignment="1">
      <alignment horizontal="center" vertical="center"/>
    </xf>
    <xf numFmtId="164" fontId="5" fillId="6" borderId="27" xfId="0" applyNumberFormat="1" applyFont="1" applyFill="1" applyBorder="1" applyAlignment="1">
      <alignment horizontal="center" vertical="center"/>
    </xf>
    <xf numFmtId="164" fontId="5" fillId="5" borderId="6" xfId="0" applyNumberFormat="1" applyFont="1" applyFill="1" applyBorder="1" applyAlignment="1">
      <alignment horizontal="center" vertical="center"/>
    </xf>
    <xf numFmtId="164" fontId="5" fillId="6" borderId="9" xfId="0" applyNumberFormat="1" applyFont="1" applyFill="1" applyBorder="1" applyAlignment="1">
      <alignment horizontal="center" vertical="center"/>
    </xf>
    <xf numFmtId="164" fontId="5" fillId="5" borderId="9" xfId="0" applyNumberFormat="1" applyFont="1" applyFill="1" applyBorder="1" applyAlignment="1">
      <alignment horizontal="center" vertical="center"/>
    </xf>
    <xf numFmtId="0" fontId="4" fillId="5" borderId="32" xfId="0" applyFont="1" applyFill="1" applyBorder="1" applyAlignment="1">
      <alignment horizontal="center" vertical="center"/>
    </xf>
    <xf numFmtId="164" fontId="5" fillId="5" borderId="33" xfId="0" applyNumberFormat="1" applyFont="1" applyFill="1" applyBorder="1" applyAlignment="1">
      <alignment horizontal="center" vertical="center"/>
    </xf>
    <xf numFmtId="166" fontId="4" fillId="5" borderId="32" xfId="0" applyNumberFormat="1" applyFont="1" applyFill="1" applyBorder="1" applyAlignment="1">
      <alignment horizontal="center" vertical="center"/>
    </xf>
    <xf numFmtId="0" fontId="4" fillId="5" borderId="0" xfId="0" applyFont="1" applyFill="1" applyBorder="1" applyAlignment="1">
      <alignment horizontal="center" vertical="center"/>
    </xf>
    <xf numFmtId="165" fontId="4" fillId="5" borderId="33" xfId="0" applyNumberFormat="1" applyFont="1" applyFill="1" applyBorder="1" applyAlignment="1">
      <alignment horizontal="center" vertical="center"/>
    </xf>
    <xf numFmtId="0" fontId="2" fillId="5" borderId="33" xfId="0" applyFont="1" applyFill="1" applyBorder="1" applyAlignment="1">
      <alignment horizontal="center" vertical="center"/>
    </xf>
    <xf numFmtId="1" fontId="1" fillId="6" borderId="4" xfId="0" applyNumberFormat="1" applyFont="1" applyFill="1" applyBorder="1" applyAlignment="1">
      <alignment horizontal="center" vertical="center"/>
    </xf>
    <xf numFmtId="0" fontId="4" fillId="6" borderId="32" xfId="0" applyFont="1" applyFill="1" applyBorder="1" applyAlignment="1">
      <alignment horizontal="center" vertical="center"/>
    </xf>
    <xf numFmtId="164" fontId="5" fillId="6" borderId="33" xfId="0" applyNumberFormat="1" applyFont="1" applyFill="1" applyBorder="1" applyAlignment="1">
      <alignment horizontal="center" vertical="center"/>
    </xf>
    <xf numFmtId="166" fontId="4" fillId="6" borderId="32" xfId="0" applyNumberFormat="1" applyFont="1" applyFill="1" applyBorder="1" applyAlignment="1">
      <alignment horizontal="center" vertical="center"/>
    </xf>
    <xf numFmtId="0" fontId="4" fillId="6" borderId="0" xfId="0" applyFont="1" applyFill="1" applyBorder="1" applyAlignment="1">
      <alignment horizontal="center" vertical="center"/>
    </xf>
    <xf numFmtId="165" fontId="4" fillId="6" borderId="33" xfId="0" applyNumberFormat="1" applyFont="1" applyFill="1" applyBorder="1" applyAlignment="1">
      <alignment horizontal="center" vertical="center"/>
    </xf>
    <xf numFmtId="0" fontId="2" fillId="6" borderId="33" xfId="0" applyFont="1" applyFill="1" applyBorder="1" applyAlignment="1">
      <alignment horizontal="center" vertical="center"/>
    </xf>
    <xf numFmtId="1" fontId="1" fillId="6" borderId="12" xfId="0" applyNumberFormat="1" applyFont="1" applyFill="1" applyBorder="1" applyAlignment="1">
      <alignment horizontal="center" vertical="center"/>
    </xf>
    <xf numFmtId="1" fontId="1" fillId="5" borderId="12" xfId="0" applyNumberFormat="1" applyFont="1" applyFill="1" applyBorder="1" applyAlignment="1">
      <alignment horizontal="center" vertical="center"/>
    </xf>
    <xf numFmtId="165" fontId="4" fillId="5" borderId="25" xfId="0" applyNumberFormat="1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34" xfId="0" applyBorder="1"/>
    <xf numFmtId="0" fontId="0" fillId="0" borderId="35" xfId="0" applyBorder="1"/>
    <xf numFmtId="0" fontId="0" fillId="0" borderId="42" xfId="0" applyBorder="1"/>
    <xf numFmtId="0" fontId="0" fillId="0" borderId="50" xfId="0" applyBorder="1"/>
    <xf numFmtId="0" fontId="0" fillId="0" borderId="51" xfId="0" applyBorder="1"/>
    <xf numFmtId="0" fontId="9" fillId="0" borderId="0" xfId="0" applyFont="1" applyAlignment="1">
      <alignment horizontal="left" vertical="top"/>
    </xf>
    <xf numFmtId="0" fontId="9" fillId="0" borderId="0" xfId="0" applyFont="1" applyBorder="1" applyAlignment="1">
      <alignment horizontal="left" vertical="top"/>
    </xf>
    <xf numFmtId="0" fontId="9" fillId="0" borderId="40" xfId="0" applyFont="1" applyBorder="1" applyAlignment="1">
      <alignment horizontal="left" vertical="top"/>
    </xf>
    <xf numFmtId="0" fontId="9" fillId="0" borderId="38" xfId="0" applyFont="1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9" fillId="0" borderId="0" xfId="0" applyFont="1" applyBorder="1" applyAlignment="1">
      <alignment horizontal="left" vertical="center" wrapText="1"/>
    </xf>
    <xf numFmtId="0" fontId="15" fillId="12" borderId="56" xfId="0" applyFont="1" applyFill="1" applyBorder="1" applyAlignment="1">
      <alignment horizontal="left" vertical="top"/>
    </xf>
    <xf numFmtId="0" fontId="15" fillId="12" borderId="57" xfId="0" applyFont="1" applyFill="1" applyBorder="1" applyAlignment="1">
      <alignment horizontal="left" vertical="top"/>
    </xf>
    <xf numFmtId="0" fontId="15" fillId="12" borderId="57" xfId="0" applyFont="1" applyFill="1" applyBorder="1" applyAlignment="1">
      <alignment horizontal="left" vertical="top" wrapText="1"/>
    </xf>
    <xf numFmtId="0" fontId="15" fillId="12" borderId="52" xfId="0" applyFont="1" applyFill="1" applyBorder="1"/>
    <xf numFmtId="0" fontId="15" fillId="12" borderId="52" xfId="0" applyFont="1" applyFill="1" applyBorder="1" applyAlignment="1">
      <alignment wrapText="1"/>
    </xf>
    <xf numFmtId="0" fontId="9" fillId="0" borderId="53" xfId="0" applyFont="1" applyBorder="1" applyAlignment="1">
      <alignment horizontal="center" vertical="center"/>
    </xf>
    <xf numFmtId="0" fontId="9" fillId="0" borderId="53" xfId="0" applyFont="1" applyBorder="1" applyAlignment="1">
      <alignment horizontal="center" vertical="center" wrapText="1"/>
    </xf>
    <xf numFmtId="0" fontId="1" fillId="3" borderId="63" xfId="0" applyFont="1" applyFill="1" applyBorder="1" applyAlignment="1">
      <alignment horizontal="center" vertical="center"/>
    </xf>
    <xf numFmtId="0" fontId="1" fillId="3" borderId="55" xfId="0" applyFont="1" applyFill="1" applyBorder="1" applyAlignment="1">
      <alignment horizontal="center" vertical="center"/>
    </xf>
    <xf numFmtId="0" fontId="1" fillId="3" borderId="64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/>
    </xf>
    <xf numFmtId="0" fontId="1" fillId="3" borderId="65" xfId="0" applyFont="1" applyFill="1" applyBorder="1" applyAlignment="1">
      <alignment horizontal="center" vertical="center"/>
    </xf>
    <xf numFmtId="14" fontId="9" fillId="0" borderId="62" xfId="0" applyNumberFormat="1" applyFont="1" applyBorder="1" applyAlignment="1">
      <alignment horizontal="center" vertical="center"/>
    </xf>
    <xf numFmtId="1" fontId="9" fillId="0" borderId="62" xfId="0" applyNumberFormat="1" applyFont="1" applyBorder="1" applyAlignment="1">
      <alignment horizontal="center" vertical="center"/>
    </xf>
    <xf numFmtId="0" fontId="9" fillId="0" borderId="66" xfId="0" applyFont="1" applyBorder="1" applyAlignment="1">
      <alignment horizontal="center" vertical="center"/>
    </xf>
    <xf numFmtId="0" fontId="9" fillId="0" borderId="67" xfId="0" applyFont="1" applyBorder="1" applyAlignment="1">
      <alignment horizontal="center" vertical="center"/>
    </xf>
    <xf numFmtId="0" fontId="16" fillId="3" borderId="66" xfId="0" applyFont="1" applyFill="1" applyBorder="1" applyAlignment="1">
      <alignment horizontal="center" vertical="center"/>
    </xf>
    <xf numFmtId="0" fontId="16" fillId="3" borderId="66" xfId="0" applyFont="1" applyFill="1" applyBorder="1" applyAlignment="1">
      <alignment horizontal="center" vertical="center" wrapText="1"/>
    </xf>
    <xf numFmtId="0" fontId="0" fillId="0" borderId="71" xfId="0" applyBorder="1" applyAlignment="1">
      <alignment horizontal="center" vertical="center"/>
    </xf>
    <xf numFmtId="0" fontId="0" fillId="0" borderId="73" xfId="0" applyBorder="1" applyAlignment="1">
      <alignment horizontal="center" vertical="center"/>
    </xf>
    <xf numFmtId="0" fontId="0" fillId="0" borderId="73" xfId="0" applyBorder="1"/>
    <xf numFmtId="0" fontId="0" fillId="0" borderId="74" xfId="0" applyBorder="1"/>
    <xf numFmtId="0" fontId="0" fillId="0" borderId="75" xfId="0" applyBorder="1"/>
    <xf numFmtId="0" fontId="11" fillId="0" borderId="0" xfId="0" applyFont="1"/>
    <xf numFmtId="0" fontId="18" fillId="0" borderId="0" xfId="0" applyFont="1" applyBorder="1"/>
    <xf numFmtId="0" fontId="18" fillId="0" borderId="71" xfId="0" applyFont="1" applyBorder="1" applyAlignment="1">
      <alignment horizontal="center" vertical="center"/>
    </xf>
    <xf numFmtId="0" fontId="15" fillId="13" borderId="17" xfId="0" applyFont="1" applyFill="1" applyBorder="1" applyAlignment="1">
      <alignment horizontal="center" vertical="center"/>
    </xf>
    <xf numFmtId="0" fontId="15" fillId="13" borderId="72" xfId="0" applyFont="1" applyFill="1" applyBorder="1" applyAlignment="1">
      <alignment horizontal="center" vertical="center"/>
    </xf>
    <xf numFmtId="0" fontId="15" fillId="13" borderId="76" xfId="0" applyFont="1" applyFill="1" applyBorder="1" applyAlignment="1">
      <alignment horizontal="center" vertical="center"/>
    </xf>
    <xf numFmtId="0" fontId="0" fillId="0" borderId="41" xfId="0" applyBorder="1"/>
    <xf numFmtId="0" fontId="0" fillId="0" borderId="62" xfId="0" applyBorder="1"/>
    <xf numFmtId="0" fontId="24" fillId="17" borderId="62" xfId="0" applyFont="1" applyFill="1" applyBorder="1" applyAlignment="1">
      <alignment vertical="top"/>
    </xf>
    <xf numFmtId="0" fontId="24" fillId="18" borderId="62" xfId="0" applyFont="1" applyFill="1" applyBorder="1" applyAlignment="1">
      <alignment vertical="top"/>
    </xf>
    <xf numFmtId="0" fontId="24" fillId="14" borderId="62" xfId="0" applyFont="1" applyFill="1" applyBorder="1" applyAlignment="1">
      <alignment vertical="top"/>
    </xf>
    <xf numFmtId="0" fontId="24" fillId="0" borderId="62" xfId="0" applyFont="1" applyBorder="1"/>
    <xf numFmtId="0" fontId="17" fillId="7" borderId="78" xfId="0" applyFont="1" applyFill="1" applyBorder="1" applyAlignment="1">
      <alignment vertical="center"/>
    </xf>
    <xf numFmtId="0" fontId="25" fillId="0" borderId="0" xfId="0" applyFont="1" applyAlignment="1">
      <alignment vertical="center"/>
    </xf>
    <xf numFmtId="0" fontId="2" fillId="22" borderId="62" xfId="0" applyFont="1" applyFill="1" applyBorder="1" applyAlignment="1">
      <alignment horizontal="center" vertical="center"/>
    </xf>
    <xf numFmtId="0" fontId="2" fillId="22" borderId="62" xfId="0" applyFont="1" applyFill="1" applyBorder="1" applyAlignment="1">
      <alignment horizontal="center" vertical="center" wrapText="1"/>
    </xf>
    <xf numFmtId="1" fontId="2" fillId="22" borderId="62" xfId="0" applyNumberFormat="1" applyFont="1" applyFill="1" applyBorder="1" applyAlignment="1">
      <alignment horizontal="center" vertical="center"/>
    </xf>
    <xf numFmtId="0" fontId="25" fillId="0" borderId="82" xfId="0" applyFont="1" applyBorder="1" applyAlignment="1">
      <alignment vertical="center"/>
    </xf>
    <xf numFmtId="0" fontId="25" fillId="0" borderId="83" xfId="0" applyFont="1" applyBorder="1" applyAlignment="1">
      <alignment vertical="center"/>
    </xf>
    <xf numFmtId="167" fontId="9" fillId="0" borderId="62" xfId="0" applyNumberFormat="1" applyFont="1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1" fontId="11" fillId="0" borderId="62" xfId="0" applyNumberFormat="1" applyFont="1" applyBorder="1" applyAlignment="1">
      <alignment horizontal="center" vertical="center"/>
    </xf>
    <xf numFmtId="0" fontId="0" fillId="0" borderId="62" xfId="0" applyFont="1" applyBorder="1" applyAlignment="1">
      <alignment horizontal="center" vertical="center"/>
    </xf>
    <xf numFmtId="14" fontId="0" fillId="0" borderId="62" xfId="0" applyNumberFormat="1" applyFont="1" applyBorder="1" applyAlignment="1">
      <alignment horizontal="center" vertical="center"/>
    </xf>
    <xf numFmtId="1" fontId="1" fillId="0" borderId="62" xfId="0" applyNumberFormat="1" applyFont="1" applyBorder="1" applyAlignment="1">
      <alignment vertical="center"/>
    </xf>
    <xf numFmtId="0" fontId="1" fillId="16" borderId="62" xfId="0" applyFont="1" applyFill="1" applyBorder="1" applyAlignment="1">
      <alignment vertical="center"/>
    </xf>
    <xf numFmtId="1" fontId="1" fillId="17" borderId="62" xfId="0" applyNumberFormat="1" applyFont="1" applyFill="1" applyBorder="1" applyAlignment="1">
      <alignment vertical="top"/>
    </xf>
    <xf numFmtId="1" fontId="1" fillId="18" borderId="62" xfId="0" applyNumberFormat="1" applyFont="1" applyFill="1" applyBorder="1" applyAlignment="1">
      <alignment vertical="top"/>
    </xf>
    <xf numFmtId="1" fontId="27" fillId="7" borderId="62" xfId="0" applyNumberFormat="1" applyFont="1" applyFill="1" applyBorder="1" applyAlignment="1">
      <alignment horizontal="center" vertical="center"/>
    </xf>
    <xf numFmtId="1" fontId="1" fillId="19" borderId="62" xfId="0" applyNumberFormat="1" applyFont="1" applyFill="1" applyBorder="1" applyAlignment="1">
      <alignment horizontal="center" vertical="center"/>
    </xf>
    <xf numFmtId="1" fontId="1" fillId="0" borderId="62" xfId="0" applyNumberFormat="1" applyFont="1" applyBorder="1"/>
    <xf numFmtId="1" fontId="1" fillId="16" borderId="62" xfId="0" applyNumberFormat="1" applyFont="1" applyFill="1" applyBorder="1" applyAlignment="1">
      <alignment vertical="center"/>
    </xf>
    <xf numFmtId="1" fontId="1" fillId="14" borderId="62" xfId="0" applyNumberFormat="1" applyFont="1" applyFill="1" applyBorder="1" applyAlignment="1">
      <alignment vertical="top"/>
    </xf>
    <xf numFmtId="1" fontId="0" fillId="0" borderId="62" xfId="0" applyNumberFormat="1" applyBorder="1"/>
    <xf numFmtId="0" fontId="28" fillId="24" borderId="62" xfId="0" applyFont="1" applyFill="1" applyBorder="1" applyAlignment="1">
      <alignment horizontal="center" vertical="center" wrapText="1"/>
    </xf>
    <xf numFmtId="0" fontId="28" fillId="24" borderId="62" xfId="0" applyFont="1" applyFill="1" applyBorder="1" applyAlignment="1">
      <alignment horizontal="center" vertical="center"/>
    </xf>
    <xf numFmtId="168" fontId="0" fillId="25" borderId="62" xfId="0" applyNumberFormat="1" applyFill="1" applyBorder="1"/>
    <xf numFmtId="0" fontId="2" fillId="26" borderId="62" xfId="0" applyFont="1" applyFill="1" applyBorder="1" applyAlignment="1">
      <alignment horizontal="center" vertical="center"/>
    </xf>
    <xf numFmtId="0" fontId="29" fillId="7" borderId="62" xfId="0" applyFont="1" applyFill="1" applyBorder="1" applyAlignment="1">
      <alignment horizontal="center" vertical="center"/>
    </xf>
    <xf numFmtId="0" fontId="26" fillId="27" borderId="62" xfId="0" applyFont="1" applyFill="1" applyBorder="1" applyAlignment="1">
      <alignment horizontal="center" vertical="center"/>
    </xf>
    <xf numFmtId="167" fontId="1" fillId="0" borderId="66" xfId="0" applyNumberFormat="1" applyFont="1" applyBorder="1"/>
    <xf numFmtId="167" fontId="1" fillId="0" borderId="88" xfId="0" applyNumberFormat="1" applyFont="1" applyBorder="1"/>
    <xf numFmtId="0" fontId="0" fillId="0" borderId="89" xfId="0" applyBorder="1"/>
    <xf numFmtId="0" fontId="0" fillId="0" borderId="90" xfId="0" applyBorder="1"/>
    <xf numFmtId="0" fontId="0" fillId="0" borderId="92" xfId="0" applyBorder="1"/>
    <xf numFmtId="0" fontId="15" fillId="0" borderId="94" xfId="0" applyFont="1" applyBorder="1" applyAlignment="1">
      <alignment horizontal="right"/>
    </xf>
    <xf numFmtId="0" fontId="15" fillId="0" borderId="91" xfId="0" applyFont="1" applyBorder="1" applyAlignment="1">
      <alignment horizontal="right"/>
    </xf>
    <xf numFmtId="0" fontId="15" fillId="0" borderId="96" xfId="0" applyFont="1" applyBorder="1" applyAlignment="1">
      <alignment horizontal="right"/>
    </xf>
    <xf numFmtId="167" fontId="9" fillId="3" borderId="93" xfId="0" applyNumberFormat="1" applyFont="1" applyFill="1" applyBorder="1"/>
    <xf numFmtId="167" fontId="9" fillId="3" borderId="95" xfId="0" applyNumberFormat="1" applyFont="1" applyFill="1" applyBorder="1"/>
    <xf numFmtId="167" fontId="9" fillId="3" borderId="91" xfId="0" applyNumberFormat="1" applyFont="1" applyFill="1" applyBorder="1"/>
    <xf numFmtId="0" fontId="16" fillId="3" borderId="21" xfId="0" applyFont="1" applyFill="1" applyBorder="1" applyAlignment="1">
      <alignment horizontal="center" vertical="center"/>
    </xf>
    <xf numFmtId="167" fontId="1" fillId="0" borderId="93" xfId="0" applyNumberFormat="1" applyFont="1" applyBorder="1"/>
    <xf numFmtId="9" fontId="1" fillId="0" borderId="0" xfId="0" applyNumberFormat="1" applyFont="1" applyBorder="1"/>
    <xf numFmtId="0" fontId="30" fillId="28" borderId="98" xfId="0" applyFont="1" applyFill="1" applyBorder="1" applyAlignment="1">
      <alignment horizontal="center" vertical="center" wrapText="1"/>
    </xf>
    <xf numFmtId="0" fontId="30" fillId="28" borderId="98" xfId="0" applyFont="1" applyFill="1" applyBorder="1" applyAlignment="1">
      <alignment horizontal="center" vertical="center"/>
    </xf>
    <xf numFmtId="0" fontId="32" fillId="0" borderId="98" xfId="0" applyFont="1" applyBorder="1"/>
    <xf numFmtId="169" fontId="4" fillId="0" borderId="98" xfId="0" applyNumberFormat="1" applyFont="1" applyBorder="1"/>
    <xf numFmtId="0" fontId="0" fillId="0" borderId="99" xfId="0" applyBorder="1"/>
    <xf numFmtId="0" fontId="33" fillId="6" borderId="100" xfId="0" applyFont="1" applyFill="1" applyBorder="1" applyAlignment="1">
      <alignment vertical="center"/>
    </xf>
    <xf numFmtId="0" fontId="0" fillId="0" borderId="102" xfId="0" applyBorder="1"/>
    <xf numFmtId="0" fontId="34" fillId="29" borderId="105" xfId="0" applyFont="1" applyFill="1" applyBorder="1"/>
    <xf numFmtId="0" fontId="34" fillId="29" borderId="100" xfId="0" applyFont="1" applyFill="1" applyBorder="1"/>
    <xf numFmtId="0" fontId="34" fillId="29" borderId="106" xfId="0" applyFont="1" applyFill="1" applyBorder="1"/>
    <xf numFmtId="0" fontId="35" fillId="30" borderId="98" xfId="0" applyFont="1" applyFill="1" applyBorder="1" applyAlignment="1">
      <alignment horizontal="center" vertical="center"/>
    </xf>
    <xf numFmtId="0" fontId="0" fillId="0" borderId="100" xfId="0" applyBorder="1"/>
    <xf numFmtId="0" fontId="11" fillId="32" borderId="98" xfId="0" applyFont="1" applyFill="1" applyBorder="1" applyAlignment="1">
      <alignment horizontal="center" vertical="center"/>
    </xf>
    <xf numFmtId="0" fontId="36" fillId="0" borderId="100" xfId="0" applyFont="1" applyBorder="1" applyAlignment="1">
      <alignment horizontal="center" vertical="center"/>
    </xf>
    <xf numFmtId="0" fontId="36" fillId="0" borderId="104" xfId="0" applyFont="1" applyBorder="1" applyAlignment="1">
      <alignment horizontal="center" vertical="center"/>
    </xf>
    <xf numFmtId="169" fontId="4" fillId="0" borderId="101" xfId="0" applyNumberFormat="1" applyFont="1" applyBorder="1"/>
    <xf numFmtId="169" fontId="4" fillId="0" borderId="100" xfId="0" applyNumberFormat="1" applyFont="1" applyBorder="1"/>
    <xf numFmtId="164" fontId="37" fillId="5" borderId="25" xfId="0" applyNumberFormat="1" applyFont="1" applyFill="1" applyBorder="1" applyAlignment="1">
      <alignment horizontal="center" vertical="center"/>
    </xf>
    <xf numFmtId="164" fontId="37" fillId="6" borderId="25" xfId="0" applyNumberFormat="1" applyFont="1" applyFill="1" applyBorder="1" applyAlignment="1">
      <alignment horizontal="center" vertical="center"/>
    </xf>
    <xf numFmtId="164" fontId="37" fillId="5" borderId="31" xfId="0" applyNumberFormat="1" applyFont="1" applyFill="1" applyBorder="1" applyAlignment="1">
      <alignment horizontal="center" vertical="center"/>
    </xf>
    <xf numFmtId="164" fontId="37" fillId="6" borderId="31" xfId="0" applyNumberFormat="1" applyFont="1" applyFill="1" applyBorder="1" applyAlignment="1">
      <alignment horizontal="center" vertical="center"/>
    </xf>
    <xf numFmtId="170" fontId="39" fillId="0" borderId="62" xfId="0" applyNumberFormat="1" applyFont="1" applyBorder="1" applyAlignment="1">
      <alignment horizontal="center" vertical="center"/>
    </xf>
    <xf numFmtId="171" fontId="0" fillId="0" borderId="62" xfId="0" applyNumberFormat="1" applyBorder="1" applyAlignment="1">
      <alignment horizontal="center" vertical="center"/>
    </xf>
    <xf numFmtId="0" fontId="0" fillId="0" borderId="67" xfId="0" applyBorder="1"/>
    <xf numFmtId="0" fontId="0" fillId="0" borderId="107" xfId="0" applyBorder="1"/>
    <xf numFmtId="0" fontId="0" fillId="0" borderId="108" xfId="0" applyBorder="1"/>
    <xf numFmtId="0" fontId="0" fillId="0" borderId="109" xfId="0" applyBorder="1"/>
    <xf numFmtId="169" fontId="6" fillId="5" borderId="14" xfId="0" applyNumberFormat="1" applyFont="1" applyFill="1" applyBorder="1" applyAlignment="1">
      <alignment horizontal="center" vertical="center"/>
    </xf>
    <xf numFmtId="169" fontId="6" fillId="6" borderId="10" xfId="0" applyNumberFormat="1" applyFont="1" applyFill="1" applyBorder="1" applyAlignment="1">
      <alignment horizontal="center" vertical="center"/>
    </xf>
    <xf numFmtId="169" fontId="6" fillId="5" borderId="32" xfId="0" applyNumberFormat="1" applyFont="1" applyFill="1" applyBorder="1" applyAlignment="1">
      <alignment horizontal="center" vertical="center"/>
    </xf>
    <xf numFmtId="169" fontId="6" fillId="5" borderId="10" xfId="0" applyNumberFormat="1" applyFont="1" applyFill="1" applyBorder="1" applyAlignment="1">
      <alignment horizontal="center" vertical="center"/>
    </xf>
    <xf numFmtId="169" fontId="6" fillId="6" borderId="32" xfId="0" applyNumberFormat="1" applyFont="1" applyFill="1" applyBorder="1" applyAlignment="1">
      <alignment horizontal="center" vertical="center"/>
    </xf>
    <xf numFmtId="169" fontId="6" fillId="5" borderId="5" xfId="0" applyNumberFormat="1" applyFont="1" applyFill="1" applyBorder="1" applyAlignment="1">
      <alignment horizontal="center" vertical="center"/>
    </xf>
    <xf numFmtId="169" fontId="6" fillId="6" borderId="16" xfId="0" applyNumberFormat="1" applyFont="1" applyFill="1" applyBorder="1" applyAlignment="1">
      <alignment horizontal="center" vertical="center"/>
    </xf>
    <xf numFmtId="169" fontId="6" fillId="6" borderId="14" xfId="0" applyNumberFormat="1" applyFont="1" applyFill="1" applyBorder="1" applyAlignment="1">
      <alignment horizontal="center" vertical="center"/>
    </xf>
    <xf numFmtId="2" fontId="1" fillId="19" borderId="62" xfId="0" applyNumberFormat="1" applyFont="1" applyFill="1" applyBorder="1" applyAlignment="1">
      <alignment horizontal="center" vertical="center"/>
    </xf>
    <xf numFmtId="0" fontId="7" fillId="4" borderId="7" xfId="0" applyFont="1" applyFill="1" applyBorder="1" applyAlignment="1">
      <alignment horizontal="center" vertical="center"/>
    </xf>
    <xf numFmtId="0" fontId="7" fillId="4" borderId="8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9" fillId="0" borderId="68" xfId="0" applyFont="1" applyBorder="1" applyAlignment="1">
      <alignment horizontal="center" vertical="center"/>
    </xf>
    <xf numFmtId="0" fontId="9" fillId="0" borderId="69" xfId="0" applyFont="1" applyBorder="1" applyAlignment="1">
      <alignment horizontal="center" vertical="center"/>
    </xf>
    <xf numFmtId="0" fontId="9" fillId="0" borderId="70" xfId="0" applyFont="1" applyBorder="1" applyAlignment="1">
      <alignment horizontal="center" vertical="center"/>
    </xf>
    <xf numFmtId="0" fontId="15" fillId="13" borderId="20" xfId="0" applyFont="1" applyFill="1" applyBorder="1" applyAlignment="1">
      <alignment horizontal="center" vertical="center"/>
    </xf>
    <xf numFmtId="0" fontId="15" fillId="13" borderId="19" xfId="0" applyFont="1" applyFill="1" applyBorder="1" applyAlignment="1">
      <alignment horizontal="center" vertical="center"/>
    </xf>
    <xf numFmtId="0" fontId="15" fillId="13" borderId="47" xfId="0" applyFont="1" applyFill="1" applyBorder="1" applyAlignment="1">
      <alignment horizontal="center" vertical="center"/>
    </xf>
    <xf numFmtId="0" fontId="17" fillId="0" borderId="71" xfId="0" applyFont="1" applyBorder="1" applyAlignment="1">
      <alignment horizontal="left" vertical="center"/>
    </xf>
    <xf numFmtId="0" fontId="17" fillId="0" borderId="0" xfId="0" applyFont="1" applyBorder="1" applyAlignment="1">
      <alignment horizontal="left" vertical="center"/>
    </xf>
    <xf numFmtId="0" fontId="9" fillId="0" borderId="60" xfId="0" applyFont="1" applyBorder="1" applyAlignment="1">
      <alignment horizontal="center" vertical="center"/>
    </xf>
    <xf numFmtId="0" fontId="0" fillId="0" borderId="61" xfId="0" applyFont="1" applyBorder="1" applyAlignment="1">
      <alignment horizontal="center" vertical="center"/>
    </xf>
    <xf numFmtId="0" fontId="0" fillId="0" borderId="53" xfId="0" applyFont="1" applyBorder="1" applyAlignment="1">
      <alignment horizontal="center" vertical="center"/>
    </xf>
    <xf numFmtId="0" fontId="16" fillId="3" borderId="68" xfId="0" applyFont="1" applyFill="1" applyBorder="1" applyAlignment="1">
      <alignment horizontal="center" vertical="center"/>
    </xf>
    <xf numFmtId="0" fontId="16" fillId="3" borderId="69" xfId="0" applyFont="1" applyFill="1" applyBorder="1" applyAlignment="1">
      <alignment horizontal="center" vertical="center"/>
    </xf>
    <xf numFmtId="0" fontId="16" fillId="3" borderId="70" xfId="0" applyFont="1" applyFill="1" applyBorder="1" applyAlignment="1">
      <alignment horizontal="center" vertical="center"/>
    </xf>
    <xf numFmtId="0" fontId="15" fillId="0" borderId="97" xfId="0" applyFont="1" applyBorder="1" applyAlignment="1">
      <alignment horizontal="right" vertical="center"/>
    </xf>
    <xf numFmtId="0" fontId="15" fillId="0" borderId="93" xfId="0" applyFont="1" applyBorder="1" applyAlignment="1">
      <alignment horizontal="right" vertical="center"/>
    </xf>
    <xf numFmtId="0" fontId="17" fillId="0" borderId="24" xfId="0" applyFont="1" applyBorder="1" applyAlignment="1">
      <alignment horizontal="left" vertical="center"/>
    </xf>
    <xf numFmtId="0" fontId="16" fillId="13" borderId="20" xfId="0" applyFont="1" applyFill="1" applyBorder="1" applyAlignment="1">
      <alignment horizontal="center"/>
    </xf>
    <xf numFmtId="0" fontId="16" fillId="13" borderId="19" xfId="0" applyFont="1" applyFill="1" applyBorder="1" applyAlignment="1">
      <alignment horizontal="center"/>
    </xf>
    <xf numFmtId="0" fontId="16" fillId="13" borderId="47" xfId="0" applyFont="1" applyFill="1" applyBorder="1" applyAlignment="1">
      <alignment horizontal="center"/>
    </xf>
    <xf numFmtId="0" fontId="16" fillId="13" borderId="28" xfId="0" applyFont="1" applyFill="1" applyBorder="1" applyAlignment="1">
      <alignment horizontal="center"/>
    </xf>
    <xf numFmtId="0" fontId="16" fillId="13" borderId="41" xfId="0" applyFont="1" applyFill="1" applyBorder="1" applyAlignment="1">
      <alignment horizontal="center"/>
    </xf>
    <xf numFmtId="0" fontId="16" fillId="13" borderId="46" xfId="0" applyFont="1" applyFill="1" applyBorder="1" applyAlignment="1">
      <alignment horizontal="center"/>
    </xf>
    <xf numFmtId="0" fontId="20" fillId="13" borderId="20" xfId="1" applyFont="1" applyFill="1" applyBorder="1" applyAlignment="1">
      <alignment horizontal="center"/>
    </xf>
    <xf numFmtId="0" fontId="21" fillId="13" borderId="19" xfId="0" applyFont="1" applyFill="1" applyBorder="1" applyAlignment="1">
      <alignment horizontal="center"/>
    </xf>
    <xf numFmtId="0" fontId="21" fillId="13" borderId="47" xfId="0" applyFont="1" applyFill="1" applyBorder="1" applyAlignment="1">
      <alignment horizontal="center"/>
    </xf>
    <xf numFmtId="0" fontId="0" fillId="20" borderId="41" xfId="0" applyFill="1" applyBorder="1" applyAlignment="1">
      <alignment horizontal="center"/>
    </xf>
    <xf numFmtId="0" fontId="0" fillId="20" borderId="40" xfId="0" applyFill="1" applyBorder="1" applyAlignment="1">
      <alignment horizontal="center"/>
    </xf>
    <xf numFmtId="0" fontId="0" fillId="20" borderId="0" xfId="0" applyFill="1" applyBorder="1" applyAlignment="1">
      <alignment horizontal="center"/>
    </xf>
    <xf numFmtId="0" fontId="0" fillId="20" borderId="24" xfId="0" applyFill="1" applyBorder="1" applyAlignment="1">
      <alignment horizontal="center"/>
    </xf>
    <xf numFmtId="0" fontId="0" fillId="20" borderId="49" xfId="0" applyFill="1" applyBorder="1" applyAlignment="1">
      <alignment horizontal="center"/>
    </xf>
    <xf numFmtId="0" fontId="10" fillId="8" borderId="0" xfId="0" applyFont="1" applyFill="1" applyAlignment="1">
      <alignment horizontal="center"/>
    </xf>
    <xf numFmtId="0" fontId="9" fillId="9" borderId="37" xfId="0" applyFont="1" applyFill="1" applyBorder="1" applyAlignment="1">
      <alignment horizontal="center" wrapText="1"/>
    </xf>
    <xf numFmtId="0" fontId="0" fillId="9" borderId="35" xfId="0" applyFill="1" applyBorder="1" applyAlignment="1">
      <alignment horizontal="center"/>
    </xf>
    <xf numFmtId="0" fontId="0" fillId="9" borderId="36" xfId="0" applyFill="1" applyBorder="1" applyAlignment="1">
      <alignment horizontal="center"/>
    </xf>
    <xf numFmtId="0" fontId="9" fillId="9" borderId="37" xfId="0" applyFont="1" applyFill="1" applyBorder="1" applyAlignment="1">
      <alignment horizontal="center" vertical="center" wrapText="1"/>
    </xf>
    <xf numFmtId="0" fontId="9" fillId="9" borderId="39" xfId="0" applyFont="1" applyFill="1" applyBorder="1" applyAlignment="1">
      <alignment horizontal="center" vertical="center"/>
    </xf>
    <xf numFmtId="0" fontId="9" fillId="9" borderId="36" xfId="0" applyFont="1" applyFill="1" applyBorder="1" applyAlignment="1">
      <alignment horizontal="center" vertical="center"/>
    </xf>
    <xf numFmtId="49" fontId="2" fillId="10" borderId="43" xfId="0" applyNumberFormat="1" applyFont="1" applyFill="1" applyBorder="1" applyAlignment="1">
      <alignment horizontal="center"/>
    </xf>
    <xf numFmtId="49" fontId="2" fillId="10" borderId="47" xfId="0" applyNumberFormat="1" applyFont="1" applyFill="1" applyBorder="1" applyAlignment="1">
      <alignment horizontal="center"/>
    </xf>
    <xf numFmtId="0" fontId="9" fillId="9" borderId="48" xfId="0" applyFont="1" applyFill="1" applyBorder="1" applyAlignment="1">
      <alignment horizontal="center" vertical="center"/>
    </xf>
    <xf numFmtId="0" fontId="9" fillId="9" borderId="45" xfId="0" applyFont="1" applyFill="1" applyBorder="1" applyAlignment="1">
      <alignment horizontal="center" vertical="center"/>
    </xf>
    <xf numFmtId="49" fontId="12" fillId="9" borderId="20" xfId="0" applyNumberFormat="1" applyFont="1" applyFill="1" applyBorder="1" applyAlignment="1">
      <alignment horizontal="center"/>
    </xf>
    <xf numFmtId="49" fontId="12" fillId="9" borderId="47" xfId="0" applyNumberFormat="1" applyFont="1" applyFill="1" applyBorder="1" applyAlignment="1">
      <alignment horizontal="center"/>
    </xf>
    <xf numFmtId="14" fontId="13" fillId="8" borderId="19" xfId="0" applyNumberFormat="1" applyFont="1" applyFill="1" applyBorder="1" applyAlignment="1">
      <alignment horizontal="right" vertical="center"/>
    </xf>
    <xf numFmtId="14" fontId="13" fillId="8" borderId="47" xfId="0" applyNumberFormat="1" applyFont="1" applyFill="1" applyBorder="1" applyAlignment="1">
      <alignment horizontal="right" vertical="center"/>
    </xf>
    <xf numFmtId="0" fontId="1" fillId="0" borderId="41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0" fillId="0" borderId="28" xfId="0" applyFont="1" applyBorder="1" applyAlignment="1">
      <alignment horizontal="center"/>
    </xf>
    <xf numFmtId="0" fontId="0" fillId="0" borderId="46" xfId="0" applyFont="1" applyBorder="1" applyAlignment="1">
      <alignment horizontal="center"/>
    </xf>
    <xf numFmtId="0" fontId="0" fillId="0" borderId="44" xfId="0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49" xfId="0" applyFont="1" applyBorder="1" applyAlignment="1">
      <alignment horizontal="center"/>
    </xf>
    <xf numFmtId="0" fontId="14" fillId="11" borderId="58" xfId="0" applyFont="1" applyFill="1" applyBorder="1" applyAlignment="1">
      <alignment horizontal="center" vertical="center"/>
    </xf>
    <xf numFmtId="0" fontId="14" fillId="11" borderId="54" xfId="0" applyFont="1" applyFill="1" applyBorder="1" applyAlignment="1">
      <alignment horizontal="center" vertical="center"/>
    </xf>
    <xf numFmtId="0" fontId="14" fillId="11" borderId="59" xfId="0" applyFont="1" applyFill="1" applyBorder="1" applyAlignment="1">
      <alignment horizontal="center"/>
    </xf>
    <xf numFmtId="0" fontId="14" fillId="11" borderId="53" xfId="0" applyFont="1" applyFill="1" applyBorder="1" applyAlignment="1">
      <alignment horizontal="center"/>
    </xf>
    <xf numFmtId="0" fontId="24" fillId="0" borderId="65" xfId="0" applyFont="1" applyBorder="1" applyAlignment="1">
      <alignment horizontal="center" vertical="center"/>
    </xf>
    <xf numFmtId="0" fontId="24" fillId="0" borderId="77" xfId="0" applyFont="1" applyBorder="1" applyAlignment="1">
      <alignment horizontal="center" vertical="center"/>
    </xf>
    <xf numFmtId="10" fontId="1" fillId="0" borderId="65" xfId="0" applyNumberFormat="1" applyFont="1" applyBorder="1" applyAlignment="1">
      <alignment horizontal="center" vertical="center"/>
    </xf>
    <xf numFmtId="10" fontId="1" fillId="0" borderId="77" xfId="0" applyNumberFormat="1" applyFont="1" applyBorder="1" applyAlignment="1">
      <alignment horizontal="center" vertical="center"/>
    </xf>
    <xf numFmtId="0" fontId="17" fillId="19" borderId="78" xfId="0" applyFont="1" applyFill="1" applyBorder="1" applyAlignment="1">
      <alignment horizontal="left" vertical="center"/>
    </xf>
    <xf numFmtId="0" fontId="17" fillId="19" borderId="80" xfId="0" applyFont="1" applyFill="1" applyBorder="1" applyAlignment="1">
      <alignment horizontal="left" vertical="center"/>
    </xf>
    <xf numFmtId="1" fontId="27" fillId="7" borderId="78" xfId="0" applyNumberFormat="1" applyFont="1" applyFill="1" applyBorder="1" applyAlignment="1">
      <alignment horizontal="center" vertical="center"/>
    </xf>
    <xf numFmtId="1" fontId="27" fillId="7" borderId="79" xfId="0" applyNumberFormat="1" applyFont="1" applyFill="1" applyBorder="1" applyAlignment="1">
      <alignment horizontal="center" vertical="center"/>
    </xf>
    <xf numFmtId="0" fontId="1" fillId="14" borderId="62" xfId="0" applyFont="1" applyFill="1" applyBorder="1" applyAlignment="1">
      <alignment horizontal="center" vertical="center"/>
    </xf>
    <xf numFmtId="0" fontId="9" fillId="14" borderId="62" xfId="0" applyFont="1" applyFill="1" applyBorder="1" applyAlignment="1">
      <alignment horizontal="center" vertical="center"/>
    </xf>
    <xf numFmtId="0" fontId="23" fillId="14" borderId="62" xfId="0" applyFont="1" applyFill="1" applyBorder="1" applyAlignment="1">
      <alignment horizontal="center" vertical="center"/>
    </xf>
    <xf numFmtId="0" fontId="1" fillId="16" borderId="62" xfId="0" applyFont="1" applyFill="1" applyBorder="1" applyAlignment="1">
      <alignment horizontal="center" vertical="center"/>
    </xf>
    <xf numFmtId="0" fontId="9" fillId="15" borderId="62" xfId="0" applyFont="1" applyFill="1" applyBorder="1" applyAlignment="1">
      <alignment horizontal="center" vertical="center"/>
    </xf>
    <xf numFmtId="0" fontId="9" fillId="14" borderId="62" xfId="0" applyFont="1" applyFill="1" applyBorder="1" applyAlignment="1">
      <alignment horizontal="center"/>
    </xf>
    <xf numFmtId="0" fontId="16" fillId="16" borderId="62" xfId="0" applyFont="1" applyFill="1" applyBorder="1" applyAlignment="1">
      <alignment horizontal="center"/>
    </xf>
    <xf numFmtId="0" fontId="0" fillId="0" borderId="62" xfId="0" applyBorder="1" applyAlignment="1">
      <alignment horizontal="center"/>
    </xf>
    <xf numFmtId="0" fontId="9" fillId="6" borderId="62" xfId="0" applyFont="1" applyFill="1" applyBorder="1" applyAlignment="1">
      <alignment horizontal="center" vertical="center"/>
    </xf>
    <xf numFmtId="0" fontId="25" fillId="21" borderId="78" xfId="0" applyFont="1" applyFill="1" applyBorder="1" applyAlignment="1">
      <alignment horizontal="center" vertical="center"/>
    </xf>
    <xf numFmtId="0" fontId="25" fillId="21" borderId="80" xfId="0" applyFont="1" applyFill="1" applyBorder="1" applyAlignment="1">
      <alignment horizontal="center" vertical="center"/>
    </xf>
    <xf numFmtId="0" fontId="25" fillId="21" borderId="79" xfId="0" applyFont="1" applyFill="1" applyBorder="1" applyAlignment="1">
      <alignment horizontal="center" vertical="center"/>
    </xf>
    <xf numFmtId="0" fontId="22" fillId="23" borderId="81" xfId="0" applyFont="1" applyFill="1" applyBorder="1" applyAlignment="1">
      <alignment horizontal="center" wrapText="1"/>
    </xf>
    <xf numFmtId="0" fontId="22" fillId="23" borderId="84" xfId="0" applyFont="1" applyFill="1" applyBorder="1" applyAlignment="1">
      <alignment horizontal="center" wrapText="1"/>
    </xf>
    <xf numFmtId="0" fontId="22" fillId="23" borderId="62" xfId="0" applyFont="1" applyFill="1" applyBorder="1" applyAlignment="1">
      <alignment horizontal="center" wrapText="1"/>
    </xf>
    <xf numFmtId="0" fontId="22" fillId="23" borderId="85" xfId="0" applyFont="1" applyFill="1" applyBorder="1" applyAlignment="1">
      <alignment horizontal="center" wrapText="1"/>
    </xf>
    <xf numFmtId="0" fontId="22" fillId="23" borderId="86" xfId="0" applyFont="1" applyFill="1" applyBorder="1" applyAlignment="1">
      <alignment horizontal="center" wrapText="1"/>
    </xf>
    <xf numFmtId="0" fontId="22" fillId="23" borderId="87" xfId="0" applyFont="1" applyFill="1" applyBorder="1" applyAlignment="1">
      <alignment horizontal="center" wrapText="1"/>
    </xf>
    <xf numFmtId="0" fontId="33" fillId="6" borderId="103" xfId="0" applyFont="1" applyFill="1" applyBorder="1" applyAlignment="1">
      <alignment horizontal="center" vertical="center"/>
    </xf>
    <xf numFmtId="0" fontId="33" fillId="6" borderId="104" xfId="0" applyFont="1" applyFill="1" applyBorder="1" applyAlignment="1">
      <alignment horizontal="center" vertical="center"/>
    </xf>
    <xf numFmtId="0" fontId="4" fillId="31" borderId="100" xfId="0" applyFont="1" applyFill="1" applyBorder="1" applyAlignment="1">
      <alignment horizontal="center" wrapText="1"/>
    </xf>
    <xf numFmtId="0" fontId="0" fillId="31" borderId="100" xfId="0" applyFill="1" applyBorder="1" applyAlignment="1">
      <alignment horizontal="center" wrapText="1"/>
    </xf>
    <xf numFmtId="0" fontId="38" fillId="33" borderId="0" xfId="0" applyFont="1" applyFill="1" applyAlignment="1">
      <alignment horizontal="center" vertical="center"/>
    </xf>
    <xf numFmtId="0" fontId="22" fillId="31" borderId="110" xfId="0" applyFont="1" applyFill="1" applyBorder="1" applyAlignment="1">
      <alignment horizontal="center" vertical="center" wrapText="1"/>
    </xf>
    <xf numFmtId="0" fontId="22" fillId="31" borderId="111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3">
    <dxf>
      <font>
        <b/>
        <i val="0"/>
        <color theme="8" tint="-0.499984740745262"/>
      </font>
      <fill>
        <gradientFill degree="90">
          <stop position="0">
            <color rgb="FFFFFF00"/>
          </stop>
          <stop position="1">
            <color rgb="FFFFFF00"/>
          </stop>
        </gradientFill>
      </fill>
    </dxf>
    <dxf>
      <font>
        <b/>
        <i val="0"/>
        <color rgb="FFC00000"/>
      </font>
      <fill>
        <gradientFill degree="90">
          <stop position="0">
            <color rgb="FFFF8989"/>
          </stop>
          <stop position="1">
            <color rgb="FFFF8989"/>
          </stop>
        </gradientFill>
      </fill>
    </dxf>
    <dxf>
      <font>
        <b/>
        <i val="0"/>
        <color rgb="FF008000"/>
      </font>
      <fill>
        <gradientFill degree="90">
          <stop position="0">
            <color theme="9" tint="0.59999389629810485"/>
          </stop>
          <stop position="1">
            <color theme="9" tint="0.59999389629810485"/>
          </stop>
        </gradientFill>
      </fill>
    </dxf>
  </dxfs>
  <tableStyles count="0" defaultTableStyle="TableStyleMedium2" defaultPivotStyle="PivotStyleLight16"/>
  <colors>
    <mruColors>
      <color rgb="FF008000"/>
      <color rgb="FFFF8989"/>
      <color rgb="FF660066"/>
      <color rgb="FFFFC9FF"/>
      <color rgb="FFFFFF7D"/>
      <color rgb="FFFFA7FF"/>
      <color rgb="FFFFBDBD"/>
      <color rgb="FF7A0000"/>
      <color rgb="FFFFA7A9"/>
      <color rgb="FFFF696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922019</xdr:colOff>
      <xdr:row>5</xdr:row>
      <xdr:rowOff>0</xdr:rowOff>
    </xdr:from>
    <xdr:ext cx="2471322" cy="937629"/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6EDB55BC-4D5B-4A4C-83E0-36DADE596D7A}"/>
            </a:ext>
          </a:extLst>
        </xdr:cNvPr>
        <xdr:cNvSpPr/>
      </xdr:nvSpPr>
      <xdr:spPr>
        <a:xfrm flipH="1">
          <a:off x="3970019" y="1912620"/>
          <a:ext cx="2471322" cy="937629"/>
        </a:xfrm>
        <a:prstGeom prst="rect">
          <a:avLst/>
        </a:prstGeom>
        <a:pattFill prst="pct70">
          <a:fgClr>
            <a:srgbClr val="FFCCFF"/>
          </a:fgClr>
          <a:bgClr>
            <a:schemeClr val="bg1"/>
          </a:bgClr>
        </a:pattFill>
        <a:ln w="28575">
          <a:solidFill>
            <a:srgbClr val="7030A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wrap="square" lIns="91440" tIns="45720" rIns="91440" bIns="45720">
          <a:spAutoFit/>
          <a:scene3d>
            <a:camera prst="orthographicFront"/>
            <a:lightRig rig="threePt" dir="t"/>
          </a:scene3d>
          <a:sp3d extrusionH="57150">
            <a:bevelT w="82550" h="38100" prst="coolSlant"/>
          </a:sp3d>
        </a:bodyPr>
        <a:lstStyle/>
        <a:p>
          <a:pPr algn="ctr"/>
          <a:r>
            <a:rPr lang="ro-RO" sz="5400" b="1" cap="none" spc="0">
              <a:ln w="9525">
                <a:solidFill>
                  <a:schemeClr val="bg1"/>
                </a:solidFill>
                <a:prstDash val="solid"/>
              </a:ln>
              <a:solidFill>
                <a:schemeClr val="accent5"/>
              </a:solidFill>
              <a:effectLst>
                <a:outerShdw blurRad="12700" dist="38100" dir="2700000" algn="tl" rotWithShape="0">
                  <a:schemeClr val="accent5">
                    <a:lumMod val="60000"/>
                    <a:lumOff val="40000"/>
                  </a:schemeClr>
                </a:outerShdw>
              </a:effectLst>
            </a:rPr>
            <a:t>Factură</a:t>
          </a:r>
        </a:p>
      </xdr:txBody>
    </xdr:sp>
    <xdr:clientData/>
  </xdr:oneCellAnchor>
  <xdr:oneCellAnchor>
    <xdr:from>
      <xdr:col>4</xdr:col>
      <xdr:colOff>173907</xdr:colOff>
      <xdr:row>30</xdr:row>
      <xdr:rowOff>60960</xdr:rowOff>
    </xdr:from>
    <xdr:ext cx="2197268" cy="929825"/>
    <xdr:sp macro="" textlink="">
      <xdr:nvSpPr>
        <xdr:cNvPr id="3" name="Dreptunghi 2">
          <a:extLst>
            <a:ext uri="{FF2B5EF4-FFF2-40B4-BE49-F238E27FC236}">
              <a16:creationId xmlns:a16="http://schemas.microsoft.com/office/drawing/2014/main" id="{788031E7-236E-4991-A713-91BC96E2EB46}"/>
            </a:ext>
          </a:extLst>
        </xdr:cNvPr>
        <xdr:cNvSpPr/>
      </xdr:nvSpPr>
      <xdr:spPr>
        <a:xfrm>
          <a:off x="5370747" y="8008620"/>
          <a:ext cx="2197268" cy="929825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28575"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sz="5400" b="0" cap="none" spc="0">
              <a:ln w="0"/>
              <a:solidFill>
                <a:schemeClr val="tx1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Invoice</a:t>
          </a:r>
          <a:endParaRPr lang="ro-RO" sz="5400" b="0" cap="none" spc="0">
            <a:ln w="0"/>
            <a:solidFill>
              <a:schemeClr val="tx1"/>
            </a:solidFill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mailto:ibm@yahoo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7030A0"/>
  </sheetPr>
  <dimension ref="A1:I26"/>
  <sheetViews>
    <sheetView zoomScale="84" zoomScaleNormal="84" workbookViewId="0">
      <selection activeCell="H7" sqref="H7"/>
    </sheetView>
  </sheetViews>
  <sheetFormatPr defaultRowHeight="14.4" x14ac:dyDescent="0.3"/>
  <cols>
    <col min="1" max="1" width="5.88671875" customWidth="1"/>
    <col min="3" max="3" width="18.77734375" customWidth="1"/>
    <col min="4" max="4" width="15.21875" customWidth="1"/>
    <col min="5" max="5" width="15.6640625" bestFit="1" customWidth="1"/>
    <col min="6" max="6" width="14.109375" customWidth="1"/>
    <col min="7" max="7" width="15.88671875" bestFit="1" customWidth="1"/>
    <col min="8" max="8" width="11.109375" customWidth="1"/>
    <col min="9" max="9" width="16.6640625" customWidth="1"/>
  </cols>
  <sheetData>
    <row r="1" spans="1:9" ht="15" thickBot="1" x14ac:dyDescent="0.35"/>
    <row r="2" spans="1:9" ht="27.6" customHeight="1" thickBot="1" x14ac:dyDescent="0.35">
      <c r="A2" s="201" t="s">
        <v>8</v>
      </c>
      <c r="B2" s="202"/>
      <c r="C2" s="203"/>
      <c r="D2" s="203"/>
      <c r="E2" s="203"/>
      <c r="F2" s="203"/>
      <c r="G2" s="203"/>
      <c r="H2" s="203"/>
      <c r="I2" s="204"/>
    </row>
    <row r="3" spans="1:9" ht="15" thickBot="1" x14ac:dyDescent="0.35">
      <c r="A3" s="24"/>
      <c r="B3" s="23"/>
      <c r="C3" s="22"/>
    </row>
    <row r="4" spans="1:9" ht="26.4" customHeight="1" thickTop="1" thickBot="1" x14ac:dyDescent="0.35">
      <c r="A4" s="21" t="s">
        <v>7</v>
      </c>
      <c r="B4" s="20">
        <v>0.2</v>
      </c>
      <c r="C4" s="19"/>
      <c r="D4" s="14"/>
      <c r="E4" s="14"/>
      <c r="F4" s="14"/>
      <c r="G4" s="14"/>
      <c r="H4" s="14"/>
      <c r="I4" s="14"/>
    </row>
    <row r="5" spans="1:9" ht="31.8" customHeight="1" thickTop="1" thickBot="1" x14ac:dyDescent="0.35">
      <c r="A5" s="18" t="s">
        <v>0</v>
      </c>
      <c r="B5" s="17" t="s">
        <v>1</v>
      </c>
      <c r="C5" s="17" t="s">
        <v>2</v>
      </c>
      <c r="D5" s="17" t="s">
        <v>51</v>
      </c>
      <c r="E5" s="16" t="s">
        <v>52</v>
      </c>
      <c r="F5" s="18" t="s">
        <v>3</v>
      </c>
      <c r="G5" s="32" t="s">
        <v>4</v>
      </c>
      <c r="H5" s="18" t="s">
        <v>5</v>
      </c>
      <c r="I5" s="17" t="s">
        <v>6</v>
      </c>
    </row>
    <row r="6" spans="1:9" ht="15.6" thickTop="1" thickBot="1" x14ac:dyDescent="0.35">
      <c r="A6" s="15">
        <v>1</v>
      </c>
      <c r="B6" s="7" t="s">
        <v>9</v>
      </c>
      <c r="C6" s="52">
        <v>42401</v>
      </c>
      <c r="D6" s="45">
        <v>30</v>
      </c>
      <c r="E6" s="182">
        <f>C6+D6</f>
        <v>42431</v>
      </c>
      <c r="F6" s="39" t="s">
        <v>30</v>
      </c>
      <c r="G6" s="74">
        <v>1.6</v>
      </c>
      <c r="H6" s="25">
        <f>(G6*$B$4)</f>
        <v>0.32000000000000006</v>
      </c>
      <c r="I6" s="192">
        <f>(G6+H6)</f>
        <v>1.9200000000000002</v>
      </c>
    </row>
    <row r="7" spans="1:9" ht="15.6" thickTop="1" thickBot="1" x14ac:dyDescent="0.35">
      <c r="A7" s="12">
        <v>2</v>
      </c>
      <c r="B7" s="13" t="s">
        <v>10</v>
      </c>
      <c r="C7" s="53">
        <v>42402</v>
      </c>
      <c r="D7" s="46">
        <v>30</v>
      </c>
      <c r="E7" s="183">
        <f t="shared" ref="E7:E26" si="0">C7+D7</f>
        <v>42432</v>
      </c>
      <c r="F7" s="40" t="s">
        <v>31</v>
      </c>
      <c r="G7" s="34">
        <v>3.2</v>
      </c>
      <c r="H7" s="26">
        <f t="shared" ref="H7:H26" si="1">(G7*$B$4)</f>
        <v>0.64000000000000012</v>
      </c>
      <c r="I7" s="193">
        <f t="shared" ref="I7:I26" si="2">(G7+H7)</f>
        <v>3.8400000000000003</v>
      </c>
    </row>
    <row r="8" spans="1:9" ht="15.6" thickTop="1" thickBot="1" x14ac:dyDescent="0.35">
      <c r="A8" s="1">
        <v>3</v>
      </c>
      <c r="B8" s="59" t="s">
        <v>11</v>
      </c>
      <c r="C8" s="60">
        <v>42403</v>
      </c>
      <c r="D8" s="61">
        <v>30</v>
      </c>
      <c r="E8" s="182">
        <f t="shared" si="0"/>
        <v>42433</v>
      </c>
      <c r="F8" s="62" t="s">
        <v>32</v>
      </c>
      <c r="G8" s="63">
        <v>6.4</v>
      </c>
      <c r="H8" s="64">
        <f t="shared" si="1"/>
        <v>1.2800000000000002</v>
      </c>
      <c r="I8" s="194">
        <f t="shared" si="2"/>
        <v>7.6800000000000006</v>
      </c>
    </row>
    <row r="9" spans="1:9" ht="15.6" thickTop="1" thickBot="1" x14ac:dyDescent="0.35">
      <c r="A9" s="12">
        <v>4</v>
      </c>
      <c r="B9" s="13" t="s">
        <v>12</v>
      </c>
      <c r="C9" s="53">
        <v>42404</v>
      </c>
      <c r="D9" s="46">
        <v>30</v>
      </c>
      <c r="E9" s="183">
        <f t="shared" si="0"/>
        <v>42434</v>
      </c>
      <c r="F9" s="40" t="s">
        <v>33</v>
      </c>
      <c r="G9" s="34">
        <v>12.8</v>
      </c>
      <c r="H9" s="26">
        <f t="shared" si="1"/>
        <v>2.5600000000000005</v>
      </c>
      <c r="I9" s="193">
        <f t="shared" si="2"/>
        <v>15.360000000000001</v>
      </c>
    </row>
    <row r="10" spans="1:9" ht="15.6" thickTop="1" thickBot="1" x14ac:dyDescent="0.35">
      <c r="A10" s="4">
        <v>5</v>
      </c>
      <c r="B10" s="5" t="s">
        <v>13</v>
      </c>
      <c r="C10" s="56">
        <v>42405</v>
      </c>
      <c r="D10" s="49">
        <v>30</v>
      </c>
      <c r="E10" s="182">
        <f t="shared" si="0"/>
        <v>42435</v>
      </c>
      <c r="F10" s="43" t="s">
        <v>34</v>
      </c>
      <c r="G10" s="33">
        <v>25.6</v>
      </c>
      <c r="H10" s="29">
        <f t="shared" si="1"/>
        <v>5.120000000000001</v>
      </c>
      <c r="I10" s="195">
        <f t="shared" si="2"/>
        <v>30.720000000000002</v>
      </c>
    </row>
    <row r="11" spans="1:9" ht="15.6" thickTop="1" thickBot="1" x14ac:dyDescent="0.35">
      <c r="A11" s="65">
        <v>6</v>
      </c>
      <c r="B11" s="66" t="s">
        <v>14</v>
      </c>
      <c r="C11" s="67">
        <v>42408</v>
      </c>
      <c r="D11" s="68">
        <v>30</v>
      </c>
      <c r="E11" s="183">
        <f t="shared" si="0"/>
        <v>42438</v>
      </c>
      <c r="F11" s="69" t="s">
        <v>35</v>
      </c>
      <c r="G11" s="70">
        <v>51.2</v>
      </c>
      <c r="H11" s="71">
        <f t="shared" si="1"/>
        <v>10.240000000000002</v>
      </c>
      <c r="I11" s="196">
        <f t="shared" si="2"/>
        <v>61.440000000000005</v>
      </c>
    </row>
    <row r="12" spans="1:9" ht="15.6" thickTop="1" thickBot="1" x14ac:dyDescent="0.35">
      <c r="A12" s="4">
        <v>7</v>
      </c>
      <c r="B12" s="5" t="s">
        <v>15</v>
      </c>
      <c r="C12" s="56">
        <v>42409</v>
      </c>
      <c r="D12" s="49">
        <v>30</v>
      </c>
      <c r="E12" s="182">
        <f t="shared" si="0"/>
        <v>42439</v>
      </c>
      <c r="F12" s="43" t="s">
        <v>36</v>
      </c>
      <c r="G12" s="33">
        <v>102.4</v>
      </c>
      <c r="H12" s="29">
        <f t="shared" si="1"/>
        <v>20.480000000000004</v>
      </c>
      <c r="I12" s="195">
        <f t="shared" si="2"/>
        <v>122.88000000000001</v>
      </c>
    </row>
    <row r="13" spans="1:9" ht="15.6" thickTop="1" thickBot="1" x14ac:dyDescent="0.35">
      <c r="A13" s="12">
        <v>8</v>
      </c>
      <c r="B13" s="13" t="s">
        <v>16</v>
      </c>
      <c r="C13" s="53">
        <v>42410</v>
      </c>
      <c r="D13" s="46">
        <v>30</v>
      </c>
      <c r="E13" s="183">
        <f t="shared" si="0"/>
        <v>42440</v>
      </c>
      <c r="F13" s="40" t="s">
        <v>37</v>
      </c>
      <c r="G13" s="34">
        <v>204.8</v>
      </c>
      <c r="H13" s="26">
        <f t="shared" si="1"/>
        <v>40.960000000000008</v>
      </c>
      <c r="I13" s="193">
        <f t="shared" si="2"/>
        <v>245.76000000000002</v>
      </c>
    </row>
    <row r="14" spans="1:9" ht="15.6" thickTop="1" thickBot="1" x14ac:dyDescent="0.35">
      <c r="A14" s="15">
        <v>9</v>
      </c>
      <c r="B14" s="7" t="s">
        <v>17</v>
      </c>
      <c r="C14" s="58">
        <v>42411</v>
      </c>
      <c r="D14" s="51">
        <v>30</v>
      </c>
      <c r="E14" s="182">
        <f t="shared" si="0"/>
        <v>42441</v>
      </c>
      <c r="F14" s="39" t="s">
        <v>38</v>
      </c>
      <c r="G14" s="38">
        <v>409.6</v>
      </c>
      <c r="H14" s="31">
        <f t="shared" si="1"/>
        <v>81.920000000000016</v>
      </c>
      <c r="I14" s="192">
        <f t="shared" si="2"/>
        <v>491.52000000000004</v>
      </c>
    </row>
    <row r="15" spans="1:9" ht="15.6" thickTop="1" thickBot="1" x14ac:dyDescent="0.35">
      <c r="A15" s="65">
        <v>10</v>
      </c>
      <c r="B15" s="66" t="s">
        <v>18</v>
      </c>
      <c r="C15" s="67">
        <v>42412</v>
      </c>
      <c r="D15" s="68">
        <v>30</v>
      </c>
      <c r="E15" s="183">
        <f t="shared" si="0"/>
        <v>42442</v>
      </c>
      <c r="F15" s="69" t="s">
        <v>39</v>
      </c>
      <c r="G15" s="70">
        <v>819.2</v>
      </c>
      <c r="H15" s="71">
        <f t="shared" si="1"/>
        <v>163.84000000000003</v>
      </c>
      <c r="I15" s="196">
        <f t="shared" si="2"/>
        <v>983.04000000000008</v>
      </c>
    </row>
    <row r="16" spans="1:9" ht="15.6" thickTop="1" thickBot="1" x14ac:dyDescent="0.35">
      <c r="A16" s="4">
        <v>11</v>
      </c>
      <c r="B16" s="5" t="s">
        <v>19</v>
      </c>
      <c r="C16" s="56">
        <v>42415</v>
      </c>
      <c r="D16" s="49">
        <v>30</v>
      </c>
      <c r="E16" s="182">
        <f t="shared" si="0"/>
        <v>42445</v>
      </c>
      <c r="F16" s="43" t="s">
        <v>40</v>
      </c>
      <c r="G16" s="33">
        <v>1638.4</v>
      </c>
      <c r="H16" s="29">
        <f t="shared" si="1"/>
        <v>327.68000000000006</v>
      </c>
      <c r="I16" s="195">
        <f t="shared" si="2"/>
        <v>1966.0800000000002</v>
      </c>
    </row>
    <row r="17" spans="1:9" ht="15.6" thickTop="1" thickBot="1" x14ac:dyDescent="0.35">
      <c r="A17" s="72">
        <v>12</v>
      </c>
      <c r="B17" s="13" t="s">
        <v>20</v>
      </c>
      <c r="C17" s="53">
        <v>42416</v>
      </c>
      <c r="D17" s="46">
        <v>30</v>
      </c>
      <c r="E17" s="183">
        <f t="shared" si="0"/>
        <v>42446</v>
      </c>
      <c r="F17" s="40" t="s">
        <v>41</v>
      </c>
      <c r="G17" s="34">
        <v>3276.8</v>
      </c>
      <c r="H17" s="26">
        <f t="shared" si="1"/>
        <v>655.36000000000013</v>
      </c>
      <c r="I17" s="193">
        <f t="shared" si="2"/>
        <v>3932.1600000000003</v>
      </c>
    </row>
    <row r="18" spans="1:9" ht="15.6" thickTop="1" thickBot="1" x14ac:dyDescent="0.35">
      <c r="A18" s="1">
        <v>13</v>
      </c>
      <c r="B18" s="59" t="s">
        <v>21</v>
      </c>
      <c r="C18" s="60">
        <v>42417</v>
      </c>
      <c r="D18" s="61">
        <v>30</v>
      </c>
      <c r="E18" s="182">
        <f t="shared" si="0"/>
        <v>42447</v>
      </c>
      <c r="F18" s="62" t="s">
        <v>42</v>
      </c>
      <c r="G18" s="63">
        <v>6553.6</v>
      </c>
      <c r="H18" s="64">
        <f t="shared" si="1"/>
        <v>1310.7200000000003</v>
      </c>
      <c r="I18" s="194">
        <f t="shared" si="2"/>
        <v>7864.3200000000006</v>
      </c>
    </row>
    <row r="19" spans="1:9" ht="15.6" thickTop="1" thickBot="1" x14ac:dyDescent="0.35">
      <c r="A19" s="12">
        <v>14</v>
      </c>
      <c r="B19" s="13" t="s">
        <v>22</v>
      </c>
      <c r="C19" s="53">
        <v>42418</v>
      </c>
      <c r="D19" s="46">
        <v>30</v>
      </c>
      <c r="E19" s="183">
        <f t="shared" si="0"/>
        <v>42448</v>
      </c>
      <c r="F19" s="40" t="s">
        <v>43</v>
      </c>
      <c r="G19" s="34">
        <v>13107.2</v>
      </c>
      <c r="H19" s="26">
        <f t="shared" si="1"/>
        <v>2621.4400000000005</v>
      </c>
      <c r="I19" s="193">
        <f t="shared" si="2"/>
        <v>15728.640000000001</v>
      </c>
    </row>
    <row r="20" spans="1:9" ht="15.6" thickTop="1" thickBot="1" x14ac:dyDescent="0.35">
      <c r="A20" s="73">
        <v>15</v>
      </c>
      <c r="B20" s="5" t="s">
        <v>23</v>
      </c>
      <c r="C20" s="56">
        <v>42419</v>
      </c>
      <c r="D20" s="49">
        <v>30</v>
      </c>
      <c r="E20" s="182">
        <f t="shared" si="0"/>
        <v>42449</v>
      </c>
      <c r="F20" s="43" t="s">
        <v>44</v>
      </c>
      <c r="G20" s="33">
        <v>26214.400000000001</v>
      </c>
      <c r="H20" s="29">
        <f t="shared" si="1"/>
        <v>5242.880000000001</v>
      </c>
      <c r="I20" s="195">
        <f t="shared" si="2"/>
        <v>31457.280000000002</v>
      </c>
    </row>
    <row r="21" spans="1:9" ht="15.6" thickTop="1" thickBot="1" x14ac:dyDescent="0.35">
      <c r="A21" s="12">
        <v>16</v>
      </c>
      <c r="B21" s="13" t="s">
        <v>24</v>
      </c>
      <c r="C21" s="53">
        <v>42422</v>
      </c>
      <c r="D21" s="46">
        <v>30</v>
      </c>
      <c r="E21" s="183">
        <f t="shared" si="0"/>
        <v>42452</v>
      </c>
      <c r="F21" s="40" t="s">
        <v>45</v>
      </c>
      <c r="G21" s="34">
        <v>52428.800000000003</v>
      </c>
      <c r="H21" s="26">
        <f t="shared" si="1"/>
        <v>10485.760000000002</v>
      </c>
      <c r="I21" s="193">
        <f t="shared" si="2"/>
        <v>62914.560000000005</v>
      </c>
    </row>
    <row r="22" spans="1:9" ht="15.6" thickTop="1" thickBot="1" x14ac:dyDescent="0.35">
      <c r="A22" s="2">
        <v>17</v>
      </c>
      <c r="B22" s="3" t="s">
        <v>25</v>
      </c>
      <c r="C22" s="54">
        <v>42423</v>
      </c>
      <c r="D22" s="47">
        <v>30</v>
      </c>
      <c r="E22" s="182">
        <f t="shared" si="0"/>
        <v>42453</v>
      </c>
      <c r="F22" s="41" t="s">
        <v>46</v>
      </c>
      <c r="G22" s="35">
        <v>104857.60000000001</v>
      </c>
      <c r="H22" s="27">
        <f t="shared" si="1"/>
        <v>20971.520000000004</v>
      </c>
      <c r="I22" s="197">
        <f t="shared" si="2"/>
        <v>125829.12000000001</v>
      </c>
    </row>
    <row r="23" spans="1:9" ht="15.6" thickTop="1" thickBot="1" x14ac:dyDescent="0.35">
      <c r="A23" s="10">
        <v>18</v>
      </c>
      <c r="B23" s="11" t="s">
        <v>26</v>
      </c>
      <c r="C23" s="55">
        <v>42424</v>
      </c>
      <c r="D23" s="48">
        <v>30</v>
      </c>
      <c r="E23" s="183">
        <f t="shared" si="0"/>
        <v>42454</v>
      </c>
      <c r="F23" s="42" t="s">
        <v>47</v>
      </c>
      <c r="G23" s="36">
        <v>209715.20000000001</v>
      </c>
      <c r="H23" s="28">
        <f t="shared" si="1"/>
        <v>41943.040000000008</v>
      </c>
      <c r="I23" s="198">
        <f t="shared" si="2"/>
        <v>251658.24000000002</v>
      </c>
    </row>
    <row r="24" spans="1:9" ht="15.6" thickTop="1" thickBot="1" x14ac:dyDescent="0.35">
      <c r="A24" s="4">
        <v>19</v>
      </c>
      <c r="B24" s="5" t="s">
        <v>27</v>
      </c>
      <c r="C24" s="56">
        <v>42425</v>
      </c>
      <c r="D24" s="49">
        <v>30</v>
      </c>
      <c r="E24" s="182">
        <f t="shared" si="0"/>
        <v>42455</v>
      </c>
      <c r="F24" s="43" t="s">
        <v>48</v>
      </c>
      <c r="G24" s="33">
        <v>419430.40000000002</v>
      </c>
      <c r="H24" s="29">
        <f t="shared" si="1"/>
        <v>83886.080000000016</v>
      </c>
      <c r="I24" s="195">
        <f t="shared" si="2"/>
        <v>503316.48000000004</v>
      </c>
    </row>
    <row r="25" spans="1:9" ht="15.6" thickTop="1" thickBot="1" x14ac:dyDescent="0.35">
      <c r="A25" s="8">
        <v>20</v>
      </c>
      <c r="B25" s="9" t="s">
        <v>28</v>
      </c>
      <c r="C25" s="57">
        <v>42426</v>
      </c>
      <c r="D25" s="50">
        <v>30</v>
      </c>
      <c r="E25" s="183">
        <f t="shared" si="0"/>
        <v>42456</v>
      </c>
      <c r="F25" s="44" t="s">
        <v>49</v>
      </c>
      <c r="G25" s="37">
        <v>838860.80000000005</v>
      </c>
      <c r="H25" s="30">
        <f t="shared" si="1"/>
        <v>167772.16000000003</v>
      </c>
      <c r="I25" s="199">
        <f t="shared" si="2"/>
        <v>1006632.9600000001</v>
      </c>
    </row>
    <row r="26" spans="1:9" ht="15.6" thickTop="1" thickBot="1" x14ac:dyDescent="0.35">
      <c r="A26" s="6">
        <v>21</v>
      </c>
      <c r="B26" s="7" t="s">
        <v>29</v>
      </c>
      <c r="C26" s="58">
        <v>42429</v>
      </c>
      <c r="D26" s="51">
        <v>30</v>
      </c>
      <c r="E26" s="182">
        <f t="shared" si="0"/>
        <v>42459</v>
      </c>
      <c r="F26" s="39" t="s">
        <v>50</v>
      </c>
      <c r="G26" s="38">
        <v>1677721.6000000001</v>
      </c>
      <c r="H26" s="31">
        <f t="shared" si="1"/>
        <v>335544.32000000007</v>
      </c>
      <c r="I26" s="192">
        <f t="shared" si="2"/>
        <v>2013265.9200000002</v>
      </c>
    </row>
  </sheetData>
  <mergeCells count="1">
    <mergeCell ref="A2:I2"/>
  </mergeCells>
  <dataValidations count="1">
    <dataValidation type="list" allowBlank="1" showInputMessage="1" showErrorMessage="1" sqref="B4" xr:uid="{62CCF9CC-FD68-40CC-A170-0DC5C7F1D269}">
      <formula1>"20%,19%,9%,5%"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51BB4-81AC-4F73-A1A5-0F783166B9AC}">
  <sheetPr>
    <tabColor rgb="FFFF8989"/>
  </sheetPr>
  <dimension ref="A1:I26"/>
  <sheetViews>
    <sheetView zoomScale="84" zoomScaleNormal="84" workbookViewId="0">
      <selection activeCell="I19" sqref="I19"/>
    </sheetView>
  </sheetViews>
  <sheetFormatPr defaultRowHeight="14.4" x14ac:dyDescent="0.3"/>
  <cols>
    <col min="1" max="1" width="5.88671875" customWidth="1"/>
    <col min="3" max="3" width="18.77734375" customWidth="1"/>
    <col min="4" max="4" width="15.21875" customWidth="1"/>
    <col min="5" max="5" width="15.6640625" bestFit="1" customWidth="1"/>
    <col min="6" max="6" width="14.109375" customWidth="1"/>
    <col min="7" max="7" width="15.88671875" bestFit="1" customWidth="1"/>
    <col min="8" max="8" width="11.109375" customWidth="1"/>
    <col min="9" max="9" width="16.6640625" customWidth="1"/>
  </cols>
  <sheetData>
    <row r="1" spans="1:9" ht="15" thickBot="1" x14ac:dyDescent="0.35"/>
    <row r="2" spans="1:9" ht="27.6" customHeight="1" thickBot="1" x14ac:dyDescent="0.35">
      <c r="A2" s="201" t="s">
        <v>8</v>
      </c>
      <c r="B2" s="202"/>
      <c r="C2" s="203"/>
      <c r="D2" s="203"/>
      <c r="E2" s="203"/>
      <c r="F2" s="203"/>
      <c r="G2" s="203"/>
      <c r="H2" s="203"/>
      <c r="I2" s="204"/>
    </row>
    <row r="3" spans="1:9" ht="15" thickBot="1" x14ac:dyDescent="0.35">
      <c r="A3" s="24"/>
      <c r="B3" s="23"/>
      <c r="C3" s="22"/>
    </row>
    <row r="4" spans="1:9" ht="26.4" customHeight="1" thickTop="1" thickBot="1" x14ac:dyDescent="0.35">
      <c r="A4" s="21" t="s">
        <v>7</v>
      </c>
      <c r="B4" s="20">
        <v>0.19</v>
      </c>
      <c r="C4" s="19"/>
      <c r="D4" s="14"/>
      <c r="E4" s="14"/>
      <c r="F4" s="14"/>
      <c r="G4" s="14"/>
      <c r="H4" s="14"/>
      <c r="I4" s="14"/>
    </row>
    <row r="5" spans="1:9" ht="31.8" customHeight="1" thickTop="1" thickBot="1" x14ac:dyDescent="0.35">
      <c r="A5" s="18" t="s">
        <v>0</v>
      </c>
      <c r="B5" s="17" t="s">
        <v>1</v>
      </c>
      <c r="C5" s="17" t="s">
        <v>2</v>
      </c>
      <c r="D5" s="17" t="s">
        <v>51</v>
      </c>
      <c r="E5" s="16" t="s">
        <v>52</v>
      </c>
      <c r="F5" s="18" t="s">
        <v>3</v>
      </c>
      <c r="G5" s="32" t="s">
        <v>4</v>
      </c>
      <c r="H5" s="18" t="s">
        <v>5</v>
      </c>
      <c r="I5" s="17" t="s">
        <v>6</v>
      </c>
    </row>
    <row r="6" spans="1:9" ht="15.6" thickTop="1" thickBot="1" x14ac:dyDescent="0.35">
      <c r="A6" s="15">
        <v>1</v>
      </c>
      <c r="B6" s="7" t="s">
        <v>9</v>
      </c>
      <c r="C6" s="52">
        <v>42401</v>
      </c>
      <c r="D6" s="45">
        <v>30</v>
      </c>
      <c r="E6" s="184">
        <f>C6+D6</f>
        <v>42431</v>
      </c>
      <c r="F6" s="39" t="s">
        <v>30</v>
      </c>
      <c r="G6" s="74">
        <v>1.6</v>
      </c>
      <c r="H6" s="25">
        <f>(G6*$B$4)</f>
        <v>0.30400000000000005</v>
      </c>
      <c r="I6" s="192">
        <f>(G6+H6)</f>
        <v>1.9040000000000001</v>
      </c>
    </row>
    <row r="7" spans="1:9" ht="15.6" thickTop="1" thickBot="1" x14ac:dyDescent="0.35">
      <c r="A7" s="12">
        <v>2</v>
      </c>
      <c r="B7" s="13" t="s">
        <v>10</v>
      </c>
      <c r="C7" s="53">
        <v>42402</v>
      </c>
      <c r="D7" s="46">
        <v>30</v>
      </c>
      <c r="E7" s="185">
        <f t="shared" ref="E7:E26" si="0">C7+D7</f>
        <v>42432</v>
      </c>
      <c r="F7" s="40" t="s">
        <v>31</v>
      </c>
      <c r="G7" s="34">
        <v>3.2</v>
      </c>
      <c r="H7" s="26">
        <f t="shared" ref="H7:H26" si="1">(G7*$B$4)</f>
        <v>0.6080000000000001</v>
      </c>
      <c r="I7" s="193">
        <f t="shared" ref="I7:I26" si="2">(G7+H7)</f>
        <v>3.8080000000000003</v>
      </c>
    </row>
    <row r="8" spans="1:9" ht="15.6" thickTop="1" thickBot="1" x14ac:dyDescent="0.35">
      <c r="A8" s="1">
        <v>3</v>
      </c>
      <c r="B8" s="59" t="s">
        <v>11</v>
      </c>
      <c r="C8" s="60">
        <v>42403</v>
      </c>
      <c r="D8" s="61">
        <v>30</v>
      </c>
      <c r="E8" s="184">
        <f t="shared" si="0"/>
        <v>42433</v>
      </c>
      <c r="F8" s="62" t="s">
        <v>32</v>
      </c>
      <c r="G8" s="63">
        <v>6.4</v>
      </c>
      <c r="H8" s="64">
        <f t="shared" si="1"/>
        <v>1.2160000000000002</v>
      </c>
      <c r="I8" s="194">
        <f t="shared" si="2"/>
        <v>7.6160000000000005</v>
      </c>
    </row>
    <row r="9" spans="1:9" ht="15.6" thickTop="1" thickBot="1" x14ac:dyDescent="0.35">
      <c r="A9" s="12">
        <v>4</v>
      </c>
      <c r="B9" s="13" t="s">
        <v>12</v>
      </c>
      <c r="C9" s="53">
        <v>42404</v>
      </c>
      <c r="D9" s="46">
        <v>30</v>
      </c>
      <c r="E9" s="185">
        <f t="shared" si="0"/>
        <v>42434</v>
      </c>
      <c r="F9" s="40" t="s">
        <v>33</v>
      </c>
      <c r="G9" s="34">
        <v>12.8</v>
      </c>
      <c r="H9" s="26">
        <f t="shared" si="1"/>
        <v>2.4320000000000004</v>
      </c>
      <c r="I9" s="193">
        <f t="shared" si="2"/>
        <v>15.232000000000001</v>
      </c>
    </row>
    <row r="10" spans="1:9" ht="15.6" thickTop="1" thickBot="1" x14ac:dyDescent="0.35">
      <c r="A10" s="4">
        <v>5</v>
      </c>
      <c r="B10" s="5" t="s">
        <v>13</v>
      </c>
      <c r="C10" s="56">
        <v>42405</v>
      </c>
      <c r="D10" s="49">
        <v>30</v>
      </c>
      <c r="E10" s="184">
        <f t="shared" si="0"/>
        <v>42435</v>
      </c>
      <c r="F10" s="43" t="s">
        <v>34</v>
      </c>
      <c r="G10" s="33">
        <v>25.6</v>
      </c>
      <c r="H10" s="29">
        <f t="shared" si="1"/>
        <v>4.8640000000000008</v>
      </c>
      <c r="I10" s="195">
        <f t="shared" si="2"/>
        <v>30.464000000000002</v>
      </c>
    </row>
    <row r="11" spans="1:9" ht="15.6" thickTop="1" thickBot="1" x14ac:dyDescent="0.35">
      <c r="A11" s="65">
        <v>6</v>
      </c>
      <c r="B11" s="66" t="s">
        <v>14</v>
      </c>
      <c r="C11" s="67">
        <v>42408</v>
      </c>
      <c r="D11" s="68">
        <v>30</v>
      </c>
      <c r="E11" s="185">
        <f t="shared" si="0"/>
        <v>42438</v>
      </c>
      <c r="F11" s="69" t="s">
        <v>35</v>
      </c>
      <c r="G11" s="70">
        <v>51.2</v>
      </c>
      <c r="H11" s="71">
        <f t="shared" si="1"/>
        <v>9.7280000000000015</v>
      </c>
      <c r="I11" s="196">
        <f t="shared" si="2"/>
        <v>60.928000000000004</v>
      </c>
    </row>
    <row r="12" spans="1:9" ht="15.6" thickTop="1" thickBot="1" x14ac:dyDescent="0.35">
      <c r="A12" s="4">
        <v>7</v>
      </c>
      <c r="B12" s="5" t="s">
        <v>15</v>
      </c>
      <c r="C12" s="56">
        <v>42409</v>
      </c>
      <c r="D12" s="49">
        <v>30</v>
      </c>
      <c r="E12" s="184">
        <f t="shared" si="0"/>
        <v>42439</v>
      </c>
      <c r="F12" s="43" t="s">
        <v>36</v>
      </c>
      <c r="G12" s="33">
        <v>102.4</v>
      </c>
      <c r="H12" s="29">
        <f t="shared" si="1"/>
        <v>19.456000000000003</v>
      </c>
      <c r="I12" s="195">
        <f t="shared" si="2"/>
        <v>121.85600000000001</v>
      </c>
    </row>
    <row r="13" spans="1:9" ht="15.6" thickTop="1" thickBot="1" x14ac:dyDescent="0.35">
      <c r="A13" s="12">
        <v>8</v>
      </c>
      <c r="B13" s="13" t="s">
        <v>16</v>
      </c>
      <c r="C13" s="53">
        <v>42410</v>
      </c>
      <c r="D13" s="46">
        <v>30</v>
      </c>
      <c r="E13" s="185">
        <f t="shared" si="0"/>
        <v>42440</v>
      </c>
      <c r="F13" s="40" t="s">
        <v>37</v>
      </c>
      <c r="G13" s="34">
        <v>204.8</v>
      </c>
      <c r="H13" s="26">
        <f t="shared" si="1"/>
        <v>38.912000000000006</v>
      </c>
      <c r="I13" s="193">
        <f t="shared" si="2"/>
        <v>243.71200000000002</v>
      </c>
    </row>
    <row r="14" spans="1:9" ht="15.6" thickTop="1" thickBot="1" x14ac:dyDescent="0.35">
      <c r="A14" s="15">
        <v>9</v>
      </c>
      <c r="B14" s="7" t="s">
        <v>17</v>
      </c>
      <c r="C14" s="58">
        <v>42411</v>
      </c>
      <c r="D14" s="51">
        <v>30</v>
      </c>
      <c r="E14" s="184">
        <f t="shared" si="0"/>
        <v>42441</v>
      </c>
      <c r="F14" s="39" t="s">
        <v>38</v>
      </c>
      <c r="G14" s="38">
        <v>409.6</v>
      </c>
      <c r="H14" s="31">
        <f t="shared" si="1"/>
        <v>77.824000000000012</v>
      </c>
      <c r="I14" s="192">
        <f t="shared" si="2"/>
        <v>487.42400000000004</v>
      </c>
    </row>
    <row r="15" spans="1:9" ht="15.6" thickTop="1" thickBot="1" x14ac:dyDescent="0.35">
      <c r="A15" s="65">
        <v>10</v>
      </c>
      <c r="B15" s="66" t="s">
        <v>18</v>
      </c>
      <c r="C15" s="67">
        <v>42412</v>
      </c>
      <c r="D15" s="68">
        <v>30</v>
      </c>
      <c r="E15" s="185">
        <f t="shared" si="0"/>
        <v>42442</v>
      </c>
      <c r="F15" s="69" t="s">
        <v>39</v>
      </c>
      <c r="G15" s="70">
        <v>819.2</v>
      </c>
      <c r="H15" s="71">
        <f t="shared" si="1"/>
        <v>155.64800000000002</v>
      </c>
      <c r="I15" s="196">
        <f t="shared" si="2"/>
        <v>974.84800000000007</v>
      </c>
    </row>
    <row r="16" spans="1:9" ht="15.6" thickTop="1" thickBot="1" x14ac:dyDescent="0.35">
      <c r="A16" s="4">
        <v>11</v>
      </c>
      <c r="B16" s="5" t="s">
        <v>19</v>
      </c>
      <c r="C16" s="56">
        <v>42415</v>
      </c>
      <c r="D16" s="49">
        <v>30</v>
      </c>
      <c r="E16" s="184">
        <f t="shared" si="0"/>
        <v>42445</v>
      </c>
      <c r="F16" s="43" t="s">
        <v>40</v>
      </c>
      <c r="G16" s="33">
        <v>1638.4</v>
      </c>
      <c r="H16" s="29">
        <f t="shared" si="1"/>
        <v>311.29600000000005</v>
      </c>
      <c r="I16" s="195">
        <f t="shared" si="2"/>
        <v>1949.6960000000001</v>
      </c>
    </row>
    <row r="17" spans="1:9" ht="15.6" thickTop="1" thickBot="1" x14ac:dyDescent="0.35">
      <c r="A17" s="72">
        <v>12</v>
      </c>
      <c r="B17" s="13" t="s">
        <v>20</v>
      </c>
      <c r="C17" s="53">
        <v>42416</v>
      </c>
      <c r="D17" s="46">
        <v>30</v>
      </c>
      <c r="E17" s="185">
        <f t="shared" si="0"/>
        <v>42446</v>
      </c>
      <c r="F17" s="40" t="s">
        <v>41</v>
      </c>
      <c r="G17" s="34">
        <v>3276.8</v>
      </c>
      <c r="H17" s="26">
        <f t="shared" si="1"/>
        <v>622.5920000000001</v>
      </c>
      <c r="I17" s="193">
        <f t="shared" si="2"/>
        <v>3899.3920000000003</v>
      </c>
    </row>
    <row r="18" spans="1:9" ht="15.6" thickTop="1" thickBot="1" x14ac:dyDescent="0.35">
      <c r="A18" s="1">
        <v>13</v>
      </c>
      <c r="B18" s="59" t="s">
        <v>21</v>
      </c>
      <c r="C18" s="60">
        <v>42417</v>
      </c>
      <c r="D18" s="61">
        <v>30</v>
      </c>
      <c r="E18" s="184">
        <f t="shared" si="0"/>
        <v>42447</v>
      </c>
      <c r="F18" s="62" t="s">
        <v>42</v>
      </c>
      <c r="G18" s="63">
        <v>6553.6</v>
      </c>
      <c r="H18" s="64">
        <f t="shared" si="1"/>
        <v>1245.1840000000002</v>
      </c>
      <c r="I18" s="194">
        <f t="shared" si="2"/>
        <v>7798.7840000000006</v>
      </c>
    </row>
    <row r="19" spans="1:9" ht="15.6" thickTop="1" thickBot="1" x14ac:dyDescent="0.35">
      <c r="A19" s="12">
        <v>14</v>
      </c>
      <c r="B19" s="13" t="s">
        <v>22</v>
      </c>
      <c r="C19" s="53">
        <v>42418</v>
      </c>
      <c r="D19" s="46">
        <v>30</v>
      </c>
      <c r="E19" s="185">
        <f t="shared" si="0"/>
        <v>42448</v>
      </c>
      <c r="F19" s="40" t="s">
        <v>43</v>
      </c>
      <c r="G19" s="34">
        <v>13107.2</v>
      </c>
      <c r="H19" s="26">
        <f t="shared" si="1"/>
        <v>2490.3680000000004</v>
      </c>
      <c r="I19" s="193">
        <f t="shared" si="2"/>
        <v>15597.568000000001</v>
      </c>
    </row>
    <row r="20" spans="1:9" ht="15.6" thickTop="1" thickBot="1" x14ac:dyDescent="0.35">
      <c r="A20" s="73">
        <v>15</v>
      </c>
      <c r="B20" s="5" t="s">
        <v>23</v>
      </c>
      <c r="C20" s="56">
        <v>42419</v>
      </c>
      <c r="D20" s="49">
        <v>30</v>
      </c>
      <c r="E20" s="184">
        <f t="shared" si="0"/>
        <v>42449</v>
      </c>
      <c r="F20" s="43" t="s">
        <v>44</v>
      </c>
      <c r="G20" s="33">
        <v>26214.400000000001</v>
      </c>
      <c r="H20" s="29">
        <f t="shared" si="1"/>
        <v>4980.7360000000008</v>
      </c>
      <c r="I20" s="195">
        <f t="shared" si="2"/>
        <v>31195.136000000002</v>
      </c>
    </row>
    <row r="21" spans="1:9" ht="15.6" thickTop="1" thickBot="1" x14ac:dyDescent="0.35">
      <c r="A21" s="12">
        <v>16</v>
      </c>
      <c r="B21" s="13" t="s">
        <v>24</v>
      </c>
      <c r="C21" s="53">
        <v>42422</v>
      </c>
      <c r="D21" s="46">
        <v>30</v>
      </c>
      <c r="E21" s="185">
        <f t="shared" si="0"/>
        <v>42452</v>
      </c>
      <c r="F21" s="40" t="s">
        <v>45</v>
      </c>
      <c r="G21" s="34">
        <v>52428.800000000003</v>
      </c>
      <c r="H21" s="26">
        <f t="shared" si="1"/>
        <v>9961.4720000000016</v>
      </c>
      <c r="I21" s="193">
        <f t="shared" si="2"/>
        <v>62390.272000000004</v>
      </c>
    </row>
    <row r="22" spans="1:9" ht="15.6" thickTop="1" thickBot="1" x14ac:dyDescent="0.35">
      <c r="A22" s="2">
        <v>17</v>
      </c>
      <c r="B22" s="3" t="s">
        <v>25</v>
      </c>
      <c r="C22" s="54">
        <v>42423</v>
      </c>
      <c r="D22" s="47">
        <v>30</v>
      </c>
      <c r="E22" s="184">
        <f t="shared" si="0"/>
        <v>42453</v>
      </c>
      <c r="F22" s="41" t="s">
        <v>46</v>
      </c>
      <c r="G22" s="35">
        <v>104857.60000000001</v>
      </c>
      <c r="H22" s="27">
        <f t="shared" si="1"/>
        <v>19922.944000000003</v>
      </c>
      <c r="I22" s="197">
        <f t="shared" si="2"/>
        <v>124780.54400000001</v>
      </c>
    </row>
    <row r="23" spans="1:9" ht="15.6" thickTop="1" thickBot="1" x14ac:dyDescent="0.35">
      <c r="A23" s="10">
        <v>18</v>
      </c>
      <c r="B23" s="11" t="s">
        <v>26</v>
      </c>
      <c r="C23" s="55">
        <v>42424</v>
      </c>
      <c r="D23" s="48">
        <v>30</v>
      </c>
      <c r="E23" s="185">
        <f t="shared" si="0"/>
        <v>42454</v>
      </c>
      <c r="F23" s="42" t="s">
        <v>47</v>
      </c>
      <c r="G23" s="36">
        <v>209715.20000000001</v>
      </c>
      <c r="H23" s="28">
        <f t="shared" si="1"/>
        <v>39845.888000000006</v>
      </c>
      <c r="I23" s="198">
        <f t="shared" si="2"/>
        <v>249561.08800000002</v>
      </c>
    </row>
    <row r="24" spans="1:9" ht="15.6" thickTop="1" thickBot="1" x14ac:dyDescent="0.35">
      <c r="A24" s="4">
        <v>19</v>
      </c>
      <c r="B24" s="5" t="s">
        <v>27</v>
      </c>
      <c r="C24" s="56">
        <v>42425</v>
      </c>
      <c r="D24" s="49">
        <v>30</v>
      </c>
      <c r="E24" s="184">
        <f t="shared" si="0"/>
        <v>42455</v>
      </c>
      <c r="F24" s="43" t="s">
        <v>48</v>
      </c>
      <c r="G24" s="33">
        <v>419430.40000000002</v>
      </c>
      <c r="H24" s="29">
        <f t="shared" si="1"/>
        <v>79691.776000000013</v>
      </c>
      <c r="I24" s="195">
        <f t="shared" si="2"/>
        <v>499122.17600000004</v>
      </c>
    </row>
    <row r="25" spans="1:9" ht="15.6" thickTop="1" thickBot="1" x14ac:dyDescent="0.35">
      <c r="A25" s="8">
        <v>20</v>
      </c>
      <c r="B25" s="9" t="s">
        <v>28</v>
      </c>
      <c r="C25" s="57">
        <v>42426</v>
      </c>
      <c r="D25" s="50">
        <v>30</v>
      </c>
      <c r="E25" s="185">
        <f t="shared" si="0"/>
        <v>42456</v>
      </c>
      <c r="F25" s="44" t="s">
        <v>49</v>
      </c>
      <c r="G25" s="37">
        <v>838860.80000000005</v>
      </c>
      <c r="H25" s="30">
        <f t="shared" si="1"/>
        <v>159383.55200000003</v>
      </c>
      <c r="I25" s="199">
        <f t="shared" si="2"/>
        <v>998244.35200000007</v>
      </c>
    </row>
    <row r="26" spans="1:9" ht="15.6" thickTop="1" thickBot="1" x14ac:dyDescent="0.35">
      <c r="A26" s="6">
        <v>21</v>
      </c>
      <c r="B26" s="7" t="s">
        <v>29</v>
      </c>
      <c r="C26" s="58">
        <v>42429</v>
      </c>
      <c r="D26" s="51">
        <v>30</v>
      </c>
      <c r="E26" s="184">
        <f t="shared" si="0"/>
        <v>42459</v>
      </c>
      <c r="F26" s="39" t="s">
        <v>50</v>
      </c>
      <c r="G26" s="38">
        <v>1677721.6000000001</v>
      </c>
      <c r="H26" s="31">
        <f t="shared" si="1"/>
        <v>318767.10400000005</v>
      </c>
      <c r="I26" s="192">
        <f t="shared" si="2"/>
        <v>1996488.7040000001</v>
      </c>
    </row>
  </sheetData>
  <mergeCells count="1">
    <mergeCell ref="A2:I2"/>
  </mergeCells>
  <dataValidations count="1">
    <dataValidation type="list" allowBlank="1" showInputMessage="1" showErrorMessage="1" sqref="B4" xr:uid="{FA473479-48E2-4A0D-862B-4727140E0F4B}">
      <formula1>"20%,19%,9%,5%"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BD9B0-7ED8-459C-BD79-35963D6695A0}">
  <sheetPr>
    <tabColor rgb="FF00B0F0"/>
  </sheetPr>
  <dimension ref="A1:I26"/>
  <sheetViews>
    <sheetView zoomScale="84" zoomScaleNormal="84" workbookViewId="0">
      <selection activeCell="I6" sqref="I6:I26"/>
    </sheetView>
  </sheetViews>
  <sheetFormatPr defaultRowHeight="14.4" x14ac:dyDescent="0.3"/>
  <cols>
    <col min="1" max="1" width="5.88671875" customWidth="1"/>
    <col min="3" max="3" width="18.77734375" customWidth="1"/>
    <col min="4" max="4" width="15.21875" customWidth="1"/>
    <col min="5" max="5" width="15.6640625" bestFit="1" customWidth="1"/>
    <col min="6" max="6" width="14.109375" customWidth="1"/>
    <col min="7" max="7" width="15.88671875" bestFit="1" customWidth="1"/>
    <col min="8" max="8" width="11.109375" customWidth="1"/>
    <col min="9" max="9" width="16.6640625" customWidth="1"/>
  </cols>
  <sheetData>
    <row r="1" spans="1:9" ht="15" thickBot="1" x14ac:dyDescent="0.35"/>
    <row r="2" spans="1:9" ht="27.6" customHeight="1" thickBot="1" x14ac:dyDescent="0.35">
      <c r="A2" s="201" t="s">
        <v>8</v>
      </c>
      <c r="B2" s="202"/>
      <c r="C2" s="203"/>
      <c r="D2" s="203"/>
      <c r="E2" s="203"/>
      <c r="F2" s="203"/>
      <c r="G2" s="203"/>
      <c r="H2" s="203"/>
      <c r="I2" s="204"/>
    </row>
    <row r="3" spans="1:9" ht="15" thickBot="1" x14ac:dyDescent="0.35">
      <c r="A3" s="24"/>
      <c r="B3" s="23"/>
      <c r="C3" s="22"/>
    </row>
    <row r="4" spans="1:9" ht="26.4" customHeight="1" thickTop="1" thickBot="1" x14ac:dyDescent="0.35">
      <c r="A4" s="21" t="s">
        <v>7</v>
      </c>
      <c r="B4" s="20">
        <v>0.09</v>
      </c>
      <c r="C4" s="19"/>
      <c r="D4" s="14"/>
      <c r="E4" s="14"/>
      <c r="F4" s="14"/>
      <c r="G4" s="14"/>
      <c r="H4" s="14"/>
      <c r="I4" s="14"/>
    </row>
    <row r="5" spans="1:9" ht="31.8" customHeight="1" thickTop="1" thickBot="1" x14ac:dyDescent="0.35">
      <c r="A5" s="18" t="s">
        <v>0</v>
      </c>
      <c r="B5" s="17" t="s">
        <v>1</v>
      </c>
      <c r="C5" s="17" t="s">
        <v>2</v>
      </c>
      <c r="D5" s="17" t="s">
        <v>51</v>
      </c>
      <c r="E5" s="16" t="s">
        <v>52</v>
      </c>
      <c r="F5" s="18" t="s">
        <v>3</v>
      </c>
      <c r="G5" s="32" t="s">
        <v>4</v>
      </c>
      <c r="H5" s="18" t="s">
        <v>5</v>
      </c>
      <c r="I5" s="17" t="s">
        <v>6</v>
      </c>
    </row>
    <row r="6" spans="1:9" ht="15.6" thickTop="1" thickBot="1" x14ac:dyDescent="0.35">
      <c r="A6" s="15">
        <v>1</v>
      </c>
      <c r="B6" s="7" t="s">
        <v>9</v>
      </c>
      <c r="C6" s="52">
        <v>42401</v>
      </c>
      <c r="D6" s="45">
        <v>30</v>
      </c>
      <c r="E6" s="184">
        <f>C6+D6</f>
        <v>42431</v>
      </c>
      <c r="F6" s="39" t="s">
        <v>30</v>
      </c>
      <c r="G6" s="74">
        <v>1.6</v>
      </c>
      <c r="H6" s="25">
        <f>(G6*$B$4)</f>
        <v>0.14399999999999999</v>
      </c>
      <c r="I6" s="192">
        <f>(G6+H6)</f>
        <v>1.744</v>
      </c>
    </row>
    <row r="7" spans="1:9" ht="15.6" thickTop="1" thickBot="1" x14ac:dyDescent="0.35">
      <c r="A7" s="12">
        <v>2</v>
      </c>
      <c r="B7" s="13" t="s">
        <v>10</v>
      </c>
      <c r="C7" s="53">
        <v>42402</v>
      </c>
      <c r="D7" s="46">
        <v>30</v>
      </c>
      <c r="E7" s="185">
        <f t="shared" ref="E7:E26" si="0">C7+D7</f>
        <v>42432</v>
      </c>
      <c r="F7" s="40" t="s">
        <v>31</v>
      </c>
      <c r="G7" s="34">
        <v>3.2</v>
      </c>
      <c r="H7" s="26">
        <f t="shared" ref="H7:H26" si="1">(G7*$B$4)</f>
        <v>0.28799999999999998</v>
      </c>
      <c r="I7" s="193">
        <f t="shared" ref="I7:I26" si="2">(G7+H7)</f>
        <v>3.488</v>
      </c>
    </row>
    <row r="8" spans="1:9" ht="15.6" thickTop="1" thickBot="1" x14ac:dyDescent="0.35">
      <c r="A8" s="1">
        <v>3</v>
      </c>
      <c r="B8" s="59" t="s">
        <v>11</v>
      </c>
      <c r="C8" s="60">
        <v>42403</v>
      </c>
      <c r="D8" s="61">
        <v>30</v>
      </c>
      <c r="E8" s="184">
        <f t="shared" si="0"/>
        <v>42433</v>
      </c>
      <c r="F8" s="62" t="s">
        <v>32</v>
      </c>
      <c r="G8" s="63">
        <v>6.4</v>
      </c>
      <c r="H8" s="64">
        <f t="shared" si="1"/>
        <v>0.57599999999999996</v>
      </c>
      <c r="I8" s="194">
        <f t="shared" si="2"/>
        <v>6.976</v>
      </c>
    </row>
    <row r="9" spans="1:9" ht="15.6" thickTop="1" thickBot="1" x14ac:dyDescent="0.35">
      <c r="A9" s="12">
        <v>4</v>
      </c>
      <c r="B9" s="13" t="s">
        <v>12</v>
      </c>
      <c r="C9" s="53">
        <v>42404</v>
      </c>
      <c r="D9" s="46">
        <v>30</v>
      </c>
      <c r="E9" s="185">
        <f t="shared" si="0"/>
        <v>42434</v>
      </c>
      <c r="F9" s="40" t="s">
        <v>33</v>
      </c>
      <c r="G9" s="34">
        <v>12.8</v>
      </c>
      <c r="H9" s="26">
        <f t="shared" si="1"/>
        <v>1.1519999999999999</v>
      </c>
      <c r="I9" s="193">
        <f t="shared" si="2"/>
        <v>13.952</v>
      </c>
    </row>
    <row r="10" spans="1:9" ht="15.6" thickTop="1" thickBot="1" x14ac:dyDescent="0.35">
      <c r="A10" s="4">
        <v>5</v>
      </c>
      <c r="B10" s="5" t="s">
        <v>13</v>
      </c>
      <c r="C10" s="56">
        <v>42405</v>
      </c>
      <c r="D10" s="49">
        <v>30</v>
      </c>
      <c r="E10" s="184">
        <f t="shared" si="0"/>
        <v>42435</v>
      </c>
      <c r="F10" s="43" t="s">
        <v>34</v>
      </c>
      <c r="G10" s="33">
        <v>25.6</v>
      </c>
      <c r="H10" s="29">
        <f t="shared" si="1"/>
        <v>2.3039999999999998</v>
      </c>
      <c r="I10" s="195">
        <f t="shared" si="2"/>
        <v>27.904</v>
      </c>
    </row>
    <row r="11" spans="1:9" ht="15.6" thickTop="1" thickBot="1" x14ac:dyDescent="0.35">
      <c r="A11" s="65">
        <v>6</v>
      </c>
      <c r="B11" s="66" t="s">
        <v>14</v>
      </c>
      <c r="C11" s="67">
        <v>42408</v>
      </c>
      <c r="D11" s="68">
        <v>30</v>
      </c>
      <c r="E11" s="185">
        <f t="shared" si="0"/>
        <v>42438</v>
      </c>
      <c r="F11" s="69" t="s">
        <v>35</v>
      </c>
      <c r="G11" s="70">
        <v>51.2</v>
      </c>
      <c r="H11" s="71">
        <f t="shared" si="1"/>
        <v>4.6079999999999997</v>
      </c>
      <c r="I11" s="196">
        <f t="shared" si="2"/>
        <v>55.808</v>
      </c>
    </row>
    <row r="12" spans="1:9" ht="15.6" thickTop="1" thickBot="1" x14ac:dyDescent="0.35">
      <c r="A12" s="4">
        <v>7</v>
      </c>
      <c r="B12" s="5" t="s">
        <v>15</v>
      </c>
      <c r="C12" s="56">
        <v>42409</v>
      </c>
      <c r="D12" s="49">
        <v>30</v>
      </c>
      <c r="E12" s="184">
        <f t="shared" si="0"/>
        <v>42439</v>
      </c>
      <c r="F12" s="43" t="s">
        <v>36</v>
      </c>
      <c r="G12" s="33">
        <v>102.4</v>
      </c>
      <c r="H12" s="29">
        <f t="shared" si="1"/>
        <v>9.2159999999999993</v>
      </c>
      <c r="I12" s="195">
        <f t="shared" si="2"/>
        <v>111.616</v>
      </c>
    </row>
    <row r="13" spans="1:9" ht="15.6" thickTop="1" thickBot="1" x14ac:dyDescent="0.35">
      <c r="A13" s="12">
        <v>8</v>
      </c>
      <c r="B13" s="13" t="s">
        <v>16</v>
      </c>
      <c r="C13" s="53">
        <v>42410</v>
      </c>
      <c r="D13" s="46">
        <v>30</v>
      </c>
      <c r="E13" s="185">
        <f t="shared" si="0"/>
        <v>42440</v>
      </c>
      <c r="F13" s="40" t="s">
        <v>37</v>
      </c>
      <c r="G13" s="34">
        <v>204.8</v>
      </c>
      <c r="H13" s="26">
        <f t="shared" si="1"/>
        <v>18.431999999999999</v>
      </c>
      <c r="I13" s="193">
        <f t="shared" si="2"/>
        <v>223.232</v>
      </c>
    </row>
    <row r="14" spans="1:9" ht="15.6" thickTop="1" thickBot="1" x14ac:dyDescent="0.35">
      <c r="A14" s="15">
        <v>9</v>
      </c>
      <c r="B14" s="7" t="s">
        <v>17</v>
      </c>
      <c r="C14" s="58">
        <v>42411</v>
      </c>
      <c r="D14" s="51">
        <v>30</v>
      </c>
      <c r="E14" s="184">
        <f t="shared" si="0"/>
        <v>42441</v>
      </c>
      <c r="F14" s="39" t="s">
        <v>38</v>
      </c>
      <c r="G14" s="38">
        <v>409.6</v>
      </c>
      <c r="H14" s="31">
        <f t="shared" si="1"/>
        <v>36.863999999999997</v>
      </c>
      <c r="I14" s="192">
        <f t="shared" si="2"/>
        <v>446.464</v>
      </c>
    </row>
    <row r="15" spans="1:9" ht="15.6" thickTop="1" thickBot="1" x14ac:dyDescent="0.35">
      <c r="A15" s="65">
        <v>10</v>
      </c>
      <c r="B15" s="66" t="s">
        <v>18</v>
      </c>
      <c r="C15" s="67">
        <v>42412</v>
      </c>
      <c r="D15" s="68">
        <v>30</v>
      </c>
      <c r="E15" s="185">
        <f t="shared" si="0"/>
        <v>42442</v>
      </c>
      <c r="F15" s="69" t="s">
        <v>39</v>
      </c>
      <c r="G15" s="70">
        <v>819.2</v>
      </c>
      <c r="H15" s="71">
        <f t="shared" si="1"/>
        <v>73.727999999999994</v>
      </c>
      <c r="I15" s="196">
        <f t="shared" si="2"/>
        <v>892.928</v>
      </c>
    </row>
    <row r="16" spans="1:9" ht="15.6" thickTop="1" thickBot="1" x14ac:dyDescent="0.35">
      <c r="A16" s="4">
        <v>11</v>
      </c>
      <c r="B16" s="5" t="s">
        <v>19</v>
      </c>
      <c r="C16" s="56">
        <v>42415</v>
      </c>
      <c r="D16" s="49">
        <v>30</v>
      </c>
      <c r="E16" s="184">
        <f t="shared" si="0"/>
        <v>42445</v>
      </c>
      <c r="F16" s="43" t="s">
        <v>40</v>
      </c>
      <c r="G16" s="33">
        <v>1638.4</v>
      </c>
      <c r="H16" s="29">
        <f t="shared" si="1"/>
        <v>147.45599999999999</v>
      </c>
      <c r="I16" s="195">
        <f t="shared" si="2"/>
        <v>1785.856</v>
      </c>
    </row>
    <row r="17" spans="1:9" ht="15.6" thickTop="1" thickBot="1" x14ac:dyDescent="0.35">
      <c r="A17" s="72">
        <v>12</v>
      </c>
      <c r="B17" s="13" t="s">
        <v>20</v>
      </c>
      <c r="C17" s="53">
        <v>42416</v>
      </c>
      <c r="D17" s="46">
        <v>30</v>
      </c>
      <c r="E17" s="185">
        <f t="shared" si="0"/>
        <v>42446</v>
      </c>
      <c r="F17" s="40" t="s">
        <v>41</v>
      </c>
      <c r="G17" s="34">
        <v>3276.8</v>
      </c>
      <c r="H17" s="26">
        <f t="shared" si="1"/>
        <v>294.91199999999998</v>
      </c>
      <c r="I17" s="193">
        <f t="shared" si="2"/>
        <v>3571.712</v>
      </c>
    </row>
    <row r="18" spans="1:9" ht="15.6" thickTop="1" thickBot="1" x14ac:dyDescent="0.35">
      <c r="A18" s="1">
        <v>13</v>
      </c>
      <c r="B18" s="59" t="s">
        <v>21</v>
      </c>
      <c r="C18" s="60">
        <v>42417</v>
      </c>
      <c r="D18" s="61">
        <v>30</v>
      </c>
      <c r="E18" s="184">
        <f t="shared" si="0"/>
        <v>42447</v>
      </c>
      <c r="F18" s="62" t="s">
        <v>42</v>
      </c>
      <c r="G18" s="63">
        <v>6553.6</v>
      </c>
      <c r="H18" s="64">
        <f t="shared" si="1"/>
        <v>589.82399999999996</v>
      </c>
      <c r="I18" s="194">
        <f t="shared" si="2"/>
        <v>7143.424</v>
      </c>
    </row>
    <row r="19" spans="1:9" ht="15.6" thickTop="1" thickBot="1" x14ac:dyDescent="0.35">
      <c r="A19" s="12">
        <v>14</v>
      </c>
      <c r="B19" s="13" t="s">
        <v>22</v>
      </c>
      <c r="C19" s="53">
        <v>42418</v>
      </c>
      <c r="D19" s="46">
        <v>30</v>
      </c>
      <c r="E19" s="185">
        <f t="shared" si="0"/>
        <v>42448</v>
      </c>
      <c r="F19" s="40" t="s">
        <v>43</v>
      </c>
      <c r="G19" s="34">
        <v>13107.2</v>
      </c>
      <c r="H19" s="26">
        <f t="shared" si="1"/>
        <v>1179.6479999999999</v>
      </c>
      <c r="I19" s="193">
        <f t="shared" si="2"/>
        <v>14286.848</v>
      </c>
    </row>
    <row r="20" spans="1:9" ht="15.6" thickTop="1" thickBot="1" x14ac:dyDescent="0.35">
      <c r="A20" s="73">
        <v>15</v>
      </c>
      <c r="B20" s="5" t="s">
        <v>23</v>
      </c>
      <c r="C20" s="56">
        <v>42419</v>
      </c>
      <c r="D20" s="49">
        <v>30</v>
      </c>
      <c r="E20" s="184">
        <f t="shared" si="0"/>
        <v>42449</v>
      </c>
      <c r="F20" s="43" t="s">
        <v>44</v>
      </c>
      <c r="G20" s="33">
        <v>26214.400000000001</v>
      </c>
      <c r="H20" s="29">
        <f t="shared" si="1"/>
        <v>2359.2959999999998</v>
      </c>
      <c r="I20" s="195">
        <f t="shared" si="2"/>
        <v>28573.696</v>
      </c>
    </row>
    <row r="21" spans="1:9" ht="15.6" thickTop="1" thickBot="1" x14ac:dyDescent="0.35">
      <c r="A21" s="12">
        <v>16</v>
      </c>
      <c r="B21" s="13" t="s">
        <v>24</v>
      </c>
      <c r="C21" s="53">
        <v>42422</v>
      </c>
      <c r="D21" s="46">
        <v>30</v>
      </c>
      <c r="E21" s="185">
        <f t="shared" si="0"/>
        <v>42452</v>
      </c>
      <c r="F21" s="40" t="s">
        <v>45</v>
      </c>
      <c r="G21" s="34">
        <v>52428.800000000003</v>
      </c>
      <c r="H21" s="26">
        <f t="shared" si="1"/>
        <v>4718.5919999999996</v>
      </c>
      <c r="I21" s="193">
        <f t="shared" si="2"/>
        <v>57147.392</v>
      </c>
    </row>
    <row r="22" spans="1:9" ht="15.6" thickTop="1" thickBot="1" x14ac:dyDescent="0.35">
      <c r="A22" s="2">
        <v>17</v>
      </c>
      <c r="B22" s="3" t="s">
        <v>25</v>
      </c>
      <c r="C22" s="54">
        <v>42423</v>
      </c>
      <c r="D22" s="47">
        <v>30</v>
      </c>
      <c r="E22" s="184">
        <f t="shared" si="0"/>
        <v>42453</v>
      </c>
      <c r="F22" s="41" t="s">
        <v>46</v>
      </c>
      <c r="G22" s="35">
        <v>104857.60000000001</v>
      </c>
      <c r="H22" s="27">
        <f t="shared" si="1"/>
        <v>9437.1839999999993</v>
      </c>
      <c r="I22" s="197">
        <f t="shared" si="2"/>
        <v>114294.784</v>
      </c>
    </row>
    <row r="23" spans="1:9" ht="15.6" thickTop="1" thickBot="1" x14ac:dyDescent="0.35">
      <c r="A23" s="10">
        <v>18</v>
      </c>
      <c r="B23" s="11" t="s">
        <v>26</v>
      </c>
      <c r="C23" s="55">
        <v>42424</v>
      </c>
      <c r="D23" s="48">
        <v>30</v>
      </c>
      <c r="E23" s="185">
        <f t="shared" si="0"/>
        <v>42454</v>
      </c>
      <c r="F23" s="42" t="s">
        <v>47</v>
      </c>
      <c r="G23" s="36">
        <v>209715.20000000001</v>
      </c>
      <c r="H23" s="28">
        <f t="shared" si="1"/>
        <v>18874.367999999999</v>
      </c>
      <c r="I23" s="198">
        <f t="shared" si="2"/>
        <v>228589.568</v>
      </c>
    </row>
    <row r="24" spans="1:9" ht="15.6" thickTop="1" thickBot="1" x14ac:dyDescent="0.35">
      <c r="A24" s="4">
        <v>19</v>
      </c>
      <c r="B24" s="5" t="s">
        <v>27</v>
      </c>
      <c r="C24" s="56">
        <v>42425</v>
      </c>
      <c r="D24" s="49">
        <v>30</v>
      </c>
      <c r="E24" s="184">
        <f t="shared" si="0"/>
        <v>42455</v>
      </c>
      <c r="F24" s="43" t="s">
        <v>48</v>
      </c>
      <c r="G24" s="33">
        <v>419430.40000000002</v>
      </c>
      <c r="H24" s="29">
        <f t="shared" si="1"/>
        <v>37748.735999999997</v>
      </c>
      <c r="I24" s="195">
        <f t="shared" si="2"/>
        <v>457179.136</v>
      </c>
    </row>
    <row r="25" spans="1:9" ht="15.6" thickTop="1" thickBot="1" x14ac:dyDescent="0.35">
      <c r="A25" s="8">
        <v>20</v>
      </c>
      <c r="B25" s="9" t="s">
        <v>28</v>
      </c>
      <c r="C25" s="57">
        <v>42426</v>
      </c>
      <c r="D25" s="50">
        <v>30</v>
      </c>
      <c r="E25" s="185">
        <f t="shared" si="0"/>
        <v>42456</v>
      </c>
      <c r="F25" s="44" t="s">
        <v>49</v>
      </c>
      <c r="G25" s="37">
        <v>838860.80000000005</v>
      </c>
      <c r="H25" s="30">
        <f t="shared" si="1"/>
        <v>75497.471999999994</v>
      </c>
      <c r="I25" s="199">
        <f t="shared" si="2"/>
        <v>914358.272</v>
      </c>
    </row>
    <row r="26" spans="1:9" ht="15.6" thickTop="1" thickBot="1" x14ac:dyDescent="0.35">
      <c r="A26" s="6">
        <v>21</v>
      </c>
      <c r="B26" s="7" t="s">
        <v>29</v>
      </c>
      <c r="C26" s="58">
        <v>42429</v>
      </c>
      <c r="D26" s="51">
        <v>30</v>
      </c>
      <c r="E26" s="184">
        <f t="shared" si="0"/>
        <v>42459</v>
      </c>
      <c r="F26" s="39" t="s">
        <v>50</v>
      </c>
      <c r="G26" s="38">
        <v>1677721.6000000001</v>
      </c>
      <c r="H26" s="31">
        <f t="shared" si="1"/>
        <v>150994.94399999999</v>
      </c>
      <c r="I26" s="192">
        <f t="shared" si="2"/>
        <v>1828716.544</v>
      </c>
    </row>
  </sheetData>
  <mergeCells count="1">
    <mergeCell ref="A2:I2"/>
  </mergeCells>
  <dataValidations count="1">
    <dataValidation type="list" allowBlank="1" showInputMessage="1" showErrorMessage="1" sqref="B4" xr:uid="{19B2DFE9-9DC5-48D3-A0EA-0A7F0C4EEF99}">
      <formula1>"20%,19%,9%,5%"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A7570-C82D-44E2-B857-F8FF58613CBC}">
  <sheetPr>
    <tabColor rgb="FF0070C0"/>
  </sheetPr>
  <dimension ref="A1:I26"/>
  <sheetViews>
    <sheetView zoomScale="84" zoomScaleNormal="84" workbookViewId="0">
      <selection activeCell="G30" sqref="G30"/>
    </sheetView>
  </sheetViews>
  <sheetFormatPr defaultRowHeight="14.4" x14ac:dyDescent="0.3"/>
  <cols>
    <col min="1" max="1" width="5.88671875" customWidth="1"/>
    <col min="3" max="3" width="18.77734375" customWidth="1"/>
    <col min="4" max="4" width="15.21875" customWidth="1"/>
    <col min="5" max="5" width="15.6640625" bestFit="1" customWidth="1"/>
    <col min="6" max="6" width="14.109375" customWidth="1"/>
    <col min="7" max="7" width="15.88671875" bestFit="1" customWidth="1"/>
    <col min="8" max="8" width="11.109375" customWidth="1"/>
    <col min="9" max="9" width="16.6640625" customWidth="1"/>
  </cols>
  <sheetData>
    <row r="1" spans="1:9" ht="15" thickBot="1" x14ac:dyDescent="0.35"/>
    <row r="2" spans="1:9" ht="27.6" customHeight="1" thickBot="1" x14ac:dyDescent="0.35">
      <c r="A2" s="201" t="s">
        <v>8</v>
      </c>
      <c r="B2" s="202"/>
      <c r="C2" s="203"/>
      <c r="D2" s="203"/>
      <c r="E2" s="203"/>
      <c r="F2" s="203"/>
      <c r="G2" s="203"/>
      <c r="H2" s="203"/>
      <c r="I2" s="204"/>
    </row>
    <row r="3" spans="1:9" ht="15" thickBot="1" x14ac:dyDescent="0.35">
      <c r="A3" s="24"/>
      <c r="B3" s="23"/>
      <c r="C3" s="22"/>
    </row>
    <row r="4" spans="1:9" ht="26.4" customHeight="1" thickTop="1" thickBot="1" x14ac:dyDescent="0.35">
      <c r="A4" s="21" t="s">
        <v>7</v>
      </c>
      <c r="B4" s="20">
        <v>0.05</v>
      </c>
      <c r="C4" s="19"/>
      <c r="D4" s="14"/>
      <c r="E4" s="14"/>
      <c r="F4" s="14"/>
      <c r="G4" s="14"/>
      <c r="H4" s="14"/>
      <c r="I4" s="14"/>
    </row>
    <row r="5" spans="1:9" ht="31.8" customHeight="1" thickTop="1" thickBot="1" x14ac:dyDescent="0.35">
      <c r="A5" s="18" t="s">
        <v>0</v>
      </c>
      <c r="B5" s="17" t="s">
        <v>1</v>
      </c>
      <c r="C5" s="17" t="s">
        <v>2</v>
      </c>
      <c r="D5" s="17" t="s">
        <v>51</v>
      </c>
      <c r="E5" s="16" t="s">
        <v>52</v>
      </c>
      <c r="F5" s="18" t="s">
        <v>3</v>
      </c>
      <c r="G5" s="32" t="s">
        <v>4</v>
      </c>
      <c r="H5" s="18" t="s">
        <v>5</v>
      </c>
      <c r="I5" s="17" t="s">
        <v>6</v>
      </c>
    </row>
    <row r="6" spans="1:9" ht="15.6" thickTop="1" thickBot="1" x14ac:dyDescent="0.35">
      <c r="A6" s="15">
        <v>1</v>
      </c>
      <c r="B6" s="7" t="s">
        <v>9</v>
      </c>
      <c r="C6" s="52">
        <v>42401</v>
      </c>
      <c r="D6" s="45">
        <v>30</v>
      </c>
      <c r="E6" s="184">
        <f>C6+D6</f>
        <v>42431</v>
      </c>
      <c r="F6" s="39" t="s">
        <v>30</v>
      </c>
      <c r="G6" s="74">
        <v>1.6</v>
      </c>
      <c r="H6" s="25">
        <f>(G6*$B$4)</f>
        <v>8.0000000000000016E-2</v>
      </c>
      <c r="I6" s="192">
        <f>(G6+H6)</f>
        <v>1.6800000000000002</v>
      </c>
    </row>
    <row r="7" spans="1:9" ht="15.6" thickTop="1" thickBot="1" x14ac:dyDescent="0.35">
      <c r="A7" s="12">
        <v>2</v>
      </c>
      <c r="B7" s="13" t="s">
        <v>10</v>
      </c>
      <c r="C7" s="53">
        <v>42402</v>
      </c>
      <c r="D7" s="46">
        <v>30</v>
      </c>
      <c r="E7" s="185">
        <f t="shared" ref="E7:E26" si="0">C7+D7</f>
        <v>42432</v>
      </c>
      <c r="F7" s="40" t="s">
        <v>31</v>
      </c>
      <c r="G7" s="34">
        <v>3.2</v>
      </c>
      <c r="H7" s="26">
        <f t="shared" ref="H7:H26" si="1">(G7*$B$4)</f>
        <v>0.16000000000000003</v>
      </c>
      <c r="I7" s="193">
        <f t="shared" ref="I7:I26" si="2">(G7+H7)</f>
        <v>3.3600000000000003</v>
      </c>
    </row>
    <row r="8" spans="1:9" ht="15.6" thickTop="1" thickBot="1" x14ac:dyDescent="0.35">
      <c r="A8" s="1">
        <v>3</v>
      </c>
      <c r="B8" s="59" t="s">
        <v>11</v>
      </c>
      <c r="C8" s="60">
        <v>42403</v>
      </c>
      <c r="D8" s="61">
        <v>30</v>
      </c>
      <c r="E8" s="184">
        <f t="shared" si="0"/>
        <v>42433</v>
      </c>
      <c r="F8" s="62" t="s">
        <v>32</v>
      </c>
      <c r="G8" s="63">
        <v>6.4</v>
      </c>
      <c r="H8" s="64">
        <f t="shared" si="1"/>
        <v>0.32000000000000006</v>
      </c>
      <c r="I8" s="194">
        <f t="shared" si="2"/>
        <v>6.7200000000000006</v>
      </c>
    </row>
    <row r="9" spans="1:9" ht="15.6" thickTop="1" thickBot="1" x14ac:dyDescent="0.35">
      <c r="A9" s="12">
        <v>4</v>
      </c>
      <c r="B9" s="13" t="s">
        <v>12</v>
      </c>
      <c r="C9" s="53">
        <v>42404</v>
      </c>
      <c r="D9" s="46">
        <v>30</v>
      </c>
      <c r="E9" s="185">
        <f t="shared" si="0"/>
        <v>42434</v>
      </c>
      <c r="F9" s="40" t="s">
        <v>33</v>
      </c>
      <c r="G9" s="34">
        <v>12.8</v>
      </c>
      <c r="H9" s="26">
        <f t="shared" si="1"/>
        <v>0.64000000000000012</v>
      </c>
      <c r="I9" s="193">
        <f t="shared" si="2"/>
        <v>13.440000000000001</v>
      </c>
    </row>
    <row r="10" spans="1:9" ht="15.6" thickTop="1" thickBot="1" x14ac:dyDescent="0.35">
      <c r="A10" s="4">
        <v>5</v>
      </c>
      <c r="B10" s="5" t="s">
        <v>13</v>
      </c>
      <c r="C10" s="56">
        <v>42405</v>
      </c>
      <c r="D10" s="49">
        <v>30</v>
      </c>
      <c r="E10" s="184">
        <f t="shared" si="0"/>
        <v>42435</v>
      </c>
      <c r="F10" s="43" t="s">
        <v>34</v>
      </c>
      <c r="G10" s="33">
        <v>25.6</v>
      </c>
      <c r="H10" s="29">
        <f t="shared" si="1"/>
        <v>1.2800000000000002</v>
      </c>
      <c r="I10" s="195">
        <f t="shared" si="2"/>
        <v>26.880000000000003</v>
      </c>
    </row>
    <row r="11" spans="1:9" ht="15.6" thickTop="1" thickBot="1" x14ac:dyDescent="0.35">
      <c r="A11" s="65">
        <v>6</v>
      </c>
      <c r="B11" s="66" t="s">
        <v>14</v>
      </c>
      <c r="C11" s="67">
        <v>42408</v>
      </c>
      <c r="D11" s="68">
        <v>30</v>
      </c>
      <c r="E11" s="185">
        <f t="shared" si="0"/>
        <v>42438</v>
      </c>
      <c r="F11" s="69" t="s">
        <v>35</v>
      </c>
      <c r="G11" s="70">
        <v>51.2</v>
      </c>
      <c r="H11" s="71">
        <f t="shared" si="1"/>
        <v>2.5600000000000005</v>
      </c>
      <c r="I11" s="196">
        <f t="shared" si="2"/>
        <v>53.760000000000005</v>
      </c>
    </row>
    <row r="12" spans="1:9" ht="15.6" thickTop="1" thickBot="1" x14ac:dyDescent="0.35">
      <c r="A12" s="4">
        <v>7</v>
      </c>
      <c r="B12" s="5" t="s">
        <v>15</v>
      </c>
      <c r="C12" s="56">
        <v>42409</v>
      </c>
      <c r="D12" s="49">
        <v>30</v>
      </c>
      <c r="E12" s="184">
        <f t="shared" si="0"/>
        <v>42439</v>
      </c>
      <c r="F12" s="43" t="s">
        <v>36</v>
      </c>
      <c r="G12" s="33">
        <v>102.4</v>
      </c>
      <c r="H12" s="29">
        <f t="shared" si="1"/>
        <v>5.120000000000001</v>
      </c>
      <c r="I12" s="195">
        <f t="shared" si="2"/>
        <v>107.52000000000001</v>
      </c>
    </row>
    <row r="13" spans="1:9" ht="15.6" thickTop="1" thickBot="1" x14ac:dyDescent="0.35">
      <c r="A13" s="12">
        <v>8</v>
      </c>
      <c r="B13" s="13" t="s">
        <v>16</v>
      </c>
      <c r="C13" s="53">
        <v>42410</v>
      </c>
      <c r="D13" s="46">
        <v>30</v>
      </c>
      <c r="E13" s="185">
        <f t="shared" si="0"/>
        <v>42440</v>
      </c>
      <c r="F13" s="40" t="s">
        <v>37</v>
      </c>
      <c r="G13" s="34">
        <v>204.8</v>
      </c>
      <c r="H13" s="26">
        <f t="shared" si="1"/>
        <v>10.240000000000002</v>
      </c>
      <c r="I13" s="193">
        <f t="shared" si="2"/>
        <v>215.04000000000002</v>
      </c>
    </row>
    <row r="14" spans="1:9" ht="15.6" thickTop="1" thickBot="1" x14ac:dyDescent="0.35">
      <c r="A14" s="15">
        <v>9</v>
      </c>
      <c r="B14" s="7" t="s">
        <v>17</v>
      </c>
      <c r="C14" s="58">
        <v>42411</v>
      </c>
      <c r="D14" s="51">
        <v>30</v>
      </c>
      <c r="E14" s="184">
        <f t="shared" si="0"/>
        <v>42441</v>
      </c>
      <c r="F14" s="39" t="s">
        <v>38</v>
      </c>
      <c r="G14" s="38">
        <v>409.6</v>
      </c>
      <c r="H14" s="31">
        <f t="shared" si="1"/>
        <v>20.480000000000004</v>
      </c>
      <c r="I14" s="192">
        <f t="shared" si="2"/>
        <v>430.08000000000004</v>
      </c>
    </row>
    <row r="15" spans="1:9" ht="15.6" thickTop="1" thickBot="1" x14ac:dyDescent="0.35">
      <c r="A15" s="65">
        <v>10</v>
      </c>
      <c r="B15" s="66" t="s">
        <v>18</v>
      </c>
      <c r="C15" s="67">
        <v>42412</v>
      </c>
      <c r="D15" s="68">
        <v>30</v>
      </c>
      <c r="E15" s="185">
        <f t="shared" si="0"/>
        <v>42442</v>
      </c>
      <c r="F15" s="69" t="s">
        <v>39</v>
      </c>
      <c r="G15" s="70">
        <v>819.2</v>
      </c>
      <c r="H15" s="71">
        <f t="shared" si="1"/>
        <v>40.960000000000008</v>
      </c>
      <c r="I15" s="196">
        <f t="shared" si="2"/>
        <v>860.16000000000008</v>
      </c>
    </row>
    <row r="16" spans="1:9" ht="15.6" thickTop="1" thickBot="1" x14ac:dyDescent="0.35">
      <c r="A16" s="4">
        <v>11</v>
      </c>
      <c r="B16" s="5" t="s">
        <v>19</v>
      </c>
      <c r="C16" s="56">
        <v>42415</v>
      </c>
      <c r="D16" s="49">
        <v>30</v>
      </c>
      <c r="E16" s="184">
        <f t="shared" si="0"/>
        <v>42445</v>
      </c>
      <c r="F16" s="43" t="s">
        <v>40</v>
      </c>
      <c r="G16" s="33">
        <v>1638.4</v>
      </c>
      <c r="H16" s="29">
        <f t="shared" si="1"/>
        <v>81.920000000000016</v>
      </c>
      <c r="I16" s="195">
        <f t="shared" si="2"/>
        <v>1720.3200000000002</v>
      </c>
    </row>
    <row r="17" spans="1:9" ht="15.6" thickTop="1" thickBot="1" x14ac:dyDescent="0.35">
      <c r="A17" s="72">
        <v>12</v>
      </c>
      <c r="B17" s="13" t="s">
        <v>20</v>
      </c>
      <c r="C17" s="53">
        <v>42416</v>
      </c>
      <c r="D17" s="46">
        <v>30</v>
      </c>
      <c r="E17" s="185">
        <f t="shared" si="0"/>
        <v>42446</v>
      </c>
      <c r="F17" s="40" t="s">
        <v>41</v>
      </c>
      <c r="G17" s="34">
        <v>3276.8</v>
      </c>
      <c r="H17" s="26">
        <f t="shared" si="1"/>
        <v>163.84000000000003</v>
      </c>
      <c r="I17" s="193">
        <f t="shared" si="2"/>
        <v>3440.6400000000003</v>
      </c>
    </row>
    <row r="18" spans="1:9" ht="15.6" thickTop="1" thickBot="1" x14ac:dyDescent="0.35">
      <c r="A18" s="1">
        <v>13</v>
      </c>
      <c r="B18" s="59" t="s">
        <v>21</v>
      </c>
      <c r="C18" s="60">
        <v>42417</v>
      </c>
      <c r="D18" s="61">
        <v>30</v>
      </c>
      <c r="E18" s="184">
        <f t="shared" si="0"/>
        <v>42447</v>
      </c>
      <c r="F18" s="62" t="s">
        <v>42</v>
      </c>
      <c r="G18" s="63">
        <v>6553.6</v>
      </c>
      <c r="H18" s="64">
        <f t="shared" si="1"/>
        <v>327.68000000000006</v>
      </c>
      <c r="I18" s="194">
        <f t="shared" si="2"/>
        <v>6881.2800000000007</v>
      </c>
    </row>
    <row r="19" spans="1:9" ht="15.6" thickTop="1" thickBot="1" x14ac:dyDescent="0.35">
      <c r="A19" s="12">
        <v>14</v>
      </c>
      <c r="B19" s="13" t="s">
        <v>22</v>
      </c>
      <c r="C19" s="53">
        <v>42418</v>
      </c>
      <c r="D19" s="46">
        <v>30</v>
      </c>
      <c r="E19" s="185">
        <f t="shared" si="0"/>
        <v>42448</v>
      </c>
      <c r="F19" s="40" t="s">
        <v>43</v>
      </c>
      <c r="G19" s="34">
        <v>13107.2</v>
      </c>
      <c r="H19" s="26">
        <f t="shared" si="1"/>
        <v>655.36000000000013</v>
      </c>
      <c r="I19" s="193">
        <f t="shared" si="2"/>
        <v>13762.560000000001</v>
      </c>
    </row>
    <row r="20" spans="1:9" ht="15.6" thickTop="1" thickBot="1" x14ac:dyDescent="0.35">
      <c r="A20" s="73">
        <v>15</v>
      </c>
      <c r="B20" s="5" t="s">
        <v>23</v>
      </c>
      <c r="C20" s="56">
        <v>42419</v>
      </c>
      <c r="D20" s="49">
        <v>30</v>
      </c>
      <c r="E20" s="184">
        <f t="shared" si="0"/>
        <v>42449</v>
      </c>
      <c r="F20" s="43" t="s">
        <v>44</v>
      </c>
      <c r="G20" s="33">
        <v>26214.400000000001</v>
      </c>
      <c r="H20" s="29">
        <f t="shared" si="1"/>
        <v>1310.7200000000003</v>
      </c>
      <c r="I20" s="195">
        <f t="shared" si="2"/>
        <v>27525.120000000003</v>
      </c>
    </row>
    <row r="21" spans="1:9" ht="15.6" thickTop="1" thickBot="1" x14ac:dyDescent="0.35">
      <c r="A21" s="12">
        <v>16</v>
      </c>
      <c r="B21" s="13" t="s">
        <v>24</v>
      </c>
      <c r="C21" s="53">
        <v>42422</v>
      </c>
      <c r="D21" s="46">
        <v>30</v>
      </c>
      <c r="E21" s="185">
        <f t="shared" si="0"/>
        <v>42452</v>
      </c>
      <c r="F21" s="40" t="s">
        <v>45</v>
      </c>
      <c r="G21" s="34">
        <v>52428.800000000003</v>
      </c>
      <c r="H21" s="26">
        <f t="shared" si="1"/>
        <v>2621.4400000000005</v>
      </c>
      <c r="I21" s="193">
        <f t="shared" si="2"/>
        <v>55050.240000000005</v>
      </c>
    </row>
    <row r="22" spans="1:9" ht="15.6" thickTop="1" thickBot="1" x14ac:dyDescent="0.35">
      <c r="A22" s="2">
        <v>17</v>
      </c>
      <c r="B22" s="3" t="s">
        <v>25</v>
      </c>
      <c r="C22" s="54">
        <v>42423</v>
      </c>
      <c r="D22" s="47">
        <v>30</v>
      </c>
      <c r="E22" s="184">
        <f t="shared" si="0"/>
        <v>42453</v>
      </c>
      <c r="F22" s="41" t="s">
        <v>46</v>
      </c>
      <c r="G22" s="35">
        <v>104857.60000000001</v>
      </c>
      <c r="H22" s="27">
        <f t="shared" si="1"/>
        <v>5242.880000000001</v>
      </c>
      <c r="I22" s="197">
        <f t="shared" si="2"/>
        <v>110100.48000000001</v>
      </c>
    </row>
    <row r="23" spans="1:9" ht="15.6" thickTop="1" thickBot="1" x14ac:dyDescent="0.35">
      <c r="A23" s="10">
        <v>18</v>
      </c>
      <c r="B23" s="11" t="s">
        <v>26</v>
      </c>
      <c r="C23" s="55">
        <v>42424</v>
      </c>
      <c r="D23" s="48">
        <v>30</v>
      </c>
      <c r="E23" s="185">
        <f t="shared" si="0"/>
        <v>42454</v>
      </c>
      <c r="F23" s="42" t="s">
        <v>47</v>
      </c>
      <c r="G23" s="36">
        <v>209715.20000000001</v>
      </c>
      <c r="H23" s="28">
        <f t="shared" si="1"/>
        <v>10485.760000000002</v>
      </c>
      <c r="I23" s="198">
        <f t="shared" si="2"/>
        <v>220200.96000000002</v>
      </c>
    </row>
    <row r="24" spans="1:9" ht="15.6" thickTop="1" thickBot="1" x14ac:dyDescent="0.35">
      <c r="A24" s="4">
        <v>19</v>
      </c>
      <c r="B24" s="5" t="s">
        <v>27</v>
      </c>
      <c r="C24" s="56">
        <v>42425</v>
      </c>
      <c r="D24" s="49">
        <v>30</v>
      </c>
      <c r="E24" s="184">
        <f t="shared" si="0"/>
        <v>42455</v>
      </c>
      <c r="F24" s="43" t="s">
        <v>48</v>
      </c>
      <c r="G24" s="33">
        <v>419430.40000000002</v>
      </c>
      <c r="H24" s="29">
        <f t="shared" si="1"/>
        <v>20971.520000000004</v>
      </c>
      <c r="I24" s="195">
        <f t="shared" si="2"/>
        <v>440401.92000000004</v>
      </c>
    </row>
    <row r="25" spans="1:9" ht="15.6" thickTop="1" thickBot="1" x14ac:dyDescent="0.35">
      <c r="A25" s="8">
        <v>20</v>
      </c>
      <c r="B25" s="9" t="s">
        <v>28</v>
      </c>
      <c r="C25" s="57">
        <v>42426</v>
      </c>
      <c r="D25" s="50">
        <v>30</v>
      </c>
      <c r="E25" s="185">
        <f t="shared" si="0"/>
        <v>42456</v>
      </c>
      <c r="F25" s="44" t="s">
        <v>49</v>
      </c>
      <c r="G25" s="37">
        <v>838860.80000000005</v>
      </c>
      <c r="H25" s="30">
        <f t="shared" si="1"/>
        <v>41943.040000000008</v>
      </c>
      <c r="I25" s="199">
        <f t="shared" si="2"/>
        <v>880803.84000000008</v>
      </c>
    </row>
    <row r="26" spans="1:9" ht="15.6" thickTop="1" thickBot="1" x14ac:dyDescent="0.35">
      <c r="A26" s="6">
        <v>21</v>
      </c>
      <c r="B26" s="7" t="s">
        <v>29</v>
      </c>
      <c r="C26" s="58">
        <v>42429</v>
      </c>
      <c r="D26" s="51">
        <v>30</v>
      </c>
      <c r="E26" s="184">
        <f t="shared" si="0"/>
        <v>42459</v>
      </c>
      <c r="F26" s="39" t="s">
        <v>50</v>
      </c>
      <c r="G26" s="38">
        <v>1677721.6000000001</v>
      </c>
      <c r="H26" s="31">
        <f t="shared" si="1"/>
        <v>83886.080000000016</v>
      </c>
      <c r="I26" s="192">
        <f t="shared" si="2"/>
        <v>1761607.6800000002</v>
      </c>
    </row>
  </sheetData>
  <mergeCells count="1">
    <mergeCell ref="A2:I2"/>
  </mergeCells>
  <dataValidations count="1">
    <dataValidation type="list" allowBlank="1" showInputMessage="1" showErrorMessage="1" sqref="B4" xr:uid="{5120617A-05AA-4C40-9650-193FC43DDD8A}">
      <formula1>"20%,19%,9%,5%"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6DEA1-6D9C-4C61-BCC9-C849CE93D035}">
  <sheetPr>
    <tabColor rgb="FFFF0000"/>
  </sheetPr>
  <dimension ref="A1:G38"/>
  <sheetViews>
    <sheetView workbookViewId="0">
      <selection activeCell="J6" sqref="J6"/>
    </sheetView>
  </sheetViews>
  <sheetFormatPr defaultRowHeight="14.4" x14ac:dyDescent="0.3"/>
  <cols>
    <col min="1" max="1" width="18.6640625" style="76" bestFit="1" customWidth="1"/>
    <col min="2" max="2" width="25.77734375" bestFit="1" customWidth="1"/>
    <col min="3" max="3" width="13.44140625" customWidth="1"/>
    <col min="4" max="4" width="17.88671875" customWidth="1"/>
    <col min="5" max="5" width="17.77734375" bestFit="1" customWidth="1"/>
    <col min="6" max="6" width="18.33203125" bestFit="1" customWidth="1"/>
  </cols>
  <sheetData>
    <row r="1" spans="1:6" ht="16.2" thickBot="1" x14ac:dyDescent="0.35">
      <c r="A1" s="82" t="s">
        <v>53</v>
      </c>
      <c r="B1" s="236" t="s">
        <v>61</v>
      </c>
      <c r="C1" s="236"/>
      <c r="D1" s="236"/>
      <c r="E1" s="236"/>
    </row>
    <row r="2" spans="1:6" ht="31.2" customHeight="1" thickTop="1" thickBot="1" x14ac:dyDescent="0.35">
      <c r="A2" s="86" t="s">
        <v>54</v>
      </c>
      <c r="B2" s="237" t="s">
        <v>62</v>
      </c>
      <c r="C2" s="238"/>
      <c r="D2" s="238"/>
      <c r="E2" s="239"/>
      <c r="F2" s="77"/>
    </row>
    <row r="3" spans="1:6" ht="15.6" thickTop="1" thickBot="1" x14ac:dyDescent="0.35">
      <c r="A3" s="82"/>
      <c r="B3" s="78"/>
      <c r="C3" s="78"/>
      <c r="D3" s="78"/>
      <c r="E3" s="78"/>
    </row>
    <row r="4" spans="1:6" ht="58.8" customHeight="1" thickTop="1" thickBot="1" x14ac:dyDescent="0.35">
      <c r="A4" s="85" t="s">
        <v>55</v>
      </c>
      <c r="B4" s="240" t="s">
        <v>63</v>
      </c>
      <c r="C4" s="241"/>
      <c r="D4" s="241"/>
      <c r="E4" s="242"/>
    </row>
    <row r="5" spans="1:6" ht="28.8" customHeight="1" thickTop="1" thickBot="1" x14ac:dyDescent="0.35">
      <c r="A5" s="87" t="s">
        <v>56</v>
      </c>
      <c r="B5" s="80"/>
      <c r="C5" s="245" t="s">
        <v>64</v>
      </c>
      <c r="D5" s="246"/>
      <c r="E5" s="79"/>
    </row>
    <row r="6" spans="1:6" ht="15.6" thickTop="1" thickBot="1" x14ac:dyDescent="0.35">
      <c r="A6" s="83" t="s">
        <v>57</v>
      </c>
      <c r="B6" s="243" t="s">
        <v>65</v>
      </c>
      <c r="C6" s="244"/>
      <c r="D6" s="253"/>
      <c r="E6" s="254"/>
    </row>
    <row r="7" spans="1:6" ht="15.6" thickTop="1" thickBot="1" x14ac:dyDescent="0.35">
      <c r="A7" s="84" t="s">
        <v>58</v>
      </c>
      <c r="B7" s="247" t="s">
        <v>66</v>
      </c>
      <c r="C7" s="248"/>
      <c r="D7" s="255"/>
      <c r="E7" s="256"/>
    </row>
    <row r="8" spans="1:6" ht="19.8" thickTop="1" thickBot="1" x14ac:dyDescent="0.35">
      <c r="A8" s="84" t="s">
        <v>59</v>
      </c>
      <c r="B8" s="249">
        <v>40244</v>
      </c>
      <c r="C8" s="250"/>
      <c r="D8" s="255"/>
      <c r="E8" s="256"/>
    </row>
    <row r="9" spans="1:6" ht="15.6" thickTop="1" thickBot="1" x14ac:dyDescent="0.35">
      <c r="A9" s="82" t="s">
        <v>60</v>
      </c>
      <c r="B9" s="251">
        <v>100</v>
      </c>
      <c r="C9" s="252"/>
      <c r="D9" s="257"/>
      <c r="E9" s="258"/>
    </row>
    <row r="10" spans="1:6" ht="15" thickTop="1" x14ac:dyDescent="0.3">
      <c r="C10" s="81"/>
      <c r="D10" s="81"/>
    </row>
    <row r="11" spans="1:6" x14ac:dyDescent="0.3">
      <c r="A11" s="259" t="s">
        <v>67</v>
      </c>
      <c r="B11" s="260"/>
      <c r="C11" s="261" t="s">
        <v>68</v>
      </c>
      <c r="D11" s="262"/>
    </row>
    <row r="12" spans="1:6" x14ac:dyDescent="0.3">
      <c r="A12" s="88" t="s">
        <v>69</v>
      </c>
      <c r="B12" s="93" t="s">
        <v>76</v>
      </c>
      <c r="C12" s="91" t="s">
        <v>69</v>
      </c>
      <c r="D12" s="93" t="s">
        <v>76</v>
      </c>
    </row>
    <row r="13" spans="1:6" x14ac:dyDescent="0.3">
      <c r="A13" s="89" t="s">
        <v>70</v>
      </c>
      <c r="B13" s="93" t="s">
        <v>77</v>
      </c>
      <c r="C13" s="91" t="s">
        <v>70</v>
      </c>
      <c r="D13" s="93" t="s">
        <v>77</v>
      </c>
    </row>
    <row r="14" spans="1:6" ht="28.2" x14ac:dyDescent="0.3">
      <c r="A14" s="89" t="s">
        <v>71</v>
      </c>
      <c r="B14" s="93" t="s">
        <v>78</v>
      </c>
      <c r="C14" s="92" t="s">
        <v>74</v>
      </c>
      <c r="D14" s="94" t="s">
        <v>81</v>
      </c>
    </row>
    <row r="15" spans="1:6" ht="48.6" customHeight="1" x14ac:dyDescent="0.3">
      <c r="A15" s="90" t="s">
        <v>72</v>
      </c>
      <c r="B15" s="93" t="s">
        <v>80</v>
      </c>
      <c r="C15" s="92" t="s">
        <v>75</v>
      </c>
      <c r="D15" s="94" t="s">
        <v>83</v>
      </c>
      <c r="E15" s="75" t="s">
        <v>82</v>
      </c>
    </row>
    <row r="16" spans="1:6" ht="18.600000000000001" customHeight="1" x14ac:dyDescent="0.3">
      <c r="A16" s="89" t="s">
        <v>73</v>
      </c>
      <c r="B16" s="93" t="s">
        <v>79</v>
      </c>
      <c r="C16" s="91" t="s">
        <v>73</v>
      </c>
      <c r="D16" s="93" t="s">
        <v>79</v>
      </c>
    </row>
    <row r="17" spans="1:7" ht="16.2" customHeight="1" x14ac:dyDescent="0.3">
      <c r="A17" s="213" t="s">
        <v>84</v>
      </c>
      <c r="B17" s="214"/>
      <c r="C17" s="214"/>
      <c r="D17" s="215"/>
    </row>
    <row r="18" spans="1:7" ht="31.2" customHeight="1" x14ac:dyDescent="0.3">
      <c r="A18" s="95" t="s">
        <v>85</v>
      </c>
      <c r="B18" s="96" t="s">
        <v>86</v>
      </c>
      <c r="C18" s="97" t="s">
        <v>87</v>
      </c>
      <c r="D18" s="98" t="s">
        <v>88</v>
      </c>
      <c r="E18" s="99" t="s">
        <v>89</v>
      </c>
      <c r="F18" s="99" t="s">
        <v>90</v>
      </c>
    </row>
    <row r="19" spans="1:7" ht="24" customHeight="1" x14ac:dyDescent="0.3">
      <c r="A19" s="101" t="s">
        <v>91</v>
      </c>
      <c r="B19" s="101">
        <v>145829</v>
      </c>
      <c r="C19" s="100">
        <v>40244</v>
      </c>
      <c r="D19" s="101" t="s">
        <v>92</v>
      </c>
      <c r="E19" s="101" t="s">
        <v>93</v>
      </c>
      <c r="F19" s="101" t="s">
        <v>94</v>
      </c>
    </row>
    <row r="20" spans="1:7" ht="15" thickBot="1" x14ac:dyDescent="0.35"/>
    <row r="21" spans="1:7" ht="28.8" thickTop="1" thickBot="1" x14ac:dyDescent="0.35">
      <c r="A21" s="104" t="s">
        <v>95</v>
      </c>
      <c r="B21" s="216" t="s">
        <v>96</v>
      </c>
      <c r="C21" s="217"/>
      <c r="D21" s="218"/>
      <c r="E21" s="104" t="s">
        <v>97</v>
      </c>
      <c r="F21" s="105" t="s">
        <v>98</v>
      </c>
    </row>
    <row r="22" spans="1:7" ht="15.6" thickTop="1" thickBot="1" x14ac:dyDescent="0.35">
      <c r="A22" s="102">
        <v>12</v>
      </c>
      <c r="B22" s="205" t="s">
        <v>99</v>
      </c>
      <c r="C22" s="206"/>
      <c r="D22" s="207"/>
      <c r="E22" s="151">
        <v>2778</v>
      </c>
      <c r="F22" s="151">
        <f>A22*E22</f>
        <v>33336</v>
      </c>
    </row>
    <row r="23" spans="1:7" ht="15.6" thickTop="1" thickBot="1" x14ac:dyDescent="0.35">
      <c r="A23" s="103">
        <v>14</v>
      </c>
      <c r="B23" s="205" t="s">
        <v>100</v>
      </c>
      <c r="C23" s="206"/>
      <c r="D23" s="207"/>
      <c r="E23" s="151">
        <v>3254</v>
      </c>
      <c r="F23" s="151">
        <f t="shared" ref="F23:F24" si="0">A23*E23</f>
        <v>45556</v>
      </c>
    </row>
    <row r="24" spans="1:7" ht="15.6" thickTop="1" thickBot="1" x14ac:dyDescent="0.35">
      <c r="A24" s="102">
        <v>24</v>
      </c>
      <c r="B24" s="205" t="s">
        <v>101</v>
      </c>
      <c r="C24" s="206"/>
      <c r="D24" s="207"/>
      <c r="E24" s="152">
        <v>2987</v>
      </c>
      <c r="F24" s="151">
        <f t="shared" si="0"/>
        <v>71688</v>
      </c>
    </row>
    <row r="25" spans="1:7" ht="15.6" thickTop="1" thickBot="1" x14ac:dyDescent="0.35">
      <c r="D25" s="153"/>
      <c r="E25" s="157" t="s">
        <v>110</v>
      </c>
      <c r="F25" s="163">
        <f>SUM(F22:F24)</f>
        <v>150580</v>
      </c>
    </row>
    <row r="26" spans="1:7" ht="15.6" thickTop="1" thickBot="1" x14ac:dyDescent="0.35">
      <c r="D26" s="154"/>
      <c r="E26" s="156" t="s">
        <v>111</v>
      </c>
      <c r="F26" s="164">
        <v>0.19</v>
      </c>
      <c r="G26" s="155"/>
    </row>
    <row r="27" spans="1:7" ht="15.6" thickTop="1" thickBot="1" x14ac:dyDescent="0.35">
      <c r="D27" s="154"/>
      <c r="E27" s="158" t="s">
        <v>112</v>
      </c>
      <c r="F27" s="159">
        <f>F25*F26</f>
        <v>28610.2</v>
      </c>
    </row>
    <row r="28" spans="1:7" ht="15.6" thickTop="1" thickBot="1" x14ac:dyDescent="0.35">
      <c r="D28" s="219" t="s">
        <v>113</v>
      </c>
      <c r="E28" s="220"/>
      <c r="F28" s="160">
        <v>30.12</v>
      </c>
    </row>
    <row r="29" spans="1:7" ht="15.6" thickTop="1" thickBot="1" x14ac:dyDescent="0.35">
      <c r="A29" s="107"/>
      <c r="B29" s="108"/>
      <c r="C29" s="108"/>
      <c r="D29" s="108"/>
      <c r="E29" s="162" t="s">
        <v>114</v>
      </c>
      <c r="F29" s="161">
        <f>F25+F27+F28</f>
        <v>179220.32</v>
      </c>
    </row>
    <row r="30" spans="1:7" ht="15" thickTop="1" x14ac:dyDescent="0.3">
      <c r="A30" s="106"/>
      <c r="B30" s="14"/>
      <c r="C30" s="14"/>
      <c r="D30" s="109"/>
      <c r="E30" s="231"/>
      <c r="F30" s="232"/>
    </row>
    <row r="31" spans="1:7" x14ac:dyDescent="0.3">
      <c r="A31" s="211" t="s">
        <v>102</v>
      </c>
      <c r="B31" s="212"/>
      <c r="C31" s="112"/>
      <c r="D31" s="110"/>
      <c r="E31" s="233"/>
      <c r="F31" s="232"/>
    </row>
    <row r="32" spans="1:7" x14ac:dyDescent="0.3">
      <c r="A32" s="113"/>
      <c r="B32" s="112"/>
      <c r="C32" s="112"/>
      <c r="D32" s="110"/>
      <c r="E32" s="233"/>
      <c r="F32" s="232"/>
    </row>
    <row r="33" spans="1:6" ht="15" thickBot="1" x14ac:dyDescent="0.35">
      <c r="A33" s="221" t="s">
        <v>103</v>
      </c>
      <c r="B33" s="221"/>
      <c r="C33" s="221"/>
      <c r="D33" s="110"/>
      <c r="E33" s="233"/>
      <c r="F33" s="232"/>
    </row>
    <row r="34" spans="1:6" ht="15.6" thickTop="1" thickBot="1" x14ac:dyDescent="0.35">
      <c r="A34" s="114" t="s">
        <v>104</v>
      </c>
      <c r="B34" s="222" t="s">
        <v>91</v>
      </c>
      <c r="C34" s="223"/>
      <c r="D34" s="224"/>
      <c r="E34" s="233"/>
      <c r="F34" s="232"/>
    </row>
    <row r="35" spans="1:6" ht="15.6" thickTop="1" thickBot="1" x14ac:dyDescent="0.35">
      <c r="A35" s="115" t="s">
        <v>105</v>
      </c>
      <c r="B35" s="225" t="s">
        <v>107</v>
      </c>
      <c r="C35" s="226"/>
      <c r="D35" s="227"/>
      <c r="E35" s="233"/>
      <c r="F35" s="232"/>
    </row>
    <row r="36" spans="1:6" ht="15.6" thickTop="1" thickBot="1" x14ac:dyDescent="0.35">
      <c r="A36" s="116" t="s">
        <v>106</v>
      </c>
      <c r="B36" s="228" t="s">
        <v>108</v>
      </c>
      <c r="C36" s="229"/>
      <c r="D36" s="230"/>
      <c r="E36" s="233"/>
      <c r="F36" s="232"/>
    </row>
    <row r="37" spans="1:6" ht="15.6" thickTop="1" thickBot="1" x14ac:dyDescent="0.35">
      <c r="A37" s="208" t="s">
        <v>109</v>
      </c>
      <c r="B37" s="209"/>
      <c r="C37" s="209"/>
      <c r="D37" s="210"/>
      <c r="E37" s="234"/>
      <c r="F37" s="235"/>
    </row>
    <row r="38" spans="1:6" ht="15" thickTop="1" x14ac:dyDescent="0.3">
      <c r="C38" s="111"/>
      <c r="F38" s="117"/>
    </row>
  </sheetData>
  <mergeCells count="24">
    <mergeCell ref="B7:C7"/>
    <mergeCell ref="B8:C8"/>
    <mergeCell ref="B9:C9"/>
    <mergeCell ref="D6:E9"/>
    <mergeCell ref="A11:B11"/>
    <mergeCell ref="C11:D11"/>
    <mergeCell ref="B1:E1"/>
    <mergeCell ref="B2:E2"/>
    <mergeCell ref="B4:E4"/>
    <mergeCell ref="B6:C6"/>
    <mergeCell ref="C5:D5"/>
    <mergeCell ref="B23:D23"/>
    <mergeCell ref="B24:D24"/>
    <mergeCell ref="A37:D37"/>
    <mergeCell ref="A31:B31"/>
    <mergeCell ref="A17:D17"/>
    <mergeCell ref="B21:D21"/>
    <mergeCell ref="B22:D22"/>
    <mergeCell ref="D28:E28"/>
    <mergeCell ref="A33:C33"/>
    <mergeCell ref="B34:D34"/>
    <mergeCell ref="B35:D35"/>
    <mergeCell ref="B36:D36"/>
    <mergeCell ref="E30:F37"/>
  </mergeCells>
  <hyperlinks>
    <hyperlink ref="B36" r:id="rId1" xr:uid="{B1232E8C-1969-4DF7-B0FF-6F59321959B0}"/>
  </hyperlinks>
  <pageMargins left="0.7" right="0.7" top="0.75" bottom="0.75" header="0.3" footer="0.3"/>
  <pageSetup orientation="portrait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9D3036-3A4C-4099-AAA0-45B0A221BB3A}">
  <sheetPr>
    <tabColor rgb="FF00B050"/>
  </sheetPr>
  <dimension ref="A1:D18"/>
  <sheetViews>
    <sheetView workbookViewId="0">
      <selection activeCell="C18" sqref="C18"/>
    </sheetView>
  </sheetViews>
  <sheetFormatPr defaultRowHeight="14.4" x14ac:dyDescent="0.3"/>
  <cols>
    <col min="1" max="1" width="33.109375" customWidth="1"/>
    <col min="2" max="2" width="14.21875" customWidth="1"/>
    <col min="3" max="3" width="23.44140625" customWidth="1"/>
    <col min="4" max="4" width="17.33203125" customWidth="1"/>
  </cols>
  <sheetData>
    <row r="1" spans="1:4" ht="25.2" customHeight="1" x14ac:dyDescent="0.3">
      <c r="A1" s="273" t="s">
        <v>115</v>
      </c>
      <c r="B1" s="273"/>
      <c r="C1" s="273"/>
      <c r="D1" s="273"/>
    </row>
    <row r="2" spans="1:4" x14ac:dyDescent="0.3">
      <c r="A2" s="274" t="s">
        <v>116</v>
      </c>
      <c r="B2" s="274"/>
      <c r="C2" s="275" t="s">
        <v>117</v>
      </c>
      <c r="D2" s="275"/>
    </row>
    <row r="3" spans="1:4" x14ac:dyDescent="0.3">
      <c r="A3" s="278"/>
      <c r="B3" s="278"/>
      <c r="C3" s="122" t="s">
        <v>118</v>
      </c>
      <c r="D3" s="135">
        <v>98000</v>
      </c>
    </row>
    <row r="4" spans="1:4" x14ac:dyDescent="0.3">
      <c r="A4" s="278"/>
      <c r="B4" s="278"/>
      <c r="C4" s="122" t="s">
        <v>119</v>
      </c>
      <c r="D4" s="135">
        <v>412000</v>
      </c>
    </row>
    <row r="5" spans="1:4" x14ac:dyDescent="0.3">
      <c r="A5" s="278"/>
      <c r="B5" s="278"/>
      <c r="C5" s="276" t="s">
        <v>120</v>
      </c>
      <c r="D5" s="276"/>
    </row>
    <row r="6" spans="1:4" x14ac:dyDescent="0.3">
      <c r="A6" s="278"/>
      <c r="B6" s="278"/>
      <c r="C6" s="122" t="s">
        <v>121</v>
      </c>
      <c r="D6" s="141">
        <v>108150</v>
      </c>
    </row>
    <row r="7" spans="1:4" x14ac:dyDescent="0.3">
      <c r="A7" s="278"/>
      <c r="B7" s="278"/>
      <c r="C7" s="122" t="s">
        <v>122</v>
      </c>
      <c r="D7" s="141">
        <v>18350</v>
      </c>
    </row>
    <row r="8" spans="1:4" x14ac:dyDescent="0.3">
      <c r="A8" s="277" t="s">
        <v>123</v>
      </c>
      <c r="B8" s="277"/>
      <c r="C8" s="279" t="s">
        <v>124</v>
      </c>
      <c r="D8" s="279"/>
    </row>
    <row r="9" spans="1:4" x14ac:dyDescent="0.3">
      <c r="A9" s="122" t="s">
        <v>121</v>
      </c>
      <c r="B9" s="141">
        <v>11220</v>
      </c>
      <c r="C9" s="122" t="s">
        <v>121</v>
      </c>
      <c r="D9" s="141">
        <v>98800</v>
      </c>
    </row>
    <row r="10" spans="1:4" x14ac:dyDescent="0.3">
      <c r="A10" s="122" t="s">
        <v>122</v>
      </c>
      <c r="B10" s="141">
        <v>3670</v>
      </c>
      <c r="C10" s="122" t="s">
        <v>122</v>
      </c>
      <c r="D10" s="141">
        <v>21375</v>
      </c>
    </row>
    <row r="11" spans="1:4" x14ac:dyDescent="0.3">
      <c r="A11" s="136" t="s">
        <v>125</v>
      </c>
      <c r="B11" s="142">
        <f>B9+B10</f>
        <v>14890</v>
      </c>
      <c r="C11" s="118"/>
      <c r="D11" s="144"/>
    </row>
    <row r="12" spans="1:4" ht="21" customHeight="1" x14ac:dyDescent="0.3">
      <c r="A12" s="271" t="s">
        <v>115</v>
      </c>
      <c r="B12" s="271"/>
      <c r="C12" s="272" t="s">
        <v>126</v>
      </c>
      <c r="D12" s="272"/>
    </row>
    <row r="13" spans="1:4" x14ac:dyDescent="0.3">
      <c r="A13" s="119" t="s">
        <v>119</v>
      </c>
      <c r="B13" s="137">
        <f>D4</f>
        <v>412000</v>
      </c>
      <c r="C13" s="263" t="s">
        <v>121</v>
      </c>
      <c r="D13" s="265">
        <f>D9/D6</f>
        <v>0.91354600092464167</v>
      </c>
    </row>
    <row r="14" spans="1:4" x14ac:dyDescent="0.3">
      <c r="A14" s="120" t="s">
        <v>118</v>
      </c>
      <c r="B14" s="138">
        <f>D3</f>
        <v>98000</v>
      </c>
      <c r="C14" s="264"/>
      <c r="D14" s="266"/>
    </row>
    <row r="15" spans="1:4" x14ac:dyDescent="0.3">
      <c r="A15" s="121" t="s">
        <v>127</v>
      </c>
      <c r="B15" s="143">
        <f>D6+D7</f>
        <v>126500</v>
      </c>
      <c r="C15" s="263" t="s">
        <v>122</v>
      </c>
      <c r="D15" s="265">
        <f>D10/D7</f>
        <v>1.1648501362397821</v>
      </c>
    </row>
    <row r="16" spans="1:4" x14ac:dyDescent="0.3">
      <c r="A16" s="121" t="s">
        <v>124</v>
      </c>
      <c r="B16" s="143">
        <f>D9+D10</f>
        <v>120175</v>
      </c>
      <c r="C16" s="264"/>
      <c r="D16" s="266"/>
    </row>
    <row r="17" spans="1:4" ht="29.4" customHeight="1" x14ac:dyDescent="0.3">
      <c r="A17" s="123" t="s">
        <v>128</v>
      </c>
      <c r="B17" s="139">
        <f>B11</f>
        <v>14890</v>
      </c>
      <c r="C17" s="269">
        <f>SUM(B13:B16)</f>
        <v>756675</v>
      </c>
      <c r="D17" s="270"/>
    </row>
    <row r="18" spans="1:4" ht="22.2" customHeight="1" x14ac:dyDescent="0.3">
      <c r="A18" s="267" t="s">
        <v>116</v>
      </c>
      <c r="B18" s="268"/>
      <c r="C18" s="200">
        <f>C17/B11</f>
        <v>50.817662860980526</v>
      </c>
      <c r="D18" s="140">
        <f>ROUND(C17/B11,0)</f>
        <v>51</v>
      </c>
    </row>
  </sheetData>
  <mergeCells count="15">
    <mergeCell ref="A12:B12"/>
    <mergeCell ref="C12:D12"/>
    <mergeCell ref="A1:D1"/>
    <mergeCell ref="A2:B2"/>
    <mergeCell ref="C2:D2"/>
    <mergeCell ref="C5:D5"/>
    <mergeCell ref="A8:B8"/>
    <mergeCell ref="A3:B7"/>
    <mergeCell ref="C8:D8"/>
    <mergeCell ref="C13:C14"/>
    <mergeCell ref="C15:C16"/>
    <mergeCell ref="D13:D14"/>
    <mergeCell ref="D15:D16"/>
    <mergeCell ref="A18:B18"/>
    <mergeCell ref="C17:D17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F1D7A-510C-4FDD-BB41-9C28001384F5}">
  <sheetPr>
    <tabColor rgb="FFFFFF00"/>
  </sheetPr>
  <dimension ref="A1:O22"/>
  <sheetViews>
    <sheetView workbookViewId="0">
      <selection activeCell="N25" sqref="N25"/>
    </sheetView>
  </sheetViews>
  <sheetFormatPr defaultRowHeight="14.4" x14ac:dyDescent="0.3"/>
  <cols>
    <col min="1" max="1" width="3.44140625" bestFit="1" customWidth="1"/>
    <col min="2" max="2" width="6.88671875" bestFit="1" customWidth="1"/>
    <col min="3" max="3" width="13.88671875" bestFit="1" customWidth="1"/>
    <col min="4" max="4" width="12.5546875" customWidth="1"/>
    <col min="5" max="5" width="15" bestFit="1" customWidth="1"/>
    <col min="6" max="6" width="10.109375" customWidth="1"/>
    <col min="7" max="7" width="11.21875" customWidth="1"/>
    <col min="8" max="9" width="12.44140625" customWidth="1"/>
    <col min="12" max="12" width="22.6640625" customWidth="1"/>
    <col min="17" max="17" width="20.33203125" customWidth="1"/>
  </cols>
  <sheetData>
    <row r="1" spans="1:15" s="124" customFormat="1" ht="40.200000000000003" customHeight="1" thickBot="1" x14ac:dyDescent="0.35">
      <c r="A1" s="280" t="s">
        <v>129</v>
      </c>
      <c r="B1" s="281"/>
      <c r="C1" s="281"/>
      <c r="D1" s="281"/>
      <c r="E1" s="281"/>
      <c r="F1" s="281"/>
      <c r="G1" s="281"/>
      <c r="H1" s="281"/>
      <c r="I1" s="282"/>
      <c r="J1" s="128"/>
      <c r="K1" s="129"/>
      <c r="L1" s="129"/>
    </row>
    <row r="2" spans="1:15" ht="36" customHeight="1" x14ac:dyDescent="0.3">
      <c r="A2" s="125" t="s">
        <v>130</v>
      </c>
      <c r="B2" s="125" t="s">
        <v>131</v>
      </c>
      <c r="C2" s="125" t="s">
        <v>132</v>
      </c>
      <c r="D2" s="126" t="s">
        <v>133</v>
      </c>
      <c r="E2" s="125" t="s">
        <v>134</v>
      </c>
      <c r="F2" s="126" t="s">
        <v>135</v>
      </c>
      <c r="G2" s="126" t="s">
        <v>136</v>
      </c>
      <c r="H2" s="126" t="s">
        <v>138</v>
      </c>
      <c r="I2" s="126" t="s">
        <v>137</v>
      </c>
      <c r="J2" s="283" t="s">
        <v>155</v>
      </c>
      <c r="K2" s="283"/>
      <c r="L2" s="283"/>
      <c r="M2" s="283"/>
      <c r="N2" s="284"/>
      <c r="O2" s="14"/>
    </row>
    <row r="3" spans="1:15" ht="26.4" customHeight="1" x14ac:dyDescent="0.3">
      <c r="A3" s="127">
        <v>4</v>
      </c>
      <c r="B3" s="132">
        <v>1</v>
      </c>
      <c r="C3" s="133" t="s">
        <v>139</v>
      </c>
      <c r="D3" s="134">
        <v>18452</v>
      </c>
      <c r="E3" s="131" t="s">
        <v>161</v>
      </c>
      <c r="F3" s="131" t="s">
        <v>164</v>
      </c>
      <c r="G3" s="131" t="s">
        <v>174</v>
      </c>
      <c r="H3" s="130">
        <v>900</v>
      </c>
      <c r="I3" s="148" t="str">
        <f>IF(H3&lt;1000,"mic",IF(H3&lt;1500,"mediu","mare"))</f>
        <v>mic</v>
      </c>
      <c r="J3" s="285"/>
      <c r="K3" s="285"/>
      <c r="L3" s="285"/>
      <c r="M3" s="285"/>
      <c r="N3" s="286"/>
      <c r="O3" s="14"/>
    </row>
    <row r="4" spans="1:15" ht="15.6" customHeight="1" x14ac:dyDescent="0.3">
      <c r="A4" s="127">
        <v>9</v>
      </c>
      <c r="B4" s="132">
        <v>2</v>
      </c>
      <c r="C4" s="133" t="s">
        <v>140</v>
      </c>
      <c r="D4" s="134">
        <v>15530</v>
      </c>
      <c r="E4" s="131" t="s">
        <v>162</v>
      </c>
      <c r="F4" s="131" t="s">
        <v>165</v>
      </c>
      <c r="G4" s="131" t="s">
        <v>175</v>
      </c>
      <c r="H4" s="130">
        <v>1950</v>
      </c>
      <c r="I4" s="150" t="str">
        <f t="shared" ref="I4:I22" si="0">IF(H4&lt;1000,"mic",IF(H4&lt;1500,"mediu","mare"))</f>
        <v>mare</v>
      </c>
      <c r="J4" s="285"/>
      <c r="K4" s="285"/>
      <c r="L4" s="285"/>
      <c r="M4" s="285"/>
      <c r="N4" s="286"/>
      <c r="O4" s="14"/>
    </row>
    <row r="5" spans="1:15" x14ac:dyDescent="0.3">
      <c r="A5" s="127">
        <v>14</v>
      </c>
      <c r="B5" s="132">
        <v>3</v>
      </c>
      <c r="C5" s="133" t="s">
        <v>141</v>
      </c>
      <c r="D5" s="134">
        <v>18452</v>
      </c>
      <c r="E5" s="131" t="s">
        <v>160</v>
      </c>
      <c r="F5" s="131" t="s">
        <v>166</v>
      </c>
      <c r="G5" s="131" t="s">
        <v>177</v>
      </c>
      <c r="H5" s="130">
        <v>869</v>
      </c>
      <c r="I5" s="148" t="str">
        <f t="shared" si="0"/>
        <v>mic</v>
      </c>
      <c r="J5" s="285"/>
      <c r="K5" s="285"/>
      <c r="L5" s="285"/>
      <c r="M5" s="285"/>
      <c r="N5" s="286"/>
      <c r="O5" s="14"/>
    </row>
    <row r="6" spans="1:15" x14ac:dyDescent="0.3">
      <c r="A6" s="127">
        <v>19</v>
      </c>
      <c r="B6" s="132">
        <v>4</v>
      </c>
      <c r="C6" s="133" t="s">
        <v>142</v>
      </c>
      <c r="D6" s="134">
        <v>15895</v>
      </c>
      <c r="E6" s="131" t="s">
        <v>156</v>
      </c>
      <c r="F6" s="131" t="s">
        <v>167</v>
      </c>
      <c r="G6" s="131" t="s">
        <v>174</v>
      </c>
      <c r="H6" s="130">
        <v>1462</v>
      </c>
      <c r="I6" s="149" t="str">
        <f t="shared" si="0"/>
        <v>mediu</v>
      </c>
      <c r="J6" s="285"/>
      <c r="K6" s="285"/>
      <c r="L6" s="285"/>
      <c r="M6" s="285"/>
      <c r="N6" s="286"/>
      <c r="O6" s="14"/>
    </row>
    <row r="7" spans="1:15" ht="15" thickBot="1" x14ac:dyDescent="0.35">
      <c r="A7" s="127">
        <v>2</v>
      </c>
      <c r="B7" s="132">
        <v>5</v>
      </c>
      <c r="C7" s="133" t="s">
        <v>143</v>
      </c>
      <c r="D7" s="134">
        <v>18452</v>
      </c>
      <c r="E7" s="131" t="s">
        <v>159</v>
      </c>
      <c r="F7" s="131" t="s">
        <v>168</v>
      </c>
      <c r="G7" s="131" t="s">
        <v>176</v>
      </c>
      <c r="H7" s="130">
        <v>1025</v>
      </c>
      <c r="I7" s="149" t="str">
        <f t="shared" si="0"/>
        <v>mediu</v>
      </c>
      <c r="J7" s="287"/>
      <c r="K7" s="287"/>
      <c r="L7" s="287"/>
      <c r="M7" s="287"/>
      <c r="N7" s="288"/>
      <c r="O7" s="14"/>
    </row>
    <row r="8" spans="1:15" x14ac:dyDescent="0.3">
      <c r="A8" s="127">
        <v>7</v>
      </c>
      <c r="B8" s="132">
        <v>6</v>
      </c>
      <c r="C8" s="133" t="s">
        <v>144</v>
      </c>
      <c r="D8" s="134">
        <v>16261</v>
      </c>
      <c r="E8" s="131" t="s">
        <v>160</v>
      </c>
      <c r="F8" s="131" t="s">
        <v>169</v>
      </c>
      <c r="G8" s="131" t="s">
        <v>177</v>
      </c>
      <c r="H8" s="130">
        <v>1588</v>
      </c>
      <c r="I8" s="150" t="str">
        <f t="shared" si="0"/>
        <v>mare</v>
      </c>
    </row>
    <row r="9" spans="1:15" x14ac:dyDescent="0.3">
      <c r="A9" s="127">
        <v>12</v>
      </c>
      <c r="B9" s="132">
        <v>7</v>
      </c>
      <c r="C9" s="133" t="s">
        <v>145</v>
      </c>
      <c r="D9" s="134">
        <v>18452</v>
      </c>
      <c r="E9" s="131" t="s">
        <v>157</v>
      </c>
      <c r="F9" s="131" t="s">
        <v>170</v>
      </c>
      <c r="G9" s="131" t="s">
        <v>176</v>
      </c>
      <c r="H9" s="130">
        <v>1151</v>
      </c>
      <c r="I9" s="149" t="str">
        <f t="shared" si="0"/>
        <v>mediu</v>
      </c>
    </row>
    <row r="10" spans="1:15" x14ac:dyDescent="0.3">
      <c r="A10" s="127">
        <v>17</v>
      </c>
      <c r="B10" s="132">
        <v>8</v>
      </c>
      <c r="C10" s="133" t="s">
        <v>146</v>
      </c>
      <c r="D10" s="134">
        <v>18455</v>
      </c>
      <c r="E10" s="131" t="s">
        <v>162</v>
      </c>
      <c r="F10" s="131" t="s">
        <v>171</v>
      </c>
      <c r="G10" s="131" t="s">
        <v>174</v>
      </c>
      <c r="H10" s="130">
        <v>886</v>
      </c>
      <c r="I10" s="148" t="str">
        <f t="shared" si="0"/>
        <v>mic</v>
      </c>
    </row>
    <row r="11" spans="1:15" x14ac:dyDescent="0.3">
      <c r="A11" s="127">
        <v>5</v>
      </c>
      <c r="B11" s="132">
        <v>9</v>
      </c>
      <c r="C11" s="133" t="s">
        <v>147</v>
      </c>
      <c r="D11" s="134">
        <v>18452</v>
      </c>
      <c r="E11" s="131" t="s">
        <v>156</v>
      </c>
      <c r="F11" s="131" t="s">
        <v>172</v>
      </c>
      <c r="G11" s="131" t="s">
        <v>176</v>
      </c>
      <c r="H11" s="130">
        <v>1723</v>
      </c>
      <c r="I11" s="150" t="str">
        <f t="shared" si="0"/>
        <v>mare</v>
      </c>
    </row>
    <row r="12" spans="1:15" x14ac:dyDescent="0.3">
      <c r="A12" s="127">
        <v>10</v>
      </c>
      <c r="B12" s="132">
        <v>10</v>
      </c>
      <c r="C12" s="133" t="s">
        <v>148</v>
      </c>
      <c r="D12" s="134">
        <v>18452</v>
      </c>
      <c r="E12" s="131" t="s">
        <v>162</v>
      </c>
      <c r="F12" s="131" t="s">
        <v>173</v>
      </c>
      <c r="G12" s="131" t="s">
        <v>175</v>
      </c>
      <c r="H12" s="130">
        <v>1020</v>
      </c>
      <c r="I12" s="149" t="str">
        <f t="shared" si="0"/>
        <v>mediu</v>
      </c>
    </row>
    <row r="13" spans="1:15" x14ac:dyDescent="0.3">
      <c r="A13" s="127">
        <v>15</v>
      </c>
      <c r="B13" s="132">
        <v>11</v>
      </c>
      <c r="C13" s="133" t="s">
        <v>149</v>
      </c>
      <c r="D13" s="134">
        <v>20282</v>
      </c>
      <c r="E13" s="131" t="s">
        <v>158</v>
      </c>
      <c r="F13" s="131" t="s">
        <v>164</v>
      </c>
      <c r="G13" s="131" t="s">
        <v>174</v>
      </c>
      <c r="H13" s="130">
        <v>1900</v>
      </c>
      <c r="I13" s="150" t="str">
        <f t="shared" si="0"/>
        <v>mare</v>
      </c>
    </row>
    <row r="14" spans="1:15" x14ac:dyDescent="0.3">
      <c r="A14" s="127">
        <v>20</v>
      </c>
      <c r="B14" s="132">
        <v>12</v>
      </c>
      <c r="C14" s="133" t="s">
        <v>150</v>
      </c>
      <c r="D14" s="134">
        <v>20278</v>
      </c>
      <c r="E14" s="131" t="s">
        <v>163</v>
      </c>
      <c r="F14" s="131" t="s">
        <v>167</v>
      </c>
      <c r="G14" s="131" t="s">
        <v>177</v>
      </c>
      <c r="H14" s="130">
        <v>1300</v>
      </c>
      <c r="I14" s="149" t="str">
        <f t="shared" si="0"/>
        <v>mediu</v>
      </c>
    </row>
    <row r="15" spans="1:15" x14ac:dyDescent="0.3">
      <c r="A15" s="127">
        <v>1</v>
      </c>
      <c r="B15" s="132">
        <v>13</v>
      </c>
      <c r="C15" s="133" t="s">
        <v>151</v>
      </c>
      <c r="D15" s="134">
        <v>20278</v>
      </c>
      <c r="E15" s="131" t="s">
        <v>160</v>
      </c>
      <c r="F15" s="131" t="s">
        <v>169</v>
      </c>
      <c r="G15" s="131" t="s">
        <v>177</v>
      </c>
      <c r="H15" s="130">
        <v>8700</v>
      </c>
      <c r="I15" s="150" t="str">
        <f t="shared" si="0"/>
        <v>mare</v>
      </c>
    </row>
    <row r="16" spans="1:15" x14ac:dyDescent="0.3">
      <c r="A16" s="127">
        <v>6</v>
      </c>
      <c r="B16" s="132">
        <v>14</v>
      </c>
      <c r="C16" s="133" t="s">
        <v>152</v>
      </c>
      <c r="D16" s="134">
        <v>18457</v>
      </c>
      <c r="E16" s="131" t="s">
        <v>160</v>
      </c>
      <c r="F16" s="131" t="s">
        <v>165</v>
      </c>
      <c r="G16" s="131" t="s">
        <v>175</v>
      </c>
      <c r="H16" s="130">
        <v>850</v>
      </c>
      <c r="I16" s="148" t="str">
        <f t="shared" si="0"/>
        <v>mic</v>
      </c>
    </row>
    <row r="17" spans="1:9" x14ac:dyDescent="0.3">
      <c r="A17" s="127">
        <v>11</v>
      </c>
      <c r="B17" s="132">
        <v>15</v>
      </c>
      <c r="C17" s="133" t="s">
        <v>153</v>
      </c>
      <c r="D17" s="134">
        <v>20644</v>
      </c>
      <c r="E17" s="131" t="s">
        <v>158</v>
      </c>
      <c r="F17" s="131" t="s">
        <v>164</v>
      </c>
      <c r="G17" s="131" t="s">
        <v>176</v>
      </c>
      <c r="H17" s="130">
        <v>8500</v>
      </c>
      <c r="I17" s="150" t="str">
        <f t="shared" si="0"/>
        <v>mare</v>
      </c>
    </row>
    <row r="18" spans="1:9" x14ac:dyDescent="0.3">
      <c r="A18" s="127">
        <v>16</v>
      </c>
      <c r="B18" s="132">
        <v>16</v>
      </c>
      <c r="C18" s="133" t="s">
        <v>154</v>
      </c>
      <c r="D18" s="134">
        <v>25916</v>
      </c>
      <c r="E18" s="131" t="s">
        <v>163</v>
      </c>
      <c r="F18" s="131" t="s">
        <v>170</v>
      </c>
      <c r="G18" s="131" t="s">
        <v>177</v>
      </c>
      <c r="H18" s="130">
        <v>2200</v>
      </c>
      <c r="I18" s="150" t="str">
        <f t="shared" si="0"/>
        <v>mare</v>
      </c>
    </row>
    <row r="19" spans="1:9" x14ac:dyDescent="0.3">
      <c r="A19" s="127">
        <v>3</v>
      </c>
      <c r="B19" s="132">
        <v>17</v>
      </c>
      <c r="C19" s="133" t="s">
        <v>139</v>
      </c>
      <c r="D19" s="134">
        <v>25916</v>
      </c>
      <c r="E19" s="131" t="s">
        <v>156</v>
      </c>
      <c r="F19" s="131" t="s">
        <v>171</v>
      </c>
      <c r="G19" s="131" t="s">
        <v>175</v>
      </c>
      <c r="H19" s="130">
        <v>2200</v>
      </c>
      <c r="I19" s="150" t="str">
        <f t="shared" si="0"/>
        <v>mare</v>
      </c>
    </row>
    <row r="20" spans="1:9" x14ac:dyDescent="0.3">
      <c r="A20" s="127">
        <v>8</v>
      </c>
      <c r="B20" s="132">
        <v>18</v>
      </c>
      <c r="C20" s="133" t="s">
        <v>140</v>
      </c>
      <c r="D20" s="134">
        <v>29282</v>
      </c>
      <c r="E20" s="131" t="s">
        <v>159</v>
      </c>
      <c r="F20" s="131" t="s">
        <v>173</v>
      </c>
      <c r="G20" s="131" t="s">
        <v>176</v>
      </c>
      <c r="H20" s="130">
        <v>1450</v>
      </c>
      <c r="I20" s="149" t="str">
        <f t="shared" si="0"/>
        <v>mediu</v>
      </c>
    </row>
    <row r="21" spans="1:9" x14ac:dyDescent="0.3">
      <c r="A21" s="127">
        <v>13</v>
      </c>
      <c r="B21" s="132">
        <v>19</v>
      </c>
      <c r="C21" s="133" t="s">
        <v>142</v>
      </c>
      <c r="D21" s="134">
        <v>29282</v>
      </c>
      <c r="E21" s="131" t="s">
        <v>161</v>
      </c>
      <c r="F21" s="131" t="s">
        <v>172</v>
      </c>
      <c r="G21" s="131" t="s">
        <v>174</v>
      </c>
      <c r="H21" s="130">
        <v>3500</v>
      </c>
      <c r="I21" s="150" t="str">
        <f t="shared" si="0"/>
        <v>mare</v>
      </c>
    </row>
    <row r="22" spans="1:9" x14ac:dyDescent="0.3">
      <c r="A22" s="127">
        <v>18</v>
      </c>
      <c r="B22" s="132">
        <v>20</v>
      </c>
      <c r="C22" s="133" t="s">
        <v>144</v>
      </c>
      <c r="D22" s="134">
        <v>29282</v>
      </c>
      <c r="E22" s="131" t="s">
        <v>158</v>
      </c>
      <c r="F22" s="131" t="s">
        <v>164</v>
      </c>
      <c r="G22" s="131" t="s">
        <v>176</v>
      </c>
      <c r="H22" s="130">
        <v>3500</v>
      </c>
      <c r="I22" s="150" t="str">
        <f t="shared" si="0"/>
        <v>mare</v>
      </c>
    </row>
  </sheetData>
  <mergeCells count="2">
    <mergeCell ref="A1:I1"/>
    <mergeCell ref="J2:N7"/>
  </mergeCells>
  <conditionalFormatting sqref="H3:H22">
    <cfRule type="iconSet" priority="4">
      <iconSet iconSet="3Arrows">
        <cfvo type="percent" val="0"/>
        <cfvo type="percent" val="33"/>
        <cfvo type="percent" val="67"/>
      </iconSet>
    </cfRule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{4203CB7B-8092-47F6-BBA8-AE493FAA9E16}</x14:id>
        </ext>
      </extLst>
    </cfRule>
  </conditionalFormatting>
  <conditionalFormatting sqref="I3:I22">
    <cfRule type="cellIs" dxfId="1" priority="3" operator="equal">
      <formula>"mic"</formula>
    </cfRule>
    <cfRule type="cellIs" dxfId="2" priority="2" operator="equal">
      <formula>"mare"</formula>
    </cfRule>
    <cfRule type="cellIs" dxfId="0" priority="1" operator="equal">
      <formula>"mediu"</formula>
    </cfRule>
  </conditionalFormatting>
  <dataValidations count="4">
    <dataValidation type="list" allowBlank="1" showInputMessage="1" showErrorMessage="1" sqref="E3:E22" xr:uid="{D416CE7B-D581-4FA3-A1F5-A4456AAD830C}">
      <formula1>"economist,medic primar,medic specialist,contabil,asistent medical,radiolog,medic rezident,asistent manager"</formula1>
    </dataValidation>
    <dataValidation type="list" allowBlank="1" showInputMessage="1" showErrorMessage="1" sqref="F3:F22" xr:uid="{41043E44-FA00-4D6D-9E8F-DD204BB3CC41}">
      <mc:AlternateContent xmlns:x12ac="http://schemas.microsoft.com/office/spreadsheetml/2011/1/ac" xmlns:mc="http://schemas.openxmlformats.org/markup-compatibility/2006">
        <mc:Choice Requires="x12ac">
          <x12ac:list>București,Bacău,Oradea,Pitești,"Craiova,Suceava",Arad,Tulcea,Târgoviște,Călărași</x12ac:list>
        </mc:Choice>
        <mc:Fallback>
          <formula1>"București,Bacău,Oradea,Pitești,Craiova,Suceava,Arad,Tulcea,Târgoviște,Călărași"</formula1>
        </mc:Fallback>
      </mc:AlternateContent>
    </dataValidation>
    <dataValidation type="list" allowBlank="1" showInputMessage="1" showErrorMessage="1" sqref="G3:G22" xr:uid="{3CF2EB3F-1FBE-4F6E-9CB2-F6FDA91F8FFE}">
      <formula1>"necăsătorit,căsătorit,văduv,divorțat"</formula1>
    </dataValidation>
    <dataValidation type="list" allowBlank="1" showInputMessage="1" showErrorMessage="1" sqref="C3:C22" xr:uid="{FD2A1ADD-F861-4E20-9684-92BB3254B017}">
      <formula1>"Antonescu,Vasilescu,Marinescu,Ionescu,Iliescu,Popescu,Petrescu,Georgescu,Avramescu,Leotescu,Scarlat,Costescu,Irimiescu,Rădulescu,Drăgan,Stănescu"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203CB7B-8092-47F6-BBA8-AE493FAA9E1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H3:H22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105DA-84CC-4BBD-A6F9-54A1C1F31988}">
  <sheetPr>
    <tabColor rgb="FF92D050"/>
  </sheetPr>
  <dimension ref="A1:K24"/>
  <sheetViews>
    <sheetView workbookViewId="0">
      <selection activeCell="C22" sqref="C22"/>
    </sheetView>
  </sheetViews>
  <sheetFormatPr defaultRowHeight="14.4" x14ac:dyDescent="0.3"/>
  <cols>
    <col min="1" max="2" width="11.88671875" customWidth="1"/>
    <col min="3" max="3" width="17" bestFit="1" customWidth="1"/>
  </cols>
  <sheetData>
    <row r="1" spans="1:11" ht="35.4" thickBot="1" x14ac:dyDescent="0.35">
      <c r="A1" s="165" t="s">
        <v>180</v>
      </c>
      <c r="B1" s="166" t="s">
        <v>181</v>
      </c>
      <c r="C1" s="166" t="s">
        <v>182</v>
      </c>
      <c r="E1" s="291" t="s">
        <v>206</v>
      </c>
      <c r="F1" s="292"/>
      <c r="G1" s="292"/>
      <c r="H1" s="292"/>
      <c r="I1" s="292"/>
      <c r="J1" s="292"/>
      <c r="K1" s="292"/>
    </row>
    <row r="2" spans="1:11" ht="15" thickBot="1" x14ac:dyDescent="0.35">
      <c r="A2" s="167" t="s">
        <v>183</v>
      </c>
      <c r="B2" s="177" t="s">
        <v>204</v>
      </c>
      <c r="C2" s="168">
        <v>2500</v>
      </c>
      <c r="E2" s="292"/>
      <c r="F2" s="292"/>
      <c r="G2" s="292"/>
      <c r="H2" s="292"/>
      <c r="I2" s="292"/>
      <c r="J2" s="292"/>
      <c r="K2" s="292"/>
    </row>
    <row r="3" spans="1:11" ht="15" thickBot="1" x14ac:dyDescent="0.35">
      <c r="A3" s="167" t="s">
        <v>184</v>
      </c>
      <c r="B3" s="175" t="s">
        <v>205</v>
      </c>
      <c r="C3" s="168">
        <v>1700</v>
      </c>
      <c r="E3" s="292"/>
      <c r="F3" s="292"/>
      <c r="G3" s="292"/>
      <c r="H3" s="292"/>
      <c r="I3" s="292"/>
      <c r="J3" s="292"/>
      <c r="K3" s="292"/>
    </row>
    <row r="4" spans="1:11" ht="15" thickBot="1" x14ac:dyDescent="0.35">
      <c r="A4" s="167" t="s">
        <v>185</v>
      </c>
      <c r="B4" s="177" t="s">
        <v>203</v>
      </c>
      <c r="C4" s="168">
        <v>2387</v>
      </c>
      <c r="E4" s="292"/>
      <c r="F4" s="292"/>
      <c r="G4" s="292"/>
      <c r="H4" s="292"/>
      <c r="I4" s="292"/>
      <c r="J4" s="292"/>
      <c r="K4" s="292"/>
    </row>
    <row r="5" spans="1:11" ht="15" thickBot="1" x14ac:dyDescent="0.35">
      <c r="A5" s="167" t="s">
        <v>186</v>
      </c>
      <c r="B5" s="177" t="s">
        <v>203</v>
      </c>
      <c r="C5" s="168">
        <v>1174</v>
      </c>
      <c r="E5" s="292"/>
      <c r="F5" s="292"/>
      <c r="G5" s="292"/>
      <c r="H5" s="292"/>
      <c r="I5" s="292"/>
      <c r="J5" s="292"/>
      <c r="K5" s="292"/>
    </row>
    <row r="6" spans="1:11" ht="15" thickBot="1" x14ac:dyDescent="0.35">
      <c r="A6" s="167" t="s">
        <v>187</v>
      </c>
      <c r="B6" s="175" t="s">
        <v>205</v>
      </c>
      <c r="C6" s="168">
        <v>1178</v>
      </c>
      <c r="E6" s="292"/>
      <c r="F6" s="292"/>
      <c r="G6" s="292"/>
      <c r="H6" s="292"/>
      <c r="I6" s="292"/>
      <c r="J6" s="292"/>
      <c r="K6" s="292"/>
    </row>
    <row r="7" spans="1:11" ht="15" thickBot="1" x14ac:dyDescent="0.35">
      <c r="A7" s="167" t="s">
        <v>188</v>
      </c>
      <c r="B7" s="175" t="s">
        <v>205</v>
      </c>
      <c r="C7" s="168">
        <v>2380</v>
      </c>
    </row>
    <row r="8" spans="1:11" ht="15" thickBot="1" x14ac:dyDescent="0.35">
      <c r="A8" s="167" t="s">
        <v>189</v>
      </c>
      <c r="B8" s="177" t="s">
        <v>204</v>
      </c>
      <c r="C8" s="168">
        <v>2623</v>
      </c>
    </row>
    <row r="9" spans="1:11" ht="15" thickBot="1" x14ac:dyDescent="0.35">
      <c r="A9" s="167" t="s">
        <v>190</v>
      </c>
      <c r="B9" s="177" t="s">
        <v>204</v>
      </c>
      <c r="C9" s="168">
        <v>1394</v>
      </c>
    </row>
    <row r="10" spans="1:11" ht="15" thickBot="1" x14ac:dyDescent="0.35">
      <c r="A10" s="167" t="s">
        <v>191</v>
      </c>
      <c r="B10" s="177" t="s">
        <v>203</v>
      </c>
      <c r="C10" s="168">
        <v>1911</v>
      </c>
    </row>
    <row r="11" spans="1:11" ht="15" thickBot="1" x14ac:dyDescent="0.35">
      <c r="A11" s="167" t="s">
        <v>192</v>
      </c>
      <c r="B11" s="177" t="s">
        <v>204</v>
      </c>
      <c r="C11" s="168">
        <v>1408</v>
      </c>
      <c r="J11" s="176"/>
    </row>
    <row r="12" spans="1:11" ht="15" thickBot="1" x14ac:dyDescent="0.35">
      <c r="A12" s="167" t="s">
        <v>193</v>
      </c>
      <c r="B12" s="175" t="s">
        <v>205</v>
      </c>
      <c r="C12" s="168">
        <v>2846</v>
      </c>
    </row>
    <row r="13" spans="1:11" ht="15" thickBot="1" x14ac:dyDescent="0.35">
      <c r="A13" s="167" t="s">
        <v>194</v>
      </c>
      <c r="B13" s="177" t="s">
        <v>203</v>
      </c>
      <c r="C13" s="168">
        <v>2735</v>
      </c>
    </row>
    <row r="14" spans="1:11" ht="15" thickBot="1" x14ac:dyDescent="0.35">
      <c r="A14" s="167" t="s">
        <v>195</v>
      </c>
      <c r="B14" s="177" t="s">
        <v>203</v>
      </c>
      <c r="C14" s="168">
        <v>2519</v>
      </c>
    </row>
    <row r="15" spans="1:11" ht="15" thickBot="1" x14ac:dyDescent="0.35">
      <c r="A15" s="167" t="s">
        <v>196</v>
      </c>
      <c r="B15" s="175" t="s">
        <v>205</v>
      </c>
      <c r="C15" s="168">
        <v>1739</v>
      </c>
    </row>
    <row r="16" spans="1:11" ht="15" thickBot="1" x14ac:dyDescent="0.35">
      <c r="A16" s="167" t="s">
        <v>197</v>
      </c>
      <c r="B16" s="175" t="s">
        <v>205</v>
      </c>
      <c r="C16" s="168">
        <v>1904</v>
      </c>
    </row>
    <row r="17" spans="1:3" ht="15" thickBot="1" x14ac:dyDescent="0.35">
      <c r="A17" s="167" t="s">
        <v>198</v>
      </c>
      <c r="B17" s="177" t="s">
        <v>204</v>
      </c>
      <c r="C17" s="168">
        <v>2080</v>
      </c>
    </row>
    <row r="18" spans="1:3" ht="15" thickBot="1" x14ac:dyDescent="0.35">
      <c r="A18" s="167" t="s">
        <v>199</v>
      </c>
      <c r="B18" s="177" t="s">
        <v>204</v>
      </c>
      <c r="C18" s="168">
        <v>2112</v>
      </c>
    </row>
    <row r="19" spans="1:3" ht="15" thickBot="1" x14ac:dyDescent="0.35">
      <c r="A19" s="167" t="s">
        <v>200</v>
      </c>
      <c r="B19" s="177" t="s">
        <v>203</v>
      </c>
      <c r="C19" s="168">
        <v>1787</v>
      </c>
    </row>
    <row r="20" spans="1:3" ht="15" thickBot="1" x14ac:dyDescent="0.35">
      <c r="B20" s="171"/>
      <c r="C20" s="169"/>
    </row>
    <row r="21" spans="1:3" ht="25.2" customHeight="1" thickBot="1" x14ac:dyDescent="0.35">
      <c r="A21" s="289" t="s">
        <v>201</v>
      </c>
      <c r="B21" s="290"/>
      <c r="C21" s="170" t="s">
        <v>202</v>
      </c>
    </row>
    <row r="22" spans="1:3" ht="15" thickBot="1" x14ac:dyDescent="0.35">
      <c r="A22" s="172" t="s">
        <v>203</v>
      </c>
      <c r="B22" s="178">
        <f>COUNTIF(B2:B19,"=consultanță")</f>
        <v>6</v>
      </c>
      <c r="C22" s="180">
        <f>SUMIF(B2:B19,"consultanță",C2:C19)</f>
        <v>12513</v>
      </c>
    </row>
    <row r="23" spans="1:3" ht="15" thickBot="1" x14ac:dyDescent="0.35">
      <c r="A23" s="173" t="s">
        <v>204</v>
      </c>
      <c r="B23" s="179">
        <f t="shared" ref="B23:B24" si="0">COUNTIF(B3:B20,"=consultanță")</f>
        <v>6</v>
      </c>
      <c r="C23" s="181">
        <f>SUMIF(B2:B19,"recrutare",C2:C19)</f>
        <v>12117</v>
      </c>
    </row>
    <row r="24" spans="1:3" ht="15" thickBot="1" x14ac:dyDescent="0.35">
      <c r="A24" s="174" t="s">
        <v>205</v>
      </c>
      <c r="B24" s="178">
        <f t="shared" si="0"/>
        <v>6</v>
      </c>
      <c r="C24" s="181">
        <f>SUMIF(B3:B20,"trainig",C3:C20)</f>
        <v>11747</v>
      </c>
    </row>
  </sheetData>
  <mergeCells count="2">
    <mergeCell ref="A21:B21"/>
    <mergeCell ref="E1:K6"/>
  </mergeCells>
  <phoneticPr fontId="31" type="noConversion"/>
  <conditionalFormatting sqref="C2:C19">
    <cfRule type="iconSet" priority="1">
      <iconSet iconSet="3Arrows">
        <cfvo type="percent" val="0"/>
        <cfvo type="percent" val="33"/>
        <cfvo type="percent" val="67"/>
      </iconSet>
    </cfRule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{E6EAC26E-F719-4F34-A334-218705878221}</x14:id>
        </ext>
      </extLst>
    </cfRule>
  </conditionalFormatting>
  <dataValidations count="1">
    <dataValidation type="list" allowBlank="1" showInputMessage="1" showErrorMessage="1" sqref="B2:B19" xr:uid="{B295A07B-E8EA-467D-BC9E-B655D5E99917}">
      <formula1>"Recrutare,Trainig, Consultanță"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6EAC26E-F719-4F34-A334-21870587822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C2:C19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F1913-B5F9-4431-AEBC-A312CC049C00}">
  <sheetPr>
    <tabColor theme="8" tint="-0.249977111117893"/>
  </sheetPr>
  <dimension ref="A1:G21"/>
  <sheetViews>
    <sheetView tabSelected="1" workbookViewId="0">
      <selection activeCell="F11" sqref="F11"/>
    </sheetView>
  </sheetViews>
  <sheetFormatPr defaultRowHeight="14.4" x14ac:dyDescent="0.3"/>
  <cols>
    <col min="1" max="1" width="14.33203125" customWidth="1"/>
    <col min="2" max="2" width="22.109375" customWidth="1"/>
    <col min="3" max="3" width="18.5546875" customWidth="1"/>
    <col min="5" max="5" width="25" customWidth="1"/>
  </cols>
  <sheetData>
    <row r="1" spans="1:7" ht="36.6" customHeight="1" thickBot="1" x14ac:dyDescent="0.35">
      <c r="A1" s="293" t="s">
        <v>207</v>
      </c>
      <c r="B1" s="293"/>
      <c r="C1" s="293"/>
      <c r="E1" s="189"/>
      <c r="F1" s="190"/>
    </row>
    <row r="2" spans="1:7" ht="48.6" customHeight="1" thickTop="1" thickBot="1" x14ac:dyDescent="0.35">
      <c r="A2" s="145" t="s">
        <v>178</v>
      </c>
      <c r="B2" s="146" t="s">
        <v>179</v>
      </c>
      <c r="C2" s="145" t="s">
        <v>208</v>
      </c>
      <c r="D2" s="188"/>
      <c r="E2" s="294" t="s">
        <v>209</v>
      </c>
      <c r="F2" s="295"/>
      <c r="G2" s="191"/>
    </row>
    <row r="3" spans="1:7" ht="15" thickTop="1" x14ac:dyDescent="0.3">
      <c r="A3" s="147">
        <v>13</v>
      </c>
      <c r="B3" s="186">
        <v>42064</v>
      </c>
      <c r="C3" s="187">
        <f>WEEKDAY(B3)</f>
        <v>1</v>
      </c>
      <c r="E3" s="14"/>
      <c r="F3" s="14"/>
    </row>
    <row r="4" spans="1:7" x14ac:dyDescent="0.3">
      <c r="A4" s="147">
        <v>16</v>
      </c>
      <c r="B4" s="186">
        <v>42065</v>
      </c>
      <c r="C4" s="187">
        <f t="shared" ref="C4:C21" si="0">WEEKDAY(B4)</f>
        <v>2</v>
      </c>
    </row>
    <row r="5" spans="1:7" x14ac:dyDescent="0.3">
      <c r="A5" s="147">
        <v>22</v>
      </c>
      <c r="B5" s="186">
        <v>42066</v>
      </c>
      <c r="C5" s="187">
        <f t="shared" si="0"/>
        <v>3</v>
      </c>
    </row>
    <row r="6" spans="1:7" x14ac:dyDescent="0.3">
      <c r="A6" s="147">
        <v>19</v>
      </c>
      <c r="B6" s="186">
        <v>42067</v>
      </c>
      <c r="C6" s="187">
        <f t="shared" si="0"/>
        <v>4</v>
      </c>
    </row>
    <row r="7" spans="1:7" x14ac:dyDescent="0.3">
      <c r="A7" s="147">
        <v>21</v>
      </c>
      <c r="B7" s="186">
        <v>42068</v>
      </c>
      <c r="C7" s="187">
        <f t="shared" si="0"/>
        <v>5</v>
      </c>
    </row>
    <row r="8" spans="1:7" x14ac:dyDescent="0.3">
      <c r="A8" s="147">
        <v>17</v>
      </c>
      <c r="B8" s="186">
        <v>42069</v>
      </c>
      <c r="C8" s="187">
        <f t="shared" si="0"/>
        <v>6</v>
      </c>
    </row>
    <row r="9" spans="1:7" x14ac:dyDescent="0.3">
      <c r="A9" s="147">
        <v>16</v>
      </c>
      <c r="B9" s="186">
        <v>42070</v>
      </c>
      <c r="C9" s="187">
        <f t="shared" si="0"/>
        <v>7</v>
      </c>
    </row>
    <row r="10" spans="1:7" x14ac:dyDescent="0.3">
      <c r="A10" s="147">
        <v>15</v>
      </c>
      <c r="B10" s="186">
        <v>42071</v>
      </c>
      <c r="C10" s="187">
        <f t="shared" si="0"/>
        <v>1</v>
      </c>
    </row>
    <row r="11" spans="1:7" x14ac:dyDescent="0.3">
      <c r="A11" s="147">
        <v>14</v>
      </c>
      <c r="B11" s="186">
        <v>42072</v>
      </c>
      <c r="C11" s="187">
        <f t="shared" si="0"/>
        <v>2</v>
      </c>
    </row>
    <row r="12" spans="1:7" x14ac:dyDescent="0.3">
      <c r="A12" s="147">
        <v>12</v>
      </c>
      <c r="B12" s="186">
        <v>42073</v>
      </c>
      <c r="C12" s="187">
        <f t="shared" si="0"/>
        <v>3</v>
      </c>
    </row>
    <row r="13" spans="1:7" x14ac:dyDescent="0.3">
      <c r="A13" s="147">
        <v>19</v>
      </c>
      <c r="B13" s="186">
        <v>42074</v>
      </c>
      <c r="C13" s="187">
        <f t="shared" si="0"/>
        <v>4</v>
      </c>
    </row>
    <row r="14" spans="1:7" x14ac:dyDescent="0.3">
      <c r="A14" s="147">
        <v>16</v>
      </c>
      <c r="B14" s="186">
        <v>42075</v>
      </c>
      <c r="C14" s="187">
        <f t="shared" si="0"/>
        <v>5</v>
      </c>
    </row>
    <row r="15" spans="1:7" x14ac:dyDescent="0.3">
      <c r="A15" s="147">
        <v>9</v>
      </c>
      <c r="B15" s="186">
        <v>42076</v>
      </c>
      <c r="C15" s="187">
        <f t="shared" si="0"/>
        <v>6</v>
      </c>
    </row>
    <row r="16" spans="1:7" x14ac:dyDescent="0.3">
      <c r="A16" s="147">
        <v>7</v>
      </c>
      <c r="B16" s="186">
        <v>42077</v>
      </c>
      <c r="C16" s="187">
        <f t="shared" si="0"/>
        <v>7</v>
      </c>
    </row>
    <row r="17" spans="1:3" x14ac:dyDescent="0.3">
      <c r="A17" s="147">
        <v>18</v>
      </c>
      <c r="B17" s="186">
        <v>42078</v>
      </c>
      <c r="C17" s="187">
        <f t="shared" si="0"/>
        <v>1</v>
      </c>
    </row>
    <row r="18" spans="1:3" x14ac:dyDescent="0.3">
      <c r="A18" s="147">
        <v>5</v>
      </c>
      <c r="B18" s="186">
        <v>42079</v>
      </c>
      <c r="C18" s="187">
        <f t="shared" si="0"/>
        <v>2</v>
      </c>
    </row>
    <row r="19" spans="1:3" x14ac:dyDescent="0.3">
      <c r="A19" s="147">
        <v>3</v>
      </c>
      <c r="B19" s="186">
        <v>42080</v>
      </c>
      <c r="C19" s="187">
        <f t="shared" si="0"/>
        <v>3</v>
      </c>
    </row>
    <row r="20" spans="1:3" x14ac:dyDescent="0.3">
      <c r="A20" s="147">
        <v>2</v>
      </c>
      <c r="B20" s="186">
        <v>42081</v>
      </c>
      <c r="C20" s="187">
        <f t="shared" si="0"/>
        <v>4</v>
      </c>
    </row>
    <row r="21" spans="1:3" x14ac:dyDescent="0.3">
      <c r="A21" s="147">
        <v>25</v>
      </c>
      <c r="B21" s="186">
        <v>42082</v>
      </c>
      <c r="C21" s="187">
        <f t="shared" si="0"/>
        <v>5</v>
      </c>
    </row>
  </sheetData>
  <mergeCells count="2">
    <mergeCell ref="A1:C1"/>
    <mergeCell ref="E2:F2"/>
  </mergeCells>
  <conditionalFormatting sqref="A3:A21">
    <cfRule type="iconSet" priority="1">
      <iconSet iconSet="3Arrows">
        <cfvo type="percent" val="0"/>
        <cfvo type="percent" val="33"/>
        <cfvo type="percent" val="67"/>
      </iconSet>
    </cfRule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{280AC8F8-A6BC-4C70-BB5B-F5E6A55A1580}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80AC8F8-A6BC-4C70-BB5B-F5E6A55A158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A3:A21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Foi de lucru</vt:lpstr>
      </vt:variant>
      <vt:variant>
        <vt:i4>9</vt:i4>
      </vt:variant>
    </vt:vector>
  </HeadingPairs>
  <TitlesOfParts>
    <vt:vector size="9" baseType="lpstr">
      <vt:lpstr>Trimestrul 1</vt:lpstr>
      <vt:lpstr>Trimestrul 2</vt:lpstr>
      <vt:lpstr>Trimestrul 3</vt:lpstr>
      <vt:lpstr>Trimestrul 4</vt:lpstr>
      <vt:lpstr>Factură personalizată</vt:lpstr>
      <vt:lpstr>Calculația baremului orar</vt:lpstr>
      <vt:lpstr>ANGAJAȚI</vt:lpstr>
      <vt:lpstr>Firmă</vt:lpstr>
      <vt:lpstr>Temperaturi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Stefania</dc:creator>
  <cp:lastModifiedBy>Andreiana Stefania Alexadra</cp:lastModifiedBy>
  <dcterms:created xsi:type="dcterms:W3CDTF">2015-06-05T18:17:20Z</dcterms:created>
  <dcterms:modified xsi:type="dcterms:W3CDTF">2022-05-26T12:29:50Z</dcterms:modified>
</cp:coreProperties>
</file>