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Stefania\Desktop\Informatică economică\LABORATOR_IE\PLATFORME LABORATOR_IE REZOLVATE\"/>
    </mc:Choice>
  </mc:AlternateContent>
  <xr:revisionPtr revIDLastSave="0" documentId="13_ncr:1_{27D2CCF0-4E03-404A-A6E4-C2DB396AC5E1}" xr6:coauthVersionLast="47" xr6:coauthVersionMax="47" xr10:uidLastSave="{00000000-0000-0000-0000-000000000000}"/>
  <bookViews>
    <workbookView xWindow="-108" yWindow="-108" windowWidth="23256" windowHeight="12576" activeTab="2" xr2:uid="{00000000-000D-0000-FFFF-FFFF00000000}"/>
  </bookViews>
  <sheets>
    <sheet name="Evidență date personale" sheetId="1" r:id="rId1"/>
    <sheet name="Calcul solduri bilanțiere" sheetId="2" r:id="rId2"/>
    <sheet name="Evidență societăți" sheetId="3" r:id="rId3"/>
    <sheet name="Categorie" sheetId="4" r:id="rId4"/>
    <sheet name="Cifre romane" sheetId="5" r:id="rId5"/>
    <sheet name="Situație studenți" sheetId="6" r:id="rId6"/>
    <sheet name="Utilizarea funcției SLN" sheetId="7" r:id="rId7"/>
    <sheet name="Ex2_Funcții financiare" sheetId="8" r:id="rId8"/>
    <sheet name="Ex3_Funcții financiare" sheetId="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8" i="9" l="1"/>
  <c r="E28" i="9"/>
  <c r="D28" i="9"/>
  <c r="C28" i="9"/>
  <c r="F10" i="9"/>
  <c r="F11" i="9"/>
  <c r="F12" i="9"/>
  <c r="F13" i="9"/>
  <c r="F14" i="9"/>
  <c r="F15" i="9"/>
  <c r="F16" i="9"/>
  <c r="F17" i="9"/>
  <c r="F9" i="9"/>
  <c r="E10" i="9"/>
  <c r="E11" i="9"/>
  <c r="E12" i="9"/>
  <c r="E13" i="9"/>
  <c r="E14" i="9"/>
  <c r="E15" i="9"/>
  <c r="E16" i="9"/>
  <c r="E17" i="9"/>
  <c r="E9" i="9"/>
  <c r="D10" i="9"/>
  <c r="D11" i="9"/>
  <c r="D12" i="9"/>
  <c r="D13" i="9"/>
  <c r="D14" i="9"/>
  <c r="D15" i="9"/>
  <c r="D16" i="9"/>
  <c r="D17" i="9"/>
  <c r="D9" i="9"/>
  <c r="C10" i="9"/>
  <c r="C11" i="9"/>
  <c r="C12" i="9"/>
  <c r="C13" i="9"/>
  <c r="C14" i="9"/>
  <c r="C15" i="9"/>
  <c r="C16" i="9"/>
  <c r="C17" i="9"/>
  <c r="C9" i="9"/>
  <c r="F27" i="9"/>
  <c r="E27" i="9"/>
  <c r="D27" i="9"/>
  <c r="C27" i="9"/>
  <c r="F26" i="9"/>
  <c r="E26" i="9"/>
  <c r="D26" i="9"/>
  <c r="C26" i="9"/>
  <c r="F25" i="9"/>
  <c r="E25" i="9"/>
  <c r="D25" i="9"/>
  <c r="C25" i="9"/>
  <c r="F24" i="9"/>
  <c r="E24" i="9"/>
  <c r="D24" i="9"/>
  <c r="C24" i="9"/>
  <c r="F23" i="9"/>
  <c r="E23" i="9"/>
  <c r="D23" i="9"/>
  <c r="C23" i="9"/>
  <c r="F22" i="9"/>
  <c r="E22" i="9"/>
  <c r="D22" i="9"/>
  <c r="C22" i="9"/>
  <c r="F21" i="9"/>
  <c r="E21" i="9"/>
  <c r="D21" i="9"/>
  <c r="C21" i="9"/>
  <c r="F20" i="9"/>
  <c r="E20" i="9"/>
  <c r="D20" i="9"/>
  <c r="C20" i="9"/>
  <c r="F19" i="9"/>
  <c r="E19" i="9"/>
  <c r="D19" i="9"/>
  <c r="C19" i="9"/>
  <c r="C7" i="9"/>
  <c r="C8" i="9" s="1"/>
  <c r="D8" i="9"/>
  <c r="E8" i="9"/>
  <c r="F8" i="9"/>
  <c r="D7" i="9"/>
  <c r="E7" i="9"/>
  <c r="F7" i="9"/>
  <c r="P7" i="8"/>
  <c r="P6" i="8"/>
  <c r="P5" i="8"/>
  <c r="P4" i="8"/>
  <c r="O7" i="8"/>
  <c r="O6" i="8"/>
  <c r="O5" i="8"/>
  <c r="O4" i="8"/>
  <c r="N7" i="8"/>
  <c r="N6" i="8"/>
  <c r="N5" i="8"/>
  <c r="N4" i="8"/>
  <c r="M7" i="8"/>
  <c r="M6" i="8"/>
  <c r="M5" i="8"/>
  <c r="M4" i="8"/>
  <c r="L7" i="8"/>
  <c r="L6" i="8"/>
  <c r="L5" i="8"/>
  <c r="L4" i="8"/>
  <c r="K7" i="8"/>
  <c r="K6" i="8"/>
  <c r="K5" i="8"/>
  <c r="K4" i="8"/>
  <c r="J7" i="8"/>
  <c r="J6" i="8"/>
  <c r="J5" i="8"/>
  <c r="J4" i="8"/>
  <c r="I7" i="8"/>
  <c r="I6" i="8"/>
  <c r="I5" i="8"/>
  <c r="I4" i="8"/>
  <c r="H7" i="8"/>
  <c r="H6" i="8"/>
  <c r="H5" i="8"/>
  <c r="H4" i="8"/>
  <c r="G7" i="8"/>
  <c r="G6" i="8"/>
  <c r="G5" i="8"/>
  <c r="G4" i="8"/>
  <c r="F7" i="8"/>
  <c r="F6" i="8"/>
  <c r="F5" i="8"/>
  <c r="F4" i="8"/>
  <c r="E7" i="8"/>
  <c r="E6" i="8"/>
  <c r="E5" i="8"/>
  <c r="E4" i="8"/>
  <c r="E4" i="7"/>
  <c r="E5" i="7"/>
  <c r="E6" i="7"/>
  <c r="E3" i="7"/>
  <c r="E7" i="7" s="1"/>
  <c r="F4" i="6"/>
  <c r="F5" i="6"/>
  <c r="F6" i="6"/>
  <c r="F7" i="6"/>
  <c r="F8" i="6"/>
  <c r="F9" i="6"/>
  <c r="F10" i="6"/>
  <c r="F3"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2" i="5"/>
  <c r="D9" i="3"/>
  <c r="D4" i="3"/>
  <c r="D5" i="3"/>
  <c r="D6" i="3"/>
  <c r="D7" i="3"/>
  <c r="D8" i="3"/>
  <c r="D3" i="3"/>
  <c r="C15" i="2"/>
  <c r="C14" i="2"/>
  <c r="C13" i="2"/>
  <c r="C12" i="2"/>
  <c r="G5" i="2"/>
  <c r="G6" i="2"/>
  <c r="G7" i="2"/>
  <c r="G8" i="2"/>
  <c r="G9" i="2"/>
  <c r="G10" i="2"/>
  <c r="G4" i="2"/>
  <c r="F5" i="2"/>
  <c r="F6" i="2"/>
  <c r="F7" i="2"/>
  <c r="F8" i="2"/>
  <c r="F9" i="2"/>
  <c r="F10" i="2"/>
  <c r="F4" i="2"/>
  <c r="G5" i="1"/>
  <c r="G6" i="1"/>
  <c r="G7" i="1"/>
  <c r="G8" i="1"/>
  <c r="G9" i="1"/>
  <c r="G10" i="1"/>
  <c r="G11" i="1"/>
  <c r="G12" i="1"/>
  <c r="G13" i="1"/>
  <c r="G4" i="1"/>
  <c r="F5" i="1"/>
  <c r="F6" i="1"/>
  <c r="F7" i="1"/>
  <c r="F8" i="1"/>
  <c r="F9" i="1"/>
  <c r="F10" i="1"/>
  <c r="F11" i="1"/>
  <c r="F12" i="1"/>
  <c r="F13" i="1"/>
  <c r="F4" i="1"/>
  <c r="E5" i="1"/>
  <c r="E6" i="1"/>
  <c r="E7" i="1"/>
  <c r="E8" i="1"/>
  <c r="E9" i="1"/>
  <c r="E10" i="1"/>
  <c r="E11" i="1"/>
  <c r="E12" i="1"/>
  <c r="E13" i="1"/>
  <c r="E4" i="1"/>
  <c r="D18" i="1" s="1"/>
  <c r="D19" i="1" l="1"/>
  <c r="D17" i="1"/>
  <c r="D16" i="1"/>
</calcChain>
</file>

<file path=xl/sharedStrings.xml><?xml version="1.0" encoding="utf-8"?>
<sst xmlns="http://schemas.openxmlformats.org/spreadsheetml/2006/main" count="162" uniqueCount="124">
  <si>
    <t>Nume și prenume</t>
  </si>
  <si>
    <t>Funcția</t>
  </si>
  <si>
    <t>CNP</t>
  </si>
  <si>
    <t>Sex</t>
  </si>
  <si>
    <t>Vârstă</t>
  </si>
  <si>
    <t>Data nașterii</t>
  </si>
  <si>
    <t>Popescu Ion</t>
  </si>
  <si>
    <t>Florescu Vasile</t>
  </si>
  <si>
    <t>Cojocaru Mihai</t>
  </si>
  <si>
    <t>Burata Andreea</t>
  </si>
  <si>
    <t>Gheorghinescu Nicoleta</t>
  </si>
  <si>
    <t>Vasilescu Claudia</t>
  </si>
  <si>
    <t>Bădescu Nicolae</t>
  </si>
  <si>
    <t>Nicolaescu Ioana</t>
  </si>
  <si>
    <t>Lupescu Radu</t>
  </si>
  <si>
    <t>Stănescu Laura Andreea</t>
  </si>
  <si>
    <t>DIRECTOR</t>
  </si>
  <si>
    <t>CONTABIL</t>
  </si>
  <si>
    <t>ECONOMIST</t>
  </si>
  <si>
    <t>VÂNZĂTOR</t>
  </si>
  <si>
    <t>GESTIONAR</t>
  </si>
  <si>
    <t>Evidență date personale</t>
  </si>
  <si>
    <t>STATISTICĂ</t>
  </si>
  <si>
    <t>Simbol cont</t>
  </si>
  <si>
    <t>Denumire cont</t>
  </si>
  <si>
    <t>Funcție contabilă</t>
  </si>
  <si>
    <t>Total sume DEBIT</t>
  </si>
  <si>
    <t>Total sume CREDIT</t>
  </si>
  <si>
    <t>Sold DEBITOR</t>
  </si>
  <si>
    <t>Sold CREDITOR</t>
  </si>
  <si>
    <t>Capital propriu</t>
  </si>
  <si>
    <t>Construcții</t>
  </si>
  <si>
    <t>Materii prime</t>
  </si>
  <si>
    <t>Furnizori</t>
  </si>
  <si>
    <t>Clienți</t>
  </si>
  <si>
    <t>Conturi la bănci în lei</t>
  </si>
  <si>
    <t>Casa în lei</t>
  </si>
  <si>
    <t>P</t>
  </si>
  <si>
    <t>A</t>
  </si>
  <si>
    <r>
      <t xml:space="preserve">Total sume </t>
    </r>
    <r>
      <rPr>
        <sz val="9"/>
        <color rgb="FFFF0000"/>
        <rFont val="Arial Black"/>
        <family val="2"/>
      </rPr>
      <t>DEBIT</t>
    </r>
    <r>
      <rPr>
        <sz val="9"/>
        <color theme="1"/>
        <rFont val="Arial Black"/>
        <family val="2"/>
      </rPr>
      <t xml:space="preserve"> conturi </t>
    </r>
    <r>
      <rPr>
        <sz val="9"/>
        <color rgb="FFFF0000"/>
        <rFont val="Arial Black"/>
        <family val="2"/>
      </rPr>
      <t>ACTIV</t>
    </r>
  </si>
  <si>
    <r>
      <t xml:space="preserve">Total sume </t>
    </r>
    <r>
      <rPr>
        <sz val="9"/>
        <color rgb="FFFF0000"/>
        <rFont val="Arial Black"/>
        <family val="2"/>
      </rPr>
      <t>CREDIT</t>
    </r>
    <r>
      <rPr>
        <sz val="9"/>
        <color theme="1"/>
        <rFont val="Arial Black"/>
        <family val="2"/>
      </rPr>
      <t xml:space="preserve"> conturi </t>
    </r>
    <r>
      <rPr>
        <sz val="9"/>
        <color rgb="FFFF0000"/>
        <rFont val="Arial Black"/>
        <family val="2"/>
      </rPr>
      <t>ACTIV</t>
    </r>
  </si>
  <si>
    <r>
      <t xml:space="preserve">Total sume </t>
    </r>
    <r>
      <rPr>
        <sz val="9"/>
        <color rgb="FFFF0000"/>
        <rFont val="Arial Black"/>
        <family val="2"/>
      </rPr>
      <t>DEBIT</t>
    </r>
    <r>
      <rPr>
        <sz val="9"/>
        <color theme="1"/>
        <rFont val="Arial Black"/>
        <family val="2"/>
      </rPr>
      <t xml:space="preserve"> conturi </t>
    </r>
    <r>
      <rPr>
        <sz val="9"/>
        <color rgb="FFFF0000"/>
        <rFont val="Arial Black"/>
        <family val="2"/>
      </rPr>
      <t>PASIV</t>
    </r>
  </si>
  <si>
    <r>
      <t xml:space="preserve">Total sume </t>
    </r>
    <r>
      <rPr>
        <sz val="9"/>
        <color rgb="FFFF0000"/>
        <rFont val="Arial Black"/>
        <family val="2"/>
      </rPr>
      <t>CREDIT</t>
    </r>
    <r>
      <rPr>
        <sz val="9"/>
        <color theme="1"/>
        <rFont val="Arial Black"/>
        <family val="2"/>
      </rPr>
      <t xml:space="preserve"> conturi </t>
    </r>
    <r>
      <rPr>
        <sz val="9"/>
        <color rgb="FFFF0000"/>
        <rFont val="Arial Black"/>
        <family val="2"/>
      </rPr>
      <t>PASIV</t>
    </r>
  </si>
  <si>
    <r>
      <t xml:space="preserve">Persoane cu vârsta </t>
    </r>
    <r>
      <rPr>
        <b/>
        <sz val="11"/>
        <color rgb="FFFF0000"/>
        <rFont val="Cambria"/>
        <family val="1"/>
      </rPr>
      <t>&lt;=45 ani</t>
    </r>
  </si>
  <si>
    <r>
      <t xml:space="preserve">Persoane cu vârsta </t>
    </r>
    <r>
      <rPr>
        <b/>
        <sz val="11"/>
        <color rgb="FFFF0000"/>
        <rFont val="Cambria"/>
        <family val="1"/>
      </rPr>
      <t>&gt;45 ani</t>
    </r>
  </si>
  <si>
    <r>
      <t xml:space="preserve">Persoane de </t>
    </r>
    <r>
      <rPr>
        <b/>
        <sz val="11"/>
        <color rgb="FFFF0000"/>
        <rFont val="Cambria"/>
        <family val="1"/>
      </rPr>
      <t>sex masculin</t>
    </r>
  </si>
  <si>
    <r>
      <t xml:space="preserve">Persoane de </t>
    </r>
    <r>
      <rPr>
        <b/>
        <sz val="11"/>
        <color rgb="FFFF0000"/>
        <rFont val="Cambria"/>
        <family val="1"/>
      </rPr>
      <t>sex feminin</t>
    </r>
  </si>
  <si>
    <t>SC PRIMA SRL</t>
  </si>
  <si>
    <t>SC ALFA SRL</t>
  </si>
  <si>
    <t>SC BETA SRL</t>
  </si>
  <si>
    <t>SC MEDIUM SRL</t>
  </si>
  <si>
    <t>SC DELTA SRL</t>
  </si>
  <si>
    <t>SC MICRO SRL</t>
  </si>
  <si>
    <t>SC LITTLE SRL</t>
  </si>
  <si>
    <t>Număr angajați</t>
  </si>
  <si>
    <t>Categorie</t>
  </si>
  <si>
    <t>micro</t>
  </si>
  <si>
    <t>mică</t>
  </si>
  <si>
    <t>mijlocie</t>
  </si>
  <si>
    <t>mare</t>
  </si>
  <si>
    <t>ANI ÎN CIFRE ARABE</t>
  </si>
  <si>
    <t>ANI ÎN CIFRE ROMANE</t>
  </si>
  <si>
    <t>NUME STUDENT</t>
  </si>
  <si>
    <t>PROBA 1</t>
  </si>
  <si>
    <t>PROBA 2</t>
  </si>
  <si>
    <t>PROBA 3</t>
  </si>
  <si>
    <t>REZULTAT</t>
  </si>
  <si>
    <t>POPESCU MARIA</t>
  </si>
  <si>
    <t>IONESCU GEORGE</t>
  </si>
  <si>
    <t>VASILE ION</t>
  </si>
  <si>
    <t>POPA VALENTIN</t>
  </si>
  <si>
    <t>STOIAN LORENA</t>
  </si>
  <si>
    <t>STOICA EUGENIA</t>
  </si>
  <si>
    <t>TUDOR PETRE</t>
  </si>
  <si>
    <t>AURESCU ION</t>
  </si>
  <si>
    <t>ADMIS</t>
  </si>
  <si>
    <t>RESPINS</t>
  </si>
  <si>
    <t>Mijloc fix</t>
  </si>
  <si>
    <t>Valoare de inventar</t>
  </si>
  <si>
    <t>Valoare reziduală</t>
  </si>
  <si>
    <t>Amortizare anuală</t>
  </si>
  <si>
    <t>B</t>
  </si>
  <si>
    <t>C</t>
  </si>
  <si>
    <t>D</t>
  </si>
  <si>
    <t>TOTAL</t>
  </si>
  <si>
    <t>Valoare raziduală</t>
  </si>
  <si>
    <t>Durata normată</t>
  </si>
  <si>
    <t>ANUL DE AMORTIZARE</t>
  </si>
  <si>
    <t>IONESCU</t>
  </si>
  <si>
    <t>MIHĂESCU</t>
  </si>
  <si>
    <t>MARIN</t>
  </si>
  <si>
    <t>GAVRILĂ</t>
  </si>
  <si>
    <t>Restituiri lunare din credit(PMT)</t>
  </si>
  <si>
    <t>Credit total de restituit PMT*nr_luni</t>
  </si>
  <si>
    <t>Rata lunară 1</t>
  </si>
  <si>
    <t>Rata lunară 2</t>
  </si>
  <si>
    <t>Rata lunară 3</t>
  </si>
  <si>
    <t>Rata lunară 4</t>
  </si>
  <si>
    <t>Rata lunară 5</t>
  </si>
  <si>
    <t>Rata lunară 6</t>
  </si>
  <si>
    <t>Rata lunară 7</t>
  </si>
  <si>
    <t>Rata lunară 8</t>
  </si>
  <si>
    <t>Rata lunară 9</t>
  </si>
  <si>
    <t>NR.CRT.</t>
  </si>
  <si>
    <t>DENUMIRE SOCIETATE</t>
  </si>
  <si>
    <t>NUMĂR SALARIAȚI</t>
  </si>
  <si>
    <t xml:space="preserve">CATEGORIE ÎNTREPRINDERE
</t>
  </si>
  <si>
    <r>
      <rPr>
        <b/>
        <i/>
        <sz val="11"/>
        <color theme="1"/>
        <rFont val="Cambria"/>
        <family val="1"/>
      </rPr>
      <t xml:space="preserve">Exerciţiul 3 </t>
    </r>
    <r>
      <rPr>
        <i/>
        <sz val="11"/>
        <color theme="1"/>
        <rFont val="Cambria"/>
        <family val="1"/>
      </rPr>
      <t xml:space="preserve">
Să se stabilească </t>
    </r>
    <r>
      <rPr>
        <b/>
        <i/>
        <sz val="11"/>
        <color theme="1"/>
        <rFont val="Cambria"/>
        <family val="1"/>
      </rPr>
      <t>categoria de întreprindere</t>
    </r>
    <r>
      <rPr>
        <i/>
        <sz val="11"/>
        <color theme="1"/>
        <rFont val="Cambria"/>
        <family val="1"/>
      </rPr>
      <t xml:space="preserve"> în care se încadrează societăţile din evidenţa de mai jos, ţinând cont de următoarele criterii, având la bază numărul de salariaţi: 
</t>
    </r>
    <r>
      <rPr>
        <b/>
        <i/>
        <sz val="11"/>
        <color theme="1"/>
        <rFont val="Cambria"/>
        <family val="1"/>
      </rPr>
      <t xml:space="preserve">-Microîntreprinderi </t>
    </r>
    <r>
      <rPr>
        <i/>
        <sz val="11"/>
        <color theme="1"/>
        <rFont val="Cambria"/>
        <family val="1"/>
      </rPr>
      <t xml:space="preserve">– între 0 şi 9 (inclusiv) salariaţi
 </t>
    </r>
    <r>
      <rPr>
        <b/>
        <i/>
        <sz val="11"/>
        <color theme="1"/>
        <rFont val="Cambria"/>
        <family val="1"/>
      </rPr>
      <t>- Întreprinderi mici</t>
    </r>
    <r>
      <rPr>
        <i/>
        <sz val="11"/>
        <color theme="1"/>
        <rFont val="Cambria"/>
        <family val="1"/>
      </rPr>
      <t xml:space="preserve"> – între 10 şi 49 (inclusiv) salariaţi
</t>
    </r>
    <r>
      <rPr>
        <b/>
        <i/>
        <sz val="11"/>
        <color theme="1"/>
        <rFont val="Cambria"/>
        <family val="1"/>
      </rPr>
      <t xml:space="preserve"> - Întreprinderi mijlocii </t>
    </r>
    <r>
      <rPr>
        <i/>
        <sz val="11"/>
        <color theme="1"/>
        <rFont val="Cambria"/>
        <family val="1"/>
      </rPr>
      <t xml:space="preserve">– între 50 şi 249 (inclusiv) salariaţi
</t>
    </r>
    <r>
      <rPr>
        <b/>
        <i/>
        <sz val="11"/>
        <color theme="1"/>
        <rFont val="Cambria"/>
        <family val="1"/>
      </rPr>
      <t xml:space="preserve"> - Întreprinderi mari </t>
    </r>
    <r>
      <rPr>
        <i/>
        <sz val="11"/>
        <color theme="1"/>
        <rFont val="Cambria"/>
        <family val="1"/>
      </rPr>
      <t>– peste 250 salariaţi.</t>
    </r>
  </si>
  <si>
    <r>
      <rPr>
        <b/>
        <i/>
        <sz val="11"/>
        <color theme="1"/>
        <rFont val="Cambria"/>
        <family val="1"/>
      </rPr>
      <t>Exercițiul 5</t>
    </r>
    <r>
      <rPr>
        <i/>
        <sz val="11"/>
        <color theme="1"/>
        <rFont val="Cambria"/>
        <family val="1"/>
      </rPr>
      <t xml:space="preserve">
 La un examen studenții susțin </t>
    </r>
    <r>
      <rPr>
        <b/>
        <i/>
        <sz val="11"/>
        <color theme="1"/>
        <rFont val="Cambria"/>
        <family val="1"/>
      </rPr>
      <t>3 probe.</t>
    </r>
    <r>
      <rPr>
        <i/>
        <sz val="11"/>
        <color theme="1"/>
        <rFont val="Cambria"/>
        <family val="1"/>
      </rPr>
      <t xml:space="preserve"> Evaluarea se face cu note cuprinse </t>
    </r>
    <r>
      <rPr>
        <b/>
        <i/>
        <sz val="11"/>
        <color theme="1"/>
        <rFont val="Cambria"/>
        <family val="1"/>
      </rPr>
      <t>între 1 și 10 pentru 2 probe. La cea de-a treia</t>
    </r>
    <r>
      <rPr>
        <i/>
        <sz val="11"/>
        <color theme="1"/>
        <rFont val="Cambria"/>
        <family val="1"/>
      </rPr>
      <t xml:space="preserve"> </t>
    </r>
    <r>
      <rPr>
        <b/>
        <i/>
        <sz val="11"/>
        <color theme="1"/>
        <rFont val="Cambria"/>
        <family val="1"/>
      </rPr>
      <t xml:space="preserve">probă </t>
    </r>
    <r>
      <rPr>
        <i/>
        <sz val="11"/>
        <color theme="1"/>
        <rFont val="Cambria"/>
        <family val="1"/>
      </rPr>
      <t xml:space="preserve">li se acordă calificativul </t>
    </r>
    <r>
      <rPr>
        <b/>
        <i/>
        <sz val="11"/>
        <color theme="1"/>
        <rFont val="Cambria"/>
        <family val="1"/>
      </rPr>
      <t>admis sau respins.</t>
    </r>
    <r>
      <rPr>
        <i/>
        <sz val="11"/>
        <color theme="1"/>
        <rFont val="Cambria"/>
        <family val="1"/>
      </rPr>
      <t xml:space="preserve"> Afișați în coloana </t>
    </r>
    <r>
      <rPr>
        <b/>
        <i/>
        <sz val="11"/>
        <color theme="1"/>
        <rFont val="Cambria"/>
        <family val="1"/>
      </rPr>
      <t xml:space="preserve">REZULTAT </t>
    </r>
    <r>
      <rPr>
        <i/>
        <sz val="11"/>
        <color theme="1"/>
        <rFont val="Cambria"/>
        <family val="1"/>
      </rPr>
      <t>valoarea</t>
    </r>
    <r>
      <rPr>
        <b/>
        <i/>
        <sz val="11"/>
        <color theme="1"/>
        <rFont val="Cambria"/>
        <family val="1"/>
      </rPr>
      <t xml:space="preserve"> PROMOVAT </t>
    </r>
    <r>
      <rPr>
        <i/>
        <sz val="11"/>
        <color theme="1"/>
        <rFont val="Cambria"/>
        <family val="1"/>
      </rPr>
      <t xml:space="preserve">sau </t>
    </r>
    <r>
      <rPr>
        <b/>
        <i/>
        <sz val="11"/>
        <color theme="1"/>
        <rFont val="Cambria"/>
        <family val="1"/>
      </rPr>
      <t>NEPROMOVAT</t>
    </r>
    <r>
      <rPr>
        <i/>
        <sz val="11"/>
        <color theme="1"/>
        <rFont val="Cambria"/>
        <family val="1"/>
      </rPr>
      <t xml:space="preserve"> știind că studenții promovați trebuie să aibă la primele două probe note </t>
    </r>
    <r>
      <rPr>
        <b/>
        <i/>
        <sz val="11"/>
        <color theme="1"/>
        <rFont val="Cambria"/>
        <family val="1"/>
      </rPr>
      <t>peste 5,</t>
    </r>
    <r>
      <rPr>
        <i/>
        <sz val="11"/>
        <color theme="1"/>
        <rFont val="Cambria"/>
        <family val="1"/>
      </rPr>
      <t xml:space="preserve"> iar la a treia probă să li se acorde calificativul </t>
    </r>
    <r>
      <rPr>
        <b/>
        <i/>
        <sz val="11"/>
        <color theme="1"/>
        <rFont val="Cambria"/>
        <family val="1"/>
      </rPr>
      <t xml:space="preserve">admis. </t>
    </r>
    <r>
      <rPr>
        <i/>
        <sz val="11"/>
        <color theme="1"/>
        <rFont val="Cambria"/>
        <family val="1"/>
      </rPr>
      <t xml:space="preserve">Selectați valorile admis, respins dintr-o listă derulantă și restricționați valorile câmpurilor </t>
    </r>
    <r>
      <rPr>
        <b/>
        <i/>
        <sz val="11"/>
        <color theme="1"/>
        <rFont val="Cambria"/>
        <family val="1"/>
      </rPr>
      <t>PROBA1</t>
    </r>
    <r>
      <rPr>
        <i/>
        <sz val="11"/>
        <color theme="1"/>
        <rFont val="Cambria"/>
        <family val="1"/>
      </rPr>
      <t xml:space="preserve"> și </t>
    </r>
    <r>
      <rPr>
        <b/>
        <i/>
        <sz val="11"/>
        <color theme="1"/>
        <rFont val="Cambria"/>
        <family val="1"/>
      </rPr>
      <t>PROBA2</t>
    </r>
    <r>
      <rPr>
        <i/>
        <sz val="11"/>
        <color theme="1"/>
        <rFont val="Cambria"/>
        <family val="1"/>
      </rPr>
      <t xml:space="preserve"> la valori din intervalul 1 și 10.</t>
    </r>
  </si>
  <si>
    <r>
      <rPr>
        <b/>
        <i/>
        <sz val="11"/>
        <color theme="1"/>
        <rFont val="Cambria"/>
        <family val="1"/>
      </rPr>
      <t>Exercițiul 1</t>
    </r>
    <r>
      <rPr>
        <i/>
        <sz val="11"/>
        <color theme="1"/>
        <rFont val="Cambria"/>
        <family val="1"/>
      </rPr>
      <t xml:space="preserve">
 Ne propunem să realizăm o evidență a angajaților unei societăți comerciale prin completarea datelor de identificare – </t>
    </r>
    <r>
      <rPr>
        <b/>
        <i/>
        <sz val="11"/>
        <color theme="1"/>
        <rFont val="Cambria"/>
        <family val="1"/>
      </rPr>
      <t>numele și prenumele, funcția și CNP-ul, precum și deducerea informațiilor legate de sex, vârstă și data nașterii din codul numeric personal.</t>
    </r>
    <r>
      <rPr>
        <i/>
        <sz val="11"/>
        <color theme="1"/>
        <rFont val="Cambria"/>
        <family val="1"/>
      </rPr>
      <t xml:space="preserve">
</t>
    </r>
    <r>
      <rPr>
        <b/>
        <i/>
        <sz val="11"/>
        <color theme="1"/>
        <rFont val="Cambria"/>
        <family val="1"/>
      </rPr>
      <t>Cerințe:</t>
    </r>
    <r>
      <rPr>
        <i/>
        <sz val="11"/>
        <color theme="1"/>
        <rFont val="Cambria"/>
        <family val="1"/>
      </rPr>
      <t xml:space="preserve">
1. Să se determine </t>
    </r>
    <r>
      <rPr>
        <b/>
        <i/>
        <sz val="11"/>
        <color theme="1"/>
        <rFont val="Cambria"/>
        <family val="1"/>
      </rPr>
      <t>sexul (Masculin sau Feminin),</t>
    </r>
    <r>
      <rPr>
        <i/>
        <sz val="11"/>
        <color theme="1"/>
        <rFont val="Cambria"/>
        <family val="1"/>
      </rPr>
      <t xml:space="preserve"> în coloana E, </t>
    </r>
    <r>
      <rPr>
        <b/>
        <i/>
        <sz val="11"/>
        <color theme="1"/>
        <rFont val="Cambria"/>
        <family val="1"/>
      </rPr>
      <t xml:space="preserve">din prelucrarea CNP-ului </t>
    </r>
    <r>
      <rPr>
        <i/>
        <sz val="11"/>
        <color theme="1"/>
        <rFont val="Cambria"/>
        <family val="1"/>
      </rPr>
      <t xml:space="preserve">completat în coloana D.
2. Să se determine </t>
    </r>
    <r>
      <rPr>
        <b/>
        <i/>
        <sz val="11"/>
        <color theme="1"/>
        <rFont val="Cambria"/>
        <family val="1"/>
      </rPr>
      <t>vârsta</t>
    </r>
    <r>
      <rPr>
        <i/>
        <sz val="11"/>
        <color theme="1"/>
        <rFont val="Cambria"/>
        <family val="1"/>
      </rPr>
      <t xml:space="preserve"> persoanei, în coloana F, </t>
    </r>
    <r>
      <rPr>
        <b/>
        <i/>
        <sz val="11"/>
        <color theme="1"/>
        <rFont val="Cambria"/>
        <family val="1"/>
      </rPr>
      <t xml:space="preserve">din prelucrarea CNP-ului </t>
    </r>
    <r>
      <rPr>
        <i/>
        <sz val="11"/>
        <color theme="1"/>
        <rFont val="Cambria"/>
        <family val="1"/>
      </rPr>
      <t xml:space="preserve">completat în coloana D.
3. Să se determine </t>
    </r>
    <r>
      <rPr>
        <b/>
        <i/>
        <sz val="11"/>
        <color theme="1"/>
        <rFont val="Cambria"/>
        <family val="1"/>
      </rPr>
      <t>data nașterii,</t>
    </r>
    <r>
      <rPr>
        <i/>
        <sz val="11"/>
        <color theme="1"/>
        <rFont val="Cambria"/>
        <family val="1"/>
      </rPr>
      <t xml:space="preserve"> în coloana G, </t>
    </r>
    <r>
      <rPr>
        <b/>
        <i/>
        <sz val="11"/>
        <color theme="1"/>
        <rFont val="Cambria"/>
        <family val="1"/>
      </rPr>
      <t xml:space="preserve">din prelucrarea CNP-ului </t>
    </r>
    <r>
      <rPr>
        <i/>
        <sz val="11"/>
        <color theme="1"/>
        <rFont val="Cambria"/>
        <family val="1"/>
      </rPr>
      <t xml:space="preserve">completat în coloana D.
4. Să se calculeze în linia 16 a foii de calcul, </t>
    </r>
    <r>
      <rPr>
        <b/>
        <i/>
        <sz val="11"/>
        <color theme="1"/>
        <rFont val="Cambria"/>
        <family val="1"/>
      </rPr>
      <t>numărul persoanelor cu vârsta</t>
    </r>
    <r>
      <rPr>
        <i/>
        <sz val="11"/>
        <color theme="1"/>
        <rFont val="Cambria"/>
        <family val="1"/>
      </rPr>
      <t xml:space="preserve"> </t>
    </r>
    <r>
      <rPr>
        <b/>
        <i/>
        <sz val="11"/>
        <color theme="1"/>
        <rFont val="Cambria"/>
        <family val="1"/>
      </rPr>
      <t>mai mică sau egală cu 45 ani.</t>
    </r>
    <r>
      <rPr>
        <i/>
        <sz val="11"/>
        <color theme="1"/>
        <rFont val="Cambria"/>
        <family val="1"/>
      </rPr>
      <t xml:space="preserve">
5. Să se calculeze în linia 17 a foii de calcul, </t>
    </r>
    <r>
      <rPr>
        <b/>
        <i/>
        <sz val="11"/>
        <color theme="1"/>
        <rFont val="Cambria"/>
        <family val="1"/>
      </rPr>
      <t>numărul persoanelor cu vârsta peste 45 ani.</t>
    </r>
    <r>
      <rPr>
        <i/>
        <sz val="11"/>
        <color theme="1"/>
        <rFont val="Cambria"/>
        <family val="1"/>
      </rPr>
      <t xml:space="preserve">
6. În liniile 18 şi 19, să se determine </t>
    </r>
    <r>
      <rPr>
        <b/>
        <i/>
        <sz val="11"/>
        <color theme="1"/>
        <rFont val="Cambria"/>
        <family val="1"/>
      </rPr>
      <t>numărul persoanelor de sex feminin</t>
    </r>
    <r>
      <rPr>
        <i/>
        <sz val="11"/>
        <color theme="1"/>
        <rFont val="Cambria"/>
        <family val="1"/>
      </rPr>
      <t xml:space="preserve"> şi </t>
    </r>
    <r>
      <rPr>
        <b/>
        <i/>
        <sz val="11"/>
        <color theme="1"/>
        <rFont val="Cambria"/>
        <family val="1"/>
      </rPr>
      <t>numărul persoanelor de sex masculin</t>
    </r>
    <r>
      <rPr>
        <i/>
        <sz val="11"/>
        <color theme="1"/>
        <rFont val="Cambria"/>
        <family val="1"/>
      </rPr>
      <t xml:space="preserve"> (se va folosi funcţia </t>
    </r>
    <r>
      <rPr>
        <b/>
        <i/>
        <sz val="11"/>
        <color theme="1"/>
        <rFont val="Cambria"/>
        <family val="1"/>
      </rPr>
      <t>COUNTIF</t>
    </r>
    <r>
      <rPr>
        <i/>
        <sz val="11"/>
        <color theme="1"/>
        <rFont val="Cambria"/>
        <family val="1"/>
      </rPr>
      <t>).</t>
    </r>
  </si>
  <si>
    <t>Nr.Crt.</t>
  </si>
  <si>
    <t xml:space="preserve">NR. CRT.
</t>
  </si>
  <si>
    <r>
      <rPr>
        <b/>
        <i/>
        <sz val="11"/>
        <color theme="1"/>
        <rFont val="Cambria"/>
        <family val="1"/>
      </rPr>
      <t xml:space="preserve">Exercițiul 4 </t>
    </r>
    <r>
      <rPr>
        <i/>
        <sz val="11"/>
        <color theme="1"/>
        <rFont val="Cambria"/>
        <family val="1"/>
      </rPr>
      <t xml:space="preserve">
</t>
    </r>
    <r>
      <rPr>
        <b/>
        <i/>
        <sz val="11"/>
        <color theme="1"/>
        <rFont val="Cambria"/>
        <family val="1"/>
      </rPr>
      <t>Funcția ROMAN</t>
    </r>
    <r>
      <rPr>
        <i/>
        <sz val="11"/>
        <color theme="1"/>
        <rFont val="Cambria"/>
        <family val="1"/>
      </rPr>
      <t xml:space="preserve"> - transformarea cifrelor arabe în cifre romane: 
Se selectează celula în care vrem sa aparără rezultatul; 
-Se tastează simbolul =; 
-Se alege din lista de funcții opțiunea </t>
    </r>
    <r>
      <rPr>
        <b/>
        <i/>
        <sz val="11"/>
        <color theme="1"/>
        <rFont val="Cambria"/>
        <family val="1"/>
      </rPr>
      <t>ROMAN</t>
    </r>
    <r>
      <rPr>
        <i/>
        <sz val="11"/>
        <color theme="1"/>
        <rFont val="Cambria"/>
        <family val="1"/>
      </rPr>
      <t xml:space="preserve"> si se deschide fereastra: 
-În căsuța </t>
    </r>
    <r>
      <rPr>
        <b/>
        <i/>
        <sz val="11"/>
        <color theme="1"/>
        <rFont val="Cambria"/>
        <family val="1"/>
      </rPr>
      <t>Numere</t>
    </r>
    <r>
      <rPr>
        <i/>
        <sz val="11"/>
        <color theme="1"/>
        <rFont val="Cambria"/>
        <family val="1"/>
      </rPr>
      <t xml:space="preserve"> se introduce celula care conține numărul pe care dorim sa-l transformam;
 -După revenirea la aceasta fereastra apăsați butonul</t>
    </r>
    <r>
      <rPr>
        <b/>
        <i/>
        <sz val="11"/>
        <color theme="1"/>
        <rFont val="Cambria"/>
        <family val="1"/>
      </rPr>
      <t xml:space="preserve"> OK.</t>
    </r>
  </si>
  <si>
    <r>
      <rPr>
        <b/>
        <i/>
        <sz val="11"/>
        <color rgb="FFC00000"/>
        <rFont val="Cambria"/>
        <family val="1"/>
      </rPr>
      <t>Exerciţiul 1</t>
    </r>
    <r>
      <rPr>
        <i/>
        <sz val="11"/>
        <color theme="1"/>
        <rFont val="Cambria"/>
        <family val="1"/>
      </rPr>
      <t xml:space="preserve">
</t>
    </r>
    <r>
      <rPr>
        <b/>
        <i/>
        <sz val="11"/>
        <color rgb="FFC00000"/>
        <rFont val="Cambria"/>
        <family val="1"/>
      </rPr>
      <t xml:space="preserve"> Funcția SLN (Straight Line Depreciation)</t>
    </r>
    <r>
      <rPr>
        <i/>
        <sz val="11"/>
        <color theme="1"/>
        <rFont val="Cambria"/>
        <family val="1"/>
      </rPr>
      <t xml:space="preserve">
  Se folosește funcția </t>
    </r>
    <r>
      <rPr>
        <b/>
        <i/>
        <sz val="11"/>
        <color rgb="FFC00000"/>
        <rFont val="Cambria"/>
        <family val="1"/>
      </rPr>
      <t>SLN (Straight Line Depreciation)</t>
    </r>
    <r>
      <rPr>
        <i/>
        <sz val="11"/>
        <color theme="1"/>
        <rFont val="Cambria"/>
        <family val="1"/>
      </rPr>
      <t xml:space="preserve"> pentru calculul valorii </t>
    </r>
    <r>
      <rPr>
        <b/>
        <i/>
        <sz val="11"/>
        <color rgb="FFC00000"/>
        <rFont val="Cambria"/>
        <family val="1"/>
      </rPr>
      <t>amortizării anuale,</t>
    </r>
    <r>
      <rPr>
        <i/>
        <sz val="11"/>
        <color theme="1"/>
        <rFont val="Cambria"/>
        <family val="1"/>
      </rPr>
      <t xml:space="preserve"> prin metoda amortizării liniare, pentru mijloacele fixe existente.Rezolvarea aplicației presupune parcurgerea a două etape:
</t>
    </r>
    <r>
      <rPr>
        <b/>
        <i/>
        <sz val="11"/>
        <color rgb="FFC00000"/>
        <rFont val="Cambria"/>
        <family val="1"/>
      </rPr>
      <t>I. Determinarea amortizării anuale pentru fiecare mijloc fix.</t>
    </r>
    <r>
      <rPr>
        <i/>
        <sz val="11"/>
        <color theme="1"/>
        <rFont val="Cambria"/>
        <family val="1"/>
      </rPr>
      <t xml:space="preserve">
Calculul amortizării implică utilizarea funcției SLN, datele problemei constituind 
chiar argumentele necesare funcției. 
Funcția SLN determină uzura liniară a unui activ și are următoarea sintaxă:
</t>
    </r>
    <r>
      <rPr>
        <b/>
        <i/>
        <sz val="11"/>
        <color rgb="FFFF0000"/>
        <rFont val="Cambria"/>
        <family val="1"/>
      </rPr>
      <t>SLN (cost, salvage, life)</t>
    </r>
    <r>
      <rPr>
        <i/>
        <sz val="11"/>
        <color theme="1"/>
        <rFont val="Cambria"/>
        <family val="1"/>
      </rPr>
      <t xml:space="preserve">
unde:
</t>
    </r>
    <r>
      <rPr>
        <b/>
        <i/>
        <sz val="11"/>
        <color rgb="FFFF0000"/>
        <rFont val="Cambria"/>
        <family val="1"/>
      </rPr>
      <t xml:space="preserve">- cost </t>
    </r>
    <r>
      <rPr>
        <i/>
        <sz val="11"/>
        <color theme="1"/>
        <rFont val="Cambria"/>
        <family val="1"/>
      </rPr>
      <t xml:space="preserve">– costul inițial al activului, respectiv </t>
    </r>
    <r>
      <rPr>
        <b/>
        <i/>
        <sz val="11"/>
        <color rgb="FFFF0000"/>
        <rFont val="Cambria"/>
        <family val="1"/>
      </rPr>
      <t>valoarea de inventar;</t>
    </r>
    <r>
      <rPr>
        <i/>
        <sz val="11"/>
        <color theme="1"/>
        <rFont val="Cambria"/>
        <family val="1"/>
      </rPr>
      <t xml:space="preserve">
</t>
    </r>
    <r>
      <rPr>
        <b/>
        <i/>
        <sz val="11"/>
        <color rgb="FFFF0000"/>
        <rFont val="Cambria"/>
        <family val="1"/>
      </rPr>
      <t>- salvage</t>
    </r>
    <r>
      <rPr>
        <i/>
        <sz val="11"/>
        <color theme="1"/>
        <rFont val="Cambria"/>
        <family val="1"/>
      </rPr>
      <t xml:space="preserve"> – valorificarea de la sfârșitul duratei de viață economică, respectiv 
</t>
    </r>
    <r>
      <rPr>
        <b/>
        <i/>
        <sz val="11"/>
        <color rgb="FFFF0000"/>
        <rFont val="Cambria"/>
        <family val="1"/>
      </rPr>
      <t>valoarea reziduală;</t>
    </r>
    <r>
      <rPr>
        <i/>
        <sz val="11"/>
        <color theme="1"/>
        <rFont val="Cambria"/>
        <family val="1"/>
      </rPr>
      <t xml:space="preserve">
</t>
    </r>
    <r>
      <rPr>
        <b/>
        <i/>
        <sz val="11"/>
        <color rgb="FFFF0000"/>
        <rFont val="Cambria"/>
        <family val="1"/>
      </rPr>
      <t>- life</t>
    </r>
    <r>
      <rPr>
        <i/>
        <sz val="11"/>
        <color theme="1"/>
        <rFont val="Cambria"/>
        <family val="1"/>
      </rPr>
      <t xml:space="preserve"> – durata de viață, respectiv </t>
    </r>
    <r>
      <rPr>
        <b/>
        <i/>
        <sz val="11"/>
        <color rgb="FFFF0000"/>
        <rFont val="Cambria"/>
        <family val="1"/>
      </rPr>
      <t>durata normată.</t>
    </r>
  </si>
  <si>
    <r>
      <rPr>
        <b/>
        <i/>
        <sz val="11"/>
        <color rgb="FFC00000"/>
        <rFont val="Cambria"/>
        <family val="1"/>
      </rPr>
      <t>Folosirea funcției SLN pentru datele din tabelul prezentat presupune parcurgerea următorilor pași:</t>
    </r>
    <r>
      <rPr>
        <i/>
        <sz val="11"/>
        <color theme="1"/>
        <rFont val="Cambria"/>
        <family val="1"/>
      </rPr>
      <t xml:space="preserve">
- se selectează celula E3;
- din meniul </t>
    </r>
    <r>
      <rPr>
        <b/>
        <i/>
        <sz val="11"/>
        <color rgb="FFC00000"/>
        <rFont val="Cambria"/>
        <family val="1"/>
      </rPr>
      <t>Insert</t>
    </r>
    <r>
      <rPr>
        <i/>
        <sz val="11"/>
        <color theme="1"/>
        <rFont val="Cambria"/>
        <family val="1"/>
      </rPr>
      <t xml:space="preserve"> se alege comanda </t>
    </r>
    <r>
      <rPr>
        <b/>
        <i/>
        <sz val="11"/>
        <color rgb="FFC00000"/>
        <rFont val="Cambria"/>
        <family val="1"/>
      </rPr>
      <t>Function,</t>
    </r>
    <r>
      <rPr>
        <i/>
        <sz val="11"/>
        <color theme="1"/>
        <rFont val="Cambria"/>
        <family val="1"/>
      </rPr>
      <t xml:space="preserve"> ca urmare este afișată fereastra </t>
    </r>
    <r>
      <rPr>
        <b/>
        <i/>
        <sz val="11"/>
        <color rgb="FFC00000"/>
        <rFont val="Cambria"/>
        <family val="1"/>
      </rPr>
      <t>Insert Function</t>
    </r>
    <r>
      <rPr>
        <i/>
        <sz val="11"/>
        <color theme="1"/>
        <rFont val="Cambria"/>
        <family val="1"/>
      </rPr>
      <t xml:space="preserve"> din care se va selecta categoria </t>
    </r>
    <r>
      <rPr>
        <b/>
        <i/>
        <sz val="11"/>
        <color rgb="FFC00000"/>
        <rFont val="Cambria"/>
        <family val="1"/>
      </rPr>
      <t>Financial</t>
    </r>
    <r>
      <rPr>
        <i/>
        <sz val="11"/>
        <color theme="1"/>
        <rFont val="Cambria"/>
        <family val="1"/>
      </rPr>
      <t xml:space="preserve">, iar din cadrul acestei categorii, </t>
    </r>
    <r>
      <rPr>
        <b/>
        <i/>
        <sz val="11"/>
        <color rgb="FFC00000"/>
        <rFont val="Cambria"/>
        <family val="1"/>
      </rPr>
      <t>funcția SLN (din lista Function Name);</t>
    </r>
    <r>
      <rPr>
        <i/>
        <sz val="11"/>
        <color theme="1"/>
        <rFont val="Cambria"/>
        <family val="1"/>
      </rPr>
      <t xml:space="preserve">
- la apăsarea butonului OK, Excel activează asistentul pentru funcția SLN, în care</t>
    </r>
    <r>
      <rPr>
        <b/>
        <i/>
        <sz val="11"/>
        <color rgb="FFC00000"/>
        <rFont val="Cambria"/>
        <family val="1"/>
      </rPr>
      <t xml:space="preserve"> se vor introduce adresele de referință pentru fiecare argument</t>
    </r>
    <r>
      <rPr>
        <i/>
        <sz val="11"/>
        <color theme="1"/>
        <rFont val="Cambria"/>
        <family val="1"/>
      </rPr>
      <t xml:space="preserve">, așa cum este prezentat în figură;
</t>
    </r>
    <r>
      <rPr>
        <b/>
        <i/>
        <sz val="11"/>
        <color rgb="FFC00000"/>
        <rFont val="Cambria"/>
        <family val="1"/>
      </rPr>
      <t xml:space="preserve">- operațiunea se finalizează prin apăsarea butonului OK, </t>
    </r>
    <r>
      <rPr>
        <i/>
        <sz val="11"/>
        <color theme="1"/>
        <rFont val="Cambria"/>
        <family val="1"/>
      </rPr>
      <t xml:space="preserve">iar rezultatul funcția apare în celula E2;
</t>
    </r>
    <r>
      <rPr>
        <b/>
        <i/>
        <sz val="11"/>
        <color rgb="FFC00000"/>
        <rFont val="Cambria"/>
        <family val="1"/>
      </rPr>
      <t xml:space="preserve">Pentru a determina amortizarea anuală </t>
    </r>
    <r>
      <rPr>
        <i/>
        <sz val="11"/>
        <color theme="1"/>
        <rFont val="Cambria"/>
        <family val="1"/>
      </rPr>
      <t xml:space="preserve">aferentă celorlalte mijloace fixe din patrimoniu, </t>
    </r>
    <r>
      <rPr>
        <b/>
        <i/>
        <sz val="11"/>
        <color rgb="FFC00000"/>
        <rFont val="Cambria"/>
        <family val="1"/>
      </rPr>
      <t xml:space="preserve">se procedează în același mod. </t>
    </r>
    <r>
      <rPr>
        <i/>
        <sz val="11"/>
        <color theme="1"/>
        <rFont val="Cambria"/>
        <family val="1"/>
      </rPr>
      <t>Pentru o rezolvare mai eficientă, se poate recurge la generalizarea formulei scrise, fie prin tragerea punctului de extindere a celulei selectate în jos, fie prin copierea conținutului celulei E3 cu comanda Copy, apoi se va selecta domeniul E4:E6 și se execută comanda</t>
    </r>
    <r>
      <rPr>
        <b/>
        <i/>
        <sz val="11"/>
        <color rgb="FFC00000"/>
        <rFont val="Cambria"/>
        <family val="1"/>
      </rPr>
      <t xml:space="preserve"> Paste.</t>
    </r>
  </si>
  <si>
    <r>
      <rPr>
        <b/>
        <i/>
        <sz val="11"/>
        <color rgb="FFC00000"/>
        <rFont val="Cambria"/>
        <family val="1"/>
      </rPr>
      <t xml:space="preserve">Exerciţiul 2 </t>
    </r>
    <r>
      <rPr>
        <i/>
        <sz val="11"/>
        <color theme="1"/>
        <rFont val="Cambria"/>
        <family val="1"/>
      </rPr>
      <t xml:space="preserve">
Pornind de la exemplul utilizării funcţiei SLN (Straight Line Depreciation) prezentată în suportul de curs, să se efectueze calculul amortizării anuale totale, folosind </t>
    </r>
    <r>
      <rPr>
        <b/>
        <i/>
        <sz val="11"/>
        <color rgb="FFC00000"/>
        <rFont val="Cambria"/>
        <family val="1"/>
      </rPr>
      <t>funcţia SYD (Sum-of-Years Depreciation).
Cerinţe:</t>
    </r>
    <r>
      <rPr>
        <i/>
        <sz val="11"/>
        <color theme="1"/>
        <rFont val="Cambria"/>
        <family val="1"/>
      </rPr>
      <t xml:space="preserve">
</t>
    </r>
    <r>
      <rPr>
        <b/>
        <i/>
        <sz val="11"/>
        <color rgb="FFC00000"/>
        <rFont val="Cambria"/>
        <family val="1"/>
      </rPr>
      <t>Precizări:</t>
    </r>
    <r>
      <rPr>
        <i/>
        <sz val="11"/>
        <color theme="1"/>
        <rFont val="Cambria"/>
        <family val="1"/>
      </rPr>
      <t xml:space="preserve"> </t>
    </r>
    <r>
      <rPr>
        <b/>
        <i/>
        <sz val="11"/>
        <color rgb="FFC00000"/>
        <rFont val="Cambria"/>
        <family val="1"/>
      </rPr>
      <t>Funcţia SYD calculează suma pe ani a amortizării unui activ.</t>
    </r>
    <r>
      <rPr>
        <i/>
        <sz val="11"/>
        <color theme="1"/>
        <rFont val="Cambria"/>
        <family val="1"/>
      </rPr>
      <t xml:space="preserve">
Sintaxa funcţiei este:
</t>
    </r>
    <r>
      <rPr>
        <b/>
        <i/>
        <sz val="11"/>
        <color rgb="FFFF0000"/>
        <rFont val="Cambria"/>
        <family val="1"/>
      </rPr>
      <t>SYD(cost, salvage, life, per)</t>
    </r>
    <r>
      <rPr>
        <i/>
        <sz val="11"/>
        <color theme="1"/>
        <rFont val="Cambria"/>
        <family val="1"/>
      </rPr>
      <t xml:space="preserve">
unde:
</t>
    </r>
    <r>
      <rPr>
        <b/>
        <i/>
        <sz val="11"/>
        <color rgb="FFFF0000"/>
        <rFont val="Cambria"/>
        <family val="1"/>
      </rPr>
      <t>- cost</t>
    </r>
    <r>
      <rPr>
        <i/>
        <sz val="11"/>
        <color theme="1"/>
        <rFont val="Cambria"/>
        <family val="1"/>
      </rPr>
      <t xml:space="preserve"> – costul iniţial al activului </t>
    </r>
    <r>
      <rPr>
        <b/>
        <i/>
        <sz val="11"/>
        <color rgb="FFFF0000"/>
        <rFont val="Cambria"/>
        <family val="1"/>
      </rPr>
      <t>(valoarea de inventar);</t>
    </r>
    <r>
      <rPr>
        <i/>
        <sz val="11"/>
        <color theme="1"/>
        <rFont val="Cambria"/>
        <family val="1"/>
      </rPr>
      <t xml:space="preserve">
</t>
    </r>
    <r>
      <rPr>
        <b/>
        <i/>
        <sz val="11"/>
        <color rgb="FFFF0000"/>
        <rFont val="Cambria"/>
        <family val="1"/>
      </rPr>
      <t>- salvage</t>
    </r>
    <r>
      <rPr>
        <i/>
        <sz val="11"/>
        <color theme="1"/>
        <rFont val="Cambria"/>
        <family val="1"/>
      </rPr>
      <t xml:space="preserve"> – valorificarea de la sfârşitul ciclului de viaţă economică</t>
    </r>
    <r>
      <rPr>
        <b/>
        <i/>
        <sz val="11"/>
        <color rgb="FFFF0000"/>
        <rFont val="Cambria"/>
        <family val="1"/>
      </rPr>
      <t xml:space="preserve"> (valoarea </t>
    </r>
    <r>
      <rPr>
        <i/>
        <sz val="11"/>
        <color theme="1"/>
        <rFont val="Cambria"/>
        <family val="1"/>
      </rPr>
      <t xml:space="preserve">
</t>
    </r>
    <r>
      <rPr>
        <b/>
        <i/>
        <sz val="11"/>
        <color rgb="FFFF0000"/>
        <rFont val="Cambria"/>
        <family val="1"/>
      </rPr>
      <t>reziduală);</t>
    </r>
    <r>
      <rPr>
        <i/>
        <sz val="11"/>
        <color theme="1"/>
        <rFont val="Cambria"/>
        <family val="1"/>
      </rPr>
      <t xml:space="preserve">
</t>
    </r>
    <r>
      <rPr>
        <b/>
        <i/>
        <sz val="11"/>
        <color rgb="FFFF0000"/>
        <rFont val="Cambria"/>
        <family val="1"/>
      </rPr>
      <t>- life</t>
    </r>
    <r>
      <rPr>
        <i/>
        <sz val="11"/>
        <color theme="1"/>
        <rFont val="Cambria"/>
        <family val="1"/>
      </rPr>
      <t xml:space="preserve"> </t>
    </r>
    <r>
      <rPr>
        <b/>
        <i/>
        <sz val="11"/>
        <color rgb="FFFF0000"/>
        <rFont val="Cambria"/>
        <family val="1"/>
      </rPr>
      <t>–</t>
    </r>
    <r>
      <rPr>
        <i/>
        <sz val="11"/>
        <color rgb="FFFF0000"/>
        <rFont val="Cambria"/>
        <family val="1"/>
      </rPr>
      <t xml:space="preserve"> </t>
    </r>
    <r>
      <rPr>
        <b/>
        <i/>
        <sz val="11"/>
        <color rgb="FFFF0000"/>
        <rFont val="Cambria"/>
        <family val="1"/>
      </rPr>
      <t>durata normată de viaţă;</t>
    </r>
    <r>
      <rPr>
        <i/>
        <sz val="11"/>
        <color theme="1"/>
        <rFont val="Cambria"/>
        <family val="1"/>
      </rPr>
      <t xml:space="preserve">
</t>
    </r>
    <r>
      <rPr>
        <b/>
        <i/>
        <sz val="11"/>
        <color rgb="FFFF0000"/>
        <rFont val="Cambria"/>
        <family val="1"/>
      </rPr>
      <t>- per</t>
    </r>
    <r>
      <rPr>
        <i/>
        <sz val="11"/>
        <color theme="1"/>
        <rFont val="Cambria"/>
        <family val="1"/>
      </rPr>
      <t xml:space="preserve"> </t>
    </r>
    <r>
      <rPr>
        <b/>
        <i/>
        <sz val="11"/>
        <color rgb="FFFF0000"/>
        <rFont val="Cambria"/>
        <family val="1"/>
      </rPr>
      <t>– anul = 1, 2, 3, …, n.</t>
    </r>
    <r>
      <rPr>
        <i/>
        <sz val="11"/>
        <color theme="1"/>
        <rFont val="Cambria"/>
        <family val="1"/>
      </rPr>
      <t xml:space="preserve">
</t>
    </r>
  </si>
  <si>
    <t>% DOBÂNDA ANUALĂ</t>
  </si>
  <si>
    <t>CREDIT</t>
  </si>
  <si>
    <t>TERMEN -LUNI-</t>
  </si>
  <si>
    <t>Luna</t>
  </si>
  <si>
    <t>RATA LUNARĂ DE PLATĂ</t>
  </si>
  <si>
    <t>CREDIT TOTAL DE RASTITUIT</t>
  </si>
  <si>
    <r>
      <rPr>
        <b/>
        <i/>
        <sz val="11"/>
        <rFont val="Cambria"/>
        <family val="1"/>
      </rPr>
      <t xml:space="preserve">Exerciţiul 3 </t>
    </r>
    <r>
      <rPr>
        <i/>
        <sz val="11"/>
        <color theme="1"/>
        <rFont val="Cambria"/>
        <family val="1"/>
      </rPr>
      <t xml:space="preserve">
Problema propusă este obţinerea desfăşurătorului de plăţi a ratelor lunare pentru creditele acordate la clienţi, având la dispoziţie datele privind valoarea creditului, dobânda împrumutului şi termenul de scadenţă al creditului.
</t>
    </r>
    <r>
      <rPr>
        <b/>
        <i/>
        <sz val="11"/>
        <color rgb="FFC00000"/>
        <rFont val="Cambria"/>
        <family val="1"/>
      </rPr>
      <t>Precizări pentru rezolvarea problemei</t>
    </r>
    <r>
      <rPr>
        <i/>
        <sz val="11"/>
        <color theme="1"/>
        <rFont val="Cambria"/>
        <family val="1"/>
      </rPr>
      <t xml:space="preserve">
Pentru a calcula rata lunară de plată, trebuie să se determine a suma lunară 
medie pe care trebuie să o restituie împrumutatul, folosind </t>
    </r>
    <r>
      <rPr>
        <b/>
        <i/>
        <sz val="11"/>
        <color rgb="FFC00000"/>
        <rFont val="Cambria"/>
        <family val="1"/>
      </rPr>
      <t xml:space="preserve">funcţia PMT, </t>
    </r>
    <r>
      <rPr>
        <i/>
        <sz val="11"/>
        <color theme="1"/>
        <rFont val="Cambria"/>
        <family val="1"/>
      </rPr>
      <t xml:space="preserve">pentru a putea 
obţine valoarea totală a creditului total de restituit.
Se calculează apoi rata lunară a dobânzii, cu ajutorul </t>
    </r>
    <r>
      <rPr>
        <b/>
        <i/>
        <sz val="11"/>
        <color rgb="FFC00000"/>
        <rFont val="Cambria"/>
        <family val="1"/>
      </rPr>
      <t>funcţiei IPMT,</t>
    </r>
    <r>
      <rPr>
        <i/>
        <sz val="11"/>
        <color theme="1"/>
        <rFont val="Cambria"/>
        <family val="1"/>
      </rPr>
      <t xml:space="preserve"> pasul următor 
fiind calculul ratei lunare de plată a împrumutatuluiToate aceste elemente se determină în etape astfel:
</t>
    </r>
    <r>
      <rPr>
        <b/>
        <i/>
        <sz val="11"/>
        <rFont val="Cambria"/>
        <family val="1"/>
      </rPr>
      <t xml:space="preserve"> Pentru determinarea sumei lunare medii de restituit (PMT)</t>
    </r>
    <r>
      <rPr>
        <i/>
        <sz val="11"/>
        <color theme="1"/>
        <rFont val="Cambria"/>
        <family val="1"/>
      </rPr>
      <t xml:space="preserve">
</t>
    </r>
    <r>
      <rPr>
        <b/>
        <i/>
        <sz val="11"/>
        <color rgb="FFC00000"/>
        <rFont val="Cambria"/>
        <family val="1"/>
      </rPr>
      <t xml:space="preserve">Funcţia PMT calculează plata periodică pentru o investiţie </t>
    </r>
    <r>
      <rPr>
        <i/>
        <sz val="11"/>
        <color theme="1"/>
        <rFont val="Cambria"/>
        <family val="1"/>
      </rPr>
      <t xml:space="preserve">având în vedere fie 
valoarea prezentă a investiţiei (Pv), fie valoarea viitoare a acesteia (Fv). Sintaxa funcţiei 
este:
</t>
    </r>
    <r>
      <rPr>
        <b/>
        <i/>
        <sz val="11"/>
        <color rgb="FFF20000"/>
        <rFont val="Cambria"/>
        <family val="1"/>
      </rPr>
      <t>=PMT(Rate, Nper, Pv, Fv, Type)</t>
    </r>
    <r>
      <rPr>
        <i/>
        <sz val="11"/>
        <color theme="1"/>
        <rFont val="Cambria"/>
        <family val="1"/>
      </rPr>
      <t xml:space="preserve">
Unde:
</t>
    </r>
    <r>
      <rPr>
        <b/>
        <i/>
        <sz val="11"/>
        <color rgb="FFF20000"/>
        <rFont val="Cambria"/>
        <family val="1"/>
      </rPr>
      <t>- Rate</t>
    </r>
    <r>
      <rPr>
        <i/>
        <sz val="11"/>
        <color theme="1"/>
        <rFont val="Cambria"/>
        <family val="1"/>
      </rPr>
      <t xml:space="preserve"> </t>
    </r>
    <r>
      <rPr>
        <b/>
        <i/>
        <sz val="11"/>
        <color rgb="FFF20000"/>
        <rFont val="Cambria"/>
        <family val="1"/>
      </rPr>
      <t>– procentul dobânzii aferente perioadei;</t>
    </r>
    <r>
      <rPr>
        <i/>
        <sz val="11"/>
        <color theme="1"/>
        <rFont val="Cambria"/>
        <family val="1"/>
      </rPr>
      <t xml:space="preserve">
</t>
    </r>
    <r>
      <rPr>
        <b/>
        <i/>
        <sz val="11"/>
        <color rgb="FFF20000"/>
        <rFont val="Cambria"/>
        <family val="1"/>
      </rPr>
      <t>- Nper – perioada;</t>
    </r>
    <r>
      <rPr>
        <i/>
        <sz val="11"/>
        <color theme="1"/>
        <rFont val="Cambria"/>
        <family val="1"/>
      </rPr>
      <t xml:space="preserve">
</t>
    </r>
    <r>
      <rPr>
        <b/>
        <i/>
        <sz val="11"/>
        <color rgb="FFF20000"/>
        <rFont val="Cambria"/>
        <family val="1"/>
      </rPr>
      <t>- Pmt</t>
    </r>
    <r>
      <rPr>
        <i/>
        <sz val="11"/>
        <color theme="1"/>
        <rFont val="Cambria"/>
        <family val="1"/>
      </rPr>
      <t xml:space="preserve"> </t>
    </r>
    <r>
      <rPr>
        <b/>
        <i/>
        <sz val="11"/>
        <color rgb="FFF20000"/>
        <rFont val="Cambria"/>
        <family val="1"/>
      </rPr>
      <t>– plata făcută la fiecare perioadă introdusă cu semnul minus</t>
    </r>
    <r>
      <rPr>
        <i/>
        <sz val="11"/>
        <color theme="1"/>
        <rFont val="Cambria"/>
        <family val="1"/>
      </rPr>
      <t xml:space="preserve"> în relaţia de 
calcul;
</t>
    </r>
    <r>
      <rPr>
        <b/>
        <i/>
        <sz val="11"/>
        <color rgb="FFF20000"/>
        <rFont val="Cambria"/>
        <family val="1"/>
      </rPr>
      <t>- PV</t>
    </r>
    <r>
      <rPr>
        <i/>
        <sz val="11"/>
        <color theme="1"/>
        <rFont val="Cambria"/>
        <family val="1"/>
      </rPr>
      <t xml:space="preserve"> </t>
    </r>
    <r>
      <rPr>
        <b/>
        <i/>
        <sz val="11"/>
        <color rgb="FFF20000"/>
        <rFont val="Cambria"/>
        <family val="1"/>
      </rPr>
      <t xml:space="preserve">– valoarea prezentă, </t>
    </r>
    <r>
      <rPr>
        <i/>
        <sz val="11"/>
        <color theme="1"/>
        <rFont val="Cambria"/>
        <family val="1"/>
      </rPr>
      <t xml:space="preserve">suma investită, introdusă cu semnul minus în relaţia 
de calcul (dacă PV este omisă, se presupune că este 0);
</t>
    </r>
    <r>
      <rPr>
        <b/>
        <i/>
        <sz val="11"/>
        <color rgb="FFF20000"/>
        <rFont val="Cambria"/>
        <family val="1"/>
      </rPr>
      <t>- FV</t>
    </r>
    <r>
      <rPr>
        <i/>
        <sz val="11"/>
        <color theme="1"/>
        <rFont val="Cambria"/>
        <family val="1"/>
      </rPr>
      <t xml:space="preserve"> – </t>
    </r>
    <r>
      <rPr>
        <b/>
        <i/>
        <sz val="11"/>
        <color rgb="FFF20000"/>
        <rFont val="Cambria"/>
        <family val="1"/>
      </rPr>
      <t xml:space="preserve">valoarea viitoare care se obţine după ultima plată </t>
    </r>
    <r>
      <rPr>
        <i/>
        <sz val="11"/>
        <color theme="1"/>
        <rFont val="Cambria"/>
        <family val="1"/>
      </rPr>
      <t xml:space="preserve">(dacă FV este omisă, se 
presupune că este 0);
</t>
    </r>
    <r>
      <rPr>
        <b/>
        <i/>
        <sz val="11"/>
        <color rgb="FFF20000"/>
        <rFont val="Cambria"/>
        <family val="1"/>
      </rPr>
      <t>- Type</t>
    </r>
    <r>
      <rPr>
        <i/>
        <sz val="11"/>
        <color theme="1"/>
        <rFont val="Cambria"/>
        <family val="1"/>
      </rPr>
      <t xml:space="preserve"> </t>
    </r>
    <r>
      <rPr>
        <b/>
        <i/>
        <sz val="11"/>
        <color rgb="FFF20000"/>
        <rFont val="Cambria"/>
        <family val="1"/>
      </rPr>
      <t>– este 0 dacă plata se face la sfârşitul perioadei şi 1 dacă se face la 
începutul perioadei.</t>
    </r>
    <r>
      <rPr>
        <i/>
        <sz val="11"/>
        <color theme="1"/>
        <rFont val="Cambria"/>
        <family val="1"/>
      </rPr>
      <t xml:space="preserve">
Se completează pentru primul împrumutat, argumentele funcţiei PMT, aşa cum 
este prezentat în figură, determinând </t>
    </r>
    <r>
      <rPr>
        <b/>
        <i/>
        <sz val="11"/>
        <color rgb="FFC00000"/>
        <rFont val="Cambria"/>
        <family val="1"/>
      </rPr>
      <t xml:space="preserve">„Restituiri lunare din credit”.
</t>
    </r>
    <r>
      <rPr>
        <b/>
        <i/>
        <sz val="11"/>
        <rFont val="Cambria"/>
        <family val="1"/>
      </rPr>
      <t>Se trece la calculul ratei dobânzii lunare, cu ajutorul funcţiei IPMT</t>
    </r>
    <r>
      <rPr>
        <b/>
        <i/>
        <sz val="11"/>
        <color rgb="FFC00000"/>
        <rFont val="Cambria"/>
        <family val="1"/>
      </rPr>
      <t xml:space="preserve">
Funcţia IPMT</t>
    </r>
    <r>
      <rPr>
        <i/>
        <sz val="11"/>
        <rFont val="Cambria"/>
        <family val="1"/>
      </rPr>
      <t xml:space="preserve"> calculează rata dobânzii pentru o anumită perioadă a unei investiţii 
având în vedere fie valoarea prezentă a investiţiei (Pv), fie valoarea viitoare a acesteia 
(Fv). Sintaxa funcţiei este:
</t>
    </r>
    <r>
      <rPr>
        <b/>
        <i/>
        <sz val="11"/>
        <color rgb="FFF20000"/>
        <rFont val="Cambria"/>
        <family val="1"/>
      </rPr>
      <t>IPMT(Rate, Per, Nper, Pv, Fv)</t>
    </r>
    <r>
      <rPr>
        <i/>
        <sz val="11"/>
        <rFont val="Cambria"/>
        <family val="1"/>
      </rPr>
      <t xml:space="preserve">
</t>
    </r>
    <r>
      <rPr>
        <b/>
        <i/>
        <sz val="11"/>
        <color rgb="FFF20000"/>
        <rFont val="Cambria"/>
        <family val="1"/>
      </rPr>
      <t>- Rate – procentul dobânzii aferente perioadei;</t>
    </r>
    <r>
      <rPr>
        <i/>
        <sz val="11"/>
        <rFont val="Cambria"/>
        <family val="1"/>
      </rPr>
      <t xml:space="preserve">
</t>
    </r>
    <r>
      <rPr>
        <b/>
        <i/>
        <sz val="11"/>
        <color rgb="FFF20000"/>
        <rFont val="Cambria"/>
        <family val="1"/>
      </rPr>
      <t xml:space="preserve">- Per – perioada </t>
    </r>
    <r>
      <rPr>
        <i/>
        <sz val="11"/>
        <rFont val="Cambria"/>
        <family val="1"/>
      </rPr>
      <t xml:space="preserve">(anul/luna = 1,2, …, n)
</t>
    </r>
    <r>
      <rPr>
        <b/>
        <i/>
        <sz val="11"/>
        <color rgb="FFF20000"/>
        <rFont val="Cambria"/>
        <family val="1"/>
      </rPr>
      <t>- Nper – numărul total de perioade;</t>
    </r>
    <r>
      <rPr>
        <i/>
        <sz val="11"/>
        <rFont val="Cambria"/>
        <family val="1"/>
      </rPr>
      <t xml:space="preserve">
</t>
    </r>
    <r>
      <rPr>
        <b/>
        <i/>
        <sz val="11"/>
        <color rgb="FFF20000"/>
        <rFont val="Cambria"/>
        <family val="1"/>
      </rPr>
      <t>- Pmt – plata făcută la fiecare perioadă introdusă cu semnul minus</t>
    </r>
    <r>
      <rPr>
        <i/>
        <sz val="11"/>
        <rFont val="Cambria"/>
        <family val="1"/>
      </rPr>
      <t xml:space="preserve"> în relaţia de 
calcul;
</t>
    </r>
    <r>
      <rPr>
        <b/>
        <i/>
        <sz val="11"/>
        <color rgb="FFF20000"/>
        <rFont val="Cambria"/>
        <family val="1"/>
      </rPr>
      <t xml:space="preserve">- PV – valoarea prezentă, </t>
    </r>
    <r>
      <rPr>
        <i/>
        <sz val="11"/>
        <rFont val="Cambria"/>
        <family val="1"/>
      </rPr>
      <t xml:space="preserve">suma investită, introdusă cu semnul minus în relaţia 
de calcul (dacă PV este omisă, se presupune că este 0);
</t>
    </r>
    <r>
      <rPr>
        <b/>
        <i/>
        <sz val="11"/>
        <color rgb="FFF20000"/>
        <rFont val="Cambria"/>
        <family val="1"/>
      </rPr>
      <t>- FV – valoarea viitoare</t>
    </r>
    <r>
      <rPr>
        <i/>
        <sz val="11"/>
        <rFont val="Cambria"/>
        <family val="1"/>
      </rPr>
      <t xml:space="preserve"> care se obţine după ultima plată (dacă FV este omisă, se 
presupune că este 0).
Pentru determinarea ratei dobânzii, se vor preciza argumentele funcţiei IPMT, 
ţinând cont de necesitatea utilizării adresărilor mixte, dat fiind faptul că această formulă 
trebuie să fie valabilă la extinderea şi pentru celelalte perioade, cât şi pentru restul de 
persoane.</t>
    </r>
  </si>
  <si>
    <r>
      <rPr>
        <b/>
        <i/>
        <sz val="11"/>
        <color theme="1"/>
        <rFont val="Cambria"/>
        <family val="1"/>
      </rPr>
      <t>Exerciţiul 2</t>
    </r>
    <r>
      <rPr>
        <i/>
        <sz val="11"/>
        <color theme="1"/>
        <rFont val="Cambria"/>
        <family val="1"/>
      </rPr>
      <t xml:space="preserve">
 Tabelul de mai jos calculează </t>
    </r>
    <r>
      <rPr>
        <b/>
        <i/>
        <sz val="11"/>
        <color theme="1"/>
        <rFont val="Cambria"/>
        <family val="1"/>
      </rPr>
      <t>soldul debitor sau soldul creditor</t>
    </r>
    <r>
      <rPr>
        <i/>
        <sz val="11"/>
        <color theme="1"/>
        <rFont val="Cambria"/>
        <family val="1"/>
      </rPr>
      <t xml:space="preserve"> al conturilor extrase din balanţa de verificare dintr-o lună a exerciţiului financiar. Pentru calculul soldului unui cont, se va ţine cont de funcţia contabilă a acestuia, în sensul că un cont de activ va avea sold debitor, în acest sens determinându-se prin diferenţa între </t>
    </r>
    <r>
      <rPr>
        <b/>
        <i/>
        <sz val="11"/>
        <color theme="1"/>
        <rFont val="Cambria"/>
        <family val="1"/>
      </rPr>
      <t>Total sume DEBIT</t>
    </r>
    <r>
      <rPr>
        <i/>
        <sz val="11"/>
        <color theme="1"/>
        <rFont val="Cambria"/>
        <family val="1"/>
      </rPr>
      <t xml:space="preserve"> şi </t>
    </r>
    <r>
      <rPr>
        <b/>
        <i/>
        <sz val="11"/>
        <color theme="1"/>
        <rFont val="Cambria"/>
        <family val="1"/>
      </rPr>
      <t>Total sume CREDIT,</t>
    </r>
    <r>
      <rPr>
        <i/>
        <sz val="11"/>
        <color theme="1"/>
        <rFont val="Cambria"/>
        <family val="1"/>
      </rPr>
      <t xml:space="preserve"> iar un cont de pasiv va avea sold creditor, determinarea acestuia făcându-se prin </t>
    </r>
    <r>
      <rPr>
        <b/>
        <i/>
        <sz val="11"/>
        <color theme="1"/>
        <rFont val="Cambria"/>
        <family val="1"/>
      </rPr>
      <t>diferenţa dintre Total sume CREDIT</t>
    </r>
    <r>
      <rPr>
        <i/>
        <sz val="11"/>
        <color theme="1"/>
        <rFont val="Cambria"/>
        <family val="1"/>
      </rPr>
      <t xml:space="preserve"> şi </t>
    </r>
    <r>
      <rPr>
        <b/>
        <i/>
        <sz val="11"/>
        <color theme="1"/>
        <rFont val="Cambria"/>
        <family val="1"/>
      </rPr>
      <t>Total sume DEBIT.</t>
    </r>
    <r>
      <rPr>
        <i/>
        <sz val="11"/>
        <color theme="1"/>
        <rFont val="Cambria"/>
        <family val="1"/>
      </rPr>
      <t xml:space="preserve">
</t>
    </r>
    <r>
      <rPr>
        <b/>
        <i/>
        <sz val="11"/>
        <color theme="1"/>
        <rFont val="Cambria"/>
        <family val="1"/>
      </rPr>
      <t>Cerinţe</t>
    </r>
    <r>
      <rPr>
        <i/>
        <sz val="11"/>
        <color theme="1"/>
        <rFont val="Cambria"/>
        <family val="1"/>
      </rPr>
      <t xml:space="preserve">
1. Să se calculeze </t>
    </r>
    <r>
      <rPr>
        <b/>
        <i/>
        <sz val="11"/>
        <color theme="1"/>
        <rFont val="Cambria"/>
        <family val="1"/>
      </rPr>
      <t xml:space="preserve">soldurile </t>
    </r>
    <r>
      <rPr>
        <i/>
        <sz val="11"/>
        <color theme="1"/>
        <rFont val="Cambria"/>
        <family val="1"/>
      </rPr>
      <t xml:space="preserve">conturilor bilanţiere;
2. Să se calculeze </t>
    </r>
    <r>
      <rPr>
        <b/>
        <i/>
        <sz val="11"/>
        <color theme="1"/>
        <rFont val="Cambria"/>
        <family val="1"/>
      </rPr>
      <t xml:space="preserve">Total sume DEBIT </t>
    </r>
    <r>
      <rPr>
        <i/>
        <sz val="11"/>
        <color theme="1"/>
        <rFont val="Cambria"/>
        <family val="1"/>
      </rPr>
      <t xml:space="preserve">şi </t>
    </r>
    <r>
      <rPr>
        <b/>
        <i/>
        <sz val="11"/>
        <color theme="1"/>
        <rFont val="Cambria"/>
        <family val="1"/>
      </rPr>
      <t xml:space="preserve">Total sume CREDIT </t>
    </r>
    <r>
      <rPr>
        <i/>
        <sz val="11"/>
        <color theme="1"/>
        <rFont val="Cambria"/>
        <family val="1"/>
      </rPr>
      <t xml:space="preserve">atât pentru conturile de </t>
    </r>
    <r>
      <rPr>
        <b/>
        <i/>
        <sz val="11"/>
        <color theme="1"/>
        <rFont val="Cambria"/>
        <family val="1"/>
      </rPr>
      <t xml:space="preserve">ACTIV, </t>
    </r>
    <r>
      <rPr>
        <i/>
        <sz val="11"/>
        <color theme="1"/>
        <rFont val="Cambria"/>
        <family val="1"/>
      </rPr>
      <t xml:space="preserve">cât şi pentru conturile de </t>
    </r>
    <r>
      <rPr>
        <b/>
        <i/>
        <sz val="11"/>
        <color theme="1"/>
        <rFont val="Cambria"/>
        <family val="1"/>
      </rPr>
      <t>PASIV.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</si>
</sst>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0.00\ &quot;lei&quot;;[Red]\-#,##0.00\ &quot;lei&quot;"/>
    <numFmt numFmtId="164" formatCode="[$-418]d\ mmmm\ yyyy;@"/>
    <numFmt numFmtId="165" formatCode="0\ &quot;ani&quot;"/>
    <numFmt numFmtId="166" formatCode="#,##0.00\ &quot;lei&quot;"/>
    <numFmt numFmtId="167" formatCode="#,##0.00\ [$€-1]"/>
    <numFmt numFmtId="168" formatCode="0\ &quot;luni&quot;"/>
    <numFmt numFmtId="169" formatCode="#,##0.00\ [$€-1];[Red]\-#,##0.00\ [$€-1]"/>
    <numFmt numFmtId="170" formatCode="#,##0\ &quot;lei&quot;"/>
  </numFmts>
  <fonts count="46" x14ac:knownFonts="1">
    <font>
      <sz val="11"/>
      <color theme="1"/>
      <name val="Calibri"/>
      <family val="2"/>
      <scheme val="minor"/>
    </font>
    <font>
      <sz val="11"/>
      <color theme="1"/>
      <name val="Cambria"/>
      <family val="1"/>
    </font>
    <font>
      <b/>
      <sz val="11"/>
      <color theme="1"/>
      <name val="Cambria"/>
      <family val="1"/>
    </font>
    <font>
      <i/>
      <sz val="11"/>
      <color theme="1"/>
      <name val="Cambria"/>
      <family val="1"/>
    </font>
    <font>
      <b/>
      <sz val="11"/>
      <color rgb="FFC00000"/>
      <name val="Cambria"/>
      <family val="1"/>
    </font>
    <font>
      <b/>
      <sz val="11"/>
      <color theme="1"/>
      <name val="Algerian"/>
      <family val="5"/>
    </font>
    <font>
      <sz val="10"/>
      <color theme="1"/>
      <name val="Arial Black"/>
      <family val="2"/>
    </font>
    <font>
      <sz val="9"/>
      <color theme="1"/>
      <name val="Arial Black"/>
      <family val="2"/>
    </font>
    <font>
      <sz val="9"/>
      <color rgb="FFFF0000"/>
      <name val="Arial Black"/>
      <family val="2"/>
    </font>
    <font>
      <b/>
      <sz val="11"/>
      <color rgb="FFFF0000"/>
      <name val="Cambria"/>
      <family val="1"/>
    </font>
    <font>
      <b/>
      <sz val="10"/>
      <color theme="1"/>
      <name val="Algerian"/>
      <family val="5"/>
    </font>
    <font>
      <sz val="10"/>
      <color theme="1"/>
      <name val="Calibri"/>
      <family val="2"/>
      <scheme val="minor"/>
    </font>
    <font>
      <sz val="11"/>
      <color rgb="FFC00000"/>
      <name val="Arial Black"/>
      <family val="2"/>
    </font>
    <font>
      <b/>
      <i/>
      <sz val="11"/>
      <color theme="8" tint="-0.249977111117893"/>
      <name val="Cambria"/>
      <family val="1"/>
    </font>
    <font>
      <sz val="14"/>
      <color theme="1"/>
      <name val="Arial Black"/>
      <family val="2"/>
    </font>
    <font>
      <sz val="8"/>
      <name val="Calibri"/>
      <family val="2"/>
      <scheme val="minor"/>
    </font>
    <font>
      <b/>
      <i/>
      <sz val="11"/>
      <color theme="1"/>
      <name val="Cambria"/>
      <family val="1"/>
    </font>
    <font>
      <b/>
      <sz val="11"/>
      <color rgb="FFE60000"/>
      <name val="Arial"/>
      <family val="2"/>
    </font>
    <font>
      <b/>
      <sz val="11"/>
      <color theme="1"/>
      <name val="Arial"/>
      <family val="2"/>
    </font>
    <font>
      <sz val="11"/>
      <color theme="1"/>
      <name val="Arial"/>
      <family val="2"/>
    </font>
    <font>
      <b/>
      <i/>
      <sz val="10"/>
      <color rgb="FFFF3300"/>
      <name val="Arial Black"/>
      <family val="2"/>
    </font>
    <font>
      <b/>
      <i/>
      <sz val="10"/>
      <color rgb="FF800080"/>
      <name val="Arial Black"/>
      <family val="2"/>
    </font>
    <font>
      <b/>
      <i/>
      <sz val="10"/>
      <color theme="9" tint="-0.249977111117893"/>
      <name val="Arial Black"/>
      <family val="2"/>
    </font>
    <font>
      <b/>
      <i/>
      <sz val="10"/>
      <color rgb="FFC00000"/>
      <name val="Arial Black"/>
      <family val="2"/>
    </font>
    <font>
      <b/>
      <sz val="11"/>
      <color rgb="FFFFFF00"/>
      <name val="Cambria"/>
      <family val="1"/>
    </font>
    <font>
      <b/>
      <sz val="10"/>
      <color rgb="FFC00000"/>
      <name val="Arial Black"/>
      <family val="2"/>
    </font>
    <font>
      <sz val="13"/>
      <name val="Arial Narrow"/>
      <family val="2"/>
    </font>
    <font>
      <b/>
      <sz val="13"/>
      <color rgb="FFF20000"/>
      <name val="Arial Narrow"/>
      <family val="2"/>
    </font>
    <font>
      <b/>
      <sz val="13"/>
      <color rgb="FFC00000"/>
      <name val="Arial Narrow"/>
      <family val="2"/>
    </font>
    <font>
      <b/>
      <i/>
      <sz val="11"/>
      <color rgb="FFC00000"/>
      <name val="Cambria"/>
      <family val="1"/>
    </font>
    <font>
      <b/>
      <i/>
      <sz val="11"/>
      <color rgb="FFFF0000"/>
      <name val="Cambria"/>
      <family val="1"/>
    </font>
    <font>
      <sz val="11"/>
      <color theme="1"/>
      <name val="Arial Black"/>
      <family val="2"/>
    </font>
    <font>
      <sz val="13"/>
      <color theme="1"/>
      <name val="Arial Narrow"/>
      <family val="2"/>
    </font>
    <font>
      <b/>
      <sz val="13"/>
      <color theme="1"/>
      <name val="Arial Narrow"/>
      <family val="2"/>
    </font>
    <font>
      <b/>
      <sz val="10"/>
      <color theme="1"/>
      <name val="Arial Black"/>
      <family val="2"/>
    </font>
    <font>
      <i/>
      <sz val="11"/>
      <color rgb="FFFF0000"/>
      <name val="Cambria"/>
      <family val="1"/>
    </font>
    <font>
      <b/>
      <sz val="11"/>
      <color rgb="FFF20000"/>
      <name val="Algerian"/>
      <family val="5"/>
    </font>
    <font>
      <b/>
      <sz val="11"/>
      <name val="Calibri"/>
      <family val="2"/>
      <scheme val="minor"/>
    </font>
    <font>
      <b/>
      <sz val="11"/>
      <name val="Algerian"/>
      <family val="5"/>
    </font>
    <font>
      <b/>
      <sz val="10"/>
      <name val="Algerian"/>
      <family val="5"/>
    </font>
    <font>
      <b/>
      <sz val="10"/>
      <color rgb="FFF20000"/>
      <name val="Algerian"/>
      <family val="5"/>
    </font>
    <font>
      <b/>
      <i/>
      <sz val="11"/>
      <color rgb="FFF20000"/>
      <name val="Cambria"/>
      <family val="1"/>
    </font>
    <font>
      <b/>
      <i/>
      <sz val="11"/>
      <name val="Cambria"/>
      <family val="1"/>
    </font>
    <font>
      <i/>
      <sz val="11"/>
      <name val="Cambria"/>
      <family val="1"/>
    </font>
    <font>
      <b/>
      <sz val="11"/>
      <color theme="0"/>
      <name val="Algerian"/>
      <family val="5"/>
    </font>
    <font>
      <sz val="11"/>
      <color theme="0"/>
      <name val="Algerian"/>
      <family val="5"/>
    </font>
  </fonts>
  <fills count="35">
    <fill>
      <patternFill patternType="none"/>
    </fill>
    <fill>
      <patternFill patternType="gray125"/>
    </fill>
    <fill>
      <gradientFill type="path" left="0.5" right="0.5" top="0.5" bottom="0.5">
        <stop position="0">
          <color theme="8" tint="0.40000610370189521"/>
        </stop>
        <stop position="1">
          <color theme="4"/>
        </stop>
      </gradientFill>
    </fill>
    <fill>
      <patternFill patternType="solid">
        <fgColor rgb="FFFFFF4B"/>
        <bgColor indexed="64"/>
      </patternFill>
    </fill>
    <fill>
      <gradientFill type="path" left="0.5" right="0.5" top="0.5" bottom="0.5">
        <stop position="0">
          <color theme="7" tint="0.40000610370189521"/>
        </stop>
        <stop position="1">
          <color rgb="FFFFC000"/>
        </stop>
      </gradientFill>
    </fill>
    <fill>
      <patternFill patternType="solid">
        <fgColor rgb="FFFFFF00"/>
        <bgColor indexed="64"/>
      </patternFill>
    </fill>
    <fill>
      <gradientFill type="path" left="0.5" right="0.5" top="0.5" bottom="0.5">
        <stop position="0">
          <color rgb="FFFFFF4B"/>
        </stop>
        <stop position="1">
          <color rgb="FFFFC000"/>
        </stop>
      </gradientFill>
    </fill>
    <fill>
      <gradientFill type="path" left="0.5" right="0.5" top="0.5" bottom="0.5">
        <stop position="0">
          <color rgb="FFFFFF00"/>
        </stop>
        <stop position="1">
          <color rgb="FFFFC000"/>
        </stop>
      </gradientFill>
    </fill>
    <fill>
      <patternFill patternType="solid">
        <fgColor rgb="FFFFC5C5"/>
        <bgColor indexed="64"/>
      </patternFill>
    </fill>
    <fill>
      <patternFill patternType="solid">
        <fgColor rgb="FFC00000"/>
        <bgColor indexed="64"/>
      </patternFill>
    </fill>
    <fill>
      <patternFill patternType="solid">
        <fgColor theme="0"/>
        <bgColor indexed="64"/>
      </patternFill>
    </fill>
    <fill>
      <patternFill patternType="solid">
        <fgColor theme="0"/>
        <bgColor auto="1"/>
      </patternFill>
    </fill>
    <fill>
      <patternFill patternType="solid">
        <fgColor rgb="FFFFA87D"/>
        <bgColor indexed="64"/>
      </patternFill>
    </fill>
    <fill>
      <gradientFill type="path" left="0.5" right="0.5" top="0.5" bottom="0.5">
        <stop position="0">
          <color rgb="FFFFA3FF"/>
        </stop>
        <stop position="1">
          <color rgb="FFFF66FF"/>
        </stop>
      </gradientFill>
    </fill>
    <fill>
      <patternFill patternType="solid">
        <fgColor rgb="FFFFFF66"/>
        <bgColor indexed="64"/>
      </patternFill>
    </fill>
    <fill>
      <gradientFill type="path" left="0.5" right="0.5" top="0.5" bottom="0.5">
        <stop position="0">
          <color rgb="FFFFFF66"/>
        </stop>
        <stop position="1">
          <color rgb="FF92D050"/>
        </stop>
      </gradientFill>
    </fill>
    <fill>
      <patternFill patternType="solid">
        <fgColor rgb="FFF3FFFF"/>
        <bgColor indexed="64"/>
      </patternFill>
    </fill>
    <fill>
      <gradientFill type="path" left="0.5" right="0.5" top="0.5" bottom="0.5">
        <stop position="0">
          <color rgb="FFA4DE00"/>
        </stop>
        <stop position="1">
          <color rgb="FF349E34"/>
        </stop>
      </gradientFill>
    </fill>
    <fill>
      <patternFill patternType="solid">
        <fgColor rgb="FFFFDC47"/>
        <bgColor indexed="64"/>
      </patternFill>
    </fill>
    <fill>
      <patternFill patternType="solid">
        <fgColor rgb="FFFFFF57"/>
        <bgColor indexed="64"/>
      </patternFill>
    </fill>
    <fill>
      <patternFill patternType="solid">
        <fgColor rgb="FFFFFF57"/>
        <bgColor auto="1"/>
      </patternFill>
    </fill>
    <fill>
      <patternFill patternType="solid">
        <fgColor rgb="FFFF822D"/>
        <bgColor indexed="64"/>
      </patternFill>
    </fill>
    <fill>
      <patternFill patternType="solid">
        <fgColor rgb="FFFFA7A7"/>
        <bgColor indexed="64"/>
      </patternFill>
    </fill>
    <fill>
      <gradientFill type="path" left="0.5" right="0.5" top="0.5" bottom="0.5">
        <stop position="0">
          <color rgb="FFBBFE00"/>
        </stop>
        <stop position="1">
          <color rgb="FFA7E200"/>
        </stop>
      </gradientFill>
    </fill>
    <fill>
      <patternFill patternType="solid">
        <fgColor rgb="FFD2FF53"/>
        <bgColor indexed="64"/>
      </patternFill>
    </fill>
    <fill>
      <patternFill patternType="solid">
        <fgColor rgb="FFFFCF01"/>
        <bgColor indexed="64"/>
      </patternFill>
    </fill>
    <fill>
      <patternFill patternType="solid">
        <fgColor rgb="FFFFCF01"/>
        <bgColor auto="1"/>
      </patternFill>
    </fill>
    <fill>
      <patternFill patternType="solid">
        <fgColor rgb="FFEFFFFF"/>
        <bgColor indexed="64"/>
      </patternFill>
    </fill>
    <fill>
      <patternFill patternType="solid">
        <fgColor rgb="FFFFFF66"/>
        <bgColor auto="1"/>
      </patternFill>
    </fill>
    <fill>
      <patternFill patternType="solid">
        <fgColor rgb="FFFECE00"/>
        <bgColor indexed="64"/>
      </patternFill>
    </fill>
    <fill>
      <patternFill patternType="solid">
        <fgColor rgb="FFFFC000"/>
        <bgColor indexed="64"/>
      </patternFill>
    </fill>
    <fill>
      <patternFill patternType="solid">
        <fgColor theme="9" tint="-0.249977111117893"/>
        <bgColor indexed="64"/>
      </patternFill>
    </fill>
    <fill>
      <patternFill patternType="solid">
        <fgColor rgb="FFFFCD2F"/>
        <bgColor indexed="64"/>
      </patternFill>
    </fill>
    <fill>
      <patternFill patternType="solid">
        <fgColor rgb="FFF7FFFF"/>
        <bgColor indexed="64"/>
      </patternFill>
    </fill>
    <fill>
      <patternFill patternType="solid">
        <fgColor rgb="FFF23A00"/>
        <bgColor indexed="64"/>
      </patternFill>
    </fill>
  </fills>
  <borders count="82">
    <border>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ck">
        <color theme="8" tint="-0.499984740745262"/>
      </left>
      <right style="thick">
        <color theme="8" tint="-0.499984740745262"/>
      </right>
      <top style="thick">
        <color theme="8" tint="-0.499984740745262"/>
      </top>
      <bottom style="thick">
        <color theme="8" tint="-0.499984740745262"/>
      </bottom>
      <diagonal/>
    </border>
    <border>
      <left/>
      <right style="thick">
        <color theme="8" tint="-0.499984740745262"/>
      </right>
      <top style="thick">
        <color theme="8" tint="-0.499984740745262"/>
      </top>
      <bottom style="thick">
        <color theme="8" tint="-0.499984740745262"/>
      </bottom>
      <diagonal/>
    </border>
    <border>
      <left style="thick">
        <color theme="8" tint="-0.499984740745262"/>
      </left>
      <right/>
      <top style="thick">
        <color theme="8" tint="-0.499984740745262"/>
      </top>
      <bottom style="thick">
        <color theme="8" tint="-0.499984740745262"/>
      </bottom>
      <diagonal/>
    </border>
    <border>
      <left/>
      <right/>
      <top style="thick">
        <color theme="8" tint="-0.499984740745262"/>
      </top>
      <bottom/>
      <diagonal/>
    </border>
    <border>
      <left style="medium">
        <color theme="1"/>
      </left>
      <right style="medium">
        <color theme="1"/>
      </right>
      <top style="medium">
        <color theme="1"/>
      </top>
      <bottom style="medium">
        <color theme="1"/>
      </bottom>
      <diagonal/>
    </border>
    <border>
      <left style="medium">
        <color theme="1"/>
      </left>
      <right style="medium">
        <color theme="1"/>
      </right>
      <top/>
      <bottom style="medium">
        <color theme="1"/>
      </bottom>
      <diagonal/>
    </border>
    <border>
      <left style="medium">
        <color indexed="64"/>
      </left>
      <right style="medium">
        <color indexed="64"/>
      </right>
      <top/>
      <bottom style="medium">
        <color indexed="64"/>
      </bottom>
      <diagonal/>
    </border>
    <border>
      <left/>
      <right/>
      <top/>
      <bottom style="medium">
        <color indexed="64"/>
      </bottom>
      <diagonal/>
    </border>
    <border>
      <left style="thick">
        <color rgb="FFE60000"/>
      </left>
      <right style="thick">
        <color rgb="FFE60000"/>
      </right>
      <top style="thick">
        <color rgb="FFE60000"/>
      </top>
      <bottom style="thick">
        <color rgb="FFE60000"/>
      </bottom>
      <diagonal/>
    </border>
    <border>
      <left/>
      <right style="thick">
        <color rgb="FFE60000"/>
      </right>
      <top style="thick">
        <color rgb="FFE60000"/>
      </top>
      <bottom style="thick">
        <color rgb="FFE60000"/>
      </bottom>
      <diagonal/>
    </border>
    <border>
      <left style="thick">
        <color rgb="FFE60000"/>
      </left>
      <right style="thick">
        <color rgb="FFE60000"/>
      </right>
      <top/>
      <bottom/>
      <diagonal/>
    </border>
    <border>
      <left style="medium">
        <color theme="1"/>
      </left>
      <right style="thick">
        <color rgb="FFE60000"/>
      </right>
      <top/>
      <bottom/>
      <diagonal/>
    </border>
    <border>
      <left style="medium">
        <color theme="1"/>
      </left>
      <right style="thick">
        <color rgb="FFE60000"/>
      </right>
      <top/>
      <bottom style="thick">
        <color rgb="FFE60000"/>
      </bottom>
      <diagonal/>
    </border>
    <border>
      <left style="medium">
        <color theme="1"/>
      </left>
      <right/>
      <top/>
      <bottom style="thick">
        <color rgb="FFE60000"/>
      </bottom>
      <diagonal/>
    </border>
    <border>
      <left/>
      <right/>
      <top/>
      <bottom style="thick">
        <color rgb="FFE60000"/>
      </bottom>
      <diagonal/>
    </border>
    <border>
      <left style="thick">
        <color rgb="FFFF3300"/>
      </left>
      <right/>
      <top style="thick">
        <color rgb="FFFF3300"/>
      </top>
      <bottom/>
      <diagonal/>
    </border>
    <border>
      <left/>
      <right/>
      <top style="thick">
        <color rgb="FFFF3300"/>
      </top>
      <bottom/>
      <diagonal/>
    </border>
    <border>
      <left/>
      <right style="thick">
        <color rgb="FFFF3300"/>
      </right>
      <top style="thick">
        <color rgb="FFFF3300"/>
      </top>
      <bottom/>
      <diagonal/>
    </border>
    <border>
      <left style="thick">
        <color rgb="FFFF3300"/>
      </left>
      <right/>
      <top/>
      <bottom style="thick">
        <color rgb="FFFF3300"/>
      </bottom>
      <diagonal/>
    </border>
    <border>
      <left/>
      <right/>
      <top/>
      <bottom style="thick">
        <color rgb="FFFF3300"/>
      </bottom>
      <diagonal/>
    </border>
    <border>
      <left/>
      <right style="thick">
        <color rgb="FFFF3300"/>
      </right>
      <top/>
      <bottom style="thick">
        <color rgb="FFFF3300"/>
      </bottom>
      <diagonal/>
    </border>
    <border>
      <left/>
      <right style="thick">
        <color rgb="FFC00000"/>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top style="medium">
        <color indexed="64"/>
      </top>
      <bottom/>
      <diagonal/>
    </border>
    <border>
      <left style="medium">
        <color theme="1"/>
      </left>
      <right style="thick">
        <color rgb="FFF20000"/>
      </right>
      <top/>
      <bottom/>
      <diagonal/>
    </border>
    <border>
      <left style="thick">
        <color rgb="FFF20000"/>
      </left>
      <right/>
      <top style="medium">
        <color indexed="64"/>
      </top>
      <bottom/>
      <diagonal/>
    </border>
    <border>
      <left style="thick">
        <color rgb="FFF20000"/>
      </left>
      <right/>
      <top/>
      <bottom/>
      <diagonal/>
    </border>
    <border>
      <left style="thick">
        <color rgb="FFF20000"/>
      </left>
      <right/>
      <top/>
      <bottom style="thick">
        <color rgb="FFF20000"/>
      </bottom>
      <diagonal/>
    </border>
    <border>
      <left/>
      <right/>
      <top/>
      <bottom style="thick">
        <color rgb="FFF20000"/>
      </bottom>
      <diagonal/>
    </border>
    <border>
      <left/>
      <right style="thick">
        <color rgb="FFF20000"/>
      </right>
      <top style="medium">
        <color indexed="64"/>
      </top>
      <bottom/>
      <diagonal/>
    </border>
    <border>
      <left/>
      <right style="thick">
        <color rgb="FFF20000"/>
      </right>
      <top/>
      <bottom/>
      <diagonal/>
    </border>
    <border>
      <left/>
      <right style="thick">
        <color rgb="FFF20000"/>
      </right>
      <top/>
      <bottom style="thick">
        <color rgb="FFF20000"/>
      </bottom>
      <diagonal/>
    </border>
    <border>
      <left style="thick">
        <color rgb="FFC00000"/>
      </left>
      <right style="thick">
        <color rgb="FFC00000"/>
      </right>
      <top style="thick">
        <color rgb="FFC00000"/>
      </top>
      <bottom style="thick">
        <color rgb="FFC00000"/>
      </bottom>
      <diagonal/>
    </border>
    <border>
      <left style="thick">
        <color rgb="FFC00000"/>
      </left>
      <right style="thick">
        <color rgb="FFC00000"/>
      </right>
      <top style="thick">
        <color rgb="FFC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thick">
        <color indexed="64"/>
      </left>
      <right style="thick">
        <color indexed="64"/>
      </right>
      <top/>
      <bottom style="thick">
        <color indexed="64"/>
      </bottom>
      <diagonal/>
    </border>
    <border>
      <left style="medium">
        <color indexed="64"/>
      </left>
      <right/>
      <top/>
      <bottom/>
      <diagonal/>
    </border>
    <border>
      <left style="medium">
        <color indexed="64"/>
      </left>
      <right style="thick">
        <color theme="1"/>
      </right>
      <top style="medium">
        <color indexed="64"/>
      </top>
      <bottom style="medium">
        <color indexed="64"/>
      </bottom>
      <diagonal/>
    </border>
    <border>
      <left style="thick">
        <color theme="1"/>
      </left>
      <right style="thick">
        <color theme="1"/>
      </right>
      <top style="thick">
        <color theme="1"/>
      </top>
      <bottom style="thick">
        <color theme="1"/>
      </bottom>
      <diagonal/>
    </border>
    <border>
      <left/>
      <right style="thick">
        <color indexed="64"/>
      </right>
      <top style="thick">
        <color indexed="64"/>
      </top>
      <bottom style="thick">
        <color indexed="64"/>
      </bottom>
      <diagonal/>
    </border>
    <border>
      <left style="thick">
        <color theme="1"/>
      </left>
      <right style="thick">
        <color theme="1"/>
      </right>
      <top style="thick">
        <color theme="1"/>
      </top>
      <bottom/>
      <diagonal/>
    </border>
    <border>
      <left style="thick">
        <color rgb="FFC00000"/>
      </left>
      <right style="thick">
        <color rgb="FFC00000"/>
      </right>
      <top/>
      <bottom style="thick">
        <color rgb="FFC00000"/>
      </bottom>
      <diagonal/>
    </border>
    <border>
      <left style="medium">
        <color indexed="64"/>
      </left>
      <right style="thick">
        <color theme="1"/>
      </right>
      <top style="thick">
        <color rgb="FFC00000"/>
      </top>
      <bottom style="medium">
        <color indexed="64"/>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style="thick">
        <color theme="1"/>
      </right>
      <top style="medium">
        <color indexed="64"/>
      </top>
      <bottom/>
      <diagonal/>
    </border>
    <border>
      <left style="medium">
        <color indexed="64"/>
      </left>
      <right style="thick">
        <color theme="1"/>
      </right>
      <top/>
      <bottom style="medium">
        <color indexed="64"/>
      </bottom>
      <diagonal/>
    </border>
    <border>
      <left style="thick">
        <color theme="1"/>
      </left>
      <right style="thick">
        <color theme="1"/>
      </right>
      <top/>
      <bottom style="thick">
        <color theme="1"/>
      </bottom>
      <diagonal/>
    </border>
    <border>
      <left/>
      <right style="thick">
        <color rgb="FFC00000"/>
      </right>
      <top style="thick">
        <color rgb="FFC00000"/>
      </top>
      <bottom style="thick">
        <color rgb="FFC00000"/>
      </bottom>
      <diagonal/>
    </border>
    <border>
      <left/>
      <right/>
      <top style="thick">
        <color rgb="FFC00000"/>
      </top>
      <bottom style="thick">
        <color rgb="FFC00000"/>
      </bottom>
      <diagonal/>
    </border>
  </borders>
  <cellStyleXfs count="1">
    <xf numFmtId="0" fontId="0" fillId="0" borderId="0"/>
  </cellStyleXfs>
  <cellXfs count="211">
    <xf numFmtId="0" fontId="0" fillId="0" borderId="0" xfId="0"/>
    <xf numFmtId="0" fontId="0" fillId="0" borderId="0" xfId="0" applyAlignment="1">
      <alignment horizontal="center" vertic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2" fillId="3" borderId="1" xfId="0" applyFont="1" applyFill="1" applyBorder="1" applyAlignment="1">
      <alignment horizontal="center" vertical="center"/>
    </xf>
    <xf numFmtId="164" fontId="1" fillId="0" borderId="8" xfId="0" applyNumberFormat="1" applyFont="1" applyBorder="1" applyAlignment="1">
      <alignment horizontal="center" vertical="center"/>
    </xf>
    <xf numFmtId="164" fontId="1" fillId="0" borderId="5" xfId="0" applyNumberFormat="1" applyFont="1" applyBorder="1" applyAlignment="1">
      <alignment horizontal="center" vertical="center"/>
    </xf>
    <xf numFmtId="164" fontId="1" fillId="0" borderId="14" xfId="0" applyNumberFormat="1" applyFont="1" applyBorder="1" applyAlignment="1">
      <alignment horizontal="center" vertical="center"/>
    </xf>
    <xf numFmtId="165" fontId="1" fillId="0" borderId="8" xfId="0" applyNumberFormat="1" applyFont="1" applyBorder="1" applyAlignment="1">
      <alignment horizontal="center" vertical="center"/>
    </xf>
    <xf numFmtId="165" fontId="1" fillId="0" borderId="5" xfId="0" applyNumberFormat="1" applyFont="1" applyBorder="1" applyAlignment="1">
      <alignment horizontal="center" vertical="center"/>
    </xf>
    <xf numFmtId="165" fontId="1" fillId="0" borderId="14" xfId="0" applyNumberFormat="1" applyFont="1" applyBorder="1" applyAlignment="1">
      <alignment horizontal="center" vertic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14" xfId="0" applyFont="1" applyBorder="1" applyAlignment="1">
      <alignment horizontal="center" vertical="center"/>
    </xf>
    <xf numFmtId="0" fontId="2" fillId="3" borderId="5" xfId="0" applyFont="1" applyFill="1" applyBorder="1" applyAlignment="1">
      <alignment horizontal="center" vertical="center"/>
    </xf>
    <xf numFmtId="1" fontId="1" fillId="0" borderId="14" xfId="0" applyNumberFormat="1" applyFont="1" applyBorder="1"/>
    <xf numFmtId="1" fontId="1" fillId="0" borderId="5" xfId="0" applyNumberFormat="1" applyFont="1" applyBorder="1"/>
    <xf numFmtId="0" fontId="3" fillId="0" borderId="2" xfId="0" applyFont="1" applyBorder="1"/>
    <xf numFmtId="0" fontId="3" fillId="0" borderId="14" xfId="0" applyFont="1" applyBorder="1"/>
    <xf numFmtId="0" fontId="3" fillId="0" borderId="5" xfId="0" applyFont="1" applyBorder="1"/>
    <xf numFmtId="0" fontId="2" fillId="3" borderId="2"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3" fillId="0" borderId="15" xfId="0" applyFont="1" applyBorder="1"/>
    <xf numFmtId="0" fontId="1" fillId="0" borderId="15" xfId="0" applyFont="1" applyBorder="1" applyAlignment="1">
      <alignment horizontal="center" vertical="center"/>
    </xf>
    <xf numFmtId="1" fontId="1" fillId="0" borderId="15" xfId="0" applyNumberFormat="1" applyFont="1" applyBorder="1"/>
    <xf numFmtId="165" fontId="1" fillId="0" borderId="15"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5" fillId="0" borderId="0" xfId="0" applyFont="1" applyAlignment="1">
      <alignment vertical="center"/>
    </xf>
    <xf numFmtId="0" fontId="0" fillId="0" borderId="0" xfId="0" applyBorder="1"/>
    <xf numFmtId="0" fontId="0" fillId="0" borderId="19" xfId="0" applyBorder="1"/>
    <xf numFmtId="0" fontId="4" fillId="0" borderId="20" xfId="0" applyFont="1" applyBorder="1" applyAlignment="1">
      <alignment horizontal="center" vertical="center"/>
    </xf>
    <xf numFmtId="0" fontId="11" fillId="0" borderId="0" xfId="0" applyFont="1" applyAlignment="1">
      <alignment vertical="center"/>
    </xf>
    <xf numFmtId="0" fontId="0" fillId="0" borderId="0" xfId="0" applyAlignment="1">
      <alignment wrapText="1"/>
    </xf>
    <xf numFmtId="0" fontId="1" fillId="0" borderId="20" xfId="0" applyFont="1" applyBorder="1" applyAlignment="1">
      <alignment horizontal="center" vertical="center"/>
    </xf>
    <xf numFmtId="0" fontId="2" fillId="0" borderId="20" xfId="0" applyFont="1" applyBorder="1" applyAlignment="1">
      <alignment horizontal="center" vertical="center"/>
    </xf>
    <xf numFmtId="0" fontId="1" fillId="0" borderId="20" xfId="0" applyFont="1" applyBorder="1"/>
    <xf numFmtId="0" fontId="9" fillId="0" borderId="20" xfId="0" applyFont="1" applyBorder="1" applyAlignment="1">
      <alignment horizontal="center" vertical="center"/>
    </xf>
    <xf numFmtId="0" fontId="3" fillId="0" borderId="20" xfId="0" applyFont="1" applyBorder="1" applyAlignment="1">
      <alignment horizontal="center" vertical="center"/>
    </xf>
    <xf numFmtId="0" fontId="2" fillId="5" borderId="20" xfId="0" applyFont="1" applyFill="1" applyBorder="1" applyAlignment="1">
      <alignment horizontal="center" vertical="center" wrapText="1"/>
    </xf>
    <xf numFmtId="0" fontId="2" fillId="5" borderId="20" xfId="0" applyFont="1" applyFill="1" applyBorder="1" applyAlignment="1">
      <alignment horizontal="center" vertical="center"/>
    </xf>
    <xf numFmtId="0" fontId="6" fillId="7" borderId="20" xfId="0" applyFont="1" applyFill="1" applyBorder="1" applyAlignment="1">
      <alignment horizontal="center" vertical="center" wrapText="1"/>
    </xf>
    <xf numFmtId="0" fontId="13" fillId="0" borderId="20" xfId="0" applyFont="1" applyBorder="1" applyAlignment="1">
      <alignment horizontal="center" vertical="center"/>
    </xf>
    <xf numFmtId="0" fontId="9" fillId="8" borderId="20" xfId="0" applyFont="1" applyFill="1" applyBorder="1" applyAlignment="1">
      <alignment horizontal="center" vertical="center"/>
    </xf>
    <xf numFmtId="0" fontId="1" fillId="0" borderId="0" xfId="0" applyFont="1"/>
    <xf numFmtId="0" fontId="17" fillId="11" borderId="25" xfId="0" applyFont="1" applyFill="1" applyBorder="1" applyAlignment="1">
      <alignment horizontal="center" vertical="center" wrapText="1"/>
    </xf>
    <xf numFmtId="0" fontId="17" fillId="11" borderId="24" xfId="0" applyFont="1" applyFill="1" applyBorder="1" applyAlignment="1">
      <alignment horizontal="center" vertical="center" wrapText="1"/>
    </xf>
    <xf numFmtId="0" fontId="0" fillId="0" borderId="0" xfId="0" applyFont="1"/>
    <xf numFmtId="0" fontId="18" fillId="0" borderId="24" xfId="0" applyFont="1" applyBorder="1" applyAlignment="1">
      <alignment horizontal="center" vertical="center" wrapText="1"/>
    </xf>
    <xf numFmtId="0" fontId="19" fillId="0" borderId="24" xfId="0" applyFont="1" applyBorder="1"/>
    <xf numFmtId="0" fontId="19" fillId="0" borderId="24" xfId="0" applyFont="1" applyBorder="1" applyAlignment="1">
      <alignment horizontal="center" vertical="center"/>
    </xf>
    <xf numFmtId="0" fontId="18" fillId="0" borderId="27" xfId="0" applyFont="1" applyBorder="1" applyAlignment="1">
      <alignment horizontal="center" vertical="center" wrapText="1"/>
    </xf>
    <xf numFmtId="0" fontId="19" fillId="0" borderId="26" xfId="0" applyFont="1" applyBorder="1"/>
    <xf numFmtId="0" fontId="19" fillId="0" borderId="26" xfId="0" applyFont="1" applyBorder="1" applyAlignment="1">
      <alignment horizontal="center" vertical="center"/>
    </xf>
    <xf numFmtId="0" fontId="18" fillId="0" borderId="28" xfId="0" applyFont="1" applyBorder="1" applyAlignment="1">
      <alignment horizontal="center" vertical="center" wrapText="1"/>
    </xf>
    <xf numFmtId="0" fontId="11" fillId="0" borderId="0" xfId="0" applyFont="1" applyBorder="1" applyAlignment="1">
      <alignment vertical="center"/>
    </xf>
    <xf numFmtId="0" fontId="21" fillId="13" borderId="26" xfId="0" applyFont="1" applyFill="1" applyBorder="1" applyAlignment="1">
      <alignment horizontal="center" vertical="center"/>
    </xf>
    <xf numFmtId="0" fontId="20" fillId="14" borderId="24" xfId="0" applyFont="1" applyFill="1" applyBorder="1" applyAlignment="1">
      <alignment horizontal="center" vertical="center"/>
    </xf>
    <xf numFmtId="0" fontId="22" fillId="15" borderId="24" xfId="0" applyFont="1" applyFill="1" applyBorder="1" applyAlignment="1">
      <alignment horizontal="center" vertical="center"/>
    </xf>
    <xf numFmtId="0" fontId="23" fillId="0" borderId="26" xfId="0" applyFont="1" applyFill="1" applyBorder="1" applyAlignment="1">
      <alignment horizontal="center" vertical="center"/>
    </xf>
    <xf numFmtId="0" fontId="24" fillId="17" borderId="20" xfId="0" applyFont="1" applyFill="1" applyBorder="1" applyAlignment="1">
      <alignment horizontal="center" vertical="center"/>
    </xf>
    <xf numFmtId="0" fontId="12" fillId="7" borderId="21" xfId="0" applyFont="1" applyFill="1" applyBorder="1" applyAlignment="1">
      <alignment horizontal="center" vertical="center"/>
    </xf>
    <xf numFmtId="0" fontId="0" fillId="0" borderId="37" xfId="0" applyBorder="1"/>
    <xf numFmtId="0" fontId="12" fillId="7" borderId="21" xfId="0" applyFont="1" applyFill="1" applyBorder="1" applyAlignment="1">
      <alignment horizontal="center" vertical="top" wrapText="1"/>
    </xf>
    <xf numFmtId="0" fontId="0" fillId="0" borderId="0" xfId="0" applyAlignment="1">
      <alignment horizontal="center"/>
    </xf>
    <xf numFmtId="0" fontId="0" fillId="0" borderId="46" xfId="0" applyBorder="1"/>
    <xf numFmtId="166" fontId="26" fillId="0" borderId="54" xfId="0" applyNumberFormat="1" applyFont="1" applyBorder="1" applyAlignment="1">
      <alignment horizontal="center" vertical="center"/>
    </xf>
    <xf numFmtId="165" fontId="26" fillId="0" borderId="54" xfId="0" applyNumberFormat="1" applyFont="1" applyBorder="1" applyAlignment="1">
      <alignment horizontal="center" vertical="center"/>
    </xf>
    <xf numFmtId="8" fontId="27" fillId="0" borderId="54" xfId="0" applyNumberFormat="1" applyFont="1" applyBorder="1" applyAlignment="1">
      <alignment horizontal="center" vertical="center"/>
    </xf>
    <xf numFmtId="0" fontId="25" fillId="19" borderId="54" xfId="0" applyFont="1" applyFill="1" applyBorder="1" applyAlignment="1">
      <alignment horizontal="center" vertical="center"/>
    </xf>
    <xf numFmtId="8" fontId="28" fillId="20" borderId="55" xfId="0" applyNumberFormat="1" applyFont="1" applyFill="1" applyBorder="1" applyAlignment="1">
      <alignment horizontal="center" vertical="center"/>
    </xf>
    <xf numFmtId="0" fontId="0" fillId="0" borderId="0" xfId="0" applyAlignment="1">
      <alignment horizontal="left" indent="1"/>
    </xf>
    <xf numFmtId="0" fontId="5" fillId="24" borderId="2" xfId="0" applyFont="1" applyFill="1" applyBorder="1" applyAlignment="1">
      <alignment horizontal="center" vertical="center" wrapText="1"/>
    </xf>
    <xf numFmtId="166" fontId="33" fillId="0" borderId="2" xfId="0" applyNumberFormat="1" applyFont="1" applyBorder="1" applyAlignment="1">
      <alignment horizontal="center" vertical="center"/>
    </xf>
    <xf numFmtId="165" fontId="34" fillId="0" borderId="2" xfId="0" applyNumberFormat="1" applyFont="1" applyBorder="1" applyAlignment="1">
      <alignment horizontal="center" vertical="center"/>
    </xf>
    <xf numFmtId="8" fontId="32" fillId="0" borderId="2" xfId="0" applyNumberFormat="1" applyFont="1" applyBorder="1" applyAlignment="1">
      <alignment horizontal="center" vertical="center"/>
    </xf>
    <xf numFmtId="0" fontId="5" fillId="24" borderId="22" xfId="0" applyFont="1" applyFill="1" applyBorder="1" applyAlignment="1">
      <alignment horizontal="center" vertical="center" wrapText="1"/>
    </xf>
    <xf numFmtId="0" fontId="31" fillId="23" borderId="22" xfId="0" applyFont="1" applyFill="1" applyBorder="1" applyAlignment="1">
      <alignment horizontal="center" vertical="center"/>
    </xf>
    <xf numFmtId="0" fontId="0" fillId="0" borderId="45" xfId="0" applyBorder="1"/>
    <xf numFmtId="0" fontId="3" fillId="0" borderId="0" xfId="0" applyFont="1" applyBorder="1" applyAlignment="1">
      <alignment vertical="center" wrapText="1"/>
    </xf>
    <xf numFmtId="169" fontId="39" fillId="0" borderId="65" xfId="0" applyNumberFormat="1" applyFont="1" applyBorder="1" applyAlignment="1">
      <alignment horizontal="center" vertical="center"/>
    </xf>
    <xf numFmtId="169" fontId="39" fillId="0" borderId="67" xfId="0" applyNumberFormat="1" applyFont="1" applyBorder="1" applyAlignment="1">
      <alignment horizontal="center" vertical="center"/>
    </xf>
    <xf numFmtId="169" fontId="39" fillId="30" borderId="54" xfId="0" applyNumberFormat="1" applyFont="1" applyFill="1" applyBorder="1" applyAlignment="1">
      <alignment horizontal="center" vertical="center"/>
    </xf>
    <xf numFmtId="169" fontId="40" fillId="14" borderId="54" xfId="0" applyNumberFormat="1" applyFont="1" applyFill="1" applyBorder="1" applyAlignment="1">
      <alignment horizontal="center" vertical="center"/>
    </xf>
    <xf numFmtId="0" fontId="38" fillId="14" borderId="69" xfId="0" applyFont="1" applyFill="1" applyBorder="1" applyAlignment="1">
      <alignment horizontal="center" vertical="center"/>
    </xf>
    <xf numFmtId="169" fontId="39" fillId="0" borderId="71" xfId="0" applyNumberFormat="1" applyFont="1" applyBorder="1" applyAlignment="1">
      <alignment horizontal="center" vertical="center"/>
    </xf>
    <xf numFmtId="0" fontId="5" fillId="24" borderId="66" xfId="0" applyFont="1" applyFill="1" applyBorder="1" applyAlignment="1">
      <alignment horizontal="center" vertical="center" wrapText="1"/>
    </xf>
    <xf numFmtId="0" fontId="5" fillId="24" borderId="70" xfId="0" applyFont="1" applyFill="1" applyBorder="1" applyAlignment="1">
      <alignment horizontal="center" vertical="center" wrapText="1"/>
    </xf>
    <xf numFmtId="0" fontId="38" fillId="30" borderId="68" xfId="0" applyFont="1" applyFill="1" applyBorder="1" applyAlignment="1">
      <alignment horizontal="center" vertical="center" wrapText="1"/>
    </xf>
    <xf numFmtId="0" fontId="38" fillId="14" borderId="74" xfId="0" applyFont="1" applyFill="1" applyBorder="1" applyAlignment="1">
      <alignment horizontal="center" vertical="center"/>
    </xf>
    <xf numFmtId="0" fontId="36" fillId="14" borderId="54" xfId="0" applyFont="1" applyFill="1" applyBorder="1" applyAlignment="1">
      <alignment horizontal="center" vertical="center" wrapText="1"/>
    </xf>
    <xf numFmtId="0" fontId="36" fillId="28" borderId="54" xfId="0" applyFont="1" applyFill="1" applyBorder="1" applyAlignment="1">
      <alignment horizontal="center" vertical="center"/>
    </xf>
    <xf numFmtId="0" fontId="36" fillId="14" borderId="65" xfId="0" applyFont="1" applyFill="1" applyBorder="1" applyAlignment="1">
      <alignment horizontal="center" vertical="center"/>
    </xf>
    <xf numFmtId="167" fontId="37" fillId="10" borderId="65" xfId="0" applyNumberFormat="1" applyFont="1" applyFill="1" applyBorder="1" applyAlignment="1">
      <alignment horizontal="center" vertical="center"/>
    </xf>
    <xf numFmtId="9" fontId="37" fillId="29" borderId="65" xfId="0" applyNumberFormat="1" applyFont="1" applyFill="1" applyBorder="1" applyAlignment="1">
      <alignment horizontal="center" vertical="center"/>
    </xf>
    <xf numFmtId="168" fontId="37" fillId="14" borderId="65" xfId="0" applyNumberFormat="1" applyFont="1" applyFill="1" applyBorder="1" applyAlignment="1">
      <alignment horizontal="center" vertical="center"/>
    </xf>
    <xf numFmtId="0" fontId="36" fillId="14" borderId="71" xfId="0" applyFont="1" applyFill="1" applyBorder="1" applyAlignment="1">
      <alignment horizontal="center" vertical="center"/>
    </xf>
    <xf numFmtId="0" fontId="36" fillId="28" borderId="73" xfId="0" applyFont="1" applyFill="1" applyBorder="1" applyAlignment="1">
      <alignment horizontal="center" vertical="center"/>
    </xf>
    <xf numFmtId="0" fontId="38" fillId="14" borderId="77" xfId="0" applyFont="1" applyFill="1" applyBorder="1" applyAlignment="1">
      <alignment horizontal="center" vertical="center"/>
    </xf>
    <xf numFmtId="0" fontId="5" fillId="24" borderId="72" xfId="0" applyFont="1" applyFill="1" applyBorder="1" applyAlignment="1">
      <alignment horizontal="center" vertical="center" wrapText="1"/>
    </xf>
    <xf numFmtId="169" fontId="39" fillId="0" borderId="75" xfId="0" applyNumberFormat="1" applyFont="1" applyBorder="1" applyAlignment="1">
      <alignment horizontal="center" vertical="center"/>
    </xf>
    <xf numFmtId="169" fontId="39" fillId="0" borderId="76" xfId="0" applyNumberFormat="1" applyFont="1" applyBorder="1" applyAlignment="1">
      <alignment horizontal="center" vertical="center"/>
    </xf>
    <xf numFmtId="0" fontId="38" fillId="14" borderId="78" xfId="0" applyFont="1" applyFill="1" applyBorder="1" applyAlignment="1">
      <alignment horizontal="center" vertical="center"/>
    </xf>
    <xf numFmtId="0" fontId="36" fillId="14" borderId="54" xfId="0" applyFont="1" applyFill="1" applyBorder="1" applyAlignment="1">
      <alignment horizontal="center" vertical="center"/>
    </xf>
    <xf numFmtId="0" fontId="36" fillId="14" borderId="80" xfId="0" applyFont="1" applyFill="1" applyBorder="1" applyAlignment="1">
      <alignment horizontal="center" vertical="center"/>
    </xf>
    <xf numFmtId="0" fontId="5" fillId="24" borderId="81" xfId="0" applyFont="1" applyFill="1" applyBorder="1" applyAlignment="1">
      <alignment horizontal="center" vertical="center"/>
    </xf>
    <xf numFmtId="0" fontId="5" fillId="24" borderId="79" xfId="0" applyFont="1" applyFill="1" applyBorder="1" applyAlignment="1">
      <alignment horizontal="center" vertical="center"/>
    </xf>
    <xf numFmtId="0" fontId="5" fillId="24" borderId="70" xfId="0" applyFont="1" applyFill="1" applyBorder="1" applyAlignment="1">
      <alignment horizontal="center" vertical="center"/>
    </xf>
    <xf numFmtId="0" fontId="5" fillId="24" borderId="72" xfId="0" applyFont="1" applyFill="1" applyBorder="1" applyAlignment="1">
      <alignment horizontal="center" vertical="center"/>
    </xf>
    <xf numFmtId="0" fontId="36" fillId="29" borderId="54" xfId="0" applyFont="1" applyFill="1" applyBorder="1" applyAlignment="1">
      <alignment horizontal="center" vertical="center"/>
    </xf>
    <xf numFmtId="0" fontId="0" fillId="0" borderId="41" xfId="0" applyBorder="1"/>
    <xf numFmtId="169" fontId="5" fillId="29" borderId="54" xfId="0" applyNumberFormat="1" applyFont="1" applyFill="1" applyBorder="1" applyAlignment="1">
      <alignment horizontal="center" vertical="center"/>
    </xf>
    <xf numFmtId="0" fontId="0" fillId="0" borderId="0" xfId="0" applyAlignment="1">
      <alignment vertical="center" wrapText="1"/>
    </xf>
    <xf numFmtId="0" fontId="28" fillId="0" borderId="2" xfId="0" applyFont="1" applyBorder="1" applyAlignment="1">
      <alignment horizontal="center" vertical="center"/>
    </xf>
    <xf numFmtId="166" fontId="32" fillId="0" borderId="2" xfId="0" applyNumberFormat="1" applyFont="1" applyBorder="1" applyAlignment="1">
      <alignment horizontal="center" vertical="center"/>
    </xf>
    <xf numFmtId="170" fontId="33" fillId="0" borderId="16" xfId="0" applyNumberFormat="1" applyFont="1" applyBorder="1" applyAlignment="1">
      <alignment horizontal="right" vertical="center"/>
    </xf>
    <xf numFmtId="0" fontId="44" fillId="9" borderId="2" xfId="0" applyFont="1" applyFill="1" applyBorder="1" applyAlignment="1">
      <alignment horizontal="center" vertical="center" wrapText="1"/>
    </xf>
    <xf numFmtId="0" fontId="44" fillId="9" borderId="2" xfId="0" applyFont="1" applyFill="1" applyBorder="1" applyAlignment="1">
      <alignment horizontal="center" vertical="center"/>
    </xf>
    <xf numFmtId="0" fontId="33" fillId="0" borderId="2" xfId="0" applyFont="1" applyBorder="1"/>
    <xf numFmtId="0" fontId="3" fillId="18" borderId="38" xfId="0" applyFont="1" applyFill="1" applyBorder="1" applyAlignment="1">
      <alignment horizontal="center" vertical="center" wrapText="1"/>
    </xf>
    <xf numFmtId="0" fontId="3" fillId="18" borderId="39" xfId="0" applyFont="1" applyFill="1" applyBorder="1" applyAlignment="1">
      <alignment horizontal="center" vertical="center" wrapText="1"/>
    </xf>
    <xf numFmtId="0" fontId="3" fillId="18" borderId="40" xfId="0" applyFont="1" applyFill="1" applyBorder="1" applyAlignment="1">
      <alignment horizontal="center" vertical="center" wrapText="1"/>
    </xf>
    <xf numFmtId="0" fontId="3" fillId="18" borderId="41"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18" borderId="37" xfId="0" applyFont="1" applyFill="1" applyBorder="1" applyAlignment="1">
      <alignment horizontal="center" vertical="center" wrapText="1"/>
    </xf>
    <xf numFmtId="0" fontId="3" fillId="18" borderId="42" xfId="0" applyFont="1" applyFill="1" applyBorder="1" applyAlignment="1">
      <alignment horizontal="center" vertical="center" wrapText="1"/>
    </xf>
    <xf numFmtId="0" fontId="3" fillId="18" borderId="43" xfId="0" applyFont="1" applyFill="1" applyBorder="1" applyAlignment="1">
      <alignment horizontal="center" vertical="center" wrapText="1"/>
    </xf>
    <xf numFmtId="0" fontId="3" fillId="18" borderId="44" xfId="0" applyFont="1" applyFill="1" applyBorder="1" applyAlignment="1">
      <alignment horizontal="center" vertical="center" wrapText="1"/>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4" borderId="7"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4" borderId="3" xfId="0" applyFont="1" applyFill="1" applyBorder="1" applyAlignment="1">
      <alignment horizontal="left"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3" fillId="33" borderId="54" xfId="0" applyFont="1" applyFill="1" applyBorder="1" applyAlignment="1">
      <alignment horizontal="center" vertical="center" wrapText="1"/>
    </xf>
    <xf numFmtId="0" fontId="45" fillId="34" borderId="0" xfId="0" applyFont="1" applyFill="1" applyBorder="1" applyAlignment="1">
      <alignment horizontal="center" vertical="center"/>
    </xf>
    <xf numFmtId="0" fontId="45" fillId="34" borderId="23" xfId="0" applyFont="1" applyFill="1" applyBorder="1" applyAlignment="1">
      <alignment horizontal="center" vertical="center"/>
    </xf>
    <xf numFmtId="0" fontId="7" fillId="6" borderId="18" xfId="0" applyFont="1" applyFill="1" applyBorder="1" applyAlignment="1">
      <alignment horizontal="left" vertical="center"/>
    </xf>
    <xf numFmtId="0" fontId="7" fillId="6" borderId="17" xfId="0" applyFont="1" applyFill="1" applyBorder="1" applyAlignment="1">
      <alignment horizontal="left" vertical="center"/>
    </xf>
    <xf numFmtId="0" fontId="7" fillId="6" borderId="6" xfId="0" applyFont="1" applyFill="1" applyBorder="1" applyAlignment="1">
      <alignment horizontal="left" vertical="center"/>
    </xf>
    <xf numFmtId="0" fontId="7" fillId="6" borderId="0" xfId="0" applyFont="1" applyFill="1" applyBorder="1" applyAlignment="1">
      <alignment horizontal="left" vertical="center"/>
    </xf>
    <xf numFmtId="0" fontId="10" fillId="12" borderId="29" xfId="0" applyFont="1" applyFill="1" applyBorder="1" applyAlignment="1">
      <alignment horizontal="center" vertical="center"/>
    </xf>
    <xf numFmtId="0" fontId="10" fillId="12" borderId="30" xfId="0" applyFont="1" applyFill="1" applyBorder="1" applyAlignment="1">
      <alignment horizontal="center" vertical="center"/>
    </xf>
    <xf numFmtId="0" fontId="3" fillId="16" borderId="31" xfId="0" applyFont="1" applyFill="1" applyBorder="1" applyAlignment="1">
      <alignment horizontal="center" vertical="center" wrapText="1"/>
    </xf>
    <xf numFmtId="0" fontId="3" fillId="16" borderId="32" xfId="0" applyFont="1" applyFill="1" applyBorder="1" applyAlignment="1">
      <alignment horizontal="center" vertical="center" wrapText="1"/>
    </xf>
    <xf numFmtId="0" fontId="3" fillId="16" borderId="33" xfId="0" applyFont="1" applyFill="1" applyBorder="1" applyAlignment="1">
      <alignment horizontal="center" vertical="center" wrapText="1"/>
    </xf>
    <xf numFmtId="0" fontId="3" fillId="16" borderId="34" xfId="0" applyFont="1" applyFill="1" applyBorder="1" applyAlignment="1">
      <alignment horizontal="center" vertical="center" wrapText="1"/>
    </xf>
    <xf numFmtId="0" fontId="3" fillId="16" borderId="35" xfId="0" applyFont="1" applyFill="1" applyBorder="1" applyAlignment="1">
      <alignment horizontal="center" vertical="center" wrapText="1"/>
    </xf>
    <xf numFmtId="0" fontId="3" fillId="16" borderId="36" xfId="0" applyFont="1" applyFill="1" applyBorder="1" applyAlignment="1">
      <alignment horizontal="center" vertical="center" wrapText="1"/>
    </xf>
    <xf numFmtId="0" fontId="3" fillId="18" borderId="47" xfId="0" applyFont="1" applyFill="1" applyBorder="1" applyAlignment="1">
      <alignment horizontal="center" vertical="center" wrapText="1"/>
    </xf>
    <xf numFmtId="0" fontId="3" fillId="18" borderId="45" xfId="0" applyFont="1" applyFill="1" applyBorder="1" applyAlignment="1">
      <alignment horizontal="center" vertical="center" wrapText="1"/>
    </xf>
    <xf numFmtId="0" fontId="3" fillId="18" borderId="51" xfId="0" applyFont="1" applyFill="1" applyBorder="1" applyAlignment="1">
      <alignment horizontal="center" vertical="center" wrapText="1"/>
    </xf>
    <xf numFmtId="0" fontId="3" fillId="18" borderId="48" xfId="0" applyFont="1" applyFill="1" applyBorder="1" applyAlignment="1">
      <alignment horizontal="center" vertical="center" wrapText="1"/>
    </xf>
    <xf numFmtId="0" fontId="3" fillId="18" borderId="52" xfId="0" applyFont="1" applyFill="1" applyBorder="1" applyAlignment="1">
      <alignment horizontal="center" vertical="center" wrapText="1"/>
    </xf>
    <xf numFmtId="0" fontId="3" fillId="18" borderId="49" xfId="0" applyFont="1" applyFill="1" applyBorder="1" applyAlignment="1">
      <alignment horizontal="center" vertical="center" wrapText="1"/>
    </xf>
    <xf numFmtId="0" fontId="3" fillId="18" borderId="50" xfId="0" applyFont="1" applyFill="1" applyBorder="1" applyAlignment="1">
      <alignment horizontal="center" vertical="center" wrapText="1"/>
    </xf>
    <xf numFmtId="0" fontId="3" fillId="18" borderId="53" xfId="0" applyFont="1" applyFill="1" applyBorder="1" applyAlignment="1">
      <alignment horizontal="center" vertical="center" wrapText="1"/>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16" borderId="5" xfId="0" applyFill="1" applyBorder="1" applyAlignment="1">
      <alignment horizontal="center" vertical="center"/>
    </xf>
    <xf numFmtId="0" fontId="12" fillId="20" borderId="55" xfId="0" applyFont="1" applyFill="1" applyBorder="1" applyAlignment="1">
      <alignment horizontal="left" vertical="center"/>
    </xf>
    <xf numFmtId="0" fontId="0" fillId="21" borderId="54" xfId="0" applyFill="1" applyBorder="1" applyAlignment="1">
      <alignment horizont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22" borderId="38" xfId="0" applyFont="1" applyFill="1" applyBorder="1" applyAlignment="1">
      <alignment horizontal="center" vertical="center" wrapText="1"/>
    </xf>
    <xf numFmtId="0" fontId="3" fillId="22" borderId="39" xfId="0" applyFont="1" applyFill="1" applyBorder="1" applyAlignment="1">
      <alignment horizontal="center" vertical="center" wrapText="1"/>
    </xf>
    <xf numFmtId="0" fontId="3" fillId="22" borderId="40" xfId="0" applyFont="1" applyFill="1" applyBorder="1" applyAlignment="1">
      <alignment horizontal="center" vertical="center" wrapText="1"/>
    </xf>
    <xf numFmtId="0" fontId="3" fillId="22" borderId="41" xfId="0" applyFont="1" applyFill="1" applyBorder="1" applyAlignment="1">
      <alignment horizontal="center" vertical="center" wrapText="1"/>
    </xf>
    <xf numFmtId="0" fontId="3" fillId="22" borderId="0" xfId="0" applyFont="1" applyFill="1" applyBorder="1" applyAlignment="1">
      <alignment horizontal="center" vertical="center" wrapText="1"/>
    </xf>
    <xf numFmtId="0" fontId="3" fillId="22" borderId="37" xfId="0" applyFont="1" applyFill="1" applyBorder="1" applyAlignment="1">
      <alignment horizontal="center" vertical="center" wrapText="1"/>
    </xf>
    <xf numFmtId="0" fontId="3" fillId="22" borderId="42" xfId="0" applyFont="1" applyFill="1" applyBorder="1" applyAlignment="1">
      <alignment horizontal="center" vertical="center" wrapText="1"/>
    </xf>
    <xf numFmtId="0" fontId="3" fillId="22" borderId="43" xfId="0" applyFont="1" applyFill="1" applyBorder="1" applyAlignment="1">
      <alignment horizontal="center" vertical="center" wrapText="1"/>
    </xf>
    <xf numFmtId="0" fontId="3" fillId="22" borderId="44" xfId="0" applyFont="1" applyFill="1" applyBorder="1" applyAlignment="1">
      <alignment horizontal="center" vertical="center" wrapText="1"/>
    </xf>
    <xf numFmtId="0" fontId="14" fillId="26" borderId="59" xfId="0" applyFont="1" applyFill="1" applyBorder="1" applyAlignment="1">
      <alignment horizontal="center" vertical="center"/>
    </xf>
    <xf numFmtId="0" fontId="14" fillId="26" borderId="60" xfId="0" applyFont="1" applyFill="1" applyBorder="1" applyAlignment="1">
      <alignment horizontal="center" vertical="center"/>
    </xf>
    <xf numFmtId="0" fontId="14" fillId="26" borderId="61" xfId="0" applyFont="1" applyFill="1" applyBorder="1" applyAlignment="1">
      <alignment horizontal="center" vertical="center"/>
    </xf>
    <xf numFmtId="0" fontId="0" fillId="25" borderId="62" xfId="0" applyFill="1" applyBorder="1" applyAlignment="1">
      <alignment horizontal="center"/>
    </xf>
    <xf numFmtId="0" fontId="0" fillId="25" borderId="63" xfId="0" applyFill="1" applyBorder="1" applyAlignment="1">
      <alignment horizontal="center"/>
    </xf>
    <xf numFmtId="0" fontId="0" fillId="25" borderId="64" xfId="0" applyFill="1" applyBorder="1" applyAlignment="1">
      <alignment horizontal="center"/>
    </xf>
    <xf numFmtId="0" fontId="0" fillId="25" borderId="13" xfId="0" applyFill="1" applyBorder="1" applyAlignment="1">
      <alignment horizontal="center"/>
    </xf>
    <xf numFmtId="0" fontId="0" fillId="25" borderId="56" xfId="0" applyFill="1" applyBorder="1" applyAlignment="1">
      <alignment horizontal="center"/>
    </xf>
    <xf numFmtId="0" fontId="0" fillId="25" borderId="58" xfId="0" applyFill="1" applyBorder="1" applyAlignment="1">
      <alignment horizontal="center"/>
    </xf>
    <xf numFmtId="0" fontId="0" fillId="25" borderId="57" xfId="0" applyFill="1" applyBorder="1" applyAlignment="1">
      <alignment horizontal="center"/>
    </xf>
    <xf numFmtId="0" fontId="3" fillId="27" borderId="38" xfId="0" applyFont="1" applyFill="1" applyBorder="1" applyAlignment="1">
      <alignment horizontal="center" vertical="center" wrapText="1"/>
    </xf>
    <xf numFmtId="0" fontId="3" fillId="27" borderId="39" xfId="0" applyFont="1" applyFill="1" applyBorder="1" applyAlignment="1">
      <alignment horizontal="center" vertical="center" wrapText="1"/>
    </xf>
    <xf numFmtId="0" fontId="3" fillId="27" borderId="40" xfId="0" applyFont="1" applyFill="1" applyBorder="1" applyAlignment="1">
      <alignment horizontal="center" vertical="center" wrapText="1"/>
    </xf>
    <xf numFmtId="0" fontId="3" fillId="27" borderId="41" xfId="0" applyFont="1" applyFill="1" applyBorder="1" applyAlignment="1">
      <alignment horizontal="center" vertical="center" wrapText="1"/>
    </xf>
    <xf numFmtId="0" fontId="3" fillId="27" borderId="0" xfId="0" applyFont="1" applyFill="1" applyBorder="1" applyAlignment="1">
      <alignment horizontal="center" vertical="center" wrapText="1"/>
    </xf>
    <xf numFmtId="0" fontId="3" fillId="27" borderId="37" xfId="0" applyFont="1" applyFill="1" applyBorder="1" applyAlignment="1">
      <alignment horizontal="center" vertical="center" wrapText="1"/>
    </xf>
    <xf numFmtId="0" fontId="3" fillId="27" borderId="42" xfId="0" applyFont="1" applyFill="1" applyBorder="1" applyAlignment="1">
      <alignment horizontal="center" vertical="center" wrapText="1"/>
    </xf>
    <xf numFmtId="0" fontId="3" fillId="27" borderId="43" xfId="0" applyFont="1" applyFill="1" applyBorder="1" applyAlignment="1">
      <alignment horizontal="center" vertical="center" wrapText="1"/>
    </xf>
    <xf numFmtId="0" fontId="3" fillId="27" borderId="44" xfId="0" applyFont="1" applyFill="1" applyBorder="1" applyAlignment="1">
      <alignment horizontal="center" vertical="center" wrapText="1"/>
    </xf>
    <xf numFmtId="0" fontId="38" fillId="29" borderId="54" xfId="0" applyFont="1" applyFill="1" applyBorder="1" applyAlignment="1">
      <alignment horizontal="center" vertical="center"/>
    </xf>
    <xf numFmtId="0" fontId="3" fillId="32" borderId="54" xfId="0" applyFont="1" applyFill="1" applyBorder="1" applyAlignment="1">
      <alignment horizontal="center" vertical="center" wrapText="1"/>
    </xf>
    <xf numFmtId="0" fontId="0" fillId="31" borderId="65" xfId="0" applyFill="1" applyBorder="1" applyAlignment="1">
      <alignment horizontal="center" vertical="center"/>
    </xf>
    <xf numFmtId="0" fontId="0" fillId="21" borderId="65" xfId="0" applyFill="1" applyBorder="1" applyAlignment="1">
      <alignment horizontal="center"/>
    </xf>
    <xf numFmtId="0" fontId="5" fillId="24" borderId="55" xfId="0" applyFont="1" applyFill="1" applyBorder="1" applyAlignment="1">
      <alignment horizontal="center" vertical="center"/>
    </xf>
    <xf numFmtId="0" fontId="5" fillId="24" borderId="73" xfId="0" applyFont="1" applyFill="1" applyBorder="1" applyAlignment="1">
      <alignment horizontal="center" vertical="center"/>
    </xf>
  </cellXfs>
  <cellStyles count="1">
    <cellStyle name="Normal" xfId="0" builtinId="0"/>
  </cellStyles>
  <dxfs count="10">
    <dxf>
      <font>
        <b/>
        <i/>
        <color rgb="FFC00000"/>
      </font>
    </dxf>
    <dxf>
      <font>
        <b/>
        <i/>
        <color rgb="FFFF0000"/>
      </font>
      <fill>
        <gradientFill degree="90">
          <stop position="0">
            <color rgb="FFFFFF00"/>
          </stop>
          <stop position="1">
            <color rgb="FFFFFF00"/>
          </stop>
        </gradientFill>
      </fill>
    </dxf>
    <dxf>
      <font>
        <b/>
        <i val="0"/>
        <color rgb="FF7030A0"/>
      </font>
      <fill>
        <gradientFill type="path" left="0.5" right="0.5" top="0.5" bottom="0.5">
          <stop position="0">
            <color rgb="FFFFCCFF"/>
          </stop>
          <stop position="1">
            <color rgb="FFCC99FF"/>
          </stop>
        </gradientFill>
      </fill>
    </dxf>
    <dxf>
      <font>
        <b/>
        <i/>
        <color rgb="FF00B050"/>
      </font>
      <fill>
        <gradientFill type="path" left="0.5" right="0.5" top="0.5" bottom="0.5">
          <stop position="0">
            <color rgb="FFFFFF00"/>
          </stop>
          <stop position="1">
            <color rgb="FF92D050"/>
          </stop>
        </gradientFill>
      </fill>
    </dxf>
    <dxf>
      <font>
        <b/>
        <i/>
        <color rgb="FF7030A0"/>
      </font>
      <fill>
        <gradientFill type="path" left="0.5" right="0.5" top="0.5" bottom="0.5">
          <stop position="0">
            <color rgb="FFFFCCFF"/>
          </stop>
          <stop position="1">
            <color rgb="FFCC99FF"/>
          </stop>
        </gradientFill>
      </fill>
    </dxf>
    <dxf>
      <font>
        <b/>
        <i/>
        <color rgb="FFC00000"/>
      </font>
    </dxf>
    <dxf>
      <font>
        <b/>
        <i/>
        <color rgb="FFFF0000"/>
      </font>
      <fill>
        <gradientFill degree="90">
          <stop position="0">
            <color rgb="FFFFFF00"/>
          </stop>
          <stop position="1">
            <color rgb="FFFFFF00"/>
          </stop>
        </gradientFill>
      </fill>
    </dxf>
    <dxf>
      <font>
        <b/>
        <i/>
        <color rgb="FF00B050"/>
      </font>
      <fill>
        <gradientFill type="path" left="0.5" right="0.5" top="0.5" bottom="0.5">
          <stop position="0">
            <color rgb="FFFFFF00"/>
          </stop>
          <stop position="1">
            <color rgb="FF92D050"/>
          </stop>
        </gradientFill>
      </fill>
    </dxf>
    <dxf>
      <font>
        <b/>
        <i val="0"/>
        <color rgb="FFFFFF00"/>
      </font>
      <fill>
        <gradientFill type="path" left="0.5" right="0.5" top="0.5" bottom="0.5">
          <stop position="0">
            <color rgb="FF92D050"/>
          </stop>
          <stop position="1">
            <color rgb="FF00B050"/>
          </stop>
        </gradientFill>
      </fill>
    </dxf>
    <dxf>
      <font>
        <b/>
        <i val="0"/>
        <color rgb="FFFF0000"/>
      </font>
      <fill>
        <gradientFill degree="90">
          <stop position="0">
            <color rgb="FFFFCCFF"/>
          </stop>
          <stop position="1">
            <color rgb="FFFFD1D1"/>
          </stop>
        </gradientFill>
      </fill>
    </dxf>
  </dxfs>
  <tableStyles count="0" defaultTableStyle="TableStyleMedium2" defaultPivotStyle="PivotStyleLight16"/>
  <colors>
    <mruColors>
      <color rgb="FFFFCCFF"/>
      <color rgb="FFCC99FF"/>
      <color rgb="FFFFD1D1"/>
      <color rgb="FFF23A00"/>
      <color rgb="FFF7FFFF"/>
      <color rgb="FFEBFFFF"/>
      <color rgb="FFF20000"/>
      <color rgb="FFFECE00"/>
      <color rgb="FFD2FF53"/>
      <color rgb="FFFFCD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s://www.flickr.com/photos/68751915@N05/6869763479/" TargetMode="External"/><Relationship Id="rId1" Type="http://schemas.openxmlformats.org/officeDocument/2006/relationships/image" Target="../media/image1.jpeg"/><Relationship Id="rId5" Type="http://schemas.openxmlformats.org/officeDocument/2006/relationships/hyperlink" Target="https://creativecommons.org/licenses/by/3.0/" TargetMode="External"/><Relationship Id="rId4" Type="http://schemas.openxmlformats.org/officeDocument/2006/relationships/hyperlink" Target="http://flickr.com/photos/oxfameastafrica/845560607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sistemic.ro/2016/01/09/organizatii-principii-sistemice-generale-dintr-o-organizatie/" TargetMode="External"/><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hyperlink" Target="https://www.picpedia.org/chalkboard/e/evaluation.html" TargetMode="External"/><Relationship Id="rId1" Type="http://schemas.openxmlformats.org/officeDocument/2006/relationships/image" Target="../media/image4.jpeg"/><Relationship Id="rId4" Type="http://schemas.openxmlformats.org/officeDocument/2006/relationships/hyperlink" Target="https://thetoolkit.me/123-method/theory-based-evaluation/theory-step-2/"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https://www.picpedia.org/post-it-note/d/depreciation-formula.html" TargetMode="External"/><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hyperlink" Target="https://www.picserver.org/photo/1440/Amortization.html" TargetMode="External"/><Relationship Id="rId1" Type="http://schemas.openxmlformats.org/officeDocument/2006/relationships/image" Target="../media/image7.jpeg"/><Relationship Id="rId4" Type="http://schemas.openxmlformats.org/officeDocument/2006/relationships/hyperlink" Target="https://courses.lumenlearning.com/suny-personalfinance/chapter/diversification-return-with-less-risk/"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hyperlink" Target="https://www.picpedia.org/suspension-file/c/consumer-credit.html" TargetMode="External"/><Relationship Id="rId1" Type="http://schemas.openxmlformats.org/officeDocument/2006/relationships/image" Target="../media/image9.jpeg"/><Relationship Id="rId4" Type="http://schemas.openxmlformats.org/officeDocument/2006/relationships/hyperlink" Target="https://www.flickr.com/photos/68751915@N05/6869763479/" TargetMode="External"/></Relationships>
</file>

<file path=xl/drawings/drawing1.xml><?xml version="1.0" encoding="utf-8"?>
<xdr:wsDr xmlns:xdr="http://schemas.openxmlformats.org/drawingml/2006/spreadsheetDrawing" xmlns:a="http://schemas.openxmlformats.org/drawingml/2006/main">
  <xdr:oneCellAnchor>
    <xdr:from>
      <xdr:col>1</xdr:col>
      <xdr:colOff>565179</xdr:colOff>
      <xdr:row>1</xdr:row>
      <xdr:rowOff>167455</xdr:rowOff>
    </xdr:from>
    <xdr:ext cx="5057090" cy="593304"/>
    <xdr:sp macro="" textlink="">
      <xdr:nvSpPr>
        <xdr:cNvPr id="3" name="Dreptunghi 2">
          <a:extLst>
            <a:ext uri="{FF2B5EF4-FFF2-40B4-BE49-F238E27FC236}">
              <a16:creationId xmlns:a16="http://schemas.microsoft.com/office/drawing/2014/main" id="{6354A149-C9AA-B5BB-101A-99514C25DB4E}"/>
            </a:ext>
          </a:extLst>
        </xdr:cNvPr>
        <xdr:cNvSpPr/>
      </xdr:nvSpPr>
      <xdr:spPr>
        <a:xfrm>
          <a:off x="1174779" y="578935"/>
          <a:ext cx="5057090" cy="593304"/>
        </a:xfrm>
        <a:prstGeom prst="rect">
          <a:avLst/>
        </a:prstGeom>
        <a:noFill/>
      </xdr:spPr>
      <xdr:txBody>
        <a:bodyPr wrap="none" lIns="91440" tIns="45720" rIns="91440" bIns="45720">
          <a:prstTxWarp prst="textArchUp">
            <a:avLst/>
          </a:prstTxWarp>
          <a:spAutoFit/>
        </a:bodyPr>
        <a:lstStyle/>
        <a:p>
          <a:pPr algn="ctr"/>
          <a:r>
            <a:rPr lang="en-US" sz="3200" b="0" cap="none" spc="0">
              <a:ln w="0"/>
              <a:solidFill>
                <a:schemeClr val="bg1"/>
              </a:solidFill>
              <a:effectLst>
                <a:outerShdw blurRad="38100" dist="25400" dir="5400000" algn="ctr" rotWithShape="0">
                  <a:srgbClr val="6E747A">
                    <a:alpha val="43000"/>
                  </a:srgbClr>
                </a:outerShdw>
              </a:effectLst>
            </a:rPr>
            <a:t>CALCUL</a:t>
          </a:r>
          <a:r>
            <a:rPr lang="en-US" sz="3200" b="0" cap="none" spc="0" baseline="0">
              <a:ln w="0"/>
              <a:solidFill>
                <a:schemeClr val="bg1"/>
              </a:solidFill>
              <a:effectLst>
                <a:outerShdw blurRad="38100" dist="25400" dir="5400000" algn="ctr" rotWithShape="0">
                  <a:srgbClr val="6E747A">
                    <a:alpha val="43000"/>
                  </a:srgbClr>
                </a:outerShdw>
              </a:effectLst>
            </a:rPr>
            <a:t> SOLDURI BILAN</a:t>
          </a:r>
          <a:r>
            <a:rPr lang="ro-RO" sz="3200" b="0" cap="none" spc="0" baseline="0">
              <a:ln w="0"/>
              <a:solidFill>
                <a:schemeClr val="bg1"/>
              </a:solidFill>
              <a:effectLst>
                <a:outerShdw blurRad="38100" dist="25400" dir="5400000" algn="ctr" rotWithShape="0">
                  <a:srgbClr val="6E747A">
                    <a:alpha val="43000"/>
                  </a:srgbClr>
                </a:outerShdw>
              </a:effectLst>
            </a:rPr>
            <a:t>ȚIERE</a:t>
          </a:r>
          <a:endParaRPr lang="ro-RO" sz="3200" b="0"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editAs="oneCell">
    <xdr:from>
      <xdr:col>0</xdr:col>
      <xdr:colOff>83820</xdr:colOff>
      <xdr:row>0</xdr:row>
      <xdr:rowOff>91440</xdr:rowOff>
    </xdr:from>
    <xdr:to>
      <xdr:col>1</xdr:col>
      <xdr:colOff>533400</xdr:colOff>
      <xdr:row>1</xdr:row>
      <xdr:rowOff>868680</xdr:rowOff>
    </xdr:to>
    <xdr:pic>
      <xdr:nvPicPr>
        <xdr:cNvPr id="5" name="Imagine 4">
          <a:extLst>
            <a:ext uri="{FF2B5EF4-FFF2-40B4-BE49-F238E27FC236}">
              <a16:creationId xmlns:a16="http://schemas.microsoft.com/office/drawing/2014/main" id="{756F73C9-94B6-2F95-AFF3-6CF3F5A514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820" y="91440"/>
          <a:ext cx="1059180" cy="1188720"/>
        </a:xfrm>
        <a:prstGeom prst="roundRect">
          <a:avLst>
            <a:gd name="adj" fmla="val 8594"/>
          </a:avLst>
        </a:prstGeom>
        <a:solidFill>
          <a:srgbClr val="FFFFFF">
            <a:shade val="85000"/>
          </a:srgbClr>
        </a:solidFill>
        <a:ln>
          <a:noFill/>
        </a:ln>
        <a:effectLst/>
      </xdr:spPr>
    </xdr:pic>
    <xdr:clientData/>
  </xdr:twoCellAnchor>
  <xdr:oneCellAnchor>
    <xdr:from>
      <xdr:col>4</xdr:col>
      <xdr:colOff>419100</xdr:colOff>
      <xdr:row>13</xdr:row>
      <xdr:rowOff>198518</xdr:rowOff>
    </xdr:from>
    <xdr:ext cx="1539240" cy="233205"/>
    <xdr:sp macro="" textlink="">
      <xdr:nvSpPr>
        <xdr:cNvPr id="6" name="CasetăText 5">
          <a:extLst>
            <a:ext uri="{FF2B5EF4-FFF2-40B4-BE49-F238E27FC236}">
              <a16:creationId xmlns:a16="http://schemas.microsoft.com/office/drawing/2014/main" id="{B574AEC1-1E83-E34D-EB4F-EC38CB421970}"/>
            </a:ext>
          </a:extLst>
        </xdr:cNvPr>
        <xdr:cNvSpPr txBox="1"/>
      </xdr:nvSpPr>
      <xdr:spPr>
        <a:xfrm>
          <a:off x="4686300" y="3978038"/>
          <a:ext cx="153924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5</xdr:col>
      <xdr:colOff>967741</xdr:colOff>
      <xdr:row>0</xdr:row>
      <xdr:rowOff>83820</xdr:rowOff>
    </xdr:from>
    <xdr:to>
      <xdr:col>6</xdr:col>
      <xdr:colOff>1074420</xdr:colOff>
      <xdr:row>1</xdr:row>
      <xdr:rowOff>845820</xdr:rowOff>
    </xdr:to>
    <xdr:pic>
      <xdr:nvPicPr>
        <xdr:cNvPr id="8" name="Imagine 7">
          <a:extLst>
            <a:ext uri="{FF2B5EF4-FFF2-40B4-BE49-F238E27FC236}">
              <a16:creationId xmlns:a16="http://schemas.microsoft.com/office/drawing/2014/main" id="{D41BA856-BE0F-BB64-68B2-105AB843204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172201" y="83820"/>
          <a:ext cx="1188719" cy="1173480"/>
        </a:xfrm>
        <a:prstGeom prst="roundRect">
          <a:avLst>
            <a:gd name="adj" fmla="val 8594"/>
          </a:avLst>
        </a:prstGeom>
        <a:solidFill>
          <a:srgbClr val="FFFFFF">
            <a:shade val="85000"/>
          </a:srgbClr>
        </a:solidFill>
        <a:ln>
          <a:noFill/>
        </a:ln>
        <a:effectLst/>
      </xdr:spPr>
    </xdr:pic>
    <xdr:clientData/>
  </xdr:twoCellAnchor>
  <xdr:oneCellAnchor>
    <xdr:from>
      <xdr:col>6</xdr:col>
      <xdr:colOff>0</xdr:colOff>
      <xdr:row>39</xdr:row>
      <xdr:rowOff>108446</xdr:rowOff>
    </xdr:from>
    <xdr:ext cx="2773680" cy="374077"/>
    <xdr:sp macro="" textlink="">
      <xdr:nvSpPr>
        <xdr:cNvPr id="9" name="CasetăText 8">
          <a:extLst>
            <a:ext uri="{FF2B5EF4-FFF2-40B4-BE49-F238E27FC236}">
              <a16:creationId xmlns:a16="http://schemas.microsoft.com/office/drawing/2014/main" id="{30851D30-D675-CB66-02DF-392717C37D50}"/>
            </a:ext>
          </a:extLst>
        </xdr:cNvPr>
        <xdr:cNvSpPr txBox="1"/>
      </xdr:nvSpPr>
      <xdr:spPr>
        <a:xfrm>
          <a:off x="6286500" y="9145766"/>
          <a:ext cx="277368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ro-RO" sz="900">
              <a:hlinkClick xmlns:r="http://schemas.openxmlformats.org/officeDocument/2006/relationships" r:id="rId4" tooltip="http://flickr.com/photos/oxfameastafrica/8455606074"/>
            </a:rPr>
            <a:t>Această fotografie</a:t>
          </a:r>
          <a:r>
            <a:rPr lang="ro-RO" sz="900"/>
            <a:t> de Autor necunoscut este licențiată în condițiile </a:t>
          </a:r>
          <a:r>
            <a:rPr lang="ro-RO" sz="900">
              <a:hlinkClick xmlns:r="http://schemas.openxmlformats.org/officeDocument/2006/relationships" r:id="rId5" tooltip="https://creativecommons.org/licenses/by/3.0/"/>
            </a:rPr>
            <a:t>CC BY</a:t>
          </a:r>
          <a:endParaRPr lang="ro-RO" sz="9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182880</xdr:colOff>
      <xdr:row>0</xdr:row>
      <xdr:rowOff>76015</xdr:rowOff>
    </xdr:from>
    <xdr:ext cx="4251960" cy="663125"/>
    <xdr:sp macro="" textlink="">
      <xdr:nvSpPr>
        <xdr:cNvPr id="2" name="Dreptunghi 1">
          <a:extLst>
            <a:ext uri="{FF2B5EF4-FFF2-40B4-BE49-F238E27FC236}">
              <a16:creationId xmlns:a16="http://schemas.microsoft.com/office/drawing/2014/main" id="{50BD7058-C2EF-462C-D991-A79D31BF7603}"/>
            </a:ext>
          </a:extLst>
        </xdr:cNvPr>
        <xdr:cNvSpPr/>
      </xdr:nvSpPr>
      <xdr:spPr>
        <a:xfrm>
          <a:off x="182880" y="76015"/>
          <a:ext cx="4251960" cy="663125"/>
        </a:xfrm>
        <a:prstGeom prst="rect">
          <a:avLst/>
        </a:prstGeom>
        <a:noFill/>
      </xdr:spPr>
      <xdr:txBody>
        <a:bodyPr wrap="none" lIns="91440" tIns="45720" rIns="91440" bIns="45720">
          <a:prstTxWarp prst="textDeflate">
            <a:avLst/>
          </a:prstTxWarp>
          <a:spAutoFit/>
        </a:bodyPr>
        <a:lstStyle/>
        <a:p>
          <a:pPr algn="ctr"/>
          <a:r>
            <a:rPr lang="ro-RO" sz="5400" b="1" cap="none" spc="0">
              <a:ln w="22225">
                <a:solidFill>
                  <a:srgbClr val="C00000"/>
                </a:solidFill>
                <a:prstDash val="solid"/>
              </a:ln>
              <a:solidFill>
                <a:srgbClr val="F20000"/>
              </a:solidFill>
              <a:effectLst>
                <a:glow rad="63500">
                  <a:srgbClr val="C00000">
                    <a:alpha val="40000"/>
                  </a:srgbClr>
                </a:glow>
              </a:effectLst>
            </a:rPr>
            <a:t>Clasificare</a:t>
          </a:r>
          <a:r>
            <a:rPr lang="ro-RO" sz="5400" b="1" cap="none" spc="0" baseline="0">
              <a:ln w="22225">
                <a:solidFill>
                  <a:srgbClr val="C00000"/>
                </a:solidFill>
                <a:prstDash val="solid"/>
              </a:ln>
              <a:solidFill>
                <a:srgbClr val="F20000"/>
              </a:solidFill>
              <a:effectLst>
                <a:glow rad="63500">
                  <a:srgbClr val="C00000">
                    <a:alpha val="40000"/>
                  </a:srgbClr>
                </a:glow>
              </a:effectLst>
            </a:rPr>
            <a:t> societăți după</a:t>
          </a:r>
          <a:endParaRPr lang="ro-RO" sz="5400" b="1" cap="none" spc="0">
            <a:ln w="22225">
              <a:solidFill>
                <a:srgbClr val="C00000"/>
              </a:solidFill>
              <a:prstDash val="solid"/>
            </a:ln>
            <a:solidFill>
              <a:srgbClr val="F20000"/>
            </a:solidFill>
            <a:effectLst>
              <a:glow rad="63500">
                <a:srgbClr val="C00000">
                  <a:alpha val="40000"/>
                </a:srgbClr>
              </a:glow>
            </a:effectLst>
          </a:endParaRPr>
        </a:p>
      </xdr:txBody>
    </xdr:sp>
    <xdr:clientData/>
  </xdr:oneCellAnchor>
  <xdr:twoCellAnchor>
    <xdr:from>
      <xdr:col>9</xdr:col>
      <xdr:colOff>411480</xdr:colOff>
      <xdr:row>23</xdr:row>
      <xdr:rowOff>91440</xdr:rowOff>
    </xdr:from>
    <xdr:to>
      <xdr:col>9</xdr:col>
      <xdr:colOff>457199</xdr:colOff>
      <xdr:row>23</xdr:row>
      <xdr:rowOff>137159</xdr:rowOff>
    </xdr:to>
    <xdr:sp macro="" textlink="">
      <xdr:nvSpPr>
        <xdr:cNvPr id="5" name="Dreptunghi 4">
          <a:extLst>
            <a:ext uri="{FF2B5EF4-FFF2-40B4-BE49-F238E27FC236}">
              <a16:creationId xmlns:a16="http://schemas.microsoft.com/office/drawing/2014/main" id="{2358F4F9-1210-FEE2-F415-827C647038AA}"/>
            </a:ext>
          </a:extLst>
        </xdr:cNvPr>
        <xdr:cNvSpPr/>
      </xdr:nvSpPr>
      <xdr:spPr>
        <a:xfrm>
          <a:off x="8854440" y="5730240"/>
          <a:ext cx="45719" cy="45719"/>
        </a:xfrm>
        <a:prstGeom prst="rect">
          <a:avLst/>
        </a:prstGeom>
        <a:ln w="19050">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o-RO" sz="1100"/>
        </a:p>
      </xdr:txBody>
    </xdr:sp>
    <xdr:clientData/>
  </xdr:twoCellAnchor>
  <xdr:oneCellAnchor>
    <xdr:from>
      <xdr:col>1</xdr:col>
      <xdr:colOff>140225</xdr:colOff>
      <xdr:row>0</xdr:row>
      <xdr:rowOff>617220</xdr:rowOff>
    </xdr:from>
    <xdr:ext cx="2816335" cy="609600"/>
    <xdr:sp macro="" textlink="">
      <xdr:nvSpPr>
        <xdr:cNvPr id="6" name="Dreptunghi 5">
          <a:extLst>
            <a:ext uri="{FF2B5EF4-FFF2-40B4-BE49-F238E27FC236}">
              <a16:creationId xmlns:a16="http://schemas.microsoft.com/office/drawing/2014/main" id="{E1EB82A4-0D3D-1E3D-AA86-8E0AB2531008}"/>
            </a:ext>
          </a:extLst>
        </xdr:cNvPr>
        <xdr:cNvSpPr/>
      </xdr:nvSpPr>
      <xdr:spPr>
        <a:xfrm>
          <a:off x="765065" y="617220"/>
          <a:ext cx="2816335" cy="609600"/>
        </a:xfrm>
        <a:prstGeom prst="rect">
          <a:avLst/>
        </a:prstGeom>
        <a:noFill/>
      </xdr:spPr>
      <xdr:txBody>
        <a:bodyPr wrap="none" lIns="91440" tIns="45720" rIns="91440" bIns="45720">
          <a:prstTxWarp prst="textDeflate">
            <a:avLst/>
          </a:prstTxWarp>
          <a:spAutoFit/>
        </a:bodyPr>
        <a:lstStyle/>
        <a:p>
          <a:pPr algn="ctr"/>
          <a:r>
            <a:rPr lang="ro-RO" sz="5400" b="1" cap="none" spc="0">
              <a:ln w="22225">
                <a:solidFill>
                  <a:srgbClr val="C00000"/>
                </a:solidFill>
                <a:prstDash val="solid"/>
              </a:ln>
              <a:solidFill>
                <a:srgbClr val="F20000"/>
              </a:solidFill>
              <a:effectLst>
                <a:glow rad="63500">
                  <a:srgbClr val="C00000">
                    <a:alpha val="40000"/>
                  </a:srgbClr>
                </a:glow>
              </a:effectLst>
            </a:rPr>
            <a:t>numărul</a:t>
          </a:r>
          <a:r>
            <a:rPr lang="ro-RO" sz="5400" b="1" cap="none" spc="0" baseline="0">
              <a:ln w="22225">
                <a:solidFill>
                  <a:srgbClr val="C00000"/>
                </a:solidFill>
                <a:prstDash val="solid"/>
              </a:ln>
              <a:solidFill>
                <a:srgbClr val="F20000"/>
              </a:solidFill>
              <a:effectLst>
                <a:glow rad="63500">
                  <a:srgbClr val="C00000">
                    <a:alpha val="40000"/>
                  </a:srgbClr>
                </a:glow>
              </a:effectLst>
            </a:rPr>
            <a:t> de salariați</a:t>
          </a:r>
          <a:endParaRPr lang="ro-RO" sz="5400" b="1" cap="none" spc="0">
            <a:ln w="22225">
              <a:solidFill>
                <a:srgbClr val="C00000"/>
              </a:solidFill>
              <a:prstDash val="solid"/>
            </a:ln>
            <a:solidFill>
              <a:srgbClr val="F20000"/>
            </a:solidFill>
            <a:effectLst>
              <a:glow rad="63500">
                <a:srgbClr val="C00000">
                  <a:alpha val="40000"/>
                </a:srgbClr>
              </a:glow>
            </a:effectLst>
          </a:endParaRPr>
        </a:p>
      </xdr:txBody>
    </xdr:sp>
    <xdr:clientData/>
  </xdr:oneCellAnchor>
  <xdr:twoCellAnchor editAs="oneCell">
    <xdr:from>
      <xdr:col>3</xdr:col>
      <xdr:colOff>891540</xdr:colOff>
      <xdr:row>0</xdr:row>
      <xdr:rowOff>152400</xdr:rowOff>
    </xdr:from>
    <xdr:to>
      <xdr:col>3</xdr:col>
      <xdr:colOff>2380597</xdr:colOff>
      <xdr:row>0</xdr:row>
      <xdr:rowOff>1150620</xdr:rowOff>
    </xdr:to>
    <xdr:pic>
      <xdr:nvPicPr>
        <xdr:cNvPr id="11" name="Imagine 10">
          <a:extLst>
            <a:ext uri="{FF2B5EF4-FFF2-40B4-BE49-F238E27FC236}">
              <a16:creationId xmlns:a16="http://schemas.microsoft.com/office/drawing/2014/main" id="{3F6C9CBA-C31F-4098-158E-387447A6B3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526280" y="152400"/>
          <a:ext cx="1489057" cy="998220"/>
        </a:xfrm>
        <a:prstGeom prst="rect">
          <a:avLst/>
        </a:prstGeom>
        <a:ln w="19050">
          <a:solidFill>
            <a:srgbClr val="C00000"/>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548640</xdr:colOff>
      <xdr:row>0</xdr:row>
      <xdr:rowOff>350521</xdr:rowOff>
    </xdr:from>
    <xdr:ext cx="3009900" cy="723899"/>
    <xdr:sp macro="" textlink="">
      <xdr:nvSpPr>
        <xdr:cNvPr id="2" name="Dreptunghi 1">
          <a:extLst>
            <a:ext uri="{FF2B5EF4-FFF2-40B4-BE49-F238E27FC236}">
              <a16:creationId xmlns:a16="http://schemas.microsoft.com/office/drawing/2014/main" id="{D700953C-4687-56F7-484A-E08652422837}"/>
            </a:ext>
          </a:extLst>
        </xdr:cNvPr>
        <xdr:cNvSpPr/>
      </xdr:nvSpPr>
      <xdr:spPr>
        <a:xfrm>
          <a:off x="1280160" y="350521"/>
          <a:ext cx="3009900" cy="723899"/>
        </a:xfrm>
        <a:prstGeom prst="rect">
          <a:avLst/>
        </a:prstGeom>
        <a:noFill/>
      </xdr:spPr>
      <xdr:txBody>
        <a:bodyPr wrap="none" lIns="91440" tIns="45720" rIns="91440" bIns="45720">
          <a:prstTxWarp prst="textArchUp">
            <a:avLst/>
          </a:prstTxWarp>
          <a:spAutoFit/>
        </a:bodyPr>
        <a:lstStyle/>
        <a:p>
          <a:pPr algn="ctr"/>
          <a:r>
            <a:rPr lang="ro-RO" sz="5400" b="1" cap="none" spc="0">
              <a:ln w="28575">
                <a:solidFill>
                  <a:srgbClr val="660066"/>
                </a:solidFill>
                <a:prstDash val="solid"/>
              </a:ln>
              <a:solidFill>
                <a:srgbClr val="990099"/>
              </a:solidFill>
              <a:effectLst>
                <a:outerShdw blurRad="38100" dist="22860" dir="5400000" algn="tl" rotWithShape="0">
                  <a:srgbClr val="000000">
                    <a:alpha val="30000"/>
                  </a:srgbClr>
                </a:outerShdw>
              </a:effectLst>
            </a:rPr>
            <a:t>EVALUARE</a:t>
          </a:r>
          <a:r>
            <a:rPr lang="ro-RO" sz="5400" b="1" cap="none" spc="0" baseline="0">
              <a:ln w="28575">
                <a:solidFill>
                  <a:srgbClr val="660066"/>
                </a:solidFill>
                <a:prstDash val="solid"/>
              </a:ln>
              <a:solidFill>
                <a:srgbClr val="990099"/>
              </a:solidFill>
              <a:effectLst>
                <a:outerShdw blurRad="38100" dist="22860" dir="5400000" algn="tl" rotWithShape="0">
                  <a:srgbClr val="000000">
                    <a:alpha val="30000"/>
                  </a:srgbClr>
                </a:outerShdw>
              </a:effectLst>
            </a:rPr>
            <a:t> STUDENȚI</a:t>
          </a:r>
          <a:endParaRPr lang="ro-RO" sz="5400" b="1" cap="none" spc="0">
            <a:ln w="28575">
              <a:solidFill>
                <a:srgbClr val="660066"/>
              </a:solidFill>
              <a:prstDash val="solid"/>
            </a:ln>
            <a:solidFill>
              <a:srgbClr val="990099"/>
            </a:solidFill>
            <a:effectLst>
              <a:outerShdw blurRad="38100" dist="22860" dir="5400000" algn="tl" rotWithShape="0">
                <a:srgbClr val="000000">
                  <a:alpha val="30000"/>
                </a:srgbClr>
              </a:outerShdw>
            </a:effectLst>
          </a:endParaRPr>
        </a:p>
      </xdr:txBody>
    </xdr:sp>
    <xdr:clientData/>
  </xdr:oneCellAnchor>
  <xdr:twoCellAnchor editAs="oneCell">
    <xdr:from>
      <xdr:col>4</xdr:col>
      <xdr:colOff>914401</xdr:colOff>
      <xdr:row>0</xdr:row>
      <xdr:rowOff>121920</xdr:rowOff>
    </xdr:from>
    <xdr:to>
      <xdr:col>5</xdr:col>
      <xdr:colOff>990600</xdr:colOff>
      <xdr:row>0</xdr:row>
      <xdr:rowOff>868680</xdr:rowOff>
    </xdr:to>
    <xdr:pic>
      <xdr:nvPicPr>
        <xdr:cNvPr id="8" name="Imagine 7">
          <a:extLst>
            <a:ext uri="{FF2B5EF4-FFF2-40B4-BE49-F238E27FC236}">
              <a16:creationId xmlns:a16="http://schemas.microsoft.com/office/drawing/2014/main" id="{47AD07B8-DF97-20FB-C68F-70BDA1612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42461" y="121920"/>
          <a:ext cx="1005839" cy="746760"/>
        </a:xfrm>
        <a:prstGeom prst="rect">
          <a:avLst/>
        </a:prstGeom>
        <a:ln w="19050">
          <a:solidFill>
            <a:srgbClr val="C00000"/>
          </a:solidFill>
        </a:ln>
      </xdr:spPr>
    </xdr:pic>
    <xdr:clientData/>
  </xdr:twoCellAnchor>
  <xdr:oneCellAnchor>
    <xdr:from>
      <xdr:col>2</xdr:col>
      <xdr:colOff>22860</xdr:colOff>
      <xdr:row>23</xdr:row>
      <xdr:rowOff>38100</xdr:rowOff>
    </xdr:from>
    <xdr:ext cx="8694420" cy="233205"/>
    <xdr:sp macro="" textlink="">
      <xdr:nvSpPr>
        <xdr:cNvPr id="9" name="CasetăText 8">
          <a:extLst>
            <a:ext uri="{FF2B5EF4-FFF2-40B4-BE49-F238E27FC236}">
              <a16:creationId xmlns:a16="http://schemas.microsoft.com/office/drawing/2014/main" id="{90024E82-DBE2-260F-8ED1-22C977B03DBE}"/>
            </a:ext>
          </a:extLst>
        </xdr:cNvPr>
        <xdr:cNvSpPr txBox="1"/>
      </xdr:nvSpPr>
      <xdr:spPr>
        <a:xfrm>
          <a:off x="2072640" y="5158740"/>
          <a:ext cx="869442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0</xdr:col>
      <xdr:colOff>76200</xdr:colOff>
      <xdr:row>0</xdr:row>
      <xdr:rowOff>106680</xdr:rowOff>
    </xdr:from>
    <xdr:to>
      <xdr:col>1</xdr:col>
      <xdr:colOff>327660</xdr:colOff>
      <xdr:row>0</xdr:row>
      <xdr:rowOff>840343</xdr:rowOff>
    </xdr:to>
    <xdr:pic>
      <xdr:nvPicPr>
        <xdr:cNvPr id="11" name="Imagine 10">
          <a:extLst>
            <a:ext uri="{FF2B5EF4-FFF2-40B4-BE49-F238E27FC236}">
              <a16:creationId xmlns:a16="http://schemas.microsoft.com/office/drawing/2014/main" id="{228DA7EF-DE7E-8F3A-2DD3-0417693F6C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H="1">
          <a:off x="76200" y="106680"/>
          <a:ext cx="1013460" cy="733663"/>
        </a:xfrm>
        <a:prstGeom prst="rect">
          <a:avLst/>
        </a:prstGeom>
        <a:ln w="12700">
          <a:solidFill>
            <a:srgbClr val="C00000"/>
          </a:solidFill>
        </a:ln>
      </xdr:spPr>
    </xdr:pic>
    <xdr:clientData/>
  </xdr:twoCellAnchor>
  <xdr:oneCellAnchor>
    <xdr:from>
      <xdr:col>4</xdr:col>
      <xdr:colOff>243840</xdr:colOff>
      <xdr:row>22</xdr:row>
      <xdr:rowOff>85963</xdr:rowOff>
    </xdr:from>
    <xdr:ext cx="7772400" cy="233205"/>
    <xdr:sp macro="" textlink="">
      <xdr:nvSpPr>
        <xdr:cNvPr id="12" name="CasetăText 11">
          <a:extLst>
            <a:ext uri="{FF2B5EF4-FFF2-40B4-BE49-F238E27FC236}">
              <a16:creationId xmlns:a16="http://schemas.microsoft.com/office/drawing/2014/main" id="{12D50492-9717-CAC4-C31A-7DF9E5F23B32}"/>
            </a:ext>
          </a:extLst>
        </xdr:cNvPr>
        <xdr:cNvSpPr txBox="1"/>
      </xdr:nvSpPr>
      <xdr:spPr>
        <a:xfrm>
          <a:off x="3771900" y="5023723"/>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106680</xdr:rowOff>
    </xdr:from>
    <xdr:ext cx="4362284" cy="468013"/>
    <xdr:sp macro="" textlink="">
      <xdr:nvSpPr>
        <xdr:cNvPr id="2" name="Dreptunghi 1">
          <a:extLst>
            <a:ext uri="{FF2B5EF4-FFF2-40B4-BE49-F238E27FC236}">
              <a16:creationId xmlns:a16="http://schemas.microsoft.com/office/drawing/2014/main" id="{7F6D6A60-8ABD-BC25-4253-802EDFF4ED93}"/>
            </a:ext>
          </a:extLst>
        </xdr:cNvPr>
        <xdr:cNvSpPr/>
      </xdr:nvSpPr>
      <xdr:spPr>
        <a:xfrm>
          <a:off x="0" y="106680"/>
          <a:ext cx="4362284" cy="468013"/>
        </a:xfrm>
        <a:prstGeom prst="rect">
          <a:avLst/>
        </a:prstGeom>
        <a:noFill/>
      </xdr:spPr>
      <xdr:txBody>
        <a:bodyPr wrap="none" lIns="91440" tIns="45720" rIns="91440" bIns="45720">
          <a:spAutoFit/>
        </a:bodyPr>
        <a:lstStyle/>
        <a:p>
          <a:pPr algn="ctr"/>
          <a:r>
            <a:rPr lang="en-US" sz="2400" b="1" cap="none" spc="0">
              <a:ln w="12700">
                <a:solidFill>
                  <a:srgbClr val="C00000"/>
                </a:solidFill>
                <a:prstDash val="solid"/>
              </a:ln>
              <a:solidFill>
                <a:srgbClr val="F20000"/>
              </a:solidFill>
              <a:effectLst>
                <a:outerShdw blurRad="38100" dist="22860" dir="5400000" algn="tl" rotWithShape="0">
                  <a:srgbClr val="000000">
                    <a:alpha val="30000"/>
                  </a:srgbClr>
                </a:outerShdw>
              </a:effectLst>
            </a:rPr>
            <a:t>Determinarea amortiz</a:t>
          </a:r>
          <a:r>
            <a:rPr lang="ro-RO" sz="2400" b="1" cap="none" spc="0">
              <a:ln w="12700">
                <a:solidFill>
                  <a:srgbClr val="C00000"/>
                </a:solidFill>
                <a:prstDash val="solid"/>
              </a:ln>
              <a:solidFill>
                <a:srgbClr val="F20000"/>
              </a:solidFill>
              <a:effectLst>
                <a:outerShdw blurRad="38100" dist="22860" dir="5400000" algn="tl" rotWithShape="0">
                  <a:srgbClr val="000000">
                    <a:alpha val="30000"/>
                  </a:srgbClr>
                </a:outerShdw>
              </a:effectLst>
            </a:rPr>
            <a:t>ării</a:t>
          </a:r>
          <a:r>
            <a:rPr lang="ro-RO" sz="2400" b="1" cap="none" spc="0" baseline="0">
              <a:ln w="12700">
                <a:solidFill>
                  <a:srgbClr val="C00000"/>
                </a:solidFill>
                <a:prstDash val="solid"/>
              </a:ln>
              <a:solidFill>
                <a:srgbClr val="F20000"/>
              </a:solidFill>
              <a:effectLst>
                <a:outerShdw blurRad="38100" dist="22860" dir="5400000" algn="tl" rotWithShape="0">
                  <a:srgbClr val="000000">
                    <a:alpha val="30000"/>
                  </a:srgbClr>
                </a:outerShdw>
              </a:effectLst>
            </a:rPr>
            <a:t> anuale</a:t>
          </a:r>
          <a:endParaRPr lang="ro-RO" sz="2400" b="1" cap="none" spc="0">
            <a:ln w="12700">
              <a:solidFill>
                <a:srgbClr val="C00000"/>
              </a:solidFill>
              <a:prstDash val="solid"/>
            </a:ln>
            <a:solidFill>
              <a:srgbClr val="F20000"/>
            </a:solidFill>
            <a:effectLst>
              <a:outerShdw blurRad="38100" dist="22860" dir="5400000" algn="tl" rotWithShape="0">
                <a:srgbClr val="000000">
                  <a:alpha val="30000"/>
                </a:srgbClr>
              </a:outerShdw>
            </a:effectLst>
          </a:endParaRPr>
        </a:p>
      </xdr:txBody>
    </xdr:sp>
    <xdr:clientData/>
  </xdr:oneCellAnchor>
  <xdr:oneCellAnchor>
    <xdr:from>
      <xdr:col>0</xdr:col>
      <xdr:colOff>545607</xdr:colOff>
      <xdr:row>0</xdr:row>
      <xdr:rowOff>495115</xdr:rowOff>
    </xdr:from>
    <xdr:ext cx="3221716" cy="468013"/>
    <xdr:sp macro="" textlink="">
      <xdr:nvSpPr>
        <xdr:cNvPr id="3" name="Dreptunghi 2">
          <a:extLst>
            <a:ext uri="{FF2B5EF4-FFF2-40B4-BE49-F238E27FC236}">
              <a16:creationId xmlns:a16="http://schemas.microsoft.com/office/drawing/2014/main" id="{DDCFA0D1-5A96-C932-7DA6-8C3445A2A153}"/>
            </a:ext>
          </a:extLst>
        </xdr:cNvPr>
        <xdr:cNvSpPr/>
      </xdr:nvSpPr>
      <xdr:spPr>
        <a:xfrm>
          <a:off x="545607" y="495115"/>
          <a:ext cx="3221716" cy="468013"/>
        </a:xfrm>
        <a:prstGeom prst="rect">
          <a:avLst/>
        </a:prstGeom>
        <a:noFill/>
      </xdr:spPr>
      <xdr:txBody>
        <a:bodyPr wrap="none" lIns="91440" tIns="45720" rIns="91440" bIns="45720">
          <a:spAutoFit/>
        </a:bodyPr>
        <a:lstStyle/>
        <a:p>
          <a:pPr algn="ctr"/>
          <a:r>
            <a:rPr lang="ro-RO" sz="2400" b="1" cap="none" spc="0">
              <a:ln w="12700">
                <a:solidFill>
                  <a:srgbClr val="C00000"/>
                </a:solidFill>
                <a:prstDash val="solid"/>
              </a:ln>
              <a:solidFill>
                <a:srgbClr val="F20000"/>
              </a:solidFill>
              <a:effectLst>
                <a:outerShdw blurRad="38100" dist="22860" dir="5400000" algn="tl" rotWithShape="0">
                  <a:srgbClr val="000000">
                    <a:alpha val="30000"/>
                  </a:srgbClr>
                </a:outerShdw>
              </a:effectLst>
            </a:rPr>
            <a:t>pentru</a:t>
          </a:r>
          <a:r>
            <a:rPr lang="ro-RO" sz="2400" b="1" cap="none" spc="0" baseline="0">
              <a:ln w="12700">
                <a:solidFill>
                  <a:srgbClr val="C00000"/>
                </a:solidFill>
                <a:prstDash val="solid"/>
              </a:ln>
              <a:solidFill>
                <a:srgbClr val="F20000"/>
              </a:solidFill>
              <a:effectLst>
                <a:outerShdw blurRad="38100" dist="22860" dir="5400000" algn="tl" rotWithShape="0">
                  <a:srgbClr val="000000">
                    <a:alpha val="30000"/>
                  </a:srgbClr>
                </a:outerShdw>
              </a:effectLst>
            </a:rPr>
            <a:t> fiecare mijloc fix</a:t>
          </a:r>
          <a:endParaRPr lang="ro-RO" sz="2400" b="1" cap="none" spc="0">
            <a:ln w="12700">
              <a:solidFill>
                <a:srgbClr val="C00000"/>
              </a:solidFill>
              <a:prstDash val="solid"/>
            </a:ln>
            <a:solidFill>
              <a:srgbClr val="F20000"/>
            </a:solidFill>
            <a:effectLst>
              <a:outerShdw blurRad="38100" dist="22860" dir="5400000" algn="tl" rotWithShape="0">
                <a:srgbClr val="000000">
                  <a:alpha val="30000"/>
                </a:srgbClr>
              </a:outerShdw>
            </a:effectLst>
          </a:endParaRPr>
        </a:p>
      </xdr:txBody>
    </xdr:sp>
    <xdr:clientData/>
  </xdr:oneCellAnchor>
  <xdr:twoCellAnchor editAs="oneCell">
    <xdr:from>
      <xdr:col>3</xdr:col>
      <xdr:colOff>952500</xdr:colOff>
      <xdr:row>0</xdr:row>
      <xdr:rowOff>53340</xdr:rowOff>
    </xdr:from>
    <xdr:to>
      <xdr:col>4</xdr:col>
      <xdr:colOff>1276350</xdr:colOff>
      <xdr:row>0</xdr:row>
      <xdr:rowOff>998220</xdr:rowOff>
    </xdr:to>
    <xdr:pic>
      <xdr:nvPicPr>
        <xdr:cNvPr id="11" name="Imagine 10">
          <a:extLst>
            <a:ext uri="{FF2B5EF4-FFF2-40B4-BE49-F238E27FC236}">
              <a16:creationId xmlns:a16="http://schemas.microsoft.com/office/drawing/2014/main" id="{8CA06178-EABA-CCCA-10C2-5F8C96445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57700" y="53340"/>
          <a:ext cx="1512570" cy="944880"/>
        </a:xfrm>
        <a:prstGeom prst="rect">
          <a:avLst/>
        </a:prstGeom>
        <a:ln w="19050">
          <a:solidFill>
            <a:srgbClr val="C00000"/>
          </a:solidFill>
        </a:ln>
      </xdr:spPr>
    </xdr:pic>
    <xdr:clientData/>
  </xdr:twoCellAnchor>
  <xdr:oneCellAnchor>
    <xdr:from>
      <xdr:col>7</xdr:col>
      <xdr:colOff>518160</xdr:colOff>
      <xdr:row>7</xdr:row>
      <xdr:rowOff>179866</xdr:rowOff>
    </xdr:from>
    <xdr:ext cx="838200" cy="233205"/>
    <xdr:sp macro="" textlink="">
      <xdr:nvSpPr>
        <xdr:cNvPr id="12" name="CasetăText 11">
          <a:extLst>
            <a:ext uri="{FF2B5EF4-FFF2-40B4-BE49-F238E27FC236}">
              <a16:creationId xmlns:a16="http://schemas.microsoft.com/office/drawing/2014/main" id="{038605AF-E083-9798-E4F6-6279CE8A9C36}"/>
            </a:ext>
          </a:extLst>
        </xdr:cNvPr>
        <xdr:cNvSpPr txBox="1"/>
      </xdr:nvSpPr>
      <xdr:spPr>
        <a:xfrm>
          <a:off x="7802880" y="2671606"/>
          <a:ext cx="8382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137160</xdr:colOff>
      <xdr:row>1</xdr:row>
      <xdr:rowOff>53340</xdr:rowOff>
    </xdr:from>
    <xdr:to>
      <xdr:col>3</xdr:col>
      <xdr:colOff>662940</xdr:colOff>
      <xdr:row>1</xdr:row>
      <xdr:rowOff>1005840</xdr:rowOff>
    </xdr:to>
    <xdr:pic>
      <xdr:nvPicPr>
        <xdr:cNvPr id="3" name="Imagine 2">
          <a:extLst>
            <a:ext uri="{FF2B5EF4-FFF2-40B4-BE49-F238E27FC236}">
              <a16:creationId xmlns:a16="http://schemas.microsoft.com/office/drawing/2014/main" id="{18184850-05CF-6A8B-7940-35EFA51775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034540" y="525780"/>
          <a:ext cx="1592580" cy="952500"/>
        </a:xfrm>
        <a:prstGeom prst="roundRect">
          <a:avLst>
            <a:gd name="adj" fmla="val 8594"/>
          </a:avLst>
        </a:prstGeom>
        <a:solidFill>
          <a:srgbClr val="FFFFFF">
            <a:shade val="85000"/>
          </a:srgbClr>
        </a:solidFill>
        <a:ln>
          <a:noFill/>
        </a:ln>
        <a:effectLst/>
      </xdr:spPr>
    </xdr:pic>
    <xdr:clientData/>
  </xdr:twoCellAnchor>
  <xdr:oneCellAnchor>
    <xdr:from>
      <xdr:col>4</xdr:col>
      <xdr:colOff>617220</xdr:colOff>
      <xdr:row>9</xdr:row>
      <xdr:rowOff>73186</xdr:rowOff>
    </xdr:from>
    <xdr:ext cx="1882140" cy="233205"/>
    <xdr:sp macro="" textlink="">
      <xdr:nvSpPr>
        <xdr:cNvPr id="4" name="CasetăText 3">
          <a:extLst>
            <a:ext uri="{FF2B5EF4-FFF2-40B4-BE49-F238E27FC236}">
              <a16:creationId xmlns:a16="http://schemas.microsoft.com/office/drawing/2014/main" id="{59B619BB-32AD-3F21-6ED6-E32A65D4DEBF}"/>
            </a:ext>
          </a:extLst>
        </xdr:cNvPr>
        <xdr:cNvSpPr txBox="1"/>
      </xdr:nvSpPr>
      <xdr:spPr>
        <a:xfrm>
          <a:off x="4335780" y="2884966"/>
          <a:ext cx="188214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0</xdr:col>
      <xdr:colOff>76200</xdr:colOff>
      <xdr:row>0</xdr:row>
      <xdr:rowOff>106680</xdr:rowOff>
    </xdr:from>
    <xdr:to>
      <xdr:col>1</xdr:col>
      <xdr:colOff>1089659</xdr:colOff>
      <xdr:row>1</xdr:row>
      <xdr:rowOff>929640</xdr:rowOff>
    </xdr:to>
    <xdr:pic>
      <xdr:nvPicPr>
        <xdr:cNvPr id="6" name="Imagine 5">
          <a:extLst>
            <a:ext uri="{FF2B5EF4-FFF2-40B4-BE49-F238E27FC236}">
              <a16:creationId xmlns:a16="http://schemas.microsoft.com/office/drawing/2014/main" id="{A4604B37-5965-A6DB-ACA1-D5638732F9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6200" y="106680"/>
          <a:ext cx="1668779" cy="1295400"/>
        </a:xfrm>
        <a:prstGeom prst="roundRect">
          <a:avLst>
            <a:gd name="adj" fmla="val 8594"/>
          </a:avLst>
        </a:prstGeom>
        <a:solidFill>
          <a:srgbClr val="FFFFFF">
            <a:shade val="85000"/>
          </a:srgbClr>
        </a:solidFill>
        <a:ln>
          <a:noFill/>
        </a:ln>
        <a:effectLst/>
      </xdr:spPr>
    </xdr:pic>
    <xdr:clientData/>
  </xdr:twoCellAnchor>
  <xdr:oneCellAnchor>
    <xdr:from>
      <xdr:col>2</xdr:col>
      <xdr:colOff>967740</xdr:colOff>
      <xdr:row>9</xdr:row>
      <xdr:rowOff>32858</xdr:rowOff>
    </xdr:from>
    <xdr:ext cx="1074420" cy="233205"/>
    <xdr:sp macro="" textlink="">
      <xdr:nvSpPr>
        <xdr:cNvPr id="7" name="CasetăText 6">
          <a:extLst>
            <a:ext uri="{FF2B5EF4-FFF2-40B4-BE49-F238E27FC236}">
              <a16:creationId xmlns:a16="http://schemas.microsoft.com/office/drawing/2014/main" id="{26DAFDA0-ED23-0195-751E-C5093F20BD6C}"/>
            </a:ext>
          </a:extLst>
        </xdr:cNvPr>
        <xdr:cNvSpPr txBox="1"/>
      </xdr:nvSpPr>
      <xdr:spPr>
        <a:xfrm>
          <a:off x="2865120" y="3286598"/>
          <a:ext cx="107442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oneCellAnchor>
    <xdr:from>
      <xdr:col>2</xdr:col>
      <xdr:colOff>105087</xdr:colOff>
      <xdr:row>0</xdr:row>
      <xdr:rowOff>0</xdr:rowOff>
    </xdr:from>
    <xdr:ext cx="10838865" cy="468013"/>
    <xdr:sp macro="" textlink="">
      <xdr:nvSpPr>
        <xdr:cNvPr id="8" name="Dreptunghi 7">
          <a:extLst>
            <a:ext uri="{FF2B5EF4-FFF2-40B4-BE49-F238E27FC236}">
              <a16:creationId xmlns:a16="http://schemas.microsoft.com/office/drawing/2014/main" id="{6248B9A4-980B-4D20-7F7D-139A8CB8135A}"/>
            </a:ext>
          </a:extLst>
        </xdr:cNvPr>
        <xdr:cNvSpPr/>
      </xdr:nvSpPr>
      <xdr:spPr>
        <a:xfrm>
          <a:off x="2002467" y="0"/>
          <a:ext cx="10838865" cy="468013"/>
        </a:xfrm>
        <a:prstGeom prst="rect">
          <a:avLst/>
        </a:prstGeom>
        <a:noFill/>
      </xdr:spPr>
      <xdr:txBody>
        <a:bodyPr wrap="none" lIns="91440" tIns="45720" rIns="91440" bIns="45720">
          <a:spAutoFit/>
        </a:bodyPr>
        <a:lstStyle/>
        <a:p>
          <a:pPr algn="ctr"/>
          <a:r>
            <a:rPr lang="en-US" sz="2400" b="0" cap="none" spc="0">
              <a:ln w="0">
                <a:solidFill>
                  <a:schemeClr val="accent5">
                    <a:lumMod val="50000"/>
                  </a:schemeClr>
                </a:solidFill>
              </a:ln>
              <a:solidFill>
                <a:schemeClr val="accent5">
                  <a:lumMod val="75000"/>
                </a:schemeClr>
              </a:solidFill>
              <a:effectLst>
                <a:outerShdw blurRad="38100" dist="25400" dir="5400000" algn="ctr" rotWithShape="0">
                  <a:srgbClr val="6E747A">
                    <a:alpha val="43000"/>
                  </a:srgbClr>
                </a:outerShdw>
              </a:effectLst>
            </a:rPr>
            <a:t>SITUA</a:t>
          </a:r>
          <a:r>
            <a:rPr lang="ro-RO" sz="2400" b="0" cap="none" spc="0">
              <a:ln w="0">
                <a:solidFill>
                  <a:schemeClr val="accent5">
                    <a:lumMod val="50000"/>
                  </a:schemeClr>
                </a:solidFill>
              </a:ln>
              <a:solidFill>
                <a:schemeClr val="accent5">
                  <a:lumMod val="75000"/>
                </a:schemeClr>
              </a:solidFill>
              <a:effectLst>
                <a:outerShdw blurRad="38100" dist="25400" dir="5400000" algn="ctr" rotWithShape="0">
                  <a:srgbClr val="6E747A">
                    <a:alpha val="43000"/>
                  </a:srgbClr>
                </a:outerShdw>
              </a:effectLst>
            </a:rPr>
            <a:t>ȚIA</a:t>
          </a:r>
          <a:r>
            <a:rPr lang="ro-RO" sz="2400" b="0" cap="none" spc="0" baseline="0">
              <a:ln w="0">
                <a:solidFill>
                  <a:schemeClr val="accent5">
                    <a:lumMod val="50000"/>
                  </a:schemeClr>
                </a:solidFill>
              </a:ln>
              <a:solidFill>
                <a:schemeClr val="accent5">
                  <a:lumMod val="75000"/>
                </a:schemeClr>
              </a:solidFill>
              <a:effectLst>
                <a:outerShdw blurRad="38100" dist="25400" dir="5400000" algn="ctr" rotWithShape="0">
                  <a:srgbClr val="6E747A">
                    <a:alpha val="43000"/>
                  </a:srgbClr>
                </a:outerShdw>
              </a:effectLst>
            </a:rPr>
            <a:t> AMORTIZĂRII ANUALE A MIJLOACELOR FIXE DIN PATRIMONIUL UNEI FIRME</a:t>
          </a:r>
          <a:endParaRPr lang="ro-RO" sz="2400" b="0" cap="none" spc="0">
            <a:ln w="0">
              <a:solidFill>
                <a:schemeClr val="accent5">
                  <a:lumMod val="50000"/>
                </a:schemeClr>
              </a:solidFill>
            </a:ln>
            <a:solidFill>
              <a:schemeClr val="accent5">
                <a:lumMod val="75000"/>
              </a:schemeClr>
            </a:solidFill>
            <a:effectLst>
              <a:outerShdw blurRad="38100" dist="25400" dir="5400000" algn="ctr" rotWithShape="0">
                <a:srgbClr val="6E747A">
                  <a:alpha val="43000"/>
                </a:srgb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141107</xdr:colOff>
      <xdr:row>0</xdr:row>
      <xdr:rowOff>60775</xdr:rowOff>
    </xdr:from>
    <xdr:ext cx="3706993" cy="693605"/>
    <xdr:sp macro="" textlink="">
      <xdr:nvSpPr>
        <xdr:cNvPr id="2" name="Dreptunghi 1">
          <a:extLst>
            <a:ext uri="{FF2B5EF4-FFF2-40B4-BE49-F238E27FC236}">
              <a16:creationId xmlns:a16="http://schemas.microsoft.com/office/drawing/2014/main" id="{A9843EE4-729F-BD05-ECFE-2CF0E3C6109F}"/>
            </a:ext>
          </a:extLst>
        </xdr:cNvPr>
        <xdr:cNvSpPr/>
      </xdr:nvSpPr>
      <xdr:spPr>
        <a:xfrm>
          <a:off x="2990987" y="60775"/>
          <a:ext cx="3706993" cy="693605"/>
        </a:xfrm>
        <a:prstGeom prst="rect">
          <a:avLst/>
        </a:prstGeom>
        <a:noFill/>
      </xdr:spPr>
      <xdr:txBody>
        <a:bodyPr wrap="none" lIns="91440" tIns="45720" rIns="91440" bIns="45720">
          <a:prstTxWarp prst="textDeflate">
            <a:avLst/>
          </a:prstTxWarp>
          <a:spAutoFit/>
        </a:bodyPr>
        <a:lstStyle/>
        <a:p>
          <a:pPr algn="ctr"/>
          <a:r>
            <a:rPr lang="en-US" sz="5400" b="1" cap="none" spc="0">
              <a:ln w="12700">
                <a:solidFill>
                  <a:srgbClr val="92D050"/>
                </a:solidFill>
                <a:prstDash val="solid"/>
              </a:ln>
              <a:solidFill>
                <a:srgbClr val="D2FF53"/>
              </a:solidFill>
              <a:effectLst>
                <a:outerShdw blurRad="38100" dist="22860" dir="5400000" algn="tl" rotWithShape="0">
                  <a:srgbClr val="000000">
                    <a:alpha val="30000"/>
                  </a:srgbClr>
                </a:outerShdw>
              </a:effectLst>
            </a:rPr>
            <a:t>Planificator</a:t>
          </a:r>
          <a:r>
            <a:rPr lang="en-US" sz="5400" b="1" cap="none" spc="0" baseline="0">
              <a:ln w="12700">
                <a:solidFill>
                  <a:srgbClr val="92D050"/>
                </a:solidFill>
                <a:prstDash val="solid"/>
              </a:ln>
              <a:solidFill>
                <a:srgbClr val="D2FF53"/>
              </a:solidFill>
              <a:effectLst>
                <a:outerShdw blurRad="38100" dist="22860" dir="5400000" algn="tl" rotWithShape="0">
                  <a:srgbClr val="000000">
                    <a:alpha val="30000"/>
                  </a:srgbClr>
                </a:outerShdw>
              </a:effectLst>
            </a:rPr>
            <a:t> credit de consum</a:t>
          </a:r>
          <a:endParaRPr lang="ro-RO" sz="5400" b="1" cap="none" spc="0">
            <a:ln w="12700">
              <a:solidFill>
                <a:srgbClr val="92D050"/>
              </a:solidFill>
              <a:prstDash val="solid"/>
            </a:ln>
            <a:solidFill>
              <a:srgbClr val="D2FF53"/>
            </a:solidFill>
            <a:effectLst>
              <a:outerShdw blurRad="38100" dist="22860" dir="5400000" algn="tl" rotWithShape="0">
                <a:srgbClr val="000000">
                  <a:alpha val="30000"/>
                </a:srgbClr>
              </a:outerShdw>
            </a:effectLst>
          </a:endParaRPr>
        </a:p>
      </xdr:txBody>
    </xdr:sp>
    <xdr:clientData/>
  </xdr:oneCellAnchor>
  <xdr:twoCellAnchor editAs="oneCell">
    <xdr:from>
      <xdr:col>0</xdr:col>
      <xdr:colOff>1203960</xdr:colOff>
      <xdr:row>0</xdr:row>
      <xdr:rowOff>53340</xdr:rowOff>
    </xdr:from>
    <xdr:to>
      <xdr:col>1</xdr:col>
      <xdr:colOff>457200</xdr:colOff>
      <xdr:row>1</xdr:row>
      <xdr:rowOff>403860</xdr:rowOff>
    </xdr:to>
    <xdr:pic>
      <xdr:nvPicPr>
        <xdr:cNvPr id="4" name="Imagine 3">
          <a:extLst>
            <a:ext uri="{FF2B5EF4-FFF2-40B4-BE49-F238E27FC236}">
              <a16:creationId xmlns:a16="http://schemas.microsoft.com/office/drawing/2014/main" id="{62BA3182-9A69-C2AA-A10B-DDF21B0D1B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03960" y="53340"/>
          <a:ext cx="1592580" cy="1112520"/>
        </a:xfrm>
        <a:prstGeom prst="roundRect">
          <a:avLst>
            <a:gd name="adj" fmla="val 8594"/>
          </a:avLst>
        </a:prstGeom>
        <a:solidFill>
          <a:srgbClr val="FFFFFF">
            <a:shade val="85000"/>
          </a:srgbClr>
        </a:solidFill>
        <a:ln>
          <a:noFill/>
        </a:ln>
        <a:effectLst/>
      </xdr:spPr>
    </xdr:pic>
    <xdr:clientData/>
  </xdr:twoCellAnchor>
  <xdr:oneCellAnchor>
    <xdr:from>
      <xdr:col>20</xdr:col>
      <xdr:colOff>301836</xdr:colOff>
      <xdr:row>1</xdr:row>
      <xdr:rowOff>210820</xdr:rowOff>
    </xdr:from>
    <xdr:ext cx="1285663" cy="318347"/>
    <xdr:sp macro="" textlink="">
      <xdr:nvSpPr>
        <xdr:cNvPr id="5" name="CasetăText 4">
          <a:extLst>
            <a:ext uri="{FF2B5EF4-FFF2-40B4-BE49-F238E27FC236}">
              <a16:creationId xmlns:a16="http://schemas.microsoft.com/office/drawing/2014/main" id="{9272BA78-0233-AF71-0C39-77E8FB9636F9}"/>
            </a:ext>
          </a:extLst>
        </xdr:cNvPr>
        <xdr:cNvSpPr txBox="1"/>
      </xdr:nvSpPr>
      <xdr:spPr>
        <a:xfrm>
          <a:off x="15700586" y="972820"/>
          <a:ext cx="1285663" cy="318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0</xdr:col>
      <xdr:colOff>106680</xdr:colOff>
      <xdr:row>0</xdr:row>
      <xdr:rowOff>68580</xdr:rowOff>
    </xdr:from>
    <xdr:to>
      <xdr:col>0</xdr:col>
      <xdr:colOff>1143000</xdr:colOff>
      <xdr:row>1</xdr:row>
      <xdr:rowOff>396240</xdr:rowOff>
    </xdr:to>
    <xdr:pic>
      <xdr:nvPicPr>
        <xdr:cNvPr id="7" name="Imagine 6">
          <a:extLst>
            <a:ext uri="{FF2B5EF4-FFF2-40B4-BE49-F238E27FC236}">
              <a16:creationId xmlns:a16="http://schemas.microsoft.com/office/drawing/2014/main" id="{D58B1F72-97BD-693F-2676-1B00599A8F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06680" y="68580"/>
          <a:ext cx="1036320" cy="1089660"/>
        </a:xfrm>
        <a:prstGeom prst="roundRect">
          <a:avLst>
            <a:gd name="adj" fmla="val 8594"/>
          </a:avLst>
        </a:prstGeom>
        <a:solidFill>
          <a:srgbClr val="FFFFFF">
            <a:shade val="85000"/>
          </a:srgbClr>
        </a:solidFill>
        <a:ln>
          <a:noFill/>
        </a:ln>
        <a:effectLst/>
      </xdr:spPr>
    </xdr:pic>
    <xdr:clientData/>
  </xdr:twoCellAnchor>
  <xdr:oneCellAnchor>
    <xdr:from>
      <xdr:col>6</xdr:col>
      <xdr:colOff>388620</xdr:colOff>
      <xdr:row>15</xdr:row>
      <xdr:rowOff>51831</xdr:rowOff>
    </xdr:from>
    <xdr:ext cx="2720340" cy="233205"/>
    <xdr:sp macro="" textlink="">
      <xdr:nvSpPr>
        <xdr:cNvPr id="8" name="CasetăText 7">
          <a:extLst>
            <a:ext uri="{FF2B5EF4-FFF2-40B4-BE49-F238E27FC236}">
              <a16:creationId xmlns:a16="http://schemas.microsoft.com/office/drawing/2014/main" id="{CA0A205D-CCA1-672C-6825-5882BD338386}"/>
            </a:ext>
          </a:extLst>
        </xdr:cNvPr>
        <xdr:cNvSpPr txBox="1"/>
      </xdr:nvSpPr>
      <xdr:spPr>
        <a:xfrm>
          <a:off x="7200900" y="4372371"/>
          <a:ext cx="272034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O19"/>
  <sheetViews>
    <sheetView workbookViewId="0">
      <selection activeCell="B3" sqref="B3"/>
    </sheetView>
  </sheetViews>
  <sheetFormatPr defaultRowHeight="14.4" x14ac:dyDescent="0.3"/>
  <cols>
    <col min="1" max="1" width="4" style="1" customWidth="1"/>
    <col min="2" max="2" width="22.109375" bestFit="1" customWidth="1"/>
    <col min="3" max="3" width="12.5546875" customWidth="1"/>
    <col min="4" max="4" width="17.33203125" customWidth="1"/>
    <col min="5" max="5" width="10.44140625" bestFit="1" customWidth="1"/>
    <col min="7" max="7" width="17.88671875" bestFit="1" customWidth="1"/>
  </cols>
  <sheetData>
    <row r="1" spans="1:15" ht="25.2" customHeight="1" thickTop="1" thickBot="1" x14ac:dyDescent="0.35">
      <c r="A1" s="132" t="s">
        <v>21</v>
      </c>
      <c r="B1" s="132"/>
      <c r="C1" s="133"/>
      <c r="H1" s="66"/>
      <c r="I1" s="123" t="s">
        <v>109</v>
      </c>
      <c r="J1" s="124"/>
      <c r="K1" s="124"/>
      <c r="L1" s="124"/>
      <c r="M1" s="124"/>
      <c r="N1" s="124"/>
      <c r="O1" s="125"/>
    </row>
    <row r="2" spans="1:15" ht="15" thickBot="1" x14ac:dyDescent="0.35">
      <c r="H2" s="66"/>
      <c r="I2" s="126"/>
      <c r="J2" s="127"/>
      <c r="K2" s="127"/>
      <c r="L2" s="127"/>
      <c r="M2" s="127"/>
      <c r="N2" s="127"/>
      <c r="O2" s="128"/>
    </row>
    <row r="3" spans="1:15" ht="30" customHeight="1" thickBot="1" x14ac:dyDescent="0.35">
      <c r="A3" s="23" t="s">
        <v>110</v>
      </c>
      <c r="B3" s="17" t="s">
        <v>0</v>
      </c>
      <c r="C3" s="17" t="s">
        <v>1</v>
      </c>
      <c r="D3" s="17" t="s">
        <v>2</v>
      </c>
      <c r="E3" s="13" t="s">
        <v>3</v>
      </c>
      <c r="F3" s="12" t="s">
        <v>4</v>
      </c>
      <c r="G3" s="11" t="s">
        <v>5</v>
      </c>
      <c r="H3" s="66"/>
      <c r="I3" s="126"/>
      <c r="J3" s="127"/>
      <c r="K3" s="127"/>
      <c r="L3" s="127"/>
      <c r="M3" s="127"/>
      <c r="N3" s="127"/>
      <c r="O3" s="128"/>
    </row>
    <row r="4" spans="1:15" ht="15" thickBot="1" x14ac:dyDescent="0.35">
      <c r="A4" s="24">
        <v>1</v>
      </c>
      <c r="B4" s="21" t="s">
        <v>6</v>
      </c>
      <c r="C4" s="16" t="s">
        <v>16</v>
      </c>
      <c r="D4" s="18">
        <v>1780619163261</v>
      </c>
      <c r="E4" s="14" t="str">
        <f>IF(LEFT(D4,1)="1","Masculin","Feminin")</f>
        <v>Masculin</v>
      </c>
      <c r="F4" s="8">
        <f ca="1">YEAR(TODAY())-(1900+VALUE(MID(D4,2,2)))</f>
        <v>44</v>
      </c>
      <c r="G4" s="5">
        <f>DATE(1900+VALUE(MID(D4,2,2)),VALUE(MID(D4,4,2)),VALUE(MID(D4,6,2)))</f>
        <v>28660</v>
      </c>
      <c r="H4" s="66"/>
      <c r="I4" s="126"/>
      <c r="J4" s="127"/>
      <c r="K4" s="127"/>
      <c r="L4" s="127"/>
      <c r="M4" s="127"/>
      <c r="N4" s="127"/>
      <c r="O4" s="128"/>
    </row>
    <row r="5" spans="1:15" ht="15" thickBot="1" x14ac:dyDescent="0.35">
      <c r="A5" s="12">
        <v>2</v>
      </c>
      <c r="B5" s="22" t="s">
        <v>7</v>
      </c>
      <c r="C5" s="15" t="s">
        <v>17</v>
      </c>
      <c r="D5" s="19">
        <v>1560809163251</v>
      </c>
      <c r="E5" s="15" t="str">
        <f t="shared" ref="E5:E13" si="0">IF(LEFT(D5,1)="1","Masculin","Feminin")</f>
        <v>Masculin</v>
      </c>
      <c r="F5" s="9">
        <f t="shared" ref="F5:F13" ca="1" si="1">YEAR(TODAY())-(1900+VALUE(MID(D5,2,2)))</f>
        <v>66</v>
      </c>
      <c r="G5" s="6">
        <f t="shared" ref="G5:G13" si="2">DATE(1900+VALUE(MID(D5,2,2)),VALUE(MID(D5,4,2)),VALUE(MID(D5,6,2)))</f>
        <v>20676</v>
      </c>
      <c r="H5" s="66"/>
      <c r="I5" s="126"/>
      <c r="J5" s="127"/>
      <c r="K5" s="127"/>
      <c r="L5" s="127"/>
      <c r="M5" s="127"/>
      <c r="N5" s="127"/>
      <c r="O5" s="128"/>
    </row>
    <row r="6" spans="1:15" ht="15" thickBot="1" x14ac:dyDescent="0.35">
      <c r="A6" s="24">
        <v>3</v>
      </c>
      <c r="B6" s="21" t="s">
        <v>8</v>
      </c>
      <c r="C6" s="16" t="s">
        <v>18</v>
      </c>
      <c r="D6" s="18">
        <v>1580202163254</v>
      </c>
      <c r="E6" s="16" t="str">
        <f t="shared" si="0"/>
        <v>Masculin</v>
      </c>
      <c r="F6" s="10">
        <f t="shared" ca="1" si="1"/>
        <v>64</v>
      </c>
      <c r="G6" s="7">
        <f t="shared" si="2"/>
        <v>21218</v>
      </c>
      <c r="H6" s="66"/>
      <c r="I6" s="126"/>
      <c r="J6" s="127"/>
      <c r="K6" s="127"/>
      <c r="L6" s="127"/>
      <c r="M6" s="127"/>
      <c r="N6" s="127"/>
      <c r="O6" s="128"/>
    </row>
    <row r="7" spans="1:15" ht="15" thickBot="1" x14ac:dyDescent="0.35">
      <c r="A7" s="12">
        <v>4</v>
      </c>
      <c r="B7" s="22" t="s">
        <v>9</v>
      </c>
      <c r="C7" s="15" t="s">
        <v>19</v>
      </c>
      <c r="D7" s="19">
        <v>2800519163254</v>
      </c>
      <c r="E7" s="15" t="str">
        <f t="shared" si="0"/>
        <v>Feminin</v>
      </c>
      <c r="F7" s="9">
        <f t="shared" ca="1" si="1"/>
        <v>42</v>
      </c>
      <c r="G7" s="6">
        <f t="shared" si="2"/>
        <v>29360</v>
      </c>
      <c r="H7" s="66"/>
      <c r="I7" s="126"/>
      <c r="J7" s="127"/>
      <c r="K7" s="127"/>
      <c r="L7" s="127"/>
      <c r="M7" s="127"/>
      <c r="N7" s="127"/>
      <c r="O7" s="128"/>
    </row>
    <row r="8" spans="1:15" ht="15" thickBot="1" x14ac:dyDescent="0.35">
      <c r="A8" s="25">
        <v>5</v>
      </c>
      <c r="B8" s="20" t="s">
        <v>10</v>
      </c>
      <c r="C8" s="15" t="s">
        <v>19</v>
      </c>
      <c r="D8" s="19">
        <v>2821212163255</v>
      </c>
      <c r="E8" s="15" t="str">
        <f t="shared" si="0"/>
        <v>Feminin</v>
      </c>
      <c r="F8" s="9">
        <f t="shared" ca="1" si="1"/>
        <v>40</v>
      </c>
      <c r="G8" s="6">
        <f t="shared" si="2"/>
        <v>30297</v>
      </c>
      <c r="H8" s="66"/>
      <c r="I8" s="126"/>
      <c r="J8" s="127"/>
      <c r="K8" s="127"/>
      <c r="L8" s="127"/>
      <c r="M8" s="127"/>
      <c r="N8" s="127"/>
      <c r="O8" s="128"/>
    </row>
    <row r="9" spans="1:15" ht="15" thickBot="1" x14ac:dyDescent="0.35">
      <c r="A9" s="26">
        <v>6</v>
      </c>
      <c r="B9" s="27" t="s">
        <v>11</v>
      </c>
      <c r="C9" s="28" t="s">
        <v>19</v>
      </c>
      <c r="D9" s="29">
        <v>2790419163222</v>
      </c>
      <c r="E9" s="28" t="str">
        <f t="shared" si="0"/>
        <v>Feminin</v>
      </c>
      <c r="F9" s="30">
        <f t="shared" ca="1" si="1"/>
        <v>43</v>
      </c>
      <c r="G9" s="31">
        <f t="shared" si="2"/>
        <v>28964</v>
      </c>
      <c r="H9" s="66"/>
      <c r="I9" s="126"/>
      <c r="J9" s="127"/>
      <c r="K9" s="127"/>
      <c r="L9" s="127"/>
      <c r="M9" s="127"/>
      <c r="N9" s="127"/>
      <c r="O9" s="128"/>
    </row>
    <row r="10" spans="1:15" ht="15" thickBot="1" x14ac:dyDescent="0.35">
      <c r="A10" s="26">
        <v>7</v>
      </c>
      <c r="B10" s="21" t="s">
        <v>12</v>
      </c>
      <c r="C10" s="16" t="s">
        <v>18</v>
      </c>
      <c r="D10" s="18">
        <v>1660829163287</v>
      </c>
      <c r="E10" s="16" t="str">
        <f t="shared" si="0"/>
        <v>Masculin</v>
      </c>
      <c r="F10" s="10">
        <f t="shared" ca="1" si="1"/>
        <v>56</v>
      </c>
      <c r="G10" s="7">
        <f t="shared" si="2"/>
        <v>24348</v>
      </c>
      <c r="H10" s="66"/>
      <c r="I10" s="126"/>
      <c r="J10" s="127"/>
      <c r="K10" s="127"/>
      <c r="L10" s="127"/>
      <c r="M10" s="127"/>
      <c r="N10" s="127"/>
      <c r="O10" s="128"/>
    </row>
    <row r="11" spans="1:15" ht="15" thickBot="1" x14ac:dyDescent="0.35">
      <c r="A11" s="26">
        <v>8</v>
      </c>
      <c r="B11" s="22" t="s">
        <v>13</v>
      </c>
      <c r="C11" s="15" t="s">
        <v>20</v>
      </c>
      <c r="D11" s="19">
        <v>2541119163244</v>
      </c>
      <c r="E11" s="15" t="str">
        <f t="shared" si="0"/>
        <v>Feminin</v>
      </c>
      <c r="F11" s="9">
        <f t="shared" ca="1" si="1"/>
        <v>68</v>
      </c>
      <c r="G11" s="6">
        <f t="shared" si="2"/>
        <v>20047</v>
      </c>
      <c r="H11" s="66"/>
      <c r="I11" s="126"/>
      <c r="J11" s="127"/>
      <c r="K11" s="127"/>
      <c r="L11" s="127"/>
      <c r="M11" s="127"/>
      <c r="N11" s="127"/>
      <c r="O11" s="128"/>
    </row>
    <row r="12" spans="1:15" ht="15" thickBot="1" x14ac:dyDescent="0.35">
      <c r="A12" s="26">
        <v>9</v>
      </c>
      <c r="B12" s="21" t="s">
        <v>14</v>
      </c>
      <c r="C12" s="16" t="s">
        <v>18</v>
      </c>
      <c r="D12" s="18">
        <v>1710606163244</v>
      </c>
      <c r="E12" s="16" t="str">
        <f t="shared" si="0"/>
        <v>Masculin</v>
      </c>
      <c r="F12" s="10">
        <f t="shared" ca="1" si="1"/>
        <v>51</v>
      </c>
      <c r="G12" s="7">
        <f t="shared" si="2"/>
        <v>26090</v>
      </c>
      <c r="H12" s="66"/>
      <c r="I12" s="126"/>
      <c r="J12" s="127"/>
      <c r="K12" s="127"/>
      <c r="L12" s="127"/>
      <c r="M12" s="127"/>
      <c r="N12" s="127"/>
      <c r="O12" s="128"/>
    </row>
    <row r="13" spans="1:15" ht="15" thickBot="1" x14ac:dyDescent="0.35">
      <c r="A13" s="4">
        <v>10</v>
      </c>
      <c r="B13" s="20" t="s">
        <v>15</v>
      </c>
      <c r="C13" s="15" t="s">
        <v>17</v>
      </c>
      <c r="D13" s="19">
        <v>2810909163254</v>
      </c>
      <c r="E13" s="15" t="str">
        <f t="shared" si="0"/>
        <v>Feminin</v>
      </c>
      <c r="F13" s="9">
        <f t="shared" ca="1" si="1"/>
        <v>41</v>
      </c>
      <c r="G13" s="6">
        <f t="shared" si="2"/>
        <v>29838</v>
      </c>
      <c r="H13" s="66"/>
      <c r="I13" s="126"/>
      <c r="J13" s="127"/>
      <c r="K13" s="127"/>
      <c r="L13" s="127"/>
      <c r="M13" s="127"/>
      <c r="N13" s="127"/>
      <c r="O13" s="128"/>
    </row>
    <row r="14" spans="1:15" ht="15" thickBot="1" x14ac:dyDescent="0.35">
      <c r="H14" s="66"/>
      <c r="I14" s="126"/>
      <c r="J14" s="127"/>
      <c r="K14" s="127"/>
      <c r="L14" s="127"/>
      <c r="M14" s="127"/>
      <c r="N14" s="127"/>
      <c r="O14" s="128"/>
    </row>
    <row r="15" spans="1:15" ht="15" thickBot="1" x14ac:dyDescent="0.35">
      <c r="A15" s="140" t="s">
        <v>22</v>
      </c>
      <c r="B15" s="141"/>
      <c r="C15" s="141"/>
      <c r="D15" s="142"/>
      <c r="H15" s="66"/>
      <c r="I15" s="126"/>
      <c r="J15" s="127"/>
      <c r="K15" s="127"/>
      <c r="L15" s="127"/>
      <c r="M15" s="127"/>
      <c r="N15" s="127"/>
      <c r="O15" s="128"/>
    </row>
    <row r="16" spans="1:15" ht="15" thickBot="1" x14ac:dyDescent="0.35">
      <c r="A16" s="134" t="s">
        <v>43</v>
      </c>
      <c r="B16" s="135"/>
      <c r="C16" s="136"/>
      <c r="D16" s="3">
        <f ca="1">COUNTIF(F4:F13,"&lt;=45")</f>
        <v>5</v>
      </c>
      <c r="H16" s="66"/>
      <c r="I16" s="126"/>
      <c r="J16" s="127"/>
      <c r="K16" s="127"/>
      <c r="L16" s="127"/>
      <c r="M16" s="127"/>
      <c r="N16" s="127"/>
      <c r="O16" s="128"/>
    </row>
    <row r="17" spans="1:15" ht="15" thickBot="1" x14ac:dyDescent="0.35">
      <c r="A17" s="137" t="s">
        <v>44</v>
      </c>
      <c r="B17" s="135"/>
      <c r="C17" s="136"/>
      <c r="D17" s="2">
        <f ca="1">COUNTIF(F4:F13,"&gt;45")</f>
        <v>5</v>
      </c>
      <c r="H17" s="66"/>
      <c r="I17" s="126"/>
      <c r="J17" s="127"/>
      <c r="K17" s="127"/>
      <c r="L17" s="127"/>
      <c r="M17" s="127"/>
      <c r="N17" s="127"/>
      <c r="O17" s="128"/>
    </row>
    <row r="18" spans="1:15" ht="15" thickBot="1" x14ac:dyDescent="0.35">
      <c r="A18" s="138" t="s">
        <v>45</v>
      </c>
      <c r="B18" s="139"/>
      <c r="C18" s="139"/>
      <c r="D18" s="2">
        <f>COUNTIF(E4:E13,"Masculin")</f>
        <v>5</v>
      </c>
      <c r="H18" s="66"/>
      <c r="I18" s="126"/>
      <c r="J18" s="127"/>
      <c r="K18" s="127"/>
      <c r="L18" s="127"/>
      <c r="M18" s="127"/>
      <c r="N18" s="127"/>
      <c r="O18" s="128"/>
    </row>
    <row r="19" spans="1:15" ht="15" thickBot="1" x14ac:dyDescent="0.35">
      <c r="A19" s="137" t="s">
        <v>46</v>
      </c>
      <c r="B19" s="135"/>
      <c r="C19" s="136"/>
      <c r="D19" s="2">
        <f>COUNTIF(E4:E13,"Feminin")</f>
        <v>5</v>
      </c>
      <c r="H19" s="66"/>
      <c r="I19" s="129"/>
      <c r="J19" s="130"/>
      <c r="K19" s="130"/>
      <c r="L19" s="130"/>
      <c r="M19" s="130"/>
      <c r="N19" s="130"/>
      <c r="O19" s="131"/>
    </row>
  </sheetData>
  <mergeCells count="7">
    <mergeCell ref="I1:O19"/>
    <mergeCell ref="A1:C1"/>
    <mergeCell ref="A16:C16"/>
    <mergeCell ref="A17:C17"/>
    <mergeCell ref="A18:C18"/>
    <mergeCell ref="A19:C19"/>
    <mergeCell ref="A15:D15"/>
  </mergeCells>
  <dataValidations count="1">
    <dataValidation type="list" allowBlank="1" showInputMessage="1" showErrorMessage="1" sqref="C4:C13" xr:uid="{A2459EC9-51E2-4092-9990-1DEBACFE4AEB}">
      <formula1>"DIRECTOR,CONTABIL,ECONOMIST,VÂNZĂTOR,GESTIONAR"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4D6F-C99E-44D3-B1C2-B7348C203410}">
  <sheetPr>
    <tabColor rgb="FFFFCCCC"/>
  </sheetPr>
  <dimension ref="A1:P17"/>
  <sheetViews>
    <sheetView workbookViewId="0">
      <selection activeCell="L17" sqref="L17"/>
    </sheetView>
  </sheetViews>
  <sheetFormatPr defaultRowHeight="14.4" x14ac:dyDescent="0.3"/>
  <cols>
    <col min="2" max="2" width="24" customWidth="1"/>
    <col min="3" max="3" width="13.44140625" bestFit="1" customWidth="1"/>
    <col min="4" max="4" width="15.88671875" customWidth="1"/>
    <col min="5" max="5" width="13.6640625" customWidth="1"/>
    <col min="6" max="6" width="15.77734375" customWidth="1"/>
    <col min="7" max="7" width="16.77734375" bestFit="1" customWidth="1"/>
  </cols>
  <sheetData>
    <row r="1" spans="1:16" s="32" customFormat="1" ht="32.4" customHeight="1" thickTop="1" thickBot="1" x14ac:dyDescent="0.35">
      <c r="A1" s="144"/>
      <c r="B1" s="144"/>
      <c r="C1" s="144"/>
      <c r="D1" s="144"/>
      <c r="E1" s="144"/>
      <c r="F1" s="144"/>
      <c r="G1" s="144"/>
      <c r="I1" s="143" t="s">
        <v>123</v>
      </c>
      <c r="J1" s="143"/>
      <c r="K1" s="143"/>
      <c r="L1" s="143"/>
      <c r="M1" s="143"/>
      <c r="N1" s="143"/>
      <c r="O1" s="143"/>
      <c r="P1" s="143"/>
    </row>
    <row r="2" spans="1:16" ht="73.2" customHeight="1" thickTop="1" thickBot="1" x14ac:dyDescent="0.35">
      <c r="A2" s="145"/>
      <c r="B2" s="145"/>
      <c r="C2" s="145"/>
      <c r="D2" s="145"/>
      <c r="E2" s="145"/>
      <c r="F2" s="145"/>
      <c r="G2" s="145"/>
      <c r="I2" s="143"/>
      <c r="J2" s="143"/>
      <c r="K2" s="143"/>
      <c r="L2" s="143"/>
      <c r="M2" s="143"/>
      <c r="N2" s="143"/>
      <c r="O2" s="143"/>
      <c r="P2" s="143"/>
    </row>
    <row r="3" spans="1:16" ht="46.2" thickTop="1" thickBot="1" x14ac:dyDescent="0.35">
      <c r="A3" s="120" t="s">
        <v>23</v>
      </c>
      <c r="B3" s="121" t="s">
        <v>24</v>
      </c>
      <c r="C3" s="120" t="s">
        <v>25</v>
      </c>
      <c r="D3" s="120" t="s">
        <v>26</v>
      </c>
      <c r="E3" s="120" t="s">
        <v>27</v>
      </c>
      <c r="F3" s="121" t="s">
        <v>28</v>
      </c>
      <c r="G3" s="121" t="s">
        <v>29</v>
      </c>
      <c r="H3" s="33"/>
      <c r="I3" s="143"/>
      <c r="J3" s="143"/>
      <c r="K3" s="143"/>
      <c r="L3" s="143"/>
      <c r="M3" s="143"/>
      <c r="N3" s="143"/>
      <c r="O3" s="143"/>
      <c r="P3" s="143"/>
    </row>
    <row r="4" spans="1:16" ht="18" thickTop="1" thickBot="1" x14ac:dyDescent="0.35">
      <c r="A4" s="120">
        <v>101</v>
      </c>
      <c r="B4" s="122" t="s">
        <v>30</v>
      </c>
      <c r="C4" s="117" t="s">
        <v>37</v>
      </c>
      <c r="D4" s="118">
        <v>200</v>
      </c>
      <c r="E4" s="118">
        <v>120000</v>
      </c>
      <c r="F4" s="118">
        <f>IF(C4="A",D4-E4,0)</f>
        <v>0</v>
      </c>
      <c r="G4" s="118">
        <f>IF(C4="A",0,E4-D4)</f>
        <v>119800</v>
      </c>
      <c r="I4" s="143"/>
      <c r="J4" s="143"/>
      <c r="K4" s="143"/>
      <c r="L4" s="143"/>
      <c r="M4" s="143"/>
      <c r="N4" s="143"/>
      <c r="O4" s="143"/>
      <c r="P4" s="143"/>
    </row>
    <row r="5" spans="1:16" ht="18" thickTop="1" thickBot="1" x14ac:dyDescent="0.35">
      <c r="A5" s="120">
        <v>212</v>
      </c>
      <c r="B5" s="122" t="s">
        <v>31</v>
      </c>
      <c r="C5" s="117" t="s">
        <v>38</v>
      </c>
      <c r="D5" s="118">
        <v>120000</v>
      </c>
      <c r="E5" s="118">
        <v>20900</v>
      </c>
      <c r="F5" s="118">
        <f t="shared" ref="F5:F10" si="0">IF(C5="A",D5-E5,0)</f>
        <v>99100</v>
      </c>
      <c r="G5" s="118">
        <f t="shared" ref="G5:G10" si="1">IF(C5="A",0,E5-D5)</f>
        <v>0</v>
      </c>
      <c r="I5" s="143"/>
      <c r="J5" s="143"/>
      <c r="K5" s="143"/>
      <c r="L5" s="143"/>
      <c r="M5" s="143"/>
      <c r="N5" s="143"/>
      <c r="O5" s="143"/>
      <c r="P5" s="143"/>
    </row>
    <row r="6" spans="1:16" ht="18" thickTop="1" thickBot="1" x14ac:dyDescent="0.35">
      <c r="A6" s="120">
        <v>301</v>
      </c>
      <c r="B6" s="122" t="s">
        <v>32</v>
      </c>
      <c r="C6" s="117" t="s">
        <v>38</v>
      </c>
      <c r="D6" s="118">
        <v>145000</v>
      </c>
      <c r="E6" s="118">
        <v>120000</v>
      </c>
      <c r="F6" s="118">
        <f t="shared" si="0"/>
        <v>25000</v>
      </c>
      <c r="G6" s="118">
        <f t="shared" si="1"/>
        <v>0</v>
      </c>
      <c r="I6" s="143"/>
      <c r="J6" s="143"/>
      <c r="K6" s="143"/>
      <c r="L6" s="143"/>
      <c r="M6" s="143"/>
      <c r="N6" s="143"/>
      <c r="O6" s="143"/>
      <c r="P6" s="143"/>
    </row>
    <row r="7" spans="1:16" ht="18" thickTop="1" thickBot="1" x14ac:dyDescent="0.35">
      <c r="A7" s="120">
        <v>401</v>
      </c>
      <c r="B7" s="122" t="s">
        <v>33</v>
      </c>
      <c r="C7" s="117" t="s">
        <v>37</v>
      </c>
      <c r="D7" s="118">
        <v>560000</v>
      </c>
      <c r="E7" s="118">
        <v>968300</v>
      </c>
      <c r="F7" s="118">
        <f t="shared" si="0"/>
        <v>0</v>
      </c>
      <c r="G7" s="118">
        <f t="shared" si="1"/>
        <v>408300</v>
      </c>
      <c r="I7" s="143"/>
      <c r="J7" s="143"/>
      <c r="K7" s="143"/>
      <c r="L7" s="143"/>
      <c r="M7" s="143"/>
      <c r="N7" s="143"/>
      <c r="O7" s="143"/>
      <c r="P7" s="143"/>
    </row>
    <row r="8" spans="1:16" ht="18" thickTop="1" thickBot="1" x14ac:dyDescent="0.35">
      <c r="A8" s="120">
        <v>411</v>
      </c>
      <c r="B8" s="122" t="s">
        <v>34</v>
      </c>
      <c r="C8" s="117" t="s">
        <v>38</v>
      </c>
      <c r="D8" s="118">
        <v>234000</v>
      </c>
      <c r="E8" s="118">
        <v>123000</v>
      </c>
      <c r="F8" s="118">
        <f t="shared" si="0"/>
        <v>111000</v>
      </c>
      <c r="G8" s="118">
        <f t="shared" si="1"/>
        <v>0</v>
      </c>
      <c r="I8" s="143"/>
      <c r="J8" s="143"/>
      <c r="K8" s="143"/>
      <c r="L8" s="143"/>
      <c r="M8" s="143"/>
      <c r="N8" s="143"/>
      <c r="O8" s="143"/>
      <c r="P8" s="143"/>
    </row>
    <row r="9" spans="1:16" ht="18" thickTop="1" thickBot="1" x14ac:dyDescent="0.35">
      <c r="A9" s="120">
        <v>5121</v>
      </c>
      <c r="B9" s="122" t="s">
        <v>35</v>
      </c>
      <c r="C9" s="117" t="s">
        <v>38</v>
      </c>
      <c r="D9" s="118">
        <v>502000</v>
      </c>
      <c r="E9" s="118">
        <v>212000</v>
      </c>
      <c r="F9" s="118">
        <f t="shared" si="0"/>
        <v>290000</v>
      </c>
      <c r="G9" s="118">
        <f t="shared" si="1"/>
        <v>0</v>
      </c>
      <c r="I9" s="143"/>
      <c r="J9" s="143"/>
      <c r="K9" s="143"/>
      <c r="L9" s="143"/>
      <c r="M9" s="143"/>
      <c r="N9" s="143"/>
      <c r="O9" s="143"/>
      <c r="P9" s="143"/>
    </row>
    <row r="10" spans="1:16" ht="18" thickTop="1" thickBot="1" x14ac:dyDescent="0.35">
      <c r="A10" s="120">
        <v>5311</v>
      </c>
      <c r="B10" s="122" t="s">
        <v>36</v>
      </c>
      <c r="C10" s="117" t="s">
        <v>38</v>
      </c>
      <c r="D10" s="118">
        <v>15000</v>
      </c>
      <c r="E10" s="118">
        <v>12000</v>
      </c>
      <c r="F10" s="118">
        <f t="shared" si="0"/>
        <v>3000</v>
      </c>
      <c r="G10" s="118">
        <f t="shared" si="1"/>
        <v>0</v>
      </c>
      <c r="I10" s="143"/>
      <c r="J10" s="143"/>
      <c r="K10" s="143"/>
      <c r="L10" s="143"/>
      <c r="M10" s="143"/>
      <c r="N10" s="143"/>
      <c r="O10" s="143"/>
      <c r="P10" s="143"/>
    </row>
    <row r="11" spans="1:16" ht="15.6" thickTop="1" thickBot="1" x14ac:dyDescent="0.35">
      <c r="I11" s="143"/>
      <c r="J11" s="143"/>
      <c r="K11" s="143"/>
      <c r="L11" s="143"/>
      <c r="M11" s="143"/>
      <c r="N11" s="143"/>
      <c r="O11" s="143"/>
      <c r="P11" s="143"/>
    </row>
    <row r="12" spans="1:16" ht="18" thickTop="1" thickBot="1" x14ac:dyDescent="0.35">
      <c r="A12" s="146" t="s">
        <v>39</v>
      </c>
      <c r="B12" s="147"/>
      <c r="C12" s="119">
        <f>SUMIF(C4:C10,"A",D4:D10)</f>
        <v>1016000</v>
      </c>
      <c r="I12" s="116"/>
      <c r="J12" s="116"/>
      <c r="K12" s="116"/>
      <c r="L12" s="116"/>
      <c r="M12" s="116"/>
      <c r="N12" s="116"/>
      <c r="O12" s="116"/>
      <c r="P12" s="116"/>
    </row>
    <row r="13" spans="1:16" ht="18" thickTop="1" thickBot="1" x14ac:dyDescent="0.35">
      <c r="A13" s="148" t="s">
        <v>40</v>
      </c>
      <c r="B13" s="149"/>
      <c r="C13" s="119">
        <f>SUMIF(C4:C10,"A",E4:E10)</f>
        <v>487900</v>
      </c>
      <c r="I13" s="116"/>
      <c r="J13" s="116"/>
      <c r="K13" s="116"/>
      <c r="L13" s="116"/>
      <c r="M13" s="116"/>
      <c r="N13" s="116"/>
      <c r="O13" s="116"/>
      <c r="P13" s="116"/>
    </row>
    <row r="14" spans="1:16" ht="18" thickTop="1" thickBot="1" x14ac:dyDescent="0.35">
      <c r="A14" s="146" t="s">
        <v>41</v>
      </c>
      <c r="B14" s="147"/>
      <c r="C14" s="119">
        <f>SUMIF(C4:C10,"P",D4:D10)</f>
        <v>560200</v>
      </c>
    </row>
    <row r="15" spans="1:16" ht="18" thickTop="1" thickBot="1" x14ac:dyDescent="0.35">
      <c r="A15" s="146" t="s">
        <v>42</v>
      </c>
      <c r="B15" s="147"/>
      <c r="C15" s="119">
        <f>SUMIF(C4:C10,"P",E4:E10)</f>
        <v>1088300</v>
      </c>
    </row>
    <row r="16" spans="1:16" ht="15" thickTop="1" x14ac:dyDescent="0.3">
      <c r="C16" s="34"/>
      <c r="D16" s="33"/>
    </row>
    <row r="17" spans="3:3" x14ac:dyDescent="0.3">
      <c r="C17" s="33"/>
    </row>
  </sheetData>
  <mergeCells count="6">
    <mergeCell ref="A15:B15"/>
    <mergeCell ref="I1:P11"/>
    <mergeCell ref="A1:G2"/>
    <mergeCell ref="A12:B12"/>
    <mergeCell ref="A13:B13"/>
    <mergeCell ref="A14:B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FF49-DB0B-42DE-A764-780BB63E8AB9}">
  <sheetPr>
    <tabColor rgb="FF00B0F0"/>
  </sheetPr>
  <dimension ref="A1:L13"/>
  <sheetViews>
    <sheetView tabSelected="1" workbookViewId="0">
      <selection activeCell="J15" sqref="J15"/>
    </sheetView>
  </sheetViews>
  <sheetFormatPr defaultRowHeight="14.4" x14ac:dyDescent="0.3"/>
  <cols>
    <col min="1" max="1" width="9.109375" style="37" bestFit="1" customWidth="1"/>
    <col min="2" max="2" width="24" bestFit="1" customWidth="1"/>
    <col min="3" max="3" width="19.88671875" bestFit="1" customWidth="1"/>
    <col min="4" max="4" width="35.5546875" customWidth="1"/>
  </cols>
  <sheetData>
    <row r="1" spans="1:12" s="36" customFormat="1" ht="97.8" customHeight="1" thickTop="1" thickBot="1" x14ac:dyDescent="0.35">
      <c r="A1" s="150"/>
      <c r="B1" s="151"/>
      <c r="C1" s="151"/>
      <c r="D1" s="151"/>
      <c r="E1" s="59"/>
      <c r="F1" s="152" t="s">
        <v>107</v>
      </c>
      <c r="G1" s="153"/>
      <c r="H1" s="153"/>
      <c r="I1" s="153"/>
      <c r="J1" s="153"/>
      <c r="K1" s="154"/>
      <c r="L1" s="59"/>
    </row>
    <row r="2" spans="1:12" ht="28.8" thickTop="1" thickBot="1" x14ac:dyDescent="0.35">
      <c r="A2" s="50" t="s">
        <v>103</v>
      </c>
      <c r="B2" s="49" t="s">
        <v>104</v>
      </c>
      <c r="C2" s="50" t="s">
        <v>105</v>
      </c>
      <c r="D2" s="49" t="s">
        <v>106</v>
      </c>
      <c r="F2" s="155"/>
      <c r="G2" s="156"/>
      <c r="H2" s="156"/>
      <c r="I2" s="156"/>
      <c r="J2" s="156"/>
      <c r="K2" s="157"/>
      <c r="L2" s="33"/>
    </row>
    <row r="3" spans="1:12" ht="17.399999999999999" thickTop="1" thickBot="1" x14ac:dyDescent="0.35">
      <c r="A3" s="52">
        <v>1</v>
      </c>
      <c r="B3" s="53" t="s">
        <v>47</v>
      </c>
      <c r="C3" s="54">
        <v>300</v>
      </c>
      <c r="D3" s="62" t="str">
        <f>LOOKUP(C3,Categorie!$A$2:$A$5,Categorie!$B$2:$B$5)</f>
        <v>mare</v>
      </c>
    </row>
    <row r="4" spans="1:12" ht="17.399999999999999" thickTop="1" thickBot="1" x14ac:dyDescent="0.35">
      <c r="A4" s="55">
        <v>2</v>
      </c>
      <c r="B4" s="56" t="s">
        <v>48</v>
      </c>
      <c r="C4" s="57">
        <v>150</v>
      </c>
      <c r="D4" s="60" t="str">
        <f>LOOKUP(C4,Categorie!$A$2:$A$5,Categorie!$B$2:$B$5)</f>
        <v>mijlocie</v>
      </c>
      <c r="F4" s="33"/>
    </row>
    <row r="5" spans="1:12" ht="17.399999999999999" thickTop="1" thickBot="1" x14ac:dyDescent="0.35">
      <c r="A5" s="52">
        <v>3</v>
      </c>
      <c r="B5" s="53" t="s">
        <v>49</v>
      </c>
      <c r="C5" s="54">
        <v>29</v>
      </c>
      <c r="D5" s="61" t="str">
        <f>LOOKUP(C5,Categorie!$A$2:$A$5,Categorie!$B$2:$B$5)</f>
        <v>mică</v>
      </c>
    </row>
    <row r="6" spans="1:12" ht="17.399999999999999" thickTop="1" thickBot="1" x14ac:dyDescent="0.35">
      <c r="A6" s="58">
        <v>4</v>
      </c>
      <c r="B6" s="56" t="s">
        <v>50</v>
      </c>
      <c r="C6" s="57">
        <v>200</v>
      </c>
      <c r="D6" s="60" t="str">
        <f>LOOKUP(C6,Categorie!$A$2:$A$5,Categorie!$B$2:$B$5)</f>
        <v>mijlocie</v>
      </c>
    </row>
    <row r="7" spans="1:12" ht="17.399999999999999" thickTop="1" thickBot="1" x14ac:dyDescent="0.35">
      <c r="A7" s="58">
        <v>5</v>
      </c>
      <c r="B7" s="53" t="s">
        <v>51</v>
      </c>
      <c r="C7" s="54">
        <v>1000</v>
      </c>
      <c r="D7" s="62" t="str">
        <f>LOOKUP(C7,Categorie!$A$2:$A$5,Categorie!$B$2:$B$5)</f>
        <v>mare</v>
      </c>
    </row>
    <row r="8" spans="1:12" ht="17.399999999999999" thickTop="1" thickBot="1" x14ac:dyDescent="0.35">
      <c r="A8" s="55">
        <v>6</v>
      </c>
      <c r="B8" s="56" t="s">
        <v>52</v>
      </c>
      <c r="C8" s="57">
        <v>4</v>
      </c>
      <c r="D8" s="63" t="str">
        <f>LOOKUP(C8,Categorie!$A$2:$A$5,Categorie!$B$2:$B$5)</f>
        <v>micro</v>
      </c>
      <c r="G8" s="51"/>
    </row>
    <row r="9" spans="1:12" ht="17.399999999999999" thickTop="1" thickBot="1" x14ac:dyDescent="0.35">
      <c r="A9" s="52">
        <v>7</v>
      </c>
      <c r="B9" s="53" t="s">
        <v>53</v>
      </c>
      <c r="C9" s="54">
        <v>10</v>
      </c>
      <c r="D9" s="61" t="str">
        <f>LOOKUP(C9,Categorie!$A$2:$A$5,Categorie!$B$2:$B$5)</f>
        <v>mică</v>
      </c>
    </row>
    <row r="10" spans="1:12" ht="15" thickTop="1" x14ac:dyDescent="0.3"/>
    <row r="13" spans="1:12" x14ac:dyDescent="0.3">
      <c r="D13" s="51"/>
    </row>
  </sheetData>
  <mergeCells count="2">
    <mergeCell ref="A1:D1"/>
    <mergeCell ref="F1:K2"/>
  </mergeCells>
  <conditionalFormatting sqref="D3:D9">
    <cfRule type="cellIs" dxfId="7" priority="4" operator="equal">
      <formula>"mare"</formula>
    </cfRule>
    <cfRule type="cellIs" dxfId="4" priority="3" operator="equal">
      <formula>"mijlocie"</formula>
    </cfRule>
    <cfRule type="cellIs" dxfId="6" priority="2" operator="equal">
      <formula>"mică"</formula>
    </cfRule>
    <cfRule type="cellIs" dxfId="5" priority="1" operator="equal">
      <formula>"micro"</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A0FE9-8FBF-472D-8534-DF47CFCD5449}">
  <sheetPr>
    <tabColor rgb="FF00B0F0"/>
  </sheetPr>
  <dimension ref="A1:B5"/>
  <sheetViews>
    <sheetView workbookViewId="0">
      <selection activeCell="E7" sqref="E7"/>
    </sheetView>
  </sheetViews>
  <sheetFormatPr defaultRowHeight="14.4" x14ac:dyDescent="0.3"/>
  <cols>
    <col min="1" max="1" width="8.5546875" bestFit="1" customWidth="1"/>
    <col min="2" max="2" width="9.88671875" bestFit="1" customWidth="1"/>
  </cols>
  <sheetData>
    <row r="1" spans="1:2" ht="28.2" thickBot="1" x14ac:dyDescent="0.35">
      <c r="A1" s="43" t="s">
        <v>54</v>
      </c>
      <c r="B1" s="44" t="s">
        <v>55</v>
      </c>
    </row>
    <row r="2" spans="1:2" ht="15" thickBot="1" x14ac:dyDescent="0.35">
      <c r="A2" s="38">
        <v>1</v>
      </c>
      <c r="B2" s="42" t="s">
        <v>56</v>
      </c>
    </row>
    <row r="3" spans="1:2" ht="15" thickBot="1" x14ac:dyDescent="0.35">
      <c r="A3" s="38">
        <v>10</v>
      </c>
      <c r="B3" s="42" t="s">
        <v>57</v>
      </c>
    </row>
    <row r="4" spans="1:2" ht="15" thickBot="1" x14ac:dyDescent="0.35">
      <c r="A4" s="38">
        <v>50</v>
      </c>
      <c r="B4" s="42" t="s">
        <v>58</v>
      </c>
    </row>
    <row r="5" spans="1:2" ht="15" thickBot="1" x14ac:dyDescent="0.35">
      <c r="A5" s="38">
        <v>250</v>
      </c>
      <c r="B5" s="42"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B883-0474-4A3F-9FFD-EB585BEDB573}">
  <sheetPr>
    <tabColor rgb="FFFFC000"/>
  </sheetPr>
  <dimension ref="A1:I30"/>
  <sheetViews>
    <sheetView workbookViewId="0">
      <selection activeCell="K14" sqref="K14"/>
    </sheetView>
  </sheetViews>
  <sheetFormatPr defaultRowHeight="14.4" x14ac:dyDescent="0.3"/>
  <cols>
    <col min="1" max="1" width="15.77734375" customWidth="1"/>
    <col min="2" max="2" width="16.88671875" customWidth="1"/>
  </cols>
  <sheetData>
    <row r="1" spans="1:9" ht="33" customHeight="1" thickBot="1" x14ac:dyDescent="0.35">
      <c r="A1" s="45" t="s">
        <v>60</v>
      </c>
      <c r="B1" s="45" t="s">
        <v>61</v>
      </c>
      <c r="C1" s="69"/>
      <c r="D1" s="158" t="s">
        <v>112</v>
      </c>
      <c r="E1" s="159"/>
      <c r="F1" s="159"/>
      <c r="G1" s="159"/>
      <c r="H1" s="160"/>
    </row>
    <row r="2" spans="1:9" ht="15" thickBot="1" x14ac:dyDescent="0.35">
      <c r="A2" s="41">
        <v>1900</v>
      </c>
      <c r="B2" s="35" t="str">
        <f>ROMAN(A2)</f>
        <v>MCM</v>
      </c>
      <c r="C2" s="69"/>
      <c r="D2" s="161"/>
      <c r="E2" s="127"/>
      <c r="F2" s="127"/>
      <c r="G2" s="127"/>
      <c r="H2" s="162"/>
    </row>
    <row r="3" spans="1:9" ht="15" thickBot="1" x14ac:dyDescent="0.35">
      <c r="A3" s="41">
        <v>1901</v>
      </c>
      <c r="B3" s="35" t="str">
        <f t="shared" ref="B3:B30" si="0">ROMAN(A3)</f>
        <v>MCMI</v>
      </c>
      <c r="C3" s="69"/>
      <c r="D3" s="161"/>
      <c r="E3" s="127"/>
      <c r="F3" s="127"/>
      <c r="G3" s="127"/>
      <c r="H3" s="162"/>
    </row>
    <row r="4" spans="1:9" ht="15" thickBot="1" x14ac:dyDescent="0.35">
      <c r="A4" s="41">
        <v>1902</v>
      </c>
      <c r="B4" s="35" t="str">
        <f t="shared" si="0"/>
        <v>MCMII</v>
      </c>
      <c r="C4" s="69"/>
      <c r="D4" s="161"/>
      <c r="E4" s="127"/>
      <c r="F4" s="127"/>
      <c r="G4" s="127"/>
      <c r="H4" s="162"/>
    </row>
    <row r="5" spans="1:9" ht="15" thickBot="1" x14ac:dyDescent="0.35">
      <c r="A5" s="41">
        <v>1903</v>
      </c>
      <c r="B5" s="35" t="str">
        <f t="shared" si="0"/>
        <v>MCMIII</v>
      </c>
      <c r="C5" s="69"/>
      <c r="D5" s="161"/>
      <c r="E5" s="127"/>
      <c r="F5" s="127"/>
      <c r="G5" s="127"/>
      <c r="H5" s="162"/>
    </row>
    <row r="6" spans="1:9" ht="15" thickBot="1" x14ac:dyDescent="0.35">
      <c r="A6" s="41">
        <v>1904</v>
      </c>
      <c r="B6" s="35" t="str">
        <f t="shared" si="0"/>
        <v>MCMIV</v>
      </c>
      <c r="C6" s="69"/>
      <c r="D6" s="161"/>
      <c r="E6" s="127"/>
      <c r="F6" s="127"/>
      <c r="G6" s="127"/>
      <c r="H6" s="162"/>
    </row>
    <row r="7" spans="1:9" ht="15" thickBot="1" x14ac:dyDescent="0.35">
      <c r="A7" s="41">
        <v>1905</v>
      </c>
      <c r="B7" s="35" t="str">
        <f t="shared" si="0"/>
        <v>MCMV</v>
      </c>
      <c r="C7" s="69"/>
      <c r="D7" s="161"/>
      <c r="E7" s="127"/>
      <c r="F7" s="127"/>
      <c r="G7" s="127"/>
      <c r="H7" s="162"/>
    </row>
    <row r="8" spans="1:9" ht="15" thickBot="1" x14ac:dyDescent="0.35">
      <c r="A8" s="41">
        <v>1906</v>
      </c>
      <c r="B8" s="35" t="str">
        <f t="shared" si="0"/>
        <v>MCMVI</v>
      </c>
      <c r="C8" s="69"/>
      <c r="D8" s="161"/>
      <c r="E8" s="127"/>
      <c r="F8" s="127"/>
      <c r="G8" s="127"/>
      <c r="H8" s="162"/>
    </row>
    <row r="9" spans="1:9" ht="15" thickBot="1" x14ac:dyDescent="0.35">
      <c r="A9" s="41">
        <v>1907</v>
      </c>
      <c r="B9" s="35" t="str">
        <f t="shared" si="0"/>
        <v>MCMVII</v>
      </c>
      <c r="C9" s="69"/>
      <c r="D9" s="161"/>
      <c r="E9" s="127"/>
      <c r="F9" s="127"/>
      <c r="G9" s="127"/>
      <c r="H9" s="162"/>
    </row>
    <row r="10" spans="1:9" ht="15" thickBot="1" x14ac:dyDescent="0.35">
      <c r="A10" s="41">
        <v>1908</v>
      </c>
      <c r="B10" s="35" t="str">
        <f t="shared" si="0"/>
        <v>MCMVIII</v>
      </c>
      <c r="C10" s="69"/>
      <c r="D10" s="161"/>
      <c r="E10" s="127"/>
      <c r="F10" s="127"/>
      <c r="G10" s="127"/>
      <c r="H10" s="162"/>
    </row>
    <row r="11" spans="1:9" ht="15" thickBot="1" x14ac:dyDescent="0.35">
      <c r="A11" s="41">
        <v>1909</v>
      </c>
      <c r="B11" s="35" t="str">
        <f t="shared" si="0"/>
        <v>MCMIX</v>
      </c>
      <c r="C11" s="69"/>
      <c r="D11" s="161"/>
      <c r="E11" s="127"/>
      <c r="F11" s="127"/>
      <c r="G11" s="127"/>
      <c r="H11" s="162"/>
    </row>
    <row r="12" spans="1:9" ht="15" thickBot="1" x14ac:dyDescent="0.35">
      <c r="A12" s="41">
        <v>1910</v>
      </c>
      <c r="B12" s="35" t="str">
        <f t="shared" si="0"/>
        <v>MCMX</v>
      </c>
      <c r="C12" s="69"/>
      <c r="D12" s="161"/>
      <c r="E12" s="127"/>
      <c r="F12" s="127"/>
      <c r="G12" s="127"/>
      <c r="H12" s="162"/>
    </row>
    <row r="13" spans="1:9" ht="15" thickBot="1" x14ac:dyDescent="0.35">
      <c r="A13" s="41">
        <v>1911</v>
      </c>
      <c r="B13" s="35" t="str">
        <f t="shared" si="0"/>
        <v>MCMXI</v>
      </c>
      <c r="C13" s="69"/>
      <c r="D13" s="163"/>
      <c r="E13" s="164"/>
      <c r="F13" s="164"/>
      <c r="G13" s="164"/>
      <c r="H13" s="165"/>
    </row>
    <row r="14" spans="1:9" ht="15" thickBot="1" x14ac:dyDescent="0.35">
      <c r="A14" s="41">
        <v>1912</v>
      </c>
      <c r="B14" s="35" t="str">
        <f t="shared" si="0"/>
        <v>MCMXII</v>
      </c>
    </row>
    <row r="15" spans="1:9" ht="15" thickBot="1" x14ac:dyDescent="0.35">
      <c r="A15" s="41">
        <v>1913</v>
      </c>
      <c r="B15" s="35" t="str">
        <f t="shared" si="0"/>
        <v>MCMXIII</v>
      </c>
      <c r="I15" s="68"/>
    </row>
    <row r="16" spans="1:9" ht="15" thickBot="1" x14ac:dyDescent="0.35">
      <c r="A16" s="41">
        <v>1914</v>
      </c>
      <c r="B16" s="35" t="str">
        <f t="shared" si="0"/>
        <v>MCMXIV</v>
      </c>
    </row>
    <row r="17" spans="1:2" ht="15" thickBot="1" x14ac:dyDescent="0.35">
      <c r="A17" s="41">
        <v>1915</v>
      </c>
      <c r="B17" s="35" t="str">
        <f t="shared" si="0"/>
        <v>MCMXV</v>
      </c>
    </row>
    <row r="18" spans="1:2" ht="15" thickBot="1" x14ac:dyDescent="0.35">
      <c r="A18" s="41">
        <v>1916</v>
      </c>
      <c r="B18" s="35" t="str">
        <f t="shared" si="0"/>
        <v>MCMXVI</v>
      </c>
    </row>
    <row r="19" spans="1:2" ht="15" thickBot="1" x14ac:dyDescent="0.35">
      <c r="A19" s="41">
        <v>1917</v>
      </c>
      <c r="B19" s="35" t="str">
        <f t="shared" si="0"/>
        <v>MCMXVII</v>
      </c>
    </row>
    <row r="20" spans="1:2" ht="15" thickBot="1" x14ac:dyDescent="0.35">
      <c r="A20" s="41">
        <v>1918</v>
      </c>
      <c r="B20" s="35" t="str">
        <f t="shared" si="0"/>
        <v>MCMXVIII</v>
      </c>
    </row>
    <row r="21" spans="1:2" ht="15" thickBot="1" x14ac:dyDescent="0.35">
      <c r="A21" s="41">
        <v>1919</v>
      </c>
      <c r="B21" s="35" t="str">
        <f t="shared" si="0"/>
        <v>MCMXIX</v>
      </c>
    </row>
    <row r="22" spans="1:2" ht="15" thickBot="1" x14ac:dyDescent="0.35">
      <c r="A22" s="41">
        <v>1920</v>
      </c>
      <c r="B22" s="35" t="str">
        <f t="shared" si="0"/>
        <v>MCMXX</v>
      </c>
    </row>
    <row r="23" spans="1:2" ht="15" thickBot="1" x14ac:dyDescent="0.35">
      <c r="A23" s="41">
        <v>1921</v>
      </c>
      <c r="B23" s="35" t="str">
        <f t="shared" si="0"/>
        <v>MCMXXI</v>
      </c>
    </row>
    <row r="24" spans="1:2" ht="15" thickBot="1" x14ac:dyDescent="0.35">
      <c r="A24" s="41">
        <v>1922</v>
      </c>
      <c r="B24" s="35" t="str">
        <f t="shared" si="0"/>
        <v>MCMXXII</v>
      </c>
    </row>
    <row r="25" spans="1:2" ht="15" thickBot="1" x14ac:dyDescent="0.35">
      <c r="A25" s="41">
        <v>1923</v>
      </c>
      <c r="B25" s="35" t="str">
        <f t="shared" si="0"/>
        <v>MCMXXIII</v>
      </c>
    </row>
    <row r="26" spans="1:2" ht="15" thickBot="1" x14ac:dyDescent="0.35">
      <c r="A26" s="41">
        <v>1924</v>
      </c>
      <c r="B26" s="35" t="str">
        <f t="shared" si="0"/>
        <v>MCMXXIV</v>
      </c>
    </row>
    <row r="27" spans="1:2" ht="15" thickBot="1" x14ac:dyDescent="0.35">
      <c r="A27" s="41">
        <v>1925</v>
      </c>
      <c r="B27" s="35" t="str">
        <f t="shared" si="0"/>
        <v>MCMXXV</v>
      </c>
    </row>
    <row r="28" spans="1:2" ht="15" thickBot="1" x14ac:dyDescent="0.35">
      <c r="A28" s="41">
        <v>1926</v>
      </c>
      <c r="B28" s="35" t="str">
        <f t="shared" si="0"/>
        <v>MCMXXVI</v>
      </c>
    </row>
    <row r="29" spans="1:2" ht="15" thickBot="1" x14ac:dyDescent="0.35">
      <c r="A29" s="41">
        <v>1927</v>
      </c>
      <c r="B29" s="35" t="str">
        <f t="shared" si="0"/>
        <v>MCMXXVII</v>
      </c>
    </row>
    <row r="30" spans="1:2" ht="15" thickBot="1" x14ac:dyDescent="0.35">
      <c r="A30" s="41">
        <v>1928</v>
      </c>
      <c r="B30" s="35" t="str">
        <f t="shared" si="0"/>
        <v>MCMXXVIII</v>
      </c>
    </row>
  </sheetData>
  <mergeCells count="1">
    <mergeCell ref="D1:H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FBD1-120E-4C1F-8B48-4896DD73D5D5}">
  <sheetPr>
    <tabColor rgb="FFFFFF00"/>
  </sheetPr>
  <dimension ref="A1:M10"/>
  <sheetViews>
    <sheetView workbookViewId="0">
      <selection activeCell="L15" sqref="L15"/>
    </sheetView>
  </sheetViews>
  <sheetFormatPr defaultRowHeight="14.4" x14ac:dyDescent="0.3"/>
  <cols>
    <col min="1" max="1" width="11.109375" customWidth="1"/>
    <col min="2" max="2" width="19.21875" bestFit="1" customWidth="1"/>
    <col min="3" max="4" width="10.77734375" bestFit="1" customWidth="1"/>
    <col min="5" max="5" width="13.5546875" customWidth="1"/>
    <col min="6" max="6" width="15.5546875" customWidth="1"/>
  </cols>
  <sheetData>
    <row r="1" spans="1:13" ht="78" customHeight="1" thickTop="1" thickBot="1" x14ac:dyDescent="0.35">
      <c r="A1" s="166"/>
      <c r="B1" s="167"/>
      <c r="C1" s="167"/>
      <c r="D1" s="167"/>
      <c r="E1" s="167"/>
      <c r="F1" s="168"/>
      <c r="G1" s="66"/>
      <c r="H1" s="123" t="s">
        <v>108</v>
      </c>
      <c r="I1" s="124"/>
      <c r="J1" s="124"/>
      <c r="K1" s="124"/>
      <c r="L1" s="124"/>
      <c r="M1" s="125"/>
    </row>
    <row r="2" spans="1:13" ht="21.6" customHeight="1" thickBot="1" x14ac:dyDescent="0.35">
      <c r="A2" s="67" t="s">
        <v>111</v>
      </c>
      <c r="B2" s="65" t="s">
        <v>62</v>
      </c>
      <c r="C2" s="65" t="s">
        <v>63</v>
      </c>
      <c r="D2" s="65" t="s">
        <v>64</v>
      </c>
      <c r="E2" s="65" t="s">
        <v>65</v>
      </c>
      <c r="F2" s="65" t="s">
        <v>66</v>
      </c>
      <c r="G2" s="66"/>
      <c r="H2" s="126"/>
      <c r="I2" s="127"/>
      <c r="J2" s="127"/>
      <c r="K2" s="127"/>
      <c r="L2" s="127"/>
      <c r="M2" s="128"/>
    </row>
    <row r="3" spans="1:13" ht="15" thickBot="1" x14ac:dyDescent="0.35">
      <c r="A3" s="39">
        <v>1</v>
      </c>
      <c r="B3" s="40" t="s">
        <v>67</v>
      </c>
      <c r="C3" s="46">
        <v>4</v>
      </c>
      <c r="D3" s="46">
        <v>5</v>
      </c>
      <c r="E3" s="38" t="s">
        <v>76</v>
      </c>
      <c r="F3" s="47" t="str">
        <f>IF(AND(C3&gt;=5,D3&gt;=5,E3="ADMIS"),"PROMOVAT","NEPROMOVAT")</f>
        <v>NEPROMOVAT</v>
      </c>
      <c r="G3" s="66"/>
      <c r="H3" s="126"/>
      <c r="I3" s="127"/>
      <c r="J3" s="127"/>
      <c r="K3" s="127"/>
      <c r="L3" s="127"/>
      <c r="M3" s="128"/>
    </row>
    <row r="4" spans="1:13" ht="15" thickBot="1" x14ac:dyDescent="0.35">
      <c r="A4" s="39">
        <v>2</v>
      </c>
      <c r="B4" s="40" t="s">
        <v>68</v>
      </c>
      <c r="C4" s="46">
        <v>8</v>
      </c>
      <c r="D4" s="46">
        <v>4</v>
      </c>
      <c r="E4" s="38" t="s">
        <v>76</v>
      </c>
      <c r="F4" s="47" t="str">
        <f t="shared" ref="F4:F10" si="0">IF(AND(C4&gt;=5,D4&gt;=5,E4="ADMIS"),"PROMOVAT","NEPROMOVAT")</f>
        <v>NEPROMOVAT</v>
      </c>
      <c r="G4" s="66"/>
      <c r="H4" s="126"/>
      <c r="I4" s="127"/>
      <c r="J4" s="127"/>
      <c r="K4" s="127"/>
      <c r="L4" s="127"/>
      <c r="M4" s="128"/>
    </row>
    <row r="5" spans="1:13" ht="15" thickBot="1" x14ac:dyDescent="0.35">
      <c r="A5" s="39">
        <v>3</v>
      </c>
      <c r="B5" s="40" t="s">
        <v>69</v>
      </c>
      <c r="C5" s="46">
        <v>4</v>
      </c>
      <c r="D5" s="46">
        <v>8</v>
      </c>
      <c r="E5" s="38" t="s">
        <v>76</v>
      </c>
      <c r="F5" s="47" t="str">
        <f t="shared" si="0"/>
        <v>NEPROMOVAT</v>
      </c>
      <c r="G5" s="66"/>
      <c r="H5" s="126"/>
      <c r="I5" s="127"/>
      <c r="J5" s="127"/>
      <c r="K5" s="127"/>
      <c r="L5" s="127"/>
      <c r="M5" s="128"/>
    </row>
    <row r="6" spans="1:13" ht="15" thickBot="1" x14ac:dyDescent="0.35">
      <c r="A6" s="39">
        <v>4</v>
      </c>
      <c r="B6" s="40" t="s">
        <v>70</v>
      </c>
      <c r="C6" s="46">
        <v>9</v>
      </c>
      <c r="D6" s="46">
        <v>10</v>
      </c>
      <c r="E6" s="38" t="s">
        <v>75</v>
      </c>
      <c r="F6" s="64" t="str">
        <f t="shared" si="0"/>
        <v>PROMOVAT</v>
      </c>
      <c r="G6" s="66"/>
      <c r="H6" s="129"/>
      <c r="I6" s="130"/>
      <c r="J6" s="130"/>
      <c r="K6" s="130"/>
      <c r="L6" s="130"/>
      <c r="M6" s="131"/>
    </row>
    <row r="7" spans="1:13" ht="15" thickBot="1" x14ac:dyDescent="0.35">
      <c r="A7" s="39">
        <v>5</v>
      </c>
      <c r="B7" s="40" t="s">
        <v>71</v>
      </c>
      <c r="C7" s="46">
        <v>10</v>
      </c>
      <c r="D7" s="46">
        <v>6</v>
      </c>
      <c r="E7" s="38" t="s">
        <v>75</v>
      </c>
      <c r="F7" s="64" t="str">
        <f t="shared" si="0"/>
        <v>PROMOVAT</v>
      </c>
      <c r="H7" s="37"/>
      <c r="I7" s="37"/>
      <c r="J7" s="37"/>
      <c r="K7" s="37"/>
      <c r="L7" s="37"/>
      <c r="M7" s="37"/>
    </row>
    <row r="8" spans="1:13" ht="15" thickBot="1" x14ac:dyDescent="0.35">
      <c r="A8" s="39">
        <v>6</v>
      </c>
      <c r="B8" s="40" t="s">
        <v>72</v>
      </c>
      <c r="C8" s="46">
        <v>2</v>
      </c>
      <c r="D8" s="46">
        <v>8</v>
      </c>
      <c r="E8" s="38" t="s">
        <v>76</v>
      </c>
      <c r="F8" s="47" t="str">
        <f t="shared" si="0"/>
        <v>NEPROMOVAT</v>
      </c>
      <c r="H8" s="37"/>
      <c r="I8" s="37"/>
      <c r="J8" s="37"/>
      <c r="K8" s="37"/>
      <c r="L8" s="37"/>
      <c r="M8" s="37"/>
    </row>
    <row r="9" spans="1:13" ht="15" thickBot="1" x14ac:dyDescent="0.35">
      <c r="A9" s="39">
        <v>7</v>
      </c>
      <c r="B9" s="40" t="s">
        <v>73</v>
      </c>
      <c r="C9" s="46">
        <v>7</v>
      </c>
      <c r="D9" s="46">
        <v>4</v>
      </c>
      <c r="E9" s="38" t="s">
        <v>76</v>
      </c>
      <c r="F9" s="47" t="str">
        <f t="shared" si="0"/>
        <v>NEPROMOVAT</v>
      </c>
    </row>
    <row r="10" spans="1:13" ht="15" thickBot="1" x14ac:dyDescent="0.35">
      <c r="A10" s="39">
        <v>8</v>
      </c>
      <c r="B10" s="40" t="s">
        <v>74</v>
      </c>
      <c r="C10" s="46">
        <v>6</v>
      </c>
      <c r="D10" s="46">
        <v>8</v>
      </c>
      <c r="E10" s="38" t="s">
        <v>75</v>
      </c>
      <c r="F10" s="64" t="str">
        <f t="shared" si="0"/>
        <v>PROMOVAT</v>
      </c>
    </row>
  </sheetData>
  <mergeCells count="2">
    <mergeCell ref="A1:F1"/>
    <mergeCell ref="H1:M6"/>
  </mergeCells>
  <conditionalFormatting sqref="F3:F10">
    <cfRule type="cellIs" dxfId="9" priority="2" operator="equal">
      <formula>"NEPROMOVAT"</formula>
    </cfRule>
    <cfRule type="cellIs" dxfId="8" priority="1" operator="equal">
      <formula>"PROMOVAT"</formula>
    </cfRule>
  </conditionalFormatting>
  <dataValidations count="2">
    <dataValidation type="list" allowBlank="1" showInputMessage="1" showErrorMessage="1" sqref="E3:E10" xr:uid="{CBCBC86D-A245-4139-96FD-CF857D21D7D7}">
      <formula1>"ADMIS,RESPINS"</formula1>
    </dataValidation>
    <dataValidation type="whole" allowBlank="1" showInputMessage="1" showErrorMessage="1" promptTitle="Mesaj" prompt="Introduceți numere cuprinse între 1 și 10" sqref="C3:D10" xr:uid="{1431708F-9B96-462D-8D99-90699A45F4AD}">
      <formula1>1</formula1>
      <formula2>10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EDA59-BBBF-4F1E-B478-548256DA936F}">
  <sheetPr>
    <tabColor rgb="FF00B050"/>
  </sheetPr>
  <dimension ref="A1:R19"/>
  <sheetViews>
    <sheetView workbookViewId="0">
      <selection activeCell="K23" sqref="K23"/>
    </sheetView>
  </sheetViews>
  <sheetFormatPr defaultRowHeight="14.4" x14ac:dyDescent="0.3"/>
  <cols>
    <col min="1" max="1" width="10.5546875" bestFit="1" customWidth="1"/>
    <col min="2" max="2" width="21.44140625" bestFit="1" customWidth="1"/>
    <col min="3" max="3" width="19.109375" bestFit="1" customWidth="1"/>
    <col min="4" max="4" width="17.33203125" bestFit="1" customWidth="1"/>
    <col min="5" max="5" width="20" bestFit="1" customWidth="1"/>
  </cols>
  <sheetData>
    <row r="1" spans="1:18" ht="83.4" customHeight="1" thickTop="1" thickBot="1" x14ac:dyDescent="0.35">
      <c r="A1" s="170"/>
      <c r="B1" s="170"/>
      <c r="C1" s="170"/>
      <c r="D1" s="170"/>
      <c r="E1" s="170"/>
      <c r="F1" s="33"/>
      <c r="G1" s="171" t="s">
        <v>113</v>
      </c>
      <c r="H1" s="172"/>
      <c r="I1" s="172"/>
      <c r="J1" s="172"/>
      <c r="K1" s="172"/>
      <c r="L1" s="172"/>
      <c r="M1" s="172"/>
      <c r="N1" s="172"/>
      <c r="O1" s="173"/>
    </row>
    <row r="2" spans="1:18" ht="38.4" customHeight="1" thickTop="1" thickBot="1" x14ac:dyDescent="0.35">
      <c r="A2" s="73" t="s">
        <v>77</v>
      </c>
      <c r="B2" s="73" t="s">
        <v>78</v>
      </c>
      <c r="C2" s="73" t="s">
        <v>79</v>
      </c>
      <c r="D2" s="73" t="s">
        <v>86</v>
      </c>
      <c r="E2" s="73" t="s">
        <v>80</v>
      </c>
      <c r="F2" s="33"/>
      <c r="G2" s="174"/>
      <c r="H2" s="175"/>
      <c r="I2" s="175"/>
      <c r="J2" s="175"/>
      <c r="K2" s="175"/>
      <c r="L2" s="175"/>
      <c r="M2" s="175"/>
      <c r="N2" s="175"/>
      <c r="O2" s="176"/>
    </row>
    <row r="3" spans="1:18" ht="18" thickTop="1" thickBot="1" x14ac:dyDescent="0.35">
      <c r="A3" s="73" t="s">
        <v>38</v>
      </c>
      <c r="B3" s="70">
        <v>4000</v>
      </c>
      <c r="C3" s="70">
        <v>2000</v>
      </c>
      <c r="D3" s="71">
        <v>8</v>
      </c>
      <c r="E3" s="72">
        <f>SLN(B3,C3,D3)</f>
        <v>250</v>
      </c>
      <c r="F3" s="33"/>
      <c r="G3" s="174"/>
      <c r="H3" s="175"/>
      <c r="I3" s="175"/>
      <c r="J3" s="175"/>
      <c r="K3" s="175"/>
      <c r="L3" s="175"/>
      <c r="M3" s="175"/>
      <c r="N3" s="175"/>
      <c r="O3" s="176"/>
    </row>
    <row r="4" spans="1:18" ht="18" thickTop="1" thickBot="1" x14ac:dyDescent="0.35">
      <c r="A4" s="73" t="s">
        <v>81</v>
      </c>
      <c r="B4" s="70">
        <v>8000</v>
      </c>
      <c r="C4" s="70">
        <v>4500</v>
      </c>
      <c r="D4" s="71">
        <v>10</v>
      </c>
      <c r="E4" s="72">
        <f t="shared" ref="E4:E6" si="0">SLN(B4,C4,D4)</f>
        <v>350</v>
      </c>
      <c r="F4" s="33"/>
      <c r="G4" s="174"/>
      <c r="H4" s="175"/>
      <c r="I4" s="175"/>
      <c r="J4" s="175"/>
      <c r="K4" s="175"/>
      <c r="L4" s="175"/>
      <c r="M4" s="175"/>
      <c r="N4" s="175"/>
      <c r="O4" s="176"/>
    </row>
    <row r="5" spans="1:18" ht="18" thickTop="1" thickBot="1" x14ac:dyDescent="0.35">
      <c r="A5" s="73" t="s">
        <v>82</v>
      </c>
      <c r="B5" s="70">
        <v>12000</v>
      </c>
      <c r="C5" s="70">
        <v>6000</v>
      </c>
      <c r="D5" s="71">
        <v>12</v>
      </c>
      <c r="E5" s="72">
        <f t="shared" si="0"/>
        <v>500</v>
      </c>
      <c r="F5" s="33"/>
      <c r="G5" s="174"/>
      <c r="H5" s="175"/>
      <c r="I5" s="175"/>
      <c r="J5" s="175"/>
      <c r="K5" s="175"/>
      <c r="L5" s="175"/>
      <c r="M5" s="175"/>
      <c r="N5" s="175"/>
      <c r="O5" s="176"/>
    </row>
    <row r="6" spans="1:18" ht="18" thickTop="1" thickBot="1" x14ac:dyDescent="0.35">
      <c r="A6" s="73" t="s">
        <v>83</v>
      </c>
      <c r="B6" s="70">
        <v>2000</v>
      </c>
      <c r="C6" s="70">
        <v>800</v>
      </c>
      <c r="D6" s="71">
        <v>4</v>
      </c>
      <c r="E6" s="72">
        <f t="shared" si="0"/>
        <v>300</v>
      </c>
      <c r="F6" s="33"/>
      <c r="G6" s="174"/>
      <c r="H6" s="175"/>
      <c r="I6" s="175"/>
      <c r="J6" s="175"/>
      <c r="K6" s="175"/>
      <c r="L6" s="175"/>
      <c r="M6" s="175"/>
      <c r="N6" s="175"/>
      <c r="O6" s="176"/>
    </row>
    <row r="7" spans="1:18" ht="18.600000000000001" thickTop="1" thickBot="1" x14ac:dyDescent="0.35">
      <c r="A7" s="169" t="s">
        <v>84</v>
      </c>
      <c r="B7" s="169"/>
      <c r="C7" s="169"/>
      <c r="D7" s="169"/>
      <c r="E7" s="74">
        <f>SUM(E3:E6)</f>
        <v>1400</v>
      </c>
      <c r="F7" s="33"/>
      <c r="G7" s="174"/>
      <c r="H7" s="175"/>
      <c r="I7" s="175"/>
      <c r="J7" s="175"/>
      <c r="K7" s="175"/>
      <c r="L7" s="175"/>
      <c r="M7" s="175"/>
      <c r="N7" s="175"/>
      <c r="O7" s="176"/>
    </row>
    <row r="8" spans="1:18" ht="15" customHeight="1" thickTop="1" x14ac:dyDescent="0.3">
      <c r="A8" s="177" t="s">
        <v>114</v>
      </c>
      <c r="B8" s="178"/>
      <c r="C8" s="178"/>
      <c r="D8" s="178"/>
      <c r="E8" s="178"/>
      <c r="F8" s="178"/>
      <c r="G8" s="178"/>
      <c r="H8" s="178"/>
      <c r="I8" s="178"/>
      <c r="J8" s="178"/>
      <c r="K8" s="178"/>
      <c r="L8" s="178"/>
      <c r="M8" s="178"/>
      <c r="N8" s="178"/>
      <c r="O8" s="179"/>
    </row>
    <row r="9" spans="1:18" x14ac:dyDescent="0.3">
      <c r="A9" s="180"/>
      <c r="B9" s="181"/>
      <c r="C9" s="181"/>
      <c r="D9" s="181"/>
      <c r="E9" s="181"/>
      <c r="F9" s="181"/>
      <c r="G9" s="181"/>
      <c r="H9" s="181"/>
      <c r="I9" s="181"/>
      <c r="J9" s="181"/>
      <c r="K9" s="181"/>
      <c r="L9" s="181"/>
      <c r="M9" s="181"/>
      <c r="N9" s="181"/>
      <c r="O9" s="182"/>
    </row>
    <row r="10" spans="1:18" x14ac:dyDescent="0.3">
      <c r="A10" s="180"/>
      <c r="B10" s="181"/>
      <c r="C10" s="181"/>
      <c r="D10" s="181"/>
      <c r="E10" s="181"/>
      <c r="F10" s="181"/>
      <c r="G10" s="181"/>
      <c r="H10" s="181"/>
      <c r="I10" s="181"/>
      <c r="J10" s="181"/>
      <c r="K10" s="181"/>
      <c r="L10" s="181"/>
      <c r="M10" s="181"/>
      <c r="N10" s="181"/>
      <c r="O10" s="182"/>
    </row>
    <row r="11" spans="1:18" x14ac:dyDescent="0.3">
      <c r="A11" s="180"/>
      <c r="B11" s="181"/>
      <c r="C11" s="181"/>
      <c r="D11" s="181"/>
      <c r="E11" s="181"/>
      <c r="F11" s="181"/>
      <c r="G11" s="181"/>
      <c r="H11" s="181"/>
      <c r="I11" s="181"/>
      <c r="J11" s="181"/>
      <c r="K11" s="181"/>
      <c r="L11" s="181"/>
      <c r="M11" s="181"/>
      <c r="N11" s="181"/>
      <c r="O11" s="182"/>
      <c r="R11" s="75"/>
    </row>
    <row r="12" spans="1:18" x14ac:dyDescent="0.3">
      <c r="A12" s="180"/>
      <c r="B12" s="181"/>
      <c r="C12" s="181"/>
      <c r="D12" s="181"/>
      <c r="E12" s="181"/>
      <c r="F12" s="181"/>
      <c r="G12" s="181"/>
      <c r="H12" s="181"/>
      <c r="I12" s="181"/>
      <c r="J12" s="181"/>
      <c r="K12" s="181"/>
      <c r="L12" s="181"/>
      <c r="M12" s="181"/>
      <c r="N12" s="181"/>
      <c r="O12" s="182"/>
    </row>
    <row r="13" spans="1:18" x14ac:dyDescent="0.3">
      <c r="A13" s="180"/>
      <c r="B13" s="181"/>
      <c r="C13" s="181"/>
      <c r="D13" s="181"/>
      <c r="E13" s="181"/>
      <c r="F13" s="181"/>
      <c r="G13" s="181"/>
      <c r="H13" s="181"/>
      <c r="I13" s="181"/>
      <c r="J13" s="181"/>
      <c r="K13" s="181"/>
      <c r="L13" s="181"/>
      <c r="M13" s="181"/>
      <c r="N13" s="181"/>
      <c r="O13" s="182"/>
    </row>
    <row r="14" spans="1:18" x14ac:dyDescent="0.3">
      <c r="A14" s="180"/>
      <c r="B14" s="181"/>
      <c r="C14" s="181"/>
      <c r="D14" s="181"/>
      <c r="E14" s="181"/>
      <c r="F14" s="181"/>
      <c r="G14" s="181"/>
      <c r="H14" s="181"/>
      <c r="I14" s="181"/>
      <c r="J14" s="181"/>
      <c r="K14" s="181"/>
      <c r="L14" s="181"/>
      <c r="M14" s="181"/>
      <c r="N14" s="181"/>
      <c r="O14" s="182"/>
    </row>
    <row r="15" spans="1:18" x14ac:dyDescent="0.3">
      <c r="A15" s="180"/>
      <c r="B15" s="181"/>
      <c r="C15" s="181"/>
      <c r="D15" s="181"/>
      <c r="E15" s="181"/>
      <c r="F15" s="181"/>
      <c r="G15" s="181"/>
      <c r="H15" s="181"/>
      <c r="I15" s="181"/>
      <c r="J15" s="181"/>
      <c r="K15" s="181"/>
      <c r="L15" s="181"/>
      <c r="M15" s="181"/>
      <c r="N15" s="181"/>
      <c r="O15" s="182"/>
    </row>
    <row r="16" spans="1:18" x14ac:dyDescent="0.3">
      <c r="A16" s="180"/>
      <c r="B16" s="181"/>
      <c r="C16" s="181"/>
      <c r="D16" s="181"/>
      <c r="E16" s="181"/>
      <c r="F16" s="181"/>
      <c r="G16" s="181"/>
      <c r="H16" s="181"/>
      <c r="I16" s="181"/>
      <c r="J16" s="181"/>
      <c r="K16" s="181"/>
      <c r="L16" s="181"/>
      <c r="M16" s="181"/>
      <c r="N16" s="181"/>
      <c r="O16" s="182"/>
    </row>
    <row r="17" spans="1:15" x14ac:dyDescent="0.3">
      <c r="A17" s="180"/>
      <c r="B17" s="181"/>
      <c r="C17" s="181"/>
      <c r="D17" s="181"/>
      <c r="E17" s="181"/>
      <c r="F17" s="181"/>
      <c r="G17" s="181"/>
      <c r="H17" s="181"/>
      <c r="I17" s="181"/>
      <c r="J17" s="181"/>
      <c r="K17" s="181"/>
      <c r="L17" s="181"/>
      <c r="M17" s="181"/>
      <c r="N17" s="181"/>
      <c r="O17" s="182"/>
    </row>
    <row r="18" spans="1:15" ht="15" thickBot="1" x14ac:dyDescent="0.35">
      <c r="A18" s="183"/>
      <c r="B18" s="184"/>
      <c r="C18" s="184"/>
      <c r="D18" s="184"/>
      <c r="E18" s="184"/>
      <c r="F18" s="184"/>
      <c r="G18" s="184"/>
      <c r="H18" s="184"/>
      <c r="I18" s="184"/>
      <c r="J18" s="184"/>
      <c r="K18" s="184"/>
      <c r="L18" s="184"/>
      <c r="M18" s="184"/>
      <c r="N18" s="184"/>
      <c r="O18" s="185"/>
    </row>
    <row r="19" spans="1:15" ht="15" thickTop="1" x14ac:dyDescent="0.3"/>
  </sheetData>
  <mergeCells count="4">
    <mergeCell ref="A7:D7"/>
    <mergeCell ref="A1:E1"/>
    <mergeCell ref="G1:O7"/>
    <mergeCell ref="A8:O1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3613-76D7-4695-993D-49C762C0089C}">
  <sheetPr>
    <tabColor rgb="FF7030A0"/>
  </sheetPr>
  <dimension ref="A1:P25"/>
  <sheetViews>
    <sheetView zoomScale="92" zoomScaleNormal="92" workbookViewId="0">
      <selection activeCell="A7" sqref="A7"/>
    </sheetView>
  </sheetViews>
  <sheetFormatPr defaultRowHeight="14.4" x14ac:dyDescent="0.3"/>
  <cols>
    <col min="1" max="1" width="9.5546875" customWidth="1"/>
    <col min="2" max="2" width="18.109375" customWidth="1"/>
    <col min="3" max="3" width="15.5546875" customWidth="1"/>
    <col min="4" max="4" width="11" customWidth="1"/>
    <col min="5" max="5" width="11.88671875" customWidth="1"/>
    <col min="6" max="6" width="11.6640625" customWidth="1"/>
    <col min="7" max="7" width="10.77734375" customWidth="1"/>
    <col min="8" max="8" width="10.44140625" customWidth="1"/>
    <col min="9" max="9" width="10.88671875" customWidth="1"/>
    <col min="10" max="10" width="11.6640625" customWidth="1"/>
    <col min="11" max="11" width="11.77734375" customWidth="1"/>
    <col min="12" max="12" width="11.5546875" customWidth="1"/>
    <col min="13" max="13" width="12.44140625" customWidth="1"/>
    <col min="14" max="14" width="11.21875" customWidth="1"/>
    <col min="15" max="15" width="10.5546875" customWidth="1"/>
    <col min="16" max="16" width="10.88671875" customWidth="1"/>
  </cols>
  <sheetData>
    <row r="1" spans="1:16" ht="37.200000000000003" customHeight="1" thickBot="1" x14ac:dyDescent="0.35">
      <c r="A1" s="189"/>
      <c r="B1" s="190"/>
      <c r="C1" s="193"/>
      <c r="D1" s="195"/>
      <c r="E1" s="195"/>
      <c r="F1" s="195"/>
      <c r="G1" s="195"/>
      <c r="H1" s="195"/>
      <c r="I1" s="195"/>
      <c r="J1" s="195"/>
      <c r="K1" s="195"/>
      <c r="L1" s="195"/>
      <c r="M1" s="195"/>
      <c r="N1" s="195"/>
      <c r="O1" s="195"/>
      <c r="P1" s="194"/>
    </row>
    <row r="2" spans="1:16" ht="88.2" customHeight="1" thickBot="1" x14ac:dyDescent="0.35">
      <c r="A2" s="191"/>
      <c r="B2" s="192"/>
      <c r="C2" s="193"/>
      <c r="D2" s="194"/>
      <c r="E2" s="186" t="s">
        <v>87</v>
      </c>
      <c r="F2" s="187"/>
      <c r="G2" s="187"/>
      <c r="H2" s="187"/>
      <c r="I2" s="187"/>
      <c r="J2" s="187"/>
      <c r="K2" s="187"/>
      <c r="L2" s="187"/>
      <c r="M2" s="187"/>
      <c r="N2" s="187"/>
      <c r="O2" s="187"/>
      <c r="P2" s="188"/>
    </row>
    <row r="3" spans="1:16" ht="32.4" customHeight="1" thickBot="1" x14ac:dyDescent="0.35">
      <c r="A3" s="80" t="s">
        <v>77</v>
      </c>
      <c r="B3" s="80" t="s">
        <v>78</v>
      </c>
      <c r="C3" s="80" t="s">
        <v>85</v>
      </c>
      <c r="D3" s="80" t="s">
        <v>86</v>
      </c>
      <c r="E3" s="81">
        <v>1</v>
      </c>
      <c r="F3" s="81">
        <v>2</v>
      </c>
      <c r="G3" s="81">
        <v>3</v>
      </c>
      <c r="H3" s="81">
        <v>4</v>
      </c>
      <c r="I3" s="81">
        <v>5</v>
      </c>
      <c r="J3" s="81">
        <v>6</v>
      </c>
      <c r="K3" s="81">
        <v>7</v>
      </c>
      <c r="L3" s="81">
        <v>8</v>
      </c>
      <c r="M3" s="81">
        <v>9</v>
      </c>
      <c r="N3" s="81">
        <v>10</v>
      </c>
      <c r="O3" s="81">
        <v>11</v>
      </c>
      <c r="P3" s="81">
        <v>12</v>
      </c>
    </row>
    <row r="4" spans="1:16" ht="17.399999999999999" thickBot="1" x14ac:dyDescent="0.35">
      <c r="A4" s="76" t="s">
        <v>38</v>
      </c>
      <c r="B4" s="77">
        <v>4000</v>
      </c>
      <c r="C4" s="77">
        <v>2000</v>
      </c>
      <c r="D4" s="78">
        <v>8</v>
      </c>
      <c r="E4" s="79">
        <f>SYD(B4,C4,D4,E3)</f>
        <v>444.44444444444446</v>
      </c>
      <c r="F4" s="79">
        <f>SYD(B4,C4,D4,F3)</f>
        <v>388.88888888888891</v>
      </c>
      <c r="G4" s="79">
        <f>SYD(B4,C4,D4,G3)</f>
        <v>333.33333333333331</v>
      </c>
      <c r="H4" s="79">
        <f>SYD(B4,C4,D4,H3)</f>
        <v>277.77777777777777</v>
      </c>
      <c r="I4" s="79">
        <f>SYD(B4,C4,D4,I3)</f>
        <v>222.22222222222223</v>
      </c>
      <c r="J4" s="79">
        <f>SYD(B4,C4,D4,J3)</f>
        <v>166.66666666666666</v>
      </c>
      <c r="K4" s="79">
        <f>SYD(B4,C4,D4,K3)</f>
        <v>111.11111111111111</v>
      </c>
      <c r="L4" s="79">
        <f>SYD(B4,C4,D4,L3)</f>
        <v>55.555555555555557</v>
      </c>
      <c r="M4" s="79" t="e">
        <f>SYD(B4,C4,D4,M3)</f>
        <v>#NUM!</v>
      </c>
      <c r="N4" s="79" t="e">
        <f>SYD(B4,C4,D4,N3)</f>
        <v>#NUM!</v>
      </c>
      <c r="O4" s="79" t="e">
        <f>SYD(B4,C4,D4,O3)</f>
        <v>#NUM!</v>
      </c>
      <c r="P4" s="79" t="e">
        <f>SYD(B4,C4,D4,P3)</f>
        <v>#NUM!</v>
      </c>
    </row>
    <row r="5" spans="1:16" ht="17.399999999999999" thickBot="1" x14ac:dyDescent="0.35">
      <c r="A5" s="76" t="s">
        <v>81</v>
      </c>
      <c r="B5" s="77">
        <v>8000</v>
      </c>
      <c r="C5" s="77">
        <v>4500</v>
      </c>
      <c r="D5" s="78">
        <v>10</v>
      </c>
      <c r="E5" s="79">
        <f>SYD(B5,C5,D5,E3)</f>
        <v>636.36363636363637</v>
      </c>
      <c r="F5" s="79">
        <f>SYD(B5,C5,D5,F3)</f>
        <v>572.72727272727275</v>
      </c>
      <c r="G5" s="79">
        <f>SYD(B5,C5,D5,G3)</f>
        <v>509.09090909090907</v>
      </c>
      <c r="H5" s="79">
        <f>SYD(B5,C5,D5,H3)</f>
        <v>445.45454545454544</v>
      </c>
      <c r="I5" s="79">
        <f>SYD(B5,C5,D5,I3)</f>
        <v>381.81818181818181</v>
      </c>
      <c r="J5" s="79">
        <f>SYD(B5,C5,D5,J3)</f>
        <v>318.18181818181819</v>
      </c>
      <c r="K5" s="79">
        <f>SYD(B5,C5,D5,K3)</f>
        <v>254.54545454545453</v>
      </c>
      <c r="L5" s="79">
        <f>SYD(B5,C5,D5,L3)</f>
        <v>190.90909090909091</v>
      </c>
      <c r="M5" s="79">
        <f>SYD(B5,C5,D5,M3)</f>
        <v>127.27272727272727</v>
      </c>
      <c r="N5" s="79">
        <f>SYD(B5,C5,D5,N3)</f>
        <v>63.636363636363633</v>
      </c>
      <c r="O5" s="79" t="e">
        <f>SYD(B5,C5,D5,O3)</f>
        <v>#NUM!</v>
      </c>
      <c r="P5" s="79" t="e">
        <f>SYD(B5,C5,D5,P3)</f>
        <v>#NUM!</v>
      </c>
    </row>
    <row r="6" spans="1:16" ht="17.399999999999999" thickBot="1" x14ac:dyDescent="0.35">
      <c r="A6" s="76" t="s">
        <v>82</v>
      </c>
      <c r="B6" s="77">
        <v>12000</v>
      </c>
      <c r="C6" s="77">
        <v>6000</v>
      </c>
      <c r="D6" s="78">
        <v>12</v>
      </c>
      <c r="E6" s="79">
        <f>SYD(B6,C6,D6,E3)</f>
        <v>923.07692307692309</v>
      </c>
      <c r="F6" s="79">
        <f>SYD(B6,C6,D6,F3)</f>
        <v>846.15384615384619</v>
      </c>
      <c r="G6" s="79">
        <f>SYD(B6,C6,D6,G3)</f>
        <v>769.23076923076928</v>
      </c>
      <c r="H6" s="79">
        <f>SYD(B6,C6,D6,H3)</f>
        <v>692.30769230769226</v>
      </c>
      <c r="I6" s="79">
        <f>SYD(B6,C6,D6,I3)</f>
        <v>615.38461538461536</v>
      </c>
      <c r="J6" s="79">
        <f>SYD(B6,C6,D6,J3)</f>
        <v>538.46153846153845</v>
      </c>
      <c r="K6" s="79">
        <f>SYD(B6,C6,D6,K3)</f>
        <v>461.53846153846155</v>
      </c>
      <c r="L6" s="79">
        <f>SYD(B6,C6,D6,L3)</f>
        <v>384.61538461538464</v>
      </c>
      <c r="M6" s="79">
        <f>SYD(B6,C6,D6,M3)</f>
        <v>307.69230769230768</v>
      </c>
      <c r="N6" s="79">
        <f>SYD(B6,C6,D6,N3)</f>
        <v>230.76923076923077</v>
      </c>
      <c r="O6" s="79">
        <f>SYD(B6,C6,D6,O3)</f>
        <v>153.84615384615384</v>
      </c>
      <c r="P6" s="79">
        <f>SYD(B6,C6,D6,P3)</f>
        <v>76.92307692307692</v>
      </c>
    </row>
    <row r="7" spans="1:16" ht="17.399999999999999" thickBot="1" x14ac:dyDescent="0.35">
      <c r="A7" s="76" t="s">
        <v>83</v>
      </c>
      <c r="B7" s="77">
        <v>2000</v>
      </c>
      <c r="C7" s="77">
        <v>800</v>
      </c>
      <c r="D7" s="78">
        <v>4</v>
      </c>
      <c r="E7" s="79">
        <f>SYD(B7,C7,D7,E3)</f>
        <v>480</v>
      </c>
      <c r="F7" s="79">
        <f>SYD(B7,C7,D7,F3)</f>
        <v>360</v>
      </c>
      <c r="G7" s="79">
        <f>SYD(B7,C7,D7,G3)</f>
        <v>240</v>
      </c>
      <c r="H7" s="79">
        <f>SYD(B7,C7,D7,H3)</f>
        <v>120</v>
      </c>
      <c r="I7" s="79" t="e">
        <f>SYD(B7,C7,D7,I3)</f>
        <v>#NUM!</v>
      </c>
      <c r="J7" s="79" t="e">
        <f>SYD(B7,C7,D7,J3)</f>
        <v>#NUM!</v>
      </c>
      <c r="K7" s="79" t="e">
        <f>SYD(B7,C7,D7,K3)</f>
        <v>#NUM!</v>
      </c>
      <c r="L7" s="79" t="e">
        <f>SYD(B7,C7,D7,L3)</f>
        <v>#NUM!</v>
      </c>
      <c r="M7" s="79" t="e">
        <f>SYD(B7,C7,D7,M3)</f>
        <v>#NUM!</v>
      </c>
      <c r="N7" s="79" t="e">
        <f>SYD(B7,C7,D7,N3)</f>
        <v>#NUM!</v>
      </c>
      <c r="O7" s="79" t="e">
        <f>SYD(B7,C7,D7,O3)</f>
        <v>#NUM!</v>
      </c>
      <c r="P7" s="79" t="e">
        <f>SYD(B7,C7,D7,P3)</f>
        <v>#NUM!</v>
      </c>
    </row>
    <row r="8" spans="1:16" ht="15" thickBot="1" x14ac:dyDescent="0.35">
      <c r="J8" s="82"/>
    </row>
    <row r="9" spans="1:16" ht="14.4" customHeight="1" thickTop="1" x14ac:dyDescent="0.3">
      <c r="A9" s="196" t="s">
        <v>115</v>
      </c>
      <c r="B9" s="197"/>
      <c r="C9" s="197"/>
      <c r="D9" s="197"/>
      <c r="E9" s="197"/>
      <c r="F9" s="197"/>
      <c r="G9" s="197"/>
      <c r="H9" s="197"/>
      <c r="I9" s="197"/>
      <c r="J9" s="197"/>
      <c r="K9" s="197"/>
      <c r="L9" s="197"/>
      <c r="M9" s="197"/>
      <c r="N9" s="197"/>
      <c r="O9" s="197"/>
      <c r="P9" s="198"/>
    </row>
    <row r="10" spans="1:16" x14ac:dyDescent="0.3">
      <c r="A10" s="199"/>
      <c r="B10" s="200"/>
      <c r="C10" s="200"/>
      <c r="D10" s="200"/>
      <c r="E10" s="200"/>
      <c r="F10" s="200"/>
      <c r="G10" s="200"/>
      <c r="H10" s="200"/>
      <c r="I10" s="200"/>
      <c r="J10" s="200"/>
      <c r="K10" s="200"/>
      <c r="L10" s="200"/>
      <c r="M10" s="200"/>
      <c r="N10" s="200"/>
      <c r="O10" s="200"/>
      <c r="P10" s="201"/>
    </row>
    <row r="11" spans="1:16" x14ac:dyDescent="0.3">
      <c r="A11" s="199"/>
      <c r="B11" s="200"/>
      <c r="C11" s="200"/>
      <c r="D11" s="200"/>
      <c r="E11" s="200"/>
      <c r="F11" s="200"/>
      <c r="G11" s="200"/>
      <c r="H11" s="200"/>
      <c r="I11" s="200"/>
      <c r="J11" s="200"/>
      <c r="K11" s="200"/>
      <c r="L11" s="200"/>
      <c r="M11" s="200"/>
      <c r="N11" s="200"/>
      <c r="O11" s="200"/>
      <c r="P11" s="201"/>
    </row>
    <row r="12" spans="1:16" x14ac:dyDescent="0.3">
      <c r="A12" s="199"/>
      <c r="B12" s="200"/>
      <c r="C12" s="200"/>
      <c r="D12" s="200"/>
      <c r="E12" s="200"/>
      <c r="F12" s="200"/>
      <c r="G12" s="200"/>
      <c r="H12" s="200"/>
      <c r="I12" s="200"/>
      <c r="J12" s="200"/>
      <c r="K12" s="200"/>
      <c r="L12" s="200"/>
      <c r="M12" s="200"/>
      <c r="N12" s="200"/>
      <c r="O12" s="200"/>
      <c r="P12" s="201"/>
    </row>
    <row r="13" spans="1:16" x14ac:dyDescent="0.3">
      <c r="A13" s="199"/>
      <c r="B13" s="200"/>
      <c r="C13" s="200"/>
      <c r="D13" s="200"/>
      <c r="E13" s="200"/>
      <c r="F13" s="200"/>
      <c r="G13" s="200"/>
      <c r="H13" s="200"/>
      <c r="I13" s="200"/>
      <c r="J13" s="200"/>
      <c r="K13" s="200"/>
      <c r="L13" s="200"/>
      <c r="M13" s="200"/>
      <c r="N13" s="200"/>
      <c r="O13" s="200"/>
      <c r="P13" s="201"/>
    </row>
    <row r="14" spans="1:16" x14ac:dyDescent="0.3">
      <c r="A14" s="199"/>
      <c r="B14" s="200"/>
      <c r="C14" s="200"/>
      <c r="D14" s="200"/>
      <c r="E14" s="200"/>
      <c r="F14" s="200"/>
      <c r="G14" s="200"/>
      <c r="H14" s="200"/>
      <c r="I14" s="200"/>
      <c r="J14" s="200"/>
      <c r="K14" s="200"/>
      <c r="L14" s="200"/>
      <c r="M14" s="200"/>
      <c r="N14" s="200"/>
      <c r="O14" s="200"/>
      <c r="P14" s="201"/>
    </row>
    <row r="15" spans="1:16" x14ac:dyDescent="0.3">
      <c r="A15" s="199"/>
      <c r="B15" s="200"/>
      <c r="C15" s="200"/>
      <c r="D15" s="200"/>
      <c r="E15" s="200"/>
      <c r="F15" s="200"/>
      <c r="G15" s="200"/>
      <c r="H15" s="200"/>
      <c r="I15" s="200"/>
      <c r="J15" s="200"/>
      <c r="K15" s="200"/>
      <c r="L15" s="200"/>
      <c r="M15" s="200"/>
      <c r="N15" s="200"/>
      <c r="O15" s="200"/>
      <c r="P15" s="201"/>
    </row>
    <row r="16" spans="1:16" x14ac:dyDescent="0.3">
      <c r="A16" s="199"/>
      <c r="B16" s="200"/>
      <c r="C16" s="200"/>
      <c r="D16" s="200"/>
      <c r="E16" s="200"/>
      <c r="F16" s="200"/>
      <c r="G16" s="200"/>
      <c r="H16" s="200"/>
      <c r="I16" s="200"/>
      <c r="J16" s="200"/>
      <c r="K16" s="200"/>
      <c r="L16" s="200"/>
      <c r="M16" s="200"/>
      <c r="N16" s="200"/>
      <c r="O16" s="200"/>
      <c r="P16" s="201"/>
    </row>
    <row r="17" spans="1:16" x14ac:dyDescent="0.3">
      <c r="A17" s="199"/>
      <c r="B17" s="200"/>
      <c r="C17" s="200"/>
      <c r="D17" s="200"/>
      <c r="E17" s="200"/>
      <c r="F17" s="200"/>
      <c r="G17" s="200"/>
      <c r="H17" s="200"/>
      <c r="I17" s="200"/>
      <c r="J17" s="200"/>
      <c r="K17" s="200"/>
      <c r="L17" s="200"/>
      <c r="M17" s="200"/>
      <c r="N17" s="200"/>
      <c r="O17" s="200"/>
      <c r="P17" s="201"/>
    </row>
    <row r="18" spans="1:16" x14ac:dyDescent="0.3">
      <c r="A18" s="199"/>
      <c r="B18" s="200"/>
      <c r="C18" s="200"/>
      <c r="D18" s="200"/>
      <c r="E18" s="200"/>
      <c r="F18" s="200"/>
      <c r="G18" s="200"/>
      <c r="H18" s="200"/>
      <c r="I18" s="200"/>
      <c r="J18" s="200"/>
      <c r="K18" s="200"/>
      <c r="L18" s="200"/>
      <c r="M18" s="200"/>
      <c r="N18" s="200"/>
      <c r="O18" s="200"/>
      <c r="P18" s="201"/>
    </row>
    <row r="19" spans="1:16" x14ac:dyDescent="0.3">
      <c r="A19" s="199"/>
      <c r="B19" s="200"/>
      <c r="C19" s="200"/>
      <c r="D19" s="200"/>
      <c r="E19" s="200"/>
      <c r="F19" s="200"/>
      <c r="G19" s="200"/>
      <c r="H19" s="200"/>
      <c r="I19" s="200"/>
      <c r="J19" s="200"/>
      <c r="K19" s="200"/>
      <c r="L19" s="200"/>
      <c r="M19" s="200"/>
      <c r="N19" s="200"/>
      <c r="O19" s="200"/>
      <c r="P19" s="201"/>
    </row>
    <row r="20" spans="1:16" x14ac:dyDescent="0.3">
      <c r="A20" s="199"/>
      <c r="B20" s="200"/>
      <c r="C20" s="200"/>
      <c r="D20" s="200"/>
      <c r="E20" s="200"/>
      <c r="F20" s="200"/>
      <c r="G20" s="200"/>
      <c r="H20" s="200"/>
      <c r="I20" s="200"/>
      <c r="J20" s="200"/>
      <c r="K20" s="200"/>
      <c r="L20" s="200"/>
      <c r="M20" s="200"/>
      <c r="N20" s="200"/>
      <c r="O20" s="200"/>
      <c r="P20" s="201"/>
    </row>
    <row r="21" spans="1:16" ht="15" thickBot="1" x14ac:dyDescent="0.35">
      <c r="A21" s="202"/>
      <c r="B21" s="203"/>
      <c r="C21" s="203"/>
      <c r="D21" s="203"/>
      <c r="E21" s="203"/>
      <c r="F21" s="203"/>
      <c r="G21" s="203"/>
      <c r="H21" s="203"/>
      <c r="I21" s="203"/>
      <c r="J21" s="203"/>
      <c r="K21" s="203"/>
      <c r="L21" s="203"/>
      <c r="M21" s="203"/>
      <c r="N21" s="203"/>
      <c r="O21" s="203"/>
      <c r="P21" s="204"/>
    </row>
    <row r="22" spans="1:16" ht="15" thickTop="1" x14ac:dyDescent="0.3">
      <c r="A22" s="83"/>
      <c r="B22" s="83"/>
      <c r="C22" s="83"/>
      <c r="D22" s="83"/>
      <c r="E22" s="83"/>
      <c r="F22" s="83"/>
      <c r="G22" s="83"/>
      <c r="H22" s="83"/>
      <c r="I22" s="83"/>
      <c r="J22" s="83"/>
      <c r="K22" s="83"/>
      <c r="L22" s="83"/>
      <c r="M22" s="83"/>
      <c r="N22" s="83"/>
      <c r="O22" s="83"/>
      <c r="P22" s="83"/>
    </row>
    <row r="23" spans="1:16" x14ac:dyDescent="0.3">
      <c r="A23" s="83"/>
      <c r="B23" s="83"/>
      <c r="C23" s="83"/>
      <c r="D23" s="83"/>
      <c r="E23" s="83"/>
      <c r="F23" s="83"/>
      <c r="G23" s="83"/>
      <c r="H23" s="83"/>
      <c r="I23" s="83"/>
      <c r="J23" s="83"/>
      <c r="K23" s="83"/>
      <c r="L23" s="83"/>
      <c r="M23" s="83"/>
      <c r="N23" s="83"/>
      <c r="O23" s="83"/>
      <c r="P23" s="83"/>
    </row>
    <row r="24" spans="1:16" x14ac:dyDescent="0.3">
      <c r="A24" s="83"/>
      <c r="B24" s="83"/>
      <c r="C24" s="83"/>
      <c r="D24" s="83"/>
      <c r="E24" s="83"/>
      <c r="F24" s="83"/>
      <c r="G24" s="83"/>
      <c r="H24" s="83"/>
      <c r="I24" s="83"/>
      <c r="J24" s="83"/>
      <c r="K24" s="83"/>
      <c r="L24" s="83"/>
      <c r="M24" s="83"/>
      <c r="N24" s="83"/>
      <c r="O24" s="83"/>
      <c r="P24" s="83"/>
    </row>
    <row r="25" spans="1:16" x14ac:dyDescent="0.3">
      <c r="A25" s="83"/>
      <c r="B25" s="83"/>
      <c r="C25" s="83"/>
      <c r="D25" s="83"/>
      <c r="E25" s="83"/>
      <c r="F25" s="83"/>
      <c r="G25" s="83"/>
      <c r="H25" s="83"/>
      <c r="I25" s="83"/>
      <c r="J25" s="83"/>
      <c r="K25" s="83"/>
      <c r="L25" s="83"/>
      <c r="M25" s="83"/>
      <c r="N25" s="83"/>
      <c r="O25" s="83"/>
      <c r="P25" s="83"/>
    </row>
  </sheetData>
  <mergeCells count="5">
    <mergeCell ref="E2:P2"/>
    <mergeCell ref="A1:B2"/>
    <mergeCell ref="C2:D2"/>
    <mergeCell ref="C1:P1"/>
    <mergeCell ref="A9:P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6406-ABAE-4447-8728-304C983667F4}">
  <sheetPr>
    <tabColor rgb="FF0070C0"/>
  </sheetPr>
  <dimension ref="A1:Q35"/>
  <sheetViews>
    <sheetView zoomScale="83" zoomScaleNormal="83" workbookViewId="0">
      <selection activeCell="G30" sqref="G30"/>
    </sheetView>
  </sheetViews>
  <sheetFormatPr defaultRowHeight="14.4" x14ac:dyDescent="0.3"/>
  <cols>
    <col min="1" max="1" width="34.109375" customWidth="1"/>
    <col min="2" max="2" width="7.44140625" customWidth="1"/>
    <col min="3" max="3" width="15.77734375" bestFit="1" customWidth="1"/>
    <col min="4" max="4" width="11.77734375" customWidth="1"/>
    <col min="5" max="5" width="14.44140625" bestFit="1" customWidth="1"/>
    <col min="6" max="6" width="15.77734375" bestFit="1" customWidth="1"/>
  </cols>
  <sheetData>
    <row r="1" spans="1:17" ht="60" customHeight="1" thickTop="1" thickBot="1" x14ac:dyDescent="0.35">
      <c r="A1" s="208"/>
      <c r="B1" s="208"/>
      <c r="C1" s="207"/>
      <c r="D1" s="207"/>
      <c r="E1" s="207"/>
      <c r="F1" s="207"/>
      <c r="H1" s="206" t="s">
        <v>122</v>
      </c>
      <c r="I1" s="206"/>
      <c r="J1" s="206"/>
      <c r="K1" s="206"/>
      <c r="L1" s="206"/>
      <c r="M1" s="206"/>
      <c r="N1" s="206"/>
      <c r="O1" s="206"/>
      <c r="P1" s="206"/>
      <c r="Q1" s="206"/>
    </row>
    <row r="2" spans="1:17" ht="40.200000000000003" customHeight="1" thickTop="1" thickBot="1" x14ac:dyDescent="0.35">
      <c r="A2" s="208"/>
      <c r="B2" s="208"/>
      <c r="C2" s="100" t="s">
        <v>88</v>
      </c>
      <c r="D2" s="96" t="s">
        <v>89</v>
      </c>
      <c r="E2" s="96" t="s">
        <v>90</v>
      </c>
      <c r="F2" s="96" t="s">
        <v>91</v>
      </c>
      <c r="H2" s="206"/>
      <c r="I2" s="206"/>
      <c r="J2" s="206"/>
      <c r="K2" s="206"/>
      <c r="L2" s="206"/>
      <c r="M2" s="206"/>
      <c r="N2" s="206"/>
      <c r="O2" s="206"/>
      <c r="P2" s="206"/>
      <c r="Q2" s="206"/>
    </row>
    <row r="3" spans="1:17" ht="16.2" thickTop="1" thickBot="1" x14ac:dyDescent="0.35">
      <c r="A3" s="101" t="s">
        <v>117</v>
      </c>
      <c r="B3" s="48"/>
      <c r="C3" s="97">
        <v>10000</v>
      </c>
      <c r="D3" s="97">
        <v>550</v>
      </c>
      <c r="E3" s="97">
        <v>1500</v>
      </c>
      <c r="F3" s="97">
        <v>10000</v>
      </c>
      <c r="H3" s="206"/>
      <c r="I3" s="206"/>
      <c r="J3" s="206"/>
      <c r="K3" s="206"/>
      <c r="L3" s="206"/>
      <c r="M3" s="206"/>
      <c r="N3" s="206"/>
      <c r="O3" s="206"/>
      <c r="P3" s="206"/>
      <c r="Q3" s="206"/>
    </row>
    <row r="4" spans="1:17" ht="16.2" thickTop="1" thickBot="1" x14ac:dyDescent="0.35">
      <c r="A4" s="95" t="s">
        <v>116</v>
      </c>
      <c r="B4" s="48"/>
      <c r="C4" s="98">
        <v>0.37</v>
      </c>
      <c r="D4" s="98">
        <v>0.27</v>
      </c>
      <c r="E4" s="98">
        <v>0.3</v>
      </c>
      <c r="F4" s="98">
        <v>0.39</v>
      </c>
      <c r="H4" s="206"/>
      <c r="I4" s="206"/>
      <c r="J4" s="206"/>
      <c r="K4" s="206"/>
      <c r="L4" s="206"/>
      <c r="M4" s="206"/>
      <c r="N4" s="206"/>
      <c r="O4" s="206"/>
      <c r="P4" s="206"/>
      <c r="Q4" s="206"/>
    </row>
    <row r="5" spans="1:17" ht="16.2" thickTop="1" thickBot="1" x14ac:dyDescent="0.35">
      <c r="A5" s="95" t="s">
        <v>118</v>
      </c>
      <c r="B5" s="48"/>
      <c r="C5" s="99">
        <v>9</v>
      </c>
      <c r="D5" s="99">
        <v>3</v>
      </c>
      <c r="E5" s="99">
        <v>6</v>
      </c>
      <c r="F5" s="99">
        <v>4</v>
      </c>
      <c r="H5" s="206"/>
      <c r="I5" s="206"/>
      <c r="J5" s="206"/>
      <c r="K5" s="206"/>
      <c r="L5" s="206"/>
      <c r="M5" s="206"/>
      <c r="N5" s="206"/>
      <c r="O5" s="206"/>
      <c r="P5" s="206"/>
      <c r="Q5" s="206"/>
    </row>
    <row r="6" spans="1:17" ht="15.6" thickTop="1" thickBot="1" x14ac:dyDescent="0.35">
      <c r="H6" s="206"/>
      <c r="I6" s="206"/>
      <c r="J6" s="206"/>
      <c r="K6" s="206"/>
      <c r="L6" s="206"/>
      <c r="M6" s="206"/>
      <c r="N6" s="206"/>
      <c r="O6" s="206"/>
      <c r="P6" s="206"/>
      <c r="Q6" s="206"/>
    </row>
    <row r="7" spans="1:17" ht="31.2" thickTop="1" thickBot="1" x14ac:dyDescent="0.35">
      <c r="A7" s="94" t="s">
        <v>92</v>
      </c>
      <c r="B7" s="209" t="s">
        <v>119</v>
      </c>
      <c r="C7" s="87">
        <f>PMT(C4/12,C5,-C3)</f>
        <v>1289.3344769875121</v>
      </c>
      <c r="D7" s="87">
        <f t="shared" ref="D7:F7" si="0">PMT(D4/12,D5,-D3)</f>
        <v>191.64451745942495</v>
      </c>
      <c r="E7" s="87">
        <f t="shared" si="0"/>
        <v>272.32495659281312</v>
      </c>
      <c r="F7" s="87">
        <f t="shared" si="0"/>
        <v>2706.3723370271291</v>
      </c>
      <c r="H7" s="206"/>
      <c r="I7" s="206"/>
      <c r="J7" s="206"/>
      <c r="K7" s="206"/>
      <c r="L7" s="206"/>
      <c r="M7" s="206"/>
      <c r="N7" s="206"/>
      <c r="O7" s="206"/>
      <c r="P7" s="206"/>
      <c r="Q7" s="206"/>
    </row>
    <row r="8" spans="1:17" ht="31.2" thickTop="1" thickBot="1" x14ac:dyDescent="0.35">
      <c r="A8" s="92" t="s">
        <v>93</v>
      </c>
      <c r="B8" s="210"/>
      <c r="C8" s="86">
        <f>C7*C5</f>
        <v>11604.010292887608</v>
      </c>
      <c r="D8" s="86">
        <f t="shared" ref="D8:F8" si="1">D7*D5</f>
        <v>574.93355237827484</v>
      </c>
      <c r="E8" s="86">
        <f t="shared" si="1"/>
        <v>1633.9497395568787</v>
      </c>
      <c r="F8" s="86">
        <f t="shared" si="1"/>
        <v>10825.489348108516</v>
      </c>
      <c r="H8" s="206"/>
      <c r="I8" s="206"/>
      <c r="J8" s="206"/>
      <c r="K8" s="206"/>
      <c r="L8" s="206"/>
      <c r="M8" s="206"/>
      <c r="N8" s="206"/>
      <c r="O8" s="206"/>
      <c r="P8" s="206"/>
      <c r="Q8" s="206"/>
    </row>
    <row r="9" spans="1:17" ht="16.2" thickTop="1" thickBot="1" x14ac:dyDescent="0.35">
      <c r="A9" s="93" t="s">
        <v>94</v>
      </c>
      <c r="B9" s="90">
        <v>1</v>
      </c>
      <c r="C9" s="85">
        <f>IPMT(C$4/12,$B9,C$5,-C$3)</f>
        <v>308.33333333333331</v>
      </c>
      <c r="D9" s="85">
        <f>IPMT(D$4/12,$B9,D$5,-D$3)</f>
        <v>12.374999999999998</v>
      </c>
      <c r="E9" s="85">
        <f>IPMT(E$4/12,$B9,E$5,-E$3)</f>
        <v>37.499999999999993</v>
      </c>
      <c r="F9" s="85">
        <f>IPMT(F$4/12,$B9,F$5,-F$3)</f>
        <v>325</v>
      </c>
      <c r="H9" s="206"/>
      <c r="I9" s="206"/>
      <c r="J9" s="206"/>
      <c r="K9" s="206"/>
      <c r="L9" s="206"/>
      <c r="M9" s="206"/>
      <c r="N9" s="206"/>
      <c r="O9" s="206"/>
      <c r="P9" s="206"/>
      <c r="Q9" s="206"/>
    </row>
    <row r="10" spans="1:17" ht="16.2" thickTop="1" thickBot="1" x14ac:dyDescent="0.35">
      <c r="A10" s="88" t="s">
        <v>95</v>
      </c>
      <c r="B10" s="91">
        <v>2</v>
      </c>
      <c r="C10" s="85">
        <f t="shared" ref="C10:F17" si="2">IPMT(C$4/12,$B10,C$5,-C$3)</f>
        <v>278.08579807066292</v>
      </c>
      <c r="D10" s="85">
        <f t="shared" si="2"/>
        <v>8.3414358571629368</v>
      </c>
      <c r="E10" s="85">
        <f t="shared" si="2"/>
        <v>31.629376085179668</v>
      </c>
      <c r="F10" s="85">
        <f t="shared" si="2"/>
        <v>247.60539904661837</v>
      </c>
      <c r="H10" s="206"/>
      <c r="I10" s="206"/>
      <c r="J10" s="206"/>
      <c r="K10" s="206"/>
      <c r="L10" s="206"/>
      <c r="M10" s="206"/>
      <c r="N10" s="206"/>
      <c r="O10" s="206"/>
      <c r="P10" s="206"/>
      <c r="Q10" s="206"/>
    </row>
    <row r="11" spans="1:17" ht="16.2" thickTop="1" thickBot="1" x14ac:dyDescent="0.35">
      <c r="A11" s="88" t="s">
        <v>96</v>
      </c>
      <c r="B11" s="91">
        <v>3</v>
      </c>
      <c r="C11" s="85">
        <f t="shared" si="2"/>
        <v>246.90563047072678</v>
      </c>
      <c r="D11" s="85">
        <f t="shared" si="2"/>
        <v>4.2171165211120405</v>
      </c>
      <c r="E11" s="85">
        <f t="shared" si="2"/>
        <v>25.611986572488835</v>
      </c>
      <c r="F11" s="85">
        <f t="shared" si="2"/>
        <v>167.69547356225175</v>
      </c>
      <c r="H11" s="206"/>
      <c r="I11" s="206"/>
      <c r="J11" s="206"/>
      <c r="K11" s="206"/>
      <c r="L11" s="206"/>
      <c r="M11" s="206"/>
      <c r="N11" s="206"/>
      <c r="O11" s="206"/>
      <c r="P11" s="206"/>
      <c r="Q11" s="206"/>
    </row>
    <row r="12" spans="1:17" ht="16.2" thickTop="1" thickBot="1" x14ac:dyDescent="0.35">
      <c r="A12" s="88" t="s">
        <v>97</v>
      </c>
      <c r="B12" s="91">
        <v>4</v>
      </c>
      <c r="C12" s="85">
        <f t="shared" si="2"/>
        <v>214.76407436979255</v>
      </c>
      <c r="D12" s="85" t="e">
        <f t="shared" si="2"/>
        <v>#NUM!</v>
      </c>
      <c r="E12" s="85">
        <f t="shared" si="2"/>
        <v>19.444162321980727</v>
      </c>
      <c r="F12" s="85">
        <f t="shared" si="2"/>
        <v>85.188475499643275</v>
      </c>
      <c r="H12" s="206"/>
      <c r="I12" s="206"/>
      <c r="J12" s="206"/>
      <c r="K12" s="206"/>
      <c r="L12" s="206"/>
      <c r="M12" s="206"/>
      <c r="N12" s="206"/>
      <c r="O12" s="206"/>
      <c r="P12" s="206"/>
      <c r="Q12" s="206"/>
    </row>
    <row r="13" spans="1:17" ht="16.2" thickTop="1" thickBot="1" x14ac:dyDescent="0.35">
      <c r="A13" s="88" t="s">
        <v>98</v>
      </c>
      <c r="B13" s="91">
        <v>5</v>
      </c>
      <c r="C13" s="85">
        <f t="shared" si="2"/>
        <v>181.63148695574623</v>
      </c>
      <c r="D13" s="85" t="e">
        <f t="shared" si="2"/>
        <v>#NUM!</v>
      </c>
      <c r="E13" s="85">
        <f t="shared" si="2"/>
        <v>13.122142465209912</v>
      </c>
      <c r="F13" s="85" t="e">
        <f t="shared" si="2"/>
        <v>#NUM!</v>
      </c>
      <c r="H13" s="206"/>
      <c r="I13" s="206"/>
      <c r="J13" s="206"/>
      <c r="K13" s="206"/>
      <c r="L13" s="206"/>
      <c r="M13" s="206"/>
      <c r="N13" s="206"/>
      <c r="O13" s="206"/>
      <c r="P13" s="206"/>
      <c r="Q13" s="206"/>
    </row>
    <row r="14" spans="1:17" ht="16.2" thickTop="1" thickBot="1" x14ac:dyDescent="0.35">
      <c r="A14" s="88" t="s">
        <v>99</v>
      </c>
      <c r="B14" s="91">
        <v>6</v>
      </c>
      <c r="C14" s="85">
        <f t="shared" si="2"/>
        <v>147.47731142976676</v>
      </c>
      <c r="D14" s="85" t="e">
        <f t="shared" si="2"/>
        <v>#NUM!</v>
      </c>
      <c r="E14" s="85">
        <f t="shared" si="2"/>
        <v>6.6420721120198332</v>
      </c>
      <c r="F14" s="85" t="e">
        <f t="shared" si="2"/>
        <v>#NUM!</v>
      </c>
      <c r="H14" s="206"/>
      <c r="I14" s="206"/>
      <c r="J14" s="206"/>
      <c r="K14" s="206"/>
      <c r="L14" s="206"/>
      <c r="M14" s="206"/>
      <c r="N14" s="206"/>
      <c r="O14" s="206"/>
      <c r="P14" s="206"/>
      <c r="Q14" s="206"/>
    </row>
    <row r="15" spans="1:17" ht="16.2" thickTop="1" thickBot="1" x14ac:dyDescent="0.35">
      <c r="A15" s="88" t="s">
        <v>100</v>
      </c>
      <c r="B15" s="91">
        <v>7</v>
      </c>
      <c r="C15" s="85">
        <f t="shared" si="2"/>
        <v>112.27004882506961</v>
      </c>
      <c r="D15" s="85" t="e">
        <f t="shared" si="2"/>
        <v>#NUM!</v>
      </c>
      <c r="E15" s="85" t="e">
        <f t="shared" si="2"/>
        <v>#NUM!</v>
      </c>
      <c r="F15" s="85" t="e">
        <f t="shared" si="2"/>
        <v>#NUM!</v>
      </c>
      <c r="H15" s="206"/>
      <c r="I15" s="206"/>
      <c r="J15" s="206"/>
      <c r="K15" s="206"/>
      <c r="L15" s="206"/>
      <c r="M15" s="206"/>
      <c r="N15" s="206"/>
      <c r="O15" s="206"/>
      <c r="P15" s="206"/>
      <c r="Q15" s="206"/>
    </row>
    <row r="16" spans="1:17" ht="16.2" thickTop="1" thickBot="1" x14ac:dyDescent="0.35">
      <c r="A16" s="88" t="s">
        <v>101</v>
      </c>
      <c r="B16" s="91">
        <v>8</v>
      </c>
      <c r="C16" s="85">
        <f t="shared" si="2"/>
        <v>75.977228956727643</v>
      </c>
      <c r="D16" s="85" t="e">
        <f t="shared" si="2"/>
        <v>#NUM!</v>
      </c>
      <c r="E16" s="85" t="e">
        <f t="shared" si="2"/>
        <v>#NUM!</v>
      </c>
      <c r="F16" s="85" t="e">
        <f t="shared" si="2"/>
        <v>#NUM!</v>
      </c>
      <c r="H16" s="206"/>
      <c r="I16" s="206"/>
      <c r="J16" s="206"/>
      <c r="K16" s="206"/>
      <c r="L16" s="206"/>
      <c r="M16" s="206"/>
      <c r="N16" s="206"/>
      <c r="O16" s="206"/>
      <c r="P16" s="206"/>
      <c r="Q16" s="206"/>
    </row>
    <row r="17" spans="1:17" ht="16.2" thickTop="1" thickBot="1" x14ac:dyDescent="0.35">
      <c r="A17" s="102" t="s">
        <v>102</v>
      </c>
      <c r="B17" s="103">
        <v>9</v>
      </c>
      <c r="C17" s="85">
        <f t="shared" si="2"/>
        <v>38.565380475778454</v>
      </c>
      <c r="D17" s="85" t="e">
        <f t="shared" si="2"/>
        <v>#NUM!</v>
      </c>
      <c r="E17" s="85" t="e">
        <f t="shared" si="2"/>
        <v>#NUM!</v>
      </c>
      <c r="F17" s="85" t="e">
        <f t="shared" si="2"/>
        <v>#NUM!</v>
      </c>
      <c r="H17" s="206"/>
      <c r="I17" s="206"/>
      <c r="J17" s="206"/>
      <c r="K17" s="206"/>
      <c r="L17" s="206"/>
      <c r="M17" s="206"/>
      <c r="N17" s="206"/>
      <c r="O17" s="206"/>
      <c r="P17" s="206"/>
      <c r="Q17" s="206"/>
    </row>
    <row r="18" spans="1:17" ht="41.4" customHeight="1" thickTop="1" thickBot="1" x14ac:dyDescent="0.35">
      <c r="A18" s="113" t="s">
        <v>120</v>
      </c>
      <c r="B18" s="109" t="s">
        <v>119</v>
      </c>
      <c r="C18" s="107" t="s">
        <v>88</v>
      </c>
      <c r="D18" s="107" t="s">
        <v>89</v>
      </c>
      <c r="E18" s="107" t="s">
        <v>90</v>
      </c>
      <c r="F18" s="108" t="s">
        <v>91</v>
      </c>
      <c r="G18" s="114"/>
      <c r="H18" s="206"/>
      <c r="I18" s="206"/>
      <c r="J18" s="206"/>
      <c r="K18" s="206"/>
      <c r="L18" s="206"/>
      <c r="M18" s="206"/>
      <c r="N18" s="206"/>
      <c r="O18" s="206"/>
      <c r="P18" s="206"/>
      <c r="Q18" s="206"/>
    </row>
    <row r="19" spans="1:17" ht="16.2" thickTop="1" thickBot="1" x14ac:dyDescent="0.35">
      <c r="A19" s="106" t="s">
        <v>94</v>
      </c>
      <c r="B19" s="110">
        <v>1</v>
      </c>
      <c r="C19" s="85">
        <f>IPMT(C$4/12,$B19,C$5,-C$3)+C$3/C$5</f>
        <v>1419.4444444444443</v>
      </c>
      <c r="D19" s="85">
        <f>IPMT(D$4/12,$B19,D$5,-D$3)+D$3/D$5</f>
        <v>195.70833333333334</v>
      </c>
      <c r="E19" s="85">
        <f>IPMT(E$4/12,$B19,E$5,-E$3)+E$3/E$5</f>
        <v>287.5</v>
      </c>
      <c r="F19" s="85">
        <f>IPMT(F$4/12,$B19,F$5,-F$3)+F$3/F$5</f>
        <v>2825</v>
      </c>
      <c r="H19" s="206"/>
      <c r="I19" s="206"/>
      <c r="J19" s="206"/>
      <c r="K19" s="206"/>
      <c r="L19" s="206"/>
      <c r="M19" s="206"/>
      <c r="N19" s="206"/>
      <c r="O19" s="206"/>
      <c r="P19" s="206"/>
      <c r="Q19" s="206"/>
    </row>
    <row r="20" spans="1:17" ht="16.2" thickTop="1" thickBot="1" x14ac:dyDescent="0.35">
      <c r="A20" s="88" t="s">
        <v>95</v>
      </c>
      <c r="B20" s="111">
        <v>2</v>
      </c>
      <c r="C20" s="89">
        <f t="shared" ref="C20:F27" si="3">IPMT(C$4/12,$B20,C$5,-C$3)+C$3/C$5</f>
        <v>1389.1969091817741</v>
      </c>
      <c r="D20" s="84">
        <f t="shared" si="3"/>
        <v>191.67476919049628</v>
      </c>
      <c r="E20" s="84">
        <f t="shared" si="3"/>
        <v>281.62937608517967</v>
      </c>
      <c r="F20" s="84">
        <f t="shared" si="3"/>
        <v>2747.6053990466185</v>
      </c>
      <c r="H20" s="206"/>
      <c r="I20" s="206"/>
      <c r="J20" s="206"/>
      <c r="K20" s="206"/>
      <c r="L20" s="206"/>
      <c r="M20" s="206"/>
      <c r="N20" s="206"/>
      <c r="O20" s="206"/>
      <c r="P20" s="206"/>
      <c r="Q20" s="206"/>
    </row>
    <row r="21" spans="1:17" ht="16.2" thickTop="1" thickBot="1" x14ac:dyDescent="0.35">
      <c r="A21" s="88" t="s">
        <v>96</v>
      </c>
      <c r="B21" s="111">
        <v>3</v>
      </c>
      <c r="C21" s="89">
        <f t="shared" si="3"/>
        <v>1358.0167415818378</v>
      </c>
      <c r="D21" s="84">
        <f t="shared" si="3"/>
        <v>187.55044985444539</v>
      </c>
      <c r="E21" s="84">
        <f t="shared" si="3"/>
        <v>275.61198657248883</v>
      </c>
      <c r="F21" s="84">
        <f t="shared" si="3"/>
        <v>2667.6954735622517</v>
      </c>
      <c r="H21" s="206"/>
      <c r="I21" s="206"/>
      <c r="J21" s="206"/>
      <c r="K21" s="206"/>
      <c r="L21" s="206"/>
      <c r="M21" s="206"/>
      <c r="N21" s="206"/>
      <c r="O21" s="206"/>
      <c r="P21" s="206"/>
      <c r="Q21" s="206"/>
    </row>
    <row r="22" spans="1:17" ht="16.2" thickTop="1" thickBot="1" x14ac:dyDescent="0.35">
      <c r="A22" s="88" t="s">
        <v>97</v>
      </c>
      <c r="B22" s="111">
        <v>4</v>
      </c>
      <c r="C22" s="89">
        <f t="shared" si="3"/>
        <v>1325.8751854809036</v>
      </c>
      <c r="D22" s="84" t="e">
        <f>IPMT(D$4/12,$B22,D$5,-D$3)+D$3/D$5</f>
        <v>#NUM!</v>
      </c>
      <c r="E22" s="84">
        <f t="shared" si="3"/>
        <v>269.44416232198074</v>
      </c>
      <c r="F22" s="84">
        <f t="shared" si="3"/>
        <v>2585.1884754996431</v>
      </c>
      <c r="H22" s="206"/>
      <c r="I22" s="206"/>
      <c r="J22" s="206"/>
      <c r="K22" s="206"/>
      <c r="L22" s="206"/>
      <c r="M22" s="206"/>
      <c r="N22" s="206"/>
      <c r="O22" s="206"/>
      <c r="P22" s="206"/>
      <c r="Q22" s="206"/>
    </row>
    <row r="23" spans="1:17" ht="16.2" thickTop="1" thickBot="1" x14ac:dyDescent="0.35">
      <c r="A23" s="88" t="s">
        <v>98</v>
      </c>
      <c r="B23" s="111">
        <v>5</v>
      </c>
      <c r="C23" s="89">
        <f t="shared" si="3"/>
        <v>1292.7425980668572</v>
      </c>
      <c r="D23" s="84" t="e">
        <f t="shared" si="3"/>
        <v>#NUM!</v>
      </c>
      <c r="E23" s="84">
        <f t="shared" si="3"/>
        <v>263.12214246520989</v>
      </c>
      <c r="F23" s="84" t="e">
        <f t="shared" si="3"/>
        <v>#NUM!</v>
      </c>
      <c r="H23" s="206"/>
      <c r="I23" s="206"/>
      <c r="J23" s="206"/>
      <c r="K23" s="206"/>
      <c r="L23" s="206"/>
      <c r="M23" s="206"/>
      <c r="N23" s="206"/>
      <c r="O23" s="206"/>
      <c r="P23" s="206"/>
      <c r="Q23" s="206"/>
    </row>
    <row r="24" spans="1:17" ht="16.2" thickTop="1" thickBot="1" x14ac:dyDescent="0.35">
      <c r="A24" s="88" t="s">
        <v>99</v>
      </c>
      <c r="B24" s="111">
        <v>6</v>
      </c>
      <c r="C24" s="89">
        <f t="shared" si="3"/>
        <v>1258.5884225408779</v>
      </c>
      <c r="D24" s="84" t="e">
        <f t="shared" si="3"/>
        <v>#NUM!</v>
      </c>
      <c r="E24" s="84">
        <f t="shared" si="3"/>
        <v>256.64207211201983</v>
      </c>
      <c r="F24" s="84" t="e">
        <f t="shared" si="3"/>
        <v>#NUM!</v>
      </c>
      <c r="H24" s="206"/>
      <c r="I24" s="206"/>
      <c r="J24" s="206"/>
      <c r="K24" s="206"/>
      <c r="L24" s="206"/>
      <c r="M24" s="206"/>
      <c r="N24" s="206"/>
      <c r="O24" s="206"/>
      <c r="P24" s="206"/>
      <c r="Q24" s="206"/>
    </row>
    <row r="25" spans="1:17" ht="16.2" thickTop="1" thickBot="1" x14ac:dyDescent="0.35">
      <c r="A25" s="88" t="s">
        <v>100</v>
      </c>
      <c r="B25" s="111">
        <v>7</v>
      </c>
      <c r="C25" s="89">
        <f t="shared" si="3"/>
        <v>1223.3811599361807</v>
      </c>
      <c r="D25" s="84" t="e">
        <f t="shared" si="3"/>
        <v>#NUM!</v>
      </c>
      <c r="E25" s="84" t="e">
        <f t="shared" si="3"/>
        <v>#NUM!</v>
      </c>
      <c r="F25" s="84" t="e">
        <f t="shared" si="3"/>
        <v>#NUM!</v>
      </c>
      <c r="H25" s="206"/>
      <c r="I25" s="206"/>
      <c r="J25" s="206"/>
      <c r="K25" s="206"/>
      <c r="L25" s="206"/>
      <c r="M25" s="206"/>
      <c r="N25" s="206"/>
      <c r="O25" s="206"/>
      <c r="P25" s="206"/>
      <c r="Q25" s="206"/>
    </row>
    <row r="26" spans="1:17" ht="16.2" thickTop="1" thickBot="1" x14ac:dyDescent="0.35">
      <c r="A26" s="88" t="s">
        <v>101</v>
      </c>
      <c r="B26" s="111">
        <v>8</v>
      </c>
      <c r="C26" s="89">
        <f t="shared" si="3"/>
        <v>1187.0883400678388</v>
      </c>
      <c r="D26" s="84" t="e">
        <f t="shared" si="3"/>
        <v>#NUM!</v>
      </c>
      <c r="E26" s="84" t="e">
        <f t="shared" si="3"/>
        <v>#NUM!</v>
      </c>
      <c r="F26" s="84" t="e">
        <f t="shared" si="3"/>
        <v>#NUM!</v>
      </c>
      <c r="H26" s="206"/>
      <c r="I26" s="206"/>
      <c r="J26" s="206"/>
      <c r="K26" s="206"/>
      <c r="L26" s="206"/>
      <c r="M26" s="206"/>
      <c r="N26" s="206"/>
      <c r="O26" s="206"/>
      <c r="P26" s="206"/>
      <c r="Q26" s="206"/>
    </row>
    <row r="27" spans="1:17" ht="16.2" thickTop="1" thickBot="1" x14ac:dyDescent="0.35">
      <c r="A27" s="102" t="s">
        <v>102</v>
      </c>
      <c r="B27" s="112">
        <v>9</v>
      </c>
      <c r="C27" s="104">
        <f t="shared" si="3"/>
        <v>1149.6764915868896</v>
      </c>
      <c r="D27" s="105" t="e">
        <f t="shared" si="3"/>
        <v>#NUM!</v>
      </c>
      <c r="E27" s="105" t="e">
        <f t="shared" si="3"/>
        <v>#NUM!</v>
      </c>
      <c r="F27" s="105" t="e">
        <f t="shared" si="3"/>
        <v>#NUM!</v>
      </c>
      <c r="H27" s="206"/>
      <c r="I27" s="206"/>
      <c r="J27" s="206"/>
      <c r="K27" s="206"/>
      <c r="L27" s="206"/>
      <c r="M27" s="206"/>
      <c r="N27" s="206"/>
      <c r="O27" s="206"/>
      <c r="P27" s="206"/>
      <c r="Q27" s="206"/>
    </row>
    <row r="28" spans="1:17" ht="16.2" thickTop="1" thickBot="1" x14ac:dyDescent="0.35">
      <c r="A28" s="205" t="s">
        <v>121</v>
      </c>
      <c r="B28" s="205"/>
      <c r="C28" s="115">
        <f>SUM(C19:C27)</f>
        <v>11604.010292887606</v>
      </c>
      <c r="D28" s="115">
        <f>SUM(D19:D21)</f>
        <v>574.93355237827495</v>
      </c>
      <c r="E28" s="115">
        <f>SUM(E19:E24)</f>
        <v>1633.949739556879</v>
      </c>
      <c r="F28" s="115">
        <f>SUM(F19:F22)</f>
        <v>10825.489348108513</v>
      </c>
      <c r="H28" s="206"/>
      <c r="I28" s="206"/>
      <c r="J28" s="206"/>
      <c r="K28" s="206"/>
      <c r="L28" s="206"/>
      <c r="M28" s="206"/>
      <c r="N28" s="206"/>
      <c r="O28" s="206"/>
      <c r="P28" s="206"/>
      <c r="Q28" s="206"/>
    </row>
    <row r="29" spans="1:17" ht="15.6" thickTop="1" thickBot="1" x14ac:dyDescent="0.35">
      <c r="H29" s="206"/>
      <c r="I29" s="206"/>
      <c r="J29" s="206"/>
      <c r="K29" s="206"/>
      <c r="L29" s="206"/>
      <c r="M29" s="206"/>
      <c r="N29" s="206"/>
      <c r="O29" s="206"/>
      <c r="P29" s="206"/>
      <c r="Q29" s="206"/>
    </row>
    <row r="30" spans="1:17" ht="15.6" thickTop="1" thickBot="1" x14ac:dyDescent="0.35">
      <c r="H30" s="206"/>
      <c r="I30" s="206"/>
      <c r="J30" s="206"/>
      <c r="K30" s="206"/>
      <c r="L30" s="206"/>
      <c r="M30" s="206"/>
      <c r="N30" s="206"/>
      <c r="O30" s="206"/>
      <c r="P30" s="206"/>
      <c r="Q30" s="206"/>
    </row>
    <row r="31" spans="1:17" ht="15.6" thickTop="1" thickBot="1" x14ac:dyDescent="0.35">
      <c r="H31" s="206"/>
      <c r="I31" s="206"/>
      <c r="J31" s="206"/>
      <c r="K31" s="206"/>
      <c r="L31" s="206"/>
      <c r="M31" s="206"/>
      <c r="N31" s="206"/>
      <c r="O31" s="206"/>
      <c r="P31" s="206"/>
      <c r="Q31" s="206"/>
    </row>
    <row r="32" spans="1:17" ht="15.6" thickTop="1" thickBot="1" x14ac:dyDescent="0.35">
      <c r="H32" s="206"/>
      <c r="I32" s="206"/>
      <c r="J32" s="206"/>
      <c r="K32" s="206"/>
      <c r="L32" s="206"/>
      <c r="M32" s="206"/>
      <c r="N32" s="206"/>
      <c r="O32" s="206"/>
      <c r="P32" s="206"/>
      <c r="Q32" s="206"/>
    </row>
    <row r="33" spans="8:17" ht="15.6" thickTop="1" thickBot="1" x14ac:dyDescent="0.35">
      <c r="H33" s="206"/>
      <c r="I33" s="206"/>
      <c r="J33" s="206"/>
      <c r="K33" s="206"/>
      <c r="L33" s="206"/>
      <c r="M33" s="206"/>
      <c r="N33" s="206"/>
      <c r="O33" s="206"/>
      <c r="P33" s="206"/>
      <c r="Q33" s="206"/>
    </row>
    <row r="34" spans="8:17" ht="15.6" thickTop="1" thickBot="1" x14ac:dyDescent="0.35">
      <c r="H34" s="206"/>
      <c r="I34" s="206"/>
      <c r="J34" s="206"/>
      <c r="K34" s="206"/>
      <c r="L34" s="206"/>
      <c r="M34" s="206"/>
      <c r="N34" s="206"/>
      <c r="O34" s="206"/>
      <c r="P34" s="206"/>
      <c r="Q34" s="206"/>
    </row>
    <row r="35" spans="8:17" ht="15" thickTop="1" x14ac:dyDescent="0.3"/>
  </sheetData>
  <mergeCells count="5">
    <mergeCell ref="A28:B28"/>
    <mergeCell ref="H1:Q34"/>
    <mergeCell ref="C1:F1"/>
    <mergeCell ref="A1:B2"/>
    <mergeCell ref="B7:B8"/>
  </mergeCells>
  <phoneticPr fontId="1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9</vt:i4>
      </vt:variant>
    </vt:vector>
  </HeadingPairs>
  <TitlesOfParts>
    <vt:vector size="9" baseType="lpstr">
      <vt:lpstr>Evidență date personale</vt:lpstr>
      <vt:lpstr>Calcul solduri bilanțiere</vt:lpstr>
      <vt:lpstr>Evidență societăți</vt:lpstr>
      <vt:lpstr>Categorie</vt:lpstr>
      <vt:lpstr>Cifre romane</vt:lpstr>
      <vt:lpstr>Situație studenți</vt:lpstr>
      <vt:lpstr>Utilizarea funcției SLN</vt:lpstr>
      <vt:lpstr>Ex2_Funcții financiare</vt:lpstr>
      <vt:lpstr>Ex3_Funcții financiare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Stefania</dc:creator>
  <cp:lastModifiedBy>Andreiana Stefania Alexadra</cp:lastModifiedBy>
  <dcterms:created xsi:type="dcterms:W3CDTF">2015-06-05T18:17:20Z</dcterms:created>
  <dcterms:modified xsi:type="dcterms:W3CDTF">2022-05-26T12:37:52Z</dcterms:modified>
</cp:coreProperties>
</file>