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329" documentId="11_0B1D56BE9CDCCE836B02CE7A5FB0D4A9BBFD1C62" xr6:coauthVersionLast="47" xr6:coauthVersionMax="47" xr10:uidLastSave="{35DF342C-6CC2-46B7-BABF-6DEB5977EA2F}"/>
  <bookViews>
    <workbookView xWindow="240" yWindow="105" windowWidth="14805" windowHeight="8010" firstSheet="3" activeTab="3" xr2:uid="{00000000-000D-0000-FFFF-FFFF00000000}"/>
  </bookViews>
  <sheets>
    <sheet name="Subcircuits" sheetId="3" r:id="rId1"/>
    <sheet name="IOs and Periphery" sheetId="2" r:id="rId2"/>
    <sheet name="Calculations" sheetId="4" r:id="rId3"/>
    <sheet name="BOM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G8" i="4"/>
  <c r="G13" i="4"/>
  <c r="G6" i="4"/>
  <c r="H5" i="2"/>
  <c r="H4" i="2"/>
  <c r="H3" i="2"/>
  <c r="H2" i="2"/>
  <c r="H1" i="2"/>
  <c r="H6" i="2"/>
</calcChain>
</file>

<file path=xl/sharedStrings.xml><?xml version="1.0" encoding="utf-8"?>
<sst xmlns="http://schemas.openxmlformats.org/spreadsheetml/2006/main" count="88" uniqueCount="69">
  <si>
    <t>Subcircuit</t>
  </si>
  <si>
    <t>Description</t>
  </si>
  <si>
    <t>Self-watering uC</t>
  </si>
  <si>
    <t>Main subcircuit. uC is programmed to turn on the pumps based on the sensors</t>
  </si>
  <si>
    <t>Battery power circuit</t>
  </si>
  <si>
    <t>Use an 18650 li-ion battery to power the device. Should have all the battery protection characteristincs (over/under voltage, overcurrent and overtemperature) using BMS IC or DIY</t>
  </si>
  <si>
    <t>Solar charge circuit</t>
  </si>
  <si>
    <t>Solar cells with MPPT for continuous charge of the battery</t>
  </si>
  <si>
    <t>Motor driver</t>
  </si>
  <si>
    <t>Simple MOSFET based dirver for the 3V motors</t>
  </si>
  <si>
    <t>Device</t>
  </si>
  <si>
    <t>Input/Output</t>
  </si>
  <si>
    <t>Quantity</t>
  </si>
  <si>
    <t>Connected to uC</t>
  </si>
  <si>
    <t>Added to KiCAD Design</t>
  </si>
  <si>
    <t>Input</t>
  </si>
  <si>
    <t>Moisture sensors</t>
  </si>
  <si>
    <t>Moisture sensors to know when we need water</t>
  </si>
  <si>
    <t>Output</t>
  </si>
  <si>
    <t>3V Pumps</t>
  </si>
  <si>
    <t>Pumps to send water to the pots</t>
  </si>
  <si>
    <t>I2C</t>
  </si>
  <si>
    <t>Buzzer</t>
  </si>
  <si>
    <t>Buzzer to beep on different freuencies depending on low water in tank or low charge in battery</t>
  </si>
  <si>
    <t>SPI</t>
  </si>
  <si>
    <t>Float switch</t>
  </si>
  <si>
    <t>To determine when we need to refill the tank</t>
  </si>
  <si>
    <t>UART</t>
  </si>
  <si>
    <t>On/Off switch</t>
  </si>
  <si>
    <t>Main switch to cut off voltage</t>
  </si>
  <si>
    <t>TOTAL PINS</t>
  </si>
  <si>
    <t>Comparator Voltage for battery level</t>
  </si>
  <si>
    <t>Thermistor</t>
  </si>
  <si>
    <t>Other</t>
  </si>
  <si>
    <t>Connected to a relay/MOSFET to cut power if the battery gets too hot</t>
  </si>
  <si>
    <t>Comparator for thermistor battery switch off</t>
  </si>
  <si>
    <t>BMS has overcurrent, over-under voltage protecction. With this, I'm adding overtemp protection</t>
  </si>
  <si>
    <t>Solar Panel</t>
  </si>
  <si>
    <t>Charge battery constantly</t>
  </si>
  <si>
    <t>BMS</t>
  </si>
  <si>
    <t>IC</t>
  </si>
  <si>
    <t>Keep battery from Over or under voltage, short circuit protection, etc</t>
  </si>
  <si>
    <t>Real-time clock</t>
  </si>
  <si>
    <t>Use clock to not turn on buzzer during sleep. Connected via I2C</t>
  </si>
  <si>
    <t>3V backup battery</t>
  </si>
  <si>
    <t>Backup battery for RTC</t>
  </si>
  <si>
    <t>Status LEDs</t>
  </si>
  <si>
    <t>Jumpers to separate subcircuits</t>
  </si>
  <si>
    <t>Add gpios on test pads to do debugging</t>
  </si>
  <si>
    <t>Boost converter PWM control</t>
  </si>
  <si>
    <t>Tester pads</t>
  </si>
  <si>
    <t>Tester pad for power voltages, pwm, etc.</t>
  </si>
  <si>
    <t>Vp</t>
  </si>
  <si>
    <t>Vn</t>
  </si>
  <si>
    <t>VTH</t>
  </si>
  <si>
    <t>VTL</t>
  </si>
  <si>
    <t>Vref</t>
  </si>
  <si>
    <t>R1</t>
  </si>
  <si>
    <t>R2</t>
  </si>
  <si>
    <t>R</t>
  </si>
  <si>
    <t>R3</t>
  </si>
  <si>
    <t>R4</t>
  </si>
  <si>
    <t>Distributor</t>
  </si>
  <si>
    <t>Price per unit</t>
  </si>
  <si>
    <t>Units</t>
  </si>
  <si>
    <t>Price</t>
  </si>
  <si>
    <t>Submergable pumps</t>
  </si>
  <si>
    <t>Adafruit</t>
  </si>
  <si>
    <t>Soil Moisture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</si>
</sst>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3">
    <dxf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general" vertical="bottom" textRotation="0" wrapText="1" indent="0" justifyLastLine="0" shrinkToFit="0" readingOrder="0"/>
    </dxf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542925</xdr:colOff>
      <xdr:row>24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31BC2F-E5E1-7993-5DC7-1F1DA2814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1725" cy="45720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CC6F1-9589-45D7-8336-81DEAB0C7575}" name="IOs_and_Peripheries" displayName="IOs_and_Peripheries" ref="A1:F18" totalsRowShown="0">
  <autoFilter ref="A1:F18" xr:uid="{D1FCC6F1-9589-45D7-8336-81DEAB0C7575}"/>
  <tableColumns count="6">
    <tableColumn id="1" xr3:uid="{62457F70-8EF3-4365-9B0C-3527FA4613CB}" name="Device"/>
    <tableColumn id="2" xr3:uid="{E7212116-4FC2-4DD8-97F0-E060B11C3BC5}" name="Input/Output"/>
    <tableColumn id="3" xr3:uid="{75EADB06-E5A5-471C-B83A-492886878EFE}" name="Quantity"/>
    <tableColumn id="4" xr3:uid="{C4553054-381C-4D95-B141-55240E8710E1}" name="Connected to uC" dataDxfId="2"/>
    <tableColumn id="5" xr3:uid="{63CFDEDE-A538-4474-BA55-69A4BCAA226E}" name="Description" dataDxfId="1"/>
    <tableColumn id="6" xr3:uid="{05361B65-4E63-411A-A481-5DC40E02D16C}" name="Added to KiCAD Desig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0DFC-D81E-42E2-BAEC-839B0DD503E5}">
  <dimension ref="A1:B5"/>
  <sheetViews>
    <sheetView workbookViewId="0">
      <selection activeCell="D24" sqref="D24"/>
    </sheetView>
  </sheetViews>
  <sheetFormatPr defaultRowHeight="15"/>
  <cols>
    <col min="1" max="1" width="18.42578125" bestFit="1" customWidth="1"/>
    <col min="2" max="2" width="36.5703125" bestFit="1" customWidth="1"/>
  </cols>
  <sheetData>
    <row r="1" spans="1:2">
      <c r="A1" t="s">
        <v>0</v>
      </c>
      <c r="B1" t="s">
        <v>1</v>
      </c>
    </row>
    <row r="2" spans="1:2" ht="29.25">
      <c r="A2" t="s">
        <v>2</v>
      </c>
      <c r="B2" s="1" t="s">
        <v>3</v>
      </c>
    </row>
    <row r="3" spans="1:2" ht="72.75">
      <c r="A3" t="s">
        <v>4</v>
      </c>
      <c r="B3" s="1" t="s">
        <v>5</v>
      </c>
    </row>
    <row r="4" spans="1:2" ht="29.25">
      <c r="A4" t="s">
        <v>6</v>
      </c>
      <c r="B4" s="1" t="s">
        <v>7</v>
      </c>
    </row>
    <row r="5" spans="1:2" ht="29.25">
      <c r="A5" t="s">
        <v>8</v>
      </c>
      <c r="B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FB0D-B818-48ED-B311-BBB996DC150C}">
  <dimension ref="A1:H18"/>
  <sheetViews>
    <sheetView workbookViewId="0">
      <selection activeCell="E10" sqref="E10"/>
    </sheetView>
  </sheetViews>
  <sheetFormatPr defaultRowHeight="15"/>
  <cols>
    <col min="1" max="1" width="36.5703125" bestFit="1" customWidth="1"/>
    <col min="2" max="2" width="14.7109375" bestFit="1" customWidth="1"/>
    <col min="3" max="3" width="10.7109375" bestFit="1" customWidth="1"/>
    <col min="4" max="4" width="18" bestFit="1" customWidth="1"/>
    <col min="5" max="5" width="36.5703125" bestFit="1" customWidth="1"/>
    <col min="6" max="6" width="23.42578125" bestFit="1" customWidth="1"/>
    <col min="7" max="7" width="17.140625" bestFit="1" customWidth="1"/>
  </cols>
  <sheetData>
    <row r="1" spans="1:8">
      <c r="A1" t="s">
        <v>10</v>
      </c>
      <c r="B1" t="s">
        <v>11</v>
      </c>
      <c r="C1" t="s">
        <v>12</v>
      </c>
      <c r="D1" t="s">
        <v>13</v>
      </c>
      <c r="E1" t="s">
        <v>1</v>
      </c>
      <c r="F1" t="s">
        <v>14</v>
      </c>
      <c r="G1" t="s">
        <v>15</v>
      </c>
      <c r="H1">
        <f>SUMIFS(IOs_and_Peripheries[Quantity],IOs_and_Peripheries[Input/Output],G1,IOs_and_Peripheries[Connected to uC],TRUE)</f>
        <v>13</v>
      </c>
    </row>
    <row r="2" spans="1:8" ht="29.25">
      <c r="A2" t="s">
        <v>16</v>
      </c>
      <c r="B2" t="s">
        <v>15</v>
      </c>
      <c r="C2">
        <v>8</v>
      </c>
      <c r="D2" s="2" t="b">
        <v>1</v>
      </c>
      <c r="E2" s="1" t="s">
        <v>17</v>
      </c>
      <c r="F2" s="2" t="b">
        <v>1</v>
      </c>
      <c r="G2" t="s">
        <v>18</v>
      </c>
      <c r="H2">
        <f>SUMIFS(IOs_and_Peripheries[Quantity],IOs_and_Peripheries[Input/Output],G2,IOs_and_Peripheries[Connected to uC],TRUE)</f>
        <v>13</v>
      </c>
    </row>
    <row r="3" spans="1:8">
      <c r="A3" t="s">
        <v>19</v>
      </c>
      <c r="B3" t="s">
        <v>18</v>
      </c>
      <c r="C3">
        <v>8</v>
      </c>
      <c r="D3" s="2" t="b">
        <v>1</v>
      </c>
      <c r="E3" t="s">
        <v>20</v>
      </c>
      <c r="F3" s="2" t="b">
        <v>1</v>
      </c>
      <c r="G3" t="s">
        <v>21</v>
      </c>
      <c r="H3">
        <f>2*SUMIFS(IOs_and_Peripheries[Quantity],IOs_and_Peripheries[Input/Output],G3,IOs_and_Peripheries[Connected to uC],TRUE)</f>
        <v>2</v>
      </c>
    </row>
    <row r="4" spans="1:8" ht="43.5">
      <c r="A4" t="s">
        <v>22</v>
      </c>
      <c r="B4" t="s">
        <v>18</v>
      </c>
      <c r="C4">
        <v>1</v>
      </c>
      <c r="D4" s="2" t="b">
        <v>1</v>
      </c>
      <c r="E4" s="1" t="s">
        <v>23</v>
      </c>
      <c r="F4" s="2" t="b">
        <v>1</v>
      </c>
      <c r="G4" t="s">
        <v>24</v>
      </c>
      <c r="H4">
        <f>4*SUMIFS(IOs_and_Peripheries[Quantity],IOs_and_Peripheries[Input/Output],G4,IOs_and_Peripheries[Connected to uC],TRUE)</f>
        <v>0</v>
      </c>
    </row>
    <row r="5" spans="1:8" ht="29.25">
      <c r="A5" t="s">
        <v>25</v>
      </c>
      <c r="B5" t="s">
        <v>15</v>
      </c>
      <c r="C5">
        <v>1</v>
      </c>
      <c r="D5" s="2" t="b">
        <v>1</v>
      </c>
      <c r="E5" s="1" t="s">
        <v>26</v>
      </c>
      <c r="F5" s="2" t="b">
        <v>1</v>
      </c>
      <c r="G5" t="s">
        <v>27</v>
      </c>
      <c r="H5">
        <f>2*SUMIFS(IOs_and_Peripheries[Quantity],IOs_and_Peripheries[Input/Output],G5,IOs_and_Peripheries[Connected to uC],TRUE)</f>
        <v>0</v>
      </c>
    </row>
    <row r="6" spans="1:8">
      <c r="A6" t="s">
        <v>28</v>
      </c>
      <c r="B6" t="s">
        <v>15</v>
      </c>
      <c r="C6">
        <v>1</v>
      </c>
      <c r="D6" s="2" t="b">
        <v>0</v>
      </c>
      <c r="E6" t="s">
        <v>29</v>
      </c>
      <c r="F6" s="2" t="b">
        <v>0</v>
      </c>
      <c r="G6" t="s">
        <v>30</v>
      </c>
      <c r="H6">
        <f>SUM(H1:H5)</f>
        <v>28</v>
      </c>
    </row>
    <row r="7" spans="1:8">
      <c r="A7" t="s">
        <v>31</v>
      </c>
      <c r="B7" t="s">
        <v>15</v>
      </c>
      <c r="C7">
        <v>1</v>
      </c>
      <c r="D7" s="2" t="b">
        <v>1</v>
      </c>
      <c r="F7" s="2" t="b">
        <v>1</v>
      </c>
    </row>
    <row r="8" spans="1:8" ht="29.25">
      <c r="A8" t="s">
        <v>32</v>
      </c>
      <c r="B8" t="s">
        <v>33</v>
      </c>
      <c r="D8" s="2" t="b">
        <v>0</v>
      </c>
      <c r="E8" s="1" t="s">
        <v>34</v>
      </c>
      <c r="F8" s="2" t="b">
        <v>0</v>
      </c>
    </row>
    <row r="9" spans="1:8" ht="43.5">
      <c r="A9" s="1" t="s">
        <v>35</v>
      </c>
      <c r="B9" t="s">
        <v>33</v>
      </c>
      <c r="C9">
        <v>1</v>
      </c>
      <c r="D9" s="2"/>
      <c r="E9" s="1" t="s">
        <v>36</v>
      </c>
      <c r="F9" s="2"/>
    </row>
    <row r="10" spans="1:8">
      <c r="A10" t="s">
        <v>37</v>
      </c>
      <c r="B10" t="s">
        <v>33</v>
      </c>
      <c r="C10">
        <v>2</v>
      </c>
      <c r="D10" s="2" t="b">
        <v>0</v>
      </c>
      <c r="E10" t="s">
        <v>38</v>
      </c>
      <c r="F10" s="2" t="b">
        <v>0</v>
      </c>
    </row>
    <row r="11" spans="1:8" ht="29.25">
      <c r="A11" t="s">
        <v>39</v>
      </c>
      <c r="B11" t="s">
        <v>40</v>
      </c>
      <c r="C11">
        <v>1</v>
      </c>
      <c r="D11" s="2" t="b">
        <v>0</v>
      </c>
      <c r="E11" s="1" t="s">
        <v>41</v>
      </c>
      <c r="F11" s="2" t="b">
        <v>0</v>
      </c>
    </row>
    <row r="12" spans="1:8" ht="29.25">
      <c r="A12" t="s">
        <v>42</v>
      </c>
      <c r="B12" t="s">
        <v>21</v>
      </c>
      <c r="C12">
        <v>1</v>
      </c>
      <c r="D12" s="2" t="b">
        <v>1</v>
      </c>
      <c r="E12" s="1" t="s">
        <v>43</v>
      </c>
      <c r="F12" s="2" t="b">
        <v>0</v>
      </c>
    </row>
    <row r="13" spans="1:8">
      <c r="A13" t="s">
        <v>44</v>
      </c>
      <c r="B13" t="s">
        <v>33</v>
      </c>
      <c r="C13">
        <v>1</v>
      </c>
      <c r="D13" s="2" t="b">
        <v>0</v>
      </c>
      <c r="E13" t="s">
        <v>45</v>
      </c>
      <c r="F13" s="2" t="b">
        <v>0</v>
      </c>
    </row>
    <row r="14" spans="1:8">
      <c r="A14" t="s">
        <v>46</v>
      </c>
      <c r="B14" t="s">
        <v>18</v>
      </c>
      <c r="C14">
        <v>3</v>
      </c>
      <c r="D14" s="2" t="b">
        <v>1</v>
      </c>
      <c r="E14" s="1"/>
      <c r="F14" s="2" t="b">
        <v>0</v>
      </c>
    </row>
    <row r="15" spans="1:8">
      <c r="A15" t="s">
        <v>47</v>
      </c>
      <c r="B15" t="s">
        <v>33</v>
      </c>
      <c r="D15" s="2" t="b">
        <v>0</v>
      </c>
      <c r="E15" s="1"/>
      <c r="F15" s="2" t="b">
        <v>0</v>
      </c>
    </row>
    <row r="16" spans="1:8">
      <c r="A16" t="s">
        <v>48</v>
      </c>
      <c r="B16" t="s">
        <v>15</v>
      </c>
      <c r="C16">
        <v>3</v>
      </c>
      <c r="D16" s="2" t="b">
        <v>1</v>
      </c>
      <c r="E16" s="1"/>
      <c r="F16" s="2" t="b">
        <v>0</v>
      </c>
    </row>
    <row r="17" spans="1:6">
      <c r="A17" t="s">
        <v>49</v>
      </c>
      <c r="B17" t="s">
        <v>18</v>
      </c>
      <c r="C17">
        <v>1</v>
      </c>
      <c r="D17" s="2" t="b">
        <v>1</v>
      </c>
      <c r="E17" s="1"/>
      <c r="F17" s="2" t="b">
        <v>1</v>
      </c>
    </row>
    <row r="18" spans="1:6">
      <c r="A18" t="s">
        <v>50</v>
      </c>
      <c r="B18" t="s">
        <v>15</v>
      </c>
      <c r="C18">
        <v>3</v>
      </c>
      <c r="D18" s="2" t="b">
        <v>0</v>
      </c>
      <c r="E18" s="1" t="s">
        <v>51</v>
      </c>
      <c r="F18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1F86-831E-42E3-A384-458F3E631C82}">
  <dimension ref="F2:G13"/>
  <sheetViews>
    <sheetView workbookViewId="0">
      <selection activeCell="G5" sqref="G5"/>
    </sheetView>
  </sheetViews>
  <sheetFormatPr defaultRowHeight="15"/>
  <sheetData>
    <row r="2" spans="6:7">
      <c r="F2" t="s">
        <v>52</v>
      </c>
      <c r="G2">
        <v>3.3</v>
      </c>
    </row>
    <row r="3" spans="6:7">
      <c r="F3" t="s">
        <v>53</v>
      </c>
      <c r="G3">
        <v>0</v>
      </c>
    </row>
    <row r="4" spans="6:7">
      <c r="F4" t="s">
        <v>54</v>
      </c>
      <c r="G4">
        <v>1.2</v>
      </c>
    </row>
    <row r="5" spans="6:7">
      <c r="F5" t="s">
        <v>55</v>
      </c>
      <c r="G5">
        <v>1</v>
      </c>
    </row>
    <row r="6" spans="6:7">
      <c r="F6" t="s">
        <v>56</v>
      </c>
      <c r="G6">
        <f>G3+(G9/(G9+1))*(G4-G3)</f>
        <v>1.1314285714285715</v>
      </c>
    </row>
    <row r="7" spans="6:7">
      <c r="F7" t="s">
        <v>57</v>
      </c>
      <c r="G7">
        <v>1000</v>
      </c>
    </row>
    <row r="8" spans="6:7">
      <c r="F8" t="s">
        <v>58</v>
      </c>
      <c r="G8">
        <f>G7*G9</f>
        <v>16500.000000000004</v>
      </c>
    </row>
    <row r="9" spans="6:7">
      <c r="F9" t="s">
        <v>59</v>
      </c>
      <c r="G9">
        <f>(G2-G3)/(G4-G5)</f>
        <v>16.500000000000004</v>
      </c>
    </row>
    <row r="11" spans="6:7">
      <c r="F11" t="s">
        <v>60</v>
      </c>
      <c r="G11">
        <v>3300</v>
      </c>
    </row>
    <row r="12" spans="6:7">
      <c r="F12" t="s">
        <v>61</v>
      </c>
      <c r="G12">
        <v>1500</v>
      </c>
    </row>
    <row r="13" spans="6:7">
      <c r="F13" t="s">
        <v>56</v>
      </c>
      <c r="G13">
        <f>G2*(G12/(G11+G12))</f>
        <v>1.03125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4" sqref="B4"/>
    </sheetView>
  </sheetViews>
  <sheetFormatPr defaultRowHeight="15"/>
  <cols>
    <col min="1" max="1" width="18.5703125" bestFit="1" customWidth="1"/>
    <col min="2" max="2" width="10" bestFit="1" customWidth="1"/>
    <col min="3" max="3" width="12.140625" bestFit="1" customWidth="1"/>
    <col min="4" max="4" width="5.28515625" bestFit="1" customWidth="1"/>
    <col min="5" max="5" width="5.140625" bestFit="1" customWidth="1"/>
  </cols>
  <sheetData>
    <row r="1" spans="1:5">
      <c r="A1" t="s">
        <v>1</v>
      </c>
      <c r="B1" t="s">
        <v>62</v>
      </c>
      <c r="C1" t="s">
        <v>63</v>
      </c>
      <c r="D1" t="s">
        <v>64</v>
      </c>
      <c r="E1" t="s">
        <v>65</v>
      </c>
    </row>
    <row r="2" spans="1:5">
      <c r="A2" t="s">
        <v>66</v>
      </c>
      <c r="B2" t="s">
        <v>67</v>
      </c>
    </row>
    <row r="3" spans="1:5">
      <c r="A3" t="s">
        <v>68</v>
      </c>
      <c r="B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Stefano Papadopolo</cp:lastModifiedBy>
  <cp:revision/>
  <dcterms:created xsi:type="dcterms:W3CDTF">2006-09-16T00:00:00Z</dcterms:created>
  <dcterms:modified xsi:type="dcterms:W3CDTF">2025-05-08T18:38:25Z</dcterms:modified>
  <cp:category/>
  <cp:contentStatus/>
</cp:coreProperties>
</file>