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fano\PycharmProjects\wallet\"/>
    </mc:Choice>
  </mc:AlternateContent>
  <bookViews>
    <workbookView xWindow="0" yWindow="0" windowWidth="16932" windowHeight="7836"/>
  </bookViews>
  <sheets>
    <sheet name="Template" sheetId="12" r:id="rId1"/>
    <sheet name="_2023orig" sheetId="7" r:id="rId2"/>
  </sheets>
  <calcPr calcId="152511"/>
</workbook>
</file>

<file path=xl/calcChain.xml><?xml version="1.0" encoding="utf-8"?>
<calcChain xmlns="http://schemas.openxmlformats.org/spreadsheetml/2006/main">
  <c r="D4" i="12" l="1"/>
  <c r="E4" i="12" s="1"/>
  <c r="B2" i="12"/>
  <c r="D28" i="12" l="1"/>
  <c r="D32" i="12" l="1"/>
  <c r="D31" i="12"/>
  <c r="D30" i="12"/>
  <c r="D29" i="12"/>
  <c r="D26" i="12"/>
  <c r="D22" i="12"/>
  <c r="D21" i="12"/>
  <c r="D20" i="12"/>
  <c r="D18" i="12"/>
  <c r="D17" i="12"/>
  <c r="D16" i="12"/>
  <c r="D14" i="12"/>
  <c r="D13" i="12"/>
  <c r="D12" i="12"/>
  <c r="D8" i="12"/>
  <c r="D7" i="12"/>
  <c r="D3" i="12"/>
  <c r="D2" i="12" s="1"/>
  <c r="E32" i="12" l="1"/>
  <c r="E31" i="12"/>
  <c r="E30" i="12"/>
  <c r="E29" i="12"/>
  <c r="E28" i="12"/>
  <c r="E27" i="12" s="1"/>
  <c r="E26" i="12"/>
  <c r="C27" i="12" l="1"/>
  <c r="B27" i="12"/>
  <c r="D25" i="12"/>
  <c r="C25" i="12"/>
  <c r="B25" i="12"/>
  <c r="B6" i="12"/>
  <c r="B19" i="12"/>
  <c r="B15" i="12"/>
  <c r="D19" i="12" l="1"/>
  <c r="D15" i="12"/>
  <c r="D6" i="12" l="1"/>
  <c r="D11" i="12"/>
  <c r="D10" i="12" s="1"/>
  <c r="D27" i="12"/>
  <c r="C22" i="12"/>
  <c r="E22" i="12" s="1"/>
  <c r="C21" i="12"/>
  <c r="E21" i="12" s="1"/>
  <c r="C20" i="12"/>
  <c r="E20" i="12" s="1"/>
  <c r="E19" i="12" s="1"/>
  <c r="C18" i="12"/>
  <c r="E18" i="12" s="1"/>
  <c r="C17" i="12"/>
  <c r="E17" i="12" s="1"/>
  <c r="C16" i="12"/>
  <c r="E16" i="12" s="1"/>
  <c r="E15" i="12" s="1"/>
  <c r="C14" i="12"/>
  <c r="E14" i="12" s="1"/>
  <c r="C12" i="12"/>
  <c r="E12" i="12" s="1"/>
  <c r="E11" i="12" s="1"/>
  <c r="C13" i="12"/>
  <c r="E13" i="12" s="1"/>
  <c r="E9" i="12" l="1"/>
  <c r="E10" i="12"/>
  <c r="D9" i="12"/>
  <c r="D5" i="12" s="1"/>
  <c r="C11" i="12"/>
  <c r="C19" i="12"/>
  <c r="C15" i="12"/>
  <c r="C3" i="12"/>
  <c r="C7" i="12"/>
  <c r="E7" i="12" s="1"/>
  <c r="E6" i="12" s="1"/>
  <c r="C8" i="12"/>
  <c r="E8" i="12" s="1"/>
  <c r="C38" i="12"/>
  <c r="C37" i="12"/>
  <c r="D37" i="12"/>
  <c r="E5" i="12" l="1"/>
  <c r="E41" i="12" s="1"/>
  <c r="E3" i="12"/>
  <c r="E2" i="12" s="1"/>
  <c r="C2" i="12"/>
  <c r="E35" i="12"/>
  <c r="D35" i="12"/>
  <c r="D41" i="12"/>
  <c r="C10" i="12"/>
  <c r="C6" i="12"/>
  <c r="C9" i="12"/>
  <c r="C39" i="12"/>
  <c r="B11" i="12"/>
  <c r="G104" i="7"/>
  <c r="F102" i="7"/>
  <c r="D101" i="7"/>
  <c r="F96" i="7"/>
  <c r="I95" i="7"/>
  <c r="H95" i="7"/>
  <c r="G95" i="7"/>
  <c r="G94" i="7"/>
  <c r="H94" i="7" s="1"/>
  <c r="H93" i="7"/>
  <c r="G93" i="7"/>
  <c r="G92" i="7"/>
  <c r="H92" i="7" s="1"/>
  <c r="H91" i="7"/>
  <c r="G91" i="7"/>
  <c r="D88" i="7"/>
  <c r="F88" i="7" s="1"/>
  <c r="C88" i="7"/>
  <c r="H87" i="7"/>
  <c r="F87" i="7"/>
  <c r="G86" i="7"/>
  <c r="G88" i="7" s="1"/>
  <c r="H88" i="7" s="1"/>
  <c r="F86" i="7"/>
  <c r="H86" i="7" s="1"/>
  <c r="G81" i="7"/>
  <c r="D81" i="7"/>
  <c r="H80" i="7"/>
  <c r="E80" i="7"/>
  <c r="D80" i="7"/>
  <c r="F80" i="7" s="1"/>
  <c r="G79" i="7"/>
  <c r="D79" i="7"/>
  <c r="F79" i="7" s="1"/>
  <c r="H79" i="7" s="1"/>
  <c r="G78" i="7"/>
  <c r="G80" i="7" s="1"/>
  <c r="G77" i="7" s="1"/>
  <c r="D78" i="7"/>
  <c r="F78" i="7" s="1"/>
  <c r="H78" i="7" s="1"/>
  <c r="C77" i="7"/>
  <c r="D77" i="7" s="1"/>
  <c r="E77" i="7" s="1"/>
  <c r="G76" i="7"/>
  <c r="G73" i="7" s="1"/>
  <c r="D76" i="7"/>
  <c r="G75" i="7"/>
  <c r="E75" i="7"/>
  <c r="D75" i="7"/>
  <c r="G74" i="7"/>
  <c r="F74" i="7"/>
  <c r="E74" i="7"/>
  <c r="D74" i="7"/>
  <c r="C73" i="7"/>
  <c r="G72" i="7"/>
  <c r="E72" i="7"/>
  <c r="D72" i="7"/>
  <c r="F72" i="7" s="1"/>
  <c r="H72" i="7" s="1"/>
  <c r="G71" i="7"/>
  <c r="F71" i="7"/>
  <c r="H71" i="7" s="1"/>
  <c r="E71" i="7"/>
  <c r="D71" i="7"/>
  <c r="G70" i="7"/>
  <c r="D70" i="7"/>
  <c r="G69" i="7"/>
  <c r="D69" i="7"/>
  <c r="C69" i="7"/>
  <c r="F68" i="7"/>
  <c r="F101" i="7" s="1"/>
  <c r="F103" i="7" s="1"/>
  <c r="D68" i="7"/>
  <c r="G67" i="7"/>
  <c r="F67" i="7"/>
  <c r="G65" i="7"/>
  <c r="G66" i="7" s="1"/>
  <c r="F65" i="7"/>
  <c r="F66" i="7" s="1"/>
  <c r="F98" i="7" s="1"/>
  <c r="D65" i="7"/>
  <c r="D66" i="7" s="1"/>
  <c r="C5" i="12" l="1"/>
  <c r="E40" i="12"/>
  <c r="B10" i="12"/>
  <c r="E38" i="12"/>
  <c r="E25" i="12"/>
  <c r="E37" i="12" s="1"/>
  <c r="B9" i="12"/>
  <c r="B5" i="12" s="1"/>
  <c r="C40" i="12"/>
  <c r="C34" i="12"/>
  <c r="D38" i="12"/>
  <c r="D39" i="12" s="1"/>
  <c r="F104" i="7"/>
  <c r="H67" i="7"/>
  <c r="H68" i="7" s="1"/>
  <c r="G68" i="7"/>
  <c r="G101" i="7" s="1"/>
  <c r="D104" i="7"/>
  <c r="D98" i="7"/>
  <c r="C84" i="7"/>
  <c r="D84" i="7" s="1"/>
  <c r="C83" i="7"/>
  <c r="D83" i="7" s="1"/>
  <c r="F83" i="7" s="1"/>
  <c r="E70" i="7"/>
  <c r="E69" i="7" s="1"/>
  <c r="F70" i="7"/>
  <c r="H74" i="7"/>
  <c r="H104" i="7"/>
  <c r="G83" i="7"/>
  <c r="F81" i="7"/>
  <c r="E81" i="7"/>
  <c r="G98" i="7"/>
  <c r="H65" i="7"/>
  <c r="H66" i="7" s="1"/>
  <c r="G84" i="7"/>
  <c r="G90" i="7" s="1"/>
  <c r="F75" i="7"/>
  <c r="H75" i="7" s="1"/>
  <c r="D73" i="7"/>
  <c r="F76" i="7"/>
  <c r="H76" i="7" s="1"/>
  <c r="E76" i="7"/>
  <c r="E73" i="7" s="1"/>
  <c r="G96" i="7"/>
  <c r="C41" i="12" l="1"/>
  <c r="C35" i="12"/>
  <c r="C36" i="12" s="1"/>
  <c r="E39" i="12"/>
  <c r="E34" i="12"/>
  <c r="D34" i="12"/>
  <c r="D40" i="12"/>
  <c r="D105" i="7"/>
  <c r="F84" i="7"/>
  <c r="H84" i="7" s="1"/>
  <c r="F69" i="7"/>
  <c r="H69" i="7" s="1"/>
  <c r="H70" i="7"/>
  <c r="G102" i="7"/>
  <c r="H102" i="7" s="1"/>
  <c r="H96" i="7"/>
  <c r="G99" i="7"/>
  <c r="G105" i="7"/>
  <c r="G106" i="7" s="1"/>
  <c r="F77" i="7"/>
  <c r="H77" i="7" s="1"/>
  <c r="H81" i="7"/>
  <c r="C90" i="7"/>
  <c r="D90" i="7" s="1"/>
  <c r="G100" i="7"/>
  <c r="H98" i="7"/>
  <c r="F73" i="7"/>
  <c r="H73" i="7" s="1"/>
  <c r="H83" i="7"/>
  <c r="G108" i="7"/>
  <c r="H101" i="7"/>
  <c r="G103" i="7"/>
  <c r="C42" i="12" l="1"/>
  <c r="D36" i="12"/>
  <c r="D42" i="12"/>
  <c r="D44" i="12" s="1"/>
  <c r="F90" i="7"/>
  <c r="D99" i="7"/>
  <c r="E36" i="12" l="1"/>
  <c r="E42" i="12"/>
  <c r="F99" i="7"/>
  <c r="H90" i="7"/>
  <c r="D100" i="7"/>
  <c r="D106" i="7"/>
  <c r="F105" i="7" l="1"/>
  <c r="H99" i="7"/>
  <c r="F100" i="7"/>
  <c r="H100" i="7" s="1"/>
  <c r="H105" i="7" l="1"/>
  <c r="F106" i="7"/>
  <c r="H106" i="7" s="1"/>
</calcChain>
</file>

<file path=xl/sharedStrings.xml><?xml version="1.0" encoding="utf-8"?>
<sst xmlns="http://schemas.openxmlformats.org/spreadsheetml/2006/main" count="242" uniqueCount="141">
  <si>
    <t>Note</t>
  </si>
  <si>
    <t>-</t>
  </si>
  <si>
    <t>Saldo</t>
  </si>
  <si>
    <t>Shopping</t>
  </si>
  <si>
    <t>Fun</t>
  </si>
  <si>
    <t>Redditi</t>
  </si>
  <si>
    <t>Income</t>
  </si>
  <si>
    <t>Salary</t>
  </si>
  <si>
    <t>Interessi &amp; Dividendi</t>
  </si>
  <si>
    <t>Refunds</t>
  </si>
  <si>
    <t>Essenziali_Dovute</t>
  </si>
  <si>
    <t>Bollette_Manutenzione</t>
  </si>
  <si>
    <t>Energia &amp; Utenze</t>
  </si>
  <si>
    <t>Furniture, Maintenance</t>
  </si>
  <si>
    <t>Family</t>
  </si>
  <si>
    <t>Macchina</t>
  </si>
  <si>
    <t>Assicurazione veicoli</t>
  </si>
  <si>
    <t>Manutenzione veicoli</t>
  </si>
  <si>
    <t>Salute_Beneficienza</t>
  </si>
  <si>
    <t>Salute</t>
  </si>
  <si>
    <t>Beneficienza</t>
  </si>
  <si>
    <t>Indispensabili_Necessità</t>
  </si>
  <si>
    <t>Spesa_Caffe_Lunch</t>
  </si>
  <si>
    <t>Bar &amp; Locali</t>
  </si>
  <si>
    <t>Lunch</t>
  </si>
  <si>
    <t>Spesa</t>
  </si>
  <si>
    <t>Trasporti</t>
  </si>
  <si>
    <t>Trasporto pubblico</t>
  </si>
  <si>
    <t>Carburante</t>
  </si>
  <si>
    <t>Parking and Tolls</t>
  </si>
  <si>
    <t>Future</t>
  </si>
  <si>
    <t>Work_New</t>
  </si>
  <si>
    <t>Education_New</t>
  </si>
  <si>
    <t>Volute_NonEssenziali</t>
  </si>
  <si>
    <t>Selfcare(Clothes &amp; Sport)</t>
  </si>
  <si>
    <t>Abbigliamento &amp; Scarpe</t>
  </si>
  <si>
    <t>Gifts</t>
  </si>
  <si>
    <t>Personal Care</t>
  </si>
  <si>
    <t>Sport &amp; Fitness</t>
  </si>
  <si>
    <t>Fun &amp; Hobbies</t>
  </si>
  <si>
    <t>Electronics</t>
  </si>
  <si>
    <t>Hobby</t>
  </si>
  <si>
    <t>Adjust balance</t>
  </si>
  <si>
    <t>Unexpected</t>
  </si>
  <si>
    <t>Travel &amp; Events</t>
  </si>
  <si>
    <t>Eventi</t>
  </si>
  <si>
    <t>Summer Holidays</t>
  </si>
  <si>
    <t>Weekends</t>
  </si>
  <si>
    <t>Affitto/Mutuo</t>
  </si>
  <si>
    <t>Nulle</t>
  </si>
  <si>
    <t>Education</t>
  </si>
  <si>
    <t>Correzioni</t>
  </si>
  <si>
    <t>Salary OUT</t>
  </si>
  <si>
    <t>Salary IN</t>
  </si>
  <si>
    <t>Trasferimento</t>
  </si>
  <si>
    <t>Beni immobili</t>
  </si>
  <si>
    <t>Entrate da affitto</t>
  </si>
  <si>
    <t>Prelievo</t>
  </si>
  <si>
    <t>Work</t>
  </si>
  <si>
    <t>Placeholder</t>
  </si>
  <si>
    <t>Check Balance</t>
  </si>
  <si>
    <t>Previsione Annua</t>
  </si>
  <si>
    <t>Target Annuo (+tol)</t>
  </si>
  <si>
    <t>Target mensile</t>
  </si>
  <si>
    <t>Target</t>
  </si>
  <si>
    <t>Effettivo</t>
  </si>
  <si>
    <t>Delta</t>
  </si>
  <si>
    <t xml:space="preserve">Stipendio + 13esima e 14esima e altri rimborsi </t>
  </si>
  <si>
    <t>tag:in</t>
  </si>
  <si>
    <t>Dettaglio Ricavi</t>
  </si>
  <si>
    <t>Altri Ricavi</t>
  </si>
  <si>
    <t>tag:risparmi</t>
  </si>
  <si>
    <t>Dettaglio Ricavi Risparmi</t>
  </si>
  <si>
    <t>1) Spese Variabili [Essenziali\Dovute]</t>
  </si>
  <si>
    <t>1a) Bollette e Manutenzione</t>
  </si>
  <si>
    <t>Budget</t>
  </si>
  <si>
    <t>1b) Macchina (spese fisse e piccole riparazioni)</t>
  </si>
  <si>
    <t xml:space="preserve">1c) Salute &amp; Beneficienza </t>
  </si>
  <si>
    <t>2) Spese Variabili [Indispensabili\Necessità]</t>
  </si>
  <si>
    <t>2a) Spesa/Caffè/Lunch</t>
  </si>
  <si>
    <t>2b) Trasporti</t>
  </si>
  <si>
    <t>2c) Future</t>
  </si>
  <si>
    <t>3) Spese Variabili [Volute\Non Essenziali]</t>
  </si>
  <si>
    <t>3a.1) Selfcare (Clothes &amp; Sport)</t>
  </si>
  <si>
    <t>3a.2) Fun &amp; Hobbies</t>
  </si>
  <si>
    <t>3a) Fun &amp; Shop</t>
  </si>
  <si>
    <t>3b) Travel &amp; Events</t>
  </si>
  <si>
    <t>Totale OUT senza viaggi e affitto</t>
  </si>
  <si>
    <t>Totale OUT con viaggi senza affitto</t>
  </si>
  <si>
    <t>Spese Fisse CASA (mutuo, affitto)</t>
  </si>
  <si>
    <t>Filtro</t>
  </si>
  <si>
    <t>Spese Fisse AUTO (rata)</t>
  </si>
  <si>
    <t>Totale Spese Fisse</t>
  </si>
  <si>
    <t xml:space="preserve">Dettaglio Spese </t>
  </si>
  <si>
    <t>Spese [#out]</t>
  </si>
  <si>
    <t>1. Auto ed Elettronica: spese grosse, nuovi acquisti</t>
  </si>
  <si>
    <t>2. Casa: Mobili e spese grosse</t>
  </si>
  <si>
    <t>3. Salute: spese grosse</t>
  </si>
  <si>
    <t>4. Eventi</t>
  </si>
  <si>
    <t>5. Investimenti Immobiliari</t>
  </si>
  <si>
    <t>Dettaglio Spese Risparmi</t>
  </si>
  <si>
    <t>Ricavi Totali</t>
  </si>
  <si>
    <t>SPESE Totali</t>
  </si>
  <si>
    <t>(+target risparmi)</t>
  </si>
  <si>
    <t>SALDO Totale</t>
  </si>
  <si>
    <t>(+spese fisse)</t>
  </si>
  <si>
    <t>Ricavi presi da RISPARMI</t>
  </si>
  <si>
    <t>Spese prese da RISPARMI</t>
  </si>
  <si>
    <t>RICAVI [#in]</t>
  </si>
  <si>
    <t>SPESE [#out]</t>
  </si>
  <si>
    <t>SALDO generato [al netto dei prelievi dai risparmi]</t>
  </si>
  <si>
    <t>Quanto ho davvero accumulato?</t>
  </si>
  <si>
    <t>Guarda il SALDO totale</t>
  </si>
  <si>
    <t>Variazione di SALDO su risparmi</t>
  </si>
  <si>
    <t>Categories</t>
  </si>
  <si>
    <t>in</t>
  </si>
  <si>
    <t>out</t>
  </si>
  <si>
    <t>savings</t>
  </si>
  <si>
    <t>Cibo &amp; Bevande</t>
  </si>
  <si>
    <t>Home</t>
  </si>
  <si>
    <t>Veicoli</t>
  </si>
  <si>
    <t>Entertainment</t>
  </si>
  <si>
    <t>Travel &amp; Holidays</t>
  </si>
  <si>
    <t>Spese finanziarie</t>
  </si>
  <si>
    <t>Investimenti</t>
  </si>
  <si>
    <t>Introiti</t>
  </si>
  <si>
    <t>Altro</t>
  </si>
  <si>
    <t>tolleranza</t>
  </si>
  <si>
    <t>Spese Variabili [Essenziali\Dovute]</t>
  </si>
  <si>
    <t>Spese Fisse</t>
  </si>
  <si>
    <t>Spese Variabili [Indispensabili\Necessità]</t>
  </si>
  <si>
    <t>Spese Variabili [Volute\Non Essenziali]</t>
  </si>
  <si>
    <t>TOT Spese Variabili</t>
  </si>
  <si>
    <t>TOT Spese Variabili (no viaggi)</t>
  </si>
  <si>
    <t>Ricavi [#in]</t>
  </si>
  <si>
    <t>Ricavi [#risparmi]</t>
  </si>
  <si>
    <t>Spese [#risparmi]</t>
  </si>
  <si>
    <t>Target annuale (+tol)</t>
  </si>
  <si>
    <t>Data da script</t>
  </si>
  <si>
    <t>Voci</t>
  </si>
  <si>
    <t>Entrate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</si>
</sst>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* #,##0.00\ &quot;€&quot;_-;\-* #,##0.00\ &quot;€&quot;_-;_-* &quot;-&quot;??\ &quot;€&quot;_-;_-@_-"/>
    <numFmt numFmtId="164" formatCode="[$€-2]\ #,##0"/>
    <numFmt numFmtId="165" formatCode="#,##0.00&quot;€&quot;"/>
    <numFmt numFmtId="166" formatCode="[$€-2]\ #,##0.00"/>
    <numFmt numFmtId="167" formatCode="[$€-2]\ #,##0.000"/>
    <numFmt numFmtId="168" formatCode="#,##0\ &quot;€&quot;"/>
    <numFmt numFmtId="169" formatCode="#,##0.00\ &quot;€&quot;"/>
    <numFmt numFmtId="170" formatCode="_-* #,##0\ &quot;€&quot;_-;\-* #,##0\ &quot;€&quot;_-;_-* &quot;-&quot;??\ &quot;€&quot;_-;_-@_-"/>
    <numFmt numFmtId="171" formatCode="#,##0\ [$€-2]"/>
  </numFmts>
  <fonts count="22">
    <font>
      <sz val="11"/>
      <color rgb="FF000000"/>
      <name val="Liberation sans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9"/>
      <color rgb="FF000000"/>
      <name val="Liberation sans1"/>
    </font>
    <font>
      <sz val="11"/>
      <color theme="8" tint="0.59996337778862885"/>
      <name val="Calibri"/>
      <family val="2"/>
    </font>
    <font>
      <sz val="11"/>
      <color rgb="FF000000"/>
      <name val="Liberation sans1"/>
    </font>
    <font>
      <sz val="11"/>
      <color theme="2" tint="-0.34998626667073579"/>
      <name val="Calibri"/>
      <family val="2"/>
      <scheme val="minor"/>
    </font>
    <font>
      <sz val="11"/>
      <color theme="2" tint="-0.34998626667073579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color rgb="FF000000"/>
      <name val="Calibri"/>
      <family val="2"/>
      <scheme val="maj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name val="Liberation sans1"/>
    </font>
  </fonts>
  <fills count="37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6B8A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9" tint="0.59999389629810485"/>
        <bgColor rgb="FFD9EAD3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FE2F3"/>
      </patternFill>
    </fill>
    <fill>
      <patternFill patternType="solid">
        <fgColor theme="8" tint="0.59996337778862885"/>
        <bgColor rgb="FFEFEFEF"/>
      </patternFill>
    </fill>
    <fill>
      <patternFill patternType="solid">
        <fgColor theme="8" tint="0.59996337778862885"/>
        <bgColor theme="8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rgb="FF93C47D"/>
      </patternFill>
    </fill>
    <fill>
      <patternFill patternType="solid">
        <fgColor theme="8" tint="0.79998168889431442"/>
        <bgColor rgb="FFFFD966"/>
      </patternFill>
    </fill>
    <fill>
      <patternFill patternType="solid">
        <fgColor theme="9" tint="0.39997558519241921"/>
        <bgColor rgb="FFCFE2F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66FF"/>
        <bgColor rgb="FFEFEFEF"/>
      </patternFill>
    </fill>
    <fill>
      <patternFill patternType="solid">
        <fgColor rgb="FFECC5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rgb="FFFFD966"/>
      </patternFill>
    </fill>
    <fill>
      <patternFill patternType="solid">
        <fgColor theme="7"/>
        <bgColor indexed="64"/>
      </patternFill>
    </fill>
    <fill>
      <patternFill patternType="solid">
        <fgColor theme="5"/>
        <bgColor rgb="FF93C47D"/>
      </patternFill>
    </fill>
    <fill>
      <patternFill patternType="solid">
        <fgColor rgb="FF92D050"/>
        <bgColor rgb="FFCFE2F3"/>
      </patternFill>
    </fill>
    <fill>
      <patternFill patternType="solid">
        <fgColor theme="5" tint="0.39997558519241921"/>
        <bgColor rgb="FF93C47D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93C47D"/>
      </patternFill>
    </fill>
    <fill>
      <patternFill patternType="solid">
        <fgColor rgb="FFCC66FF"/>
        <bgColor rgb="FF93C47D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FE2F3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1"/>
    <xf numFmtId="44" fontId="9" fillId="0" borderId="1"/>
    <xf numFmtId="9" fontId="9" fillId="0" borderId="0" applyFont="0" applyFill="0" applyBorder="0" applyAlignment="0" applyProtection="0"/>
  </cellStyleXfs>
  <cellXfs count="197">
    <xf numFmtId="0" fontId="0" fillId="0" borderId="0" xfId="0" applyBorder="1"/>
    <xf numFmtId="0" fontId="0" fillId="0" borderId="0" xfId="0" applyBorder="1" applyAlignment="1">
      <alignment vertic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0" fillId="6" borderId="0" xfId="0" applyFill="1" applyBorder="1"/>
    <xf numFmtId="0" fontId="0" fillId="8" borderId="0" xfId="0" applyFill="1" applyBorder="1"/>
    <xf numFmtId="0" fontId="2" fillId="7" borderId="0" xfId="0" applyFont="1" applyFill="1" applyBorder="1" applyAlignment="1">
      <alignment vertical="center"/>
    </xf>
    <xf numFmtId="164" fontId="2" fillId="0" borderId="0" xfId="0" applyNumberFormat="1" applyFont="1" applyBorder="1" applyAlignment="1">
      <alignment horizontal="center" vertical="center"/>
    </xf>
    <xf numFmtId="0" fontId="6" fillId="10" borderId="0" xfId="0" applyFont="1" applyFill="1" applyBorder="1" applyAlignment="1">
      <alignment vertical="center"/>
    </xf>
    <xf numFmtId="164" fontId="6" fillId="10" borderId="0" xfId="0" applyNumberFormat="1" applyFont="1" applyFill="1" applyBorder="1" applyAlignment="1">
      <alignment horizontal="center"/>
    </xf>
    <xf numFmtId="0" fontId="6" fillId="10" borderId="0" xfId="0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2" fillId="0" borderId="1" xfId="0" applyFont="1"/>
    <xf numFmtId="166" fontId="2" fillId="0" borderId="1" xfId="0" applyNumberFormat="1" applyFont="1" applyAlignment="1">
      <alignment horizontal="center" vertical="center"/>
    </xf>
    <xf numFmtId="164" fontId="2" fillId="0" borderId="1" xfId="0" applyNumberFormat="1" applyFont="1" applyAlignment="1">
      <alignment horizontal="center"/>
    </xf>
    <xf numFmtId="0" fontId="2" fillId="0" borderId="1" xfId="0" applyFont="1" applyAlignment="1">
      <alignment vertical="center"/>
    </xf>
    <xf numFmtId="167" fontId="7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9" borderId="0" xfId="0" applyFill="1" applyBorder="1"/>
    <xf numFmtId="0" fontId="2" fillId="11" borderId="0" xfId="0" applyFont="1" applyFill="1" applyBorder="1" applyAlignment="1">
      <alignment vertical="center"/>
    </xf>
    <xf numFmtId="166" fontId="0" fillId="0" borderId="0" xfId="0" applyNumberFormat="1" applyBorder="1"/>
    <xf numFmtId="168" fontId="6" fillId="10" borderId="0" xfId="0" applyNumberFormat="1" applyFont="1" applyFill="1" applyBorder="1" applyAlignment="1">
      <alignment horizontal="center" vertical="center"/>
    </xf>
    <xf numFmtId="169" fontId="6" fillId="10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4" fontId="2" fillId="0" borderId="1" xfId="0" applyNumberFormat="1" applyFont="1" applyAlignment="1">
      <alignment horizontal="center" vertical="center"/>
    </xf>
    <xf numFmtId="0" fontId="2" fillId="0" borderId="1" xfId="0" applyFont="1" applyAlignment="1">
      <alignment horizontal="center"/>
    </xf>
    <xf numFmtId="164" fontId="2" fillId="0" borderId="1" xfId="0" applyNumberFormat="1" applyFont="1" applyAlignment="1">
      <alignment horizontal="right" vertical="center"/>
    </xf>
    <xf numFmtId="164" fontId="2" fillId="0" borderId="1" xfId="0" applyNumberFormat="1" applyFont="1" applyAlignment="1">
      <alignment horizontal="right"/>
    </xf>
    <xf numFmtId="164" fontId="2" fillId="5" borderId="1" xfId="0" applyNumberFormat="1" applyFont="1" applyFill="1" applyAlignment="1">
      <alignment horizontal="right"/>
    </xf>
    <xf numFmtId="164" fontId="2" fillId="7" borderId="1" xfId="0" applyNumberFormat="1" applyFont="1" applyFill="1" applyAlignment="1">
      <alignment horizontal="right" vertical="center"/>
    </xf>
    <xf numFmtId="164" fontId="2" fillId="11" borderId="1" xfId="0" applyNumberFormat="1" applyFont="1" applyFill="1" applyAlignment="1">
      <alignment horizontal="right"/>
    </xf>
    <xf numFmtId="0" fontId="2" fillId="14" borderId="0" xfId="0" applyFont="1" applyFill="1" applyBorder="1" applyAlignment="1">
      <alignment vertical="center"/>
    </xf>
    <xf numFmtId="164" fontId="2" fillId="14" borderId="0" xfId="0" applyNumberFormat="1" applyFont="1" applyFill="1" applyBorder="1" applyAlignment="1">
      <alignment horizontal="center"/>
    </xf>
    <xf numFmtId="0" fontId="2" fillId="15" borderId="0" xfId="0" applyFont="1" applyFill="1" applyBorder="1"/>
    <xf numFmtId="0" fontId="2" fillId="14" borderId="0" xfId="0" applyFont="1" applyFill="1" applyBorder="1"/>
    <xf numFmtId="166" fontId="4" fillId="0" borderId="1" xfId="0" applyNumberFormat="1" applyFont="1" applyAlignment="1">
      <alignment horizontal="left" vertical="center" wrapText="1"/>
    </xf>
    <xf numFmtId="0" fontId="5" fillId="2" borderId="1" xfId="0" applyFont="1" applyFill="1" applyAlignment="1">
      <alignment horizontal="center" vertical="center"/>
    </xf>
    <xf numFmtId="170" fontId="2" fillId="0" borderId="0" xfId="1" applyNumberFormat="1" applyFont="1" applyBorder="1" applyAlignment="1">
      <alignment horizontal="center"/>
    </xf>
    <xf numFmtId="170" fontId="2" fillId="14" borderId="0" xfId="1" applyNumberFormat="1" applyFont="1" applyFill="1" applyBorder="1" applyAlignment="1">
      <alignment horizontal="center"/>
    </xf>
    <xf numFmtId="170" fontId="2" fillId="0" borderId="1" xfId="1" applyNumberFormat="1" applyFont="1" applyAlignment="1">
      <alignment horizontal="center" vertical="center"/>
    </xf>
    <xf numFmtId="170" fontId="2" fillId="5" borderId="1" xfId="1" applyNumberFormat="1" applyFont="1" applyFill="1" applyAlignment="1">
      <alignment horizontal="center"/>
    </xf>
    <xf numFmtId="170" fontId="2" fillId="7" borderId="1" xfId="1" applyNumberFormat="1" applyFont="1" applyFill="1" applyAlignment="1">
      <alignment horizontal="center" vertical="center"/>
    </xf>
    <xf numFmtId="170" fontId="2" fillId="11" borderId="1" xfId="1" applyNumberFormat="1" applyFont="1" applyFill="1" applyAlignment="1">
      <alignment horizontal="center" vertical="center"/>
    </xf>
    <xf numFmtId="170" fontId="2" fillId="0" borderId="1" xfId="1" applyNumberFormat="1" applyFont="1" applyAlignment="1">
      <alignment horizontal="center"/>
    </xf>
    <xf numFmtId="170" fontId="2" fillId="0" borderId="1" xfId="1" applyNumberFormat="1" applyFont="1" applyAlignment="1">
      <alignment vertical="center"/>
    </xf>
    <xf numFmtId="170" fontId="6" fillId="10" borderId="1" xfId="1" applyNumberFormat="1" applyFont="1" applyFill="1" applyAlignment="1">
      <alignment horizontal="center"/>
    </xf>
    <xf numFmtId="170" fontId="6" fillId="10" borderId="0" xfId="1" applyNumberFormat="1" applyFont="1" applyFill="1" applyBorder="1" applyAlignment="1">
      <alignment horizontal="center" vertical="center"/>
    </xf>
    <xf numFmtId="170" fontId="2" fillId="0" borderId="0" xfId="1" applyNumberFormat="1" applyFont="1" applyBorder="1" applyAlignment="1">
      <alignment horizontal="center" vertical="center"/>
    </xf>
    <xf numFmtId="0" fontId="12" fillId="10" borderId="0" xfId="0" applyFont="1" applyFill="1" applyBorder="1" applyAlignment="1">
      <alignment vertical="center"/>
    </xf>
    <xf numFmtId="164" fontId="2" fillId="5" borderId="1" xfId="0" applyNumberFormat="1" applyFont="1" applyFill="1" applyAlignment="1">
      <alignment horizontal="center"/>
    </xf>
    <xf numFmtId="164" fontId="2" fillId="7" borderId="1" xfId="0" applyNumberFormat="1" applyFont="1" applyFill="1" applyAlignment="1">
      <alignment horizontal="center" vertical="center"/>
    </xf>
    <xf numFmtId="164" fontId="2" fillId="11" borderId="1" xfId="0" applyNumberFormat="1" applyFont="1" applyFill="1" applyAlignment="1">
      <alignment horizontal="center"/>
    </xf>
    <xf numFmtId="0" fontId="13" fillId="0" borderId="0" xfId="0" applyFont="1" applyBorder="1"/>
    <xf numFmtId="0" fontId="2" fillId="14" borderId="0" xfId="0" applyFont="1" applyFill="1" applyBorder="1" applyAlignment="1">
      <alignment horizontal="center" vertical="center"/>
    </xf>
    <xf numFmtId="164" fontId="2" fillId="5" borderId="1" xfId="0" applyNumberFormat="1" applyFont="1" applyFill="1" applyAlignment="1">
      <alignment horizontal="center" vertical="center"/>
    </xf>
    <xf numFmtId="164" fontId="2" fillId="11" borderId="1" xfId="0" applyNumberFormat="1" applyFont="1" applyFill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3" fillId="14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15" fillId="12" borderId="0" xfId="0" applyFont="1" applyFill="1" applyBorder="1" applyAlignment="1">
      <alignment vertical="center"/>
    </xf>
    <xf numFmtId="0" fontId="15" fillId="12" borderId="0" xfId="0" applyFont="1" applyFill="1" applyBorder="1" applyAlignment="1">
      <alignment horizontal="center" vertical="center"/>
    </xf>
    <xf numFmtId="164" fontId="16" fillId="13" borderId="0" xfId="0" applyNumberFormat="1" applyFont="1" applyFill="1" applyBorder="1" applyAlignment="1">
      <alignment horizontal="center"/>
    </xf>
    <xf numFmtId="0" fontId="15" fillId="12" borderId="0" xfId="0" applyFont="1" applyFill="1" applyBorder="1"/>
    <xf numFmtId="170" fontId="16" fillId="12" borderId="1" xfId="1" applyNumberFormat="1" applyFont="1" applyFill="1"/>
    <xf numFmtId="0" fontId="17" fillId="12" borderId="0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170" fontId="10" fillId="0" borderId="1" xfId="1" applyNumberFormat="1" applyFont="1" applyAlignment="1">
      <alignment horizontal="center"/>
    </xf>
    <xf numFmtId="170" fontId="8" fillId="14" borderId="1" xfId="1" applyNumberFormat="1" applyFont="1" applyFill="1" applyAlignment="1">
      <alignment horizontal="right"/>
    </xf>
    <xf numFmtId="170" fontId="11" fillId="14" borderId="1" xfId="1" applyNumberFormat="1" applyFont="1" applyFill="1" applyAlignment="1">
      <alignment horizontal="center"/>
    </xf>
    <xf numFmtId="170" fontId="6" fillId="5" borderId="1" xfId="1" applyNumberFormat="1" applyFont="1" applyFill="1" applyAlignment="1">
      <alignment horizontal="right"/>
    </xf>
    <xf numFmtId="170" fontId="6" fillId="7" borderId="1" xfId="1" applyNumberFormat="1" applyFont="1" applyFill="1" applyAlignment="1">
      <alignment horizontal="right" vertical="center"/>
    </xf>
    <xf numFmtId="170" fontId="6" fillId="11" borderId="1" xfId="1" applyNumberFormat="1" applyFont="1" applyFill="1" applyAlignment="1">
      <alignment horizontal="right"/>
    </xf>
    <xf numFmtId="170" fontId="2" fillId="0" borderId="1" xfId="1" applyNumberFormat="1" applyFont="1" applyAlignment="1">
      <alignment horizontal="right"/>
    </xf>
    <xf numFmtId="170" fontId="0" fillId="0" borderId="1" xfId="1" applyNumberFormat="1" applyFont="1" applyAlignment="1">
      <alignment horizontal="right"/>
    </xf>
    <xf numFmtId="170" fontId="2" fillId="0" borderId="1" xfId="1" applyNumberFormat="1" applyFont="1" applyAlignment="1">
      <alignment horizontal="right" vertical="center"/>
    </xf>
    <xf numFmtId="170" fontId="6" fillId="10" borderId="1" xfId="1" applyNumberFormat="1" applyFont="1" applyFill="1" applyAlignment="1">
      <alignment horizontal="right"/>
    </xf>
    <xf numFmtId="170" fontId="0" fillId="0" borderId="1" xfId="1" applyNumberFormat="1" applyFont="1"/>
    <xf numFmtId="170" fontId="6" fillId="10" borderId="1" xfId="1" applyNumberFormat="1" applyFont="1" applyFill="1" applyAlignment="1">
      <alignment horizontal="center" vertical="center"/>
    </xf>
    <xf numFmtId="0" fontId="15" fillId="12" borderId="1" xfId="0" applyFont="1" applyFill="1"/>
    <xf numFmtId="0" fontId="14" fillId="17" borderId="0" xfId="0" applyFont="1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0" fillId="17" borderId="0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/>
    </xf>
    <xf numFmtId="0" fontId="0" fillId="17" borderId="0" xfId="0" applyFill="1" applyBorder="1"/>
    <xf numFmtId="0" fontId="0" fillId="17" borderId="1" xfId="0" applyFill="1"/>
    <xf numFmtId="0" fontId="2" fillId="18" borderId="1" xfId="0" applyFont="1" applyFill="1" applyAlignment="1">
      <alignment vertical="center"/>
    </xf>
    <xf numFmtId="0" fontId="4" fillId="18" borderId="1" xfId="0" applyFont="1" applyFill="1" applyAlignment="1">
      <alignment horizontal="center" vertical="center"/>
    </xf>
    <xf numFmtId="164" fontId="2" fillId="18" borderId="1" xfId="0" applyNumberFormat="1" applyFont="1" applyFill="1" applyAlignment="1">
      <alignment horizontal="center" vertical="center"/>
    </xf>
    <xf numFmtId="164" fontId="2" fillId="18" borderId="1" xfId="0" applyNumberFormat="1" applyFont="1" applyFill="1" applyAlignment="1">
      <alignment horizontal="center"/>
    </xf>
    <xf numFmtId="164" fontId="2" fillId="18" borderId="1" xfId="0" applyNumberFormat="1" applyFont="1" applyFill="1" applyAlignment="1">
      <alignment horizontal="right"/>
    </xf>
    <xf numFmtId="170" fontId="10" fillId="18" borderId="1" xfId="1" applyNumberFormat="1" applyFont="1" applyFill="1" applyAlignment="1">
      <alignment horizontal="center"/>
    </xf>
    <xf numFmtId="170" fontId="2" fillId="18" borderId="1" xfId="1" applyNumberFormat="1" applyFont="1" applyFill="1" applyAlignment="1">
      <alignment horizontal="center" vertical="center"/>
    </xf>
    <xf numFmtId="0" fontId="0" fillId="18" borderId="1" xfId="0" applyFill="1"/>
    <xf numFmtId="0" fontId="6" fillId="3" borderId="0" xfId="0" applyFont="1" applyFill="1" applyBorder="1" applyAlignment="1">
      <alignment horizontal="left" vertical="center"/>
    </xf>
    <xf numFmtId="166" fontId="2" fillId="0" borderId="1" xfId="0" applyNumberFormat="1" applyFont="1" applyAlignment="1">
      <alignment horizontal="left" vertical="center" wrapText="1"/>
    </xf>
    <xf numFmtId="0" fontId="19" fillId="0" borderId="0" xfId="0" applyFont="1" applyBorder="1" applyAlignment="1">
      <alignment horizontal="center" vertical="center"/>
    </xf>
    <xf numFmtId="171" fontId="19" fillId="0" borderId="0" xfId="0" applyNumberFormat="1" applyFont="1" applyBorder="1" applyAlignment="1">
      <alignment horizontal="right"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/>
    <xf numFmtId="170" fontId="2" fillId="0" borderId="1" xfId="1" applyNumberFormat="1" applyFont="1"/>
    <xf numFmtId="0" fontId="2" fillId="19" borderId="0" xfId="0" applyFont="1" applyFill="1" applyBorder="1" applyAlignment="1">
      <alignment vertical="center"/>
    </xf>
    <xf numFmtId="0" fontId="2" fillId="19" borderId="0" xfId="0" applyFont="1" applyFill="1" applyBorder="1" applyAlignment="1">
      <alignment horizontal="center" vertical="center"/>
    </xf>
    <xf numFmtId="168" fontId="2" fillId="19" borderId="0" xfId="0" applyNumberFormat="1" applyFont="1" applyFill="1" applyBorder="1" applyAlignment="1">
      <alignment horizontal="center"/>
    </xf>
    <xf numFmtId="169" fontId="4" fillId="19" borderId="0" xfId="0" applyNumberFormat="1" applyFont="1" applyFill="1" applyBorder="1"/>
    <xf numFmtId="170" fontId="2" fillId="19" borderId="1" xfId="1" applyNumberFormat="1" applyFont="1" applyFill="1" applyAlignment="1">
      <alignment horizontal="center"/>
    </xf>
    <xf numFmtId="170" fontId="2" fillId="19" borderId="1" xfId="1" applyNumberFormat="1" applyFont="1" applyFill="1" applyAlignment="1">
      <alignment horizontal="center" vertical="center"/>
    </xf>
    <xf numFmtId="0" fontId="2" fillId="20" borderId="0" xfId="0" applyFont="1" applyFill="1" applyBorder="1" applyAlignment="1">
      <alignment vertical="center"/>
    </xf>
    <xf numFmtId="164" fontId="2" fillId="20" borderId="0" xfId="0" applyNumberFormat="1" applyFont="1" applyFill="1" applyBorder="1" applyAlignment="1">
      <alignment horizontal="center" vertical="center"/>
    </xf>
    <xf numFmtId="168" fontId="2" fillId="20" borderId="1" xfId="0" applyNumberFormat="1" applyFont="1" applyFill="1" applyAlignment="1">
      <alignment horizontal="center" vertical="center"/>
    </xf>
    <xf numFmtId="169" fontId="2" fillId="20" borderId="0" xfId="0" applyNumberFormat="1" applyFont="1" applyFill="1" applyBorder="1" applyAlignment="1">
      <alignment horizontal="center"/>
    </xf>
    <xf numFmtId="170" fontId="2" fillId="20" borderId="1" xfId="1" applyNumberFormat="1" applyFont="1" applyFill="1" applyAlignment="1">
      <alignment horizontal="center"/>
    </xf>
    <xf numFmtId="170" fontId="2" fillId="20" borderId="1" xfId="1" applyNumberFormat="1" applyFont="1" applyFill="1" applyAlignment="1">
      <alignment horizontal="center" vertical="center"/>
    </xf>
    <xf numFmtId="0" fontId="2" fillId="21" borderId="0" xfId="0" applyFont="1" applyFill="1" applyBorder="1" applyAlignment="1">
      <alignment vertical="center"/>
    </xf>
    <xf numFmtId="0" fontId="2" fillId="21" borderId="0" xfId="0" applyFont="1" applyFill="1" applyBorder="1" applyAlignment="1">
      <alignment horizontal="center" vertical="center"/>
    </xf>
    <xf numFmtId="168" fontId="2" fillId="21" borderId="0" xfId="0" applyNumberFormat="1" applyFont="1" applyFill="1" applyBorder="1" applyAlignment="1">
      <alignment horizontal="center"/>
    </xf>
    <xf numFmtId="169" fontId="4" fillId="21" borderId="0" xfId="0" applyNumberFormat="1" applyFont="1" applyFill="1" applyBorder="1" applyAlignment="1">
      <alignment horizontal="center"/>
    </xf>
    <xf numFmtId="170" fontId="2" fillId="21" borderId="1" xfId="1" applyNumberFormat="1" applyFont="1" applyFill="1" applyAlignment="1">
      <alignment horizontal="center"/>
    </xf>
    <xf numFmtId="170" fontId="2" fillId="21" borderId="1" xfId="1" applyNumberFormat="1" applyFont="1" applyFill="1" applyAlignment="1">
      <alignment horizontal="center" vertical="center"/>
    </xf>
    <xf numFmtId="170" fontId="2" fillId="22" borderId="0" xfId="1" applyNumberFormat="1" applyFont="1" applyFill="1" applyBorder="1" applyAlignment="1">
      <alignment horizontal="center"/>
    </xf>
    <xf numFmtId="0" fontId="0" fillId="0" borderId="0" xfId="0" applyBorder="1"/>
    <xf numFmtId="0" fontId="5" fillId="2" borderId="1" xfId="0" applyFont="1" applyFill="1" applyAlignment="1">
      <alignment horizontal="center" vertical="center" wrapText="1"/>
    </xf>
    <xf numFmtId="0" fontId="3" fillId="2" borderId="1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0" fillId="0" borderId="1" xfId="0"/>
    <xf numFmtId="0" fontId="0" fillId="0" borderId="2" xfId="0" applyBorder="1"/>
    <xf numFmtId="0" fontId="0" fillId="0" borderId="1" xfId="0" applyBorder="1"/>
    <xf numFmtId="0" fontId="0" fillId="0" borderId="1" xfId="0" applyFill="1" applyBorder="1"/>
    <xf numFmtId="0" fontId="2" fillId="24" borderId="0" xfId="0" applyFont="1" applyFill="1" applyBorder="1"/>
    <xf numFmtId="0" fontId="2" fillId="24" borderId="0" xfId="0" applyFont="1" applyFill="1" applyBorder="1" applyAlignment="1">
      <alignment vertical="center"/>
    </xf>
    <xf numFmtId="0" fontId="2" fillId="25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0" fillId="23" borderId="1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27" borderId="4" xfId="0" applyFont="1" applyFill="1" applyBorder="1" applyAlignment="1">
      <alignment vertical="center"/>
    </xf>
    <xf numFmtId="164" fontId="2" fillId="27" borderId="5" xfId="0" applyNumberFormat="1" applyFont="1" applyFill="1" applyBorder="1" applyAlignment="1">
      <alignment horizontal="center" vertical="center"/>
    </xf>
    <xf numFmtId="0" fontId="0" fillId="28" borderId="6" xfId="0" applyFill="1" applyBorder="1"/>
    <xf numFmtId="0" fontId="2" fillId="29" borderId="7" xfId="0" applyFont="1" applyFill="1" applyBorder="1" applyAlignment="1">
      <alignment vertical="center"/>
    </xf>
    <xf numFmtId="0" fontId="2" fillId="29" borderId="1" xfId="0" applyFont="1" applyFill="1" applyBorder="1" applyAlignment="1">
      <alignment horizontal="center" vertical="center"/>
    </xf>
    <xf numFmtId="166" fontId="0" fillId="23" borderId="8" xfId="0" applyNumberFormat="1" applyFill="1" applyBorder="1"/>
    <xf numFmtId="0" fontId="2" fillId="30" borderId="9" xfId="0" applyFont="1" applyFill="1" applyBorder="1" applyAlignment="1">
      <alignment vertical="center"/>
    </xf>
    <xf numFmtId="0" fontId="2" fillId="30" borderId="10" xfId="0" applyFont="1" applyFill="1" applyBorder="1" applyAlignment="1">
      <alignment horizontal="center" vertical="center"/>
    </xf>
    <xf numFmtId="0" fontId="0" fillId="26" borderId="11" xfId="0" applyFill="1" applyBorder="1"/>
    <xf numFmtId="0" fontId="6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31" borderId="7" xfId="0" applyFont="1" applyFill="1" applyBorder="1" applyAlignment="1">
      <alignment vertical="center"/>
    </xf>
    <xf numFmtId="0" fontId="2" fillId="33" borderId="7" xfId="0" applyFont="1" applyFill="1" applyBorder="1" applyAlignment="1">
      <alignment vertical="center"/>
    </xf>
    <xf numFmtId="166" fontId="0" fillId="23" borderId="1" xfId="0" applyNumberFormat="1" applyFill="1" applyBorder="1"/>
    <xf numFmtId="166" fontId="0" fillId="6" borderId="1" xfId="0" applyNumberFormat="1" applyFill="1" applyBorder="1"/>
    <xf numFmtId="166" fontId="0" fillId="32" borderId="1" xfId="0" applyNumberForma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7" fontId="7" fillId="0" borderId="1" xfId="0" applyNumberFormat="1" applyFont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/>
    <xf numFmtId="168" fontId="6" fillId="10" borderId="0" xfId="0" applyNumberFormat="1" applyFont="1" applyFill="1" applyBorder="1" applyAlignment="1">
      <alignment horizontal="right" indent="1"/>
    </xf>
    <xf numFmtId="168" fontId="2" fillId="0" borderId="1" xfId="0" applyNumberFormat="1" applyFont="1" applyAlignment="1">
      <alignment horizontal="right" vertical="center" indent="1"/>
    </xf>
    <xf numFmtId="0" fontId="0" fillId="0" borderId="0" xfId="0" applyBorder="1" applyAlignment="1">
      <alignment horizontal="right" indent="1"/>
    </xf>
    <xf numFmtId="168" fontId="2" fillId="34" borderId="1" xfId="0" applyNumberFormat="1" applyFont="1" applyFill="1" applyBorder="1" applyAlignment="1">
      <alignment horizontal="right" indent="1"/>
    </xf>
    <xf numFmtId="168" fontId="2" fillId="29" borderId="1" xfId="0" applyNumberFormat="1" applyFont="1" applyFill="1" applyBorder="1" applyAlignment="1">
      <alignment horizontal="right" indent="1"/>
    </xf>
    <xf numFmtId="168" fontId="2" fillId="33" borderId="1" xfId="0" applyNumberFormat="1" applyFont="1" applyFill="1" applyBorder="1" applyAlignment="1">
      <alignment horizontal="right" vertical="center" indent="1"/>
    </xf>
    <xf numFmtId="168" fontId="2" fillId="31" borderId="1" xfId="0" applyNumberFormat="1" applyFont="1" applyFill="1" applyBorder="1" applyAlignment="1">
      <alignment horizontal="right" vertical="center" indent="1"/>
    </xf>
    <xf numFmtId="164" fontId="2" fillId="0" borderId="1" xfId="0" applyNumberFormat="1" applyFont="1" applyFill="1" applyAlignment="1">
      <alignment horizontal="right" vertical="center" indent="1"/>
    </xf>
    <xf numFmtId="164" fontId="2" fillId="0" borderId="1" xfId="0" applyNumberFormat="1" applyFont="1" applyFill="1" applyAlignment="1">
      <alignment horizontal="right" indent="1"/>
    </xf>
    <xf numFmtId="170" fontId="2" fillId="0" borderId="1" xfId="1" applyNumberFormat="1" applyFont="1" applyFill="1" applyAlignment="1">
      <alignment horizontal="right" vertical="center" indent="1"/>
    </xf>
    <xf numFmtId="170" fontId="2" fillId="0" borderId="1" xfId="1" applyNumberFormat="1" applyFont="1" applyFill="1" applyBorder="1" applyAlignment="1">
      <alignment horizontal="right" vertical="center" indent="1"/>
    </xf>
    <xf numFmtId="0" fontId="0" fillId="0" borderId="0" xfId="0" applyBorder="1" applyAlignment="1">
      <alignment horizontal="right" vertical="center" indent="1"/>
    </xf>
    <xf numFmtId="0" fontId="0" fillId="0" borderId="1" xfId="0" applyAlignment="1">
      <alignment horizontal="right" indent="1"/>
    </xf>
    <xf numFmtId="168" fontId="2" fillId="27" borderId="5" xfId="0" applyNumberFormat="1" applyFont="1" applyFill="1" applyBorder="1" applyAlignment="1">
      <alignment horizontal="right" vertical="center" indent="1"/>
    </xf>
    <xf numFmtId="168" fontId="2" fillId="30" borderId="10" xfId="0" applyNumberFormat="1" applyFont="1" applyFill="1" applyBorder="1" applyAlignment="1">
      <alignment horizontal="right" indent="1"/>
    </xf>
    <xf numFmtId="0" fontId="3" fillId="2" borderId="0" xfId="0" applyFont="1" applyFill="1" applyBorder="1" applyAlignment="1">
      <alignment horizontal="center" vertical="center" wrapText="1"/>
    </xf>
    <xf numFmtId="9" fontId="20" fillId="23" borderId="1" xfId="2" applyFont="1" applyFill="1" applyBorder="1" applyAlignment="1">
      <alignment horizontal="center" vertical="center"/>
    </xf>
    <xf numFmtId="168" fontId="6" fillId="10" borderId="1" xfId="1" applyNumberFormat="1" applyFont="1" applyFill="1" applyAlignment="1">
      <alignment horizontal="right" indent="1"/>
    </xf>
    <xf numFmtId="168" fontId="2" fillId="0" borderId="0" xfId="1" applyNumberFormat="1" applyFont="1" applyBorder="1" applyAlignment="1">
      <alignment horizontal="right" indent="1"/>
    </xf>
    <xf numFmtId="168" fontId="6" fillId="0" borderId="0" xfId="1" applyNumberFormat="1" applyFont="1" applyFill="1" applyBorder="1" applyAlignment="1">
      <alignment horizontal="right" indent="1"/>
    </xf>
    <xf numFmtId="168" fontId="1" fillId="0" borderId="0" xfId="1" applyNumberFormat="1" applyFont="1" applyBorder="1" applyAlignment="1">
      <alignment horizontal="right" indent="1"/>
    </xf>
    <xf numFmtId="0" fontId="17" fillId="35" borderId="0" xfId="0" applyFont="1" applyFill="1" applyBorder="1" applyAlignment="1">
      <alignment vertical="center"/>
    </xf>
    <xf numFmtId="0" fontId="15" fillId="35" borderId="0" xfId="0" applyFont="1" applyFill="1" applyBorder="1" applyAlignment="1">
      <alignment horizontal="center" vertical="center"/>
    </xf>
    <xf numFmtId="164" fontId="16" fillId="36" borderId="0" xfId="0" applyNumberFormat="1" applyFont="1" applyFill="1" applyBorder="1" applyAlignment="1">
      <alignment horizontal="center"/>
    </xf>
    <xf numFmtId="170" fontId="16" fillId="35" borderId="1" xfId="1" applyNumberFormat="1" applyFont="1" applyFill="1"/>
    <xf numFmtId="0" fontId="15" fillId="35" borderId="0" xfId="0" applyFont="1" applyFill="1" applyBorder="1"/>
    <xf numFmtId="168" fontId="16" fillId="35" borderId="1" xfId="1" applyNumberFormat="1" applyFont="1" applyFill="1" applyAlignment="1">
      <alignment horizontal="right" indent="1"/>
    </xf>
  </cellXfs>
  <cellStyles count="3">
    <cellStyle name="Normale" xfId="0" builtinId="0"/>
    <cellStyle name="Percentuale" xfId="2" builtinId="5"/>
    <cellStyle name="Valuta" xfId="1" builtinId="4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  <color rgb="FFF2A068"/>
      <color rgb="FFFFC78F"/>
      <color rgb="FFFFA143"/>
      <color rgb="FFCC6600"/>
      <color rgb="FFFFCC66"/>
      <color rgb="FFECC5FF"/>
      <color rgb="FFFFFF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/>
  </sheetPr>
  <dimension ref="A1:I130"/>
  <sheetViews>
    <sheetView tabSelected="1" workbookViewId="0">
      <selection activeCell="A45" sqref="A45"/>
    </sheetView>
  </sheetViews>
  <sheetFormatPr defaultColWidth="12.59765625" defaultRowHeight="15" customHeight="1" outlineLevelRow="2"/>
  <cols>
    <col min="1" max="1" width="38.09765625" style="70" customWidth="1"/>
    <col min="2" max="2" width="13.3984375" style="77" customWidth="1"/>
    <col min="3" max="3" width="13.3984375" style="135" customWidth="1"/>
    <col min="4" max="4" width="13.3984375" style="137" customWidth="1"/>
    <col min="5" max="5" width="13.3984375" style="132" customWidth="1"/>
    <col min="6" max="6" width="39" style="132" customWidth="1"/>
    <col min="7" max="7" width="3.5" style="132" customWidth="1"/>
    <col min="8" max="8" width="8.296875" style="132" bestFit="1" customWidth="1"/>
    <col min="9" max="9" width="7" style="132" customWidth="1"/>
    <col min="10" max="15" width="7.59765625" style="132" customWidth="1"/>
    <col min="16" max="20" width="12.59765625" style="132" customWidth="1"/>
    <col min="21" max="16384" width="12.59765625" style="132"/>
  </cols>
  <sheetData>
    <row r="1" spans="1:9" ht="31.2" customHeight="1">
      <c r="A1" s="33" t="s">
        <v>139</v>
      </c>
      <c r="B1" s="33" t="s">
        <v>63</v>
      </c>
      <c r="C1" s="185" t="s">
        <v>137</v>
      </c>
      <c r="D1" s="46" t="s">
        <v>65</v>
      </c>
      <c r="E1" s="46" t="s">
        <v>66</v>
      </c>
      <c r="F1" s="33" t="s">
        <v>0</v>
      </c>
      <c r="H1" s="145" t="s">
        <v>127</v>
      </c>
      <c r="I1" s="186">
        <v>0.05</v>
      </c>
    </row>
    <row r="2" spans="1:9" ht="14.4" customHeight="1" collapsed="1">
      <c r="A2" s="58" t="s">
        <v>134</v>
      </c>
      <c r="B2" s="170">
        <f>SUM(B3:B4)</f>
        <v>2000</v>
      </c>
      <c r="C2" s="170">
        <f>SUM(C3:C4)</f>
        <v>25460</v>
      </c>
      <c r="D2" s="170" t="e">
        <f>SUM(D3:D4)</f>
        <v>#N/A</v>
      </c>
      <c r="E2" s="170" t="e">
        <f t="shared" ref="E2" si="0">SUM(E3:E3)</f>
        <v>#N/A</v>
      </c>
      <c r="F2" s="18"/>
    </row>
    <row r="3" spans="1:9" ht="14.25" hidden="1" customHeight="1" outlineLevel="1">
      <c r="A3" s="7" t="s">
        <v>67</v>
      </c>
      <c r="B3" s="171">
        <v>2000</v>
      </c>
      <c r="C3" s="171">
        <f>(2000*12+1400+1400)*(1-I1)</f>
        <v>25460</v>
      </c>
      <c r="D3" s="171" t="e">
        <f>VLOOKUP("Redditi",$A$51:$E$121,2,FALSE)</f>
        <v>#N/A</v>
      </c>
      <c r="E3" s="190" t="e">
        <f>D3-C3</f>
        <v>#N/A</v>
      </c>
    </row>
    <row r="4" spans="1:9" ht="14.25" hidden="1" customHeight="1" outlineLevel="1">
      <c r="A4" s="7" t="s">
        <v>140</v>
      </c>
      <c r="B4" s="171">
        <v>0</v>
      </c>
      <c r="C4" s="171">
        <v>0</v>
      </c>
      <c r="D4" s="171" t="e">
        <f>VLOOKUP("Entrate_Casa",$A$51:$E$121,2,FALSE)</f>
        <v>#N/A</v>
      </c>
      <c r="E4" s="190" t="e">
        <f>D4-C4</f>
        <v>#N/A</v>
      </c>
    </row>
    <row r="5" spans="1:9" ht="14.4" customHeight="1" collapsed="1">
      <c r="A5" s="58" t="s">
        <v>94</v>
      </c>
      <c r="B5" s="170">
        <f>B6+B9</f>
        <v>-1300</v>
      </c>
      <c r="C5" s="170">
        <f t="shared" ref="C5:D5" si="1">C6+C9</f>
        <v>-16380</v>
      </c>
      <c r="D5" s="170" t="e">
        <f t="shared" si="1"/>
        <v>#N/A</v>
      </c>
      <c r="E5" s="170" t="e">
        <f t="shared" ref="E5" si="2">E6+E9</f>
        <v>#N/A</v>
      </c>
      <c r="F5" s="18"/>
    </row>
    <row r="6" spans="1:9" ht="14.4" hidden="1" customHeight="1" outlineLevel="1">
      <c r="A6" s="142" t="s">
        <v>129</v>
      </c>
      <c r="B6" s="173">
        <f>SUM(B7:B8)</f>
        <v>-300</v>
      </c>
      <c r="C6" s="173">
        <f t="shared" ref="C6:D6" si="3">SUM(C7:C8)</f>
        <v>-3780</v>
      </c>
      <c r="D6" s="173" t="e">
        <f t="shared" si="3"/>
        <v>#N/A</v>
      </c>
      <c r="E6" s="173" t="e">
        <f t="shared" ref="E6" si="4">SUM(E7:E8)</f>
        <v>#N/A</v>
      </c>
      <c r="F6" s="141"/>
    </row>
    <row r="7" spans="1:9" s="1" customFormat="1" ht="14.4" hidden="1" customHeight="1" outlineLevel="2">
      <c r="A7" s="143" t="s">
        <v>89</v>
      </c>
      <c r="B7" s="171">
        <v>-200</v>
      </c>
      <c r="C7" s="171">
        <f>B7*12*(1+$I$1)</f>
        <v>-2520</v>
      </c>
      <c r="D7" s="171" t="e">
        <f>VLOOKUP("Spese_Fisse",$A$51:$E$121,4,FALSE)</f>
        <v>#N/A</v>
      </c>
      <c r="E7" s="190" t="e">
        <f>D7-C7</f>
        <v>#N/A</v>
      </c>
      <c r="F7" s="168"/>
    </row>
    <row r="8" spans="1:9" ht="14.25" hidden="1" customHeight="1" outlineLevel="2">
      <c r="A8" s="143" t="s">
        <v>91</v>
      </c>
      <c r="B8" s="171">
        <v>-100</v>
      </c>
      <c r="C8" s="171">
        <f>B8*12*(1+$I$1)</f>
        <v>-1260</v>
      </c>
      <c r="D8" s="171" t="e">
        <f>VLOOKUP("Rate_Auto",$A$51:$E$121,4,FALSE)</f>
        <v>#N/A</v>
      </c>
      <c r="E8" s="190" t="e">
        <f>D8-C8</f>
        <v>#N/A</v>
      </c>
      <c r="F8" s="169"/>
    </row>
    <row r="9" spans="1:9" ht="14.4" hidden="1" customHeight="1" outlineLevel="1">
      <c r="A9" s="150" t="s">
        <v>132</v>
      </c>
      <c r="B9" s="174">
        <f>B11+B15+B19</f>
        <v>-1000</v>
      </c>
      <c r="C9" s="174">
        <f t="shared" ref="C9:D9" si="5">C11+C15+C19</f>
        <v>-12600</v>
      </c>
      <c r="D9" s="174" t="e">
        <f t="shared" si="5"/>
        <v>#N/A</v>
      </c>
      <c r="E9" s="174" t="e">
        <f t="shared" ref="E9" si="6">E11+E15+E19</f>
        <v>#N/A</v>
      </c>
      <c r="F9" s="162"/>
    </row>
    <row r="10" spans="1:9" ht="14.4" hidden="1" customHeight="1" outlineLevel="2">
      <c r="A10" s="161" t="s">
        <v>133</v>
      </c>
      <c r="B10" s="175">
        <f>B11+B15+B20+B21</f>
        <v>-800</v>
      </c>
      <c r="C10" s="175">
        <f t="shared" ref="C10:D10" si="7">C11+C15+C20+C21</f>
        <v>-10080</v>
      </c>
      <c r="D10" s="175" t="e">
        <f t="shared" si="7"/>
        <v>#N/A</v>
      </c>
      <c r="E10" s="175" t="e">
        <f t="shared" ref="E10" si="8">E11+E15+E20+E21</f>
        <v>#N/A</v>
      </c>
      <c r="F10" s="163"/>
    </row>
    <row r="11" spans="1:9" ht="14.4" hidden="1" customHeight="1" outlineLevel="1">
      <c r="A11" s="160" t="s">
        <v>128</v>
      </c>
      <c r="B11" s="176">
        <f>SUM(B12:B14)</f>
        <v>-250</v>
      </c>
      <c r="C11" s="176">
        <f t="shared" ref="C11:D11" si="9">SUM(C12:C14)</f>
        <v>-3150</v>
      </c>
      <c r="D11" s="176" t="e">
        <f t="shared" si="9"/>
        <v>#N/A</v>
      </c>
      <c r="E11" s="176" t="e">
        <f t="shared" ref="E11" si="10">SUM(E12:E14)</f>
        <v>#N/A</v>
      </c>
      <c r="F11" s="164"/>
    </row>
    <row r="12" spans="1:9" s="1" customFormat="1" ht="14.4" hidden="1" customHeight="1" outlineLevel="2">
      <c r="A12" s="146" t="s">
        <v>74</v>
      </c>
      <c r="B12" s="171">
        <v>-100</v>
      </c>
      <c r="C12" s="171">
        <f>B12*12*(1+$I$1)</f>
        <v>-1260</v>
      </c>
      <c r="D12" s="171" t="e">
        <f>VLOOKUP("Bollette_Manutenzione",$A$51:$E$121,4,FALSE)</f>
        <v>#N/A</v>
      </c>
      <c r="E12" s="190" t="e">
        <f>D12-C12</f>
        <v>#N/A</v>
      </c>
      <c r="F12" s="165"/>
    </row>
    <row r="13" spans="1:9" s="1" customFormat="1" ht="14.4" hidden="1" customHeight="1" outlineLevel="2">
      <c r="A13" s="146" t="s">
        <v>76</v>
      </c>
      <c r="B13" s="171">
        <v>-100</v>
      </c>
      <c r="C13" s="171">
        <f>B13*12*(1+$I$1)</f>
        <v>-1260</v>
      </c>
      <c r="D13" s="171" t="e">
        <f>VLOOKUP("Macchina",$A$51:$E$121,4,FALSE)</f>
        <v>#N/A</v>
      </c>
      <c r="E13" s="190" t="e">
        <f>D13-C13</f>
        <v>#N/A</v>
      </c>
      <c r="F13" s="165"/>
    </row>
    <row r="14" spans="1:9" s="1" customFormat="1" ht="14.4" hidden="1" customHeight="1" outlineLevel="2">
      <c r="A14" s="146" t="s">
        <v>77</v>
      </c>
      <c r="B14" s="171">
        <v>-50</v>
      </c>
      <c r="C14" s="171">
        <f>B14*12*(1+$I$1)</f>
        <v>-630</v>
      </c>
      <c r="D14" s="171" t="e">
        <f>VLOOKUP("Salute_Beneficienza",$A$51:$E$121,4,FALSE)</f>
        <v>#N/A</v>
      </c>
      <c r="E14" s="190" t="e">
        <f>D14-C14</f>
        <v>#N/A</v>
      </c>
      <c r="F14" s="165"/>
    </row>
    <row r="15" spans="1:9" ht="14.4" hidden="1" customHeight="1" outlineLevel="1">
      <c r="A15" s="160" t="s">
        <v>130</v>
      </c>
      <c r="B15" s="176">
        <f>SUM(B16:B18)</f>
        <v>-300</v>
      </c>
      <c r="C15" s="176">
        <f t="shared" ref="C15" si="11">SUM(C16:C18)</f>
        <v>-3780</v>
      </c>
      <c r="D15" s="176" t="e">
        <f t="shared" ref="D15:E15" si="12">SUM(D16:D18)</f>
        <v>#N/A</v>
      </c>
      <c r="E15" s="176" t="e">
        <f t="shared" si="12"/>
        <v>#N/A</v>
      </c>
      <c r="F15" s="164"/>
    </row>
    <row r="16" spans="1:9" ht="14.4" hidden="1" customHeight="1" outlineLevel="2">
      <c r="A16" s="146" t="s">
        <v>79</v>
      </c>
      <c r="B16" s="171">
        <v>-200</v>
      </c>
      <c r="C16" s="171">
        <f>B16*12*(1+$I$1)</f>
        <v>-2520</v>
      </c>
      <c r="D16" s="171" t="e">
        <f>VLOOKUP("Spesa_Caffe_Lunch",$A$51:$E$121,4,FALSE)</f>
        <v>#N/A</v>
      </c>
      <c r="E16" s="190" t="e">
        <f>D16-C16</f>
        <v>#N/A</v>
      </c>
      <c r="F16" s="139"/>
    </row>
    <row r="17" spans="1:7" ht="14.4" hidden="1" customHeight="1" outlineLevel="2">
      <c r="A17" s="146" t="s">
        <v>80</v>
      </c>
      <c r="B17" s="171">
        <v>-100</v>
      </c>
      <c r="C17" s="171">
        <f>B17*12*(1+$I$1)</f>
        <v>-1260</v>
      </c>
      <c r="D17" s="171" t="e">
        <f>VLOOKUP("Trasporti",$A$51:$E$121,4,FALSE)</f>
        <v>#N/A</v>
      </c>
      <c r="E17" s="190" t="e">
        <f>D17-C17</f>
        <v>#N/A</v>
      </c>
      <c r="F17" s="139"/>
    </row>
    <row r="18" spans="1:7" s="77" customFormat="1" ht="14.4" hidden="1" customHeight="1" outlineLevel="2">
      <c r="A18" s="156" t="s">
        <v>81</v>
      </c>
      <c r="B18" s="171">
        <v>0</v>
      </c>
      <c r="C18" s="171">
        <f>B18*12*(1+$I$1)</f>
        <v>0</v>
      </c>
      <c r="D18" s="171" t="e">
        <f>VLOOKUP("Future",$A$51:$E$121,4,FALSE)</f>
        <v>#N/A</v>
      </c>
      <c r="E18" s="190" t="e">
        <f>D18-C18</f>
        <v>#N/A</v>
      </c>
      <c r="F18" s="166"/>
    </row>
    <row r="19" spans="1:7" ht="14.4" hidden="1" customHeight="1" outlineLevel="1">
      <c r="A19" s="160" t="s">
        <v>131</v>
      </c>
      <c r="B19" s="176">
        <f>SUM(B20:B22)</f>
        <v>-450</v>
      </c>
      <c r="C19" s="176">
        <f t="shared" ref="C19" si="13">SUM(C20:C22)</f>
        <v>-5670</v>
      </c>
      <c r="D19" s="176" t="e">
        <f t="shared" ref="D19:E19" si="14">SUM(D20:D22)</f>
        <v>#N/A</v>
      </c>
      <c r="E19" s="176" t="e">
        <f t="shared" si="14"/>
        <v>#N/A</v>
      </c>
      <c r="F19" s="164"/>
    </row>
    <row r="20" spans="1:7" s="1" customFormat="1" ht="14.4" hidden="1" customHeight="1" outlineLevel="2">
      <c r="A20" s="146" t="s">
        <v>83</v>
      </c>
      <c r="B20" s="171">
        <v>-100</v>
      </c>
      <c r="C20" s="171">
        <f>B20*12*(1+$I$1)</f>
        <v>-1260</v>
      </c>
      <c r="D20" s="171" t="e">
        <f>VLOOKUP("Selfcare(Clothes &amp; Sport)",$A$51:$E$121,4,FALSE)</f>
        <v>#N/A</v>
      </c>
      <c r="E20" s="190" t="e">
        <f>D20-C20</f>
        <v>#N/A</v>
      </c>
      <c r="F20" s="167"/>
    </row>
    <row r="21" spans="1:7" s="1" customFormat="1" ht="14.4" hidden="1" customHeight="1" outlineLevel="2">
      <c r="A21" s="146" t="s">
        <v>84</v>
      </c>
      <c r="B21" s="171">
        <v>-150</v>
      </c>
      <c r="C21" s="171">
        <f>B21*12*(1+$I$1)</f>
        <v>-1890</v>
      </c>
      <c r="D21" s="171" t="e">
        <f>VLOOKUP("Fun &amp; Hobbies",$A$51:$E$121,4,FALSE)</f>
        <v>#N/A</v>
      </c>
      <c r="E21" s="190" t="e">
        <f>D21-C21</f>
        <v>#N/A</v>
      </c>
      <c r="F21" s="165"/>
    </row>
    <row r="22" spans="1:7" ht="14.4" hidden="1" outlineLevel="2">
      <c r="A22" s="146" t="s">
        <v>86</v>
      </c>
      <c r="B22" s="171">
        <v>-200</v>
      </c>
      <c r="C22" s="171">
        <f>B22*12*(1+$I$1)</f>
        <v>-2520</v>
      </c>
      <c r="D22" s="171" t="e">
        <f>VLOOKUP("Travel &amp; Events",$A$51:$E$121,4,FALSE)</f>
        <v>#N/A</v>
      </c>
      <c r="E22" s="190" t="e">
        <f>D22-C22</f>
        <v>#N/A</v>
      </c>
      <c r="F22" s="139"/>
    </row>
    <row r="23" spans="1:7" s="140" customFormat="1" ht="14.4" hidden="1" outlineLevel="2">
      <c r="A23" s="144"/>
      <c r="B23" s="177"/>
      <c r="C23" s="178"/>
      <c r="D23" s="179"/>
      <c r="E23" s="180"/>
    </row>
    <row r="24" spans="1:7" ht="15" customHeight="1">
      <c r="B24" s="181"/>
      <c r="C24" s="172"/>
      <c r="D24" s="182"/>
      <c r="E24" s="182"/>
    </row>
    <row r="25" spans="1:7" ht="14.25" customHeight="1" collapsed="1">
      <c r="A25" s="58" t="s">
        <v>135</v>
      </c>
      <c r="B25" s="170">
        <f>SUM(B26)</f>
        <v>0</v>
      </c>
      <c r="C25" s="170">
        <f>SUM(C26:C26)</f>
        <v>0</v>
      </c>
      <c r="D25" s="170" t="e">
        <f t="shared" ref="D25" si="15">SUM(D26:D26)</f>
        <v>#N/A</v>
      </c>
      <c r="E25" s="187" t="e">
        <f t="shared" ref="E25" si="16">SUM(E26)</f>
        <v>#N/A</v>
      </c>
      <c r="F25" s="18"/>
    </row>
    <row r="26" spans="1:7" ht="14.25" hidden="1" customHeight="1" outlineLevel="1">
      <c r="A26" s="7" t="s">
        <v>70</v>
      </c>
      <c r="B26" s="171">
        <v>0</v>
      </c>
      <c r="C26" s="171">
        <v>0</v>
      </c>
      <c r="D26" s="171" t="e">
        <f>VLOOKUP("Redditi",$A$51:$E$121,3,FALSE)</f>
        <v>#N/A</v>
      </c>
      <c r="E26" s="188" t="e">
        <f>D26-C26</f>
        <v>#N/A</v>
      </c>
      <c r="F26" s="62"/>
      <c r="G26" s="132" t="s">
        <v>5</v>
      </c>
    </row>
    <row r="27" spans="1:7" ht="14.4" customHeight="1" collapsed="1">
      <c r="A27" s="58" t="s">
        <v>136</v>
      </c>
      <c r="B27" s="170">
        <f>SUM(B28:B32)</f>
        <v>0</v>
      </c>
      <c r="C27" s="170">
        <f t="shared" ref="C27:E27" si="17">SUM(C28:C32)</f>
        <v>0</v>
      </c>
      <c r="D27" s="170" t="e">
        <f t="shared" si="17"/>
        <v>#N/A</v>
      </c>
      <c r="E27" s="170" t="e">
        <f t="shared" si="17"/>
        <v>#N/A</v>
      </c>
      <c r="F27" s="87"/>
    </row>
    <row r="28" spans="1:7" ht="14.25" hidden="1" customHeight="1" outlineLevel="1">
      <c r="A28" s="7" t="s">
        <v>95</v>
      </c>
      <c r="B28" s="171">
        <v>0</v>
      </c>
      <c r="C28" s="171">
        <v>0</v>
      </c>
      <c r="D28" s="171" t="e">
        <f>VLOOKUP("Electronics",$A$51:$E$121,5,FALSE)+VLOOKUP("Manutenzione veicoli",$A$51:$E$121,5,FALSE)+VLOOKUP("Unexpected",$A$51:$E$121,5,FALSE)</f>
        <v>#N/A</v>
      </c>
      <c r="E28" s="189" t="e">
        <f>C28-D28</f>
        <v>#N/A</v>
      </c>
      <c r="F28" s="106"/>
    </row>
    <row r="29" spans="1:7" ht="14.25" hidden="1" customHeight="1" outlineLevel="1">
      <c r="A29" s="7" t="s">
        <v>96</v>
      </c>
      <c r="B29" s="171">
        <v>0</v>
      </c>
      <c r="C29" s="171">
        <v>0</v>
      </c>
      <c r="D29" s="171" t="e">
        <f>VLOOKUP("Furniture, Maintenance",$A$51:$E$121,5,FALSE)</f>
        <v>#N/A</v>
      </c>
      <c r="E29" s="189" t="e">
        <f>C29-D29</f>
        <v>#N/A</v>
      </c>
      <c r="F29" s="45"/>
    </row>
    <row r="30" spans="1:7" ht="14.25" hidden="1" customHeight="1" outlineLevel="1">
      <c r="A30" s="7" t="s">
        <v>97</v>
      </c>
      <c r="B30" s="171">
        <v>0</v>
      </c>
      <c r="C30" s="171">
        <v>0</v>
      </c>
      <c r="D30" s="171" t="e">
        <f>VLOOKUP("Salute",$A$51:$E$121,5,FALSE)</f>
        <v>#N/A</v>
      </c>
      <c r="E30" s="189" t="e">
        <f>C30-D30</f>
        <v>#N/A</v>
      </c>
      <c r="F30" s="45"/>
    </row>
    <row r="31" spans="1:7" ht="14.25" hidden="1" customHeight="1" outlineLevel="1">
      <c r="A31" s="7" t="s">
        <v>98</v>
      </c>
      <c r="B31" s="171">
        <v>0</v>
      </c>
      <c r="C31" s="171">
        <v>0</v>
      </c>
      <c r="D31" s="171" t="e">
        <f>VLOOKUP("Eventi",$A$51:$E$121,5,FALSE)</f>
        <v>#N/A</v>
      </c>
      <c r="E31" s="189" t="e">
        <f>C31-D31</f>
        <v>#N/A</v>
      </c>
      <c r="F31" s="106"/>
    </row>
    <row r="32" spans="1:7" ht="14.25" hidden="1" customHeight="1" outlineLevel="1">
      <c r="A32" s="7" t="s">
        <v>99</v>
      </c>
      <c r="B32" s="171">
        <v>0</v>
      </c>
      <c r="C32" s="171">
        <v>0</v>
      </c>
      <c r="D32" s="171" t="e">
        <f>VLOOKUP("Spese_Immobiliari",$A$51:$E$121,5,FALSE)</f>
        <v>#N/A</v>
      </c>
      <c r="E32" s="189" t="e">
        <f>C32-D32</f>
        <v>#N/A</v>
      </c>
      <c r="F32" s="106"/>
    </row>
    <row r="33" spans="1:6" ht="14.4" customHeight="1" thickBot="1">
      <c r="A33" s="8"/>
      <c r="B33" s="15"/>
      <c r="C33" s="2"/>
      <c r="D33" s="54"/>
      <c r="E33" s="47"/>
    </row>
    <row r="34" spans="1:6" ht="14.25" customHeight="1">
      <c r="A34" s="147" t="s">
        <v>101</v>
      </c>
      <c r="B34" s="148"/>
      <c r="C34" s="183">
        <f>C2+C25</f>
        <v>25460</v>
      </c>
      <c r="D34" s="183" t="e">
        <f>D2+D25</f>
        <v>#N/A</v>
      </c>
      <c r="E34" s="183" t="e">
        <f>E2+E25</f>
        <v>#N/A</v>
      </c>
      <c r="F34" s="149"/>
    </row>
    <row r="35" spans="1:6" ht="14.4" customHeight="1">
      <c r="A35" s="150" t="s">
        <v>102</v>
      </c>
      <c r="B35" s="151"/>
      <c r="C35" s="174">
        <f>C5+C27</f>
        <v>-16380</v>
      </c>
      <c r="D35" s="174" t="e">
        <f>D5+D27</f>
        <v>#N/A</v>
      </c>
      <c r="E35" s="174" t="e">
        <f>E5+E27</f>
        <v>#N/A</v>
      </c>
      <c r="F35" s="152"/>
    </row>
    <row r="36" spans="1:6" ht="14.25" customHeight="1" thickBot="1">
      <c r="A36" s="153" t="s">
        <v>104</v>
      </c>
      <c r="B36" s="154"/>
      <c r="C36" s="184">
        <f>C34+C35</f>
        <v>9080</v>
      </c>
      <c r="D36" s="184" t="e">
        <f>D34+D35</f>
        <v>#N/A</v>
      </c>
      <c r="E36" s="184" t="e">
        <f>E34+E35</f>
        <v>#N/A</v>
      </c>
      <c r="F36" s="155"/>
    </row>
    <row r="37" spans="1:6" ht="14.25" customHeight="1">
      <c r="A37" s="147" t="s">
        <v>106</v>
      </c>
      <c r="B37" s="148"/>
      <c r="C37" s="183">
        <f>C25</f>
        <v>0</v>
      </c>
      <c r="D37" s="183" t="e">
        <f>D25</f>
        <v>#N/A</v>
      </c>
      <c r="E37" s="183" t="e">
        <f>E25</f>
        <v>#N/A</v>
      </c>
      <c r="F37" s="149"/>
    </row>
    <row r="38" spans="1:6" ht="14.4" customHeight="1">
      <c r="A38" s="150" t="s">
        <v>107</v>
      </c>
      <c r="B38" s="151"/>
      <c r="C38" s="174">
        <f>C27</f>
        <v>0</v>
      </c>
      <c r="D38" s="174" t="e">
        <f>D27</f>
        <v>#N/A</v>
      </c>
      <c r="E38" s="174" t="e">
        <f>E27</f>
        <v>#N/A</v>
      </c>
      <c r="F38" s="152"/>
    </row>
    <row r="39" spans="1:6" ht="14.25" customHeight="1" thickBot="1">
      <c r="A39" s="153" t="s">
        <v>2</v>
      </c>
      <c r="B39" s="154"/>
      <c r="C39" s="184">
        <f>C37+C38</f>
        <v>0</v>
      </c>
      <c r="D39" s="184" t="e">
        <f>D37+D38</f>
        <v>#N/A</v>
      </c>
      <c r="E39" s="184" t="e">
        <f>E37+E38</f>
        <v>#N/A</v>
      </c>
      <c r="F39" s="155"/>
    </row>
    <row r="40" spans="1:6" ht="14.25" customHeight="1">
      <c r="A40" s="147" t="s">
        <v>108</v>
      </c>
      <c r="B40" s="148"/>
      <c r="C40" s="183">
        <f>C2</f>
        <v>25460</v>
      </c>
      <c r="D40" s="183" t="e">
        <f>D2</f>
        <v>#N/A</v>
      </c>
      <c r="E40" s="183" t="e">
        <f>E2</f>
        <v>#N/A</v>
      </c>
      <c r="F40" s="149"/>
    </row>
    <row r="41" spans="1:6" ht="14.4" customHeight="1">
      <c r="A41" s="150" t="s">
        <v>109</v>
      </c>
      <c r="B41" s="151"/>
      <c r="C41" s="174">
        <f>C5</f>
        <v>-16380</v>
      </c>
      <c r="D41" s="174" t="e">
        <f>D5</f>
        <v>#N/A</v>
      </c>
      <c r="E41" s="174" t="e">
        <f>E5</f>
        <v>#N/A</v>
      </c>
      <c r="F41" s="152"/>
    </row>
    <row r="42" spans="1:6" ht="14.25" customHeight="1" thickBot="1">
      <c r="A42" s="153" t="s">
        <v>110</v>
      </c>
      <c r="B42" s="154"/>
      <c r="C42" s="184">
        <f>C40+C41</f>
        <v>9080</v>
      </c>
      <c r="D42" s="184" t="e">
        <f>D40+D41</f>
        <v>#N/A</v>
      </c>
      <c r="E42" s="184" t="e">
        <f>E40+E41</f>
        <v>#N/A</v>
      </c>
      <c r="F42" s="155"/>
    </row>
    <row r="43" spans="1:6" ht="14.4" customHeight="1">
      <c r="A43" s="191" t="s">
        <v>111</v>
      </c>
      <c r="B43" s="192"/>
      <c r="C43" s="193"/>
      <c r="D43" s="194"/>
      <c r="E43" s="195"/>
      <c r="F43" s="195"/>
    </row>
    <row r="44" spans="1:6" ht="14.4" customHeight="1">
      <c r="A44" s="191" t="s">
        <v>113</v>
      </c>
      <c r="B44" s="192"/>
      <c r="C44" s="193"/>
      <c r="D44" s="196" t="e">
        <f>D42+D39</f>
        <v>#N/A</v>
      </c>
      <c r="E44" s="195"/>
      <c r="F44" s="195"/>
    </row>
    <row r="45" spans="1:6" ht="14.25" customHeight="1">
      <c r="A45" s="8"/>
      <c r="B45" s="15"/>
      <c r="C45" s="2"/>
      <c r="D45" s="23"/>
      <c r="E45" s="2"/>
    </row>
    <row r="46" spans="1:6" s="139" customFormat="1" ht="14.25" customHeight="1">
      <c r="A46" s="157"/>
      <c r="B46" s="158"/>
      <c r="C46" s="159"/>
      <c r="D46" s="23"/>
      <c r="E46" s="159"/>
    </row>
    <row r="47" spans="1:6" s="139" customFormat="1" ht="14.25" customHeight="1">
      <c r="A47" s="157"/>
      <c r="B47" s="158"/>
      <c r="C47" s="159"/>
      <c r="D47" s="23"/>
      <c r="E47" s="159"/>
    </row>
    <row r="48" spans="1:6" s="139" customFormat="1" ht="14.25" customHeight="1">
      <c r="A48" s="157"/>
      <c r="B48" s="158"/>
      <c r="C48" s="159"/>
      <c r="D48" s="23"/>
      <c r="E48" s="159"/>
    </row>
    <row r="50" spans="1:6" ht="15" customHeight="1">
      <c r="A50" s="191" t="s">
        <v>138</v>
      </c>
      <c r="B50" s="192"/>
      <c r="C50" s="193"/>
      <c r="D50" s="194"/>
      <c r="E50" s="195"/>
      <c r="F50" s="195"/>
    </row>
    <row r="130" spans="1:6" ht="15" customHeight="1">
      <c r="A130" s="191" t="s">
        <v>138</v>
      </c>
      <c r="B130" s="192"/>
      <c r="C130" s="193"/>
      <c r="D130" s="194"/>
      <c r="E130" s="195"/>
      <c r="F130" s="195"/>
    </row>
  </sheetData>
  <conditionalFormatting sqref="E2:E3 E25:E32 E5:E23">
    <cfRule type="cellIs" dxfId="21" priority="3" operator="lessThan">
      <formula>0</formula>
    </cfRule>
    <cfRule type="cellIs" dxfId="20" priority="4" operator="greaterThanOrEqual">
      <formula>0</formula>
    </cfRule>
  </conditionalFormatting>
  <conditionalFormatting sqref="E4">
    <cfRule type="cellIs" dxfId="19" priority="1" operator="lessThan">
      <formula>0</formula>
    </cfRule>
    <cfRule type="cellIs" dxfId="18" priority="2" operator="greaterThanOrEqual">
      <formula>0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/>
  </sheetPr>
  <dimension ref="A1:I1062"/>
  <sheetViews>
    <sheetView topLeftCell="A42" workbookViewId="0">
      <selection activeCell="A44" sqref="A44"/>
    </sheetView>
  </sheetViews>
  <sheetFormatPr defaultColWidth="12.59765625" defaultRowHeight="15" customHeight="1" outlineLevelRow="2"/>
  <cols>
    <col min="1" max="1" width="38.09765625" style="70" customWidth="1"/>
    <col min="2" max="2" width="9.09765625" style="1" customWidth="1"/>
    <col min="3" max="3" width="13.19921875" style="77" customWidth="1"/>
    <col min="4" max="4" width="13.796875" style="135" customWidth="1"/>
    <col min="5" max="5" width="10.8984375" style="132" customWidth="1"/>
    <col min="6" max="6" width="11" style="137" customWidth="1"/>
    <col min="7" max="7" width="9.69921875" style="137" customWidth="1"/>
    <col min="8" max="8" width="10.09765625" style="132" customWidth="1"/>
    <col min="9" max="9" width="39" style="132" customWidth="1"/>
    <col min="10" max="18" width="7.59765625" style="132" customWidth="1"/>
    <col min="19" max="23" width="12.59765625" style="132" customWidth="1"/>
    <col min="24" max="16384" width="12.59765625" style="132"/>
  </cols>
  <sheetData>
    <row r="1" spans="1:4" ht="15" customHeight="1">
      <c r="A1" s="107" t="s">
        <v>5</v>
      </c>
      <c r="B1" s="108">
        <v>28136.03</v>
      </c>
      <c r="C1" s="108">
        <v>0</v>
      </c>
      <c r="D1" s="108">
        <v>14310.77</v>
      </c>
    </row>
    <row r="2" spans="1:4" ht="15" customHeight="1" outlineLevel="1">
      <c r="A2" s="109" t="s">
        <v>6</v>
      </c>
      <c r="B2" s="108">
        <v>28136.03</v>
      </c>
      <c r="C2" s="108">
        <v>0</v>
      </c>
      <c r="D2" s="108">
        <v>14310.77</v>
      </c>
    </row>
    <row r="3" spans="1:4" ht="15" customHeight="1" outlineLevel="2">
      <c r="A3" s="109" t="s">
        <v>7</v>
      </c>
      <c r="B3" s="108">
        <v>27936</v>
      </c>
      <c r="C3" s="108">
        <v>0</v>
      </c>
      <c r="D3" s="108">
        <v>14310.77</v>
      </c>
    </row>
    <row r="4" spans="1:4" ht="15" customHeight="1" outlineLevel="2">
      <c r="A4" s="109" t="s">
        <v>8</v>
      </c>
      <c r="B4" s="108">
        <v>0.03</v>
      </c>
      <c r="C4" s="108">
        <v>0</v>
      </c>
      <c r="D4" s="108">
        <v>0</v>
      </c>
    </row>
    <row r="5" spans="1:4" ht="15" customHeight="1" outlineLevel="2">
      <c r="A5" s="109" t="s">
        <v>9</v>
      </c>
      <c r="B5" s="108">
        <v>200</v>
      </c>
      <c r="C5" s="108">
        <v>0</v>
      </c>
      <c r="D5" s="108">
        <v>0</v>
      </c>
    </row>
    <row r="6" spans="1:4" ht="15" customHeight="1">
      <c r="A6" s="109" t="s">
        <v>10</v>
      </c>
      <c r="B6" s="108">
        <v>0</v>
      </c>
      <c r="C6" s="108">
        <v>-2614.0700000000002</v>
      </c>
      <c r="D6" s="108">
        <v>-950</v>
      </c>
    </row>
    <row r="7" spans="1:4" ht="15" customHeight="1" outlineLevel="1">
      <c r="A7" s="109" t="s">
        <v>11</v>
      </c>
      <c r="B7" s="108">
        <v>0</v>
      </c>
      <c r="C7" s="108">
        <v>-1161.6199999999999</v>
      </c>
      <c r="D7" s="108">
        <v>-500</v>
      </c>
    </row>
    <row r="8" spans="1:4" ht="15" customHeight="1" outlineLevel="2">
      <c r="A8" s="109" t="s">
        <v>12</v>
      </c>
      <c r="B8" s="108">
        <v>0</v>
      </c>
      <c r="C8" s="108">
        <v>-773.28</v>
      </c>
      <c r="D8" s="108">
        <v>0</v>
      </c>
    </row>
    <row r="9" spans="1:4" ht="15" customHeight="1" outlineLevel="2">
      <c r="A9" s="109" t="s">
        <v>13</v>
      </c>
      <c r="B9" s="108">
        <v>0</v>
      </c>
      <c r="C9" s="108">
        <v>-388.34</v>
      </c>
      <c r="D9" s="108">
        <v>-500</v>
      </c>
    </row>
    <row r="10" spans="1:4" ht="15" customHeight="1" outlineLevel="2">
      <c r="A10" s="109" t="s">
        <v>14</v>
      </c>
      <c r="B10" s="108">
        <v>0</v>
      </c>
      <c r="C10" s="108">
        <v>0</v>
      </c>
      <c r="D10" s="108">
        <v>0</v>
      </c>
    </row>
    <row r="11" spans="1:4" ht="15" customHeight="1" outlineLevel="1">
      <c r="A11" s="109" t="s">
        <v>15</v>
      </c>
      <c r="B11" s="108">
        <v>0</v>
      </c>
      <c r="C11" s="108">
        <v>-1115.2</v>
      </c>
      <c r="D11" s="108">
        <v>0</v>
      </c>
    </row>
    <row r="12" spans="1:4" ht="15" customHeight="1" outlineLevel="2">
      <c r="A12" s="109" t="s">
        <v>16</v>
      </c>
      <c r="B12" s="108">
        <v>0</v>
      </c>
      <c r="C12" s="108">
        <v>-387.72</v>
      </c>
      <c r="D12" s="108">
        <v>0</v>
      </c>
    </row>
    <row r="13" spans="1:4" ht="15" customHeight="1" outlineLevel="2">
      <c r="A13" s="109" t="s">
        <v>17</v>
      </c>
      <c r="B13" s="108">
        <v>0</v>
      </c>
      <c r="C13" s="108">
        <v>-727.48</v>
      </c>
      <c r="D13" s="108">
        <v>0</v>
      </c>
    </row>
    <row r="14" spans="1:4" ht="15" customHeight="1" outlineLevel="1">
      <c r="A14" s="109" t="s">
        <v>18</v>
      </c>
      <c r="B14" s="108">
        <v>0</v>
      </c>
      <c r="C14" s="108">
        <v>-337.25</v>
      </c>
      <c r="D14" s="108">
        <v>-450</v>
      </c>
    </row>
    <row r="15" spans="1:4" ht="15" customHeight="1" outlineLevel="2">
      <c r="A15" s="109" t="s">
        <v>19</v>
      </c>
      <c r="B15" s="108">
        <v>0</v>
      </c>
      <c r="C15" s="108">
        <v>-77.25</v>
      </c>
      <c r="D15" s="108">
        <v>-450</v>
      </c>
    </row>
    <row r="16" spans="1:4" ht="15" customHeight="1" outlineLevel="2">
      <c r="A16" s="109" t="s">
        <v>20</v>
      </c>
      <c r="B16" s="108">
        <v>0</v>
      </c>
      <c r="C16" s="108">
        <v>-260</v>
      </c>
      <c r="D16" s="108">
        <v>0</v>
      </c>
    </row>
    <row r="17" spans="1:4" ht="15" customHeight="1" collapsed="1">
      <c r="A17" s="109" t="s">
        <v>21</v>
      </c>
      <c r="B17" s="108">
        <v>0</v>
      </c>
      <c r="C17" s="108">
        <v>-4784.5499999999993</v>
      </c>
      <c r="D17" s="108">
        <v>0</v>
      </c>
    </row>
    <row r="18" spans="1:4" ht="15" hidden="1" customHeight="1" outlineLevel="1">
      <c r="A18" s="109" t="s">
        <v>22</v>
      </c>
      <c r="B18" s="108">
        <v>0</v>
      </c>
      <c r="C18" s="108">
        <v>-2037.24</v>
      </c>
      <c r="D18" s="108">
        <v>0</v>
      </c>
    </row>
    <row r="19" spans="1:4" ht="15" hidden="1" customHeight="1" outlineLevel="2">
      <c r="A19" s="109" t="s">
        <v>23</v>
      </c>
      <c r="B19" s="108">
        <v>0</v>
      </c>
      <c r="C19" s="108">
        <v>-341.36</v>
      </c>
      <c r="D19" s="108">
        <v>0</v>
      </c>
    </row>
    <row r="20" spans="1:4" ht="15" hidden="1" customHeight="1" outlineLevel="2">
      <c r="A20" s="109" t="s">
        <v>24</v>
      </c>
      <c r="B20" s="108">
        <v>0</v>
      </c>
      <c r="C20" s="108">
        <v>-329.54</v>
      </c>
      <c r="D20" s="108">
        <v>0</v>
      </c>
    </row>
    <row r="21" spans="1:4" ht="15" hidden="1" customHeight="1" outlineLevel="2">
      <c r="A21" s="109" t="s">
        <v>25</v>
      </c>
      <c r="B21" s="108">
        <v>0</v>
      </c>
      <c r="C21" s="108">
        <v>-1366.34</v>
      </c>
      <c r="D21" s="108">
        <v>0</v>
      </c>
    </row>
    <row r="22" spans="1:4" ht="15" hidden="1" customHeight="1" outlineLevel="1">
      <c r="A22" s="109" t="s">
        <v>26</v>
      </c>
      <c r="B22" s="108">
        <v>0</v>
      </c>
      <c r="C22" s="108">
        <v>-2532.0300000000002</v>
      </c>
      <c r="D22" s="108">
        <v>0</v>
      </c>
    </row>
    <row r="23" spans="1:4" ht="15" hidden="1" customHeight="1" outlineLevel="2">
      <c r="A23" s="109" t="s">
        <v>27</v>
      </c>
      <c r="B23" s="108">
        <v>0</v>
      </c>
      <c r="C23" s="108">
        <v>-29.08</v>
      </c>
      <c r="D23" s="108">
        <v>0</v>
      </c>
    </row>
    <row r="24" spans="1:4" ht="15" hidden="1" customHeight="1" outlineLevel="2">
      <c r="A24" s="109" t="s">
        <v>28</v>
      </c>
      <c r="B24" s="108">
        <v>0</v>
      </c>
      <c r="C24" s="108">
        <v>-1837.42</v>
      </c>
      <c r="D24" s="108">
        <v>0</v>
      </c>
    </row>
    <row r="25" spans="1:4" ht="15" hidden="1" customHeight="1" outlineLevel="2">
      <c r="A25" s="109" t="s">
        <v>29</v>
      </c>
      <c r="B25" s="108">
        <v>0</v>
      </c>
      <c r="C25" s="108">
        <v>-665.53</v>
      </c>
      <c r="D25" s="108">
        <v>0</v>
      </c>
    </row>
    <row r="26" spans="1:4" ht="15" hidden="1" customHeight="1" outlineLevel="1">
      <c r="A26" s="109" t="s">
        <v>30</v>
      </c>
      <c r="B26" s="108">
        <v>0</v>
      </c>
      <c r="C26" s="108">
        <v>-215.28</v>
      </c>
      <c r="D26" s="108">
        <v>0</v>
      </c>
    </row>
    <row r="27" spans="1:4" ht="15" hidden="1" customHeight="1" outlineLevel="2">
      <c r="A27" s="109" t="s">
        <v>31</v>
      </c>
      <c r="B27" s="108">
        <v>0</v>
      </c>
      <c r="C27" s="108">
        <v>-212.28</v>
      </c>
      <c r="D27" s="108">
        <v>0</v>
      </c>
    </row>
    <row r="28" spans="1:4" ht="15" hidden="1" customHeight="1" outlineLevel="2">
      <c r="A28" s="109" t="s">
        <v>32</v>
      </c>
      <c r="B28" s="108">
        <v>0</v>
      </c>
      <c r="C28" s="108">
        <v>-3</v>
      </c>
      <c r="D28" s="108">
        <v>0</v>
      </c>
    </row>
    <row r="29" spans="1:4" ht="15" customHeight="1">
      <c r="A29" s="109" t="s">
        <v>33</v>
      </c>
      <c r="B29" s="108">
        <v>0</v>
      </c>
      <c r="C29" s="108">
        <v>-7558.15</v>
      </c>
      <c r="D29" s="108">
        <v>-446.18</v>
      </c>
    </row>
    <row r="30" spans="1:4" ht="15" customHeight="1" outlineLevel="1">
      <c r="A30" s="109" t="s">
        <v>34</v>
      </c>
      <c r="B30" s="108">
        <v>0</v>
      </c>
      <c r="C30" s="108">
        <v>-1252.3399999999999</v>
      </c>
      <c r="D30" s="108">
        <v>0</v>
      </c>
    </row>
    <row r="31" spans="1:4" ht="15" customHeight="1" outlineLevel="2">
      <c r="A31" s="109" t="s">
        <v>35</v>
      </c>
      <c r="B31" s="108">
        <v>0</v>
      </c>
      <c r="C31" s="108">
        <v>-450.13</v>
      </c>
      <c r="D31" s="108">
        <v>0</v>
      </c>
    </row>
    <row r="32" spans="1:4" ht="15" customHeight="1" outlineLevel="2">
      <c r="A32" s="109" t="s">
        <v>36</v>
      </c>
      <c r="B32" s="108">
        <v>0</v>
      </c>
      <c r="C32" s="108">
        <v>-667.71</v>
      </c>
      <c r="D32" s="108">
        <v>0</v>
      </c>
    </row>
    <row r="33" spans="1:4" ht="15" customHeight="1" outlineLevel="2">
      <c r="A33" s="109" t="s">
        <v>37</v>
      </c>
      <c r="B33" s="108">
        <v>0</v>
      </c>
      <c r="C33" s="108">
        <v>-125</v>
      </c>
      <c r="D33" s="108">
        <v>0</v>
      </c>
    </row>
    <row r="34" spans="1:4" ht="15" customHeight="1" outlineLevel="2">
      <c r="A34" s="109" t="s">
        <v>38</v>
      </c>
      <c r="B34" s="108">
        <v>0</v>
      </c>
      <c r="C34" s="108">
        <v>-9.5</v>
      </c>
      <c r="D34" s="108">
        <v>0</v>
      </c>
    </row>
    <row r="35" spans="1:4" ht="15" customHeight="1" outlineLevel="1">
      <c r="A35" s="109" t="s">
        <v>39</v>
      </c>
      <c r="B35" s="108">
        <v>0</v>
      </c>
      <c r="C35" s="108">
        <v>-3525.62</v>
      </c>
      <c r="D35" s="108">
        <v>-446.18</v>
      </c>
    </row>
    <row r="36" spans="1:4" ht="15" customHeight="1" outlineLevel="2">
      <c r="A36" s="109" t="s">
        <v>40</v>
      </c>
      <c r="B36" s="108">
        <v>0</v>
      </c>
      <c r="C36" s="108">
        <v>-127.35</v>
      </c>
      <c r="D36" s="108">
        <v>0</v>
      </c>
    </row>
    <row r="37" spans="1:4" ht="15" customHeight="1" outlineLevel="2">
      <c r="A37" s="109" t="s">
        <v>4</v>
      </c>
      <c r="B37" s="108">
        <v>0</v>
      </c>
      <c r="C37" s="108">
        <v>-2377.87</v>
      </c>
      <c r="D37" s="108">
        <v>0</v>
      </c>
    </row>
    <row r="38" spans="1:4" ht="15" customHeight="1" outlineLevel="2">
      <c r="A38" s="109" t="s">
        <v>41</v>
      </c>
      <c r="B38" s="108">
        <v>0</v>
      </c>
      <c r="C38" s="108">
        <v>-320.2</v>
      </c>
      <c r="D38" s="108">
        <v>0</v>
      </c>
    </row>
    <row r="39" spans="1:4" ht="15" customHeight="1" outlineLevel="2">
      <c r="A39" s="109" t="s">
        <v>42</v>
      </c>
      <c r="B39" s="108">
        <v>0</v>
      </c>
      <c r="C39" s="108">
        <v>-700.2</v>
      </c>
      <c r="D39" s="108">
        <v>0</v>
      </c>
    </row>
    <row r="40" spans="1:4" ht="15" customHeight="1" outlineLevel="2">
      <c r="A40" s="109" t="s">
        <v>43</v>
      </c>
      <c r="B40" s="108">
        <v>0</v>
      </c>
      <c r="C40" s="108">
        <v>0</v>
      </c>
      <c r="D40" s="108">
        <v>-446.18</v>
      </c>
    </row>
    <row r="41" spans="1:4" ht="15" customHeight="1" outlineLevel="1">
      <c r="A41" s="109" t="s">
        <v>44</v>
      </c>
      <c r="B41" s="108">
        <v>0</v>
      </c>
      <c r="C41" s="108">
        <v>-2780.19</v>
      </c>
      <c r="D41" s="108">
        <v>0</v>
      </c>
    </row>
    <row r="42" spans="1:4" ht="15" customHeight="1" outlineLevel="2">
      <c r="A42" s="109" t="s">
        <v>45</v>
      </c>
      <c r="B42" s="108">
        <v>0</v>
      </c>
      <c r="C42" s="108">
        <v>-150</v>
      </c>
      <c r="D42" s="108">
        <v>0</v>
      </c>
    </row>
    <row r="43" spans="1:4" ht="15" customHeight="1" outlineLevel="2">
      <c r="A43" s="109" t="s">
        <v>46</v>
      </c>
      <c r="B43" s="108">
        <v>0</v>
      </c>
      <c r="C43" s="108">
        <v>-1754.14</v>
      </c>
      <c r="D43" s="108">
        <v>0</v>
      </c>
    </row>
    <row r="44" spans="1:4" ht="15" customHeight="1" outlineLevel="2">
      <c r="A44" s="109" t="s">
        <v>47</v>
      </c>
      <c r="B44" s="108">
        <v>0</v>
      </c>
      <c r="C44" s="108">
        <v>-876.05</v>
      </c>
      <c r="D44" s="108">
        <v>0</v>
      </c>
    </row>
    <row r="45" spans="1:4" ht="15" customHeight="1" collapsed="1">
      <c r="A45" s="109" t="s">
        <v>48</v>
      </c>
      <c r="B45" s="108">
        <v>0</v>
      </c>
      <c r="C45" s="108">
        <v>-1800</v>
      </c>
      <c r="D45" s="108">
        <v>-10750</v>
      </c>
    </row>
    <row r="46" spans="1:4" ht="15" hidden="1" customHeight="1" outlineLevel="1">
      <c r="A46" s="109" t="s">
        <v>48</v>
      </c>
      <c r="B46" s="108">
        <v>0</v>
      </c>
      <c r="C46" s="108">
        <v>-1800</v>
      </c>
      <c r="D46" s="108">
        <v>-10750</v>
      </c>
    </row>
    <row r="47" spans="1:4" ht="15" hidden="1" customHeight="1" outlineLevel="2">
      <c r="A47" s="109" t="s">
        <v>48</v>
      </c>
      <c r="B47" s="108">
        <v>0</v>
      </c>
      <c r="C47" s="108">
        <v>-1800</v>
      </c>
      <c r="D47" s="108">
        <v>-10750</v>
      </c>
    </row>
    <row r="48" spans="1:4" ht="15" hidden="1" customHeight="1" outlineLevel="2">
      <c r="A48" s="109" t="s">
        <v>55</v>
      </c>
      <c r="B48" s="108">
        <v>0</v>
      </c>
      <c r="C48" s="108">
        <v>0</v>
      </c>
      <c r="D48" s="108">
        <v>-10750</v>
      </c>
    </row>
    <row r="49" spans="1:9" ht="15" customHeight="1" outlineLevel="1">
      <c r="A49" s="109" t="s">
        <v>49</v>
      </c>
      <c r="B49" s="108">
        <v>0</v>
      </c>
      <c r="C49" s="108">
        <v>0</v>
      </c>
      <c r="D49" s="108">
        <v>0</v>
      </c>
    </row>
    <row r="50" spans="1:9" ht="15" hidden="1" customHeight="1" outlineLevel="1">
      <c r="A50" s="109" t="s">
        <v>49</v>
      </c>
      <c r="B50" s="108">
        <v>0</v>
      </c>
      <c r="C50" s="108">
        <v>0</v>
      </c>
      <c r="D50" s="108">
        <v>0</v>
      </c>
    </row>
    <row r="51" spans="1:9" ht="15" hidden="1" customHeight="1" outlineLevel="2">
      <c r="A51" s="109" t="s">
        <v>50</v>
      </c>
      <c r="B51" s="108">
        <v>0</v>
      </c>
      <c r="C51" s="108">
        <v>0</v>
      </c>
      <c r="D51" s="108">
        <v>0</v>
      </c>
    </row>
    <row r="52" spans="1:9" ht="15" hidden="1" customHeight="1" outlineLevel="2">
      <c r="A52" s="109" t="s">
        <v>51</v>
      </c>
      <c r="B52" s="108">
        <v>0</v>
      </c>
      <c r="C52" s="108">
        <v>0</v>
      </c>
      <c r="D52" s="108">
        <v>0</v>
      </c>
    </row>
    <row r="53" spans="1:9" ht="15" hidden="1" customHeight="1" outlineLevel="2">
      <c r="A53" s="109" t="s">
        <v>52</v>
      </c>
      <c r="B53" s="108">
        <v>0</v>
      </c>
      <c r="C53" s="108">
        <v>0</v>
      </c>
      <c r="D53" s="108">
        <v>0</v>
      </c>
    </row>
    <row r="54" spans="1:9" ht="15" hidden="1" customHeight="1" outlineLevel="2">
      <c r="A54" s="109" t="s">
        <v>53</v>
      </c>
      <c r="B54" s="108">
        <v>0</v>
      </c>
      <c r="C54" s="108">
        <v>0</v>
      </c>
      <c r="D54" s="108">
        <v>0</v>
      </c>
    </row>
    <row r="55" spans="1:9" ht="15" hidden="1" customHeight="1" outlineLevel="2">
      <c r="A55" s="109" t="s">
        <v>54</v>
      </c>
      <c r="B55" s="108">
        <v>0</v>
      </c>
      <c r="C55" s="108">
        <v>0</v>
      </c>
      <c r="D55" s="108">
        <v>0</v>
      </c>
    </row>
    <row r="56" spans="1:9" ht="15" hidden="1" customHeight="1" outlineLevel="2">
      <c r="A56" s="109" t="s">
        <v>56</v>
      </c>
      <c r="B56" s="108">
        <v>0</v>
      </c>
      <c r="C56" s="108">
        <v>0</v>
      </c>
      <c r="D56" s="108">
        <v>0</v>
      </c>
    </row>
    <row r="57" spans="1:9" ht="15" hidden="1" customHeight="1" outlineLevel="2">
      <c r="A57" s="109" t="s">
        <v>57</v>
      </c>
      <c r="B57" s="108">
        <v>0</v>
      </c>
      <c r="C57" s="108">
        <v>0</v>
      </c>
      <c r="D57" s="108">
        <v>0</v>
      </c>
    </row>
    <row r="58" spans="1:9" ht="15" hidden="1" customHeight="1" outlineLevel="2">
      <c r="A58" s="109" t="s">
        <v>58</v>
      </c>
      <c r="B58" s="108">
        <v>0</v>
      </c>
      <c r="C58" s="108">
        <v>0</v>
      </c>
      <c r="D58" s="108">
        <v>0</v>
      </c>
    </row>
    <row r="59" spans="1:9" ht="15" hidden="1" customHeight="1" outlineLevel="2">
      <c r="A59" s="109" t="s">
        <v>59</v>
      </c>
      <c r="B59" s="108">
        <v>0</v>
      </c>
      <c r="C59" s="108">
        <v>0</v>
      </c>
      <c r="D59" s="108">
        <v>0</v>
      </c>
    </row>
    <row r="60" spans="1:9" ht="15" hidden="1" customHeight="1" outlineLevel="2">
      <c r="A60" s="109" t="s">
        <v>60</v>
      </c>
      <c r="B60" s="108">
        <v>0</v>
      </c>
      <c r="C60" s="108">
        <v>0</v>
      </c>
      <c r="D60" s="108">
        <v>0</v>
      </c>
    </row>
    <row r="62" spans="1:9" ht="15" customHeight="1">
      <c r="A62" s="91"/>
      <c r="B62" s="92"/>
      <c r="C62" s="93"/>
      <c r="D62" s="94"/>
      <c r="E62" s="95"/>
      <c r="F62" s="96"/>
      <c r="G62" s="96"/>
      <c r="H62" s="95"/>
      <c r="I62" s="95"/>
    </row>
    <row r="63" spans="1:9" ht="14.25" customHeight="1">
      <c r="A63" s="7"/>
      <c r="B63" s="7"/>
      <c r="C63" s="33"/>
      <c r="D63" s="134" t="s">
        <v>61</v>
      </c>
      <c r="E63" s="133" t="s">
        <v>62</v>
      </c>
      <c r="F63" s="136">
        <v>2022</v>
      </c>
      <c r="I63" s="138"/>
    </row>
    <row r="64" spans="1:9" ht="14.25" customHeight="1">
      <c r="A64" s="7"/>
      <c r="B64" s="7"/>
      <c r="C64" s="33" t="s">
        <v>63</v>
      </c>
      <c r="F64" s="46" t="s">
        <v>64</v>
      </c>
      <c r="G64" s="46" t="s">
        <v>65</v>
      </c>
      <c r="H64" s="33" t="s">
        <v>66</v>
      </c>
      <c r="I64" s="33" t="s">
        <v>0</v>
      </c>
    </row>
    <row r="65" spans="1:9" ht="14.25" customHeight="1" outlineLevel="1">
      <c r="A65" s="7" t="s">
        <v>67</v>
      </c>
      <c r="B65" s="7" t="s">
        <v>68</v>
      </c>
      <c r="C65" s="15">
        <v>2000</v>
      </c>
      <c r="D65" s="2">
        <f>2000*12+1400+1400</f>
        <v>26800</v>
      </c>
      <c r="F65" s="78">
        <f>$D$65</f>
        <v>26800</v>
      </c>
      <c r="G65" s="47">
        <f>B1</f>
        <v>28136.03</v>
      </c>
      <c r="H65" s="47">
        <f>G65-F65</f>
        <v>1336.0299999999988</v>
      </c>
    </row>
    <row r="66" spans="1:9" ht="14.4" customHeight="1">
      <c r="A66" s="68" t="s">
        <v>69</v>
      </c>
      <c r="B66" s="41"/>
      <c r="C66" s="63"/>
      <c r="D66" s="42">
        <f>SUM(D65:D65)</f>
        <v>26800</v>
      </c>
      <c r="E66" s="43"/>
      <c r="F66" s="79">
        <f>SUM(F65:F65)</f>
        <v>26800</v>
      </c>
      <c r="G66" s="48">
        <f>SUM(G65:G65)</f>
        <v>28136.03</v>
      </c>
      <c r="H66" s="48">
        <f>SUM(H65:H65)</f>
        <v>1336.0299999999988</v>
      </c>
      <c r="I66" s="44"/>
    </row>
    <row r="67" spans="1:9" ht="14.25" customHeight="1" outlineLevel="1">
      <c r="A67" s="7" t="s">
        <v>70</v>
      </c>
      <c r="B67" s="7" t="s">
        <v>71</v>
      </c>
      <c r="C67" s="15"/>
      <c r="D67" s="2">
        <v>0</v>
      </c>
      <c r="E67" s="3"/>
      <c r="F67" s="78">
        <f>$D$67</f>
        <v>0</v>
      </c>
      <c r="G67" s="47">
        <f>D1</f>
        <v>14310.77</v>
      </c>
      <c r="H67" s="47">
        <f>G67-F67</f>
        <v>14310.77</v>
      </c>
      <c r="I67" s="62"/>
    </row>
    <row r="68" spans="1:9" ht="14.4" customHeight="1">
      <c r="A68" s="68" t="s">
        <v>72</v>
      </c>
      <c r="B68" s="41"/>
      <c r="C68" s="63"/>
      <c r="D68" s="42">
        <f>SUM(D67)</f>
        <v>0</v>
      </c>
      <c r="E68" s="43"/>
      <c r="F68" s="80">
        <f>SUM(F67)</f>
        <v>0</v>
      </c>
      <c r="G68" s="48">
        <f>SUM(G67)</f>
        <v>14310.77</v>
      </c>
      <c r="H68" s="48">
        <f>SUM(H67:H67)</f>
        <v>14310.77</v>
      </c>
      <c r="I68" s="44"/>
    </row>
    <row r="69" spans="1:9" ht="14.25" customHeight="1" outlineLevel="1">
      <c r="A69" s="69" t="s">
        <v>73</v>
      </c>
      <c r="B69" s="11"/>
      <c r="C69" s="64">
        <f>SUM(C70:C72)</f>
        <v>250</v>
      </c>
      <c r="D69" s="59">
        <f>SUM(D70:D72)</f>
        <v>3000</v>
      </c>
      <c r="E69" s="38">
        <f>SUM(E70:E72)</f>
        <v>3150</v>
      </c>
      <c r="F69" s="81">
        <f>SUM(F70:F72)</f>
        <v>3000</v>
      </c>
      <c r="G69" s="50">
        <f>SUM(G70:G72)</f>
        <v>2614.0699999999997</v>
      </c>
      <c r="H69" s="57">
        <f t="shared" ref="H69:H81" si="0">F69-G69</f>
        <v>385.93000000000029</v>
      </c>
      <c r="I69" s="28"/>
    </row>
    <row r="70" spans="1:9" s="1" customFormat="1" ht="14.4" customHeight="1" outlineLevel="2">
      <c r="A70" s="10" t="s">
        <v>74</v>
      </c>
      <c r="B70" s="20" t="s">
        <v>75</v>
      </c>
      <c r="C70" s="15">
        <v>100</v>
      </c>
      <c r="D70" s="15">
        <f>C70*12</f>
        <v>1200</v>
      </c>
      <c r="E70" s="15">
        <f>D70*1.05</f>
        <v>1260</v>
      </c>
      <c r="F70" s="78">
        <f>$D$70</f>
        <v>1200</v>
      </c>
      <c r="G70" s="49">
        <f>-C7</f>
        <v>1161.6199999999999</v>
      </c>
      <c r="H70" s="57">
        <f t="shared" si="0"/>
        <v>38.380000000000109</v>
      </c>
    </row>
    <row r="71" spans="1:9" s="1" customFormat="1" ht="14.4" customHeight="1" outlineLevel="2">
      <c r="A71" s="10" t="s">
        <v>76</v>
      </c>
      <c r="B71" s="20" t="s">
        <v>75</v>
      </c>
      <c r="C71" s="15">
        <v>100</v>
      </c>
      <c r="D71" s="15">
        <f>C71*12</f>
        <v>1200</v>
      </c>
      <c r="E71" s="15">
        <f>D71*1.05</f>
        <v>1260</v>
      </c>
      <c r="F71" s="78">
        <f>$D$71</f>
        <v>1200</v>
      </c>
      <c r="G71" s="49">
        <f>-C11</f>
        <v>1115.2</v>
      </c>
      <c r="H71" s="57">
        <f t="shared" si="0"/>
        <v>84.799999999999955</v>
      </c>
    </row>
    <row r="72" spans="1:9" s="1" customFormat="1" ht="14.4" customHeight="1" outlineLevel="2">
      <c r="A72" s="10" t="s">
        <v>77</v>
      </c>
      <c r="B72" s="20" t="s">
        <v>75</v>
      </c>
      <c r="C72" s="15">
        <v>50</v>
      </c>
      <c r="D72" s="15">
        <f>C72*12</f>
        <v>600</v>
      </c>
      <c r="E72" s="15">
        <f>D72*1.05</f>
        <v>630</v>
      </c>
      <c r="F72" s="78">
        <f>$D$72</f>
        <v>600</v>
      </c>
      <c r="G72" s="49">
        <f>-C14</f>
        <v>337.25</v>
      </c>
      <c r="H72" s="57">
        <f t="shared" si="0"/>
        <v>262.75</v>
      </c>
    </row>
    <row r="73" spans="1:9" ht="14.4" customHeight="1" outlineLevel="1">
      <c r="A73" s="14" t="s">
        <v>78</v>
      </c>
      <c r="B73" s="14"/>
      <c r="C73" s="60">
        <f>SUM(C74:C76)</f>
        <v>300</v>
      </c>
      <c r="D73" s="60">
        <f>SUM(D74:D76)</f>
        <v>3600</v>
      </c>
      <c r="E73" s="39">
        <f>SUM(E74:E76)</f>
        <v>3780</v>
      </c>
      <c r="F73" s="82">
        <f>SUM(F74:F76)</f>
        <v>3600</v>
      </c>
      <c r="G73" s="51">
        <f>SUM(G74:G76)</f>
        <v>4784.55</v>
      </c>
      <c r="H73" s="57">
        <f t="shared" si="0"/>
        <v>-1184.5500000000002</v>
      </c>
      <c r="I73" s="12"/>
    </row>
    <row r="74" spans="1:9" ht="14.4" customHeight="1" outlineLevel="2">
      <c r="A74" s="9" t="s">
        <v>79</v>
      </c>
      <c r="B74" s="20" t="s">
        <v>75</v>
      </c>
      <c r="C74" s="34">
        <v>200</v>
      </c>
      <c r="D74" s="24">
        <f t="shared" ref="D74:D81" si="1">C74*12</f>
        <v>2400</v>
      </c>
      <c r="E74" s="37">
        <f>D74*1.05</f>
        <v>2520</v>
      </c>
      <c r="F74" s="78">
        <f>$D$74</f>
        <v>2400</v>
      </c>
      <c r="G74" s="49">
        <f>-C18</f>
        <v>2037.24</v>
      </c>
      <c r="H74" s="57">
        <f t="shared" si="0"/>
        <v>362.76</v>
      </c>
    </row>
    <row r="75" spans="1:9" ht="14.4" customHeight="1" outlineLevel="2">
      <c r="A75" s="9" t="s">
        <v>80</v>
      </c>
      <c r="B75" s="20" t="s">
        <v>75</v>
      </c>
      <c r="C75" s="34">
        <v>100</v>
      </c>
      <c r="D75" s="24">
        <f t="shared" si="1"/>
        <v>1200</v>
      </c>
      <c r="E75" s="37">
        <f>D75*1.05</f>
        <v>1260</v>
      </c>
      <c r="F75" s="78">
        <f>$D$75</f>
        <v>1200</v>
      </c>
      <c r="G75" s="49">
        <f>-C22</f>
        <v>2532.0300000000002</v>
      </c>
      <c r="H75" s="57">
        <f t="shared" si="0"/>
        <v>-1332.0300000000002</v>
      </c>
    </row>
    <row r="76" spans="1:9" s="77" customFormat="1" ht="14.4" customHeight="1" outlineLevel="2">
      <c r="A76" s="105" t="s">
        <v>81</v>
      </c>
      <c r="B76" s="20" t="s">
        <v>75</v>
      </c>
      <c r="C76" s="34">
        <v>0</v>
      </c>
      <c r="D76" s="34">
        <f t="shared" si="1"/>
        <v>0</v>
      </c>
      <c r="E76" s="36">
        <f>D76*1.05</f>
        <v>0</v>
      </c>
      <c r="F76" s="78">
        <f>$D$76</f>
        <v>0</v>
      </c>
      <c r="G76" s="49">
        <f>-C26</f>
        <v>215.28</v>
      </c>
      <c r="H76" s="57">
        <f t="shared" si="0"/>
        <v>-215.28</v>
      </c>
    </row>
    <row r="77" spans="1:9" ht="14.4" customHeight="1" outlineLevel="1">
      <c r="A77" s="29" t="s">
        <v>82</v>
      </c>
      <c r="B77" s="29"/>
      <c r="C77" s="65">
        <f>SUM(C80:C81)</f>
        <v>450</v>
      </c>
      <c r="D77" s="61">
        <f t="shared" si="1"/>
        <v>5400</v>
      </c>
      <c r="E77" s="40">
        <f>D77*1.05</f>
        <v>5670</v>
      </c>
      <c r="F77" s="83">
        <f>SUM(F80,F81)</f>
        <v>5400</v>
      </c>
      <c r="G77" s="52">
        <f>SUM(G80,G81)</f>
        <v>7558.15</v>
      </c>
      <c r="H77" s="57">
        <f t="shared" si="0"/>
        <v>-2158.1499999999996</v>
      </c>
      <c r="I77" s="13"/>
    </row>
    <row r="78" spans="1:9" s="1" customFormat="1" ht="14.4" customHeight="1" outlineLevel="2">
      <c r="A78" s="67" t="s">
        <v>83</v>
      </c>
      <c r="B78" s="20" t="s">
        <v>75</v>
      </c>
      <c r="C78" s="34">
        <v>100</v>
      </c>
      <c r="D78" s="34">
        <f t="shared" si="1"/>
        <v>1200</v>
      </c>
      <c r="E78" s="36"/>
      <c r="F78" s="78">
        <f>$D$78</f>
        <v>1200</v>
      </c>
      <c r="G78" s="49">
        <f>-C30</f>
        <v>1252.3399999999999</v>
      </c>
      <c r="H78" s="57">
        <f t="shared" si="0"/>
        <v>-52.339999999999918</v>
      </c>
      <c r="I78" s="26"/>
    </row>
    <row r="79" spans="1:9" s="1" customFormat="1" ht="14.4" customHeight="1" outlineLevel="2">
      <c r="A79" s="67" t="s">
        <v>84</v>
      </c>
      <c r="B79" s="20" t="s">
        <v>75</v>
      </c>
      <c r="C79" s="34">
        <v>150</v>
      </c>
      <c r="D79" s="34">
        <f t="shared" si="1"/>
        <v>1800</v>
      </c>
      <c r="E79" s="36"/>
      <c r="F79" s="78">
        <f>$D$79</f>
        <v>1800</v>
      </c>
      <c r="G79" s="49">
        <f>-C35</f>
        <v>3525.62</v>
      </c>
      <c r="H79" s="57">
        <f t="shared" si="0"/>
        <v>-1725.62</v>
      </c>
    </row>
    <row r="80" spans="1:9" s="1" customFormat="1" ht="14.4" customHeight="1" outlineLevel="2">
      <c r="A80" s="67" t="s">
        <v>85</v>
      </c>
      <c r="B80" s="20" t="s">
        <v>75</v>
      </c>
      <c r="C80" s="34">
        <v>250</v>
      </c>
      <c r="D80" s="34">
        <f t="shared" si="1"/>
        <v>3000</v>
      </c>
      <c r="E80" s="36">
        <f>D80*1.05</f>
        <v>3150</v>
      </c>
      <c r="F80" s="78">
        <f>$D$80</f>
        <v>3000</v>
      </c>
      <c r="G80" s="49">
        <f>SUM(G78:G79)</f>
        <v>4777.96</v>
      </c>
      <c r="H80" s="57">
        <f t="shared" si="0"/>
        <v>-1777.96</v>
      </c>
    </row>
    <row r="81" spans="1:9" ht="14.4" customHeight="1" outlineLevel="2">
      <c r="A81" s="67" t="s">
        <v>86</v>
      </c>
      <c r="B81" s="20" t="s">
        <v>75</v>
      </c>
      <c r="C81" s="34">
        <v>200</v>
      </c>
      <c r="D81" s="24">
        <f t="shared" si="1"/>
        <v>2400</v>
      </c>
      <c r="E81" s="37">
        <f>D81*1.05</f>
        <v>2520</v>
      </c>
      <c r="F81" s="78">
        <f>$D$81</f>
        <v>2400</v>
      </c>
      <c r="G81" s="49">
        <f>-C41</f>
        <v>2780.19</v>
      </c>
      <c r="H81" s="57">
        <f t="shared" si="0"/>
        <v>-380.19000000000005</v>
      </c>
    </row>
    <row r="82" spans="1:9" s="137" customFormat="1" ht="14.4" customHeight="1" outlineLevel="1">
      <c r="A82" s="97"/>
      <c r="B82" s="98"/>
      <c r="C82" s="99"/>
      <c r="D82" s="100"/>
      <c r="E82" s="101"/>
      <c r="F82" s="102"/>
      <c r="G82" s="103"/>
      <c r="H82" s="103"/>
      <c r="I82" s="104"/>
    </row>
    <row r="83" spans="1:9" ht="14.4" customHeight="1" outlineLevel="2">
      <c r="A83" s="7" t="s">
        <v>87</v>
      </c>
      <c r="B83" s="7"/>
      <c r="C83" s="34">
        <f>C69+C73+C80</f>
        <v>800</v>
      </c>
      <c r="D83" s="24">
        <f>C83*12</f>
        <v>9600</v>
      </c>
      <c r="E83" s="35" t="s">
        <v>1</v>
      </c>
      <c r="F83" s="84">
        <f>$D$83</f>
        <v>9600</v>
      </c>
      <c r="G83" s="53">
        <f>G69+G73+G80</f>
        <v>12176.58</v>
      </c>
      <c r="H83" s="57">
        <f>F83-G83</f>
        <v>-2576.58</v>
      </c>
      <c r="I83" s="6"/>
    </row>
    <row r="84" spans="1:9" ht="14.4" customHeight="1" outlineLevel="2">
      <c r="A84" s="7" t="s">
        <v>88</v>
      </c>
      <c r="B84" s="7"/>
      <c r="C84" s="34">
        <f>C69+C73+C77</f>
        <v>1000</v>
      </c>
      <c r="D84" s="24">
        <f>C84*12</f>
        <v>12000</v>
      </c>
      <c r="E84" s="35" t="s">
        <v>1</v>
      </c>
      <c r="F84" s="84">
        <f>$D$84</f>
        <v>12000</v>
      </c>
      <c r="G84" s="53">
        <f>G69+G73+G77</f>
        <v>14956.77</v>
      </c>
      <c r="H84" s="57">
        <f>F84-G84</f>
        <v>-2956.7700000000004</v>
      </c>
      <c r="I84" s="6"/>
    </row>
    <row r="85" spans="1:9" ht="14.4" customHeight="1" outlineLevel="2">
      <c r="C85" s="34"/>
      <c r="D85" s="24"/>
      <c r="E85" s="24"/>
      <c r="F85" s="85"/>
      <c r="G85" s="54"/>
      <c r="H85" s="47"/>
    </row>
    <row r="86" spans="1:9" s="1" customFormat="1" ht="14.4" customHeight="1" outlineLevel="2">
      <c r="A86" s="7" t="s">
        <v>89</v>
      </c>
      <c r="B86" s="21" t="s">
        <v>90</v>
      </c>
      <c r="C86" s="34">
        <v>200</v>
      </c>
      <c r="D86" s="34">
        <v>2400</v>
      </c>
      <c r="E86" s="34"/>
      <c r="F86" s="86">
        <f>$D$86</f>
        <v>2400</v>
      </c>
      <c r="G86" s="49">
        <f>-C46</f>
        <v>1800</v>
      </c>
      <c r="H86" s="57">
        <f>F86-G86</f>
        <v>600</v>
      </c>
    </row>
    <row r="87" spans="1:9" ht="14.25" customHeight="1" outlineLevel="2">
      <c r="A87" s="7" t="s">
        <v>91</v>
      </c>
      <c r="B87" s="19" t="s">
        <v>1</v>
      </c>
      <c r="C87" s="34">
        <v>0</v>
      </c>
      <c r="D87" s="34">
        <v>0</v>
      </c>
      <c r="E87" s="24"/>
      <c r="F87" s="86">
        <f>$D$87</f>
        <v>0</v>
      </c>
      <c r="G87" s="49">
        <v>0</v>
      </c>
      <c r="H87" s="47">
        <f>F87-G87</f>
        <v>0</v>
      </c>
    </row>
    <row r="88" spans="1:9" ht="14.25" customHeight="1" outlineLevel="2">
      <c r="A88" s="7" t="s">
        <v>92</v>
      </c>
      <c r="B88" s="7"/>
      <c r="C88" s="34">
        <f>C86+C87</f>
        <v>200</v>
      </c>
      <c r="D88" s="34">
        <f>D86+D87</f>
        <v>2400</v>
      </c>
      <c r="E88" s="24"/>
      <c r="F88" s="86">
        <f>$D$88</f>
        <v>2400</v>
      </c>
      <c r="G88" s="49">
        <f>G86+G87</f>
        <v>1800</v>
      </c>
      <c r="H88" s="47">
        <f>F88-G88</f>
        <v>600</v>
      </c>
    </row>
    <row r="89" spans="1:9" ht="14.25" customHeight="1" outlineLevel="1">
      <c r="A89" s="8" t="s">
        <v>93</v>
      </c>
      <c r="B89" s="7"/>
      <c r="C89" s="34"/>
      <c r="D89" s="24"/>
      <c r="E89" s="24"/>
      <c r="F89" s="85"/>
      <c r="G89" s="54"/>
      <c r="H89" s="47"/>
    </row>
    <row r="90" spans="1:9" ht="14.25" customHeight="1">
      <c r="A90" s="58" t="s">
        <v>94</v>
      </c>
      <c r="B90" s="16"/>
      <c r="C90" s="17">
        <f>C88+C84</f>
        <v>1200</v>
      </c>
      <c r="D90" s="17">
        <f>C90*12</f>
        <v>14400</v>
      </c>
      <c r="E90" s="17"/>
      <c r="F90" s="87">
        <f>$D$90</f>
        <v>14400</v>
      </c>
      <c r="G90" s="55">
        <f>G84+G86+G87</f>
        <v>16756.77</v>
      </c>
      <c r="H90" s="47">
        <f t="shared" ref="H90:H96" si="2">F90-G90</f>
        <v>-2356.7700000000004</v>
      </c>
      <c r="I90" s="18"/>
    </row>
    <row r="91" spans="1:9" ht="14.25" customHeight="1" outlineLevel="1">
      <c r="A91" s="7" t="s">
        <v>95</v>
      </c>
      <c r="B91" s="7"/>
      <c r="C91" s="15"/>
      <c r="D91" s="5"/>
      <c r="E91" s="2"/>
      <c r="F91" s="54"/>
      <c r="G91" s="112">
        <f>-D40</f>
        <v>446.18</v>
      </c>
      <c r="H91" s="47">
        <f t="shared" si="2"/>
        <v>-446.18</v>
      </c>
      <c r="I91" s="106"/>
    </row>
    <row r="92" spans="1:9" ht="14.25" customHeight="1" outlineLevel="1">
      <c r="A92" s="7" t="s">
        <v>96</v>
      </c>
      <c r="B92" s="7"/>
      <c r="C92" s="15"/>
      <c r="D92" s="5"/>
      <c r="E92" s="2"/>
      <c r="F92" s="54">
        <v>0</v>
      </c>
      <c r="G92" s="112">
        <f>-D7</f>
        <v>500</v>
      </c>
      <c r="H92" s="47">
        <f t="shared" si="2"/>
        <v>-500</v>
      </c>
      <c r="I92" s="45"/>
    </row>
    <row r="93" spans="1:9" ht="14.25" customHeight="1" outlineLevel="1">
      <c r="A93" s="7" t="s">
        <v>97</v>
      </c>
      <c r="B93" s="7"/>
      <c r="C93" s="15"/>
      <c r="D93" s="5"/>
      <c r="E93" s="2"/>
      <c r="F93" s="54">
        <v>0</v>
      </c>
      <c r="G93" s="112">
        <f>-D15</f>
        <v>450</v>
      </c>
      <c r="H93" s="47">
        <f t="shared" si="2"/>
        <v>-450</v>
      </c>
      <c r="I93" s="45"/>
    </row>
    <row r="94" spans="1:9" ht="14.25" customHeight="1" outlineLevel="1">
      <c r="A94" s="7" t="s">
        <v>98</v>
      </c>
      <c r="B94" s="7"/>
      <c r="C94" s="15"/>
      <c r="D94" s="5"/>
      <c r="E94" s="2"/>
      <c r="F94" s="54">
        <v>200</v>
      </c>
      <c r="G94" s="112">
        <f>-D42</f>
        <v>0</v>
      </c>
      <c r="H94" s="47">
        <f t="shared" si="2"/>
        <v>200</v>
      </c>
      <c r="I94" s="106"/>
    </row>
    <row r="95" spans="1:9" ht="14.25" customHeight="1" outlineLevel="1">
      <c r="A95" s="7" t="s">
        <v>99</v>
      </c>
      <c r="B95" s="7"/>
      <c r="C95" s="15"/>
      <c r="D95" s="5"/>
      <c r="E95" s="2"/>
      <c r="F95" s="54">
        <v>5000</v>
      </c>
      <c r="G95" s="112">
        <f>-D45</f>
        <v>10750</v>
      </c>
      <c r="H95" s="47">
        <f t="shared" si="2"/>
        <v>-5750</v>
      </c>
      <c r="I95" s="106">
        <f>5000+500*11+250</f>
        <v>10750</v>
      </c>
    </row>
    <row r="96" spans="1:9" ht="14.25" customHeight="1">
      <c r="A96" s="58" t="s">
        <v>100</v>
      </c>
      <c r="B96" s="16"/>
      <c r="C96" s="17"/>
      <c r="D96" s="17"/>
      <c r="E96" s="17"/>
      <c r="F96" s="87">
        <f>SUM(F91:F95)</f>
        <v>5200</v>
      </c>
      <c r="G96" s="55">
        <f>SUM(G91:G95)</f>
        <v>12146.18</v>
      </c>
      <c r="H96" s="47">
        <f t="shared" si="2"/>
        <v>-6946.18</v>
      </c>
      <c r="I96" s="18"/>
    </row>
    <row r="97" spans="1:9" ht="14.4" customHeight="1">
      <c r="A97" s="8"/>
      <c r="B97" s="8"/>
      <c r="C97" s="15"/>
      <c r="D97" s="2"/>
      <c r="E97" s="2"/>
      <c r="F97" s="88"/>
      <c r="G97" s="54"/>
      <c r="H97" s="47"/>
    </row>
    <row r="98" spans="1:9" ht="14.25" customHeight="1">
      <c r="A98" s="119" t="s">
        <v>101</v>
      </c>
      <c r="B98" s="119"/>
      <c r="C98" s="120"/>
      <c r="D98" s="121">
        <f>D66+D68</f>
        <v>26800</v>
      </c>
      <c r="E98" s="122"/>
      <c r="F98" s="123">
        <f>F66</f>
        <v>26800</v>
      </c>
      <c r="G98" s="124">
        <f>G66+G68</f>
        <v>42446.8</v>
      </c>
      <c r="H98" s="47">
        <f>G98-F98</f>
        <v>15646.800000000003</v>
      </c>
    </row>
    <row r="99" spans="1:9" ht="14.4" customHeight="1">
      <c r="A99" s="113" t="s">
        <v>102</v>
      </c>
      <c r="B99" s="113"/>
      <c r="C99" s="114"/>
      <c r="D99" s="115">
        <f>D90</f>
        <v>14400</v>
      </c>
      <c r="E99" s="116" t="s">
        <v>103</v>
      </c>
      <c r="F99" s="117">
        <f>(F90+F96)</f>
        <v>19600</v>
      </c>
      <c r="G99" s="118">
        <f>G90+G96</f>
        <v>28902.95</v>
      </c>
      <c r="H99" s="47">
        <f>F99-G99</f>
        <v>-9302.9500000000007</v>
      </c>
      <c r="I99" s="30"/>
    </row>
    <row r="100" spans="1:9" ht="14.25" customHeight="1">
      <c r="A100" s="125" t="s">
        <v>104</v>
      </c>
      <c r="B100" s="125"/>
      <c r="C100" s="126"/>
      <c r="D100" s="127">
        <f>D98-D99</f>
        <v>12400</v>
      </c>
      <c r="E100" s="128" t="s">
        <v>105</v>
      </c>
      <c r="F100" s="129">
        <f>F98-F99</f>
        <v>7200</v>
      </c>
      <c r="G100" s="130">
        <f>G98-G99</f>
        <v>13543.850000000002</v>
      </c>
      <c r="H100" s="131">
        <f>G100-F100</f>
        <v>6343.8500000000022</v>
      </c>
    </row>
    <row r="101" spans="1:9" ht="14.25" customHeight="1">
      <c r="A101" s="119" t="s">
        <v>106</v>
      </c>
      <c r="B101" s="119"/>
      <c r="C101" s="120"/>
      <c r="D101" s="121">
        <f>D68+D70</f>
        <v>1200</v>
      </c>
      <c r="E101" s="122"/>
      <c r="F101" s="123">
        <f>F68</f>
        <v>0</v>
      </c>
      <c r="G101" s="124">
        <f>G68</f>
        <v>14310.77</v>
      </c>
      <c r="H101" s="47">
        <f>G101-F101</f>
        <v>14310.77</v>
      </c>
    </row>
    <row r="102" spans="1:9" ht="14.4" customHeight="1">
      <c r="A102" s="113" t="s">
        <v>107</v>
      </c>
      <c r="B102" s="113"/>
      <c r="C102" s="114"/>
      <c r="D102" s="115"/>
      <c r="E102" s="116"/>
      <c r="F102" s="117">
        <f>F96</f>
        <v>5200</v>
      </c>
      <c r="G102" s="118">
        <f>G96</f>
        <v>12146.18</v>
      </c>
      <c r="H102" s="47">
        <f>F102-G102</f>
        <v>-6946.18</v>
      </c>
      <c r="I102" s="30"/>
    </row>
    <row r="103" spans="1:9" ht="14.25" customHeight="1">
      <c r="A103" s="125" t="s">
        <v>2</v>
      </c>
      <c r="B103" s="125"/>
      <c r="C103" s="126"/>
      <c r="D103" s="127"/>
      <c r="E103" s="128"/>
      <c r="F103" s="129">
        <f>F101-F102</f>
        <v>-5200</v>
      </c>
      <c r="G103" s="130">
        <f>G101-G102</f>
        <v>2164.59</v>
      </c>
      <c r="H103" s="131"/>
    </row>
    <row r="104" spans="1:9" ht="14.25" customHeight="1">
      <c r="A104" s="16" t="s">
        <v>108</v>
      </c>
      <c r="B104" s="16"/>
      <c r="C104" s="66"/>
      <c r="D104" s="31">
        <f>D66+D68</f>
        <v>26800</v>
      </c>
      <c r="E104" s="32"/>
      <c r="F104" s="89">
        <f>F98-F101</f>
        <v>26800</v>
      </c>
      <c r="G104" s="56">
        <f>G66</f>
        <v>28136.03</v>
      </c>
      <c r="H104" s="47">
        <f>G104-F104</f>
        <v>1336.0299999999988</v>
      </c>
    </row>
    <row r="105" spans="1:9" ht="14.4" customHeight="1">
      <c r="A105" s="113" t="s">
        <v>109</v>
      </c>
      <c r="B105" s="113"/>
      <c r="C105" s="114"/>
      <c r="D105" s="115">
        <f>D84+D88</f>
        <v>14400</v>
      </c>
      <c r="E105" s="116"/>
      <c r="F105" s="117">
        <f>F99-F102</f>
        <v>14400</v>
      </c>
      <c r="G105" s="118">
        <f>G90</f>
        <v>16756.77</v>
      </c>
      <c r="H105" s="47">
        <f>F105-G105</f>
        <v>-2356.7700000000004</v>
      </c>
      <c r="I105" s="30"/>
    </row>
    <row r="106" spans="1:9" ht="14.25" customHeight="1">
      <c r="A106" s="125" t="s">
        <v>110</v>
      </c>
      <c r="B106" s="125"/>
      <c r="C106" s="126"/>
      <c r="D106" s="127">
        <f>D98-D99</f>
        <v>12400</v>
      </c>
      <c r="E106" s="128"/>
      <c r="F106" s="129">
        <f>F104-F105</f>
        <v>12400</v>
      </c>
      <c r="G106" s="130">
        <f>G104-G105</f>
        <v>11379.259999999998</v>
      </c>
      <c r="H106" s="131">
        <f>G106-F106</f>
        <v>-1020.7400000000016</v>
      </c>
    </row>
    <row r="107" spans="1:9" ht="14.4" customHeight="1">
      <c r="A107" s="76" t="s">
        <v>111</v>
      </c>
      <c r="B107" s="71" t="s">
        <v>112</v>
      </c>
      <c r="C107" s="72"/>
      <c r="D107" s="73"/>
      <c r="E107" s="74"/>
      <c r="F107" s="90"/>
      <c r="G107" s="75"/>
      <c r="H107" s="74"/>
      <c r="I107" s="74"/>
    </row>
    <row r="108" spans="1:9" ht="14.4" customHeight="1">
      <c r="A108" s="76" t="s">
        <v>113</v>
      </c>
      <c r="B108" s="71"/>
      <c r="C108" s="72"/>
      <c r="D108" s="73"/>
      <c r="E108" s="74"/>
      <c r="F108" s="90"/>
      <c r="G108" s="75">
        <f>G101-G102+G106</f>
        <v>13543.849999999999</v>
      </c>
      <c r="H108" s="74"/>
      <c r="I108" s="74"/>
    </row>
    <row r="109" spans="1:9" ht="14.25" customHeight="1">
      <c r="A109" s="8"/>
      <c r="B109" s="8"/>
      <c r="C109" s="15"/>
      <c r="D109" s="2"/>
      <c r="E109" s="2"/>
      <c r="G109" s="23"/>
      <c r="H109" s="2"/>
    </row>
    <row r="110" spans="1:9" ht="14.4" customHeight="1">
      <c r="G110" s="22"/>
    </row>
    <row r="111" spans="1:9" ht="14.4" customHeight="1">
      <c r="G111" s="22"/>
    </row>
    <row r="112" spans="1:9" ht="14.25" customHeight="1">
      <c r="C112" s="27"/>
      <c r="D112" s="4"/>
      <c r="E112" s="4"/>
      <c r="G112" s="25"/>
      <c r="H112" s="4"/>
    </row>
    <row r="113" spans="3:8" ht="14.25" customHeight="1">
      <c r="C113" s="27"/>
      <c r="D113" s="4"/>
      <c r="E113" s="4"/>
      <c r="G113" s="25"/>
      <c r="H113" s="4"/>
    </row>
    <row r="114" spans="3:8" ht="14.25" customHeight="1">
      <c r="C114" s="27"/>
      <c r="D114" s="4"/>
      <c r="E114" s="4"/>
      <c r="G114" s="25"/>
      <c r="H114" s="4"/>
    </row>
    <row r="115" spans="3:8" ht="14.25" customHeight="1">
      <c r="C115" s="27"/>
      <c r="D115" s="4"/>
      <c r="E115" s="4"/>
      <c r="G115" s="25"/>
      <c r="H115" s="4"/>
    </row>
    <row r="116" spans="3:8" ht="14.25" customHeight="1">
      <c r="C116" s="27"/>
      <c r="D116" s="4"/>
      <c r="E116" s="4"/>
      <c r="G116" s="25"/>
      <c r="H116" s="4"/>
    </row>
    <row r="117" spans="3:8" ht="14.25" customHeight="1">
      <c r="C117" s="27"/>
      <c r="D117" s="4"/>
      <c r="E117" s="4"/>
      <c r="G117" s="25"/>
      <c r="H117" s="4"/>
    </row>
    <row r="118" spans="3:8" ht="14.25" customHeight="1">
      <c r="C118" s="27"/>
      <c r="D118" s="4"/>
      <c r="E118" s="4"/>
      <c r="G118" s="25"/>
      <c r="H118" s="4"/>
    </row>
    <row r="119" spans="3:8" ht="14.25" customHeight="1">
      <c r="C119" s="27"/>
      <c r="D119" s="4"/>
      <c r="E119" s="4"/>
      <c r="G119" s="25"/>
      <c r="H119" s="4"/>
    </row>
    <row r="120" spans="3:8" ht="14.25" customHeight="1">
      <c r="C120" s="27"/>
      <c r="D120" s="4"/>
      <c r="E120" s="4"/>
      <c r="G120" s="25"/>
      <c r="H120" s="4"/>
    </row>
    <row r="121" spans="3:8" ht="14.25" customHeight="1">
      <c r="C121" s="27"/>
      <c r="D121" s="4"/>
      <c r="E121" s="4"/>
      <c r="G121" s="25"/>
      <c r="H121" s="4"/>
    </row>
    <row r="122" spans="3:8" ht="14.25" customHeight="1">
      <c r="C122" s="27"/>
      <c r="D122" s="4"/>
      <c r="E122" s="4"/>
      <c r="G122" s="25"/>
      <c r="H122" s="4"/>
    </row>
    <row r="123" spans="3:8" ht="14.25" customHeight="1">
      <c r="C123" s="27"/>
      <c r="D123" s="4"/>
      <c r="E123" s="4"/>
      <c r="G123" s="25"/>
      <c r="H123" s="4"/>
    </row>
    <row r="124" spans="3:8" ht="14.25" customHeight="1">
      <c r="C124" s="27"/>
      <c r="D124" s="4"/>
      <c r="E124" s="4"/>
      <c r="G124" s="25"/>
      <c r="H124" s="4"/>
    </row>
    <row r="125" spans="3:8" ht="14.25" customHeight="1">
      <c r="C125" s="27"/>
      <c r="D125" s="4"/>
      <c r="E125" s="4"/>
      <c r="G125" s="25"/>
      <c r="H125" s="4"/>
    </row>
    <row r="126" spans="3:8" ht="14.25" customHeight="1">
      <c r="C126" s="27"/>
      <c r="D126" s="4"/>
      <c r="E126" s="4"/>
      <c r="G126" s="25"/>
      <c r="H126" s="4"/>
    </row>
    <row r="127" spans="3:8" ht="14.25" customHeight="1">
      <c r="C127" s="27"/>
      <c r="D127" s="4"/>
      <c r="E127" s="4"/>
      <c r="G127" s="25"/>
      <c r="H127" s="4"/>
    </row>
    <row r="128" spans="3:8" ht="14.25" customHeight="1">
      <c r="C128" s="27"/>
      <c r="D128" s="4"/>
      <c r="E128" s="4"/>
      <c r="G128" s="25"/>
      <c r="H128" s="4"/>
    </row>
    <row r="129" spans="3:8" ht="14.25" customHeight="1">
      <c r="C129" s="27"/>
      <c r="D129" s="4"/>
      <c r="E129" s="4"/>
      <c r="G129" s="25"/>
      <c r="H129" s="4"/>
    </row>
    <row r="130" spans="3:8" ht="14.25" customHeight="1">
      <c r="C130" s="27"/>
      <c r="D130" s="4"/>
      <c r="E130" s="4"/>
      <c r="G130" s="25"/>
      <c r="H130" s="4"/>
    </row>
    <row r="131" spans="3:8" ht="14.25" customHeight="1">
      <c r="C131" s="27"/>
      <c r="D131" s="4"/>
      <c r="E131" s="4"/>
      <c r="G131" s="25"/>
      <c r="H131" s="4"/>
    </row>
    <row r="132" spans="3:8" ht="14.25" customHeight="1">
      <c r="C132" s="27"/>
      <c r="D132" s="4"/>
      <c r="E132" s="4"/>
      <c r="G132" s="25"/>
      <c r="H132" s="4"/>
    </row>
    <row r="133" spans="3:8" ht="14.25" customHeight="1">
      <c r="C133" s="27"/>
      <c r="D133" s="4"/>
      <c r="E133" s="4"/>
      <c r="G133" s="25"/>
      <c r="H133" s="4"/>
    </row>
    <row r="134" spans="3:8" ht="14.25" customHeight="1">
      <c r="C134" s="27"/>
      <c r="D134" s="4"/>
      <c r="E134" s="4"/>
      <c r="G134" s="25"/>
      <c r="H134" s="4"/>
    </row>
    <row r="135" spans="3:8" ht="14.25" customHeight="1">
      <c r="C135" s="27"/>
      <c r="D135" s="4"/>
      <c r="E135" s="4"/>
      <c r="G135" s="25"/>
      <c r="H135" s="4"/>
    </row>
    <row r="136" spans="3:8" ht="14.25" customHeight="1">
      <c r="C136" s="27"/>
      <c r="D136" s="4"/>
      <c r="E136" s="4"/>
      <c r="G136" s="25"/>
      <c r="H136" s="4"/>
    </row>
    <row r="137" spans="3:8" ht="14.25" customHeight="1">
      <c r="C137" s="27"/>
      <c r="D137" s="4"/>
      <c r="E137" s="4"/>
      <c r="G137" s="25"/>
      <c r="H137" s="4"/>
    </row>
    <row r="138" spans="3:8" ht="14.25" customHeight="1">
      <c r="C138" s="27"/>
      <c r="D138" s="4"/>
      <c r="E138" s="4"/>
      <c r="G138" s="25"/>
      <c r="H138" s="4"/>
    </row>
    <row r="139" spans="3:8" ht="14.25" customHeight="1">
      <c r="C139" s="27"/>
      <c r="D139" s="4"/>
      <c r="E139" s="4"/>
      <c r="G139" s="25"/>
      <c r="H139" s="4"/>
    </row>
    <row r="140" spans="3:8" ht="14.25" customHeight="1">
      <c r="C140" s="27"/>
      <c r="D140" s="4"/>
      <c r="E140" s="4"/>
      <c r="G140" s="25"/>
      <c r="H140" s="4"/>
    </row>
    <row r="141" spans="3:8" ht="14.25" customHeight="1">
      <c r="C141" s="27"/>
      <c r="D141" s="4"/>
      <c r="E141" s="4"/>
      <c r="G141" s="25"/>
      <c r="H141" s="4"/>
    </row>
    <row r="142" spans="3:8" ht="14.25" customHeight="1">
      <c r="C142" s="27"/>
      <c r="D142" s="4"/>
      <c r="E142" s="4"/>
      <c r="G142" s="25"/>
      <c r="H142" s="4"/>
    </row>
    <row r="143" spans="3:8" ht="14.25" customHeight="1">
      <c r="C143" s="27"/>
      <c r="D143" s="4"/>
      <c r="E143" s="4"/>
      <c r="G143" s="25"/>
      <c r="H143" s="4"/>
    </row>
    <row r="144" spans="3:8" ht="14.25" customHeight="1">
      <c r="C144" s="27"/>
      <c r="D144" s="4"/>
      <c r="E144" s="4"/>
      <c r="G144" s="25"/>
      <c r="H144" s="4"/>
    </row>
    <row r="145" spans="3:8" ht="14.25" customHeight="1">
      <c r="C145" s="27"/>
      <c r="D145" s="4"/>
      <c r="E145" s="4"/>
      <c r="G145" s="25"/>
      <c r="H145" s="4"/>
    </row>
    <row r="146" spans="3:8" ht="14.25" customHeight="1">
      <c r="C146" s="27"/>
      <c r="D146" s="4"/>
      <c r="E146" s="4"/>
      <c r="G146" s="25"/>
      <c r="H146" s="4"/>
    </row>
    <row r="147" spans="3:8" ht="14.25" customHeight="1">
      <c r="C147" s="27"/>
      <c r="D147" s="4"/>
      <c r="E147" s="4"/>
      <c r="G147" s="25"/>
      <c r="H147" s="4"/>
    </row>
    <row r="148" spans="3:8" ht="14.25" customHeight="1">
      <c r="C148" s="27"/>
      <c r="D148" s="4"/>
      <c r="E148" s="4"/>
      <c r="G148" s="25"/>
      <c r="H148" s="4"/>
    </row>
    <row r="149" spans="3:8" ht="14.25" customHeight="1">
      <c r="C149" s="27"/>
      <c r="D149" s="4"/>
      <c r="E149" s="4"/>
      <c r="G149" s="25"/>
      <c r="H149" s="4"/>
    </row>
    <row r="150" spans="3:8" ht="14.25" customHeight="1">
      <c r="C150" s="27"/>
      <c r="D150" s="4"/>
      <c r="E150" s="4"/>
      <c r="G150" s="25"/>
      <c r="H150" s="4"/>
    </row>
    <row r="151" spans="3:8" ht="14.25" customHeight="1">
      <c r="C151" s="27"/>
      <c r="D151" s="4"/>
      <c r="E151" s="4"/>
      <c r="G151" s="25"/>
      <c r="H151" s="4"/>
    </row>
    <row r="152" spans="3:8" ht="14.25" customHeight="1">
      <c r="C152" s="27"/>
      <c r="D152" s="4"/>
      <c r="E152" s="4"/>
      <c r="G152" s="25"/>
      <c r="H152" s="4"/>
    </row>
    <row r="153" spans="3:8" ht="14.25" customHeight="1">
      <c r="C153" s="27"/>
      <c r="D153" s="4"/>
      <c r="E153" s="4"/>
      <c r="G153" s="25"/>
      <c r="H153" s="4"/>
    </row>
    <row r="154" spans="3:8" ht="14.25" customHeight="1">
      <c r="C154" s="27"/>
      <c r="D154" s="4"/>
      <c r="E154" s="4"/>
      <c r="G154" s="25"/>
      <c r="H154" s="4"/>
    </row>
    <row r="155" spans="3:8" ht="14.25" customHeight="1">
      <c r="C155" s="27"/>
      <c r="D155" s="4"/>
      <c r="E155" s="4"/>
      <c r="G155" s="25"/>
      <c r="H155" s="4"/>
    </row>
    <row r="156" spans="3:8" ht="14.25" customHeight="1">
      <c r="C156" s="27"/>
      <c r="D156" s="4"/>
      <c r="E156" s="4"/>
      <c r="G156" s="25"/>
      <c r="H156" s="4"/>
    </row>
    <row r="157" spans="3:8" ht="14.25" customHeight="1">
      <c r="C157" s="27"/>
      <c r="D157" s="4"/>
      <c r="E157" s="4"/>
      <c r="G157" s="25"/>
      <c r="H157" s="4"/>
    </row>
    <row r="158" spans="3:8" ht="14.25" customHeight="1">
      <c r="C158" s="27"/>
      <c r="D158" s="4"/>
      <c r="E158" s="4"/>
      <c r="G158" s="25"/>
      <c r="H158" s="4"/>
    </row>
    <row r="159" spans="3:8" ht="14.25" customHeight="1">
      <c r="C159" s="27"/>
      <c r="D159" s="4"/>
      <c r="E159" s="4"/>
      <c r="G159" s="25"/>
      <c r="H159" s="4"/>
    </row>
    <row r="160" spans="3:8" ht="14.25" customHeight="1">
      <c r="C160" s="27"/>
      <c r="D160" s="4"/>
      <c r="E160" s="4"/>
      <c r="G160" s="25"/>
      <c r="H160" s="4"/>
    </row>
    <row r="161" spans="3:8" ht="14.25" customHeight="1">
      <c r="C161" s="27"/>
      <c r="D161" s="4"/>
      <c r="E161" s="4"/>
      <c r="G161" s="25"/>
      <c r="H161" s="4"/>
    </row>
    <row r="162" spans="3:8" ht="14.25" customHeight="1">
      <c r="C162" s="27"/>
      <c r="D162" s="4"/>
      <c r="E162" s="4"/>
      <c r="G162" s="25"/>
      <c r="H162" s="4"/>
    </row>
    <row r="163" spans="3:8" ht="14.25" customHeight="1">
      <c r="C163" s="27"/>
      <c r="D163" s="4"/>
      <c r="E163" s="4"/>
      <c r="G163" s="25"/>
      <c r="H163" s="4"/>
    </row>
    <row r="164" spans="3:8" ht="14.25" customHeight="1">
      <c r="C164" s="27"/>
      <c r="D164" s="4"/>
      <c r="E164" s="4"/>
      <c r="G164" s="25"/>
      <c r="H164" s="4"/>
    </row>
    <row r="165" spans="3:8" ht="14.25" customHeight="1">
      <c r="C165" s="27"/>
      <c r="D165" s="4"/>
      <c r="E165" s="4"/>
      <c r="G165" s="25"/>
      <c r="H165" s="4"/>
    </row>
    <row r="166" spans="3:8" ht="14.25" customHeight="1">
      <c r="C166" s="27"/>
      <c r="D166" s="4"/>
      <c r="E166" s="4"/>
      <c r="G166" s="25"/>
      <c r="H166" s="4"/>
    </row>
    <row r="167" spans="3:8" ht="14.25" customHeight="1">
      <c r="C167" s="27"/>
      <c r="D167" s="4"/>
      <c r="E167" s="4"/>
      <c r="G167" s="25"/>
      <c r="H167" s="4"/>
    </row>
    <row r="168" spans="3:8" ht="14.25" customHeight="1">
      <c r="C168" s="27"/>
      <c r="D168" s="4"/>
      <c r="E168" s="4"/>
      <c r="G168" s="25"/>
      <c r="H168" s="4"/>
    </row>
    <row r="169" spans="3:8" ht="14.25" customHeight="1">
      <c r="C169" s="27"/>
      <c r="D169" s="4"/>
      <c r="E169" s="4"/>
      <c r="G169" s="25"/>
      <c r="H169" s="4"/>
    </row>
    <row r="170" spans="3:8" ht="14.25" customHeight="1">
      <c r="C170" s="27"/>
      <c r="D170" s="4"/>
      <c r="E170" s="4"/>
      <c r="G170" s="25"/>
      <c r="H170" s="4"/>
    </row>
    <row r="171" spans="3:8" ht="14.25" customHeight="1">
      <c r="C171" s="27"/>
      <c r="D171" s="4"/>
      <c r="E171" s="4"/>
      <c r="G171" s="25"/>
      <c r="H171" s="4"/>
    </row>
    <row r="172" spans="3:8" ht="14.25" customHeight="1">
      <c r="C172" s="27"/>
      <c r="D172" s="4"/>
      <c r="E172" s="4"/>
      <c r="G172" s="25"/>
      <c r="H172" s="4"/>
    </row>
    <row r="173" spans="3:8" ht="14.25" customHeight="1">
      <c r="C173" s="27"/>
      <c r="D173" s="4"/>
      <c r="E173" s="4"/>
      <c r="G173" s="25"/>
      <c r="H173" s="4"/>
    </row>
    <row r="174" spans="3:8" ht="14.25" customHeight="1">
      <c r="C174" s="27"/>
      <c r="D174" s="4"/>
      <c r="E174" s="4"/>
      <c r="G174" s="25"/>
      <c r="H174" s="4"/>
    </row>
    <row r="175" spans="3:8" ht="14.25" customHeight="1">
      <c r="C175" s="27"/>
      <c r="D175" s="4"/>
      <c r="E175" s="4"/>
      <c r="G175" s="25"/>
      <c r="H175" s="4"/>
    </row>
    <row r="176" spans="3:8" ht="14.25" customHeight="1">
      <c r="C176" s="27"/>
      <c r="D176" s="4"/>
      <c r="E176" s="4"/>
      <c r="G176" s="25"/>
      <c r="H176" s="4"/>
    </row>
    <row r="177" spans="3:8" ht="14.25" customHeight="1">
      <c r="C177" s="27"/>
      <c r="D177" s="4"/>
      <c r="E177" s="4"/>
      <c r="G177" s="25"/>
      <c r="H177" s="4"/>
    </row>
    <row r="178" spans="3:8" ht="14.25" customHeight="1">
      <c r="C178" s="27"/>
      <c r="D178" s="4"/>
      <c r="E178" s="4"/>
      <c r="G178" s="25"/>
      <c r="H178" s="4"/>
    </row>
    <row r="179" spans="3:8" ht="14.25" customHeight="1">
      <c r="C179" s="27"/>
      <c r="D179" s="4"/>
      <c r="E179" s="4"/>
      <c r="G179" s="25"/>
      <c r="H179" s="4"/>
    </row>
    <row r="180" spans="3:8" ht="14.25" customHeight="1">
      <c r="C180" s="27"/>
      <c r="D180" s="4"/>
      <c r="E180" s="4"/>
      <c r="G180" s="25"/>
      <c r="H180" s="4"/>
    </row>
    <row r="181" spans="3:8" ht="14.25" customHeight="1">
      <c r="C181" s="27"/>
      <c r="D181" s="4"/>
      <c r="E181" s="4"/>
      <c r="G181" s="25"/>
      <c r="H181" s="4"/>
    </row>
    <row r="182" spans="3:8" ht="14.25" customHeight="1">
      <c r="C182" s="27"/>
      <c r="D182" s="4"/>
      <c r="E182" s="4"/>
      <c r="G182" s="25"/>
      <c r="H182" s="4"/>
    </row>
    <row r="183" spans="3:8" ht="14.25" customHeight="1">
      <c r="C183" s="27"/>
      <c r="D183" s="4"/>
      <c r="E183" s="4"/>
      <c r="G183" s="25"/>
      <c r="H183" s="4"/>
    </row>
    <row r="184" spans="3:8" ht="14.25" customHeight="1">
      <c r="C184" s="27"/>
      <c r="D184" s="4"/>
      <c r="E184" s="4"/>
      <c r="G184" s="25"/>
      <c r="H184" s="4"/>
    </row>
    <row r="185" spans="3:8" ht="14.25" customHeight="1">
      <c r="C185" s="27"/>
      <c r="D185" s="4"/>
      <c r="E185" s="4"/>
      <c r="G185" s="25"/>
      <c r="H185" s="4"/>
    </row>
    <row r="186" spans="3:8" ht="14.25" customHeight="1">
      <c r="C186" s="27"/>
      <c r="D186" s="4"/>
      <c r="E186" s="4"/>
      <c r="G186" s="25"/>
      <c r="H186" s="4"/>
    </row>
    <row r="187" spans="3:8" ht="14.25" customHeight="1">
      <c r="C187" s="27"/>
      <c r="D187" s="4"/>
      <c r="E187" s="4"/>
      <c r="G187" s="25"/>
      <c r="H187" s="4"/>
    </row>
    <row r="188" spans="3:8" ht="14.25" customHeight="1">
      <c r="C188" s="27"/>
      <c r="D188" s="4"/>
      <c r="E188" s="4"/>
      <c r="G188" s="25"/>
      <c r="H188" s="4"/>
    </row>
    <row r="189" spans="3:8" ht="14.25" customHeight="1">
      <c r="C189" s="27"/>
      <c r="D189" s="4"/>
      <c r="E189" s="4"/>
      <c r="G189" s="25"/>
      <c r="H189" s="4"/>
    </row>
    <row r="190" spans="3:8" ht="14.25" customHeight="1">
      <c r="C190" s="27"/>
      <c r="D190" s="4"/>
      <c r="E190" s="4"/>
      <c r="G190" s="25"/>
      <c r="H190" s="4"/>
    </row>
    <row r="191" spans="3:8" ht="14.25" customHeight="1">
      <c r="C191" s="27"/>
      <c r="D191" s="4"/>
      <c r="E191" s="4"/>
      <c r="G191" s="25"/>
      <c r="H191" s="4"/>
    </row>
    <row r="192" spans="3:8" ht="14.25" customHeight="1">
      <c r="C192" s="27"/>
      <c r="D192" s="4"/>
      <c r="E192" s="4"/>
      <c r="G192" s="25"/>
      <c r="H192" s="4"/>
    </row>
    <row r="193" spans="1:8" ht="14.25" customHeight="1">
      <c r="C193" s="27"/>
      <c r="D193" s="4"/>
      <c r="E193" s="4"/>
      <c r="G193" s="25"/>
      <c r="H193" s="4"/>
    </row>
    <row r="194" spans="1:8" ht="14.25" customHeight="1">
      <c r="C194" s="27"/>
      <c r="D194" s="4"/>
      <c r="E194" s="4"/>
      <c r="G194" s="25"/>
      <c r="H194" s="4"/>
    </row>
    <row r="195" spans="1:8" ht="14.25" customHeight="1">
      <c r="C195" s="27"/>
      <c r="D195" s="4"/>
      <c r="E195" s="4"/>
      <c r="G195" s="25"/>
      <c r="H195" s="4"/>
    </row>
    <row r="196" spans="1:8" ht="14.25" customHeight="1">
      <c r="C196" s="27"/>
      <c r="D196" s="4"/>
      <c r="E196" s="4"/>
      <c r="G196" s="25"/>
      <c r="H196" s="4"/>
    </row>
    <row r="197" spans="1:8" ht="14.25" customHeight="1">
      <c r="C197" s="27"/>
      <c r="D197" s="4"/>
      <c r="E197" s="4"/>
      <c r="G197" s="25"/>
      <c r="H197" s="4"/>
    </row>
    <row r="198" spans="1:8" ht="14.25" customHeight="1">
      <c r="C198" s="27"/>
      <c r="D198" s="4"/>
      <c r="E198" s="4"/>
      <c r="G198" s="25"/>
      <c r="H198" s="4"/>
    </row>
    <row r="199" spans="1:8" ht="14.25" customHeight="1">
      <c r="C199" s="27"/>
      <c r="D199" s="4"/>
      <c r="E199" s="4"/>
      <c r="G199" s="25"/>
      <c r="H199" s="4"/>
    </row>
    <row r="200" spans="1:8" ht="14.25" customHeight="1">
      <c r="C200" s="27"/>
      <c r="D200" s="4"/>
      <c r="E200" s="4"/>
      <c r="G200" s="25"/>
      <c r="H200" s="4"/>
    </row>
    <row r="201" spans="1:8" ht="14.25" customHeight="1">
      <c r="A201" s="110" t="s">
        <v>114</v>
      </c>
      <c r="B201" s="110" t="s">
        <v>115</v>
      </c>
      <c r="C201" s="110" t="s">
        <v>116</v>
      </c>
      <c r="D201" s="110" t="s">
        <v>117</v>
      </c>
      <c r="E201" s="4"/>
      <c r="G201" s="25"/>
      <c r="H201" s="4"/>
    </row>
    <row r="202" spans="1:8" ht="14.25" customHeight="1">
      <c r="A202" s="111" t="s">
        <v>118</v>
      </c>
      <c r="B202" s="108">
        <v>0</v>
      </c>
      <c r="C202" s="108">
        <v>-2037.24</v>
      </c>
      <c r="D202" s="108">
        <v>0</v>
      </c>
      <c r="E202" s="4"/>
      <c r="G202" s="25"/>
      <c r="H202" s="4"/>
    </row>
    <row r="203" spans="1:8" ht="14.25" hidden="1" customHeight="1" outlineLevel="1">
      <c r="A203" s="111" t="s">
        <v>23</v>
      </c>
      <c r="B203" s="108">
        <v>0</v>
      </c>
      <c r="C203" s="108">
        <v>-341.36</v>
      </c>
      <c r="D203" s="108">
        <v>0</v>
      </c>
      <c r="E203" s="4"/>
      <c r="G203" s="25"/>
      <c r="H203" s="4"/>
    </row>
    <row r="204" spans="1:8" ht="14.25" hidden="1" customHeight="1" outlineLevel="1">
      <c r="A204" s="111" t="s">
        <v>24</v>
      </c>
      <c r="B204" s="108">
        <v>0</v>
      </c>
      <c r="C204" s="108">
        <v>-329.54</v>
      </c>
      <c r="D204" s="108">
        <v>0</v>
      </c>
      <c r="E204" s="4"/>
      <c r="G204" s="25"/>
      <c r="H204" s="4"/>
    </row>
    <row r="205" spans="1:8" ht="14.25" hidden="1" customHeight="1" outlineLevel="1">
      <c r="A205" s="111" t="s">
        <v>25</v>
      </c>
      <c r="B205" s="108">
        <v>0</v>
      </c>
      <c r="C205" s="108">
        <v>-1366.34</v>
      </c>
      <c r="D205" s="108">
        <v>0</v>
      </c>
      <c r="E205" s="4"/>
      <c r="G205" s="25"/>
      <c r="H205" s="4"/>
    </row>
    <row r="206" spans="1:8" ht="14.25" customHeight="1">
      <c r="A206" s="111" t="s">
        <v>3</v>
      </c>
      <c r="B206" s="108">
        <v>0</v>
      </c>
      <c r="C206" s="108">
        <v>-1245.19</v>
      </c>
      <c r="D206" s="108">
        <v>0</v>
      </c>
      <c r="E206" s="4"/>
      <c r="G206" s="25"/>
      <c r="H206" s="4"/>
    </row>
    <row r="207" spans="1:8" ht="14.25" hidden="1" customHeight="1" outlineLevel="1">
      <c r="A207" s="111" t="s">
        <v>35</v>
      </c>
      <c r="B207" s="108">
        <v>0</v>
      </c>
      <c r="C207" s="108">
        <v>-450.13</v>
      </c>
      <c r="D207" s="108">
        <v>0</v>
      </c>
      <c r="E207" s="4"/>
      <c r="G207" s="25"/>
      <c r="H207" s="4"/>
    </row>
    <row r="208" spans="1:8" ht="14.25" hidden="1" customHeight="1" outlineLevel="1">
      <c r="A208" s="111" t="s">
        <v>40</v>
      </c>
      <c r="B208" s="108">
        <v>0</v>
      </c>
      <c r="C208" s="108">
        <v>-127.35</v>
      </c>
      <c r="D208" s="108">
        <v>0</v>
      </c>
      <c r="E208" s="4"/>
      <c r="G208" s="25"/>
      <c r="H208" s="4"/>
    </row>
    <row r="209" spans="1:8" ht="14.25" hidden="1" customHeight="1" outlineLevel="1">
      <c r="A209" s="111" t="s">
        <v>36</v>
      </c>
      <c r="B209" s="108">
        <v>0</v>
      </c>
      <c r="C209" s="108">
        <v>-667.71</v>
      </c>
      <c r="D209" s="108">
        <v>0</v>
      </c>
      <c r="E209" s="4"/>
      <c r="G209" s="25"/>
      <c r="H209" s="4"/>
    </row>
    <row r="210" spans="1:8" ht="14.25" customHeight="1">
      <c r="A210" s="111" t="s">
        <v>119</v>
      </c>
      <c r="B210" s="108">
        <v>0</v>
      </c>
      <c r="C210" s="108">
        <v>-2961.62</v>
      </c>
      <c r="D210" s="108">
        <v>-500</v>
      </c>
      <c r="E210" s="4"/>
      <c r="G210" s="25"/>
      <c r="H210" s="4"/>
    </row>
    <row r="211" spans="1:8" ht="14.25" hidden="1" customHeight="1" outlineLevel="1">
      <c r="A211" s="111" t="s">
        <v>48</v>
      </c>
      <c r="B211" s="108">
        <v>0</v>
      </c>
      <c r="C211" s="108">
        <v>-1800</v>
      </c>
      <c r="D211" s="108">
        <v>0</v>
      </c>
      <c r="E211" s="4"/>
      <c r="G211" s="25"/>
      <c r="H211" s="4"/>
    </row>
    <row r="212" spans="1:8" ht="14.25" hidden="1" customHeight="1" outlineLevel="1">
      <c r="A212" s="111" t="s">
        <v>12</v>
      </c>
      <c r="B212" s="108">
        <v>0</v>
      </c>
      <c r="C212" s="108">
        <v>-773.28</v>
      </c>
      <c r="D212" s="108">
        <v>0</v>
      </c>
      <c r="E212" s="4"/>
      <c r="G212" s="25"/>
      <c r="H212" s="4"/>
    </row>
    <row r="213" spans="1:8" ht="14.25" hidden="1" customHeight="1" outlineLevel="1">
      <c r="A213" s="111" t="s">
        <v>14</v>
      </c>
      <c r="B213" s="108">
        <v>0</v>
      </c>
      <c r="C213" s="108">
        <v>0</v>
      </c>
      <c r="D213" s="108">
        <v>0</v>
      </c>
      <c r="E213" s="4"/>
      <c r="G213" s="25"/>
      <c r="H213" s="4"/>
    </row>
    <row r="214" spans="1:8" ht="14.25" hidden="1" customHeight="1" outlineLevel="1">
      <c r="A214" s="111" t="s">
        <v>13</v>
      </c>
      <c r="B214" s="108">
        <v>0</v>
      </c>
      <c r="C214" s="108">
        <v>-388.34</v>
      </c>
      <c r="D214" s="108">
        <v>-500</v>
      </c>
      <c r="E214" s="4"/>
      <c r="G214" s="25"/>
      <c r="H214" s="4"/>
    </row>
    <row r="215" spans="1:8" ht="14.25" customHeight="1">
      <c r="A215" s="111" t="s">
        <v>26</v>
      </c>
      <c r="B215" s="108">
        <v>0</v>
      </c>
      <c r="C215" s="108">
        <v>-29.08</v>
      </c>
      <c r="D215" s="108">
        <v>0</v>
      </c>
      <c r="E215" s="4"/>
      <c r="G215" s="25"/>
      <c r="H215" s="4"/>
    </row>
    <row r="216" spans="1:8" ht="14.25" hidden="1" customHeight="1" outlineLevel="1">
      <c r="A216" s="111" t="s">
        <v>27</v>
      </c>
      <c r="B216" s="108">
        <v>0</v>
      </c>
      <c r="C216" s="108">
        <v>-29.08</v>
      </c>
      <c r="D216" s="108">
        <v>0</v>
      </c>
      <c r="E216" s="4"/>
      <c r="G216" s="25"/>
      <c r="H216" s="4"/>
    </row>
    <row r="217" spans="1:8" ht="14.25" customHeight="1">
      <c r="A217" s="111" t="s">
        <v>120</v>
      </c>
      <c r="B217" s="108">
        <v>0</v>
      </c>
      <c r="C217" s="108">
        <v>-3618.150000000001</v>
      </c>
      <c r="D217" s="108">
        <v>0</v>
      </c>
      <c r="E217" s="4"/>
      <c r="G217" s="25"/>
      <c r="H217" s="4"/>
    </row>
    <row r="218" spans="1:8" ht="14.25" hidden="1" customHeight="1" outlineLevel="1">
      <c r="A218" s="111" t="s">
        <v>16</v>
      </c>
      <c r="B218" s="108">
        <v>0</v>
      </c>
      <c r="C218" s="108">
        <v>-387.72</v>
      </c>
      <c r="D218" s="108">
        <v>0</v>
      </c>
      <c r="E218" s="4"/>
      <c r="G218" s="25"/>
      <c r="H218" s="4"/>
    </row>
    <row r="219" spans="1:8" ht="14.25" hidden="1" customHeight="1" outlineLevel="1">
      <c r="A219" s="111" t="s">
        <v>28</v>
      </c>
      <c r="B219" s="108">
        <v>0</v>
      </c>
      <c r="C219" s="108">
        <v>-1837.42</v>
      </c>
      <c r="D219" s="108">
        <v>0</v>
      </c>
      <c r="E219" s="4"/>
      <c r="G219" s="25"/>
      <c r="H219" s="4"/>
    </row>
    <row r="220" spans="1:8" ht="14.25" hidden="1" customHeight="1" outlineLevel="1">
      <c r="A220" s="111" t="s">
        <v>17</v>
      </c>
      <c r="B220" s="108">
        <v>0</v>
      </c>
      <c r="C220" s="108">
        <v>-727.48</v>
      </c>
      <c r="D220" s="108">
        <v>0</v>
      </c>
      <c r="E220" s="4"/>
      <c r="G220" s="25"/>
      <c r="H220" s="4"/>
    </row>
    <row r="221" spans="1:8" ht="14.25" hidden="1" customHeight="1" outlineLevel="1">
      <c r="A221" s="111" t="s">
        <v>29</v>
      </c>
      <c r="B221" s="108">
        <v>0</v>
      </c>
      <c r="C221" s="108">
        <v>-665.53</v>
      </c>
      <c r="D221" s="108">
        <v>0</v>
      </c>
      <c r="E221" s="4"/>
      <c r="G221" s="25"/>
      <c r="H221" s="4"/>
    </row>
    <row r="222" spans="1:8" ht="14.25" customHeight="1">
      <c r="A222" s="111" t="s">
        <v>121</v>
      </c>
      <c r="B222" s="108">
        <v>0</v>
      </c>
      <c r="C222" s="108">
        <v>-5612.76</v>
      </c>
      <c r="D222" s="108">
        <v>0</v>
      </c>
      <c r="E222" s="4"/>
      <c r="G222" s="25"/>
      <c r="H222" s="4"/>
    </row>
    <row r="223" spans="1:8" ht="14.25" hidden="1" customHeight="1" outlineLevel="1">
      <c r="A223" s="111" t="s">
        <v>45</v>
      </c>
      <c r="B223" s="108">
        <v>0</v>
      </c>
      <c r="C223" s="108">
        <v>-150</v>
      </c>
      <c r="D223" s="108">
        <v>0</v>
      </c>
      <c r="E223" s="4"/>
      <c r="G223" s="25"/>
      <c r="H223" s="4"/>
    </row>
    <row r="224" spans="1:8" ht="14.25" hidden="1" customHeight="1" outlineLevel="1">
      <c r="A224" s="111" t="s">
        <v>4</v>
      </c>
      <c r="B224" s="108">
        <v>0</v>
      </c>
      <c r="C224" s="108">
        <v>-2377.87</v>
      </c>
      <c r="D224" s="108">
        <v>0</v>
      </c>
      <c r="E224" s="4"/>
      <c r="G224" s="25"/>
      <c r="H224" s="4"/>
    </row>
    <row r="225" spans="1:8" ht="14.25" hidden="1" customHeight="1" outlineLevel="1">
      <c r="A225" s="111" t="s">
        <v>41</v>
      </c>
      <c r="B225" s="108">
        <v>0</v>
      </c>
      <c r="C225" s="108">
        <v>-320.2</v>
      </c>
      <c r="D225" s="108">
        <v>0</v>
      </c>
      <c r="E225" s="4"/>
      <c r="G225" s="25"/>
      <c r="H225" s="4"/>
    </row>
    <row r="226" spans="1:8" ht="14.25" hidden="1" customHeight="1" outlineLevel="1">
      <c r="A226" s="111" t="s">
        <v>37</v>
      </c>
      <c r="B226" s="108">
        <v>0</v>
      </c>
      <c r="C226" s="108">
        <v>-125</v>
      </c>
      <c r="D226" s="108">
        <v>0</v>
      </c>
      <c r="E226" s="4"/>
      <c r="G226" s="25"/>
      <c r="H226" s="4"/>
    </row>
    <row r="227" spans="1:8" ht="14.25" hidden="1" customHeight="1" outlineLevel="1">
      <c r="A227" s="111" t="s">
        <v>38</v>
      </c>
      <c r="B227" s="108">
        <v>0</v>
      </c>
      <c r="C227" s="108">
        <v>-9.5</v>
      </c>
      <c r="D227" s="108">
        <v>0</v>
      </c>
      <c r="E227" s="4"/>
      <c r="G227" s="25"/>
      <c r="H227" s="4"/>
    </row>
    <row r="228" spans="1:8" ht="14.25" hidden="1" customHeight="1" outlineLevel="1">
      <c r="A228" s="111" t="s">
        <v>46</v>
      </c>
      <c r="B228" s="108">
        <v>0</v>
      </c>
      <c r="C228" s="108">
        <v>-1754.14</v>
      </c>
      <c r="D228" s="108">
        <v>0</v>
      </c>
      <c r="E228" s="4"/>
      <c r="G228" s="25"/>
      <c r="H228" s="4"/>
    </row>
    <row r="229" spans="1:8" ht="14.25" hidden="1" customHeight="1" outlineLevel="1">
      <c r="A229" s="111" t="s">
        <v>47</v>
      </c>
      <c r="B229" s="108">
        <v>0</v>
      </c>
      <c r="C229" s="108">
        <v>-876.05</v>
      </c>
      <c r="D229" s="108">
        <v>0</v>
      </c>
      <c r="E229" s="4"/>
      <c r="G229" s="25"/>
      <c r="H229" s="4"/>
    </row>
    <row r="230" spans="1:8" ht="14.25" customHeight="1">
      <c r="A230" s="111" t="s">
        <v>122</v>
      </c>
      <c r="B230" s="108">
        <v>0</v>
      </c>
      <c r="C230" s="108">
        <v>-2630.19</v>
      </c>
      <c r="D230" s="108">
        <v>0</v>
      </c>
      <c r="E230" s="4"/>
      <c r="G230" s="25"/>
      <c r="H230" s="4"/>
    </row>
    <row r="231" spans="1:8" ht="14.25" hidden="1" customHeight="1" outlineLevel="1">
      <c r="A231" s="111" t="s">
        <v>46</v>
      </c>
      <c r="B231" s="108">
        <v>0</v>
      </c>
      <c r="C231" s="108">
        <v>-1754.14</v>
      </c>
      <c r="D231" s="108">
        <v>0</v>
      </c>
      <c r="E231" s="4"/>
      <c r="G231" s="25"/>
      <c r="H231" s="4"/>
    </row>
    <row r="232" spans="1:8" ht="14.25" hidden="1" customHeight="1" outlineLevel="1">
      <c r="A232" s="111" t="s">
        <v>47</v>
      </c>
      <c r="B232" s="108">
        <v>0</v>
      </c>
      <c r="C232" s="108">
        <v>-876.05</v>
      </c>
      <c r="D232" s="108">
        <v>0</v>
      </c>
      <c r="E232" s="4"/>
      <c r="G232" s="25"/>
      <c r="H232" s="4"/>
    </row>
    <row r="233" spans="1:8" ht="14.25" customHeight="1">
      <c r="A233" s="111" t="s">
        <v>123</v>
      </c>
      <c r="B233" s="108">
        <v>0</v>
      </c>
      <c r="C233" s="108">
        <v>-337.25</v>
      </c>
      <c r="D233" s="108">
        <v>-450</v>
      </c>
      <c r="E233" s="4"/>
      <c r="G233" s="25"/>
      <c r="H233" s="4"/>
    </row>
    <row r="234" spans="1:8" ht="14.25" hidden="1" customHeight="1" outlineLevel="1">
      <c r="A234" s="111" t="s">
        <v>20</v>
      </c>
      <c r="B234" s="108">
        <v>0</v>
      </c>
      <c r="C234" s="108">
        <v>-260</v>
      </c>
      <c r="D234" s="108">
        <v>0</v>
      </c>
      <c r="E234" s="4"/>
      <c r="G234" s="25"/>
      <c r="H234" s="4"/>
    </row>
    <row r="235" spans="1:8" ht="14.25" hidden="1" customHeight="1" outlineLevel="1">
      <c r="A235" s="111" t="s">
        <v>19</v>
      </c>
      <c r="B235" s="108">
        <v>0</v>
      </c>
      <c r="C235" s="108">
        <v>-77.25</v>
      </c>
      <c r="D235" s="108">
        <v>-450</v>
      </c>
      <c r="E235" s="4"/>
      <c r="G235" s="25"/>
      <c r="H235" s="4"/>
    </row>
    <row r="236" spans="1:8" ht="14.25" customHeight="1">
      <c r="A236" s="111" t="s">
        <v>124</v>
      </c>
      <c r="B236" s="108">
        <v>0</v>
      </c>
      <c r="C236" s="108">
        <v>-215.28</v>
      </c>
      <c r="D236" s="108">
        <v>-10750</v>
      </c>
      <c r="E236" s="4"/>
      <c r="G236" s="25"/>
      <c r="H236" s="4"/>
    </row>
    <row r="237" spans="1:8" ht="14.25" hidden="1" customHeight="1" outlineLevel="1">
      <c r="A237" s="111" t="s">
        <v>50</v>
      </c>
      <c r="B237" s="108">
        <v>0</v>
      </c>
      <c r="C237" s="108">
        <v>0</v>
      </c>
      <c r="D237" s="108">
        <v>0</v>
      </c>
      <c r="E237" s="4"/>
      <c r="G237" s="25"/>
      <c r="H237" s="4"/>
    </row>
    <row r="238" spans="1:8" ht="14.25" hidden="1" customHeight="1" outlineLevel="1">
      <c r="A238" s="111" t="s">
        <v>58</v>
      </c>
      <c r="B238" s="108">
        <v>0</v>
      </c>
      <c r="C238" s="108">
        <v>0</v>
      </c>
      <c r="D238" s="108">
        <v>0</v>
      </c>
      <c r="E238" s="4"/>
      <c r="G238" s="25"/>
      <c r="H238" s="4"/>
    </row>
    <row r="239" spans="1:8" ht="14.25" hidden="1" customHeight="1" outlineLevel="1">
      <c r="A239" s="111" t="s">
        <v>55</v>
      </c>
      <c r="B239" s="108">
        <v>0</v>
      </c>
      <c r="C239" s="108">
        <v>0</v>
      </c>
      <c r="D239" s="108">
        <v>-10750</v>
      </c>
      <c r="E239" s="4"/>
      <c r="G239" s="25"/>
      <c r="H239" s="4"/>
    </row>
    <row r="240" spans="1:8" ht="14.25" hidden="1" customHeight="1" outlineLevel="1">
      <c r="A240" s="111" t="s">
        <v>32</v>
      </c>
      <c r="B240" s="108">
        <v>0</v>
      </c>
      <c r="C240" s="108">
        <v>-3</v>
      </c>
      <c r="D240" s="108">
        <v>0</v>
      </c>
      <c r="E240" s="4"/>
      <c r="G240" s="25"/>
      <c r="H240" s="4"/>
    </row>
    <row r="241" spans="1:8" ht="14.25" hidden="1" customHeight="1" outlineLevel="1">
      <c r="A241" s="111" t="s">
        <v>31</v>
      </c>
      <c r="B241" s="108">
        <v>0</v>
      </c>
      <c r="C241" s="108">
        <v>-212.28</v>
      </c>
      <c r="D241" s="108">
        <v>0</v>
      </c>
      <c r="E241" s="4"/>
      <c r="G241" s="25"/>
      <c r="H241" s="4"/>
    </row>
    <row r="242" spans="1:8" ht="14.25" customHeight="1">
      <c r="A242" s="111" t="s">
        <v>125</v>
      </c>
      <c r="B242" s="108">
        <v>28136.03</v>
      </c>
      <c r="C242" s="108">
        <v>0</v>
      </c>
      <c r="D242" s="108">
        <v>14310.77</v>
      </c>
      <c r="E242" s="4"/>
      <c r="G242" s="25"/>
      <c r="H242" s="4"/>
    </row>
    <row r="243" spans="1:8" ht="14.25" hidden="1" customHeight="1" outlineLevel="1">
      <c r="A243" s="111" t="s">
        <v>56</v>
      </c>
      <c r="B243" s="108">
        <v>0</v>
      </c>
      <c r="C243" s="108">
        <v>0</v>
      </c>
      <c r="D243" s="108">
        <v>0</v>
      </c>
      <c r="E243" s="4"/>
      <c r="G243" s="25"/>
      <c r="H243" s="4"/>
    </row>
    <row r="244" spans="1:8" ht="14.25" hidden="1" customHeight="1" outlineLevel="1">
      <c r="A244" s="111" t="s">
        <v>8</v>
      </c>
      <c r="B244" s="108">
        <v>0.03</v>
      </c>
      <c r="C244" s="108">
        <v>0</v>
      </c>
      <c r="D244" s="108">
        <v>0</v>
      </c>
      <c r="E244" s="4"/>
      <c r="G244" s="25"/>
      <c r="H244" s="4"/>
    </row>
    <row r="245" spans="1:8" ht="14.25" hidden="1" customHeight="1" outlineLevel="1">
      <c r="A245" s="111" t="s">
        <v>9</v>
      </c>
      <c r="B245" s="108">
        <v>200</v>
      </c>
      <c r="C245" s="108">
        <v>0</v>
      </c>
      <c r="D245" s="108">
        <v>0</v>
      </c>
      <c r="E245" s="4"/>
      <c r="G245" s="25"/>
      <c r="H245" s="4"/>
    </row>
    <row r="246" spans="1:8" ht="14.25" hidden="1" customHeight="1" outlineLevel="1">
      <c r="A246" s="111" t="s">
        <v>7</v>
      </c>
      <c r="B246" s="108">
        <v>27936</v>
      </c>
      <c r="C246" s="108">
        <v>0</v>
      </c>
      <c r="D246" s="108">
        <v>14310.77</v>
      </c>
      <c r="E246" s="4"/>
      <c r="G246" s="25"/>
      <c r="H246" s="4"/>
    </row>
    <row r="247" spans="1:8" ht="14.25" customHeight="1">
      <c r="A247" s="111" t="s">
        <v>126</v>
      </c>
      <c r="B247" s="108">
        <v>0</v>
      </c>
      <c r="C247" s="108">
        <v>-700.2</v>
      </c>
      <c r="D247" s="108">
        <v>-446.18</v>
      </c>
      <c r="E247" s="4"/>
      <c r="G247" s="25"/>
      <c r="H247" s="4"/>
    </row>
    <row r="248" spans="1:8" ht="14.25" hidden="1" customHeight="1" outlineLevel="1">
      <c r="A248" s="111" t="s">
        <v>51</v>
      </c>
      <c r="B248" s="108">
        <v>0</v>
      </c>
      <c r="C248" s="108">
        <v>0</v>
      </c>
      <c r="D248" s="108">
        <v>0</v>
      </c>
      <c r="E248" s="4"/>
      <c r="G248" s="25"/>
      <c r="H248" s="4"/>
    </row>
    <row r="249" spans="1:8" ht="14.25" hidden="1" customHeight="1" outlineLevel="1">
      <c r="A249" s="111" t="s">
        <v>57</v>
      </c>
      <c r="B249" s="108">
        <v>0</v>
      </c>
      <c r="C249" s="108">
        <v>0</v>
      </c>
      <c r="D249" s="108">
        <v>0</v>
      </c>
      <c r="E249" s="4"/>
      <c r="G249" s="25"/>
      <c r="H249" s="4"/>
    </row>
    <row r="250" spans="1:8" ht="14.25" hidden="1" customHeight="1" outlineLevel="1">
      <c r="A250" s="111" t="s">
        <v>54</v>
      </c>
      <c r="B250" s="108">
        <v>0</v>
      </c>
      <c r="C250" s="108">
        <v>0</v>
      </c>
      <c r="D250" s="108">
        <v>0</v>
      </c>
      <c r="E250" s="4"/>
      <c r="G250" s="25"/>
      <c r="H250" s="4"/>
    </row>
    <row r="251" spans="1:8" ht="14.25" hidden="1" customHeight="1" outlineLevel="1">
      <c r="A251" s="111" t="s">
        <v>51</v>
      </c>
      <c r="B251" s="108">
        <v>0</v>
      </c>
      <c r="C251" s="108">
        <v>0</v>
      </c>
      <c r="D251" s="108">
        <v>0</v>
      </c>
      <c r="E251" s="4"/>
      <c r="G251" s="25"/>
      <c r="H251" s="4"/>
    </row>
    <row r="252" spans="1:8" ht="14.25" hidden="1" customHeight="1" outlineLevel="1">
      <c r="A252" s="111" t="s">
        <v>54</v>
      </c>
      <c r="B252" s="108">
        <v>0</v>
      </c>
      <c r="C252" s="108">
        <v>0</v>
      </c>
      <c r="D252" s="108">
        <v>0</v>
      </c>
      <c r="E252" s="4"/>
      <c r="G252" s="25"/>
      <c r="H252" s="4"/>
    </row>
    <row r="253" spans="1:8" ht="14.25" hidden="1" customHeight="1" outlineLevel="1">
      <c r="A253" s="111" t="s">
        <v>53</v>
      </c>
      <c r="B253" s="108">
        <v>0</v>
      </c>
      <c r="C253" s="108">
        <v>0</v>
      </c>
      <c r="D253" s="108">
        <v>0</v>
      </c>
      <c r="E253" s="4"/>
      <c r="G253" s="25"/>
      <c r="H253" s="4"/>
    </row>
    <row r="254" spans="1:8" ht="14.25" hidden="1" customHeight="1" outlineLevel="1">
      <c r="A254" s="111" t="s">
        <v>52</v>
      </c>
      <c r="B254" s="108">
        <v>0</v>
      </c>
      <c r="C254" s="108">
        <v>0</v>
      </c>
      <c r="D254" s="108">
        <v>0</v>
      </c>
      <c r="E254" s="4"/>
      <c r="G254" s="25"/>
      <c r="H254" s="4"/>
    </row>
    <row r="255" spans="1:8" ht="14.25" hidden="1" customHeight="1" outlineLevel="1">
      <c r="A255" s="111" t="s">
        <v>43</v>
      </c>
      <c r="B255" s="108">
        <v>0</v>
      </c>
      <c r="C255" s="108">
        <v>0</v>
      </c>
      <c r="D255" s="108">
        <v>-446.18</v>
      </c>
      <c r="E255" s="4"/>
      <c r="G255" s="25"/>
      <c r="H255" s="4"/>
    </row>
    <row r="256" spans="1:8" ht="14.25" hidden="1" customHeight="1" outlineLevel="1">
      <c r="A256" s="111" t="s">
        <v>59</v>
      </c>
      <c r="B256" s="108">
        <v>0</v>
      </c>
      <c r="C256" s="108">
        <v>0</v>
      </c>
      <c r="D256" s="108">
        <v>0</v>
      </c>
      <c r="E256" s="4"/>
      <c r="G256" s="25"/>
      <c r="H256" s="4"/>
    </row>
    <row r="257" spans="1:8" ht="14.25" hidden="1" customHeight="1" outlineLevel="1">
      <c r="A257" s="111" t="s">
        <v>42</v>
      </c>
      <c r="B257" s="108">
        <v>0</v>
      </c>
      <c r="C257" s="108">
        <v>-700.2</v>
      </c>
      <c r="D257" s="108">
        <v>0</v>
      </c>
      <c r="E257" s="4"/>
      <c r="G257" s="25"/>
      <c r="H257" s="4"/>
    </row>
    <row r="258" spans="1:8" ht="14.25" hidden="1" customHeight="1" outlineLevel="1">
      <c r="A258" s="111" t="s">
        <v>60</v>
      </c>
      <c r="B258" s="108">
        <v>0</v>
      </c>
      <c r="C258" s="108">
        <v>0</v>
      </c>
      <c r="D258" s="108">
        <v>0</v>
      </c>
      <c r="E258" s="4"/>
      <c r="G258" s="25"/>
      <c r="H258" s="4"/>
    </row>
    <row r="259" spans="1:8" ht="14.25" customHeight="1">
      <c r="A259" t="s">
        <v>1</v>
      </c>
      <c r="B259" t="s">
        <v>1</v>
      </c>
      <c r="C259" s="27" t="s">
        <v>1</v>
      </c>
      <c r="D259" s="4" t="s">
        <v>1</v>
      </c>
      <c r="E259" s="4"/>
      <c r="G259" s="25"/>
      <c r="H259" s="4"/>
    </row>
    <row r="260" spans="1:8" ht="14.25" customHeight="1">
      <c r="C260" s="27"/>
      <c r="D260" s="4"/>
      <c r="E260" s="4"/>
      <c r="G260" s="25"/>
      <c r="H260" s="4"/>
    </row>
    <row r="261" spans="1:8" ht="14.25" customHeight="1">
      <c r="C261" s="27"/>
      <c r="D261" s="4"/>
      <c r="E261" s="4"/>
      <c r="G261" s="25"/>
      <c r="H261" s="4"/>
    </row>
    <row r="262" spans="1:8" ht="14.25" customHeight="1">
      <c r="C262" s="27"/>
      <c r="D262" s="4"/>
      <c r="E262" s="4"/>
      <c r="G262" s="25"/>
      <c r="H262" s="4"/>
    </row>
    <row r="263" spans="1:8" ht="14.25" customHeight="1">
      <c r="C263" s="27"/>
      <c r="D263" s="4"/>
      <c r="E263" s="4"/>
      <c r="G263" s="25"/>
      <c r="H263" s="4"/>
    </row>
    <row r="264" spans="1:8" ht="14.25" customHeight="1">
      <c r="C264" s="27"/>
      <c r="D264" s="4"/>
      <c r="E264" s="4"/>
      <c r="G264" s="25"/>
      <c r="H264" s="4"/>
    </row>
    <row r="265" spans="1:8" ht="14.25" customHeight="1">
      <c r="C265" s="27"/>
      <c r="D265" s="4"/>
      <c r="E265" s="4"/>
      <c r="G265" s="25"/>
      <c r="H265" s="4"/>
    </row>
    <row r="266" spans="1:8" ht="14.25" customHeight="1">
      <c r="C266" s="27"/>
      <c r="D266" s="4"/>
      <c r="E266" s="4"/>
      <c r="G266" s="25"/>
      <c r="H266" s="4"/>
    </row>
    <row r="267" spans="1:8" ht="14.25" customHeight="1">
      <c r="C267" s="27"/>
      <c r="D267" s="4"/>
      <c r="E267" s="4"/>
      <c r="G267" s="25"/>
      <c r="H267" s="4"/>
    </row>
    <row r="268" spans="1:8" ht="14.25" customHeight="1">
      <c r="C268" s="27"/>
      <c r="D268" s="4"/>
      <c r="E268" s="4"/>
      <c r="G268" s="25"/>
      <c r="H268" s="4"/>
    </row>
    <row r="269" spans="1:8" ht="14.25" customHeight="1">
      <c r="C269" s="27"/>
      <c r="D269" s="4"/>
      <c r="E269" s="4"/>
      <c r="G269" s="25"/>
      <c r="H269" s="4"/>
    </row>
    <row r="270" spans="1:8" ht="14.25" customHeight="1">
      <c r="C270" s="27"/>
      <c r="D270" s="4"/>
      <c r="E270" s="4"/>
      <c r="G270" s="25"/>
      <c r="H270" s="4"/>
    </row>
    <row r="271" spans="1:8" ht="14.25" customHeight="1">
      <c r="C271" s="27"/>
      <c r="D271" s="4"/>
      <c r="E271" s="4"/>
      <c r="G271" s="25"/>
      <c r="H271" s="4"/>
    </row>
    <row r="272" spans="1:8" ht="14.25" customHeight="1">
      <c r="C272" s="27"/>
      <c r="D272" s="4"/>
      <c r="E272" s="4"/>
      <c r="G272" s="25"/>
      <c r="H272" s="4"/>
    </row>
    <row r="273" spans="3:8" ht="14.25" customHeight="1">
      <c r="C273" s="27"/>
      <c r="D273" s="4"/>
      <c r="E273" s="4"/>
      <c r="G273" s="25"/>
      <c r="H273" s="4"/>
    </row>
    <row r="274" spans="3:8" ht="14.25" customHeight="1">
      <c r="C274" s="27"/>
      <c r="D274" s="4"/>
      <c r="E274" s="4"/>
      <c r="G274" s="25"/>
      <c r="H274" s="4"/>
    </row>
    <row r="275" spans="3:8" ht="14.25" customHeight="1">
      <c r="C275" s="27"/>
      <c r="D275" s="4"/>
      <c r="E275" s="4"/>
      <c r="G275" s="25"/>
      <c r="H275" s="4"/>
    </row>
    <row r="276" spans="3:8" ht="14.25" customHeight="1">
      <c r="C276" s="27"/>
      <c r="D276" s="4"/>
      <c r="E276" s="4"/>
      <c r="G276" s="25"/>
      <c r="H276" s="4"/>
    </row>
    <row r="277" spans="3:8" ht="14.25" customHeight="1">
      <c r="C277" s="27"/>
      <c r="D277" s="4"/>
      <c r="E277" s="4"/>
      <c r="G277" s="25"/>
      <c r="H277" s="4"/>
    </row>
    <row r="278" spans="3:8" ht="14.25" customHeight="1">
      <c r="C278" s="27"/>
      <c r="D278" s="4"/>
      <c r="E278" s="4"/>
      <c r="G278" s="25"/>
      <c r="H278" s="4"/>
    </row>
    <row r="279" spans="3:8" ht="14.25" customHeight="1">
      <c r="C279" s="27"/>
      <c r="D279" s="4"/>
      <c r="E279" s="4"/>
      <c r="G279" s="25"/>
      <c r="H279" s="4"/>
    </row>
    <row r="280" spans="3:8" ht="14.25" customHeight="1">
      <c r="C280" s="27"/>
      <c r="D280" s="4"/>
      <c r="E280" s="4"/>
      <c r="G280" s="25"/>
      <c r="H280" s="4"/>
    </row>
    <row r="281" spans="3:8" ht="14.25" customHeight="1">
      <c r="C281" s="27"/>
      <c r="D281" s="4"/>
      <c r="E281" s="4"/>
      <c r="G281" s="25"/>
      <c r="H281" s="4"/>
    </row>
    <row r="282" spans="3:8" ht="14.25" customHeight="1">
      <c r="C282" s="27"/>
      <c r="D282" s="4"/>
      <c r="E282" s="4"/>
      <c r="G282" s="25"/>
      <c r="H282" s="4"/>
    </row>
    <row r="283" spans="3:8" ht="14.25" customHeight="1">
      <c r="C283" s="27"/>
      <c r="D283" s="4"/>
      <c r="E283" s="4"/>
      <c r="G283" s="25"/>
      <c r="H283" s="4"/>
    </row>
    <row r="284" spans="3:8" ht="14.25" customHeight="1">
      <c r="C284" s="27"/>
      <c r="D284" s="4"/>
      <c r="E284" s="4"/>
      <c r="G284" s="25"/>
      <c r="H284" s="4"/>
    </row>
    <row r="285" spans="3:8" ht="14.25" customHeight="1">
      <c r="C285" s="27"/>
      <c r="D285" s="4"/>
      <c r="E285" s="4"/>
      <c r="G285" s="25"/>
      <c r="H285" s="4"/>
    </row>
    <row r="286" spans="3:8" ht="14.25" customHeight="1">
      <c r="C286" s="27"/>
      <c r="D286" s="4"/>
      <c r="E286" s="4"/>
      <c r="G286" s="25"/>
      <c r="H286" s="4"/>
    </row>
    <row r="287" spans="3:8" ht="14.25" customHeight="1">
      <c r="C287" s="27"/>
      <c r="D287" s="4"/>
      <c r="E287" s="4"/>
      <c r="G287" s="25"/>
      <c r="H287" s="4"/>
    </row>
    <row r="288" spans="3:8" ht="14.25" customHeight="1">
      <c r="C288" s="27"/>
      <c r="D288" s="4"/>
      <c r="E288" s="4"/>
      <c r="G288" s="25"/>
      <c r="H288" s="4"/>
    </row>
    <row r="289" spans="3:8" ht="14.25" customHeight="1">
      <c r="C289" s="27"/>
      <c r="D289" s="4"/>
      <c r="E289" s="4"/>
      <c r="G289" s="25"/>
      <c r="H289" s="4"/>
    </row>
    <row r="290" spans="3:8" ht="14.25" customHeight="1">
      <c r="C290" s="27"/>
      <c r="D290" s="4"/>
      <c r="E290" s="4"/>
      <c r="G290" s="25"/>
      <c r="H290" s="4"/>
    </row>
    <row r="291" spans="3:8" ht="14.25" customHeight="1">
      <c r="C291" s="27"/>
      <c r="D291" s="4"/>
      <c r="E291" s="4"/>
      <c r="G291" s="25"/>
      <c r="H291" s="4"/>
    </row>
    <row r="292" spans="3:8" ht="14.25" customHeight="1">
      <c r="C292" s="27"/>
      <c r="D292" s="4"/>
      <c r="E292" s="4"/>
      <c r="G292" s="25"/>
      <c r="H292" s="4"/>
    </row>
    <row r="293" spans="3:8" ht="14.25" customHeight="1">
      <c r="C293" s="27"/>
      <c r="D293" s="4"/>
      <c r="E293" s="4"/>
      <c r="G293" s="25"/>
      <c r="H293" s="4"/>
    </row>
    <row r="294" spans="3:8" ht="14.25" customHeight="1">
      <c r="C294" s="27"/>
      <c r="D294" s="4"/>
      <c r="E294" s="4"/>
      <c r="G294" s="25"/>
      <c r="H294" s="4"/>
    </row>
    <row r="295" spans="3:8" ht="14.25" customHeight="1">
      <c r="C295" s="27"/>
      <c r="D295" s="4"/>
      <c r="E295" s="4"/>
      <c r="G295" s="25"/>
      <c r="H295" s="4"/>
    </row>
    <row r="296" spans="3:8" ht="14.25" customHeight="1">
      <c r="C296" s="27"/>
      <c r="D296" s="4"/>
      <c r="E296" s="4"/>
      <c r="G296" s="25"/>
      <c r="H296" s="4"/>
    </row>
    <row r="297" spans="3:8" ht="14.25" customHeight="1">
      <c r="C297" s="27"/>
      <c r="D297" s="4"/>
      <c r="E297" s="4"/>
      <c r="G297" s="25"/>
      <c r="H297" s="4"/>
    </row>
    <row r="298" spans="3:8" ht="14.25" customHeight="1">
      <c r="C298" s="27"/>
      <c r="D298" s="4"/>
      <c r="E298" s="4"/>
      <c r="G298" s="25"/>
      <c r="H298" s="4"/>
    </row>
    <row r="299" spans="3:8" ht="14.25" customHeight="1">
      <c r="C299" s="27"/>
      <c r="D299" s="4"/>
      <c r="E299" s="4"/>
      <c r="G299" s="25"/>
      <c r="H299" s="4"/>
    </row>
    <row r="300" spans="3:8" ht="14.25" customHeight="1">
      <c r="C300" s="27"/>
      <c r="D300" s="4"/>
      <c r="E300" s="4"/>
      <c r="G300" s="25"/>
      <c r="H300" s="4"/>
    </row>
    <row r="301" spans="3:8" ht="14.25" customHeight="1">
      <c r="C301" s="27"/>
      <c r="D301" s="4"/>
      <c r="E301" s="4"/>
      <c r="G301" s="25"/>
      <c r="H301" s="4"/>
    </row>
    <row r="302" spans="3:8" ht="14.25" customHeight="1">
      <c r="C302" s="27"/>
      <c r="D302" s="4"/>
      <c r="E302" s="4"/>
      <c r="G302" s="25"/>
      <c r="H302" s="4"/>
    </row>
    <row r="303" spans="3:8" ht="14.25" customHeight="1">
      <c r="C303" s="27"/>
      <c r="D303" s="4"/>
      <c r="E303" s="4"/>
      <c r="G303" s="25"/>
      <c r="H303" s="4"/>
    </row>
    <row r="304" spans="3:8" ht="14.25" customHeight="1">
      <c r="C304" s="27"/>
      <c r="D304" s="4"/>
      <c r="E304" s="4"/>
      <c r="G304" s="25"/>
      <c r="H304" s="4"/>
    </row>
    <row r="305" spans="3:8" ht="14.25" customHeight="1">
      <c r="C305" s="27"/>
      <c r="D305" s="4"/>
      <c r="E305" s="4"/>
      <c r="G305" s="25"/>
      <c r="H305" s="4"/>
    </row>
    <row r="306" spans="3:8" ht="14.25" customHeight="1">
      <c r="C306" s="27"/>
      <c r="D306" s="4"/>
      <c r="E306" s="4"/>
      <c r="G306" s="25"/>
      <c r="H306" s="4"/>
    </row>
    <row r="307" spans="3:8" ht="14.25" customHeight="1">
      <c r="C307" s="27"/>
      <c r="D307" s="4"/>
      <c r="E307" s="4"/>
      <c r="G307" s="25"/>
      <c r="H307" s="4"/>
    </row>
    <row r="308" spans="3:8" ht="14.25" customHeight="1">
      <c r="C308" s="27"/>
      <c r="D308" s="4"/>
      <c r="E308" s="4"/>
      <c r="G308" s="25"/>
      <c r="H308" s="4"/>
    </row>
    <row r="309" spans="3:8" ht="14.25" customHeight="1">
      <c r="C309" s="27"/>
      <c r="D309" s="4"/>
      <c r="E309" s="4"/>
      <c r="G309" s="25"/>
      <c r="H309" s="4"/>
    </row>
    <row r="310" spans="3:8" ht="14.25" customHeight="1">
      <c r="C310" s="27"/>
      <c r="D310" s="4"/>
      <c r="E310" s="4"/>
      <c r="G310" s="25"/>
      <c r="H310" s="4"/>
    </row>
    <row r="311" spans="3:8" ht="14.25" customHeight="1">
      <c r="C311" s="27"/>
      <c r="D311" s="4"/>
      <c r="E311" s="4"/>
      <c r="G311" s="25"/>
      <c r="H311" s="4"/>
    </row>
    <row r="312" spans="3:8" ht="14.25" customHeight="1">
      <c r="C312" s="27"/>
      <c r="D312" s="4"/>
      <c r="E312" s="4"/>
      <c r="G312" s="25"/>
      <c r="H312" s="4"/>
    </row>
    <row r="313" spans="3:8" ht="14.25" customHeight="1">
      <c r="C313" s="27"/>
      <c r="D313" s="4"/>
      <c r="E313" s="4"/>
      <c r="G313" s="25"/>
      <c r="H313" s="4"/>
    </row>
    <row r="314" spans="3:8" ht="14.25" customHeight="1">
      <c r="C314" s="27"/>
      <c r="D314" s="4"/>
      <c r="E314" s="4"/>
      <c r="G314" s="25"/>
      <c r="H314" s="4"/>
    </row>
    <row r="315" spans="3:8" ht="14.25" customHeight="1">
      <c r="C315" s="27"/>
      <c r="D315" s="4"/>
      <c r="E315" s="4"/>
      <c r="G315" s="25"/>
      <c r="H315" s="4"/>
    </row>
    <row r="316" spans="3:8" ht="14.25" customHeight="1">
      <c r="C316" s="27"/>
      <c r="D316" s="4"/>
      <c r="E316" s="4"/>
      <c r="G316" s="25"/>
      <c r="H316" s="4"/>
    </row>
    <row r="317" spans="3:8" ht="14.25" customHeight="1">
      <c r="C317" s="27"/>
      <c r="D317" s="4"/>
      <c r="E317" s="4"/>
      <c r="G317" s="25"/>
      <c r="H317" s="4"/>
    </row>
    <row r="318" spans="3:8" ht="14.25" customHeight="1">
      <c r="C318" s="27"/>
      <c r="D318" s="4"/>
      <c r="E318" s="4"/>
      <c r="G318" s="25"/>
      <c r="H318" s="4"/>
    </row>
    <row r="319" spans="3:8" ht="14.25" customHeight="1">
      <c r="C319" s="27"/>
      <c r="D319" s="4"/>
      <c r="E319" s="4"/>
      <c r="G319" s="25"/>
      <c r="H319" s="4"/>
    </row>
    <row r="320" spans="3:8" ht="14.25" customHeight="1">
      <c r="C320" s="27"/>
      <c r="D320" s="4"/>
      <c r="E320" s="4"/>
      <c r="G320" s="25"/>
      <c r="H320" s="4"/>
    </row>
    <row r="321" spans="3:8" ht="14.25" customHeight="1">
      <c r="C321" s="27"/>
      <c r="D321" s="4"/>
      <c r="E321" s="4"/>
      <c r="G321" s="25"/>
      <c r="H321" s="4"/>
    </row>
    <row r="322" spans="3:8" ht="14.25" customHeight="1">
      <c r="C322" s="27"/>
      <c r="D322" s="4"/>
      <c r="E322" s="4"/>
      <c r="G322" s="25"/>
      <c r="H322" s="4"/>
    </row>
    <row r="323" spans="3:8" ht="14.25" customHeight="1">
      <c r="C323" s="27"/>
      <c r="D323" s="4"/>
      <c r="E323" s="4"/>
      <c r="G323" s="25"/>
      <c r="H323" s="4"/>
    </row>
    <row r="324" spans="3:8" ht="14.25" customHeight="1">
      <c r="C324" s="27"/>
      <c r="D324" s="4"/>
      <c r="E324" s="4"/>
      <c r="G324" s="25"/>
      <c r="H324" s="4"/>
    </row>
    <row r="325" spans="3:8" ht="14.25" customHeight="1">
      <c r="C325" s="27"/>
      <c r="D325" s="4"/>
      <c r="E325" s="4"/>
      <c r="G325" s="25"/>
      <c r="H325" s="4"/>
    </row>
    <row r="326" spans="3:8" ht="14.25" customHeight="1">
      <c r="C326" s="27"/>
      <c r="D326" s="4"/>
      <c r="E326" s="4"/>
      <c r="G326" s="25"/>
      <c r="H326" s="4"/>
    </row>
    <row r="327" spans="3:8" ht="14.25" customHeight="1">
      <c r="C327" s="27"/>
      <c r="D327" s="4"/>
      <c r="E327" s="4"/>
      <c r="G327" s="25"/>
      <c r="H327" s="4"/>
    </row>
    <row r="328" spans="3:8" ht="14.25" customHeight="1">
      <c r="C328" s="27"/>
      <c r="D328" s="4"/>
      <c r="E328" s="4"/>
      <c r="G328" s="25"/>
      <c r="H328" s="4"/>
    </row>
    <row r="329" spans="3:8" ht="14.25" customHeight="1">
      <c r="C329" s="27"/>
      <c r="D329" s="4"/>
      <c r="E329" s="4"/>
      <c r="G329" s="25"/>
      <c r="H329" s="4"/>
    </row>
    <row r="330" spans="3:8" ht="14.25" customHeight="1">
      <c r="C330" s="27"/>
      <c r="D330" s="4"/>
      <c r="E330" s="4"/>
      <c r="G330" s="25"/>
      <c r="H330" s="4"/>
    </row>
    <row r="331" spans="3:8" ht="14.25" customHeight="1">
      <c r="C331" s="27"/>
      <c r="D331" s="4"/>
      <c r="E331" s="4"/>
      <c r="G331" s="25"/>
      <c r="H331" s="4"/>
    </row>
    <row r="332" spans="3:8" ht="14.25" customHeight="1">
      <c r="C332" s="27"/>
      <c r="D332" s="4"/>
      <c r="E332" s="4"/>
      <c r="G332" s="25"/>
      <c r="H332" s="4"/>
    </row>
    <row r="333" spans="3:8" ht="14.25" customHeight="1">
      <c r="C333" s="27"/>
      <c r="D333" s="4"/>
      <c r="E333" s="4"/>
      <c r="G333" s="25"/>
      <c r="H333" s="4"/>
    </row>
    <row r="334" spans="3:8" ht="14.25" customHeight="1">
      <c r="C334" s="27"/>
      <c r="D334" s="4"/>
      <c r="E334" s="4"/>
      <c r="G334" s="25"/>
      <c r="H334" s="4"/>
    </row>
    <row r="335" spans="3:8" ht="14.25" customHeight="1">
      <c r="C335" s="27"/>
      <c r="D335" s="4"/>
      <c r="E335" s="4"/>
      <c r="G335" s="25"/>
      <c r="H335" s="4"/>
    </row>
    <row r="336" spans="3:8" ht="14.25" customHeight="1">
      <c r="C336" s="27"/>
      <c r="D336" s="4"/>
      <c r="E336" s="4"/>
      <c r="G336" s="25"/>
      <c r="H336" s="4"/>
    </row>
    <row r="337" spans="3:8" ht="14.25" customHeight="1">
      <c r="C337" s="27"/>
      <c r="D337" s="4"/>
      <c r="E337" s="4"/>
      <c r="G337" s="25"/>
      <c r="H337" s="4"/>
    </row>
    <row r="338" spans="3:8" ht="14.25" customHeight="1">
      <c r="C338" s="27"/>
      <c r="D338" s="4"/>
      <c r="E338" s="4"/>
      <c r="G338" s="25"/>
      <c r="H338" s="4"/>
    </row>
    <row r="339" spans="3:8" ht="14.25" customHeight="1">
      <c r="C339" s="27"/>
      <c r="D339" s="4"/>
      <c r="E339" s="4"/>
      <c r="G339" s="25"/>
      <c r="H339" s="4"/>
    </row>
    <row r="340" spans="3:8" ht="14.25" customHeight="1">
      <c r="C340" s="27"/>
      <c r="D340" s="4"/>
      <c r="E340" s="4"/>
      <c r="G340" s="25"/>
      <c r="H340" s="4"/>
    </row>
    <row r="341" spans="3:8" ht="14.25" customHeight="1">
      <c r="C341" s="27"/>
      <c r="D341" s="4"/>
      <c r="E341" s="4"/>
      <c r="G341" s="25"/>
      <c r="H341" s="4"/>
    </row>
    <row r="342" spans="3:8" ht="14.25" customHeight="1">
      <c r="C342" s="27"/>
      <c r="D342" s="4"/>
      <c r="E342" s="4"/>
      <c r="G342" s="25"/>
      <c r="H342" s="4"/>
    </row>
    <row r="343" spans="3:8" ht="14.25" customHeight="1">
      <c r="C343" s="27"/>
      <c r="D343" s="4"/>
      <c r="E343" s="4"/>
      <c r="G343" s="25"/>
      <c r="H343" s="4"/>
    </row>
    <row r="344" spans="3:8" ht="14.25" customHeight="1">
      <c r="C344" s="27"/>
      <c r="D344" s="4"/>
      <c r="E344" s="4"/>
      <c r="G344" s="25"/>
      <c r="H344" s="4"/>
    </row>
    <row r="345" spans="3:8" ht="14.25" customHeight="1">
      <c r="C345" s="27"/>
      <c r="D345" s="4"/>
      <c r="E345" s="4"/>
      <c r="G345" s="25"/>
      <c r="H345" s="4"/>
    </row>
    <row r="346" spans="3:8" ht="14.25" customHeight="1">
      <c r="C346" s="27"/>
      <c r="D346" s="4"/>
      <c r="E346" s="4"/>
      <c r="G346" s="25"/>
      <c r="H346" s="4"/>
    </row>
    <row r="347" spans="3:8" ht="14.25" customHeight="1">
      <c r="C347" s="27"/>
      <c r="D347" s="4"/>
      <c r="E347" s="4"/>
      <c r="G347" s="25"/>
      <c r="H347" s="4"/>
    </row>
    <row r="348" spans="3:8" ht="14.25" customHeight="1">
      <c r="C348" s="27"/>
      <c r="D348" s="4"/>
      <c r="E348" s="4"/>
      <c r="G348" s="25"/>
      <c r="H348" s="4"/>
    </row>
    <row r="349" spans="3:8" ht="14.25" customHeight="1">
      <c r="C349" s="27"/>
      <c r="D349" s="4"/>
      <c r="E349" s="4"/>
      <c r="G349" s="25"/>
      <c r="H349" s="4"/>
    </row>
    <row r="350" spans="3:8" ht="14.25" customHeight="1">
      <c r="C350" s="27"/>
      <c r="D350" s="4"/>
      <c r="E350" s="4"/>
      <c r="G350" s="25"/>
      <c r="H350" s="4"/>
    </row>
    <row r="351" spans="3:8" ht="14.25" customHeight="1">
      <c r="C351" s="27"/>
      <c r="D351" s="4"/>
      <c r="E351" s="4"/>
      <c r="G351" s="25"/>
      <c r="H351" s="4"/>
    </row>
    <row r="352" spans="3:8" ht="14.25" customHeight="1">
      <c r="C352" s="27"/>
      <c r="D352" s="4"/>
      <c r="E352" s="4"/>
      <c r="G352" s="25"/>
      <c r="H352" s="4"/>
    </row>
    <row r="353" spans="3:8" ht="14.25" customHeight="1">
      <c r="C353" s="27"/>
      <c r="D353" s="4"/>
      <c r="E353" s="4"/>
      <c r="G353" s="25"/>
      <c r="H353" s="4"/>
    </row>
    <row r="354" spans="3:8" ht="14.25" customHeight="1">
      <c r="C354" s="27"/>
      <c r="D354" s="4"/>
      <c r="E354" s="4"/>
      <c r="G354" s="25"/>
      <c r="H354" s="4"/>
    </row>
    <row r="355" spans="3:8" ht="14.25" customHeight="1">
      <c r="C355" s="27"/>
      <c r="D355" s="4"/>
      <c r="E355" s="4"/>
      <c r="G355" s="25"/>
      <c r="H355" s="4"/>
    </row>
    <row r="356" spans="3:8" ht="14.25" customHeight="1">
      <c r="C356" s="27"/>
      <c r="D356" s="4"/>
      <c r="E356" s="4"/>
      <c r="G356" s="25"/>
      <c r="H356" s="4"/>
    </row>
    <row r="357" spans="3:8" ht="14.25" customHeight="1">
      <c r="C357" s="27"/>
      <c r="D357" s="4"/>
      <c r="E357" s="4"/>
      <c r="G357" s="25"/>
      <c r="H357" s="4"/>
    </row>
    <row r="358" spans="3:8" ht="14.25" customHeight="1">
      <c r="C358" s="27"/>
      <c r="D358" s="4"/>
      <c r="E358" s="4"/>
      <c r="G358" s="25"/>
      <c r="H358" s="4"/>
    </row>
    <row r="359" spans="3:8" ht="14.25" customHeight="1">
      <c r="C359" s="27"/>
      <c r="D359" s="4"/>
      <c r="E359" s="4"/>
      <c r="G359" s="25"/>
      <c r="H359" s="4"/>
    </row>
    <row r="360" spans="3:8" ht="14.25" customHeight="1">
      <c r="C360" s="27"/>
      <c r="D360" s="4"/>
      <c r="E360" s="4"/>
      <c r="G360" s="25"/>
      <c r="H360" s="4"/>
    </row>
    <row r="361" spans="3:8" ht="14.25" customHeight="1">
      <c r="C361" s="27"/>
      <c r="D361" s="4"/>
      <c r="E361" s="4"/>
      <c r="G361" s="25"/>
      <c r="H361" s="4"/>
    </row>
    <row r="362" spans="3:8" ht="14.25" customHeight="1">
      <c r="C362" s="27"/>
      <c r="D362" s="4"/>
      <c r="E362" s="4"/>
      <c r="G362" s="25"/>
      <c r="H362" s="4"/>
    </row>
    <row r="363" spans="3:8" ht="14.25" customHeight="1">
      <c r="C363" s="27"/>
      <c r="D363" s="4"/>
      <c r="E363" s="4"/>
      <c r="G363" s="25"/>
      <c r="H363" s="4"/>
    </row>
    <row r="364" spans="3:8" ht="14.25" customHeight="1">
      <c r="C364" s="27"/>
      <c r="D364" s="4"/>
      <c r="E364" s="4"/>
      <c r="G364" s="25"/>
      <c r="H364" s="4"/>
    </row>
    <row r="365" spans="3:8" ht="14.25" customHeight="1">
      <c r="C365" s="27"/>
      <c r="D365" s="4"/>
      <c r="E365" s="4"/>
      <c r="G365" s="25"/>
      <c r="H365" s="4"/>
    </row>
    <row r="366" spans="3:8" ht="14.25" customHeight="1">
      <c r="C366" s="27"/>
      <c r="D366" s="4"/>
      <c r="E366" s="4"/>
      <c r="G366" s="25"/>
      <c r="H366" s="4"/>
    </row>
    <row r="367" spans="3:8" ht="14.25" customHeight="1">
      <c r="C367" s="27"/>
      <c r="D367" s="4"/>
      <c r="E367" s="4"/>
      <c r="G367" s="25"/>
      <c r="H367" s="4"/>
    </row>
    <row r="368" spans="3:8" ht="14.25" customHeight="1">
      <c r="C368" s="27"/>
      <c r="D368" s="4"/>
      <c r="E368" s="4"/>
      <c r="G368" s="25"/>
      <c r="H368" s="4"/>
    </row>
    <row r="369" spans="3:8" ht="14.25" customHeight="1">
      <c r="C369" s="27"/>
      <c r="D369" s="4"/>
      <c r="E369" s="4"/>
      <c r="G369" s="25"/>
      <c r="H369" s="4"/>
    </row>
    <row r="370" spans="3:8" ht="14.25" customHeight="1">
      <c r="C370" s="27"/>
      <c r="D370" s="4"/>
      <c r="E370" s="4"/>
      <c r="G370" s="25"/>
      <c r="H370" s="4"/>
    </row>
    <row r="371" spans="3:8" ht="14.25" customHeight="1">
      <c r="C371" s="27"/>
      <c r="D371" s="4"/>
      <c r="E371" s="4"/>
      <c r="G371" s="25"/>
      <c r="H371" s="4"/>
    </row>
    <row r="372" spans="3:8" ht="14.25" customHeight="1">
      <c r="C372" s="27"/>
      <c r="D372" s="4"/>
      <c r="E372" s="4"/>
      <c r="G372" s="25"/>
      <c r="H372" s="4"/>
    </row>
    <row r="373" spans="3:8" ht="14.25" customHeight="1">
      <c r="C373" s="27"/>
      <c r="D373" s="4"/>
      <c r="E373" s="4"/>
      <c r="G373" s="25"/>
      <c r="H373" s="4"/>
    </row>
    <row r="374" spans="3:8" ht="14.25" customHeight="1">
      <c r="C374" s="27"/>
      <c r="D374" s="4"/>
      <c r="E374" s="4"/>
      <c r="G374" s="25"/>
      <c r="H374" s="4"/>
    </row>
    <row r="375" spans="3:8" ht="14.25" customHeight="1">
      <c r="C375" s="27"/>
      <c r="D375" s="4"/>
      <c r="E375" s="4"/>
      <c r="G375" s="25"/>
      <c r="H375" s="4"/>
    </row>
    <row r="376" spans="3:8" ht="14.25" customHeight="1">
      <c r="C376" s="27"/>
      <c r="D376" s="4"/>
      <c r="E376" s="4"/>
      <c r="G376" s="25"/>
      <c r="H376" s="4"/>
    </row>
    <row r="377" spans="3:8" ht="14.25" customHeight="1">
      <c r="C377" s="27"/>
      <c r="D377" s="4"/>
      <c r="E377" s="4"/>
      <c r="G377" s="25"/>
      <c r="H377" s="4"/>
    </row>
    <row r="378" spans="3:8" ht="14.25" customHeight="1">
      <c r="C378" s="27"/>
      <c r="D378" s="4"/>
      <c r="E378" s="4"/>
      <c r="G378" s="25"/>
      <c r="H378" s="4"/>
    </row>
    <row r="379" spans="3:8" ht="14.25" customHeight="1">
      <c r="C379" s="27"/>
      <c r="D379" s="4"/>
      <c r="E379" s="4"/>
      <c r="G379" s="25"/>
      <c r="H379" s="4"/>
    </row>
    <row r="380" spans="3:8" ht="14.25" customHeight="1">
      <c r="C380" s="27"/>
      <c r="D380" s="4"/>
      <c r="E380" s="4"/>
      <c r="G380" s="25"/>
      <c r="H380" s="4"/>
    </row>
    <row r="381" spans="3:8" ht="14.25" customHeight="1">
      <c r="C381" s="27"/>
      <c r="D381" s="4"/>
      <c r="E381" s="4"/>
      <c r="G381" s="25"/>
      <c r="H381" s="4"/>
    </row>
    <row r="382" spans="3:8" ht="14.25" customHeight="1">
      <c r="C382" s="27"/>
      <c r="D382" s="4"/>
      <c r="E382" s="4"/>
      <c r="G382" s="25"/>
      <c r="H382" s="4"/>
    </row>
    <row r="383" spans="3:8" ht="14.25" customHeight="1">
      <c r="C383" s="27"/>
      <c r="D383" s="4"/>
      <c r="E383" s="4"/>
      <c r="G383" s="25"/>
      <c r="H383" s="4"/>
    </row>
    <row r="384" spans="3:8" ht="14.25" customHeight="1">
      <c r="C384" s="27"/>
      <c r="D384" s="4"/>
      <c r="E384" s="4"/>
      <c r="G384" s="25"/>
      <c r="H384" s="4"/>
    </row>
    <row r="385" spans="3:8" ht="14.25" customHeight="1">
      <c r="C385" s="27"/>
      <c r="D385" s="4"/>
      <c r="E385" s="4"/>
      <c r="G385" s="25"/>
      <c r="H385" s="4"/>
    </row>
    <row r="386" spans="3:8" ht="14.25" customHeight="1">
      <c r="C386" s="27"/>
      <c r="D386" s="4"/>
      <c r="E386" s="4"/>
      <c r="G386" s="25"/>
      <c r="H386" s="4"/>
    </row>
    <row r="387" spans="3:8" ht="14.25" customHeight="1">
      <c r="C387" s="27"/>
      <c r="D387" s="4"/>
      <c r="E387" s="4"/>
      <c r="G387" s="25"/>
      <c r="H387" s="4"/>
    </row>
    <row r="388" spans="3:8" ht="14.25" customHeight="1">
      <c r="C388" s="27"/>
      <c r="D388" s="4"/>
      <c r="E388" s="4"/>
      <c r="G388" s="25"/>
      <c r="H388" s="4"/>
    </row>
    <row r="389" spans="3:8" ht="14.25" customHeight="1">
      <c r="C389" s="27"/>
      <c r="D389" s="4"/>
      <c r="E389" s="4"/>
      <c r="G389" s="25"/>
      <c r="H389" s="4"/>
    </row>
    <row r="390" spans="3:8" ht="14.25" customHeight="1">
      <c r="C390" s="27"/>
      <c r="D390" s="4"/>
      <c r="E390" s="4"/>
      <c r="G390" s="25"/>
      <c r="H390" s="4"/>
    </row>
    <row r="391" spans="3:8" ht="14.25" customHeight="1">
      <c r="C391" s="27"/>
      <c r="D391" s="4"/>
      <c r="E391" s="4"/>
      <c r="G391" s="25"/>
      <c r="H391" s="4"/>
    </row>
    <row r="392" spans="3:8" ht="14.25" customHeight="1">
      <c r="C392" s="27"/>
      <c r="D392" s="4"/>
      <c r="E392" s="4"/>
      <c r="G392" s="25"/>
      <c r="H392" s="4"/>
    </row>
    <row r="393" spans="3:8" ht="14.25" customHeight="1">
      <c r="C393" s="27"/>
      <c r="D393" s="4"/>
      <c r="E393" s="4"/>
      <c r="G393" s="25"/>
      <c r="H393" s="4"/>
    </row>
    <row r="394" spans="3:8" ht="14.25" customHeight="1">
      <c r="C394" s="27"/>
      <c r="D394" s="4"/>
      <c r="E394" s="4"/>
      <c r="G394" s="25"/>
      <c r="H394" s="4"/>
    </row>
    <row r="395" spans="3:8" ht="14.25" customHeight="1">
      <c r="C395" s="27"/>
      <c r="D395" s="4"/>
      <c r="E395" s="4"/>
      <c r="G395" s="25"/>
      <c r="H395" s="4"/>
    </row>
    <row r="396" spans="3:8" ht="14.25" customHeight="1">
      <c r="C396" s="27"/>
      <c r="D396" s="4"/>
      <c r="E396" s="4"/>
      <c r="G396" s="25"/>
      <c r="H396" s="4"/>
    </row>
    <row r="397" spans="3:8" ht="14.25" customHeight="1">
      <c r="C397" s="27"/>
      <c r="D397" s="4"/>
      <c r="E397" s="4"/>
      <c r="G397" s="25"/>
      <c r="H397" s="4"/>
    </row>
    <row r="398" spans="3:8" ht="14.25" customHeight="1">
      <c r="C398" s="27"/>
      <c r="D398" s="4"/>
      <c r="E398" s="4"/>
      <c r="G398" s="25"/>
      <c r="H398" s="4"/>
    </row>
    <row r="399" spans="3:8" ht="14.25" customHeight="1">
      <c r="C399" s="27"/>
      <c r="D399" s="4"/>
      <c r="E399" s="4"/>
      <c r="G399" s="25"/>
      <c r="H399" s="4"/>
    </row>
    <row r="400" spans="3:8" ht="14.25" customHeight="1">
      <c r="C400" s="27"/>
      <c r="D400" s="4"/>
      <c r="E400" s="4"/>
      <c r="G400" s="25"/>
      <c r="H400" s="4"/>
    </row>
    <row r="401" spans="3:8" ht="14.25" customHeight="1">
      <c r="C401" s="27"/>
      <c r="D401" s="4"/>
      <c r="E401" s="4"/>
      <c r="G401" s="25"/>
      <c r="H401" s="4"/>
    </row>
    <row r="402" spans="3:8" ht="14.25" customHeight="1">
      <c r="C402" s="27"/>
      <c r="D402" s="4"/>
      <c r="E402" s="4"/>
      <c r="G402" s="25"/>
      <c r="H402" s="4"/>
    </row>
    <row r="403" spans="3:8" ht="14.25" customHeight="1">
      <c r="C403" s="27"/>
      <c r="D403" s="4"/>
      <c r="E403" s="4"/>
      <c r="G403" s="25"/>
      <c r="H403" s="4"/>
    </row>
    <row r="404" spans="3:8" ht="14.25" customHeight="1">
      <c r="C404" s="27"/>
      <c r="D404" s="4"/>
      <c r="E404" s="4"/>
      <c r="G404" s="25"/>
      <c r="H404" s="4"/>
    </row>
    <row r="405" spans="3:8" ht="14.25" customHeight="1">
      <c r="C405" s="27"/>
      <c r="D405" s="4"/>
      <c r="E405" s="4"/>
      <c r="G405" s="25"/>
      <c r="H405" s="4"/>
    </row>
    <row r="406" spans="3:8" ht="14.25" customHeight="1">
      <c r="C406" s="27"/>
      <c r="D406" s="4"/>
      <c r="E406" s="4"/>
      <c r="G406" s="25"/>
      <c r="H406" s="4"/>
    </row>
    <row r="407" spans="3:8" ht="14.25" customHeight="1">
      <c r="C407" s="27"/>
      <c r="D407" s="4"/>
      <c r="E407" s="4"/>
      <c r="G407" s="25"/>
      <c r="H407" s="4"/>
    </row>
    <row r="408" spans="3:8" ht="14.25" customHeight="1">
      <c r="C408" s="27"/>
      <c r="D408" s="4"/>
      <c r="E408" s="4"/>
      <c r="G408" s="25"/>
      <c r="H408" s="4"/>
    </row>
    <row r="409" spans="3:8" ht="14.25" customHeight="1">
      <c r="C409" s="27"/>
      <c r="D409" s="4"/>
      <c r="E409" s="4"/>
      <c r="G409" s="25"/>
      <c r="H409" s="4"/>
    </row>
    <row r="410" spans="3:8" ht="14.25" customHeight="1">
      <c r="C410" s="27"/>
      <c r="D410" s="4"/>
      <c r="E410" s="4"/>
      <c r="G410" s="25"/>
      <c r="H410" s="4"/>
    </row>
    <row r="411" spans="3:8" ht="14.25" customHeight="1">
      <c r="C411" s="27"/>
      <c r="D411" s="4"/>
      <c r="E411" s="4"/>
      <c r="G411" s="25"/>
      <c r="H411" s="4"/>
    </row>
    <row r="412" spans="3:8" ht="14.25" customHeight="1">
      <c r="C412" s="27"/>
      <c r="D412" s="4"/>
      <c r="E412" s="4"/>
      <c r="G412" s="25"/>
      <c r="H412" s="4"/>
    </row>
    <row r="413" spans="3:8" ht="14.25" customHeight="1">
      <c r="C413" s="27"/>
      <c r="D413" s="4"/>
      <c r="E413" s="4"/>
      <c r="G413" s="25"/>
      <c r="H413" s="4"/>
    </row>
    <row r="414" spans="3:8" ht="14.25" customHeight="1">
      <c r="C414" s="27"/>
      <c r="D414" s="4"/>
      <c r="E414" s="4"/>
      <c r="G414" s="25"/>
      <c r="H414" s="4"/>
    </row>
    <row r="415" spans="3:8" ht="14.25" customHeight="1">
      <c r="C415" s="27"/>
      <c r="D415" s="4"/>
      <c r="E415" s="4"/>
      <c r="G415" s="25"/>
      <c r="H415" s="4"/>
    </row>
    <row r="416" spans="3:8" ht="14.25" customHeight="1">
      <c r="C416" s="27"/>
      <c r="D416" s="4"/>
      <c r="E416" s="4"/>
      <c r="G416" s="25"/>
      <c r="H416" s="4"/>
    </row>
    <row r="417" spans="3:8" ht="14.25" customHeight="1">
      <c r="C417" s="27"/>
      <c r="D417" s="4"/>
      <c r="E417" s="4"/>
      <c r="G417" s="25"/>
      <c r="H417" s="4"/>
    </row>
    <row r="418" spans="3:8" ht="14.25" customHeight="1">
      <c r="C418" s="27"/>
      <c r="D418" s="4"/>
      <c r="E418" s="4"/>
      <c r="G418" s="25"/>
      <c r="H418" s="4"/>
    </row>
    <row r="419" spans="3:8" ht="14.25" customHeight="1">
      <c r="C419" s="27"/>
      <c r="D419" s="4"/>
      <c r="E419" s="4"/>
      <c r="G419" s="25"/>
      <c r="H419" s="4"/>
    </row>
    <row r="420" spans="3:8" ht="14.25" customHeight="1">
      <c r="C420" s="27"/>
      <c r="D420" s="4"/>
      <c r="E420" s="4"/>
      <c r="G420" s="25"/>
      <c r="H420" s="4"/>
    </row>
    <row r="421" spans="3:8" ht="14.25" customHeight="1">
      <c r="C421" s="27"/>
      <c r="D421" s="4"/>
      <c r="E421" s="4"/>
      <c r="G421" s="25"/>
      <c r="H421" s="4"/>
    </row>
    <row r="422" spans="3:8" ht="14.25" customHeight="1">
      <c r="C422" s="27"/>
      <c r="D422" s="4"/>
      <c r="E422" s="4"/>
      <c r="G422" s="25"/>
      <c r="H422" s="4"/>
    </row>
    <row r="423" spans="3:8" ht="14.25" customHeight="1">
      <c r="C423" s="27"/>
      <c r="D423" s="4"/>
      <c r="E423" s="4"/>
      <c r="G423" s="25"/>
      <c r="H423" s="4"/>
    </row>
    <row r="424" spans="3:8" ht="14.25" customHeight="1">
      <c r="C424" s="27"/>
      <c r="D424" s="4"/>
      <c r="E424" s="4"/>
      <c r="G424" s="25"/>
      <c r="H424" s="4"/>
    </row>
    <row r="425" spans="3:8" ht="14.25" customHeight="1">
      <c r="C425" s="27"/>
      <c r="D425" s="4"/>
      <c r="E425" s="4"/>
      <c r="G425" s="25"/>
      <c r="H425" s="4"/>
    </row>
    <row r="426" spans="3:8" ht="14.25" customHeight="1">
      <c r="C426" s="27"/>
      <c r="D426" s="4"/>
      <c r="E426" s="4"/>
      <c r="G426" s="25"/>
      <c r="H426" s="4"/>
    </row>
    <row r="427" spans="3:8" ht="14.25" customHeight="1">
      <c r="C427" s="27"/>
      <c r="D427" s="4"/>
      <c r="E427" s="4"/>
      <c r="G427" s="25"/>
      <c r="H427" s="4"/>
    </row>
    <row r="428" spans="3:8" ht="14.25" customHeight="1">
      <c r="C428" s="27"/>
      <c r="D428" s="4"/>
      <c r="E428" s="4"/>
      <c r="G428" s="25"/>
      <c r="H428" s="4"/>
    </row>
    <row r="429" spans="3:8" ht="14.25" customHeight="1">
      <c r="C429" s="27"/>
      <c r="D429" s="4"/>
      <c r="E429" s="4"/>
      <c r="G429" s="25"/>
      <c r="H429" s="4"/>
    </row>
    <row r="430" spans="3:8" ht="14.25" customHeight="1">
      <c r="C430" s="27"/>
      <c r="D430" s="4"/>
      <c r="E430" s="4"/>
      <c r="G430" s="25"/>
      <c r="H430" s="4"/>
    </row>
    <row r="431" spans="3:8" ht="14.25" customHeight="1">
      <c r="C431" s="27"/>
      <c r="D431" s="4"/>
      <c r="E431" s="4"/>
      <c r="G431" s="25"/>
      <c r="H431" s="4"/>
    </row>
    <row r="432" spans="3:8" ht="14.25" customHeight="1">
      <c r="C432" s="27"/>
      <c r="D432" s="4"/>
      <c r="E432" s="4"/>
      <c r="G432" s="25"/>
      <c r="H432" s="4"/>
    </row>
    <row r="433" spans="3:8" ht="14.25" customHeight="1">
      <c r="C433" s="27"/>
      <c r="D433" s="4"/>
      <c r="E433" s="4"/>
      <c r="G433" s="25"/>
      <c r="H433" s="4"/>
    </row>
    <row r="434" spans="3:8" ht="14.25" customHeight="1">
      <c r="C434" s="27"/>
      <c r="D434" s="4"/>
      <c r="E434" s="4"/>
      <c r="G434" s="25"/>
      <c r="H434" s="4"/>
    </row>
    <row r="435" spans="3:8" ht="14.25" customHeight="1">
      <c r="C435" s="27"/>
      <c r="D435" s="4"/>
      <c r="E435" s="4"/>
      <c r="G435" s="25"/>
      <c r="H435" s="4"/>
    </row>
    <row r="436" spans="3:8" ht="14.25" customHeight="1">
      <c r="C436" s="27"/>
      <c r="D436" s="4"/>
      <c r="E436" s="4"/>
      <c r="G436" s="25"/>
      <c r="H436" s="4"/>
    </row>
    <row r="437" spans="3:8" ht="14.25" customHeight="1">
      <c r="C437" s="27"/>
      <c r="D437" s="4"/>
      <c r="E437" s="4"/>
      <c r="G437" s="25"/>
      <c r="H437" s="4"/>
    </row>
    <row r="438" spans="3:8" ht="14.25" customHeight="1">
      <c r="C438" s="27"/>
      <c r="D438" s="4"/>
      <c r="E438" s="4"/>
      <c r="G438" s="25"/>
      <c r="H438" s="4"/>
    </row>
    <row r="439" spans="3:8" ht="14.25" customHeight="1">
      <c r="C439" s="27"/>
      <c r="D439" s="4"/>
      <c r="E439" s="4"/>
      <c r="G439" s="25"/>
      <c r="H439" s="4"/>
    </row>
    <row r="440" spans="3:8" ht="14.25" customHeight="1">
      <c r="C440" s="27"/>
      <c r="D440" s="4"/>
      <c r="E440" s="4"/>
      <c r="G440" s="25"/>
      <c r="H440" s="4"/>
    </row>
    <row r="441" spans="3:8" ht="14.25" customHeight="1">
      <c r="C441" s="27"/>
      <c r="D441" s="4"/>
      <c r="E441" s="4"/>
      <c r="G441" s="25"/>
      <c r="H441" s="4"/>
    </row>
    <row r="442" spans="3:8" ht="14.25" customHeight="1">
      <c r="C442" s="27"/>
      <c r="D442" s="4"/>
      <c r="E442" s="4"/>
      <c r="G442" s="25"/>
      <c r="H442" s="4"/>
    </row>
    <row r="443" spans="3:8" ht="14.25" customHeight="1">
      <c r="C443" s="27"/>
      <c r="D443" s="4"/>
      <c r="E443" s="4"/>
      <c r="G443" s="25"/>
      <c r="H443" s="4"/>
    </row>
    <row r="444" spans="3:8" ht="14.25" customHeight="1">
      <c r="C444" s="27"/>
      <c r="D444" s="4"/>
      <c r="E444" s="4"/>
      <c r="G444" s="25"/>
      <c r="H444" s="4"/>
    </row>
    <row r="445" spans="3:8" ht="14.25" customHeight="1">
      <c r="C445" s="27"/>
      <c r="D445" s="4"/>
      <c r="E445" s="4"/>
      <c r="G445" s="25"/>
      <c r="H445" s="4"/>
    </row>
    <row r="446" spans="3:8" ht="14.25" customHeight="1">
      <c r="C446" s="27"/>
      <c r="D446" s="4"/>
      <c r="E446" s="4"/>
      <c r="G446" s="25"/>
      <c r="H446" s="4"/>
    </row>
    <row r="447" spans="3:8" ht="14.25" customHeight="1">
      <c r="C447" s="27"/>
      <c r="D447" s="4"/>
      <c r="E447" s="4"/>
      <c r="G447" s="25"/>
      <c r="H447" s="4"/>
    </row>
    <row r="448" spans="3:8" ht="14.25" customHeight="1">
      <c r="C448" s="27"/>
      <c r="D448" s="4"/>
      <c r="E448" s="4"/>
      <c r="G448" s="25"/>
      <c r="H448" s="4"/>
    </row>
    <row r="449" spans="3:8" ht="14.25" customHeight="1">
      <c r="C449" s="27"/>
      <c r="D449" s="4"/>
      <c r="E449" s="4"/>
      <c r="G449" s="25"/>
      <c r="H449" s="4"/>
    </row>
    <row r="450" spans="3:8" ht="14.25" customHeight="1">
      <c r="C450" s="27"/>
      <c r="D450" s="4"/>
      <c r="E450" s="4"/>
      <c r="G450" s="25"/>
      <c r="H450" s="4"/>
    </row>
    <row r="451" spans="3:8" ht="14.25" customHeight="1">
      <c r="C451" s="27"/>
      <c r="D451" s="4"/>
      <c r="E451" s="4"/>
      <c r="G451" s="25"/>
      <c r="H451" s="4"/>
    </row>
    <row r="452" spans="3:8" ht="14.25" customHeight="1">
      <c r="C452" s="27"/>
      <c r="D452" s="4"/>
      <c r="E452" s="4"/>
      <c r="G452" s="25"/>
      <c r="H452" s="4"/>
    </row>
    <row r="453" spans="3:8" ht="14.25" customHeight="1">
      <c r="C453" s="27"/>
      <c r="D453" s="4"/>
      <c r="E453" s="4"/>
      <c r="G453" s="25"/>
      <c r="H453" s="4"/>
    </row>
    <row r="454" spans="3:8" ht="14.25" customHeight="1">
      <c r="C454" s="27"/>
      <c r="D454" s="4"/>
      <c r="E454" s="4"/>
      <c r="G454" s="25"/>
      <c r="H454" s="4"/>
    </row>
    <row r="455" spans="3:8" ht="14.25" customHeight="1">
      <c r="C455" s="27"/>
      <c r="D455" s="4"/>
      <c r="E455" s="4"/>
      <c r="G455" s="25"/>
      <c r="H455" s="4"/>
    </row>
    <row r="456" spans="3:8" ht="14.25" customHeight="1">
      <c r="C456" s="27"/>
      <c r="D456" s="4"/>
      <c r="E456" s="4"/>
      <c r="G456" s="25"/>
      <c r="H456" s="4"/>
    </row>
    <row r="457" spans="3:8" ht="14.25" customHeight="1">
      <c r="C457" s="27"/>
      <c r="D457" s="4"/>
      <c r="E457" s="4"/>
      <c r="G457" s="25"/>
      <c r="H457" s="4"/>
    </row>
    <row r="458" spans="3:8" ht="14.25" customHeight="1">
      <c r="C458" s="27"/>
      <c r="D458" s="4"/>
      <c r="E458" s="4"/>
      <c r="G458" s="25"/>
      <c r="H458" s="4"/>
    </row>
    <row r="459" spans="3:8" ht="14.25" customHeight="1">
      <c r="C459" s="27"/>
      <c r="D459" s="4"/>
      <c r="E459" s="4"/>
      <c r="G459" s="25"/>
      <c r="H459" s="4"/>
    </row>
    <row r="460" spans="3:8" ht="14.25" customHeight="1">
      <c r="C460" s="27"/>
      <c r="D460" s="4"/>
      <c r="E460" s="4"/>
      <c r="G460" s="25"/>
      <c r="H460" s="4"/>
    </row>
    <row r="461" spans="3:8" ht="14.25" customHeight="1">
      <c r="C461" s="27"/>
      <c r="D461" s="4"/>
      <c r="E461" s="4"/>
      <c r="G461" s="25"/>
      <c r="H461" s="4"/>
    </row>
    <row r="462" spans="3:8" ht="14.25" customHeight="1">
      <c r="C462" s="27"/>
      <c r="D462" s="4"/>
      <c r="E462" s="4"/>
      <c r="G462" s="25"/>
      <c r="H462" s="4"/>
    </row>
    <row r="463" spans="3:8" ht="14.25" customHeight="1">
      <c r="C463" s="27"/>
      <c r="D463" s="4"/>
      <c r="E463" s="4"/>
      <c r="G463" s="25"/>
      <c r="H463" s="4"/>
    </row>
    <row r="464" spans="3:8" ht="14.25" customHeight="1">
      <c r="C464" s="27"/>
      <c r="D464" s="4"/>
      <c r="E464" s="4"/>
      <c r="G464" s="25"/>
      <c r="H464" s="4"/>
    </row>
    <row r="465" spans="3:8" ht="14.25" customHeight="1">
      <c r="C465" s="27"/>
      <c r="D465" s="4"/>
      <c r="E465" s="4"/>
      <c r="G465" s="25"/>
      <c r="H465" s="4"/>
    </row>
    <row r="466" spans="3:8" ht="14.25" customHeight="1">
      <c r="C466" s="27"/>
      <c r="D466" s="4"/>
      <c r="E466" s="4"/>
      <c r="G466" s="25"/>
      <c r="H466" s="4"/>
    </row>
    <row r="467" spans="3:8" ht="14.25" customHeight="1">
      <c r="C467" s="27"/>
      <c r="D467" s="4"/>
      <c r="E467" s="4"/>
      <c r="G467" s="25"/>
      <c r="H467" s="4"/>
    </row>
    <row r="468" spans="3:8" ht="14.25" customHeight="1">
      <c r="C468" s="27"/>
      <c r="D468" s="4"/>
      <c r="E468" s="4"/>
      <c r="G468" s="25"/>
      <c r="H468" s="4"/>
    </row>
    <row r="469" spans="3:8" ht="14.25" customHeight="1">
      <c r="C469" s="27"/>
      <c r="D469" s="4"/>
      <c r="E469" s="4"/>
      <c r="G469" s="25"/>
      <c r="H469" s="4"/>
    </row>
    <row r="470" spans="3:8" ht="14.25" customHeight="1">
      <c r="C470" s="27"/>
      <c r="D470" s="4"/>
      <c r="E470" s="4"/>
      <c r="G470" s="25"/>
      <c r="H470" s="4"/>
    </row>
    <row r="471" spans="3:8" ht="14.25" customHeight="1">
      <c r="C471" s="27"/>
      <c r="D471" s="4"/>
      <c r="E471" s="4"/>
      <c r="G471" s="25"/>
      <c r="H471" s="4"/>
    </row>
    <row r="472" spans="3:8" ht="14.25" customHeight="1">
      <c r="C472" s="27"/>
      <c r="D472" s="4"/>
      <c r="E472" s="4"/>
      <c r="G472" s="25"/>
      <c r="H472" s="4"/>
    </row>
    <row r="473" spans="3:8" ht="14.25" customHeight="1">
      <c r="C473" s="27"/>
      <c r="D473" s="4"/>
      <c r="E473" s="4"/>
      <c r="G473" s="25"/>
      <c r="H473" s="4"/>
    </row>
    <row r="474" spans="3:8" ht="14.25" customHeight="1">
      <c r="C474" s="27"/>
      <c r="D474" s="4"/>
      <c r="E474" s="4"/>
      <c r="G474" s="25"/>
      <c r="H474" s="4"/>
    </row>
    <row r="475" spans="3:8" ht="14.25" customHeight="1">
      <c r="C475" s="27"/>
      <c r="D475" s="4"/>
      <c r="E475" s="4"/>
      <c r="G475" s="25"/>
      <c r="H475" s="4"/>
    </row>
    <row r="476" spans="3:8" ht="14.25" customHeight="1">
      <c r="C476" s="27"/>
      <c r="D476" s="4"/>
      <c r="E476" s="4"/>
      <c r="G476" s="25"/>
      <c r="H476" s="4"/>
    </row>
    <row r="477" spans="3:8" ht="14.25" customHeight="1">
      <c r="C477" s="27"/>
      <c r="D477" s="4"/>
      <c r="E477" s="4"/>
      <c r="G477" s="25"/>
      <c r="H477" s="4"/>
    </row>
    <row r="478" spans="3:8" ht="14.25" customHeight="1">
      <c r="C478" s="27"/>
      <c r="D478" s="4"/>
      <c r="E478" s="4"/>
      <c r="G478" s="25"/>
      <c r="H478" s="4"/>
    </row>
    <row r="479" spans="3:8" ht="14.25" customHeight="1">
      <c r="C479" s="27"/>
      <c r="D479" s="4"/>
      <c r="E479" s="4"/>
      <c r="G479" s="25"/>
      <c r="H479" s="4"/>
    </row>
    <row r="480" spans="3:8" ht="14.25" customHeight="1">
      <c r="C480" s="27"/>
      <c r="D480" s="4"/>
      <c r="E480" s="4"/>
      <c r="G480" s="25"/>
      <c r="H480" s="4"/>
    </row>
    <row r="481" spans="3:8" ht="14.25" customHeight="1">
      <c r="C481" s="27"/>
      <c r="D481" s="4"/>
      <c r="E481" s="4"/>
      <c r="G481" s="25"/>
      <c r="H481" s="4"/>
    </row>
    <row r="482" spans="3:8" ht="14.25" customHeight="1">
      <c r="C482" s="27"/>
      <c r="D482" s="4"/>
      <c r="E482" s="4"/>
      <c r="G482" s="25"/>
      <c r="H482" s="4"/>
    </row>
    <row r="483" spans="3:8" ht="14.25" customHeight="1">
      <c r="C483" s="27"/>
      <c r="D483" s="4"/>
      <c r="E483" s="4"/>
      <c r="G483" s="25"/>
      <c r="H483" s="4"/>
    </row>
    <row r="484" spans="3:8" ht="14.25" customHeight="1">
      <c r="C484" s="27"/>
      <c r="D484" s="4"/>
      <c r="E484" s="4"/>
      <c r="G484" s="25"/>
      <c r="H484" s="4"/>
    </row>
    <row r="485" spans="3:8" ht="14.25" customHeight="1">
      <c r="C485" s="27"/>
      <c r="D485" s="4"/>
      <c r="E485" s="4"/>
      <c r="G485" s="25"/>
      <c r="H485" s="4"/>
    </row>
    <row r="486" spans="3:8" ht="14.25" customHeight="1">
      <c r="C486" s="27"/>
      <c r="D486" s="4"/>
      <c r="E486" s="4"/>
      <c r="G486" s="25"/>
      <c r="H486" s="4"/>
    </row>
    <row r="487" spans="3:8" ht="14.25" customHeight="1">
      <c r="C487" s="27"/>
      <c r="D487" s="4"/>
      <c r="E487" s="4"/>
      <c r="G487" s="25"/>
      <c r="H487" s="4"/>
    </row>
    <row r="488" spans="3:8" ht="14.25" customHeight="1">
      <c r="C488" s="27"/>
      <c r="D488" s="4"/>
      <c r="E488" s="4"/>
      <c r="G488" s="25"/>
      <c r="H488" s="4"/>
    </row>
    <row r="489" spans="3:8" ht="14.25" customHeight="1">
      <c r="C489" s="27"/>
      <c r="D489" s="4"/>
      <c r="E489" s="4"/>
      <c r="G489" s="25"/>
      <c r="H489" s="4"/>
    </row>
    <row r="490" spans="3:8" ht="14.25" customHeight="1">
      <c r="C490" s="27"/>
      <c r="D490" s="4"/>
      <c r="E490" s="4"/>
      <c r="G490" s="25"/>
      <c r="H490" s="4"/>
    </row>
    <row r="491" spans="3:8" ht="14.25" customHeight="1">
      <c r="C491" s="27"/>
      <c r="D491" s="4"/>
      <c r="E491" s="4"/>
      <c r="G491" s="25"/>
      <c r="H491" s="4"/>
    </row>
    <row r="492" spans="3:8" ht="14.25" customHeight="1">
      <c r="C492" s="27"/>
      <c r="D492" s="4"/>
      <c r="E492" s="4"/>
      <c r="G492" s="25"/>
      <c r="H492" s="4"/>
    </row>
    <row r="493" spans="3:8" ht="14.25" customHeight="1">
      <c r="C493" s="27"/>
      <c r="D493" s="4"/>
      <c r="E493" s="4"/>
      <c r="G493" s="25"/>
      <c r="H493" s="4"/>
    </row>
    <row r="494" spans="3:8" ht="14.25" customHeight="1">
      <c r="C494" s="27"/>
      <c r="D494" s="4"/>
      <c r="E494" s="4"/>
      <c r="G494" s="25"/>
      <c r="H494" s="4"/>
    </row>
    <row r="495" spans="3:8" ht="14.25" customHeight="1">
      <c r="C495" s="27"/>
      <c r="D495" s="4"/>
      <c r="E495" s="4"/>
      <c r="G495" s="25"/>
      <c r="H495" s="4"/>
    </row>
    <row r="496" spans="3:8" ht="14.25" customHeight="1">
      <c r="C496" s="27"/>
      <c r="D496" s="4"/>
      <c r="E496" s="4"/>
      <c r="G496" s="25"/>
      <c r="H496" s="4"/>
    </row>
    <row r="497" spans="3:8" ht="14.25" customHeight="1">
      <c r="C497" s="27"/>
      <c r="D497" s="4"/>
      <c r="E497" s="4"/>
      <c r="G497" s="25"/>
      <c r="H497" s="4"/>
    </row>
    <row r="498" spans="3:8" ht="14.25" customHeight="1">
      <c r="C498" s="27"/>
      <c r="D498" s="4"/>
      <c r="E498" s="4"/>
      <c r="G498" s="25"/>
      <c r="H498" s="4"/>
    </row>
    <row r="499" spans="3:8" ht="14.25" customHeight="1">
      <c r="C499" s="27"/>
      <c r="D499" s="4"/>
      <c r="E499" s="4"/>
      <c r="G499" s="25"/>
      <c r="H499" s="4"/>
    </row>
    <row r="500" spans="3:8" ht="14.25" customHeight="1">
      <c r="C500" s="27"/>
      <c r="D500" s="4"/>
      <c r="E500" s="4"/>
      <c r="G500" s="25"/>
      <c r="H500" s="4"/>
    </row>
    <row r="501" spans="3:8" ht="14.25" customHeight="1">
      <c r="C501" s="27"/>
      <c r="D501" s="4"/>
      <c r="E501" s="4"/>
      <c r="G501" s="25"/>
      <c r="H501" s="4"/>
    </row>
    <row r="502" spans="3:8" ht="14.25" customHeight="1">
      <c r="C502" s="27"/>
      <c r="D502" s="4"/>
      <c r="E502" s="4"/>
      <c r="G502" s="25"/>
      <c r="H502" s="4"/>
    </row>
    <row r="503" spans="3:8" ht="14.25" customHeight="1">
      <c r="C503" s="27"/>
      <c r="D503" s="4"/>
      <c r="E503" s="4"/>
      <c r="G503" s="25"/>
      <c r="H503" s="4"/>
    </row>
    <row r="504" spans="3:8" ht="14.25" customHeight="1">
      <c r="C504" s="27"/>
      <c r="D504" s="4"/>
      <c r="E504" s="4"/>
      <c r="G504" s="25"/>
      <c r="H504" s="4"/>
    </row>
    <row r="505" spans="3:8" ht="14.25" customHeight="1">
      <c r="C505" s="27"/>
      <c r="D505" s="4"/>
      <c r="E505" s="4"/>
      <c r="G505" s="25"/>
      <c r="H505" s="4"/>
    </row>
    <row r="506" spans="3:8" ht="14.25" customHeight="1">
      <c r="C506" s="27"/>
      <c r="D506" s="4"/>
      <c r="E506" s="4"/>
      <c r="G506" s="25"/>
      <c r="H506" s="4"/>
    </row>
    <row r="507" spans="3:8" ht="14.25" customHeight="1">
      <c r="C507" s="27"/>
      <c r="D507" s="4"/>
      <c r="E507" s="4"/>
      <c r="G507" s="25"/>
      <c r="H507" s="4"/>
    </row>
    <row r="508" spans="3:8" ht="14.25" customHeight="1">
      <c r="C508" s="27"/>
      <c r="D508" s="4"/>
      <c r="E508" s="4"/>
      <c r="G508" s="25"/>
      <c r="H508" s="4"/>
    </row>
    <row r="509" spans="3:8" ht="14.25" customHeight="1">
      <c r="C509" s="27"/>
      <c r="D509" s="4"/>
      <c r="E509" s="4"/>
      <c r="G509" s="25"/>
      <c r="H509" s="4"/>
    </row>
    <row r="510" spans="3:8" ht="14.25" customHeight="1">
      <c r="C510" s="27"/>
      <c r="D510" s="4"/>
      <c r="E510" s="4"/>
      <c r="G510" s="25"/>
      <c r="H510" s="4"/>
    </row>
    <row r="511" spans="3:8" ht="14.25" customHeight="1">
      <c r="C511" s="27"/>
      <c r="D511" s="4"/>
      <c r="E511" s="4"/>
      <c r="G511" s="25"/>
      <c r="H511" s="4"/>
    </row>
    <row r="512" spans="3:8" ht="14.25" customHeight="1">
      <c r="C512" s="27"/>
      <c r="D512" s="4"/>
      <c r="E512" s="4"/>
      <c r="G512" s="25"/>
      <c r="H512" s="4"/>
    </row>
    <row r="513" spans="3:8" ht="14.25" customHeight="1">
      <c r="C513" s="27"/>
      <c r="D513" s="4"/>
      <c r="E513" s="4"/>
      <c r="G513" s="25"/>
      <c r="H513" s="4"/>
    </row>
    <row r="514" spans="3:8" ht="14.25" customHeight="1">
      <c r="C514" s="27"/>
      <c r="D514" s="4"/>
      <c r="E514" s="4"/>
      <c r="G514" s="25"/>
      <c r="H514" s="4"/>
    </row>
    <row r="515" spans="3:8" ht="14.25" customHeight="1">
      <c r="C515" s="27"/>
      <c r="D515" s="4"/>
      <c r="E515" s="4"/>
      <c r="G515" s="25"/>
      <c r="H515" s="4"/>
    </row>
    <row r="516" spans="3:8" ht="14.25" customHeight="1">
      <c r="C516" s="27"/>
      <c r="D516" s="4"/>
      <c r="E516" s="4"/>
      <c r="G516" s="25"/>
      <c r="H516" s="4"/>
    </row>
    <row r="517" spans="3:8" ht="14.25" customHeight="1">
      <c r="C517" s="27"/>
      <c r="D517" s="4"/>
      <c r="E517" s="4"/>
      <c r="G517" s="25"/>
      <c r="H517" s="4"/>
    </row>
    <row r="518" spans="3:8" ht="14.25" customHeight="1">
      <c r="C518" s="27"/>
      <c r="D518" s="4"/>
      <c r="E518" s="4"/>
      <c r="G518" s="25"/>
      <c r="H518" s="4"/>
    </row>
    <row r="519" spans="3:8" ht="14.25" customHeight="1">
      <c r="C519" s="27"/>
      <c r="D519" s="4"/>
      <c r="E519" s="4"/>
      <c r="G519" s="25"/>
      <c r="H519" s="4"/>
    </row>
    <row r="520" spans="3:8" ht="14.25" customHeight="1">
      <c r="C520" s="27"/>
      <c r="D520" s="4"/>
      <c r="E520" s="4"/>
      <c r="G520" s="25"/>
      <c r="H520" s="4"/>
    </row>
    <row r="521" spans="3:8" ht="14.25" customHeight="1">
      <c r="C521" s="27"/>
      <c r="D521" s="4"/>
      <c r="E521" s="4"/>
      <c r="G521" s="25"/>
      <c r="H521" s="4"/>
    </row>
    <row r="522" spans="3:8" ht="14.25" customHeight="1">
      <c r="C522" s="27"/>
      <c r="D522" s="4"/>
      <c r="E522" s="4"/>
      <c r="G522" s="25"/>
      <c r="H522" s="4"/>
    </row>
    <row r="523" spans="3:8" ht="14.25" customHeight="1">
      <c r="C523" s="27"/>
      <c r="D523" s="4"/>
      <c r="E523" s="4"/>
      <c r="G523" s="25"/>
      <c r="H523" s="4"/>
    </row>
    <row r="524" spans="3:8" ht="14.25" customHeight="1">
      <c r="C524" s="27"/>
      <c r="D524" s="4"/>
      <c r="E524" s="4"/>
      <c r="G524" s="25"/>
      <c r="H524" s="4"/>
    </row>
    <row r="525" spans="3:8" ht="14.25" customHeight="1">
      <c r="C525" s="27"/>
      <c r="D525" s="4"/>
      <c r="E525" s="4"/>
      <c r="G525" s="25"/>
      <c r="H525" s="4"/>
    </row>
    <row r="526" spans="3:8" ht="14.25" customHeight="1">
      <c r="C526" s="27"/>
      <c r="D526" s="4"/>
      <c r="E526" s="4"/>
      <c r="G526" s="25"/>
      <c r="H526" s="4"/>
    </row>
    <row r="527" spans="3:8" ht="14.25" customHeight="1">
      <c r="C527" s="27"/>
      <c r="D527" s="4"/>
      <c r="E527" s="4"/>
      <c r="G527" s="25"/>
      <c r="H527" s="4"/>
    </row>
    <row r="528" spans="3:8" ht="14.25" customHeight="1">
      <c r="C528" s="27"/>
      <c r="D528" s="4"/>
      <c r="E528" s="4"/>
      <c r="G528" s="25"/>
      <c r="H528" s="4"/>
    </row>
    <row r="529" spans="3:8" ht="14.25" customHeight="1">
      <c r="C529" s="27"/>
      <c r="D529" s="4"/>
      <c r="E529" s="4"/>
      <c r="G529" s="25"/>
      <c r="H529" s="4"/>
    </row>
    <row r="530" spans="3:8" ht="14.25" customHeight="1">
      <c r="C530" s="27"/>
      <c r="D530" s="4"/>
      <c r="E530" s="4"/>
      <c r="G530" s="25"/>
      <c r="H530" s="4"/>
    </row>
    <row r="531" spans="3:8" ht="14.25" customHeight="1">
      <c r="C531" s="27"/>
      <c r="D531" s="4"/>
      <c r="E531" s="4"/>
      <c r="G531" s="25"/>
      <c r="H531" s="4"/>
    </row>
    <row r="532" spans="3:8" ht="14.25" customHeight="1">
      <c r="C532" s="27"/>
      <c r="D532" s="4"/>
      <c r="E532" s="4"/>
      <c r="G532" s="25"/>
      <c r="H532" s="4"/>
    </row>
    <row r="533" spans="3:8" ht="14.25" customHeight="1">
      <c r="C533" s="27"/>
      <c r="D533" s="4"/>
      <c r="E533" s="4"/>
      <c r="G533" s="25"/>
      <c r="H533" s="4"/>
    </row>
    <row r="534" spans="3:8" ht="14.25" customHeight="1">
      <c r="C534" s="27"/>
      <c r="D534" s="4"/>
      <c r="E534" s="4"/>
      <c r="G534" s="25"/>
      <c r="H534" s="4"/>
    </row>
    <row r="535" spans="3:8" ht="14.25" customHeight="1">
      <c r="C535" s="27"/>
      <c r="D535" s="4"/>
      <c r="E535" s="4"/>
      <c r="G535" s="25"/>
      <c r="H535" s="4"/>
    </row>
    <row r="536" spans="3:8" ht="14.25" customHeight="1">
      <c r="C536" s="27"/>
      <c r="D536" s="4"/>
      <c r="E536" s="4"/>
      <c r="G536" s="25"/>
      <c r="H536" s="4"/>
    </row>
    <row r="537" spans="3:8" ht="14.25" customHeight="1">
      <c r="C537" s="27"/>
      <c r="D537" s="4"/>
      <c r="E537" s="4"/>
      <c r="G537" s="25"/>
      <c r="H537" s="4"/>
    </row>
    <row r="538" spans="3:8" ht="14.25" customHeight="1">
      <c r="C538" s="27"/>
      <c r="D538" s="4"/>
      <c r="E538" s="4"/>
      <c r="G538" s="25"/>
      <c r="H538" s="4"/>
    </row>
    <row r="539" spans="3:8" ht="14.25" customHeight="1">
      <c r="C539" s="27"/>
      <c r="D539" s="4"/>
      <c r="E539" s="4"/>
      <c r="G539" s="25"/>
      <c r="H539" s="4"/>
    </row>
    <row r="540" spans="3:8" ht="14.25" customHeight="1">
      <c r="C540" s="27"/>
      <c r="D540" s="4"/>
      <c r="E540" s="4"/>
      <c r="G540" s="25"/>
      <c r="H540" s="4"/>
    </row>
    <row r="541" spans="3:8" ht="14.25" customHeight="1">
      <c r="C541" s="27"/>
      <c r="D541" s="4"/>
      <c r="E541" s="4"/>
      <c r="G541" s="25"/>
      <c r="H541" s="4"/>
    </row>
    <row r="542" spans="3:8" ht="14.25" customHeight="1">
      <c r="C542" s="27"/>
      <c r="D542" s="4"/>
      <c r="E542" s="4"/>
      <c r="G542" s="25"/>
      <c r="H542" s="4"/>
    </row>
    <row r="543" spans="3:8" ht="14.25" customHeight="1">
      <c r="C543" s="27"/>
      <c r="D543" s="4"/>
      <c r="E543" s="4"/>
      <c r="G543" s="25"/>
      <c r="H543" s="4"/>
    </row>
    <row r="544" spans="3:8" ht="14.25" customHeight="1">
      <c r="C544" s="27"/>
      <c r="D544" s="4"/>
      <c r="E544" s="4"/>
      <c r="G544" s="25"/>
      <c r="H544" s="4"/>
    </row>
    <row r="545" spans="3:8" ht="14.25" customHeight="1">
      <c r="C545" s="27"/>
      <c r="D545" s="4"/>
      <c r="E545" s="4"/>
      <c r="G545" s="25"/>
      <c r="H545" s="4"/>
    </row>
    <row r="546" spans="3:8" ht="14.25" customHeight="1">
      <c r="C546" s="27"/>
      <c r="D546" s="4"/>
      <c r="E546" s="4"/>
      <c r="G546" s="25"/>
      <c r="H546" s="4"/>
    </row>
    <row r="547" spans="3:8" ht="14.25" customHeight="1">
      <c r="C547" s="27"/>
      <c r="D547" s="4"/>
      <c r="E547" s="4"/>
      <c r="G547" s="25"/>
      <c r="H547" s="4"/>
    </row>
    <row r="548" spans="3:8" ht="14.25" customHeight="1">
      <c r="C548" s="27"/>
      <c r="D548" s="4"/>
      <c r="E548" s="4"/>
      <c r="G548" s="25"/>
      <c r="H548" s="4"/>
    </row>
    <row r="549" spans="3:8" ht="14.25" customHeight="1">
      <c r="C549" s="27"/>
      <c r="D549" s="4"/>
      <c r="E549" s="4"/>
      <c r="G549" s="25"/>
      <c r="H549" s="4"/>
    </row>
    <row r="550" spans="3:8" ht="14.25" customHeight="1">
      <c r="C550" s="27"/>
      <c r="D550" s="4"/>
      <c r="E550" s="4"/>
      <c r="G550" s="25"/>
      <c r="H550" s="4"/>
    </row>
    <row r="551" spans="3:8" ht="14.25" customHeight="1">
      <c r="C551" s="27"/>
      <c r="D551" s="4"/>
      <c r="E551" s="4"/>
      <c r="G551" s="25"/>
      <c r="H551" s="4"/>
    </row>
    <row r="552" spans="3:8" ht="14.25" customHeight="1">
      <c r="C552" s="27"/>
      <c r="D552" s="4"/>
      <c r="E552" s="4"/>
      <c r="G552" s="25"/>
      <c r="H552" s="4"/>
    </row>
    <row r="553" spans="3:8" ht="14.25" customHeight="1">
      <c r="C553" s="27"/>
      <c r="D553" s="4"/>
      <c r="E553" s="4"/>
      <c r="G553" s="25"/>
      <c r="H553" s="4"/>
    </row>
    <row r="554" spans="3:8" ht="14.25" customHeight="1">
      <c r="C554" s="27"/>
      <c r="D554" s="4"/>
      <c r="E554" s="4"/>
      <c r="G554" s="25"/>
      <c r="H554" s="4"/>
    </row>
    <row r="555" spans="3:8" ht="14.25" customHeight="1">
      <c r="C555" s="27"/>
      <c r="D555" s="4"/>
      <c r="E555" s="4"/>
      <c r="G555" s="25"/>
      <c r="H555" s="4"/>
    </row>
    <row r="556" spans="3:8" ht="14.25" customHeight="1">
      <c r="C556" s="27"/>
      <c r="D556" s="4"/>
      <c r="E556" s="4"/>
      <c r="G556" s="25"/>
      <c r="H556" s="4"/>
    </row>
    <row r="557" spans="3:8" ht="14.25" customHeight="1">
      <c r="C557" s="27"/>
      <c r="D557" s="4"/>
      <c r="E557" s="4"/>
      <c r="G557" s="25"/>
      <c r="H557" s="4"/>
    </row>
    <row r="558" spans="3:8" ht="14.25" customHeight="1">
      <c r="C558" s="27"/>
      <c r="D558" s="4"/>
      <c r="E558" s="4"/>
      <c r="G558" s="25"/>
      <c r="H558" s="4"/>
    </row>
    <row r="559" spans="3:8" ht="14.25" customHeight="1">
      <c r="C559" s="27"/>
      <c r="D559" s="4"/>
      <c r="E559" s="4"/>
      <c r="G559" s="25"/>
      <c r="H559" s="4"/>
    </row>
    <row r="560" spans="3:8" ht="14.25" customHeight="1">
      <c r="C560" s="27"/>
      <c r="D560" s="4"/>
      <c r="E560" s="4"/>
      <c r="G560" s="25"/>
      <c r="H560" s="4"/>
    </row>
    <row r="561" spans="3:8" ht="14.25" customHeight="1">
      <c r="C561" s="27"/>
      <c r="D561" s="4"/>
      <c r="E561" s="4"/>
      <c r="G561" s="25"/>
      <c r="H561" s="4"/>
    </row>
    <row r="562" spans="3:8" ht="14.25" customHeight="1">
      <c r="C562" s="27"/>
      <c r="D562" s="4"/>
      <c r="E562" s="4"/>
      <c r="G562" s="25"/>
      <c r="H562" s="4"/>
    </row>
    <row r="563" spans="3:8" ht="14.25" customHeight="1">
      <c r="C563" s="27"/>
      <c r="D563" s="4"/>
      <c r="E563" s="4"/>
      <c r="G563" s="25"/>
      <c r="H563" s="4"/>
    </row>
    <row r="564" spans="3:8" ht="14.25" customHeight="1">
      <c r="C564" s="27"/>
      <c r="D564" s="4"/>
      <c r="E564" s="4"/>
      <c r="G564" s="25"/>
      <c r="H564" s="4"/>
    </row>
    <row r="565" spans="3:8" ht="14.25" customHeight="1">
      <c r="C565" s="27"/>
      <c r="D565" s="4"/>
      <c r="E565" s="4"/>
      <c r="G565" s="25"/>
      <c r="H565" s="4"/>
    </row>
    <row r="566" spans="3:8" ht="14.25" customHeight="1">
      <c r="C566" s="27"/>
      <c r="D566" s="4"/>
      <c r="E566" s="4"/>
      <c r="G566" s="25"/>
      <c r="H566" s="4"/>
    </row>
    <row r="567" spans="3:8" ht="14.25" customHeight="1">
      <c r="C567" s="27"/>
      <c r="D567" s="4"/>
      <c r="E567" s="4"/>
      <c r="G567" s="25"/>
      <c r="H567" s="4"/>
    </row>
    <row r="568" spans="3:8" ht="14.25" customHeight="1">
      <c r="C568" s="27"/>
      <c r="D568" s="4"/>
      <c r="E568" s="4"/>
      <c r="G568" s="25"/>
      <c r="H568" s="4"/>
    </row>
    <row r="569" spans="3:8" ht="14.25" customHeight="1">
      <c r="C569" s="27"/>
      <c r="D569" s="4"/>
      <c r="E569" s="4"/>
      <c r="G569" s="25"/>
      <c r="H569" s="4"/>
    </row>
    <row r="570" spans="3:8" ht="14.25" customHeight="1">
      <c r="C570" s="27"/>
      <c r="D570" s="4"/>
      <c r="E570" s="4"/>
      <c r="G570" s="25"/>
      <c r="H570" s="4"/>
    </row>
    <row r="571" spans="3:8" ht="14.25" customHeight="1">
      <c r="C571" s="27"/>
      <c r="D571" s="4"/>
      <c r="E571" s="4"/>
      <c r="G571" s="25"/>
      <c r="H571" s="4"/>
    </row>
    <row r="572" spans="3:8" ht="14.25" customHeight="1">
      <c r="C572" s="27"/>
      <c r="D572" s="4"/>
      <c r="E572" s="4"/>
      <c r="G572" s="25"/>
      <c r="H572" s="4"/>
    </row>
    <row r="573" spans="3:8" ht="14.25" customHeight="1">
      <c r="C573" s="27"/>
      <c r="D573" s="4"/>
      <c r="E573" s="4"/>
      <c r="G573" s="25"/>
      <c r="H573" s="4"/>
    </row>
    <row r="574" spans="3:8" ht="14.25" customHeight="1">
      <c r="C574" s="27"/>
      <c r="D574" s="4"/>
      <c r="E574" s="4"/>
      <c r="G574" s="25"/>
      <c r="H574" s="4"/>
    </row>
    <row r="575" spans="3:8" ht="14.25" customHeight="1">
      <c r="C575" s="27"/>
      <c r="D575" s="4"/>
      <c r="E575" s="4"/>
      <c r="G575" s="25"/>
      <c r="H575" s="4"/>
    </row>
    <row r="576" spans="3:8" ht="14.25" customHeight="1">
      <c r="C576" s="27"/>
      <c r="D576" s="4"/>
      <c r="E576" s="4"/>
      <c r="G576" s="25"/>
      <c r="H576" s="4"/>
    </row>
    <row r="577" spans="3:8" ht="14.25" customHeight="1">
      <c r="C577" s="27"/>
      <c r="D577" s="4"/>
      <c r="E577" s="4"/>
      <c r="G577" s="25"/>
      <c r="H577" s="4"/>
    </row>
    <row r="578" spans="3:8" ht="14.25" customHeight="1">
      <c r="C578" s="27"/>
      <c r="D578" s="4"/>
      <c r="E578" s="4"/>
      <c r="G578" s="25"/>
      <c r="H578" s="4"/>
    </row>
    <row r="579" spans="3:8" ht="14.25" customHeight="1">
      <c r="C579" s="27"/>
      <c r="D579" s="4"/>
      <c r="E579" s="4"/>
      <c r="G579" s="25"/>
      <c r="H579" s="4"/>
    </row>
    <row r="580" spans="3:8" ht="14.25" customHeight="1">
      <c r="C580" s="27"/>
      <c r="D580" s="4"/>
      <c r="E580" s="4"/>
      <c r="G580" s="25"/>
      <c r="H580" s="4"/>
    </row>
    <row r="581" spans="3:8" ht="14.25" customHeight="1">
      <c r="C581" s="27"/>
      <c r="D581" s="4"/>
      <c r="E581" s="4"/>
      <c r="G581" s="25"/>
      <c r="H581" s="4"/>
    </row>
    <row r="582" spans="3:8" ht="14.25" customHeight="1">
      <c r="C582" s="27"/>
      <c r="D582" s="4"/>
      <c r="E582" s="4"/>
      <c r="G582" s="25"/>
      <c r="H582" s="4"/>
    </row>
    <row r="583" spans="3:8" ht="14.25" customHeight="1">
      <c r="C583" s="27"/>
      <c r="D583" s="4"/>
      <c r="E583" s="4"/>
      <c r="G583" s="25"/>
      <c r="H583" s="4"/>
    </row>
    <row r="584" spans="3:8" ht="14.25" customHeight="1">
      <c r="C584" s="27"/>
      <c r="D584" s="4"/>
      <c r="E584" s="4"/>
      <c r="G584" s="25"/>
      <c r="H584" s="4"/>
    </row>
    <row r="585" spans="3:8" ht="14.25" customHeight="1">
      <c r="C585" s="27"/>
      <c r="D585" s="4"/>
      <c r="E585" s="4"/>
      <c r="G585" s="25"/>
      <c r="H585" s="4"/>
    </row>
    <row r="586" spans="3:8" ht="14.25" customHeight="1">
      <c r="C586" s="27"/>
      <c r="D586" s="4"/>
      <c r="E586" s="4"/>
      <c r="G586" s="25"/>
      <c r="H586" s="4"/>
    </row>
    <row r="587" spans="3:8" ht="14.25" customHeight="1">
      <c r="C587" s="27"/>
      <c r="D587" s="4"/>
      <c r="E587" s="4"/>
      <c r="G587" s="25"/>
      <c r="H587" s="4"/>
    </row>
    <row r="588" spans="3:8" ht="14.25" customHeight="1">
      <c r="C588" s="27"/>
      <c r="D588" s="4"/>
      <c r="E588" s="4"/>
      <c r="G588" s="25"/>
      <c r="H588" s="4"/>
    </row>
    <row r="589" spans="3:8" ht="14.25" customHeight="1">
      <c r="C589" s="27"/>
      <c r="D589" s="4"/>
      <c r="E589" s="4"/>
      <c r="G589" s="25"/>
      <c r="H589" s="4"/>
    </row>
    <row r="590" spans="3:8" ht="14.25" customHeight="1">
      <c r="C590" s="27"/>
      <c r="D590" s="4"/>
      <c r="E590" s="4"/>
      <c r="G590" s="25"/>
      <c r="H590" s="4"/>
    </row>
    <row r="591" spans="3:8" ht="14.25" customHeight="1">
      <c r="C591" s="27"/>
      <c r="D591" s="4"/>
      <c r="E591" s="4"/>
      <c r="G591" s="25"/>
      <c r="H591" s="4"/>
    </row>
    <row r="592" spans="3:8" ht="14.25" customHeight="1">
      <c r="C592" s="27"/>
      <c r="D592" s="4"/>
      <c r="E592" s="4"/>
      <c r="G592" s="25"/>
      <c r="H592" s="4"/>
    </row>
    <row r="593" spans="3:8" ht="14.25" customHeight="1">
      <c r="C593" s="27"/>
      <c r="D593" s="4"/>
      <c r="E593" s="4"/>
      <c r="G593" s="25"/>
      <c r="H593" s="4"/>
    </row>
    <row r="594" spans="3:8" ht="14.25" customHeight="1">
      <c r="C594" s="27"/>
      <c r="D594" s="4"/>
      <c r="E594" s="4"/>
      <c r="G594" s="25"/>
      <c r="H594" s="4"/>
    </row>
    <row r="595" spans="3:8" ht="14.25" customHeight="1">
      <c r="C595" s="27"/>
      <c r="D595" s="4"/>
      <c r="E595" s="4"/>
      <c r="G595" s="25"/>
      <c r="H595" s="4"/>
    </row>
    <row r="596" spans="3:8" ht="14.25" customHeight="1">
      <c r="C596" s="27"/>
      <c r="D596" s="4"/>
      <c r="E596" s="4"/>
      <c r="G596" s="25"/>
      <c r="H596" s="4"/>
    </row>
    <row r="597" spans="3:8" ht="14.25" customHeight="1">
      <c r="C597" s="27"/>
      <c r="D597" s="4"/>
      <c r="E597" s="4"/>
      <c r="G597" s="25"/>
      <c r="H597" s="4"/>
    </row>
    <row r="598" spans="3:8" ht="14.25" customHeight="1">
      <c r="C598" s="27"/>
      <c r="D598" s="4"/>
      <c r="E598" s="4"/>
      <c r="G598" s="25"/>
      <c r="H598" s="4"/>
    </row>
    <row r="599" spans="3:8" ht="14.25" customHeight="1">
      <c r="C599" s="27"/>
      <c r="D599" s="4"/>
      <c r="E599" s="4"/>
      <c r="G599" s="25"/>
      <c r="H599" s="4"/>
    </row>
    <row r="600" spans="3:8" ht="14.25" customHeight="1">
      <c r="C600" s="27"/>
      <c r="D600" s="4"/>
      <c r="E600" s="4"/>
      <c r="G600" s="25"/>
      <c r="H600" s="4"/>
    </row>
    <row r="601" spans="3:8" ht="14.25" customHeight="1">
      <c r="C601" s="27"/>
      <c r="D601" s="4"/>
      <c r="E601" s="4"/>
      <c r="G601" s="25"/>
      <c r="H601" s="4"/>
    </row>
    <row r="602" spans="3:8" ht="14.25" customHeight="1">
      <c r="C602" s="27"/>
      <c r="D602" s="4"/>
      <c r="E602" s="4"/>
      <c r="G602" s="25"/>
      <c r="H602" s="4"/>
    </row>
    <row r="603" spans="3:8" ht="14.25" customHeight="1">
      <c r="C603" s="27"/>
      <c r="D603" s="4"/>
      <c r="E603" s="4"/>
      <c r="G603" s="25"/>
      <c r="H603" s="4"/>
    </row>
    <row r="604" spans="3:8" ht="14.25" customHeight="1">
      <c r="C604" s="27"/>
      <c r="D604" s="4"/>
      <c r="E604" s="4"/>
      <c r="G604" s="25"/>
      <c r="H604" s="4"/>
    </row>
    <row r="605" spans="3:8" ht="14.25" customHeight="1">
      <c r="C605" s="27"/>
      <c r="D605" s="4"/>
      <c r="E605" s="4"/>
      <c r="G605" s="25"/>
      <c r="H605" s="4"/>
    </row>
    <row r="606" spans="3:8" ht="14.25" customHeight="1">
      <c r="C606" s="27"/>
      <c r="D606" s="4"/>
      <c r="E606" s="4"/>
      <c r="G606" s="25"/>
      <c r="H606" s="4"/>
    </row>
    <row r="607" spans="3:8" ht="14.25" customHeight="1">
      <c r="C607" s="27"/>
      <c r="D607" s="4"/>
      <c r="E607" s="4"/>
      <c r="G607" s="25"/>
      <c r="H607" s="4"/>
    </row>
    <row r="608" spans="3:8" ht="14.25" customHeight="1">
      <c r="C608" s="27"/>
      <c r="D608" s="4"/>
      <c r="E608" s="4"/>
      <c r="G608" s="25"/>
      <c r="H608" s="4"/>
    </row>
    <row r="609" spans="3:8" ht="14.25" customHeight="1">
      <c r="C609" s="27"/>
      <c r="D609" s="4"/>
      <c r="E609" s="4"/>
      <c r="G609" s="25"/>
      <c r="H609" s="4"/>
    </row>
    <row r="610" spans="3:8" ht="14.25" customHeight="1">
      <c r="C610" s="27"/>
      <c r="D610" s="4"/>
      <c r="E610" s="4"/>
      <c r="G610" s="25"/>
      <c r="H610" s="4"/>
    </row>
    <row r="611" spans="3:8" ht="14.25" customHeight="1">
      <c r="C611" s="27"/>
      <c r="D611" s="4"/>
      <c r="E611" s="4"/>
      <c r="G611" s="25"/>
      <c r="H611" s="4"/>
    </row>
    <row r="612" spans="3:8" ht="14.25" customHeight="1">
      <c r="C612" s="27"/>
      <c r="D612" s="4"/>
      <c r="E612" s="4"/>
      <c r="G612" s="25"/>
      <c r="H612" s="4"/>
    </row>
    <row r="613" spans="3:8" ht="14.25" customHeight="1">
      <c r="C613" s="27"/>
      <c r="D613" s="4"/>
      <c r="E613" s="4"/>
      <c r="G613" s="25"/>
      <c r="H613" s="4"/>
    </row>
    <row r="614" spans="3:8" ht="14.25" customHeight="1">
      <c r="C614" s="27"/>
      <c r="D614" s="4"/>
      <c r="E614" s="4"/>
      <c r="G614" s="25"/>
      <c r="H614" s="4"/>
    </row>
    <row r="615" spans="3:8" ht="14.25" customHeight="1">
      <c r="C615" s="27"/>
      <c r="D615" s="4"/>
      <c r="E615" s="4"/>
      <c r="G615" s="25"/>
      <c r="H615" s="4"/>
    </row>
    <row r="616" spans="3:8" ht="14.25" customHeight="1">
      <c r="C616" s="27"/>
      <c r="D616" s="4"/>
      <c r="E616" s="4"/>
      <c r="G616" s="25"/>
      <c r="H616" s="4"/>
    </row>
    <row r="617" spans="3:8" ht="14.25" customHeight="1">
      <c r="C617" s="27"/>
      <c r="D617" s="4"/>
      <c r="E617" s="4"/>
      <c r="G617" s="25"/>
      <c r="H617" s="4"/>
    </row>
    <row r="618" spans="3:8" ht="14.25" customHeight="1">
      <c r="C618" s="27"/>
      <c r="D618" s="4"/>
      <c r="E618" s="4"/>
      <c r="G618" s="25"/>
      <c r="H618" s="4"/>
    </row>
    <row r="619" spans="3:8" ht="14.25" customHeight="1">
      <c r="C619" s="27"/>
      <c r="D619" s="4"/>
      <c r="E619" s="4"/>
      <c r="G619" s="25"/>
      <c r="H619" s="4"/>
    </row>
    <row r="620" spans="3:8" ht="14.25" customHeight="1">
      <c r="C620" s="27"/>
      <c r="D620" s="4"/>
      <c r="E620" s="4"/>
      <c r="G620" s="25"/>
      <c r="H620" s="4"/>
    </row>
    <row r="621" spans="3:8" ht="14.25" customHeight="1">
      <c r="C621" s="27"/>
      <c r="D621" s="4"/>
      <c r="E621" s="4"/>
      <c r="G621" s="25"/>
      <c r="H621" s="4"/>
    </row>
    <row r="622" spans="3:8" ht="14.25" customHeight="1">
      <c r="C622" s="27"/>
      <c r="D622" s="4"/>
      <c r="E622" s="4"/>
      <c r="G622" s="25"/>
      <c r="H622" s="4"/>
    </row>
    <row r="623" spans="3:8" ht="14.25" customHeight="1">
      <c r="C623" s="27"/>
      <c r="D623" s="4"/>
      <c r="E623" s="4"/>
      <c r="G623" s="25"/>
      <c r="H623" s="4"/>
    </row>
    <row r="624" spans="3:8" ht="14.25" customHeight="1">
      <c r="C624" s="27"/>
      <c r="D624" s="4"/>
      <c r="E624" s="4"/>
      <c r="G624" s="25"/>
      <c r="H624" s="4"/>
    </row>
    <row r="625" spans="3:8" ht="14.25" customHeight="1">
      <c r="C625" s="27"/>
      <c r="D625" s="4"/>
      <c r="E625" s="4"/>
      <c r="G625" s="25"/>
      <c r="H625" s="4"/>
    </row>
    <row r="626" spans="3:8" ht="14.25" customHeight="1">
      <c r="C626" s="27"/>
      <c r="D626" s="4"/>
      <c r="E626" s="4"/>
      <c r="G626" s="25"/>
      <c r="H626" s="4"/>
    </row>
    <row r="627" spans="3:8" ht="14.25" customHeight="1">
      <c r="C627" s="27"/>
      <c r="D627" s="4"/>
      <c r="E627" s="4"/>
      <c r="G627" s="25"/>
      <c r="H627" s="4"/>
    </row>
    <row r="628" spans="3:8" ht="14.25" customHeight="1">
      <c r="C628" s="27"/>
      <c r="D628" s="4"/>
      <c r="E628" s="4"/>
      <c r="G628" s="25"/>
      <c r="H628" s="4"/>
    </row>
    <row r="629" spans="3:8" ht="14.25" customHeight="1">
      <c r="C629" s="27"/>
      <c r="D629" s="4"/>
      <c r="E629" s="4"/>
      <c r="G629" s="25"/>
      <c r="H629" s="4"/>
    </row>
    <row r="630" spans="3:8" ht="14.25" customHeight="1">
      <c r="C630" s="27"/>
      <c r="D630" s="4"/>
      <c r="E630" s="4"/>
      <c r="G630" s="25"/>
      <c r="H630" s="4"/>
    </row>
    <row r="631" spans="3:8" ht="14.25" customHeight="1">
      <c r="C631" s="27"/>
      <c r="D631" s="4"/>
      <c r="E631" s="4"/>
      <c r="G631" s="25"/>
      <c r="H631" s="4"/>
    </row>
    <row r="632" spans="3:8" ht="14.25" customHeight="1">
      <c r="C632" s="27"/>
      <c r="D632" s="4"/>
      <c r="E632" s="4"/>
      <c r="G632" s="25"/>
      <c r="H632" s="4"/>
    </row>
    <row r="633" spans="3:8" ht="14.25" customHeight="1">
      <c r="C633" s="27"/>
      <c r="D633" s="4"/>
      <c r="E633" s="4"/>
      <c r="G633" s="25"/>
      <c r="H633" s="4"/>
    </row>
    <row r="634" spans="3:8" ht="14.25" customHeight="1">
      <c r="C634" s="27"/>
      <c r="D634" s="4"/>
      <c r="E634" s="4"/>
      <c r="G634" s="25"/>
      <c r="H634" s="4"/>
    </row>
    <row r="635" spans="3:8" ht="14.25" customHeight="1">
      <c r="C635" s="27"/>
      <c r="D635" s="4"/>
      <c r="E635" s="4"/>
      <c r="G635" s="25"/>
      <c r="H635" s="4"/>
    </row>
    <row r="636" spans="3:8" ht="14.25" customHeight="1">
      <c r="C636" s="27"/>
      <c r="D636" s="4"/>
      <c r="E636" s="4"/>
      <c r="G636" s="25"/>
      <c r="H636" s="4"/>
    </row>
    <row r="637" spans="3:8" ht="14.25" customHeight="1">
      <c r="C637" s="27"/>
      <c r="D637" s="4"/>
      <c r="E637" s="4"/>
      <c r="G637" s="25"/>
      <c r="H637" s="4"/>
    </row>
    <row r="638" spans="3:8" ht="14.25" customHeight="1">
      <c r="C638" s="27"/>
      <c r="D638" s="4"/>
      <c r="E638" s="4"/>
      <c r="G638" s="25"/>
      <c r="H638" s="4"/>
    </row>
    <row r="639" spans="3:8" ht="14.25" customHeight="1">
      <c r="C639" s="27"/>
      <c r="D639" s="4"/>
      <c r="E639" s="4"/>
      <c r="G639" s="25"/>
      <c r="H639" s="4"/>
    </row>
    <row r="640" spans="3:8" ht="14.25" customHeight="1">
      <c r="C640" s="27"/>
      <c r="D640" s="4"/>
      <c r="E640" s="4"/>
      <c r="G640" s="25"/>
      <c r="H640" s="4"/>
    </row>
    <row r="641" spans="3:8" ht="14.25" customHeight="1">
      <c r="C641" s="27"/>
      <c r="D641" s="4"/>
      <c r="E641" s="4"/>
      <c r="G641" s="25"/>
      <c r="H641" s="4"/>
    </row>
    <row r="642" spans="3:8" ht="14.25" customHeight="1">
      <c r="C642" s="27"/>
      <c r="D642" s="4"/>
      <c r="E642" s="4"/>
      <c r="G642" s="25"/>
      <c r="H642" s="4"/>
    </row>
    <row r="643" spans="3:8" ht="14.25" customHeight="1">
      <c r="C643" s="27"/>
      <c r="D643" s="4"/>
      <c r="E643" s="4"/>
      <c r="G643" s="25"/>
      <c r="H643" s="4"/>
    </row>
    <row r="644" spans="3:8" ht="14.25" customHeight="1">
      <c r="C644" s="27"/>
      <c r="D644" s="4"/>
      <c r="E644" s="4"/>
      <c r="G644" s="25"/>
      <c r="H644" s="4"/>
    </row>
    <row r="645" spans="3:8" ht="14.25" customHeight="1">
      <c r="C645" s="27"/>
      <c r="D645" s="4"/>
      <c r="E645" s="4"/>
      <c r="G645" s="25"/>
      <c r="H645" s="4"/>
    </row>
    <row r="646" spans="3:8" ht="14.25" customHeight="1">
      <c r="C646" s="27"/>
      <c r="D646" s="4"/>
      <c r="E646" s="4"/>
      <c r="G646" s="25"/>
      <c r="H646" s="4"/>
    </row>
    <row r="647" spans="3:8" ht="14.25" customHeight="1">
      <c r="C647" s="27"/>
      <c r="D647" s="4"/>
      <c r="E647" s="4"/>
      <c r="G647" s="25"/>
      <c r="H647" s="4"/>
    </row>
    <row r="648" spans="3:8" ht="14.25" customHeight="1">
      <c r="C648" s="27"/>
      <c r="D648" s="4"/>
      <c r="E648" s="4"/>
      <c r="G648" s="25"/>
      <c r="H648" s="4"/>
    </row>
    <row r="649" spans="3:8" ht="14.25" customHeight="1">
      <c r="C649" s="27"/>
      <c r="D649" s="4"/>
      <c r="E649" s="4"/>
      <c r="G649" s="25"/>
      <c r="H649" s="4"/>
    </row>
    <row r="650" spans="3:8" ht="14.25" customHeight="1">
      <c r="C650" s="27"/>
      <c r="D650" s="4"/>
      <c r="E650" s="4"/>
      <c r="G650" s="25"/>
      <c r="H650" s="4"/>
    </row>
    <row r="651" spans="3:8" ht="14.25" customHeight="1">
      <c r="C651" s="27"/>
      <c r="D651" s="4"/>
      <c r="E651" s="4"/>
      <c r="G651" s="25"/>
      <c r="H651" s="4"/>
    </row>
    <row r="652" spans="3:8" ht="14.25" customHeight="1">
      <c r="C652" s="27"/>
      <c r="D652" s="4"/>
      <c r="E652" s="4"/>
      <c r="G652" s="25"/>
      <c r="H652" s="4"/>
    </row>
    <row r="653" spans="3:8" ht="14.25" customHeight="1">
      <c r="C653" s="27"/>
      <c r="D653" s="4"/>
      <c r="E653" s="4"/>
      <c r="G653" s="25"/>
      <c r="H653" s="4"/>
    </row>
    <row r="654" spans="3:8" ht="14.25" customHeight="1">
      <c r="C654" s="27"/>
      <c r="D654" s="4"/>
      <c r="E654" s="4"/>
      <c r="G654" s="25"/>
      <c r="H654" s="4"/>
    </row>
    <row r="655" spans="3:8" ht="14.25" customHeight="1">
      <c r="C655" s="27"/>
      <c r="D655" s="4"/>
      <c r="E655" s="4"/>
      <c r="G655" s="25"/>
      <c r="H655" s="4"/>
    </row>
    <row r="656" spans="3:8" ht="14.25" customHeight="1">
      <c r="C656" s="27"/>
      <c r="D656" s="4"/>
      <c r="E656" s="4"/>
      <c r="G656" s="25"/>
      <c r="H656" s="4"/>
    </row>
    <row r="657" spans="3:8" ht="14.25" customHeight="1">
      <c r="C657" s="27"/>
      <c r="D657" s="4"/>
      <c r="E657" s="4"/>
      <c r="G657" s="25"/>
      <c r="H657" s="4"/>
    </row>
    <row r="658" spans="3:8" ht="14.25" customHeight="1">
      <c r="C658" s="27"/>
      <c r="D658" s="4"/>
      <c r="E658" s="4"/>
      <c r="G658" s="25"/>
      <c r="H658" s="4"/>
    </row>
    <row r="659" spans="3:8" ht="14.25" customHeight="1">
      <c r="C659" s="27"/>
      <c r="D659" s="4"/>
      <c r="E659" s="4"/>
      <c r="G659" s="25"/>
      <c r="H659" s="4"/>
    </row>
    <row r="660" spans="3:8" ht="14.25" customHeight="1">
      <c r="C660" s="27"/>
      <c r="D660" s="4"/>
      <c r="E660" s="4"/>
      <c r="G660" s="25"/>
      <c r="H660" s="4"/>
    </row>
    <row r="661" spans="3:8" ht="14.25" customHeight="1">
      <c r="C661" s="27"/>
      <c r="D661" s="4"/>
      <c r="E661" s="4"/>
      <c r="G661" s="25"/>
      <c r="H661" s="4"/>
    </row>
    <row r="662" spans="3:8" ht="14.25" customHeight="1">
      <c r="C662" s="27"/>
      <c r="D662" s="4"/>
      <c r="E662" s="4"/>
      <c r="G662" s="25"/>
      <c r="H662" s="4"/>
    </row>
    <row r="663" spans="3:8" ht="14.25" customHeight="1">
      <c r="C663" s="27"/>
      <c r="D663" s="4"/>
      <c r="E663" s="4"/>
      <c r="G663" s="25"/>
      <c r="H663" s="4"/>
    </row>
    <row r="664" spans="3:8" ht="14.25" customHeight="1">
      <c r="C664" s="27"/>
      <c r="D664" s="4"/>
      <c r="E664" s="4"/>
      <c r="G664" s="25"/>
      <c r="H664" s="4"/>
    </row>
    <row r="665" spans="3:8" ht="14.25" customHeight="1">
      <c r="C665" s="27"/>
      <c r="D665" s="4"/>
      <c r="E665" s="4"/>
      <c r="G665" s="25"/>
      <c r="H665" s="4"/>
    </row>
    <row r="666" spans="3:8" ht="14.25" customHeight="1">
      <c r="C666" s="27"/>
      <c r="D666" s="4"/>
      <c r="E666" s="4"/>
      <c r="G666" s="25"/>
      <c r="H666" s="4"/>
    </row>
    <row r="667" spans="3:8" ht="14.25" customHeight="1">
      <c r="C667" s="27"/>
      <c r="D667" s="4"/>
      <c r="E667" s="4"/>
      <c r="G667" s="25"/>
      <c r="H667" s="4"/>
    </row>
    <row r="668" spans="3:8" ht="14.25" customHeight="1">
      <c r="C668" s="27"/>
      <c r="D668" s="4"/>
      <c r="E668" s="4"/>
      <c r="G668" s="25"/>
      <c r="H668" s="4"/>
    </row>
    <row r="669" spans="3:8" ht="14.25" customHeight="1">
      <c r="C669" s="27"/>
      <c r="D669" s="4"/>
      <c r="E669" s="4"/>
      <c r="G669" s="25"/>
      <c r="H669" s="4"/>
    </row>
    <row r="670" spans="3:8" ht="14.25" customHeight="1">
      <c r="C670" s="27"/>
      <c r="D670" s="4"/>
      <c r="E670" s="4"/>
      <c r="G670" s="25"/>
      <c r="H670" s="4"/>
    </row>
    <row r="671" spans="3:8" ht="14.25" customHeight="1">
      <c r="C671" s="27"/>
      <c r="D671" s="4"/>
      <c r="E671" s="4"/>
      <c r="G671" s="25"/>
      <c r="H671" s="4"/>
    </row>
    <row r="672" spans="3:8" ht="14.25" customHeight="1">
      <c r="C672" s="27"/>
      <c r="D672" s="4"/>
      <c r="E672" s="4"/>
      <c r="G672" s="25"/>
      <c r="H672" s="4"/>
    </row>
    <row r="673" spans="3:8" ht="14.25" customHeight="1">
      <c r="C673" s="27"/>
      <c r="D673" s="4"/>
      <c r="E673" s="4"/>
      <c r="G673" s="25"/>
      <c r="H673" s="4"/>
    </row>
    <row r="674" spans="3:8" ht="14.25" customHeight="1">
      <c r="C674" s="27"/>
      <c r="D674" s="4"/>
      <c r="E674" s="4"/>
      <c r="G674" s="25"/>
      <c r="H674" s="4"/>
    </row>
    <row r="675" spans="3:8" ht="14.25" customHeight="1">
      <c r="C675" s="27"/>
      <c r="D675" s="4"/>
      <c r="E675" s="4"/>
      <c r="G675" s="25"/>
      <c r="H675" s="4"/>
    </row>
    <row r="676" spans="3:8" ht="14.25" customHeight="1">
      <c r="C676" s="27"/>
      <c r="D676" s="4"/>
      <c r="E676" s="4"/>
      <c r="G676" s="25"/>
      <c r="H676" s="4"/>
    </row>
    <row r="677" spans="3:8" ht="14.25" customHeight="1">
      <c r="C677" s="27"/>
      <c r="D677" s="4"/>
      <c r="E677" s="4"/>
      <c r="G677" s="25"/>
      <c r="H677" s="4"/>
    </row>
    <row r="678" spans="3:8" ht="14.25" customHeight="1">
      <c r="C678" s="27"/>
      <c r="D678" s="4"/>
      <c r="E678" s="4"/>
      <c r="G678" s="25"/>
      <c r="H678" s="4"/>
    </row>
    <row r="679" spans="3:8" ht="14.25" customHeight="1">
      <c r="C679" s="27"/>
      <c r="D679" s="4"/>
      <c r="E679" s="4"/>
      <c r="G679" s="25"/>
      <c r="H679" s="4"/>
    </row>
    <row r="680" spans="3:8" ht="14.25" customHeight="1">
      <c r="C680" s="27"/>
      <c r="D680" s="4"/>
      <c r="E680" s="4"/>
      <c r="G680" s="25"/>
      <c r="H680" s="4"/>
    </row>
    <row r="681" spans="3:8" ht="14.25" customHeight="1">
      <c r="C681" s="27"/>
      <c r="D681" s="4"/>
      <c r="E681" s="4"/>
      <c r="G681" s="25"/>
      <c r="H681" s="4"/>
    </row>
    <row r="682" spans="3:8" ht="14.25" customHeight="1">
      <c r="C682" s="27"/>
      <c r="D682" s="4"/>
      <c r="E682" s="4"/>
      <c r="G682" s="25"/>
      <c r="H682" s="4"/>
    </row>
    <row r="683" spans="3:8" ht="14.25" customHeight="1">
      <c r="C683" s="27"/>
      <c r="D683" s="4"/>
      <c r="E683" s="4"/>
      <c r="G683" s="25"/>
      <c r="H683" s="4"/>
    </row>
    <row r="684" spans="3:8" ht="14.25" customHeight="1">
      <c r="C684" s="27"/>
      <c r="D684" s="4"/>
      <c r="E684" s="4"/>
      <c r="G684" s="25"/>
      <c r="H684" s="4"/>
    </row>
    <row r="685" spans="3:8" ht="14.25" customHeight="1">
      <c r="C685" s="27"/>
      <c r="D685" s="4"/>
      <c r="E685" s="4"/>
      <c r="G685" s="25"/>
      <c r="H685" s="4"/>
    </row>
    <row r="686" spans="3:8" ht="14.25" customHeight="1">
      <c r="C686" s="27"/>
      <c r="D686" s="4"/>
      <c r="E686" s="4"/>
      <c r="G686" s="25"/>
      <c r="H686" s="4"/>
    </row>
    <row r="687" spans="3:8" ht="14.25" customHeight="1">
      <c r="C687" s="27"/>
      <c r="D687" s="4"/>
      <c r="E687" s="4"/>
      <c r="G687" s="25"/>
      <c r="H687" s="4"/>
    </row>
    <row r="688" spans="3:8" ht="14.25" customHeight="1">
      <c r="C688" s="27"/>
      <c r="D688" s="4"/>
      <c r="E688" s="4"/>
      <c r="G688" s="25"/>
      <c r="H688" s="4"/>
    </row>
    <row r="689" spans="3:8" ht="14.25" customHeight="1">
      <c r="C689" s="27"/>
      <c r="D689" s="4"/>
      <c r="E689" s="4"/>
      <c r="G689" s="25"/>
      <c r="H689" s="4"/>
    </row>
    <row r="690" spans="3:8" ht="14.25" customHeight="1">
      <c r="C690" s="27"/>
      <c r="D690" s="4"/>
      <c r="E690" s="4"/>
      <c r="G690" s="25"/>
      <c r="H690" s="4"/>
    </row>
    <row r="691" spans="3:8" ht="14.25" customHeight="1">
      <c r="C691" s="27"/>
      <c r="D691" s="4"/>
      <c r="E691" s="4"/>
      <c r="G691" s="25"/>
      <c r="H691" s="4"/>
    </row>
    <row r="692" spans="3:8" ht="14.25" customHeight="1">
      <c r="C692" s="27"/>
      <c r="D692" s="4"/>
      <c r="E692" s="4"/>
      <c r="G692" s="25"/>
      <c r="H692" s="4"/>
    </row>
    <row r="693" spans="3:8" ht="14.25" customHeight="1">
      <c r="C693" s="27"/>
      <c r="D693" s="4"/>
      <c r="E693" s="4"/>
      <c r="G693" s="25"/>
      <c r="H693" s="4"/>
    </row>
    <row r="694" spans="3:8" ht="14.25" customHeight="1">
      <c r="C694" s="27"/>
      <c r="D694" s="4"/>
      <c r="E694" s="4"/>
      <c r="G694" s="25"/>
      <c r="H694" s="4"/>
    </row>
    <row r="695" spans="3:8" ht="14.25" customHeight="1">
      <c r="C695" s="27"/>
      <c r="D695" s="4"/>
      <c r="E695" s="4"/>
      <c r="G695" s="25"/>
      <c r="H695" s="4"/>
    </row>
    <row r="696" spans="3:8" ht="14.25" customHeight="1">
      <c r="C696" s="27"/>
      <c r="D696" s="4"/>
      <c r="E696" s="4"/>
      <c r="G696" s="25"/>
      <c r="H696" s="4"/>
    </row>
    <row r="697" spans="3:8" ht="14.25" customHeight="1">
      <c r="C697" s="27"/>
      <c r="D697" s="4"/>
      <c r="E697" s="4"/>
      <c r="G697" s="25"/>
      <c r="H697" s="4"/>
    </row>
    <row r="698" spans="3:8" ht="14.25" customHeight="1">
      <c r="C698" s="27"/>
      <c r="D698" s="4"/>
      <c r="E698" s="4"/>
      <c r="G698" s="25"/>
      <c r="H698" s="4"/>
    </row>
    <row r="699" spans="3:8" ht="14.25" customHeight="1">
      <c r="C699" s="27"/>
      <c r="D699" s="4"/>
      <c r="E699" s="4"/>
      <c r="G699" s="25"/>
      <c r="H699" s="4"/>
    </row>
    <row r="700" spans="3:8" ht="14.25" customHeight="1">
      <c r="C700" s="27"/>
      <c r="D700" s="4"/>
      <c r="E700" s="4"/>
      <c r="G700" s="25"/>
      <c r="H700" s="4"/>
    </row>
    <row r="701" spans="3:8" ht="14.25" customHeight="1">
      <c r="C701" s="27"/>
      <c r="D701" s="4"/>
      <c r="E701" s="4"/>
      <c r="G701" s="25"/>
      <c r="H701" s="4"/>
    </row>
    <row r="702" spans="3:8" ht="14.25" customHeight="1">
      <c r="C702" s="27"/>
      <c r="D702" s="4"/>
      <c r="E702" s="4"/>
      <c r="G702" s="25"/>
      <c r="H702" s="4"/>
    </row>
    <row r="703" spans="3:8" ht="14.25" customHeight="1">
      <c r="C703" s="27"/>
      <c r="D703" s="4"/>
      <c r="E703" s="4"/>
      <c r="G703" s="25"/>
      <c r="H703" s="4"/>
    </row>
    <row r="704" spans="3:8" ht="14.25" customHeight="1">
      <c r="C704" s="27"/>
      <c r="D704" s="4"/>
      <c r="E704" s="4"/>
      <c r="G704" s="25"/>
      <c r="H704" s="4"/>
    </row>
    <row r="705" spans="3:8" ht="14.25" customHeight="1">
      <c r="C705" s="27"/>
      <c r="D705" s="4"/>
      <c r="E705" s="4"/>
      <c r="G705" s="25"/>
      <c r="H705" s="4"/>
    </row>
    <row r="706" spans="3:8" ht="14.25" customHeight="1">
      <c r="C706" s="27"/>
      <c r="D706" s="4"/>
      <c r="E706" s="4"/>
      <c r="G706" s="25"/>
      <c r="H706" s="4"/>
    </row>
    <row r="707" spans="3:8" ht="14.25" customHeight="1">
      <c r="C707" s="27"/>
      <c r="D707" s="4"/>
      <c r="E707" s="4"/>
      <c r="G707" s="25"/>
      <c r="H707" s="4"/>
    </row>
    <row r="708" spans="3:8" ht="14.25" customHeight="1">
      <c r="C708" s="27"/>
      <c r="D708" s="4"/>
      <c r="E708" s="4"/>
      <c r="G708" s="25"/>
      <c r="H708" s="4"/>
    </row>
    <row r="709" spans="3:8" ht="14.25" customHeight="1">
      <c r="C709" s="27"/>
      <c r="D709" s="4"/>
      <c r="E709" s="4"/>
      <c r="G709" s="25"/>
      <c r="H709" s="4"/>
    </row>
    <row r="710" spans="3:8" ht="14.25" customHeight="1">
      <c r="C710" s="27"/>
      <c r="D710" s="4"/>
      <c r="E710" s="4"/>
      <c r="G710" s="25"/>
      <c r="H710" s="4"/>
    </row>
    <row r="711" spans="3:8" ht="14.25" customHeight="1">
      <c r="C711" s="27"/>
      <c r="D711" s="4"/>
      <c r="E711" s="4"/>
      <c r="G711" s="25"/>
      <c r="H711" s="4"/>
    </row>
    <row r="712" spans="3:8" ht="14.25" customHeight="1">
      <c r="C712" s="27"/>
      <c r="D712" s="4"/>
      <c r="E712" s="4"/>
      <c r="G712" s="25"/>
      <c r="H712" s="4"/>
    </row>
    <row r="713" spans="3:8" ht="14.25" customHeight="1">
      <c r="C713" s="27"/>
      <c r="D713" s="4"/>
      <c r="E713" s="4"/>
      <c r="G713" s="25"/>
      <c r="H713" s="4"/>
    </row>
    <row r="714" spans="3:8" ht="14.25" customHeight="1">
      <c r="C714" s="27"/>
      <c r="D714" s="4"/>
      <c r="E714" s="4"/>
      <c r="G714" s="25"/>
      <c r="H714" s="4"/>
    </row>
    <row r="715" spans="3:8" ht="14.25" customHeight="1">
      <c r="C715" s="27"/>
      <c r="D715" s="4"/>
      <c r="E715" s="4"/>
      <c r="G715" s="25"/>
      <c r="H715" s="4"/>
    </row>
    <row r="716" spans="3:8" ht="14.25" customHeight="1">
      <c r="C716" s="27"/>
      <c r="D716" s="4"/>
      <c r="E716" s="4"/>
      <c r="G716" s="25"/>
      <c r="H716" s="4"/>
    </row>
    <row r="717" spans="3:8" ht="14.25" customHeight="1">
      <c r="C717" s="27"/>
      <c r="D717" s="4"/>
      <c r="E717" s="4"/>
      <c r="G717" s="25"/>
      <c r="H717" s="4"/>
    </row>
    <row r="718" spans="3:8" ht="14.25" customHeight="1">
      <c r="C718" s="27"/>
      <c r="D718" s="4"/>
      <c r="E718" s="4"/>
      <c r="G718" s="25"/>
      <c r="H718" s="4"/>
    </row>
    <row r="719" spans="3:8" ht="14.25" customHeight="1">
      <c r="C719" s="27"/>
      <c r="D719" s="4"/>
      <c r="E719" s="4"/>
      <c r="G719" s="25"/>
      <c r="H719" s="4"/>
    </row>
    <row r="720" spans="3:8" ht="14.25" customHeight="1">
      <c r="C720" s="27"/>
      <c r="D720" s="4"/>
      <c r="E720" s="4"/>
      <c r="G720" s="25"/>
      <c r="H720" s="4"/>
    </row>
    <row r="721" spans="3:8" ht="14.25" customHeight="1">
      <c r="C721" s="27"/>
      <c r="D721" s="4"/>
      <c r="E721" s="4"/>
      <c r="G721" s="25"/>
      <c r="H721" s="4"/>
    </row>
    <row r="722" spans="3:8" ht="14.25" customHeight="1">
      <c r="C722" s="27"/>
      <c r="D722" s="4"/>
      <c r="E722" s="4"/>
      <c r="G722" s="25"/>
      <c r="H722" s="4"/>
    </row>
    <row r="723" spans="3:8" ht="14.25" customHeight="1">
      <c r="C723" s="27"/>
      <c r="D723" s="4"/>
      <c r="E723" s="4"/>
      <c r="G723" s="25"/>
      <c r="H723" s="4"/>
    </row>
    <row r="724" spans="3:8" ht="14.25" customHeight="1">
      <c r="C724" s="27"/>
      <c r="D724" s="4"/>
      <c r="E724" s="4"/>
      <c r="G724" s="25"/>
      <c r="H724" s="4"/>
    </row>
    <row r="725" spans="3:8" ht="14.25" customHeight="1">
      <c r="C725" s="27"/>
      <c r="D725" s="4"/>
      <c r="E725" s="4"/>
      <c r="G725" s="25"/>
      <c r="H725" s="4"/>
    </row>
    <row r="726" spans="3:8" ht="14.25" customHeight="1">
      <c r="C726" s="27"/>
      <c r="D726" s="4"/>
      <c r="E726" s="4"/>
      <c r="G726" s="25"/>
      <c r="H726" s="4"/>
    </row>
    <row r="727" spans="3:8" ht="14.25" customHeight="1">
      <c r="C727" s="27"/>
      <c r="D727" s="4"/>
      <c r="E727" s="4"/>
      <c r="G727" s="25"/>
      <c r="H727" s="4"/>
    </row>
    <row r="728" spans="3:8" ht="14.25" customHeight="1">
      <c r="C728" s="27"/>
      <c r="D728" s="4"/>
      <c r="E728" s="4"/>
      <c r="G728" s="25"/>
      <c r="H728" s="4"/>
    </row>
    <row r="729" spans="3:8" ht="14.25" customHeight="1">
      <c r="C729" s="27"/>
      <c r="D729" s="4"/>
      <c r="E729" s="4"/>
      <c r="G729" s="25"/>
      <c r="H729" s="4"/>
    </row>
    <row r="730" spans="3:8" ht="14.25" customHeight="1">
      <c r="C730" s="27"/>
      <c r="D730" s="4"/>
      <c r="E730" s="4"/>
      <c r="G730" s="25"/>
      <c r="H730" s="4"/>
    </row>
    <row r="731" spans="3:8" ht="14.25" customHeight="1">
      <c r="C731" s="27"/>
      <c r="D731" s="4"/>
      <c r="E731" s="4"/>
      <c r="G731" s="25"/>
      <c r="H731" s="4"/>
    </row>
    <row r="732" spans="3:8" ht="14.25" customHeight="1">
      <c r="C732" s="27"/>
      <c r="D732" s="4"/>
      <c r="E732" s="4"/>
      <c r="G732" s="25"/>
      <c r="H732" s="4"/>
    </row>
    <row r="733" spans="3:8" ht="14.25" customHeight="1">
      <c r="C733" s="27"/>
      <c r="D733" s="4"/>
      <c r="E733" s="4"/>
      <c r="G733" s="25"/>
      <c r="H733" s="4"/>
    </row>
    <row r="734" spans="3:8" ht="14.25" customHeight="1">
      <c r="C734" s="27"/>
      <c r="D734" s="4"/>
      <c r="E734" s="4"/>
      <c r="G734" s="25"/>
      <c r="H734" s="4"/>
    </row>
    <row r="735" spans="3:8" ht="14.25" customHeight="1">
      <c r="C735" s="27"/>
      <c r="D735" s="4"/>
      <c r="E735" s="4"/>
      <c r="G735" s="25"/>
      <c r="H735" s="4"/>
    </row>
    <row r="736" spans="3:8" ht="14.25" customHeight="1">
      <c r="C736" s="27"/>
      <c r="D736" s="4"/>
      <c r="E736" s="4"/>
      <c r="G736" s="25"/>
      <c r="H736" s="4"/>
    </row>
    <row r="737" spans="3:8" ht="14.25" customHeight="1">
      <c r="C737" s="27"/>
      <c r="D737" s="4"/>
      <c r="E737" s="4"/>
      <c r="G737" s="25"/>
      <c r="H737" s="4"/>
    </row>
    <row r="738" spans="3:8" ht="14.25" customHeight="1">
      <c r="C738" s="27"/>
      <c r="D738" s="4"/>
      <c r="E738" s="4"/>
      <c r="G738" s="25"/>
      <c r="H738" s="4"/>
    </row>
    <row r="739" spans="3:8" ht="14.25" customHeight="1">
      <c r="C739" s="27"/>
      <c r="D739" s="4"/>
      <c r="E739" s="4"/>
      <c r="G739" s="25"/>
      <c r="H739" s="4"/>
    </row>
    <row r="740" spans="3:8" ht="14.25" customHeight="1">
      <c r="C740" s="27"/>
      <c r="D740" s="4"/>
      <c r="E740" s="4"/>
      <c r="G740" s="25"/>
      <c r="H740" s="4"/>
    </row>
    <row r="741" spans="3:8" ht="14.25" customHeight="1">
      <c r="C741" s="27"/>
      <c r="D741" s="4"/>
      <c r="E741" s="4"/>
      <c r="G741" s="25"/>
      <c r="H741" s="4"/>
    </row>
    <row r="742" spans="3:8" ht="14.25" customHeight="1">
      <c r="C742" s="27"/>
      <c r="D742" s="4"/>
      <c r="E742" s="4"/>
      <c r="G742" s="25"/>
      <c r="H742" s="4"/>
    </row>
    <row r="743" spans="3:8" ht="14.25" customHeight="1">
      <c r="C743" s="27"/>
      <c r="D743" s="4"/>
      <c r="E743" s="4"/>
      <c r="G743" s="25"/>
      <c r="H743" s="4"/>
    </row>
    <row r="744" spans="3:8" ht="14.25" customHeight="1">
      <c r="C744" s="27"/>
      <c r="D744" s="4"/>
      <c r="E744" s="4"/>
      <c r="G744" s="25"/>
      <c r="H744" s="4"/>
    </row>
    <row r="745" spans="3:8" ht="14.25" customHeight="1">
      <c r="C745" s="27"/>
      <c r="D745" s="4"/>
      <c r="E745" s="4"/>
      <c r="G745" s="25"/>
      <c r="H745" s="4"/>
    </row>
    <row r="746" spans="3:8" ht="14.25" customHeight="1">
      <c r="C746" s="27"/>
      <c r="D746" s="4"/>
      <c r="E746" s="4"/>
      <c r="G746" s="25"/>
      <c r="H746" s="4"/>
    </row>
    <row r="747" spans="3:8" ht="14.25" customHeight="1">
      <c r="C747" s="27"/>
      <c r="D747" s="4"/>
      <c r="E747" s="4"/>
      <c r="G747" s="25"/>
      <c r="H747" s="4"/>
    </row>
    <row r="748" spans="3:8" ht="14.25" customHeight="1">
      <c r="C748" s="27"/>
      <c r="D748" s="4"/>
      <c r="E748" s="4"/>
      <c r="G748" s="25"/>
      <c r="H748" s="4"/>
    </row>
    <row r="749" spans="3:8" ht="14.25" customHeight="1">
      <c r="C749" s="27"/>
      <c r="D749" s="4"/>
      <c r="E749" s="4"/>
      <c r="G749" s="25"/>
      <c r="H749" s="4"/>
    </row>
    <row r="750" spans="3:8" ht="14.25" customHeight="1">
      <c r="C750" s="27"/>
      <c r="D750" s="4"/>
      <c r="E750" s="4"/>
      <c r="G750" s="25"/>
      <c r="H750" s="4"/>
    </row>
    <row r="751" spans="3:8" ht="14.25" customHeight="1">
      <c r="C751" s="27"/>
      <c r="D751" s="4"/>
      <c r="E751" s="4"/>
      <c r="G751" s="25"/>
      <c r="H751" s="4"/>
    </row>
    <row r="752" spans="3:8" ht="14.25" customHeight="1">
      <c r="C752" s="27"/>
      <c r="D752" s="4"/>
      <c r="E752" s="4"/>
      <c r="G752" s="25"/>
      <c r="H752" s="4"/>
    </row>
    <row r="753" spans="3:8" ht="14.25" customHeight="1">
      <c r="C753" s="27"/>
      <c r="D753" s="4"/>
      <c r="E753" s="4"/>
      <c r="G753" s="25"/>
      <c r="H753" s="4"/>
    </row>
    <row r="754" spans="3:8" ht="14.25" customHeight="1">
      <c r="C754" s="27"/>
      <c r="D754" s="4"/>
      <c r="E754" s="4"/>
      <c r="G754" s="25"/>
      <c r="H754" s="4"/>
    </row>
    <row r="755" spans="3:8" ht="14.25" customHeight="1">
      <c r="C755" s="27"/>
      <c r="D755" s="4"/>
      <c r="E755" s="4"/>
      <c r="G755" s="25"/>
      <c r="H755" s="4"/>
    </row>
    <row r="756" spans="3:8" ht="14.25" customHeight="1">
      <c r="C756" s="27"/>
      <c r="D756" s="4"/>
      <c r="E756" s="4"/>
      <c r="G756" s="25"/>
      <c r="H756" s="4"/>
    </row>
    <row r="757" spans="3:8" ht="14.25" customHeight="1">
      <c r="C757" s="27"/>
      <c r="D757" s="4"/>
      <c r="E757" s="4"/>
      <c r="G757" s="25"/>
      <c r="H757" s="4"/>
    </row>
    <row r="758" spans="3:8" ht="14.25" customHeight="1">
      <c r="C758" s="27"/>
      <c r="D758" s="4"/>
      <c r="E758" s="4"/>
      <c r="G758" s="25"/>
      <c r="H758" s="4"/>
    </row>
    <row r="759" spans="3:8" ht="14.25" customHeight="1">
      <c r="C759" s="27"/>
      <c r="D759" s="4"/>
      <c r="E759" s="4"/>
      <c r="G759" s="25"/>
      <c r="H759" s="4"/>
    </row>
    <row r="760" spans="3:8" ht="14.25" customHeight="1">
      <c r="C760" s="27"/>
      <c r="D760" s="4"/>
      <c r="E760" s="4"/>
      <c r="G760" s="25"/>
      <c r="H760" s="4"/>
    </row>
    <row r="761" spans="3:8" ht="14.25" customHeight="1">
      <c r="C761" s="27"/>
      <c r="D761" s="4"/>
      <c r="E761" s="4"/>
      <c r="G761" s="25"/>
      <c r="H761" s="4"/>
    </row>
    <row r="762" spans="3:8" ht="14.25" customHeight="1">
      <c r="C762" s="27"/>
      <c r="D762" s="4"/>
      <c r="E762" s="4"/>
      <c r="G762" s="25"/>
      <c r="H762" s="4"/>
    </row>
    <row r="763" spans="3:8" ht="14.25" customHeight="1">
      <c r="C763" s="27"/>
      <c r="D763" s="4"/>
      <c r="E763" s="4"/>
      <c r="G763" s="25"/>
      <c r="H763" s="4"/>
    </row>
    <row r="764" spans="3:8" ht="14.25" customHeight="1">
      <c r="C764" s="27"/>
      <c r="D764" s="4"/>
      <c r="E764" s="4"/>
      <c r="G764" s="25"/>
      <c r="H764" s="4"/>
    </row>
    <row r="765" spans="3:8" ht="14.25" customHeight="1">
      <c r="C765" s="27"/>
      <c r="D765" s="4"/>
      <c r="E765" s="4"/>
      <c r="G765" s="25"/>
      <c r="H765" s="4"/>
    </row>
    <row r="766" spans="3:8" ht="14.25" customHeight="1">
      <c r="C766" s="27"/>
      <c r="D766" s="4"/>
      <c r="E766" s="4"/>
      <c r="G766" s="25"/>
      <c r="H766" s="4"/>
    </row>
    <row r="767" spans="3:8" ht="14.25" customHeight="1">
      <c r="C767" s="27"/>
      <c r="D767" s="4"/>
      <c r="E767" s="4"/>
      <c r="G767" s="25"/>
      <c r="H767" s="4"/>
    </row>
    <row r="768" spans="3:8" ht="14.25" customHeight="1">
      <c r="C768" s="27"/>
      <c r="D768" s="4"/>
      <c r="E768" s="4"/>
      <c r="G768" s="25"/>
      <c r="H768" s="4"/>
    </row>
    <row r="769" spans="3:8" ht="14.25" customHeight="1">
      <c r="C769" s="27"/>
      <c r="D769" s="4"/>
      <c r="E769" s="4"/>
      <c r="G769" s="25"/>
      <c r="H769" s="4"/>
    </row>
    <row r="770" spans="3:8" ht="14.25" customHeight="1">
      <c r="C770" s="27"/>
      <c r="D770" s="4"/>
      <c r="E770" s="4"/>
      <c r="G770" s="25"/>
      <c r="H770" s="4"/>
    </row>
    <row r="771" spans="3:8" ht="14.25" customHeight="1">
      <c r="C771" s="27"/>
      <c r="D771" s="4"/>
      <c r="E771" s="4"/>
      <c r="G771" s="25"/>
      <c r="H771" s="4"/>
    </row>
    <row r="772" spans="3:8" ht="14.25" customHeight="1">
      <c r="C772" s="27"/>
      <c r="D772" s="4"/>
      <c r="E772" s="4"/>
      <c r="G772" s="25"/>
      <c r="H772" s="4"/>
    </row>
    <row r="773" spans="3:8" ht="14.25" customHeight="1">
      <c r="C773" s="27"/>
      <c r="D773" s="4"/>
      <c r="E773" s="4"/>
      <c r="G773" s="25"/>
      <c r="H773" s="4"/>
    </row>
    <row r="774" spans="3:8" ht="14.25" customHeight="1">
      <c r="C774" s="27"/>
      <c r="D774" s="4"/>
      <c r="E774" s="4"/>
      <c r="G774" s="25"/>
      <c r="H774" s="4"/>
    </row>
    <row r="775" spans="3:8" ht="14.25" customHeight="1">
      <c r="C775" s="27"/>
      <c r="D775" s="4"/>
      <c r="E775" s="4"/>
      <c r="G775" s="25"/>
      <c r="H775" s="4"/>
    </row>
    <row r="776" spans="3:8" ht="14.25" customHeight="1">
      <c r="C776" s="27"/>
      <c r="D776" s="4"/>
      <c r="E776" s="4"/>
      <c r="G776" s="25"/>
      <c r="H776" s="4"/>
    </row>
    <row r="777" spans="3:8" ht="14.25" customHeight="1">
      <c r="C777" s="27"/>
      <c r="D777" s="4"/>
      <c r="E777" s="4"/>
      <c r="G777" s="25"/>
      <c r="H777" s="4"/>
    </row>
    <row r="778" spans="3:8" ht="14.25" customHeight="1">
      <c r="C778" s="27"/>
      <c r="D778" s="4"/>
      <c r="E778" s="4"/>
      <c r="G778" s="25"/>
      <c r="H778" s="4"/>
    </row>
    <row r="779" spans="3:8" ht="14.25" customHeight="1">
      <c r="C779" s="27"/>
      <c r="D779" s="4"/>
      <c r="E779" s="4"/>
      <c r="G779" s="25"/>
      <c r="H779" s="4"/>
    </row>
    <row r="780" spans="3:8" ht="14.25" customHeight="1">
      <c r="C780" s="27"/>
      <c r="D780" s="4"/>
      <c r="E780" s="4"/>
      <c r="G780" s="25"/>
      <c r="H780" s="4"/>
    </row>
    <row r="781" spans="3:8" ht="14.25" customHeight="1">
      <c r="C781" s="27"/>
      <c r="D781" s="4"/>
      <c r="E781" s="4"/>
      <c r="G781" s="25"/>
      <c r="H781" s="4"/>
    </row>
    <row r="782" spans="3:8" ht="14.25" customHeight="1">
      <c r="C782" s="27"/>
      <c r="D782" s="4"/>
      <c r="E782" s="4"/>
      <c r="G782" s="25"/>
      <c r="H782" s="4"/>
    </row>
    <row r="783" spans="3:8" ht="14.25" customHeight="1">
      <c r="C783" s="27"/>
      <c r="D783" s="4"/>
      <c r="E783" s="4"/>
      <c r="G783" s="25"/>
      <c r="H783" s="4"/>
    </row>
    <row r="784" spans="3:8" ht="14.25" customHeight="1">
      <c r="C784" s="27"/>
      <c r="D784" s="4"/>
      <c r="E784" s="4"/>
      <c r="G784" s="25"/>
      <c r="H784" s="4"/>
    </row>
    <row r="785" spans="3:8" ht="14.25" customHeight="1">
      <c r="C785" s="27"/>
      <c r="D785" s="4"/>
      <c r="E785" s="4"/>
      <c r="G785" s="25"/>
      <c r="H785" s="4"/>
    </row>
    <row r="786" spans="3:8" ht="14.25" customHeight="1">
      <c r="C786" s="27"/>
      <c r="D786" s="4"/>
      <c r="E786" s="4"/>
      <c r="G786" s="25"/>
      <c r="H786" s="4"/>
    </row>
    <row r="787" spans="3:8" ht="14.25" customHeight="1">
      <c r="C787" s="27"/>
      <c r="D787" s="4"/>
      <c r="E787" s="4"/>
      <c r="G787" s="25"/>
      <c r="H787" s="4"/>
    </row>
    <row r="788" spans="3:8" ht="14.25" customHeight="1">
      <c r="C788" s="27"/>
      <c r="D788" s="4"/>
      <c r="E788" s="4"/>
      <c r="G788" s="25"/>
      <c r="H788" s="4"/>
    </row>
    <row r="789" spans="3:8" ht="14.25" customHeight="1">
      <c r="C789" s="27"/>
      <c r="D789" s="4"/>
      <c r="E789" s="4"/>
      <c r="G789" s="25"/>
      <c r="H789" s="4"/>
    </row>
    <row r="790" spans="3:8" ht="14.25" customHeight="1">
      <c r="C790" s="27"/>
      <c r="D790" s="4"/>
      <c r="E790" s="4"/>
      <c r="G790" s="25"/>
      <c r="H790" s="4"/>
    </row>
    <row r="791" spans="3:8" ht="14.25" customHeight="1">
      <c r="C791" s="27"/>
      <c r="D791" s="4"/>
      <c r="E791" s="4"/>
      <c r="G791" s="25"/>
      <c r="H791" s="4"/>
    </row>
    <row r="792" spans="3:8" ht="14.25" customHeight="1">
      <c r="C792" s="27"/>
      <c r="D792" s="4"/>
      <c r="E792" s="4"/>
      <c r="G792" s="25"/>
      <c r="H792" s="4"/>
    </row>
    <row r="793" spans="3:8" ht="14.25" customHeight="1">
      <c r="C793" s="27"/>
      <c r="D793" s="4"/>
      <c r="E793" s="4"/>
      <c r="G793" s="25"/>
      <c r="H793" s="4"/>
    </row>
    <row r="794" spans="3:8" ht="14.25" customHeight="1">
      <c r="C794" s="27"/>
      <c r="D794" s="4"/>
      <c r="E794" s="4"/>
      <c r="G794" s="25"/>
      <c r="H794" s="4"/>
    </row>
    <row r="795" spans="3:8" ht="14.25" customHeight="1">
      <c r="C795" s="27"/>
      <c r="D795" s="4"/>
      <c r="E795" s="4"/>
      <c r="G795" s="25"/>
      <c r="H795" s="4"/>
    </row>
    <row r="796" spans="3:8" ht="14.25" customHeight="1">
      <c r="C796" s="27"/>
      <c r="D796" s="4"/>
      <c r="E796" s="4"/>
      <c r="G796" s="25"/>
      <c r="H796" s="4"/>
    </row>
    <row r="797" spans="3:8" ht="14.25" customHeight="1">
      <c r="C797" s="27"/>
      <c r="D797" s="4"/>
      <c r="E797" s="4"/>
      <c r="G797" s="25"/>
      <c r="H797" s="4"/>
    </row>
    <row r="798" spans="3:8" ht="14.25" customHeight="1">
      <c r="C798" s="27"/>
      <c r="D798" s="4"/>
      <c r="E798" s="4"/>
      <c r="G798" s="25"/>
      <c r="H798" s="4"/>
    </row>
    <row r="799" spans="3:8" ht="14.25" customHeight="1">
      <c r="C799" s="27"/>
      <c r="D799" s="4"/>
      <c r="E799" s="4"/>
      <c r="G799" s="25"/>
      <c r="H799" s="4"/>
    </row>
    <row r="800" spans="3:8" ht="14.25" customHeight="1">
      <c r="C800" s="27"/>
      <c r="D800" s="4"/>
      <c r="E800" s="4"/>
      <c r="G800" s="25"/>
      <c r="H800" s="4"/>
    </row>
    <row r="801" spans="3:8" ht="14.25" customHeight="1">
      <c r="C801" s="27"/>
      <c r="D801" s="4"/>
      <c r="E801" s="4"/>
      <c r="G801" s="25"/>
      <c r="H801" s="4"/>
    </row>
    <row r="802" spans="3:8" ht="14.25" customHeight="1">
      <c r="C802" s="27"/>
      <c r="D802" s="4"/>
      <c r="E802" s="4"/>
      <c r="G802" s="25"/>
      <c r="H802" s="4"/>
    </row>
    <row r="803" spans="3:8" ht="14.25" customHeight="1">
      <c r="C803" s="27"/>
      <c r="D803" s="4"/>
      <c r="E803" s="4"/>
      <c r="G803" s="25"/>
      <c r="H803" s="4"/>
    </row>
    <row r="804" spans="3:8" ht="14.25" customHeight="1">
      <c r="C804" s="27"/>
      <c r="D804" s="4"/>
      <c r="E804" s="4"/>
      <c r="G804" s="25"/>
      <c r="H804" s="4"/>
    </row>
    <row r="805" spans="3:8" ht="14.25" customHeight="1">
      <c r="C805" s="27"/>
      <c r="D805" s="4"/>
      <c r="E805" s="4"/>
      <c r="G805" s="25"/>
      <c r="H805" s="4"/>
    </row>
    <row r="806" spans="3:8" ht="14.25" customHeight="1">
      <c r="C806" s="27"/>
      <c r="D806" s="4"/>
      <c r="E806" s="4"/>
      <c r="G806" s="25"/>
      <c r="H806" s="4"/>
    </row>
    <row r="807" spans="3:8" ht="14.25" customHeight="1">
      <c r="C807" s="27"/>
      <c r="D807" s="4"/>
      <c r="E807" s="4"/>
      <c r="G807" s="25"/>
      <c r="H807" s="4"/>
    </row>
    <row r="808" spans="3:8" ht="14.25" customHeight="1">
      <c r="C808" s="27"/>
      <c r="D808" s="4"/>
      <c r="E808" s="4"/>
      <c r="G808" s="25"/>
      <c r="H808" s="4"/>
    </row>
    <row r="809" spans="3:8" ht="14.25" customHeight="1">
      <c r="C809" s="27"/>
      <c r="D809" s="4"/>
      <c r="E809" s="4"/>
      <c r="G809" s="25"/>
      <c r="H809" s="4"/>
    </row>
    <row r="810" spans="3:8" ht="14.25" customHeight="1">
      <c r="C810" s="27"/>
      <c r="D810" s="4"/>
      <c r="E810" s="4"/>
      <c r="G810" s="25"/>
      <c r="H810" s="4"/>
    </row>
    <row r="811" spans="3:8" ht="14.25" customHeight="1">
      <c r="C811" s="27"/>
      <c r="D811" s="4"/>
      <c r="E811" s="4"/>
      <c r="G811" s="25"/>
      <c r="H811" s="4"/>
    </row>
    <row r="812" spans="3:8" ht="14.25" customHeight="1">
      <c r="C812" s="27"/>
      <c r="D812" s="4"/>
      <c r="E812" s="4"/>
      <c r="G812" s="25"/>
      <c r="H812" s="4"/>
    </row>
    <row r="813" spans="3:8" ht="14.25" customHeight="1">
      <c r="C813" s="27"/>
      <c r="D813" s="4"/>
      <c r="E813" s="4"/>
      <c r="G813" s="25"/>
      <c r="H813" s="4"/>
    </row>
    <row r="814" spans="3:8" ht="14.25" customHeight="1">
      <c r="C814" s="27"/>
      <c r="D814" s="4"/>
      <c r="E814" s="4"/>
      <c r="G814" s="25"/>
      <c r="H814" s="4"/>
    </row>
    <row r="815" spans="3:8" ht="14.25" customHeight="1">
      <c r="C815" s="27"/>
      <c r="D815" s="4"/>
      <c r="E815" s="4"/>
      <c r="G815" s="25"/>
      <c r="H815" s="4"/>
    </row>
    <row r="816" spans="3:8" ht="14.25" customHeight="1">
      <c r="C816" s="27"/>
      <c r="D816" s="4"/>
      <c r="E816" s="4"/>
      <c r="G816" s="25"/>
      <c r="H816" s="4"/>
    </row>
    <row r="817" spans="3:8" ht="14.25" customHeight="1">
      <c r="C817" s="27"/>
      <c r="D817" s="4"/>
      <c r="E817" s="4"/>
      <c r="G817" s="25"/>
      <c r="H817" s="4"/>
    </row>
    <row r="818" spans="3:8" ht="14.25" customHeight="1">
      <c r="C818" s="27"/>
      <c r="D818" s="4"/>
      <c r="E818" s="4"/>
      <c r="G818" s="25"/>
      <c r="H818" s="4"/>
    </row>
    <row r="819" spans="3:8" ht="14.25" customHeight="1">
      <c r="C819" s="27"/>
      <c r="D819" s="4"/>
      <c r="E819" s="4"/>
      <c r="G819" s="25"/>
      <c r="H819" s="4"/>
    </row>
    <row r="820" spans="3:8" ht="14.25" customHeight="1">
      <c r="C820" s="27"/>
      <c r="D820" s="4"/>
      <c r="E820" s="4"/>
      <c r="G820" s="25"/>
      <c r="H820" s="4"/>
    </row>
    <row r="821" spans="3:8" ht="14.25" customHeight="1">
      <c r="C821" s="27"/>
      <c r="D821" s="4"/>
      <c r="E821" s="4"/>
      <c r="G821" s="25"/>
      <c r="H821" s="4"/>
    </row>
    <row r="822" spans="3:8" ht="14.25" customHeight="1">
      <c r="C822" s="27"/>
      <c r="D822" s="4"/>
      <c r="E822" s="4"/>
      <c r="G822" s="25"/>
      <c r="H822" s="4"/>
    </row>
    <row r="823" spans="3:8" ht="14.25" customHeight="1">
      <c r="C823" s="27"/>
      <c r="D823" s="4"/>
      <c r="E823" s="4"/>
      <c r="G823" s="25"/>
      <c r="H823" s="4"/>
    </row>
    <row r="824" spans="3:8" ht="14.25" customHeight="1">
      <c r="C824" s="27"/>
      <c r="D824" s="4"/>
      <c r="E824" s="4"/>
      <c r="G824" s="25"/>
      <c r="H824" s="4"/>
    </row>
    <row r="825" spans="3:8" ht="14.25" customHeight="1">
      <c r="C825" s="27"/>
      <c r="D825" s="4"/>
      <c r="E825" s="4"/>
      <c r="G825" s="25"/>
      <c r="H825" s="4"/>
    </row>
    <row r="826" spans="3:8" ht="14.25" customHeight="1">
      <c r="C826" s="27"/>
      <c r="D826" s="4"/>
      <c r="E826" s="4"/>
      <c r="G826" s="25"/>
      <c r="H826" s="4"/>
    </row>
    <row r="827" spans="3:8" ht="14.25" customHeight="1">
      <c r="C827" s="27"/>
      <c r="D827" s="4"/>
      <c r="E827" s="4"/>
      <c r="G827" s="25"/>
      <c r="H827" s="4"/>
    </row>
    <row r="828" spans="3:8" ht="14.25" customHeight="1">
      <c r="C828" s="27"/>
      <c r="D828" s="4"/>
      <c r="E828" s="4"/>
      <c r="G828" s="25"/>
      <c r="H828" s="4"/>
    </row>
    <row r="829" spans="3:8" ht="14.25" customHeight="1">
      <c r="C829" s="27"/>
      <c r="D829" s="4"/>
      <c r="E829" s="4"/>
      <c r="G829" s="25"/>
      <c r="H829" s="4"/>
    </row>
    <row r="830" spans="3:8" ht="14.25" customHeight="1">
      <c r="C830" s="27"/>
      <c r="D830" s="4"/>
      <c r="E830" s="4"/>
      <c r="G830" s="25"/>
      <c r="H830" s="4"/>
    </row>
    <row r="831" spans="3:8" ht="14.25" customHeight="1">
      <c r="C831" s="27"/>
      <c r="D831" s="4"/>
      <c r="E831" s="4"/>
      <c r="G831" s="25"/>
      <c r="H831" s="4"/>
    </row>
    <row r="832" spans="3:8" ht="14.25" customHeight="1">
      <c r="C832" s="27"/>
      <c r="D832" s="4"/>
      <c r="E832" s="4"/>
      <c r="G832" s="25"/>
      <c r="H832" s="4"/>
    </row>
    <row r="833" spans="3:8" ht="14.25" customHeight="1">
      <c r="C833" s="27"/>
      <c r="D833" s="4"/>
      <c r="E833" s="4"/>
      <c r="G833" s="25"/>
      <c r="H833" s="4"/>
    </row>
    <row r="834" spans="3:8" ht="14.25" customHeight="1">
      <c r="C834" s="27"/>
      <c r="D834" s="4"/>
      <c r="E834" s="4"/>
      <c r="G834" s="25"/>
      <c r="H834" s="4"/>
    </row>
    <row r="835" spans="3:8" ht="14.25" customHeight="1">
      <c r="C835" s="27"/>
      <c r="D835" s="4"/>
      <c r="E835" s="4"/>
      <c r="G835" s="25"/>
      <c r="H835" s="4"/>
    </row>
    <row r="836" spans="3:8" ht="14.25" customHeight="1">
      <c r="C836" s="27"/>
      <c r="D836" s="4"/>
      <c r="E836" s="4"/>
      <c r="G836" s="25"/>
      <c r="H836" s="4"/>
    </row>
    <row r="837" spans="3:8" ht="14.25" customHeight="1">
      <c r="C837" s="27"/>
      <c r="D837" s="4"/>
      <c r="E837" s="4"/>
      <c r="G837" s="25"/>
      <c r="H837" s="4"/>
    </row>
    <row r="838" spans="3:8" ht="14.25" customHeight="1">
      <c r="C838" s="27"/>
      <c r="D838" s="4"/>
      <c r="E838" s="4"/>
      <c r="G838" s="25"/>
      <c r="H838" s="4"/>
    </row>
    <row r="839" spans="3:8" ht="14.25" customHeight="1">
      <c r="C839" s="27"/>
      <c r="D839" s="4"/>
      <c r="E839" s="4"/>
      <c r="G839" s="25"/>
      <c r="H839" s="4"/>
    </row>
    <row r="840" spans="3:8" ht="14.25" customHeight="1">
      <c r="C840" s="27"/>
      <c r="D840" s="4"/>
      <c r="E840" s="4"/>
      <c r="G840" s="25"/>
      <c r="H840" s="4"/>
    </row>
    <row r="841" spans="3:8" ht="14.25" customHeight="1">
      <c r="C841" s="27"/>
      <c r="D841" s="4"/>
      <c r="E841" s="4"/>
      <c r="G841" s="25"/>
      <c r="H841" s="4"/>
    </row>
    <row r="842" spans="3:8" ht="14.25" customHeight="1">
      <c r="C842" s="27"/>
      <c r="D842" s="4"/>
      <c r="E842" s="4"/>
      <c r="G842" s="25"/>
      <c r="H842" s="4"/>
    </row>
    <row r="843" spans="3:8" ht="14.25" customHeight="1">
      <c r="C843" s="27"/>
      <c r="D843" s="4"/>
      <c r="E843" s="4"/>
      <c r="G843" s="25"/>
      <c r="H843" s="4"/>
    </row>
    <row r="844" spans="3:8" ht="14.25" customHeight="1">
      <c r="C844" s="27"/>
      <c r="D844" s="4"/>
      <c r="E844" s="4"/>
      <c r="G844" s="25"/>
      <c r="H844" s="4"/>
    </row>
    <row r="845" spans="3:8" ht="14.25" customHeight="1">
      <c r="C845" s="27"/>
      <c r="D845" s="4"/>
      <c r="E845" s="4"/>
      <c r="G845" s="25"/>
      <c r="H845" s="4"/>
    </row>
    <row r="846" spans="3:8" ht="14.25" customHeight="1">
      <c r="C846" s="27"/>
      <c r="D846" s="4"/>
      <c r="E846" s="4"/>
      <c r="G846" s="25"/>
      <c r="H846" s="4"/>
    </row>
    <row r="847" spans="3:8" ht="14.25" customHeight="1">
      <c r="C847" s="27"/>
      <c r="D847" s="4"/>
      <c r="E847" s="4"/>
      <c r="G847" s="25"/>
      <c r="H847" s="4"/>
    </row>
    <row r="848" spans="3:8" ht="14.25" customHeight="1">
      <c r="C848" s="27"/>
      <c r="D848" s="4"/>
      <c r="E848" s="4"/>
      <c r="G848" s="25"/>
      <c r="H848" s="4"/>
    </row>
    <row r="849" spans="3:8" ht="14.25" customHeight="1">
      <c r="C849" s="27"/>
      <c r="D849" s="4"/>
      <c r="E849" s="4"/>
      <c r="G849" s="25"/>
      <c r="H849" s="4"/>
    </row>
    <row r="850" spans="3:8" ht="14.25" customHeight="1">
      <c r="C850" s="27"/>
      <c r="D850" s="4"/>
      <c r="E850" s="4"/>
      <c r="G850" s="25"/>
      <c r="H850" s="4"/>
    </row>
    <row r="851" spans="3:8" ht="14.25" customHeight="1">
      <c r="C851" s="27"/>
      <c r="D851" s="4"/>
      <c r="E851" s="4"/>
      <c r="G851" s="25"/>
      <c r="H851" s="4"/>
    </row>
    <row r="852" spans="3:8" ht="14.25" customHeight="1">
      <c r="C852" s="27"/>
      <c r="D852" s="4"/>
      <c r="E852" s="4"/>
      <c r="G852" s="25"/>
      <c r="H852" s="4"/>
    </row>
    <row r="853" spans="3:8" ht="14.25" customHeight="1">
      <c r="C853" s="27"/>
      <c r="D853" s="4"/>
      <c r="E853" s="4"/>
      <c r="G853" s="25"/>
      <c r="H853" s="4"/>
    </row>
    <row r="854" spans="3:8" ht="14.25" customHeight="1">
      <c r="C854" s="27"/>
      <c r="D854" s="4"/>
      <c r="E854" s="4"/>
      <c r="G854" s="25"/>
      <c r="H854" s="4"/>
    </row>
    <row r="855" spans="3:8" ht="14.25" customHeight="1">
      <c r="C855" s="27"/>
      <c r="D855" s="4"/>
      <c r="E855" s="4"/>
      <c r="G855" s="25"/>
      <c r="H855" s="4"/>
    </row>
    <row r="856" spans="3:8" ht="14.25" customHeight="1">
      <c r="C856" s="27"/>
      <c r="D856" s="4"/>
      <c r="E856" s="4"/>
      <c r="G856" s="25"/>
      <c r="H856" s="4"/>
    </row>
    <row r="857" spans="3:8" ht="14.25" customHeight="1">
      <c r="C857" s="27"/>
      <c r="D857" s="4"/>
      <c r="E857" s="4"/>
      <c r="G857" s="25"/>
      <c r="H857" s="4"/>
    </row>
    <row r="858" spans="3:8" ht="14.25" customHeight="1">
      <c r="C858" s="27"/>
      <c r="D858" s="4"/>
      <c r="E858" s="4"/>
      <c r="G858" s="25"/>
      <c r="H858" s="4"/>
    </row>
    <row r="859" spans="3:8" ht="14.25" customHeight="1">
      <c r="C859" s="27"/>
      <c r="D859" s="4"/>
      <c r="E859" s="4"/>
      <c r="G859" s="25"/>
      <c r="H859" s="4"/>
    </row>
    <row r="860" spans="3:8" ht="14.25" customHeight="1">
      <c r="C860" s="27"/>
      <c r="D860" s="4"/>
      <c r="E860" s="4"/>
      <c r="G860" s="25"/>
      <c r="H860" s="4"/>
    </row>
    <row r="861" spans="3:8" ht="14.25" customHeight="1">
      <c r="C861" s="27"/>
      <c r="D861" s="4"/>
      <c r="E861" s="4"/>
      <c r="G861" s="25"/>
      <c r="H861" s="4"/>
    </row>
    <row r="862" spans="3:8" ht="14.25" customHeight="1">
      <c r="C862" s="27"/>
      <c r="D862" s="4"/>
      <c r="E862" s="4"/>
      <c r="G862" s="25"/>
      <c r="H862" s="4"/>
    </row>
    <row r="863" spans="3:8" ht="14.25" customHeight="1">
      <c r="C863" s="27"/>
      <c r="D863" s="4"/>
      <c r="E863" s="4"/>
      <c r="G863" s="25"/>
      <c r="H863" s="4"/>
    </row>
    <row r="864" spans="3:8" ht="14.25" customHeight="1">
      <c r="C864" s="27"/>
      <c r="D864" s="4"/>
      <c r="E864" s="4"/>
      <c r="G864" s="25"/>
      <c r="H864" s="4"/>
    </row>
    <row r="865" spans="3:8" ht="14.25" customHeight="1">
      <c r="C865" s="27"/>
      <c r="D865" s="4"/>
      <c r="E865" s="4"/>
      <c r="G865" s="25"/>
      <c r="H865" s="4"/>
    </row>
    <row r="866" spans="3:8" ht="14.25" customHeight="1">
      <c r="C866" s="27"/>
      <c r="D866" s="4"/>
      <c r="E866" s="4"/>
      <c r="G866" s="25"/>
      <c r="H866" s="4"/>
    </row>
    <row r="867" spans="3:8" ht="14.25" customHeight="1">
      <c r="C867" s="27"/>
      <c r="D867" s="4"/>
      <c r="E867" s="4"/>
      <c r="G867" s="25"/>
      <c r="H867" s="4"/>
    </row>
    <row r="868" spans="3:8" ht="14.25" customHeight="1">
      <c r="C868" s="27"/>
      <c r="D868" s="4"/>
      <c r="E868" s="4"/>
      <c r="G868" s="25"/>
      <c r="H868" s="4"/>
    </row>
    <row r="869" spans="3:8" ht="14.25" customHeight="1">
      <c r="C869" s="27"/>
      <c r="D869" s="4"/>
      <c r="E869" s="4"/>
      <c r="G869" s="25"/>
      <c r="H869" s="4"/>
    </row>
    <row r="870" spans="3:8" ht="14.25" customHeight="1">
      <c r="C870" s="27"/>
      <c r="D870" s="4"/>
      <c r="E870" s="4"/>
      <c r="G870" s="25"/>
      <c r="H870" s="4"/>
    </row>
    <row r="871" spans="3:8" ht="14.25" customHeight="1">
      <c r="C871" s="27"/>
      <c r="D871" s="4"/>
      <c r="E871" s="4"/>
      <c r="G871" s="25"/>
      <c r="H871" s="4"/>
    </row>
    <row r="872" spans="3:8" ht="14.25" customHeight="1">
      <c r="C872" s="27"/>
      <c r="D872" s="4"/>
      <c r="E872" s="4"/>
      <c r="G872" s="25"/>
      <c r="H872" s="4"/>
    </row>
    <row r="873" spans="3:8" ht="14.25" customHeight="1">
      <c r="C873" s="27"/>
      <c r="D873" s="4"/>
      <c r="E873" s="4"/>
      <c r="G873" s="25"/>
      <c r="H873" s="4"/>
    </row>
    <row r="874" spans="3:8" ht="14.25" customHeight="1">
      <c r="C874" s="27"/>
      <c r="D874" s="4"/>
      <c r="E874" s="4"/>
      <c r="G874" s="25"/>
      <c r="H874" s="4"/>
    </row>
    <row r="875" spans="3:8" ht="14.25" customHeight="1">
      <c r="C875" s="27"/>
      <c r="D875" s="4"/>
      <c r="E875" s="4"/>
      <c r="G875" s="25"/>
      <c r="H875" s="4"/>
    </row>
    <row r="876" spans="3:8" ht="14.25" customHeight="1">
      <c r="C876" s="27"/>
      <c r="D876" s="4"/>
      <c r="E876" s="4"/>
      <c r="G876" s="25"/>
      <c r="H876" s="4"/>
    </row>
    <row r="877" spans="3:8" ht="14.25" customHeight="1">
      <c r="C877" s="27"/>
      <c r="D877" s="4"/>
      <c r="E877" s="4"/>
      <c r="G877" s="25"/>
      <c r="H877" s="4"/>
    </row>
    <row r="878" spans="3:8" ht="14.25" customHeight="1">
      <c r="C878" s="27"/>
      <c r="D878" s="4"/>
      <c r="E878" s="4"/>
      <c r="G878" s="25"/>
      <c r="H878" s="4"/>
    </row>
    <row r="879" spans="3:8" ht="14.25" customHeight="1">
      <c r="C879" s="27"/>
      <c r="D879" s="4"/>
      <c r="E879" s="4"/>
      <c r="G879" s="25"/>
      <c r="H879" s="4"/>
    </row>
    <row r="880" spans="3:8" ht="14.25" customHeight="1">
      <c r="C880" s="27"/>
      <c r="D880" s="4"/>
      <c r="E880" s="4"/>
      <c r="G880" s="25"/>
      <c r="H880" s="4"/>
    </row>
    <row r="881" spans="3:8" ht="14.25" customHeight="1">
      <c r="C881" s="27"/>
      <c r="D881" s="4"/>
      <c r="E881" s="4"/>
      <c r="G881" s="25"/>
      <c r="H881" s="4"/>
    </row>
    <row r="882" spans="3:8" ht="14.25" customHeight="1">
      <c r="C882" s="27"/>
      <c r="D882" s="4"/>
      <c r="E882" s="4"/>
      <c r="G882" s="25"/>
      <c r="H882" s="4"/>
    </row>
    <row r="883" spans="3:8" ht="14.25" customHeight="1">
      <c r="C883" s="27"/>
      <c r="D883" s="4"/>
      <c r="E883" s="4"/>
      <c r="G883" s="25"/>
      <c r="H883" s="4"/>
    </row>
    <row r="884" spans="3:8" ht="14.25" customHeight="1">
      <c r="C884" s="27"/>
      <c r="D884" s="4"/>
      <c r="E884" s="4"/>
      <c r="G884" s="25"/>
      <c r="H884" s="4"/>
    </row>
    <row r="885" spans="3:8" ht="14.25" customHeight="1">
      <c r="C885" s="27"/>
      <c r="D885" s="4"/>
      <c r="E885" s="4"/>
      <c r="G885" s="25"/>
      <c r="H885" s="4"/>
    </row>
    <row r="886" spans="3:8" ht="14.25" customHeight="1">
      <c r="C886" s="27"/>
      <c r="D886" s="4"/>
      <c r="E886" s="4"/>
      <c r="G886" s="25"/>
      <c r="H886" s="4"/>
    </row>
    <row r="887" spans="3:8" ht="14.25" customHeight="1">
      <c r="C887" s="27"/>
      <c r="D887" s="4"/>
      <c r="E887" s="4"/>
      <c r="G887" s="25"/>
      <c r="H887" s="4"/>
    </row>
    <row r="888" spans="3:8" ht="14.25" customHeight="1">
      <c r="C888" s="27"/>
      <c r="D888" s="4"/>
      <c r="E888" s="4"/>
      <c r="G888" s="25"/>
      <c r="H888" s="4"/>
    </row>
    <row r="889" spans="3:8" ht="14.25" customHeight="1">
      <c r="C889" s="27"/>
      <c r="D889" s="4"/>
      <c r="E889" s="4"/>
      <c r="G889" s="25"/>
      <c r="H889" s="4"/>
    </row>
    <row r="890" spans="3:8" ht="14.25" customHeight="1">
      <c r="C890" s="27"/>
      <c r="D890" s="4"/>
      <c r="E890" s="4"/>
      <c r="G890" s="25"/>
      <c r="H890" s="4"/>
    </row>
    <row r="891" spans="3:8" ht="14.25" customHeight="1">
      <c r="C891" s="27"/>
      <c r="D891" s="4"/>
      <c r="E891" s="4"/>
      <c r="G891" s="25"/>
      <c r="H891" s="4"/>
    </row>
    <row r="892" spans="3:8" ht="14.25" customHeight="1">
      <c r="C892" s="27"/>
      <c r="D892" s="4"/>
      <c r="E892" s="4"/>
      <c r="G892" s="25"/>
      <c r="H892" s="4"/>
    </row>
    <row r="893" spans="3:8" ht="14.25" customHeight="1">
      <c r="C893" s="27"/>
      <c r="D893" s="4"/>
      <c r="E893" s="4"/>
      <c r="G893" s="25"/>
      <c r="H893" s="4"/>
    </row>
    <row r="894" spans="3:8" ht="14.25" customHeight="1">
      <c r="C894" s="27"/>
      <c r="D894" s="4"/>
      <c r="E894" s="4"/>
      <c r="G894" s="25"/>
      <c r="H894" s="4"/>
    </row>
    <row r="895" spans="3:8" ht="14.25" customHeight="1">
      <c r="C895" s="27"/>
      <c r="D895" s="4"/>
      <c r="E895" s="4"/>
      <c r="G895" s="25"/>
      <c r="H895" s="4"/>
    </row>
    <row r="896" spans="3:8" ht="14.25" customHeight="1">
      <c r="C896" s="27"/>
      <c r="D896" s="4"/>
      <c r="E896" s="4"/>
      <c r="G896" s="25"/>
      <c r="H896" s="4"/>
    </row>
    <row r="897" spans="3:8" ht="14.25" customHeight="1">
      <c r="C897" s="27"/>
      <c r="D897" s="4"/>
      <c r="E897" s="4"/>
      <c r="G897" s="25"/>
      <c r="H897" s="4"/>
    </row>
    <row r="898" spans="3:8" ht="14.25" customHeight="1">
      <c r="C898" s="27"/>
      <c r="D898" s="4"/>
      <c r="E898" s="4"/>
      <c r="G898" s="25"/>
      <c r="H898" s="4"/>
    </row>
    <row r="899" spans="3:8" ht="14.25" customHeight="1">
      <c r="C899" s="27"/>
      <c r="D899" s="4"/>
      <c r="E899" s="4"/>
      <c r="G899" s="25"/>
      <c r="H899" s="4"/>
    </row>
    <row r="900" spans="3:8" ht="14.25" customHeight="1">
      <c r="C900" s="27"/>
      <c r="D900" s="4"/>
      <c r="E900" s="4"/>
      <c r="G900" s="25"/>
      <c r="H900" s="4"/>
    </row>
    <row r="901" spans="3:8" ht="14.25" customHeight="1">
      <c r="C901" s="27"/>
      <c r="D901" s="4"/>
      <c r="E901" s="4"/>
      <c r="G901" s="25"/>
      <c r="H901" s="4"/>
    </row>
    <row r="902" spans="3:8" ht="14.25" customHeight="1">
      <c r="C902" s="27"/>
      <c r="D902" s="4"/>
      <c r="E902" s="4"/>
      <c r="G902" s="25"/>
      <c r="H902" s="4"/>
    </row>
    <row r="903" spans="3:8" ht="14.25" customHeight="1">
      <c r="C903" s="27"/>
      <c r="D903" s="4"/>
      <c r="E903" s="4"/>
      <c r="G903" s="25"/>
      <c r="H903" s="4"/>
    </row>
    <row r="904" spans="3:8" ht="14.25" customHeight="1">
      <c r="C904" s="27"/>
      <c r="D904" s="4"/>
      <c r="E904" s="4"/>
      <c r="G904" s="25"/>
      <c r="H904" s="4"/>
    </row>
    <row r="905" spans="3:8" ht="14.25" customHeight="1">
      <c r="C905" s="27"/>
      <c r="D905" s="4"/>
      <c r="E905" s="4"/>
      <c r="G905" s="25"/>
      <c r="H905" s="4"/>
    </row>
    <row r="906" spans="3:8" ht="14.25" customHeight="1">
      <c r="C906" s="27"/>
      <c r="D906" s="4"/>
      <c r="E906" s="4"/>
      <c r="G906" s="25"/>
      <c r="H906" s="4"/>
    </row>
    <row r="907" spans="3:8" ht="14.25" customHeight="1">
      <c r="C907" s="27"/>
      <c r="D907" s="4"/>
      <c r="E907" s="4"/>
      <c r="G907" s="25"/>
      <c r="H907" s="4"/>
    </row>
    <row r="908" spans="3:8" ht="14.25" customHeight="1">
      <c r="C908" s="27"/>
      <c r="D908" s="4"/>
      <c r="E908" s="4"/>
      <c r="G908" s="25"/>
      <c r="H908" s="4"/>
    </row>
    <row r="909" spans="3:8" ht="14.25" customHeight="1">
      <c r="C909" s="27"/>
      <c r="D909" s="4"/>
      <c r="E909" s="4"/>
      <c r="G909" s="25"/>
      <c r="H909" s="4"/>
    </row>
    <row r="910" spans="3:8" ht="14.25" customHeight="1">
      <c r="C910" s="27"/>
      <c r="D910" s="4"/>
      <c r="E910" s="4"/>
      <c r="G910" s="25"/>
      <c r="H910" s="4"/>
    </row>
    <row r="911" spans="3:8" ht="14.25" customHeight="1">
      <c r="C911" s="27"/>
      <c r="D911" s="4"/>
      <c r="E911" s="4"/>
      <c r="G911" s="25"/>
      <c r="H911" s="4"/>
    </row>
    <row r="912" spans="3:8" ht="14.25" customHeight="1">
      <c r="C912" s="27"/>
      <c r="D912" s="4"/>
      <c r="E912" s="4"/>
      <c r="G912" s="25"/>
      <c r="H912" s="4"/>
    </row>
    <row r="913" spans="3:8" ht="14.25" customHeight="1">
      <c r="C913" s="27"/>
      <c r="D913" s="4"/>
      <c r="E913" s="4"/>
      <c r="G913" s="25"/>
      <c r="H913" s="4"/>
    </row>
    <row r="914" spans="3:8" ht="14.25" customHeight="1">
      <c r="C914" s="27"/>
      <c r="D914" s="4"/>
      <c r="E914" s="4"/>
      <c r="G914" s="25"/>
      <c r="H914" s="4"/>
    </row>
    <row r="915" spans="3:8" ht="14.25" customHeight="1">
      <c r="C915" s="27"/>
      <c r="D915" s="4"/>
      <c r="E915" s="4"/>
      <c r="G915" s="25"/>
      <c r="H915" s="4"/>
    </row>
    <row r="916" spans="3:8" ht="14.25" customHeight="1">
      <c r="C916" s="27"/>
      <c r="D916" s="4"/>
      <c r="E916" s="4"/>
      <c r="G916" s="25"/>
      <c r="H916" s="4"/>
    </row>
    <row r="917" spans="3:8" ht="14.25" customHeight="1">
      <c r="C917" s="27"/>
      <c r="D917" s="4"/>
      <c r="E917" s="4"/>
      <c r="G917" s="25"/>
      <c r="H917" s="4"/>
    </row>
    <row r="918" spans="3:8" ht="14.25" customHeight="1">
      <c r="C918" s="27"/>
      <c r="D918" s="4"/>
      <c r="E918" s="4"/>
      <c r="G918" s="25"/>
      <c r="H918" s="4"/>
    </row>
    <row r="919" spans="3:8" ht="14.25" customHeight="1">
      <c r="C919" s="27"/>
      <c r="D919" s="4"/>
      <c r="E919" s="4"/>
      <c r="G919" s="25"/>
      <c r="H919" s="4"/>
    </row>
    <row r="920" spans="3:8" ht="14.25" customHeight="1">
      <c r="C920" s="27"/>
      <c r="D920" s="4"/>
      <c r="E920" s="4"/>
      <c r="G920" s="25"/>
      <c r="H920" s="4"/>
    </row>
    <row r="921" spans="3:8" ht="14.25" customHeight="1">
      <c r="C921" s="27"/>
      <c r="D921" s="4"/>
      <c r="E921" s="4"/>
      <c r="G921" s="25"/>
      <c r="H921" s="4"/>
    </row>
    <row r="922" spans="3:8" ht="14.25" customHeight="1">
      <c r="C922" s="27"/>
      <c r="D922" s="4"/>
      <c r="E922" s="4"/>
      <c r="G922" s="25"/>
      <c r="H922" s="4"/>
    </row>
    <row r="923" spans="3:8" ht="14.25" customHeight="1">
      <c r="C923" s="27"/>
      <c r="D923" s="4"/>
      <c r="E923" s="4"/>
      <c r="G923" s="25"/>
      <c r="H923" s="4"/>
    </row>
    <row r="924" spans="3:8" ht="14.25" customHeight="1">
      <c r="C924" s="27"/>
      <c r="D924" s="4"/>
      <c r="E924" s="4"/>
      <c r="G924" s="25"/>
      <c r="H924" s="4"/>
    </row>
    <row r="925" spans="3:8" ht="14.25" customHeight="1">
      <c r="C925" s="27"/>
      <c r="D925" s="4"/>
      <c r="E925" s="4"/>
      <c r="G925" s="25"/>
      <c r="H925" s="4"/>
    </row>
    <row r="926" spans="3:8" ht="14.25" customHeight="1">
      <c r="C926" s="27"/>
      <c r="D926" s="4"/>
      <c r="E926" s="4"/>
      <c r="G926" s="25"/>
      <c r="H926" s="4"/>
    </row>
    <row r="927" spans="3:8" ht="14.25" customHeight="1">
      <c r="C927" s="27"/>
      <c r="D927" s="4"/>
      <c r="E927" s="4"/>
      <c r="G927" s="25"/>
      <c r="H927" s="4"/>
    </row>
    <row r="928" spans="3:8" ht="14.25" customHeight="1">
      <c r="C928" s="27"/>
      <c r="D928" s="4"/>
      <c r="E928" s="4"/>
      <c r="G928" s="25"/>
      <c r="H928" s="4"/>
    </row>
    <row r="929" spans="3:8" ht="14.25" customHeight="1">
      <c r="C929" s="27"/>
      <c r="D929" s="4"/>
      <c r="E929" s="4"/>
      <c r="G929" s="25"/>
      <c r="H929" s="4"/>
    </row>
    <row r="930" spans="3:8" ht="14.25" customHeight="1">
      <c r="C930" s="27"/>
      <c r="D930" s="4"/>
      <c r="E930" s="4"/>
      <c r="G930" s="25"/>
      <c r="H930" s="4"/>
    </row>
    <row r="931" spans="3:8" ht="14.25" customHeight="1">
      <c r="C931" s="27"/>
      <c r="D931" s="4"/>
      <c r="E931" s="4"/>
      <c r="G931" s="25"/>
      <c r="H931" s="4"/>
    </row>
    <row r="932" spans="3:8" ht="14.25" customHeight="1">
      <c r="C932" s="27"/>
      <c r="D932" s="4"/>
      <c r="E932" s="4"/>
      <c r="G932" s="25"/>
      <c r="H932" s="4"/>
    </row>
    <row r="933" spans="3:8" ht="14.25" customHeight="1">
      <c r="C933" s="27"/>
      <c r="D933" s="4"/>
      <c r="E933" s="4"/>
      <c r="G933" s="25"/>
      <c r="H933" s="4"/>
    </row>
    <row r="934" spans="3:8" ht="14.25" customHeight="1">
      <c r="C934" s="27"/>
      <c r="D934" s="4"/>
      <c r="E934" s="4"/>
      <c r="G934" s="25"/>
      <c r="H934" s="4"/>
    </row>
    <row r="935" spans="3:8" ht="14.25" customHeight="1">
      <c r="C935" s="27"/>
      <c r="D935" s="4"/>
      <c r="E935" s="4"/>
      <c r="G935" s="25"/>
      <c r="H935" s="4"/>
    </row>
    <row r="936" spans="3:8" ht="14.25" customHeight="1">
      <c r="C936" s="27"/>
      <c r="D936" s="4"/>
      <c r="E936" s="4"/>
      <c r="G936" s="25"/>
      <c r="H936" s="4"/>
    </row>
    <row r="937" spans="3:8" ht="14.25" customHeight="1">
      <c r="C937" s="27"/>
      <c r="D937" s="4"/>
      <c r="E937" s="4"/>
      <c r="G937" s="25"/>
      <c r="H937" s="4"/>
    </row>
    <row r="938" spans="3:8" ht="14.25" customHeight="1">
      <c r="C938" s="27"/>
      <c r="D938" s="4"/>
      <c r="E938" s="4"/>
      <c r="G938" s="25"/>
      <c r="H938" s="4"/>
    </row>
    <row r="939" spans="3:8" ht="14.25" customHeight="1">
      <c r="C939" s="27"/>
      <c r="D939" s="4"/>
      <c r="E939" s="4"/>
      <c r="G939" s="25"/>
      <c r="H939" s="4"/>
    </row>
    <row r="940" spans="3:8" ht="14.25" customHeight="1">
      <c r="C940" s="27"/>
      <c r="D940" s="4"/>
      <c r="E940" s="4"/>
      <c r="G940" s="25"/>
      <c r="H940" s="4"/>
    </row>
    <row r="941" spans="3:8" ht="14.25" customHeight="1">
      <c r="C941" s="27"/>
      <c r="D941" s="4"/>
      <c r="E941" s="4"/>
      <c r="G941" s="25"/>
      <c r="H941" s="4"/>
    </row>
    <row r="942" spans="3:8" ht="14.25" customHeight="1">
      <c r="C942" s="27"/>
      <c r="D942" s="4"/>
      <c r="E942" s="4"/>
      <c r="G942" s="25"/>
      <c r="H942" s="4"/>
    </row>
    <row r="943" spans="3:8" ht="14.25" customHeight="1">
      <c r="C943" s="27"/>
      <c r="D943" s="4"/>
      <c r="E943" s="4"/>
      <c r="G943" s="25"/>
      <c r="H943" s="4"/>
    </row>
    <row r="944" spans="3:8" ht="14.25" customHeight="1">
      <c r="C944" s="27"/>
      <c r="D944" s="4"/>
      <c r="E944" s="4"/>
      <c r="G944" s="25"/>
      <c r="H944" s="4"/>
    </row>
    <row r="945" spans="3:8" ht="14.25" customHeight="1">
      <c r="C945" s="27"/>
      <c r="D945" s="4"/>
      <c r="E945" s="4"/>
      <c r="G945" s="25"/>
      <c r="H945" s="4"/>
    </row>
    <row r="946" spans="3:8" ht="14.25" customHeight="1">
      <c r="C946" s="27"/>
      <c r="D946" s="4"/>
      <c r="E946" s="4"/>
      <c r="G946" s="25"/>
      <c r="H946" s="4"/>
    </row>
    <row r="947" spans="3:8" ht="14.25" customHeight="1">
      <c r="C947" s="27"/>
      <c r="D947" s="4"/>
      <c r="E947" s="4"/>
      <c r="G947" s="25"/>
      <c r="H947" s="4"/>
    </row>
    <row r="948" spans="3:8" ht="14.25" customHeight="1">
      <c r="C948" s="27"/>
      <c r="D948" s="4"/>
      <c r="E948" s="4"/>
      <c r="G948" s="25"/>
      <c r="H948" s="4"/>
    </row>
    <row r="949" spans="3:8" ht="14.25" customHeight="1">
      <c r="C949" s="27"/>
      <c r="D949" s="4"/>
      <c r="E949" s="4"/>
      <c r="G949" s="25"/>
      <c r="H949" s="4"/>
    </row>
    <row r="950" spans="3:8" ht="14.25" customHeight="1">
      <c r="C950" s="27"/>
      <c r="D950" s="4"/>
      <c r="E950" s="4"/>
      <c r="G950" s="25"/>
      <c r="H950" s="4"/>
    </row>
    <row r="951" spans="3:8" ht="14.25" customHeight="1">
      <c r="C951" s="27"/>
      <c r="D951" s="4"/>
      <c r="E951" s="4"/>
      <c r="G951" s="25"/>
      <c r="H951" s="4"/>
    </row>
    <row r="952" spans="3:8" ht="14.25" customHeight="1">
      <c r="C952" s="27"/>
      <c r="D952" s="4"/>
      <c r="E952" s="4"/>
      <c r="G952" s="25"/>
      <c r="H952" s="4"/>
    </row>
    <row r="953" spans="3:8" ht="14.25" customHeight="1">
      <c r="C953" s="27"/>
      <c r="D953" s="4"/>
      <c r="E953" s="4"/>
      <c r="G953" s="25"/>
      <c r="H953" s="4"/>
    </row>
    <row r="954" spans="3:8" ht="14.25" customHeight="1">
      <c r="C954" s="27"/>
      <c r="D954" s="4"/>
      <c r="E954" s="4"/>
      <c r="G954" s="25"/>
      <c r="H954" s="4"/>
    </row>
    <row r="955" spans="3:8" ht="14.25" customHeight="1">
      <c r="C955" s="27"/>
      <c r="D955" s="4"/>
      <c r="E955" s="4"/>
      <c r="G955" s="25"/>
      <c r="H955" s="4"/>
    </row>
    <row r="956" spans="3:8" ht="14.25" customHeight="1">
      <c r="C956" s="27"/>
      <c r="D956" s="4"/>
      <c r="E956" s="4"/>
      <c r="G956" s="25"/>
      <c r="H956" s="4"/>
    </row>
    <row r="957" spans="3:8" ht="14.25" customHeight="1">
      <c r="C957" s="27"/>
      <c r="D957" s="4"/>
      <c r="E957" s="4"/>
      <c r="G957" s="25"/>
      <c r="H957" s="4"/>
    </row>
    <row r="958" spans="3:8" ht="14.25" customHeight="1">
      <c r="C958" s="27"/>
      <c r="D958" s="4"/>
      <c r="E958" s="4"/>
      <c r="G958" s="25"/>
      <c r="H958" s="4"/>
    </row>
    <row r="959" spans="3:8" ht="14.25" customHeight="1">
      <c r="C959" s="27"/>
      <c r="D959" s="4"/>
      <c r="E959" s="4"/>
      <c r="G959" s="25"/>
      <c r="H959" s="4"/>
    </row>
    <row r="960" spans="3:8" ht="14.25" customHeight="1">
      <c r="C960" s="27"/>
      <c r="D960" s="4"/>
      <c r="E960" s="4"/>
      <c r="G960" s="25"/>
      <c r="H960" s="4"/>
    </row>
    <row r="961" spans="3:8" ht="14.25" customHeight="1">
      <c r="C961" s="27"/>
      <c r="D961" s="4"/>
      <c r="E961" s="4"/>
      <c r="G961" s="25"/>
      <c r="H961" s="4"/>
    </row>
    <row r="962" spans="3:8" ht="14.25" customHeight="1">
      <c r="C962" s="27"/>
      <c r="D962" s="4"/>
      <c r="E962" s="4"/>
      <c r="G962" s="25"/>
      <c r="H962" s="4"/>
    </row>
    <row r="963" spans="3:8" ht="14.25" customHeight="1">
      <c r="C963" s="27"/>
      <c r="D963" s="4"/>
      <c r="E963" s="4"/>
      <c r="G963" s="25"/>
      <c r="H963" s="4"/>
    </row>
    <row r="964" spans="3:8" ht="14.25" customHeight="1">
      <c r="C964" s="27"/>
      <c r="D964" s="4"/>
      <c r="E964" s="4"/>
      <c r="G964" s="25"/>
      <c r="H964" s="4"/>
    </row>
    <row r="965" spans="3:8" ht="14.25" customHeight="1">
      <c r="C965" s="27"/>
      <c r="D965" s="4"/>
      <c r="E965" s="4"/>
      <c r="G965" s="25"/>
      <c r="H965" s="4"/>
    </row>
    <row r="966" spans="3:8" ht="14.25" customHeight="1">
      <c r="C966" s="27"/>
      <c r="D966" s="4"/>
      <c r="E966" s="4"/>
      <c r="G966" s="25"/>
      <c r="H966" s="4"/>
    </row>
    <row r="967" spans="3:8" ht="14.25" customHeight="1">
      <c r="C967" s="27"/>
      <c r="D967" s="4"/>
      <c r="E967" s="4"/>
      <c r="G967" s="25"/>
      <c r="H967" s="4"/>
    </row>
    <row r="968" spans="3:8" ht="14.25" customHeight="1">
      <c r="C968" s="27"/>
      <c r="D968" s="4"/>
      <c r="E968" s="4"/>
      <c r="G968" s="25"/>
      <c r="H968" s="4"/>
    </row>
    <row r="969" spans="3:8" ht="14.25" customHeight="1">
      <c r="C969" s="27"/>
      <c r="D969" s="4"/>
      <c r="E969" s="4"/>
      <c r="G969" s="25"/>
      <c r="H969" s="4"/>
    </row>
    <row r="970" spans="3:8" ht="14.25" customHeight="1">
      <c r="C970" s="27"/>
      <c r="D970" s="4"/>
      <c r="E970" s="4"/>
      <c r="G970" s="25"/>
      <c r="H970" s="4"/>
    </row>
    <row r="971" spans="3:8" ht="14.25" customHeight="1">
      <c r="C971" s="27"/>
      <c r="D971" s="4"/>
      <c r="E971" s="4"/>
      <c r="G971" s="25"/>
      <c r="H971" s="4"/>
    </row>
    <row r="972" spans="3:8" ht="14.25" customHeight="1">
      <c r="C972" s="27"/>
      <c r="D972" s="4"/>
      <c r="E972" s="4"/>
      <c r="G972" s="25"/>
      <c r="H972" s="4"/>
    </row>
    <row r="973" spans="3:8" ht="14.25" customHeight="1">
      <c r="C973" s="27"/>
      <c r="D973" s="4"/>
      <c r="E973" s="4"/>
      <c r="G973" s="25"/>
      <c r="H973" s="4"/>
    </row>
    <row r="974" spans="3:8" ht="14.25" customHeight="1">
      <c r="C974" s="27"/>
      <c r="D974" s="4"/>
      <c r="E974" s="4"/>
      <c r="G974" s="25"/>
      <c r="H974" s="4"/>
    </row>
    <row r="975" spans="3:8" ht="14.25" customHeight="1">
      <c r="C975" s="27"/>
      <c r="D975" s="4"/>
      <c r="E975" s="4"/>
      <c r="G975" s="25"/>
      <c r="H975" s="4"/>
    </row>
    <row r="976" spans="3:8" ht="14.25" customHeight="1">
      <c r="C976" s="27"/>
      <c r="D976" s="4"/>
      <c r="E976" s="4"/>
      <c r="G976" s="25"/>
      <c r="H976" s="4"/>
    </row>
    <row r="977" spans="3:8" ht="14.25" customHeight="1">
      <c r="C977" s="27"/>
      <c r="D977" s="4"/>
      <c r="E977" s="4"/>
      <c r="G977" s="25"/>
      <c r="H977" s="4"/>
    </row>
    <row r="978" spans="3:8" ht="14.25" customHeight="1">
      <c r="C978" s="27"/>
      <c r="D978" s="4"/>
      <c r="E978" s="4"/>
      <c r="G978" s="25"/>
      <c r="H978" s="4"/>
    </row>
    <row r="979" spans="3:8" ht="14.25" customHeight="1">
      <c r="C979" s="27"/>
      <c r="D979" s="4"/>
      <c r="E979" s="4"/>
      <c r="G979" s="25"/>
      <c r="H979" s="4"/>
    </row>
    <row r="980" spans="3:8" ht="14.25" customHeight="1">
      <c r="C980" s="27"/>
      <c r="D980" s="4"/>
      <c r="E980" s="4"/>
      <c r="G980" s="25"/>
      <c r="H980" s="4"/>
    </row>
    <row r="981" spans="3:8" ht="14.25" customHeight="1">
      <c r="C981" s="27"/>
      <c r="D981" s="4"/>
      <c r="E981" s="4"/>
      <c r="G981" s="25"/>
      <c r="H981" s="4"/>
    </row>
    <row r="982" spans="3:8" ht="14.25" customHeight="1">
      <c r="C982" s="27"/>
      <c r="D982" s="4"/>
      <c r="E982" s="4"/>
      <c r="G982" s="25"/>
      <c r="H982" s="4"/>
    </row>
    <row r="983" spans="3:8" ht="14.25" customHeight="1">
      <c r="C983" s="27"/>
      <c r="D983" s="4"/>
      <c r="E983" s="4"/>
      <c r="G983" s="25"/>
      <c r="H983" s="4"/>
    </row>
    <row r="984" spans="3:8" ht="14.25" customHeight="1">
      <c r="C984" s="27"/>
      <c r="D984" s="4"/>
      <c r="E984" s="4"/>
      <c r="G984" s="25"/>
      <c r="H984" s="4"/>
    </row>
    <row r="985" spans="3:8" ht="14.25" customHeight="1">
      <c r="C985" s="27"/>
      <c r="D985" s="4"/>
      <c r="E985" s="4"/>
      <c r="G985" s="25"/>
      <c r="H985" s="4"/>
    </row>
    <row r="986" spans="3:8" ht="14.25" customHeight="1">
      <c r="C986" s="27"/>
      <c r="D986" s="4"/>
      <c r="E986" s="4"/>
      <c r="G986" s="25"/>
      <c r="H986" s="4"/>
    </row>
    <row r="987" spans="3:8" ht="14.25" customHeight="1">
      <c r="C987" s="27"/>
      <c r="D987" s="4"/>
      <c r="E987" s="4"/>
      <c r="G987" s="25"/>
      <c r="H987" s="4"/>
    </row>
    <row r="988" spans="3:8" ht="14.25" customHeight="1">
      <c r="C988" s="27"/>
      <c r="D988" s="4"/>
      <c r="E988" s="4"/>
      <c r="G988" s="25"/>
      <c r="H988" s="4"/>
    </row>
    <row r="989" spans="3:8" ht="14.25" customHeight="1">
      <c r="C989" s="27"/>
      <c r="D989" s="4"/>
      <c r="E989" s="4"/>
      <c r="G989" s="25"/>
      <c r="H989" s="4"/>
    </row>
    <row r="990" spans="3:8" ht="14.25" customHeight="1">
      <c r="C990" s="27"/>
      <c r="D990" s="4"/>
      <c r="E990" s="4"/>
      <c r="G990" s="25"/>
      <c r="H990" s="4"/>
    </row>
    <row r="991" spans="3:8" ht="14.25" customHeight="1">
      <c r="C991" s="27"/>
      <c r="D991" s="4"/>
      <c r="E991" s="4"/>
      <c r="G991" s="25"/>
      <c r="H991" s="4"/>
    </row>
    <row r="992" spans="3:8" ht="14.25" customHeight="1">
      <c r="C992" s="27"/>
      <c r="D992" s="4"/>
      <c r="E992" s="4"/>
      <c r="G992" s="25"/>
      <c r="H992" s="4"/>
    </row>
    <row r="993" spans="3:8" ht="14.25" customHeight="1">
      <c r="C993" s="27"/>
      <c r="D993" s="4"/>
      <c r="E993" s="4"/>
      <c r="G993" s="25"/>
      <c r="H993" s="4"/>
    </row>
    <row r="994" spans="3:8" ht="14.25" customHeight="1">
      <c r="C994" s="27"/>
      <c r="D994" s="4"/>
      <c r="E994" s="4"/>
      <c r="G994" s="25"/>
      <c r="H994" s="4"/>
    </row>
    <row r="995" spans="3:8" ht="14.25" customHeight="1">
      <c r="C995" s="27"/>
      <c r="D995" s="4"/>
      <c r="E995" s="4"/>
      <c r="G995" s="25"/>
      <c r="H995" s="4"/>
    </row>
    <row r="996" spans="3:8" ht="14.25" customHeight="1">
      <c r="C996" s="27"/>
      <c r="D996" s="4"/>
      <c r="E996" s="4"/>
      <c r="G996" s="25"/>
      <c r="H996" s="4"/>
    </row>
    <row r="997" spans="3:8" ht="14.25" customHeight="1">
      <c r="C997" s="27"/>
      <c r="D997" s="4"/>
      <c r="E997" s="4"/>
      <c r="G997" s="25"/>
      <c r="H997" s="4"/>
    </row>
    <row r="998" spans="3:8" ht="14.25" customHeight="1">
      <c r="C998" s="27"/>
      <c r="D998" s="4"/>
      <c r="E998" s="4"/>
      <c r="G998" s="25"/>
      <c r="H998" s="4"/>
    </row>
    <row r="999" spans="3:8" ht="14.25" customHeight="1">
      <c r="C999" s="27"/>
      <c r="D999" s="4"/>
      <c r="E999" s="4"/>
      <c r="G999" s="25"/>
      <c r="H999" s="4"/>
    </row>
    <row r="1000" spans="3:8" ht="14.25" customHeight="1">
      <c r="C1000" s="27"/>
      <c r="D1000" s="4"/>
      <c r="E1000" s="4"/>
      <c r="G1000" s="25"/>
      <c r="H1000" s="4"/>
    </row>
    <row r="1001" spans="3:8" ht="14.25" customHeight="1">
      <c r="C1001" s="27"/>
      <c r="D1001" s="4"/>
      <c r="E1001" s="4"/>
      <c r="G1001" s="25"/>
      <c r="H1001" s="4"/>
    </row>
    <row r="1002" spans="3:8" ht="14.25" customHeight="1">
      <c r="C1002" s="27"/>
      <c r="D1002" s="4"/>
      <c r="E1002" s="4"/>
      <c r="G1002" s="25"/>
      <c r="H1002" s="4"/>
    </row>
    <row r="1003" spans="3:8" ht="14.25" customHeight="1">
      <c r="C1003" s="27"/>
      <c r="D1003" s="4"/>
      <c r="E1003" s="4"/>
      <c r="G1003" s="25"/>
      <c r="H1003" s="4"/>
    </row>
    <row r="1004" spans="3:8" ht="14.25" customHeight="1">
      <c r="C1004" s="27"/>
      <c r="D1004" s="4"/>
      <c r="E1004" s="4"/>
      <c r="G1004" s="25"/>
      <c r="H1004" s="4"/>
    </row>
    <row r="1005" spans="3:8" ht="14.25" customHeight="1">
      <c r="C1005" s="27"/>
      <c r="D1005" s="4"/>
      <c r="E1005" s="4"/>
      <c r="G1005" s="25"/>
      <c r="H1005" s="4"/>
    </row>
    <row r="1006" spans="3:8" ht="14.25" customHeight="1">
      <c r="C1006" s="27"/>
      <c r="D1006" s="4"/>
      <c r="E1006" s="4"/>
      <c r="G1006" s="25"/>
      <c r="H1006" s="4"/>
    </row>
    <row r="1007" spans="3:8" ht="14.25" customHeight="1">
      <c r="C1007" s="27"/>
      <c r="D1007" s="4"/>
      <c r="E1007" s="4"/>
      <c r="G1007" s="25"/>
      <c r="H1007" s="4"/>
    </row>
    <row r="1008" spans="3:8" ht="14.25" customHeight="1">
      <c r="C1008" s="27"/>
      <c r="D1008" s="4"/>
      <c r="E1008" s="4"/>
      <c r="G1008" s="25"/>
      <c r="H1008" s="4"/>
    </row>
    <row r="1009" spans="3:8" ht="14.25" customHeight="1">
      <c r="C1009" s="27"/>
      <c r="D1009" s="4"/>
      <c r="E1009" s="4"/>
      <c r="G1009" s="25"/>
      <c r="H1009" s="4"/>
    </row>
    <row r="1010" spans="3:8" ht="14.25" customHeight="1">
      <c r="C1010" s="27"/>
      <c r="D1010" s="4"/>
      <c r="E1010" s="4"/>
      <c r="G1010" s="25"/>
      <c r="H1010" s="4"/>
    </row>
    <row r="1011" spans="3:8" ht="14.25" customHeight="1">
      <c r="C1011" s="27"/>
      <c r="D1011" s="4"/>
      <c r="E1011" s="4"/>
      <c r="G1011" s="25"/>
      <c r="H1011" s="4"/>
    </row>
    <row r="1012" spans="3:8" ht="14.25" customHeight="1">
      <c r="C1012" s="27"/>
      <c r="D1012" s="4"/>
      <c r="E1012" s="4"/>
      <c r="G1012" s="25"/>
      <c r="H1012" s="4"/>
    </row>
    <row r="1013" spans="3:8" ht="14.25" customHeight="1">
      <c r="C1013" s="27"/>
      <c r="D1013" s="4"/>
      <c r="E1013" s="4"/>
      <c r="G1013" s="25"/>
      <c r="H1013" s="4"/>
    </row>
    <row r="1014" spans="3:8" ht="14.25" customHeight="1">
      <c r="C1014" s="27"/>
      <c r="D1014" s="4"/>
      <c r="E1014" s="4"/>
      <c r="G1014" s="25"/>
      <c r="H1014" s="4"/>
    </row>
    <row r="1015" spans="3:8" ht="14.25" customHeight="1">
      <c r="C1015" s="27"/>
      <c r="D1015" s="4"/>
      <c r="E1015" s="4"/>
      <c r="G1015" s="25"/>
      <c r="H1015" s="4"/>
    </row>
    <row r="1016" spans="3:8" ht="14.25" customHeight="1">
      <c r="C1016" s="27"/>
      <c r="D1016" s="4"/>
      <c r="E1016" s="4"/>
      <c r="G1016" s="25"/>
      <c r="H1016" s="4"/>
    </row>
    <row r="1017" spans="3:8" ht="14.25" customHeight="1">
      <c r="C1017" s="27"/>
      <c r="D1017" s="4"/>
      <c r="E1017" s="4"/>
      <c r="G1017" s="25"/>
      <c r="H1017" s="4"/>
    </row>
    <row r="1018" spans="3:8" ht="14.25" customHeight="1">
      <c r="C1018" s="27"/>
      <c r="D1018" s="4"/>
      <c r="E1018" s="4"/>
      <c r="G1018" s="25"/>
      <c r="H1018" s="4"/>
    </row>
    <row r="1019" spans="3:8" ht="14.25" customHeight="1">
      <c r="C1019" s="27"/>
      <c r="D1019" s="4"/>
      <c r="E1019" s="4"/>
      <c r="G1019" s="25"/>
      <c r="H1019" s="4"/>
    </row>
    <row r="1020" spans="3:8" ht="14.25" customHeight="1">
      <c r="C1020" s="27"/>
      <c r="D1020" s="4"/>
      <c r="E1020" s="4"/>
      <c r="G1020" s="25"/>
      <c r="H1020" s="4"/>
    </row>
    <row r="1021" spans="3:8" ht="14.25" customHeight="1">
      <c r="C1021" s="27"/>
      <c r="D1021" s="4"/>
      <c r="E1021" s="4"/>
      <c r="G1021" s="25"/>
      <c r="H1021" s="4"/>
    </row>
    <row r="1022" spans="3:8" ht="14.25" customHeight="1">
      <c r="C1022" s="27"/>
      <c r="D1022" s="4"/>
      <c r="E1022" s="4"/>
      <c r="G1022" s="25"/>
      <c r="H1022" s="4"/>
    </row>
    <row r="1023" spans="3:8" ht="14.25" customHeight="1">
      <c r="C1023" s="27"/>
      <c r="D1023" s="4"/>
      <c r="E1023" s="4"/>
      <c r="G1023" s="25"/>
      <c r="H1023" s="4"/>
    </row>
    <row r="1024" spans="3:8" ht="14.25" customHeight="1">
      <c r="C1024" s="27"/>
      <c r="D1024" s="4"/>
      <c r="E1024" s="4"/>
      <c r="G1024" s="25"/>
      <c r="H1024" s="4"/>
    </row>
    <row r="1025" spans="3:8" ht="14.25" customHeight="1">
      <c r="C1025" s="27"/>
      <c r="D1025" s="4"/>
      <c r="E1025" s="4"/>
      <c r="G1025" s="25"/>
      <c r="H1025" s="4"/>
    </row>
    <row r="1026" spans="3:8" ht="14.25" customHeight="1">
      <c r="C1026" s="27"/>
      <c r="D1026" s="4"/>
      <c r="E1026" s="4"/>
      <c r="G1026" s="25"/>
      <c r="H1026" s="4"/>
    </row>
    <row r="1027" spans="3:8" ht="14.25" customHeight="1">
      <c r="C1027" s="27"/>
      <c r="D1027" s="4"/>
      <c r="E1027" s="4"/>
      <c r="G1027" s="25"/>
      <c r="H1027" s="4"/>
    </row>
    <row r="1028" spans="3:8" ht="14.25" customHeight="1">
      <c r="C1028" s="27"/>
      <c r="D1028" s="4"/>
      <c r="E1028" s="4"/>
      <c r="G1028" s="25"/>
      <c r="H1028" s="4"/>
    </row>
    <row r="1029" spans="3:8" ht="14.25" customHeight="1">
      <c r="C1029" s="27"/>
      <c r="D1029" s="4"/>
      <c r="E1029" s="4"/>
      <c r="G1029" s="25"/>
      <c r="H1029" s="4"/>
    </row>
    <row r="1030" spans="3:8" ht="14.25" customHeight="1">
      <c r="C1030" s="27"/>
      <c r="D1030" s="4"/>
      <c r="E1030" s="4"/>
      <c r="G1030" s="25"/>
      <c r="H1030" s="4"/>
    </row>
    <row r="1031" spans="3:8" ht="14.25" customHeight="1">
      <c r="C1031" s="27"/>
      <c r="D1031" s="4"/>
      <c r="E1031" s="4"/>
      <c r="G1031" s="25"/>
      <c r="H1031" s="4"/>
    </row>
    <row r="1032" spans="3:8" ht="14.25" customHeight="1">
      <c r="C1032" s="27"/>
      <c r="D1032" s="4"/>
      <c r="E1032" s="4"/>
      <c r="G1032" s="25"/>
      <c r="H1032" s="4"/>
    </row>
    <row r="1033" spans="3:8" ht="14.25" customHeight="1">
      <c r="C1033" s="27"/>
      <c r="D1033" s="4"/>
      <c r="E1033" s="4"/>
      <c r="G1033" s="25"/>
      <c r="H1033" s="4"/>
    </row>
    <row r="1034" spans="3:8" ht="14.25" customHeight="1">
      <c r="C1034" s="27"/>
      <c r="D1034" s="4"/>
      <c r="E1034" s="4"/>
      <c r="G1034" s="25"/>
      <c r="H1034" s="4"/>
    </row>
    <row r="1035" spans="3:8" ht="14.25" customHeight="1">
      <c r="C1035" s="27"/>
      <c r="D1035" s="4"/>
      <c r="E1035" s="4"/>
      <c r="G1035" s="25"/>
      <c r="H1035" s="4"/>
    </row>
    <row r="1036" spans="3:8" ht="14.25" customHeight="1">
      <c r="C1036" s="27"/>
      <c r="D1036" s="4"/>
      <c r="E1036" s="4"/>
      <c r="G1036" s="25"/>
      <c r="H1036" s="4"/>
    </row>
    <row r="1037" spans="3:8" ht="14.25" customHeight="1">
      <c r="C1037" s="27"/>
      <c r="D1037" s="4"/>
      <c r="E1037" s="4"/>
      <c r="G1037" s="25"/>
      <c r="H1037" s="4"/>
    </row>
    <row r="1038" spans="3:8" ht="14.25" customHeight="1">
      <c r="C1038" s="27"/>
      <c r="D1038" s="4"/>
      <c r="E1038" s="4"/>
      <c r="G1038" s="25"/>
      <c r="H1038" s="4"/>
    </row>
    <row r="1039" spans="3:8" ht="14.25" customHeight="1">
      <c r="C1039" s="27"/>
      <c r="D1039" s="4"/>
      <c r="E1039" s="4"/>
      <c r="G1039" s="25"/>
      <c r="H1039" s="4"/>
    </row>
    <row r="1040" spans="3:8" ht="14.25" customHeight="1">
      <c r="C1040" s="27"/>
      <c r="D1040" s="4"/>
      <c r="E1040" s="4"/>
      <c r="G1040" s="25"/>
      <c r="H1040" s="4"/>
    </row>
    <row r="1041" spans="3:8" ht="14.25" customHeight="1">
      <c r="C1041" s="27"/>
      <c r="D1041" s="4"/>
      <c r="E1041" s="4"/>
      <c r="G1041" s="25"/>
      <c r="H1041" s="4"/>
    </row>
    <row r="1042" spans="3:8" ht="14.25" customHeight="1">
      <c r="C1042" s="27"/>
      <c r="D1042" s="4"/>
      <c r="E1042" s="4"/>
      <c r="G1042" s="25"/>
      <c r="H1042" s="4"/>
    </row>
    <row r="1043" spans="3:8" ht="14.25" customHeight="1">
      <c r="C1043" s="27"/>
      <c r="D1043" s="4"/>
      <c r="E1043" s="4"/>
      <c r="G1043" s="25"/>
      <c r="H1043" s="4"/>
    </row>
    <row r="1044" spans="3:8" ht="14.25" customHeight="1">
      <c r="C1044" s="27"/>
      <c r="D1044" s="4"/>
      <c r="E1044" s="4"/>
      <c r="G1044" s="25"/>
      <c r="H1044" s="4"/>
    </row>
    <row r="1045" spans="3:8" ht="14.25" customHeight="1">
      <c r="C1045" s="27"/>
      <c r="D1045" s="4"/>
      <c r="E1045" s="4"/>
      <c r="G1045" s="25"/>
      <c r="H1045" s="4"/>
    </row>
    <row r="1046" spans="3:8" ht="14.25" customHeight="1">
      <c r="C1046" s="27"/>
      <c r="D1046" s="4"/>
      <c r="E1046" s="4"/>
      <c r="G1046" s="25"/>
      <c r="H1046" s="4"/>
    </row>
    <row r="1047" spans="3:8" ht="14.25" customHeight="1">
      <c r="C1047" s="27"/>
      <c r="D1047" s="4"/>
      <c r="E1047" s="4"/>
      <c r="G1047" s="25"/>
      <c r="H1047" s="4"/>
    </row>
    <row r="1048" spans="3:8" ht="14.25" customHeight="1">
      <c r="C1048" s="27"/>
      <c r="D1048" s="4"/>
      <c r="E1048" s="4"/>
      <c r="G1048" s="25"/>
      <c r="H1048" s="4"/>
    </row>
    <row r="1049" spans="3:8" ht="14.25" customHeight="1">
      <c r="C1049" s="27"/>
      <c r="D1049" s="4"/>
      <c r="E1049" s="4"/>
      <c r="G1049" s="25"/>
      <c r="H1049" s="4"/>
    </row>
    <row r="1050" spans="3:8" ht="14.25" customHeight="1">
      <c r="C1050" s="27"/>
      <c r="D1050" s="4"/>
      <c r="E1050" s="4"/>
      <c r="G1050" s="25"/>
      <c r="H1050" s="4"/>
    </row>
    <row r="1051" spans="3:8" ht="14.25" customHeight="1">
      <c r="C1051" s="27"/>
      <c r="D1051" s="4"/>
      <c r="E1051" s="4"/>
      <c r="G1051" s="25"/>
      <c r="H1051" s="4"/>
    </row>
    <row r="1052" spans="3:8" ht="14.25" customHeight="1">
      <c r="C1052" s="27"/>
      <c r="D1052" s="4"/>
      <c r="E1052" s="4"/>
      <c r="G1052" s="25"/>
      <c r="H1052" s="4"/>
    </row>
    <row r="1053" spans="3:8" ht="14.25" customHeight="1">
      <c r="C1053" s="27"/>
      <c r="D1053" s="4"/>
      <c r="E1053" s="4"/>
      <c r="G1053" s="25"/>
      <c r="H1053" s="4"/>
    </row>
    <row r="1054" spans="3:8" ht="14.25" customHeight="1">
      <c r="C1054" s="27"/>
      <c r="D1054" s="4"/>
      <c r="E1054" s="4"/>
      <c r="G1054" s="25"/>
      <c r="H1054" s="4"/>
    </row>
    <row r="1055" spans="3:8" ht="14.25" customHeight="1">
      <c r="C1055" s="27"/>
      <c r="D1055" s="4"/>
      <c r="E1055" s="4"/>
      <c r="G1055" s="25"/>
      <c r="H1055" s="4"/>
    </row>
    <row r="1056" spans="3:8" ht="14.25" customHeight="1">
      <c r="C1056" s="27"/>
      <c r="D1056" s="4"/>
      <c r="E1056" s="4"/>
      <c r="G1056" s="25"/>
      <c r="H1056" s="4"/>
    </row>
    <row r="1057" spans="3:8" ht="14.25" customHeight="1">
      <c r="C1057" s="27"/>
      <c r="D1057" s="4"/>
      <c r="E1057" s="4"/>
      <c r="G1057" s="25"/>
      <c r="H1057" s="4"/>
    </row>
    <row r="1058" spans="3:8" ht="14.25" customHeight="1">
      <c r="C1058" s="27"/>
      <c r="D1058" s="4"/>
      <c r="E1058" s="4"/>
      <c r="G1058" s="25"/>
      <c r="H1058" s="4"/>
    </row>
    <row r="1059" spans="3:8" ht="14.25" customHeight="1">
      <c r="C1059" s="27"/>
      <c r="D1059" s="4"/>
      <c r="E1059" s="4"/>
      <c r="G1059" s="25"/>
      <c r="H1059" s="4"/>
    </row>
    <row r="1060" spans="3:8" ht="14.25" customHeight="1">
      <c r="C1060" s="27"/>
      <c r="D1060" s="4"/>
      <c r="E1060" s="4"/>
      <c r="G1060" s="25"/>
      <c r="H1060" s="4"/>
    </row>
    <row r="1061" spans="3:8" ht="14.25" customHeight="1">
      <c r="C1061" s="27"/>
      <c r="D1061" s="4"/>
      <c r="E1061" s="4"/>
      <c r="G1061" s="25"/>
      <c r="H1061" s="4"/>
    </row>
    <row r="1062" spans="3:8" ht="14.25" customHeight="1">
      <c r="C1062" s="27"/>
      <c r="D1062" s="4"/>
      <c r="E1062" s="4"/>
      <c r="G1062" s="25"/>
      <c r="H1062" s="4"/>
    </row>
  </sheetData>
  <conditionalFormatting sqref="H64:H76 H78:H80 H83:H95 H97:H100 H104 H107 H109:H1048576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H81:H82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H77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H96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H10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H101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H103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H10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10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Template</vt:lpstr>
      <vt:lpstr>_2023orig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2016-09-18T20:59:35Z</dcterms:created>
  <dcterms:modified xsi:type="dcterms:W3CDTF">2025-07-26T11:41:01Z</dcterms:modified>
</cp:coreProperties>
</file>