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hidePivotFieldList="1" defaultThemeVersion="124226"/>
  <xr:revisionPtr revIDLastSave="0" documentId="13_ncr:1_{B8D968C1-B91D-411F-9615-3AB1DD598490}" xr6:coauthVersionLast="47" xr6:coauthVersionMax="47" xr10:uidLastSave="{00000000-0000-0000-0000-000000000000}"/>
  <bookViews>
    <workbookView xWindow="-120" yWindow="-120" windowWidth="20730" windowHeight="11160" xr2:uid="{00000000-000D-0000-FFFF-FFFF00000000}"/>
  </bookViews>
  <sheets>
    <sheet name="Esercizio 1" sheetId="3" r:id="rId1"/>
    <sheet name="Esercizio 1 - GRAF-PIVOT" sheetId="5" r:id="rId2"/>
    <sheet name="DASHBOARD" sheetId="8" r:id="rId3"/>
    <sheet name="Esercizio 2" sheetId="2" r:id="rId4"/>
  </sheets>
  <externalReferences>
    <externalReference r:id="rId5"/>
  </externalReferences>
  <definedNames>
    <definedName name="_xlnm._FilterDatabase" localSheetId="0" hidden="1">'Esercizio 1'!$B$5:$G$75</definedName>
    <definedName name="_xlchart.v5.0" hidden="1">'Esercizio 1 - GRAF-PIVOT'!$D$65</definedName>
    <definedName name="_xlchart.v5.1" hidden="1">'Esercizio 1 - GRAF-PIVOT'!$D$66:$D$69</definedName>
    <definedName name="_xlchart.v5.10" hidden="1">'Esercizio 1 - GRAF-PIVOT'!$E$65</definedName>
    <definedName name="_xlchart.v5.11" hidden="1">'Esercizio 1 - GRAF-PIVOT'!$E$66:$E$69</definedName>
    <definedName name="_xlchart.v5.2" hidden="1">'Esercizio 1 - GRAF-PIVOT'!$E$65</definedName>
    <definedName name="_xlchart.v5.3" hidden="1">'Esercizio 1 - GRAF-PIVOT'!$E$66:$E$69</definedName>
    <definedName name="_xlchart.v5.4" hidden="1">'Esercizio 1 - GRAF-PIVOT'!$D$65</definedName>
    <definedName name="_xlchart.v5.5" hidden="1">'Esercizio 1 - GRAF-PIVOT'!$D$66:$D$69</definedName>
    <definedName name="_xlchart.v5.6" hidden="1">'Esercizio 1 - GRAF-PIVOT'!$E$65</definedName>
    <definedName name="_xlchart.v5.7" hidden="1">'Esercizio 1 - GRAF-PIVOT'!$E$66:$E$69</definedName>
    <definedName name="_xlchart.v5.8" hidden="1">'Esercizio 1 - GRAF-PIVOT'!$D$65</definedName>
    <definedName name="_xlchart.v5.9" hidden="1">'Esercizio 1 - GRAF-PIVOT'!$D$66:$D$69</definedName>
    <definedName name="_xlcn.WorksheetConnection_PivorbaseB2G1591" hidden="1">'[1]Esercizio 1 - AVANZATO'!$B$5:$G$162</definedName>
    <definedName name="codici">#REF!</definedName>
    <definedName name="Slicer_codice_prodotto">#N/A</definedName>
    <definedName name="Slicer_Months">#N/A</definedName>
    <definedName name="Slicer_Regione">#N/A</definedName>
    <definedName name="Slicer_Settore">#N/A</definedName>
    <definedName name="Slicer_Venditore">#N/A</definedName>
    <definedName name="tabella" localSheetId="0">'Esercizio 1'!$B$27:$G$81</definedName>
    <definedName name="tabella">#REF!</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ntervallo" name="Intervallo" connection="WorksheetConnection_Pivor base!$B$2:$G$159"/>
          <x15:modelTable id="dati" name="dati" connection="Connessione"/>
        </x15:modelTables>
        <x15:modelRelationships>
          <x15:modelRelationship fromTable="Intervallo" fromColumn="codice prodotto" toTable="dati" toColumn="codice prodott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2" l="1"/>
  <c r="F17" i="2"/>
  <c r="F25" i="2"/>
  <c r="F26" i="2"/>
  <c r="F27" i="2"/>
  <c r="F28" i="2"/>
  <c r="F29" i="2"/>
  <c r="E25" i="2"/>
  <c r="C17" i="2"/>
  <c r="C18" i="2"/>
  <c r="C19" i="2"/>
  <c r="C20" i="2"/>
  <c r="C21" i="2"/>
  <c r="C22" i="2"/>
  <c r="C23" i="2"/>
  <c r="C24" i="2"/>
  <c r="C25" i="2"/>
  <c r="C26" i="2"/>
  <c r="C27" i="2"/>
  <c r="C28" i="2"/>
  <c r="C29" i="2"/>
  <c r="F18" i="2"/>
  <c r="F19" i="2"/>
  <c r="F20" i="2"/>
  <c r="F21" i="2"/>
  <c r="F22" i="2"/>
  <c r="F23" i="2"/>
  <c r="E38" i="2" l="1"/>
  <c r="F38" i="2" s="1"/>
  <c r="E37" i="2"/>
  <c r="F37" i="2" s="1"/>
  <c r="C37" i="2"/>
  <c r="E18" i="2"/>
  <c r="E19" i="2"/>
  <c r="E20" i="2"/>
  <c r="E21" i="2"/>
  <c r="E22" i="2"/>
  <c r="E23" i="2"/>
  <c r="E24" i="2"/>
  <c r="F24" i="2" s="1"/>
  <c r="E26" i="2"/>
  <c r="E27" i="2"/>
  <c r="E28" i="2"/>
  <c r="E29" i="2"/>
  <c r="E17" i="2"/>
  <c r="C38" i="2"/>
  <c r="N6" i="3"/>
  <c r="M6" i="3"/>
  <c r="L6" i="3"/>
  <c r="L3" i="3"/>
  <c r="K3" i="3"/>
  <c r="J3" i="3"/>
  <c r="F32" i="2" l="1"/>
  <c r="F3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0EBB4C-749B-4103-9576-0CEF8B671939}" name="Connessione" type="104" refreshedVersion="0" background="1">
    <extLst>
      <ext xmlns:x15="http://schemas.microsoft.com/office/spreadsheetml/2010/11/main" uri="{DE250136-89BD-433C-8126-D09CA5730AF9}">
        <x15:connection id="dati"/>
      </ext>
    </extLst>
  </connection>
  <connection id="2" xr16:uid="{BF28FDF3-6769-489F-8A5A-CCBBDA1C92DA}" keepAlive="1" name="Query - Dati demografici e geografici[modifica | modifica wikitesto]" description="Connection to the 'Dati demografici e geografici[modifica | modifica wikitesto]' query in the workbook." type="5" refreshedVersion="8" background="1" saveData="1">
    <dbPr connection="Provider=Microsoft.Mashup.OleDb.1;Data Source=$Workbook$;Location=&quot;Dati demografici e geografici[modifica | modifica wikitesto]&quot;;Extended Properties=&quot;&quot;" command="SELECT * FROM [Dati demografici e geografici[modifica | modifica wikitesto]]]"/>
  </connection>
  <connection id="3" xr16:uid="{79CBAC62-BBAD-4BA9-AFD0-AD6DE0B24067}" keepAlive="1" name="Query - Dati demografici e geografici[modifica | modifica wikitesto] (2)" description="Connection to the 'Dati demografici e geografici[modifica | modifica wikitesto] (2)' query in the workbook." type="5" refreshedVersion="8" background="1" saveData="1">
    <dbPr connection="Provider=Microsoft.Mashup.OleDb.1;Data Source=$Workbook$;Location=&quot;Dati demografici e geografici[modifica | modifica wikitesto] (2)&quot;;Extended Properties=&quot;&quot;" command="SELECT * FROM [Dati demografici e geografici[modifica | modifica wikitesto]] (2)]"/>
  </connection>
  <connection id="4" xr16:uid="{00000000-0015-0000-FFFF-FFFF00000000}" keepAlive="1" name="ThisWorkbookDataModel" description="Modello di dati"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0000000-0015-0000-FFFF-FFFF01000000}" name="WorksheetConnection_Pivor base!$B$2:$G$159" type="102" refreshedVersion="6" minRefreshableVersion="5">
    <extLst>
      <ext xmlns:x15="http://schemas.microsoft.com/office/spreadsheetml/2010/11/main" uri="{DE250136-89BD-433C-8126-D09CA5730AF9}">
        <x15:connection id="Intervallo" autoDelete="1">
          <x15:rangePr sourceName="_xlcn.WorksheetConnection_PivorbaseB2G1591"/>
        </x15:connection>
      </ext>
    </extLst>
  </connection>
</connections>
</file>

<file path=xl/sharedStrings.xml><?xml version="1.0" encoding="utf-8"?>
<sst xmlns="http://schemas.openxmlformats.org/spreadsheetml/2006/main" count="620" uniqueCount="76">
  <si>
    <t>Venditore</t>
  </si>
  <si>
    <t>Rossi</t>
  </si>
  <si>
    <t>Verdi</t>
  </si>
  <si>
    <t>Bianchi</t>
  </si>
  <si>
    <t>Regione</t>
  </si>
  <si>
    <t>Friuli</t>
  </si>
  <si>
    <t>Veneto</t>
  </si>
  <si>
    <t>Lombardia</t>
  </si>
  <si>
    <t>Trentino</t>
  </si>
  <si>
    <t xml:space="preserve">Fatturato </t>
  </si>
  <si>
    <t>Neri</t>
  </si>
  <si>
    <t>Settore</t>
  </si>
  <si>
    <t>Informatica</t>
  </si>
  <si>
    <t>Cancelleria</t>
  </si>
  <si>
    <t>Data</t>
  </si>
  <si>
    <t>codice prodotto</t>
  </si>
  <si>
    <t>valore medio fattura</t>
  </si>
  <si>
    <t>Numero Fatture</t>
  </si>
  <si>
    <t>Fatturato</t>
  </si>
  <si>
    <t xml:space="preserve">SCHEDA ORDINATIVO </t>
  </si>
  <si>
    <t>Del 31/08/2022</t>
  </si>
  <si>
    <t>codice</t>
  </si>
  <si>
    <t>Descrizione</t>
  </si>
  <si>
    <t>Quantità</t>
  </si>
  <si>
    <t xml:space="preserve">prezzo </t>
  </si>
  <si>
    <t>totale</t>
  </si>
  <si>
    <t xml:space="preserve">Codice </t>
  </si>
  <si>
    <t>Categoria prodotto</t>
  </si>
  <si>
    <t>modello</t>
  </si>
  <si>
    <t>prezzo unitario</t>
  </si>
  <si>
    <t>a2</t>
  </si>
  <si>
    <t>a1</t>
  </si>
  <si>
    <t>Snowboard</t>
  </si>
  <si>
    <t>DIABLO</t>
  </si>
  <si>
    <t>a5</t>
  </si>
  <si>
    <t>EVIL</t>
  </si>
  <si>
    <t>a7</t>
  </si>
  <si>
    <t>a3</t>
  </si>
  <si>
    <t>Giacche Snowboard</t>
  </si>
  <si>
    <t>MONO</t>
  </si>
  <si>
    <t>a4</t>
  </si>
  <si>
    <t>EVOL</t>
  </si>
  <si>
    <t>ROUTER</t>
  </si>
  <si>
    <t>a6</t>
  </si>
  <si>
    <t>FOCUS</t>
  </si>
  <si>
    <t>MAIMED</t>
  </si>
  <si>
    <t>a8</t>
  </si>
  <si>
    <t>Pantaloni Snowboard</t>
  </si>
  <si>
    <t>FRONT</t>
  </si>
  <si>
    <t>a9</t>
  </si>
  <si>
    <t>CARGO</t>
  </si>
  <si>
    <t>Totale Imponibile</t>
  </si>
  <si>
    <t>a10</t>
  </si>
  <si>
    <t>FRANK</t>
  </si>
  <si>
    <t>iva 22%</t>
  </si>
  <si>
    <t>a11</t>
  </si>
  <si>
    <t>Scarponi</t>
  </si>
  <si>
    <t>SLOGAN</t>
  </si>
  <si>
    <t>a12</t>
  </si>
  <si>
    <t>PRISON</t>
  </si>
  <si>
    <t>tot. Importo</t>
  </si>
  <si>
    <t>a13</t>
  </si>
  <si>
    <t>SOLID</t>
  </si>
  <si>
    <t>TEST</t>
  </si>
  <si>
    <t>(All)</t>
  </si>
  <si>
    <t>Column Labels</t>
  </si>
  <si>
    <t>Grand Total</t>
  </si>
  <si>
    <t>Row Labels</t>
  </si>
  <si>
    <t xml:space="preserve">Sum of Fatturato </t>
  </si>
  <si>
    <t>Column1</t>
  </si>
  <si>
    <t>giu</t>
  </si>
  <si>
    <t>lug</t>
  </si>
  <si>
    <t>ago</t>
  </si>
  <si>
    <t>set</t>
  </si>
  <si>
    <t>Friuli-Venezia Giulia</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</si>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</sst>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quot;€&quot;\ * #,##0.00_-;\-&quot;€&quot;\ * #,##0.00_-;_-&quot;€&quot;\ * &quot;-&quot;??_-;_-@_-"/>
    <numFmt numFmtId="165" formatCode="[$-F800]dddd\,\ mmmm\ dd\,\ yyyy"/>
    <numFmt numFmtId="169" formatCode="_-[$€-2]\ * #,##0.00_-;\-[$€-2]\ * #,##0.00_-;_-[$€-2]\ * &quot;-&quot;??_-;_-@_-"/>
  </numFmts>
  <fonts count="13" x14ac:knownFonts="1">
    <font>
      <sz val="11"/>
      <color theme="1"/>
      <name val="Calibri"/>
      <family val="2"/>
      <scheme val="minor"/>
    </font>
    <font>
      <sz val="11"/>
      <color theme="1"/>
      <name val="Calibri"/>
      <family val="2"/>
      <scheme val="minor"/>
    </font>
    <font>
      <b/>
      <sz val="10"/>
      <name val="Arial"/>
      <family val="2"/>
    </font>
    <font>
      <sz val="11"/>
      <color rgb="FFFF0000"/>
      <name val="Calibri"/>
      <family val="2"/>
      <scheme val="minor"/>
    </font>
    <font>
      <b/>
      <sz val="11"/>
      <color theme="1"/>
      <name val="Calibri"/>
      <family val="2"/>
      <scheme val="minor"/>
    </font>
    <font>
      <sz val="10"/>
      <name val="Arial"/>
      <family val="2"/>
    </font>
    <font>
      <b/>
      <sz val="12"/>
      <name val="Arial"/>
      <family val="2"/>
    </font>
    <font>
      <sz val="12"/>
      <name val="Arial"/>
      <family val="2"/>
    </font>
    <font>
      <b/>
      <sz val="11"/>
      <name val="Arial"/>
      <family val="2"/>
    </font>
    <font>
      <b/>
      <sz val="10"/>
      <color theme="0"/>
      <name val="Arial"/>
      <family val="2"/>
    </font>
    <font>
      <sz val="10"/>
      <color rgb="FFFF0000"/>
      <name val="Arial"/>
      <family val="2"/>
    </font>
    <font>
      <sz val="12"/>
      <color rgb="FFFF0000"/>
      <name val="Arial"/>
      <family val="2"/>
    </font>
    <font>
      <sz val="28"/>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39997558519241921"/>
        <bgColor indexed="64"/>
      </patternFill>
    </fill>
    <fill>
      <patternFill patternType="solid">
        <fgColor indexed="22"/>
        <bgColor indexed="64"/>
      </patternFill>
    </fill>
    <fill>
      <patternFill patternType="solid">
        <fgColor theme="9"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43"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cellStyleXfs>
  <cellXfs count="48">
    <xf numFmtId="0" fontId="0" fillId="0" borderId="0" xfId="0"/>
    <xf numFmtId="165" fontId="0" fillId="0" borderId="1" xfId="0" applyNumberFormat="1" applyBorder="1"/>
    <xf numFmtId="0" fontId="0" fillId="0" borderId="1" xfId="0" applyBorder="1" applyAlignment="1">
      <alignment horizontal="center"/>
    </xf>
    <xf numFmtId="0" fontId="0" fillId="0" borderId="2" xfId="0" applyBorder="1"/>
    <xf numFmtId="164" fontId="0" fillId="0" borderId="1" xfId="1" applyFont="1" applyBorder="1"/>
    <xf numFmtId="0" fontId="2" fillId="2" borderId="1" xfId="0" applyFont="1" applyFill="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horizontal="center" vertical="center" wrapText="1"/>
    </xf>
    <xf numFmtId="0" fontId="0" fillId="0" borderId="1" xfId="0" applyBorder="1"/>
    <xf numFmtId="164" fontId="0" fillId="0" borderId="1" xfId="1" applyFont="1" applyBorder="1" applyAlignment="1">
      <alignment horizontal="center"/>
    </xf>
    <xf numFmtId="169" fontId="0" fillId="0" borderId="1" xfId="1" applyNumberFormat="1" applyFont="1" applyBorder="1" applyAlignment="1">
      <alignment horizontal="center"/>
    </xf>
    <xf numFmtId="0" fontId="5" fillId="0" borderId="0" xfId="3"/>
    <xf numFmtId="0" fontId="5" fillId="0" borderId="1" xfId="3" applyBorder="1"/>
    <xf numFmtId="164" fontId="5" fillId="0" borderId="1" xfId="5" applyFont="1" applyBorder="1"/>
    <xf numFmtId="0" fontId="6" fillId="4" borderId="1" xfId="3" applyFont="1" applyFill="1" applyBorder="1"/>
    <xf numFmtId="164" fontId="5" fillId="0" borderId="0" xfId="5" applyFont="1" applyBorder="1"/>
    <xf numFmtId="164" fontId="2" fillId="0" borderId="0" xfId="5" applyFont="1" applyBorder="1" applyAlignment="1">
      <alignment horizontal="right"/>
    </xf>
    <xf numFmtId="164" fontId="7" fillId="0" borderId="1" xfId="5" applyFont="1" applyBorder="1"/>
    <xf numFmtId="164" fontId="7" fillId="0" borderId="1" xfId="3" applyNumberFormat="1" applyFont="1" applyBorder="1"/>
    <xf numFmtId="0" fontId="5" fillId="0" borderId="1" xfId="3" applyFont="1" applyBorder="1"/>
    <xf numFmtId="0" fontId="7" fillId="0" borderId="1" xfId="3" quotePrefix="1" applyFont="1" applyBorder="1"/>
    <xf numFmtId="0" fontId="5" fillId="0" borderId="0" xfId="3" applyFont="1"/>
    <xf numFmtId="0" fontId="5" fillId="0" borderId="0" xfId="3" applyAlignment="1">
      <alignment horizontal="left"/>
    </xf>
    <xf numFmtId="0" fontId="6" fillId="4" borderId="1" xfId="3" applyFont="1" applyFill="1" applyBorder="1" applyAlignment="1">
      <alignment horizontal="center"/>
    </xf>
    <xf numFmtId="0" fontId="8" fillId="0" borderId="0" xfId="3" quotePrefix="1" applyFont="1"/>
    <xf numFmtId="0" fontId="5" fillId="2" borderId="1" xfId="3" applyFill="1" applyBorder="1"/>
    <xf numFmtId="0" fontId="6" fillId="4" borderId="1" xfId="3" applyFont="1" applyFill="1" applyBorder="1" applyAlignment="1">
      <alignment horizontal="center" vertical="center"/>
    </xf>
    <xf numFmtId="164" fontId="7" fillId="0" borderId="0" xfId="3" applyNumberFormat="1" applyFont="1"/>
    <xf numFmtId="164" fontId="5" fillId="0" borderId="0" xfId="4" applyFont="1" applyBorder="1"/>
    <xf numFmtId="0" fontId="9" fillId="5" borderId="1" xfId="3" applyFont="1" applyFill="1" applyBorder="1"/>
    <xf numFmtId="0" fontId="10" fillId="2" borderId="1" xfId="3" applyFont="1" applyFill="1" applyBorder="1"/>
    <xf numFmtId="1" fontId="7" fillId="0" borderId="1" xfId="3" quotePrefix="1" applyNumberFormat="1" applyFont="1" applyBorder="1"/>
    <xf numFmtId="0" fontId="7" fillId="2" borderId="1" xfId="3" applyFont="1" applyFill="1" applyBorder="1"/>
    <xf numFmtId="1" fontId="11" fillId="0" borderId="1" xfId="3" quotePrefix="1" applyNumberFormat="1" applyFont="1" applyBorder="1"/>
    <xf numFmtId="164" fontId="11" fillId="0" borderId="1" xfId="5"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Border="1"/>
    <xf numFmtId="43" fontId="0" fillId="0" borderId="0" xfId="2" applyFont="1" applyBorder="1"/>
    <xf numFmtId="0" fontId="0" fillId="0" borderId="0" xfId="0" applyBorder="1" applyAlignment="1">
      <alignment horizontal="left"/>
    </xf>
    <xf numFmtId="0" fontId="4" fillId="0" borderId="0" xfId="0" applyFont="1" applyBorder="1"/>
    <xf numFmtId="0" fontId="0" fillId="0" borderId="0" xfId="0" applyFont="1" applyBorder="1"/>
    <xf numFmtId="164" fontId="11" fillId="0" borderId="1" xfId="3" applyNumberFormat="1" applyFont="1" applyBorder="1"/>
    <xf numFmtId="0" fontId="3" fillId="0" borderId="1" xfId="0" applyFont="1" applyBorder="1"/>
    <xf numFmtId="0" fontId="10" fillId="0" borderId="1" xfId="3" applyFont="1" applyBorder="1"/>
    <xf numFmtId="0" fontId="5" fillId="2" borderId="0" xfId="3" applyFill="1" applyBorder="1"/>
    <xf numFmtId="0" fontId="12" fillId="6" borderId="0" xfId="0" applyFont="1" applyFill="1" applyAlignment="1">
      <alignment horizontal="center" vertical="center"/>
    </xf>
  </cellXfs>
  <cellStyles count="6">
    <cellStyle name="Comma" xfId="2" builtinId="3"/>
    <cellStyle name="Currency" xfId="1" builtinId="4"/>
    <cellStyle name="Currency 2" xfId="5" xr:uid="{C991D197-192B-403B-B2CC-D3FB17C77C35}"/>
    <cellStyle name="Euro" xfId="4" xr:uid="{3948EAF0-C2E8-4673-A7D5-96B548B586DC}"/>
    <cellStyle name="Normal" xfId="0" builtinId="0"/>
    <cellStyle name="Normal 2" xfId="3" xr:uid="{08835CC2-EE3B-4973-BEC8-867E9E27153E}"/>
  </cellStyles>
  <dxfs count="3">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s>
  <tableStyles count="1" defaultTableStyle="TableStyleMedium2" defaultPivotStyle="PivotStyleLight16">
    <tableStyle name="Invisible" pivot="0" table="0" count="0" xr9:uid="{7076741C-D65A-414F-8994-CC4989EEAD3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VENDITE PER REGIONE E TIPOLOGIA</a:t>
            </a:r>
          </a:p>
        </c:rich>
      </c:tx>
      <c:layout>
        <c:manualLayout>
          <c:xMode val="edge"/>
          <c:yMode val="edge"/>
          <c:x val="0.27934574983972521"/>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9236982120451"/>
          <c:y val="0.21596784776902886"/>
          <c:w val="0.66897462451849055"/>
          <c:h val="0.58506087780694072"/>
        </c:manualLayout>
      </c:layout>
      <c:barChart>
        <c:barDir val="col"/>
        <c:grouping val="clustered"/>
        <c:varyColors val="0"/>
        <c:ser>
          <c:idx val="0"/>
          <c:order val="0"/>
          <c:tx>
            <c:strRef>
              <c:f>'Esercizio 1 - GRAF-PIVOT'!$B$3:$B$4</c:f>
              <c:strCache>
                <c:ptCount val="1"/>
                <c:pt idx="0">
                  <c:v>Cancelleria</c:v>
                </c:pt>
              </c:strCache>
            </c:strRef>
          </c:tx>
          <c:spPr>
            <a:solidFill>
              <a:schemeClr val="accent1"/>
            </a:solidFill>
            <a:ln>
              <a:noFill/>
            </a:ln>
            <a:effectLst/>
          </c:spPr>
          <c:invertIfNegative val="0"/>
          <c:cat>
            <c:strRef>
              <c:f>'Esercizio 1 - GRAF-PIVOT'!$A$5:$A$9</c:f>
              <c:strCache>
                <c:ptCount val="4"/>
                <c:pt idx="0">
                  <c:v>Friuli</c:v>
                </c:pt>
                <c:pt idx="1">
                  <c:v>Lombardia</c:v>
                </c:pt>
                <c:pt idx="2">
                  <c:v>Trentino</c:v>
                </c:pt>
                <c:pt idx="3">
                  <c:v>Veneto</c:v>
                </c:pt>
              </c:strCache>
            </c:strRef>
          </c:cat>
          <c:val>
            <c:numRef>
              <c:f>'Esercizio 1 - GRAF-PIVOT'!$B$5:$B$9</c:f>
              <c:numCache>
                <c:formatCode>General</c:formatCode>
                <c:ptCount val="4"/>
                <c:pt idx="0">
                  <c:v>59945</c:v>
                </c:pt>
                <c:pt idx="1">
                  <c:v>42563</c:v>
                </c:pt>
                <c:pt idx="2">
                  <c:v>4700</c:v>
                </c:pt>
                <c:pt idx="3">
                  <c:v>101035</c:v>
                </c:pt>
              </c:numCache>
            </c:numRef>
          </c:val>
          <c:extLst>
            <c:ext xmlns:c16="http://schemas.microsoft.com/office/drawing/2014/chart" uri="{C3380CC4-5D6E-409C-BE32-E72D297353CC}">
              <c16:uniqueId val="{00000000-3FDC-4063-846F-F241410634E1}"/>
            </c:ext>
          </c:extLst>
        </c:ser>
        <c:ser>
          <c:idx val="1"/>
          <c:order val="1"/>
          <c:tx>
            <c:strRef>
              <c:f>'Esercizio 1 - GRAF-PIVOT'!$C$3:$C$4</c:f>
              <c:strCache>
                <c:ptCount val="1"/>
                <c:pt idx="0">
                  <c:v>Informatica</c:v>
                </c:pt>
              </c:strCache>
            </c:strRef>
          </c:tx>
          <c:spPr>
            <a:solidFill>
              <a:schemeClr val="accent2"/>
            </a:solidFill>
            <a:ln>
              <a:noFill/>
            </a:ln>
            <a:effectLst/>
          </c:spPr>
          <c:invertIfNegative val="0"/>
          <c:cat>
            <c:strRef>
              <c:f>'Esercizio 1 - GRAF-PIVOT'!$A$5:$A$9</c:f>
              <c:strCache>
                <c:ptCount val="4"/>
                <c:pt idx="0">
                  <c:v>Friuli</c:v>
                </c:pt>
                <c:pt idx="1">
                  <c:v>Lombardia</c:v>
                </c:pt>
                <c:pt idx="2">
                  <c:v>Trentino</c:v>
                </c:pt>
                <c:pt idx="3">
                  <c:v>Veneto</c:v>
                </c:pt>
              </c:strCache>
            </c:strRef>
          </c:cat>
          <c:val>
            <c:numRef>
              <c:f>'Esercizio 1 - GRAF-PIVOT'!$C$5:$C$9</c:f>
              <c:numCache>
                <c:formatCode>General</c:formatCode>
                <c:ptCount val="4"/>
                <c:pt idx="0">
                  <c:v>87660</c:v>
                </c:pt>
                <c:pt idx="1">
                  <c:v>77644</c:v>
                </c:pt>
                <c:pt idx="2">
                  <c:v>23032</c:v>
                </c:pt>
                <c:pt idx="3">
                  <c:v>91090</c:v>
                </c:pt>
              </c:numCache>
            </c:numRef>
          </c:val>
          <c:extLst>
            <c:ext xmlns:c16="http://schemas.microsoft.com/office/drawing/2014/chart" uri="{C3380CC4-5D6E-409C-BE32-E72D297353CC}">
              <c16:uniqueId val="{00000005-3FDC-4063-846F-F241410634E1}"/>
            </c:ext>
          </c:extLst>
        </c:ser>
        <c:dLbls>
          <c:showLegendKey val="0"/>
          <c:showVal val="0"/>
          <c:showCatName val="0"/>
          <c:showSerName val="0"/>
          <c:showPercent val="0"/>
          <c:showBubbleSize val="0"/>
        </c:dLbls>
        <c:gapWidth val="219"/>
        <c:overlap val="-27"/>
        <c:axId val="835397568"/>
        <c:axId val="835397896"/>
      </c:barChart>
      <c:catAx>
        <c:axId val="83539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35397896"/>
        <c:crosses val="autoZero"/>
        <c:auto val="1"/>
        <c:lblAlgn val="ctr"/>
        <c:lblOffset val="100"/>
        <c:noMultiLvlLbl val="0"/>
      </c:catAx>
      <c:valAx>
        <c:axId val="83539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3539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VENDITE PER MESE E REGIONE</a:t>
            </a:r>
          </a:p>
        </c:rich>
      </c:tx>
      <c:layout>
        <c:manualLayout>
          <c:xMode val="edge"/>
          <c:yMode val="edge"/>
          <c:x val="0.3300768019382192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28992529779925E-2"/>
          <c:y val="0.1892107757363663"/>
          <c:w val="0.74327332929537659"/>
          <c:h val="0.61181794983960336"/>
        </c:manualLayout>
      </c:layout>
      <c:lineChart>
        <c:grouping val="standard"/>
        <c:varyColors val="0"/>
        <c:ser>
          <c:idx val="0"/>
          <c:order val="0"/>
          <c:tx>
            <c:strRef>
              <c:f>'Esercizio 1 - GRAF-PIVOT'!$B$17:$B$19</c:f>
              <c:strCache>
                <c:ptCount val="1"/>
                <c:pt idx="0">
                  <c:v>Friuli</c:v>
                </c:pt>
              </c:strCache>
            </c:strRef>
          </c:tx>
          <c:spPr>
            <a:ln w="28575" cap="rnd">
              <a:solidFill>
                <a:schemeClr val="accent1"/>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GRAF-PIVOT'!$B$20:$B$24</c:f>
              <c:numCache>
                <c:formatCode>General</c:formatCode>
                <c:ptCount val="4"/>
                <c:pt idx="0">
                  <c:v>1650</c:v>
                </c:pt>
                <c:pt idx="1">
                  <c:v>56165</c:v>
                </c:pt>
                <c:pt idx="2">
                  <c:v>59580</c:v>
                </c:pt>
                <c:pt idx="3">
                  <c:v>30210</c:v>
                </c:pt>
              </c:numCache>
            </c:numRef>
          </c:val>
          <c:smooth val="0"/>
          <c:extLst>
            <c:ext xmlns:c16="http://schemas.microsoft.com/office/drawing/2014/chart" uri="{C3380CC4-5D6E-409C-BE32-E72D297353CC}">
              <c16:uniqueId val="{00000000-7806-4B38-A7CF-21AA5B4C3EE9}"/>
            </c:ext>
          </c:extLst>
        </c:ser>
        <c:ser>
          <c:idx val="1"/>
          <c:order val="1"/>
          <c:tx>
            <c:strRef>
              <c:f>'Esercizio 1 - GRAF-PIVOT'!$C$17:$C$19</c:f>
              <c:strCache>
                <c:ptCount val="1"/>
                <c:pt idx="0">
                  <c:v>Lombardia</c:v>
                </c:pt>
              </c:strCache>
            </c:strRef>
          </c:tx>
          <c:spPr>
            <a:ln w="28575" cap="rnd">
              <a:solidFill>
                <a:schemeClr val="accent2"/>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GRAF-PIVOT'!$C$20:$C$24</c:f>
              <c:numCache>
                <c:formatCode>General</c:formatCode>
                <c:ptCount val="4"/>
                <c:pt idx="0">
                  <c:v>13990</c:v>
                </c:pt>
                <c:pt idx="1">
                  <c:v>62773</c:v>
                </c:pt>
                <c:pt idx="2">
                  <c:v>34444</c:v>
                </c:pt>
                <c:pt idx="3">
                  <c:v>9000</c:v>
                </c:pt>
              </c:numCache>
            </c:numRef>
          </c:val>
          <c:smooth val="0"/>
          <c:extLst>
            <c:ext xmlns:c16="http://schemas.microsoft.com/office/drawing/2014/chart" uri="{C3380CC4-5D6E-409C-BE32-E72D297353CC}">
              <c16:uniqueId val="{0000000E-7806-4B38-A7CF-21AA5B4C3EE9}"/>
            </c:ext>
          </c:extLst>
        </c:ser>
        <c:ser>
          <c:idx val="2"/>
          <c:order val="2"/>
          <c:tx>
            <c:strRef>
              <c:f>'Esercizio 1 - GRAF-PIVOT'!$D$17:$D$19</c:f>
              <c:strCache>
                <c:ptCount val="1"/>
                <c:pt idx="0">
                  <c:v>Trentino</c:v>
                </c:pt>
              </c:strCache>
            </c:strRef>
          </c:tx>
          <c:spPr>
            <a:ln w="28575" cap="rnd">
              <a:solidFill>
                <a:schemeClr val="accent3"/>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GRAF-PIVOT'!$D$20:$D$24</c:f>
              <c:numCache>
                <c:formatCode>General</c:formatCode>
                <c:ptCount val="4"/>
                <c:pt idx="1">
                  <c:v>14590</c:v>
                </c:pt>
                <c:pt idx="2">
                  <c:v>11192</c:v>
                </c:pt>
                <c:pt idx="3">
                  <c:v>1950</c:v>
                </c:pt>
              </c:numCache>
            </c:numRef>
          </c:val>
          <c:smooth val="0"/>
          <c:extLst>
            <c:ext xmlns:c16="http://schemas.microsoft.com/office/drawing/2014/chart" uri="{C3380CC4-5D6E-409C-BE32-E72D297353CC}">
              <c16:uniqueId val="{0000000F-7806-4B38-A7CF-21AA5B4C3EE9}"/>
            </c:ext>
          </c:extLst>
        </c:ser>
        <c:ser>
          <c:idx val="3"/>
          <c:order val="3"/>
          <c:tx>
            <c:strRef>
              <c:f>'Esercizio 1 - GRAF-PIVOT'!$E$17:$E$19</c:f>
              <c:strCache>
                <c:ptCount val="1"/>
                <c:pt idx="0">
                  <c:v>Veneto</c:v>
                </c:pt>
              </c:strCache>
            </c:strRef>
          </c:tx>
          <c:spPr>
            <a:ln w="28575" cap="rnd">
              <a:solidFill>
                <a:schemeClr val="accent4"/>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GRAF-PIVOT'!$E$20:$E$24</c:f>
              <c:numCache>
                <c:formatCode>General</c:formatCode>
                <c:ptCount val="4"/>
                <c:pt idx="0">
                  <c:v>582</c:v>
                </c:pt>
                <c:pt idx="1">
                  <c:v>47903</c:v>
                </c:pt>
                <c:pt idx="2">
                  <c:v>66220</c:v>
                </c:pt>
                <c:pt idx="3">
                  <c:v>77420</c:v>
                </c:pt>
              </c:numCache>
            </c:numRef>
          </c:val>
          <c:smooth val="0"/>
          <c:extLst>
            <c:ext xmlns:c16="http://schemas.microsoft.com/office/drawing/2014/chart" uri="{C3380CC4-5D6E-409C-BE32-E72D297353CC}">
              <c16:uniqueId val="{00000011-7806-4B38-A7CF-21AA5B4C3EE9}"/>
            </c:ext>
          </c:extLst>
        </c:ser>
        <c:dLbls>
          <c:showLegendKey val="0"/>
          <c:showVal val="0"/>
          <c:showCatName val="0"/>
          <c:showSerName val="0"/>
          <c:showPercent val="0"/>
          <c:showBubbleSize val="0"/>
        </c:dLbls>
        <c:smooth val="0"/>
        <c:axId val="1042988872"/>
        <c:axId val="1042989856"/>
      </c:lineChart>
      <c:catAx>
        <c:axId val="104298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89856"/>
        <c:crosses val="autoZero"/>
        <c:auto val="1"/>
        <c:lblAlgn val="ctr"/>
        <c:lblOffset val="100"/>
        <c:noMultiLvlLbl val="0"/>
      </c:catAx>
      <c:valAx>
        <c:axId val="104298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8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VENDITE</a:t>
            </a:r>
            <a:r>
              <a:rPr lang="it-IT" baseline="0"/>
              <a:t> PER MESE E VENDITORE</a:t>
            </a:r>
            <a:endParaRPr lang="it-IT"/>
          </a:p>
        </c:rich>
      </c:tx>
      <c:layout>
        <c:manualLayout>
          <c:xMode val="edge"/>
          <c:yMode val="edge"/>
          <c:x val="0.3548762091942298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7080850675657"/>
          <c:y val="0.16606262758821813"/>
          <c:w val="0.63960128206722977"/>
          <c:h val="0.72653798483522891"/>
        </c:manualLayout>
      </c:layout>
      <c:barChart>
        <c:barDir val="bar"/>
        <c:grouping val="clustered"/>
        <c:varyColors val="0"/>
        <c:ser>
          <c:idx val="0"/>
          <c:order val="0"/>
          <c:tx>
            <c:strRef>
              <c:f>'Esercizio 1 - GRAF-PIVOT'!$B$35:$B$36</c:f>
              <c:strCache>
                <c:ptCount val="1"/>
                <c:pt idx="0">
                  <c:v>giu</c:v>
                </c:pt>
              </c:strCache>
            </c:strRef>
          </c:tx>
          <c:spPr>
            <a:solidFill>
              <a:schemeClr val="accent1"/>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GRAF-PIVOT'!$B$37:$B$41</c:f>
              <c:numCache>
                <c:formatCode>General</c:formatCode>
                <c:ptCount val="4"/>
                <c:pt idx="0">
                  <c:v>2990</c:v>
                </c:pt>
                <c:pt idx="2">
                  <c:v>10160</c:v>
                </c:pt>
                <c:pt idx="3">
                  <c:v>3072</c:v>
                </c:pt>
              </c:numCache>
            </c:numRef>
          </c:val>
          <c:extLst>
            <c:ext xmlns:c16="http://schemas.microsoft.com/office/drawing/2014/chart" uri="{C3380CC4-5D6E-409C-BE32-E72D297353CC}">
              <c16:uniqueId val="{00000000-DB96-474D-918C-141F3CA8C354}"/>
            </c:ext>
          </c:extLst>
        </c:ser>
        <c:ser>
          <c:idx val="1"/>
          <c:order val="1"/>
          <c:tx>
            <c:strRef>
              <c:f>'Esercizio 1 - GRAF-PIVOT'!$C$35:$C$36</c:f>
              <c:strCache>
                <c:ptCount val="1"/>
                <c:pt idx="0">
                  <c:v>lug</c:v>
                </c:pt>
              </c:strCache>
            </c:strRef>
          </c:tx>
          <c:spPr>
            <a:solidFill>
              <a:schemeClr val="accent2"/>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GRAF-PIVOT'!$C$37:$C$41</c:f>
              <c:numCache>
                <c:formatCode>General</c:formatCode>
                <c:ptCount val="4"/>
                <c:pt idx="0">
                  <c:v>79098</c:v>
                </c:pt>
                <c:pt idx="1">
                  <c:v>18301</c:v>
                </c:pt>
                <c:pt idx="2">
                  <c:v>43120</c:v>
                </c:pt>
                <c:pt idx="3">
                  <c:v>40912</c:v>
                </c:pt>
              </c:numCache>
            </c:numRef>
          </c:val>
          <c:extLst>
            <c:ext xmlns:c16="http://schemas.microsoft.com/office/drawing/2014/chart" uri="{C3380CC4-5D6E-409C-BE32-E72D297353CC}">
              <c16:uniqueId val="{000000AA-DB96-474D-918C-141F3CA8C354}"/>
            </c:ext>
          </c:extLst>
        </c:ser>
        <c:ser>
          <c:idx val="2"/>
          <c:order val="2"/>
          <c:tx>
            <c:strRef>
              <c:f>'Esercizio 1 - GRAF-PIVOT'!$D$35:$D$36</c:f>
              <c:strCache>
                <c:ptCount val="1"/>
                <c:pt idx="0">
                  <c:v>ago</c:v>
                </c:pt>
              </c:strCache>
            </c:strRef>
          </c:tx>
          <c:spPr>
            <a:solidFill>
              <a:schemeClr val="accent3"/>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GRAF-PIVOT'!$D$37:$D$41</c:f>
              <c:numCache>
                <c:formatCode>General</c:formatCode>
                <c:ptCount val="4"/>
                <c:pt idx="0">
                  <c:v>48840</c:v>
                </c:pt>
                <c:pt idx="1">
                  <c:v>48234</c:v>
                </c:pt>
                <c:pt idx="2">
                  <c:v>21340</c:v>
                </c:pt>
                <c:pt idx="3">
                  <c:v>53022</c:v>
                </c:pt>
              </c:numCache>
            </c:numRef>
          </c:val>
          <c:extLst>
            <c:ext xmlns:c16="http://schemas.microsoft.com/office/drawing/2014/chart" uri="{C3380CC4-5D6E-409C-BE32-E72D297353CC}">
              <c16:uniqueId val="{000000AB-DB96-474D-918C-141F3CA8C354}"/>
            </c:ext>
          </c:extLst>
        </c:ser>
        <c:ser>
          <c:idx val="3"/>
          <c:order val="3"/>
          <c:tx>
            <c:strRef>
              <c:f>'Esercizio 1 - GRAF-PIVOT'!$E$35:$E$36</c:f>
              <c:strCache>
                <c:ptCount val="1"/>
                <c:pt idx="0">
                  <c:v>set</c:v>
                </c:pt>
              </c:strCache>
            </c:strRef>
          </c:tx>
          <c:spPr>
            <a:solidFill>
              <a:schemeClr val="accent4"/>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GRAF-PIVOT'!$E$37:$E$41</c:f>
              <c:numCache>
                <c:formatCode>General</c:formatCode>
                <c:ptCount val="4"/>
                <c:pt idx="0">
                  <c:v>39040</c:v>
                </c:pt>
                <c:pt idx="1">
                  <c:v>19000</c:v>
                </c:pt>
                <c:pt idx="2">
                  <c:v>24190</c:v>
                </c:pt>
                <c:pt idx="3">
                  <c:v>36350</c:v>
                </c:pt>
              </c:numCache>
            </c:numRef>
          </c:val>
          <c:extLst>
            <c:ext xmlns:c16="http://schemas.microsoft.com/office/drawing/2014/chart" uri="{C3380CC4-5D6E-409C-BE32-E72D297353CC}">
              <c16:uniqueId val="{000000B0-DB96-474D-918C-141F3CA8C354}"/>
            </c:ext>
          </c:extLst>
        </c:ser>
        <c:dLbls>
          <c:showLegendKey val="0"/>
          <c:showVal val="0"/>
          <c:showCatName val="0"/>
          <c:showSerName val="0"/>
          <c:showPercent val="0"/>
          <c:showBubbleSize val="0"/>
        </c:dLbls>
        <c:gapWidth val="182"/>
        <c:axId val="1042976408"/>
        <c:axId val="1042983296"/>
      </c:barChart>
      <c:catAx>
        <c:axId val="1042976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83296"/>
        <c:crosses val="autoZero"/>
        <c:auto val="1"/>
        <c:lblAlgn val="ctr"/>
        <c:lblOffset val="100"/>
        <c:noMultiLvlLbl val="0"/>
      </c:catAx>
      <c:valAx>
        <c:axId val="104298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7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VENDITE TOTALI PER VENDITORE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'Esercizio 1 - GRAF-PIVOT'!$B$52</c:f>
              <c:strCache>
                <c:ptCount val="1"/>
                <c:pt idx="0">
                  <c:v>Total</c:v>
                </c:pt>
              </c:strCache>
            </c:strRef>
          </c:tx>
          <c:spPr>
            <a:solidFill>
              <a:schemeClr val="accent1"/>
            </a:solidFill>
            <a:ln>
              <a:noFill/>
            </a:ln>
            <a:effectLst/>
          </c:spPr>
          <c:invertIfNegative val="0"/>
          <c:cat>
            <c:strRef>
              <c:f>'Esercizio 1 - GRAF-PIVOT'!$A$53:$A$57</c:f>
              <c:strCache>
                <c:ptCount val="4"/>
                <c:pt idx="0">
                  <c:v>Bianchi</c:v>
                </c:pt>
                <c:pt idx="1">
                  <c:v>Neri</c:v>
                </c:pt>
                <c:pt idx="2">
                  <c:v>Rossi</c:v>
                </c:pt>
                <c:pt idx="3">
                  <c:v>Verdi</c:v>
                </c:pt>
              </c:strCache>
            </c:strRef>
          </c:cat>
          <c:val>
            <c:numRef>
              <c:f>'Esercizio 1 - GRAF-PIVOT'!$B$53:$B$57</c:f>
              <c:numCache>
                <c:formatCode>General</c:formatCode>
                <c:ptCount val="4"/>
                <c:pt idx="0">
                  <c:v>169968</c:v>
                </c:pt>
                <c:pt idx="1">
                  <c:v>85535</c:v>
                </c:pt>
                <c:pt idx="2">
                  <c:v>98810</c:v>
                </c:pt>
                <c:pt idx="3">
                  <c:v>133356</c:v>
                </c:pt>
              </c:numCache>
            </c:numRef>
          </c:val>
          <c:extLst>
            <c:ext xmlns:c16="http://schemas.microsoft.com/office/drawing/2014/chart" uri="{C3380CC4-5D6E-409C-BE32-E72D297353CC}">
              <c16:uniqueId val="{00000000-C846-4CB1-9B85-26F663C51799}"/>
            </c:ext>
          </c:extLst>
        </c:ser>
        <c:dLbls>
          <c:showLegendKey val="0"/>
          <c:showVal val="0"/>
          <c:showCatName val="0"/>
          <c:showSerName val="0"/>
          <c:showPercent val="0"/>
          <c:showBubbleSize val="0"/>
        </c:dLbls>
        <c:gapWidth val="182"/>
        <c:axId val="1051751808"/>
        <c:axId val="1051752136"/>
      </c:barChart>
      <c:catAx>
        <c:axId val="105175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1752136"/>
        <c:crosses val="autoZero"/>
        <c:auto val="1"/>
        <c:lblAlgn val="ctr"/>
        <c:lblOffset val="100"/>
        <c:noMultiLvlLbl val="0"/>
      </c:catAx>
      <c:valAx>
        <c:axId val="1051752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17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FATTURATO</a:t>
            </a:r>
            <a:r>
              <a:rPr lang="it-IT"/>
              <a:t> PER REGIONE E TIPOLOGIA</a:t>
            </a:r>
          </a:p>
        </c:rich>
      </c:tx>
      <c:layout>
        <c:manualLayout>
          <c:xMode val="edge"/>
          <c:yMode val="edge"/>
          <c:x val="0.19080401082677168"/>
          <c:y val="4.8884514435695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9236982120451"/>
          <c:y val="0.21596784776902886"/>
          <c:w val="0.66897462451849055"/>
          <c:h val="0.58506087780694072"/>
        </c:manualLayout>
      </c:layout>
      <c:barChart>
        <c:barDir val="col"/>
        <c:grouping val="clustered"/>
        <c:varyColors val="0"/>
        <c:ser>
          <c:idx val="0"/>
          <c:order val="0"/>
          <c:tx>
            <c:strRef>
              <c:f>'Esercizio 1 - GRAF-PIVOT'!$B$3:$B$4</c:f>
              <c:strCache>
                <c:ptCount val="1"/>
                <c:pt idx="0">
                  <c:v>Cancelleria</c:v>
                </c:pt>
              </c:strCache>
            </c:strRef>
          </c:tx>
          <c:spPr>
            <a:solidFill>
              <a:schemeClr val="accent1"/>
            </a:solidFill>
            <a:ln>
              <a:noFill/>
            </a:ln>
            <a:effectLst/>
          </c:spPr>
          <c:invertIfNegative val="0"/>
          <c:cat>
            <c:strRef>
              <c:f>'Esercizio 1 - GRAF-PIVOT'!$A$5:$A$9</c:f>
              <c:strCache>
                <c:ptCount val="4"/>
                <c:pt idx="0">
                  <c:v>Friuli</c:v>
                </c:pt>
                <c:pt idx="1">
                  <c:v>Lombardia</c:v>
                </c:pt>
                <c:pt idx="2">
                  <c:v>Trentino</c:v>
                </c:pt>
                <c:pt idx="3">
                  <c:v>Veneto</c:v>
                </c:pt>
              </c:strCache>
            </c:strRef>
          </c:cat>
          <c:val>
            <c:numRef>
              <c:f>'Esercizio 1 - GRAF-PIVOT'!$B$5:$B$9</c:f>
              <c:numCache>
                <c:formatCode>General</c:formatCode>
                <c:ptCount val="4"/>
                <c:pt idx="0">
                  <c:v>59945</c:v>
                </c:pt>
                <c:pt idx="1">
                  <c:v>42563</c:v>
                </c:pt>
                <c:pt idx="2">
                  <c:v>4700</c:v>
                </c:pt>
                <c:pt idx="3">
                  <c:v>101035</c:v>
                </c:pt>
              </c:numCache>
            </c:numRef>
          </c:val>
          <c:extLst>
            <c:ext xmlns:c16="http://schemas.microsoft.com/office/drawing/2014/chart" uri="{C3380CC4-5D6E-409C-BE32-E72D297353CC}">
              <c16:uniqueId val="{00000000-54F6-4E81-AD33-CDBF7BAB14F1}"/>
            </c:ext>
          </c:extLst>
        </c:ser>
        <c:ser>
          <c:idx val="1"/>
          <c:order val="1"/>
          <c:tx>
            <c:strRef>
              <c:f>'Esercizio 1 - GRAF-PIVOT'!$C$3:$C$4</c:f>
              <c:strCache>
                <c:ptCount val="1"/>
                <c:pt idx="0">
                  <c:v>Informatica</c:v>
                </c:pt>
              </c:strCache>
            </c:strRef>
          </c:tx>
          <c:spPr>
            <a:solidFill>
              <a:schemeClr val="accent2"/>
            </a:solidFill>
            <a:ln>
              <a:noFill/>
            </a:ln>
            <a:effectLst/>
          </c:spPr>
          <c:invertIfNegative val="0"/>
          <c:cat>
            <c:strRef>
              <c:f>'Esercizio 1 - GRAF-PIVOT'!$A$5:$A$9</c:f>
              <c:strCache>
                <c:ptCount val="4"/>
                <c:pt idx="0">
                  <c:v>Friuli</c:v>
                </c:pt>
                <c:pt idx="1">
                  <c:v>Lombardia</c:v>
                </c:pt>
                <c:pt idx="2">
                  <c:v>Trentino</c:v>
                </c:pt>
                <c:pt idx="3">
                  <c:v>Veneto</c:v>
                </c:pt>
              </c:strCache>
            </c:strRef>
          </c:cat>
          <c:val>
            <c:numRef>
              <c:f>'Esercizio 1 - GRAF-PIVOT'!$C$5:$C$9</c:f>
              <c:numCache>
                <c:formatCode>General</c:formatCode>
                <c:ptCount val="4"/>
                <c:pt idx="0">
                  <c:v>87660</c:v>
                </c:pt>
                <c:pt idx="1">
                  <c:v>77644</c:v>
                </c:pt>
                <c:pt idx="2">
                  <c:v>23032</c:v>
                </c:pt>
                <c:pt idx="3">
                  <c:v>91090</c:v>
                </c:pt>
              </c:numCache>
            </c:numRef>
          </c:val>
          <c:extLst>
            <c:ext xmlns:c16="http://schemas.microsoft.com/office/drawing/2014/chart" uri="{C3380CC4-5D6E-409C-BE32-E72D297353CC}">
              <c16:uniqueId val="{00000004-54F6-4E81-AD33-CDBF7BAB14F1}"/>
            </c:ext>
          </c:extLst>
        </c:ser>
        <c:dLbls>
          <c:showLegendKey val="0"/>
          <c:showVal val="0"/>
          <c:showCatName val="0"/>
          <c:showSerName val="0"/>
          <c:showPercent val="0"/>
          <c:showBubbleSize val="0"/>
        </c:dLbls>
        <c:gapWidth val="219"/>
        <c:overlap val="-27"/>
        <c:axId val="835397568"/>
        <c:axId val="835397896"/>
      </c:barChart>
      <c:catAx>
        <c:axId val="83539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35397896"/>
        <c:crosses val="autoZero"/>
        <c:auto val="1"/>
        <c:lblAlgn val="ctr"/>
        <c:lblOffset val="100"/>
        <c:noMultiLvlLbl val="0"/>
      </c:catAx>
      <c:valAx>
        <c:axId val="83539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3539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GRAF-PIVOT!PivotTable4</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FATTURATO</a:t>
            </a:r>
            <a:r>
              <a:rPr lang="it-IT"/>
              <a:t> PER MESE E REGIONE</a:t>
            </a:r>
          </a:p>
        </c:rich>
      </c:tx>
      <c:layout>
        <c:manualLayout>
          <c:xMode val="edge"/>
          <c:yMode val="edge"/>
          <c:x val="0.23632689468503942"/>
          <c:y val="4.527559055118110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28992529779925E-2"/>
          <c:y val="0.1892107757363663"/>
          <c:w val="0.74327332929537659"/>
          <c:h val="0.61181794983960336"/>
        </c:manualLayout>
      </c:layout>
      <c:lineChart>
        <c:grouping val="standard"/>
        <c:varyColors val="0"/>
        <c:ser>
          <c:idx val="0"/>
          <c:order val="0"/>
          <c:tx>
            <c:strRef>
              <c:f>'Esercizio 1 - GRAF-PIVOT'!$B$17:$B$19</c:f>
              <c:strCache>
                <c:ptCount val="1"/>
                <c:pt idx="0">
                  <c:v>Friuli</c:v>
                </c:pt>
              </c:strCache>
            </c:strRef>
          </c:tx>
          <c:spPr>
            <a:ln w="28575" cap="rnd">
              <a:solidFill>
                <a:schemeClr val="accent1"/>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GRAF-PIVOT'!$B$20:$B$24</c:f>
              <c:numCache>
                <c:formatCode>General</c:formatCode>
                <c:ptCount val="4"/>
                <c:pt idx="0">
                  <c:v>1650</c:v>
                </c:pt>
                <c:pt idx="1">
                  <c:v>56165</c:v>
                </c:pt>
                <c:pt idx="2">
                  <c:v>59580</c:v>
                </c:pt>
                <c:pt idx="3">
                  <c:v>30210</c:v>
                </c:pt>
              </c:numCache>
            </c:numRef>
          </c:val>
          <c:smooth val="0"/>
          <c:extLst>
            <c:ext xmlns:c16="http://schemas.microsoft.com/office/drawing/2014/chart" uri="{C3380CC4-5D6E-409C-BE32-E72D297353CC}">
              <c16:uniqueId val="{00000000-7393-4207-805E-46B75D382A13}"/>
            </c:ext>
          </c:extLst>
        </c:ser>
        <c:ser>
          <c:idx val="1"/>
          <c:order val="1"/>
          <c:tx>
            <c:strRef>
              <c:f>'Esercizio 1 - GRAF-PIVOT'!$C$17:$C$19</c:f>
              <c:strCache>
                <c:ptCount val="1"/>
                <c:pt idx="0">
                  <c:v>Lombardia</c:v>
                </c:pt>
              </c:strCache>
            </c:strRef>
          </c:tx>
          <c:spPr>
            <a:ln w="28575" cap="rnd">
              <a:solidFill>
                <a:schemeClr val="accent2"/>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GRAF-PIVOT'!$C$20:$C$24</c:f>
              <c:numCache>
                <c:formatCode>General</c:formatCode>
                <c:ptCount val="4"/>
                <c:pt idx="0">
                  <c:v>13990</c:v>
                </c:pt>
                <c:pt idx="1">
                  <c:v>62773</c:v>
                </c:pt>
                <c:pt idx="2">
                  <c:v>34444</c:v>
                </c:pt>
                <c:pt idx="3">
                  <c:v>9000</c:v>
                </c:pt>
              </c:numCache>
            </c:numRef>
          </c:val>
          <c:smooth val="0"/>
          <c:extLst>
            <c:ext xmlns:c16="http://schemas.microsoft.com/office/drawing/2014/chart" uri="{C3380CC4-5D6E-409C-BE32-E72D297353CC}">
              <c16:uniqueId val="{0000000E-7393-4207-805E-46B75D382A13}"/>
            </c:ext>
          </c:extLst>
        </c:ser>
        <c:ser>
          <c:idx val="2"/>
          <c:order val="2"/>
          <c:tx>
            <c:strRef>
              <c:f>'Esercizio 1 - GRAF-PIVOT'!$D$17:$D$19</c:f>
              <c:strCache>
                <c:ptCount val="1"/>
                <c:pt idx="0">
                  <c:v>Trentino</c:v>
                </c:pt>
              </c:strCache>
            </c:strRef>
          </c:tx>
          <c:spPr>
            <a:ln w="28575" cap="rnd">
              <a:solidFill>
                <a:schemeClr val="accent3"/>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GRAF-PIVOT'!$D$20:$D$24</c:f>
              <c:numCache>
                <c:formatCode>General</c:formatCode>
                <c:ptCount val="4"/>
                <c:pt idx="1">
                  <c:v>14590</c:v>
                </c:pt>
                <c:pt idx="2">
                  <c:v>11192</c:v>
                </c:pt>
                <c:pt idx="3">
                  <c:v>1950</c:v>
                </c:pt>
              </c:numCache>
            </c:numRef>
          </c:val>
          <c:smooth val="0"/>
          <c:extLst>
            <c:ext xmlns:c16="http://schemas.microsoft.com/office/drawing/2014/chart" uri="{C3380CC4-5D6E-409C-BE32-E72D297353CC}">
              <c16:uniqueId val="{0000000F-7393-4207-805E-46B75D382A13}"/>
            </c:ext>
          </c:extLst>
        </c:ser>
        <c:ser>
          <c:idx val="3"/>
          <c:order val="3"/>
          <c:tx>
            <c:strRef>
              <c:f>'Esercizio 1 - GRAF-PIVOT'!$E$17:$E$19</c:f>
              <c:strCache>
                <c:ptCount val="1"/>
                <c:pt idx="0">
                  <c:v>Veneto</c:v>
                </c:pt>
              </c:strCache>
            </c:strRef>
          </c:tx>
          <c:spPr>
            <a:ln w="28575" cap="rnd">
              <a:solidFill>
                <a:schemeClr val="accent4"/>
              </a:solidFill>
              <a:round/>
            </a:ln>
            <a:effectLst/>
          </c:spPr>
          <c:marker>
            <c:symbol val="none"/>
          </c:marker>
          <c:cat>
            <c:strRef>
              <c:f>'Esercizio 1 - GRAF-PIVOT'!$A$20:$A$24</c:f>
              <c:strCache>
                <c:ptCount val="4"/>
                <c:pt idx="0">
                  <c:v>giu</c:v>
                </c:pt>
                <c:pt idx="1">
                  <c:v>lug</c:v>
                </c:pt>
                <c:pt idx="2">
                  <c:v>ago</c:v>
                </c:pt>
                <c:pt idx="3">
                  <c:v>set</c:v>
                </c:pt>
              </c:strCache>
            </c:strRef>
          </c:cat>
          <c:val>
            <c:numRef>
              <c:f>'Esercizio 1 - GRAF-PIVOT'!$E$20:$E$24</c:f>
              <c:numCache>
                <c:formatCode>General</c:formatCode>
                <c:ptCount val="4"/>
                <c:pt idx="0">
                  <c:v>582</c:v>
                </c:pt>
                <c:pt idx="1">
                  <c:v>47903</c:v>
                </c:pt>
                <c:pt idx="2">
                  <c:v>66220</c:v>
                </c:pt>
                <c:pt idx="3">
                  <c:v>77420</c:v>
                </c:pt>
              </c:numCache>
            </c:numRef>
          </c:val>
          <c:smooth val="0"/>
          <c:extLst>
            <c:ext xmlns:c16="http://schemas.microsoft.com/office/drawing/2014/chart" uri="{C3380CC4-5D6E-409C-BE32-E72D297353CC}">
              <c16:uniqueId val="{00000011-7393-4207-805E-46B75D382A13}"/>
            </c:ext>
          </c:extLst>
        </c:ser>
        <c:dLbls>
          <c:showLegendKey val="0"/>
          <c:showVal val="0"/>
          <c:showCatName val="0"/>
          <c:showSerName val="0"/>
          <c:showPercent val="0"/>
          <c:showBubbleSize val="0"/>
        </c:dLbls>
        <c:smooth val="0"/>
        <c:axId val="1042988872"/>
        <c:axId val="1042989856"/>
      </c:lineChart>
      <c:catAx>
        <c:axId val="104298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89856"/>
        <c:crosses val="autoZero"/>
        <c:auto val="1"/>
        <c:lblAlgn val="ctr"/>
        <c:lblOffset val="100"/>
        <c:noMultiLvlLbl val="0"/>
      </c:catAx>
      <c:valAx>
        <c:axId val="104298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8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FATTURATO</a:t>
            </a:r>
            <a:r>
              <a:rPr lang="it-IT" baseline="0"/>
              <a:t> PER MESE E VENDITORE</a:t>
            </a:r>
            <a:endParaRPr lang="it-IT"/>
          </a:p>
        </c:rich>
      </c:tx>
      <c:layout>
        <c:manualLayout>
          <c:xMode val="edge"/>
          <c:yMode val="edge"/>
          <c:x val="0.24810531496062993"/>
          <c:y val="4.99051368578927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7080850675657"/>
          <c:y val="0.16606262758821813"/>
          <c:w val="0.63960128206722977"/>
          <c:h val="0.72653798483522891"/>
        </c:manualLayout>
      </c:layout>
      <c:barChart>
        <c:barDir val="bar"/>
        <c:grouping val="clustered"/>
        <c:varyColors val="0"/>
        <c:ser>
          <c:idx val="0"/>
          <c:order val="0"/>
          <c:tx>
            <c:strRef>
              <c:f>'Esercizio 1 - GRAF-PIVOT'!$B$35:$B$36</c:f>
              <c:strCache>
                <c:ptCount val="1"/>
                <c:pt idx="0">
                  <c:v>giu</c:v>
                </c:pt>
              </c:strCache>
            </c:strRef>
          </c:tx>
          <c:spPr>
            <a:solidFill>
              <a:schemeClr val="accent1"/>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GRAF-PIVOT'!$B$37:$B$41</c:f>
              <c:numCache>
                <c:formatCode>General</c:formatCode>
                <c:ptCount val="4"/>
                <c:pt idx="0">
                  <c:v>2990</c:v>
                </c:pt>
                <c:pt idx="2">
                  <c:v>10160</c:v>
                </c:pt>
                <c:pt idx="3">
                  <c:v>3072</c:v>
                </c:pt>
              </c:numCache>
            </c:numRef>
          </c:val>
          <c:extLst>
            <c:ext xmlns:c16="http://schemas.microsoft.com/office/drawing/2014/chart" uri="{C3380CC4-5D6E-409C-BE32-E72D297353CC}">
              <c16:uniqueId val="{00000000-AA9B-484E-9AFA-9F459E997BE6}"/>
            </c:ext>
          </c:extLst>
        </c:ser>
        <c:ser>
          <c:idx val="1"/>
          <c:order val="1"/>
          <c:tx>
            <c:strRef>
              <c:f>'Esercizio 1 - GRAF-PIVOT'!$C$35:$C$36</c:f>
              <c:strCache>
                <c:ptCount val="1"/>
                <c:pt idx="0">
                  <c:v>lug</c:v>
                </c:pt>
              </c:strCache>
            </c:strRef>
          </c:tx>
          <c:spPr>
            <a:solidFill>
              <a:schemeClr val="accent2"/>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GRAF-PIVOT'!$C$37:$C$41</c:f>
              <c:numCache>
                <c:formatCode>General</c:formatCode>
                <c:ptCount val="4"/>
                <c:pt idx="0">
                  <c:v>79098</c:v>
                </c:pt>
                <c:pt idx="1">
                  <c:v>18301</c:v>
                </c:pt>
                <c:pt idx="2">
                  <c:v>43120</c:v>
                </c:pt>
                <c:pt idx="3">
                  <c:v>40912</c:v>
                </c:pt>
              </c:numCache>
            </c:numRef>
          </c:val>
          <c:extLst>
            <c:ext xmlns:c16="http://schemas.microsoft.com/office/drawing/2014/chart" uri="{C3380CC4-5D6E-409C-BE32-E72D297353CC}">
              <c16:uniqueId val="{00000001-AA9B-484E-9AFA-9F459E997BE6}"/>
            </c:ext>
          </c:extLst>
        </c:ser>
        <c:ser>
          <c:idx val="2"/>
          <c:order val="2"/>
          <c:tx>
            <c:strRef>
              <c:f>'Esercizio 1 - GRAF-PIVOT'!$D$35:$D$36</c:f>
              <c:strCache>
                <c:ptCount val="1"/>
                <c:pt idx="0">
                  <c:v>ago</c:v>
                </c:pt>
              </c:strCache>
            </c:strRef>
          </c:tx>
          <c:spPr>
            <a:solidFill>
              <a:schemeClr val="accent3"/>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GRAF-PIVOT'!$D$37:$D$41</c:f>
              <c:numCache>
                <c:formatCode>General</c:formatCode>
                <c:ptCount val="4"/>
                <c:pt idx="0">
                  <c:v>48840</c:v>
                </c:pt>
                <c:pt idx="1">
                  <c:v>48234</c:v>
                </c:pt>
                <c:pt idx="2">
                  <c:v>21340</c:v>
                </c:pt>
                <c:pt idx="3">
                  <c:v>53022</c:v>
                </c:pt>
              </c:numCache>
            </c:numRef>
          </c:val>
          <c:extLst>
            <c:ext xmlns:c16="http://schemas.microsoft.com/office/drawing/2014/chart" uri="{C3380CC4-5D6E-409C-BE32-E72D297353CC}">
              <c16:uniqueId val="{00000002-AA9B-484E-9AFA-9F459E997BE6}"/>
            </c:ext>
          </c:extLst>
        </c:ser>
        <c:ser>
          <c:idx val="3"/>
          <c:order val="3"/>
          <c:tx>
            <c:strRef>
              <c:f>'Esercizio 1 - GRAF-PIVOT'!$E$35:$E$36</c:f>
              <c:strCache>
                <c:ptCount val="1"/>
                <c:pt idx="0">
                  <c:v>set</c:v>
                </c:pt>
              </c:strCache>
            </c:strRef>
          </c:tx>
          <c:spPr>
            <a:solidFill>
              <a:schemeClr val="accent4"/>
            </a:solidFill>
            <a:ln>
              <a:noFill/>
            </a:ln>
            <a:effectLst/>
          </c:spPr>
          <c:invertIfNegative val="0"/>
          <c:cat>
            <c:strRef>
              <c:f>'Esercizio 1 - GRAF-PIVOT'!$A$37:$A$41</c:f>
              <c:strCache>
                <c:ptCount val="4"/>
                <c:pt idx="0">
                  <c:v>Bianchi</c:v>
                </c:pt>
                <c:pt idx="1">
                  <c:v>Neri</c:v>
                </c:pt>
                <c:pt idx="2">
                  <c:v>Rossi</c:v>
                </c:pt>
                <c:pt idx="3">
                  <c:v>Verdi</c:v>
                </c:pt>
              </c:strCache>
            </c:strRef>
          </c:cat>
          <c:val>
            <c:numRef>
              <c:f>'Esercizio 1 - GRAF-PIVOT'!$E$37:$E$41</c:f>
              <c:numCache>
                <c:formatCode>General</c:formatCode>
                <c:ptCount val="4"/>
                <c:pt idx="0">
                  <c:v>39040</c:v>
                </c:pt>
                <c:pt idx="1">
                  <c:v>19000</c:v>
                </c:pt>
                <c:pt idx="2">
                  <c:v>24190</c:v>
                </c:pt>
                <c:pt idx="3">
                  <c:v>36350</c:v>
                </c:pt>
              </c:numCache>
            </c:numRef>
          </c:val>
          <c:extLst>
            <c:ext xmlns:c16="http://schemas.microsoft.com/office/drawing/2014/chart" uri="{C3380CC4-5D6E-409C-BE32-E72D297353CC}">
              <c16:uniqueId val="{00000007-AA9B-484E-9AFA-9F459E997BE6}"/>
            </c:ext>
          </c:extLst>
        </c:ser>
        <c:dLbls>
          <c:showLegendKey val="0"/>
          <c:showVal val="0"/>
          <c:showCatName val="0"/>
          <c:showSerName val="0"/>
          <c:showPercent val="0"/>
          <c:showBubbleSize val="0"/>
        </c:dLbls>
        <c:gapWidth val="182"/>
        <c:axId val="1042976408"/>
        <c:axId val="1042983296"/>
      </c:barChart>
      <c:catAx>
        <c:axId val="1042976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83296"/>
        <c:crosses val="autoZero"/>
        <c:auto val="1"/>
        <c:lblAlgn val="ctr"/>
        <c:lblOffset val="100"/>
        <c:noMultiLvlLbl val="0"/>
      </c:catAx>
      <c:valAx>
        <c:axId val="104298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297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1 giorno 3.xlsx]Esercizio 1 - GRAF-PIVOT!PivotTable6</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FATTURATO</a:t>
            </a:r>
            <a:r>
              <a:rPr lang="en-US"/>
              <a:t> TOTALI PER VENDITORE</a:t>
            </a:r>
          </a:p>
        </c:rich>
      </c:tx>
      <c:layout>
        <c:manualLayout>
          <c:xMode val="edge"/>
          <c:yMode val="edge"/>
          <c:x val="0.25186843832021"/>
          <c:y val="4.656917885264342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'Esercizio 1 - GRAF-PIVOT'!$B$52</c:f>
              <c:strCache>
                <c:ptCount val="1"/>
                <c:pt idx="0">
                  <c:v>Total</c:v>
                </c:pt>
              </c:strCache>
            </c:strRef>
          </c:tx>
          <c:spPr>
            <a:solidFill>
              <a:schemeClr val="accent1"/>
            </a:solidFill>
            <a:ln>
              <a:noFill/>
            </a:ln>
            <a:effectLst/>
          </c:spPr>
          <c:invertIfNegative val="0"/>
          <c:cat>
            <c:strRef>
              <c:f>'Esercizio 1 - GRAF-PIVOT'!$A$53:$A$57</c:f>
              <c:strCache>
                <c:ptCount val="4"/>
                <c:pt idx="0">
                  <c:v>Bianchi</c:v>
                </c:pt>
                <c:pt idx="1">
                  <c:v>Neri</c:v>
                </c:pt>
                <c:pt idx="2">
                  <c:v>Rossi</c:v>
                </c:pt>
                <c:pt idx="3">
                  <c:v>Verdi</c:v>
                </c:pt>
              </c:strCache>
            </c:strRef>
          </c:cat>
          <c:val>
            <c:numRef>
              <c:f>'Esercizio 1 - GRAF-PIVOT'!$B$53:$B$57</c:f>
              <c:numCache>
                <c:formatCode>General</c:formatCode>
                <c:ptCount val="4"/>
                <c:pt idx="0">
                  <c:v>169968</c:v>
                </c:pt>
                <c:pt idx="1">
                  <c:v>85535</c:v>
                </c:pt>
                <c:pt idx="2">
                  <c:v>98810</c:v>
                </c:pt>
                <c:pt idx="3">
                  <c:v>133356</c:v>
                </c:pt>
              </c:numCache>
            </c:numRef>
          </c:val>
          <c:extLst>
            <c:ext xmlns:c16="http://schemas.microsoft.com/office/drawing/2014/chart" uri="{C3380CC4-5D6E-409C-BE32-E72D297353CC}">
              <c16:uniqueId val="{00000000-9422-4F6A-833C-5664D810D4B9}"/>
            </c:ext>
          </c:extLst>
        </c:ser>
        <c:dLbls>
          <c:showLegendKey val="0"/>
          <c:showVal val="0"/>
          <c:showCatName val="0"/>
          <c:showSerName val="0"/>
          <c:showPercent val="0"/>
          <c:showBubbleSize val="0"/>
        </c:dLbls>
        <c:gapWidth val="182"/>
        <c:axId val="1051751808"/>
        <c:axId val="1051752136"/>
      </c:barChart>
      <c:catAx>
        <c:axId val="105175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1752136"/>
        <c:crosses val="autoZero"/>
        <c:auto val="1"/>
        <c:lblAlgn val="ctr"/>
        <c:lblOffset val="100"/>
        <c:noMultiLvlLbl val="0"/>
      </c:catAx>
      <c:valAx>
        <c:axId val="1051752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17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DF112E5F-3C6E-4A0E-8DEB-B16F1FCFF257}">
          <cx:dataId val="0"/>
          <cx:layoutPr>
            <cx:geography cultureLanguage="en-US" cultureRegion="IT" attribution="Powered by Bing">
              <cx:geoCache provider="{E9337A44-BEBE-4D9F-B70C-5C5E7DAFC167}">
                <cx:binary>1Hpbc9w4ku5fcfj50A2AAEhOTG/EgGRVqapULkllydYLQ9aFAAkCJEHw9utPyt0z293bMxsbMSfi
rGyFLrwlkcj8Lqm/Ps9/edavT/2HudHG/eV5/vmjHIb2Lz/95J7la/PkPjXqubfOvg2fnm3zk317
U8+vP730T5My5U8EYfrTs3zqh9f543/8Fe5WvtqjfX4alDU3/rVfbl+d14P7F8f+9NCHp5dGmUy5
oVfPA/7546ZXXqvg/tW8rurpw/b9p6ePH17NoIblsrSvP3/83SUfP/z0xxv/lyA+aIhz8C9wLeWf
MA9DysIw+eXj4wdtTfnrYRx+QjRmURRi9OMD//3Rp6cGLv8fR/cjtqeXl/7VOXjXH1//6W1+92Lv
Z326/7T99PHDs/VmeF/iElb7549Xw5NePn5Qzqa/HEjt+6tdXX6sxU+/T85//PUPv4DV+cNvfpO/
Py7lf3fov6Tv0r9nyti/L9u/JWOUYhrFUfj7VOFPJMZxErH/zOQvu+SXVP09kuBverAf/vaiytd/
FdSfJ+pPb/KHNF36T3+Df/+r0nS0zfen/uXfWlnsEyeIRygkv5QO+V26kk8RTzDnCfvlKIr+no1f
0vVrRLCv/3mp/3mO/vPKPyTm/cD/rrS8d73h31k7kBMW4ggz+mc5wfhTTFlMEf01KX/odv99OH+e
kb9f94d8wK///07Hn/fZ3+7H353xP4We8BMjjDEEC/7jA1b7t9BDPmEGkBTHyT8O/7af/dr1/3k0
f56LXy/7XeD/jyHkn8PLP5A5exqe8h+Q/huE+ddHf7wesI4/XPov2sWvh65efv6IE4wAPv5BFd5v
8uvhP28/v7no9ckNcAf8iRKckCRkCQ05CtnHD9Pr+5H4E00S+A99L4nDOObQ2YztB/mDbfCQwWUs
CpOIcpR8/OCs/3GIfuJRHCYxDklI3m/9D151tnoprfnHcvz68wfjm7NVZnAQDbxM+8tp75FGCEgN
45QlEY5iqPgYHtQ+P90Cd3s/+/9Y1nTrkMRErDZMRM2+LcQWoi6nWaBy5WLk3u9UaPJal6M4ZetU
vrqukulvFu1P4iA0gTb/20gIijlmESEJLAePccJ/H0m5RmXXDgkS60KnjC8r3puZn6cFudTHyOaU
lKsoi3Lv7BbpBAtv9AF16KYbuivkbSU63VdpN9Bd2wd5ooJvSo5MlGWjhRuTl7EPvieczgJHfSMi
E+nP1TLthkT2ad0c6hD3WYu0FVFgjoNshv0o+7Mj9IXG/us04SIL4moQNaFthmnO6gkf2rWtspHj
57lab9tpzpN+O6w1FnQ0KEPIlumgQ3palzfV6qt6YV9KLnuBVpbTpHmebJ2jUu5QT/cravbS8Mei
9MuGF9PnghcXh2AB+nDahlb5rND+REx7v/TRpaZ0j+W4qxM4A5v2iLrm4BVaRLVA6sKa7j3rCjEv
dTY2dr3ryLgxVZDXM+k/9/EijDGnvmzKlJvZbV10cLT6btoiSlecRd02qZO91RjurtCOsI3m3gkS
RUg428d5WMTwns2b9NtEqUkozG22tO2RYlSns1aXOeCZClixdYO+FK1sRcz9XSnXbofGNut04MTS
TDvgr7VQpm5EUdOHYhj2dHgjazCksVzrdKzWOG9p1Iu+sIsIVfvY9ONdVRaHam2eWp/gvC+CRnRm
ZtervC+7sc1tH3IxY/Sm+mFNUXM9rrBr6FA/tCx4cPPtEIZNhly4kTGiAgUrEk1H3EavPTupttmi
9jB6d4midWtn6jJSpB2PN4aR4ujI1KU1ai6WNPDmNd5o1UjB1JdQNjzXc3dFNS9Eq7ESrSHHIZZi
wHUpZnZMBvvZuOFptpilax1exXr8htRKNu3sWZaMLeQc2zmVeON4kSnK6GGlS0qmnl/1rK9F75P4
NNH5rIYxmw2834HQKhQI0TZHhZw2XBG746a4HtbhyiZdIyziX3gQP4WsEQOZh11T0HxE621fj0os
hC1imHibmj7a91MwiHgojIgDZg9VITPka7qp52kfBFOVUtLLNKDJLSvGDZLNPbZWCsvNXg/hy7qM
X5ayeNF0adJxPZPahBtlnE5XpV+GIq7FNDefszBxUtTj6sRc9vO2HM/1Mq2bNpwjEdDys/LlFWe2
25pk/Qwh10KXZBAoqtetC1iSB+tyFfB6TruyUIK290mTnAKo4jlalkONIKZq6blQPLqCLysK120x
4yIdx6famF5UQZXOpvECqrQZumbjJtWKanBzbp+iuVk3c822ujF9ZhW2u6EuDhTvZYQXofy5olKK
1U/wbDpdU1mRNOnJISw7UU/ugakyb2dFclmXhQhXfxeGUP4cqVrIsLzukH/uuYremwB0iK9BVw9p
GxY6VWFohYVQUDnsOl4jEbvYiKEc6FUSVDbzdSskiXVKqkSEbFm3OEpCMalBHmVU7iq5jOeq+rIm
19Pal5/ltk7KdT8qe16KlETO3fFY+rReUZJRP90Zyqod7tkmieQo4sILa9doU5bR16Rd2YZGbLPa
aRAzr4QjfbgNh+UpWYJK0Kq6bnFS5aVrt3VX3DR20GLs/Z1e4qcRnjKhsLoqWPc0raYUDWYPagi+
zLadhFzZLlaNzfQqMzePs6i7cBTleu01m05RRiLRL8mQknZwoq9xnwcm7EQ54bsqtIBbQ/vSdFEh
RkeLTU+zfooOL6OqfN4y81rI9dbPdZWOaK43Ic3G9jFuyvGgvvdK6UNioBN2477Eim/HZjlGALMb
qWFjlH3zuafSHCs1HwJWXzVmTadulGKmzXrldHIj5+mhTNoHPhOSJUscpLytXuaNhc2UobXaszkW
60QL0bk2SLHuJ2ElIym80YZD8YuSYy7IzDbelzeOapVHPcBLNY2p4/NTEJlRuHrcYDqVwq1vqBsH
sbD5rYtaD9ujtKIuvnQdvlYD+lwkTR5Vkfo8RSqfOD+2CC6rVDNnhgYh1HT5kPDoPOLgvq/u2TJf
uk5uOep2QwAV7WefMffFYJQOrPkWLeRpoQCKmKfQye+LNnekIlvXISlQGFYZtIbPJAiM6MboMsvo
UkS9EooGTw6xO5UovI+lm2ENprdZzlnFi/NaqiYFVA+uSz9dt73Tx6Xd2qYacquD+7prK9EMfZ0i
rYTjSERuju61WZmA/jYK5tSD0fWhNHHOkvgr4lO8vZekJhkyHKXr4rFoCuvTCPcAZ92UE77SEw++
ljVssK4ZL1M9L2myjKk0a3fl2r5MVU+3UY240O2SGQIb27TRjUyYToubMFnESJrnNfRravB4PzJI
8MSwGOd4SctIf/XtOu5lTNMgQdBhunkS3cI/T3UimkkFWREUR9o7YB+62Iy63QVhuCcoEFon0R2z
wpSJE2FzDDHQse6x4Oitito2j+d+w+M6yhXDPifTy1zuExTLMzJbxPSQ+sa+WB43YrLszvRThoAR
7OhK80gDNeIUpX01NTuvMKTti9TjlxZJm8s5kqli0K1cV/ab1hGhSGK2cn5umOFpObgv5WzLbOoV
9G5XvmFMba6b5WY2QHNYF5nULOprB36LmNbyZLHuPvulJkI2dQpUpk71VNWCSlJusILNmtQFTWff
w1K3VrR2KdNpae+CstCictV3RM1p8HanffOGG5KkvZmCVMukFNEoWUasa9KwP9CBtlCMmouyDvZh
Wc07GQ6NiCP2BfFRpmV17QN4hBoLJpZ2Wi9Fr7oNqYPtVC67wBd54Zfo1CNycCjUWwKYKQqgAIZF
U74S/LioVompIyT1LZ9TXqweanG+xQX+7G34KoEuL9bce1xnajWP4TptWWOn6y1eKL/ESF1VRRwf
iCxx6peLlFlRFlGeBMExrofj0PCXoJR57dGTiocgRW2thYqXddOoYRtrewL+ZSvyrVX6vLDuG49G
nDWQOxEsO6PeeaTjR2ZGaC2ygWC6KuWRPY59QkUwkg1hGshVPe3cwo+9jF4SRcyeYbqjrpnFKDd8
1n1aBjxJW5Sc1ybEWTw1o0A+uCfBdNURtQjSMCRq3G4UXm6XCai2b4nfeO6DPZXDfQOgGKI+ZZSM
KVmqPm2cva844B+a6B5o4FWjkt3UKS0aXfZZqRTg83xj+hmlIQQ9wjsRNJ1QW3ybe/TcWn7jB3vf
xGUi4mZuPwOG1gLaKxJGQ0Ugh7ColQm+6gaHacnrekMTIJeVB+WyUgG7DUB32fXjqHaJl6eZjOxK
4y6Tjb7y1TgKrtujSaorzKtqw/tkzpy88gYyMQQ1rM5iHzka/AY4pBG9K3eOAevwfbebsL50Bn+u
k8ZkdHbXoJ2e49Bsu9Z2gJr07G28CvCxpVBD/cg7u4+Gpd3ILlQbMvhdP0w34VC/9W26TGTTQVzz
imQ21l3KF6ug5MmULjxp0wJfMz1tZk8z5k9J0J7YXC8i0dlkaZ12S3kGSnETSGSzFndeTEjtyiS5
jseoBeBbd1UTAXlCGzWXm3LGRxMcFe0vk6xPpe2U8OXw0FXzlaR9Wkx8Z5k+FbI5Yj7sA+vSEE1X
NSChVGw3dvKtYvWz1HRXX9mRVgDQZd7xbtvg8aE1bm+xOS5k+QrQ0sC3rNdvloy3FW8f1q557Lry
GdgYUFPYDEjgNTnTBDpTr49J7++LY9LGF4qggep2hYKgxUV3W0urG7nAzw3TbwbrvAPUYlF8iXFx
CU18UYjvuzE8LLU9Gw07YOX4HW6r52jprlWdbLWxx7A152GeN5PZ8lg9e0ypiHt9WuMiFklf5aEf
v9Uk2Pa6v2cx2/m4eZyJfaSlv1VFcHH1fl6qDUnm25HlaC6ezOr3hStEheNLb2YjIPtzxjQCYr7c
GkMfm1UETa6S8T6edU5XdF9L7MQYmmPYRZfeNucglA8uOTaYZ+9PG4x6m6rq2YXBpZd+v9Lq1HZ+
XzbtWXbjgwGdxOrP4Y6PzR2fq7eAMwesEiAz9jarNPtKQ2CVaJwENK608OE+seNtFA/7aLZalE1W
ML4b+uRikna7WP9QY5WAiDlFACEd0o+l7LccGG7VRdvAVicYgGjxHgTHexq4M1pnLcKoO7N5vDUz
OBG2PevkXa51J2AuR5L420WPD35Uz7Quv0yyO1YLgFs97IsYYh6nh2WiTtRen5IkcuLaSwWl22Rm
BJJQhKTOlkWfvIOV6CvBikI0NTox2bSAB8kFS6BzHsQbp27vIF5U6jc5Hyajz1WkWzEnFnp4McLL
q7dIT7fvj5oDOMJ7oYL4PLl1EsV1xIu7Hxf8iKfonBI6GG+HPgDC/URafXq/86ymBx/ybFAxkNGC
TOCdBHnDBa7Ws4TgqiK5lBzi6RzPZD0/QDfeyhUdJBCX0ULUDW2Ow8h275umkl5gOWWMJpcEmTPF
u6Er9iVUluWhFtCVL5gUD0OjfmzWsbTHyqs3jvQ1wnHWQAIyFM1P0xAduop2OWCGmMIGVnq+Ws26
m+tVCdKyR6LCMi1BT0/MOFG2/toPbhVJUbt0XPgTYvEViJgEpF0dZDSeDstaexEMpNy2QbyvXSFT
AN1bCwZH5sOXnhXsEDhgl/34tVVFFiF+chrlIERvBjJ8k1gFgri6FuW7lkMDExPI9IU4tu2j+VbT
vs6gfdxqr4CeaymWAoAjnhgopOoM4i98ty8egkS6FFVFkJV1nWRly/Jp0pe5yMApBQE088fO20Op
l6dlnk5u1YOYWFDAxhG2YLljgAxTO7vUgeKlJHa5i+M+t+mSc5cQ4dW096Eds5DGiWjr1Hh4wi2r
mzifFp+ZvmjykfGvfAJpVsv1aXWI5v3IMhcvuwJoQq4k0N6QsOdOmR2b5HJVEF6miwZtGS0gEmUP
+ti25WYZQALZZNiSur+2vgA4u0/KXgDuhYb1wuqw3nWqjcXiZ5s2Bt2hCQDOWWDzBhjUbGUo6ih4
rOMV5TEGbjHJkoiw5efKjYC/hr+Wbbe8Z/mKq37r2KYZI5P5bjV5UYL8MEySNMB9vKOUbdA66tvK
h2kfxK+TCtu9Jl3WjiAYAhLF+bi81Xh9orRD2eL6K1LKIXt3jLrGblzpZzGN4b7g7vtatbVoSd7I
AEgXSIDcwqKlSwRwtYRKpcrJx5hXUPGkv3KxVOkiA5/H0UhTXg/+nCT6uqrXnQFh1jqXpJMap9zE
XZeHUb9Dq0zA1ymIGFu9WcKepQsrsxh1NtXrWF87WsaHRI3f0QSEBcQTlZ3dxCs9Oxxux6HrMtu8
Y2okX6Jy3L5/mqrfRwaoCSc0PhS1SVVdP2s7xpuA9i1oEL2kquyOTQ2I34FjqAHwtT7FLdO5MjFU
4lTfFpG+LRQHrMoHHqKsDhzNK3xOIkgytw743QryowrrTrS9h1IMsD7A9sZZoMuDLJtFRN2w74fK
ptHaznkcBgiI47uEi9rMvislNMajqNpuP64zAXMMWnfXha+w0VIJTKVaw2vXos27P9h3kTtWht/U
qwdFpT267vCUxTDSTycenG0EQrGb+F4ldM30ZJvMFjs3zg+lpLVIGjnmTdLvJcbwTTs/JY50oqvA
5VTJa+g8oPscnQvQZYMe+0zZZXrXmmZTxfjsEjgPCIgTnQpAio/7MHLXso6mlPniJp7tg9I9ygo6
sEwO+TpCmcTFJPcmXkG4dFmMVQVgFr60sa92S0xxGtk1nQPfioVXLC8k9FnsY8HK3m1Ggosc3Due
NTwe92D51DW677Xa9QowuTJ1mA68FcPY3vpCaOByWZmMQN1xnSo6hekEojQb6v4xlEmcLUn9GTz4
eIs70+0pPukeGieJuysyNt/Lzj2YZWo3yLeRMFXXAZo3uVscUPNB7WjhU9htRQ70oUwxfDN1aH4C
BTOA4E/6HDYVCJnBXtECLPV5wieyQMMel+4km+QLI6W/6sGjnKLie+T8VTsFdV6VsOEnFIMFUwL4
tBocrlBDrSEgiyKOqTkM0KBBV72M8BcNWeRAdxG/JZMh256TjGBSpnadMwJutKihyThjr50rD12z
DDkKqDl3y7ELgiR1VMY5Guoys2xtNyUy4XFwxuRh377awdzYoR53UUEPVWS+BeDxbFu1frNBzGHN
uOAVD9PiPW3EVRN48YNQ/W3AyAqeJgbbxSXCU7TcNK3cwszeQhsIaU4a8GkiuvPemuthnOWmahx0
jgYDJE0qLQ+1x/EOpMeS2ihesx5Lnbq5d2n3VBPcpnwYGzGbBTzOnp/UOkzp0JrpUK7jpkLTXUHi
BKjsch+ubMn74AYH8nGJwhswW9ZD2ch6UziAIr7CGqmwwdlKScosh6YdFyLp6HNN2HTTBvwLUJjw
EKzjHeq/KlqeqiiJwHQMddr340NogmIT615lnQJ9NnmQyRJDU0KNFaiiLI853XR+Oc0+aE4Mmj2P
l27vcRVBx0cyh8ESFlX10PeS5pPDcqtnAuOOKZRgdr27nkiClbuc9CynfGiSQx8BGEwzBUO1VWyL
CaTSa3woJ1CNDXJnuSCgAo21gpF6X8gRFGnj1ixx82Nv7F0CkYOT2MSbMXRgODMm5FcwuJe83NnU
OTA0/TBcEFb4JJd5R5pF7Vgov6gWOAujQ7gBA0lm1YQ3HQ1z34abjgSHpe3mFFF+awe35N30fYVh
UC4baHuNMYAmfjd5D05vBRWdQGMPaX8bVrNwGtgWawsosT5WsKWmL6pveR4F85DPWJuNamswPRqU
4igcsqVOrmVHgAGM5d0yNOFBD0+ATNER9wKbot+sxXzlZmfSxCRdbkhxWiXCWcvKPfcEzAPjMsTb
cq8o8EC/LmKqum+td/e0B9jR4Eu4pvKb2PWfwTAMRFcsV9BT261T/msxSryzQf29JE25D4kLRViu
qR0nCk2cBPnKvLrzEd/HDRIzDL6AIEQH1X3zID73no7PTFevXodQMYlHWT97UWhFAD4vibEMJgxU
54lGr3oitzZ0oEEpmbdFHH02Q/UdNIHfNF05pFtN406sZTdngwXKCuOXtJuCSICeGPfM119sBZML
q22X4Zr7tOqBOanVQwkM5TVSettyNRyibtkt2JfQ6QnbDSY5V3JKPV5ArEbjvCElY3k1DyyNIjmn
rGq24FhGW8nCOiMcTpgAW3oMs5YOBFk7g5KoOO9Sp82ja5qjB5IsaBE6wcfnztlaIBzUMAuU122w
cbZ59DHsLt6AgAWq/y7deOCubeXAmk62Vd2AObCCpqvom9ckr1XMUh2BhU44PNRMLJ97lQfB+prg
qhWmRy9FOO94C15PRLsUFXrKYHYViY63YAIyt/cjmzKfLMm2GBOY/cnBiBn5KutbYPXFvPRirN5n
j63f9uNqr8hAvjZj6MG+7lCOw2c1qmAXqjsgQFJE1XxfofilhUGB6BiOcmqaTA26AeJxG3PwQiNM
RLc2OF2GdRZ2SZbT0l+q7hQ62IO+hKqQGrYTUwTv59AA65u+z6s7DUtQw8yhktkQgE1iKAxDI8D5
sRgU2BwLTDpHLno83BSdzmJP4oxVGhw0dWoNQwcUmScC+jtqQXtwgq/h3d+c1DB/AxjkvkvSlQgj
JUwRC10ItLBHBmS0xVI9zs2xc3hOA/kNRia3K8x9Utb5ByXrx3iuTmPkby9UFq/vglYNz3UnoUEt
WWQhXNCbwVA/TyvwLGJvO8VTXQFrmBf1RnFxuwzFhqxLlugYQNEeyzncYeT277o55uSqRRa8anWa
uvY8FfWJd81xHPVzUSUvTIH5EOnrabzwJZhET+ilWAaY5wbtbiyiac8apgRA5jfeV/KaNfTKYK9T
E0D/iqtEiylv4yqExkpgotoHr0tI7kcZkE1BzQ7zGThL2zCBybwCA+/SJlmvh8EUIvBQQ1D2j7Lo
d6WGvduki7NXFalc1nUBqD8YgqIW7PslTFE8ALfDy5NHLdr72DyN8BchQndebduifp1xS98nB5d2
XZ5nvGRoSC5UB3fRXlfqtJDkUttpEuCqngPZwBi6PQ+JPoYKbIcYrJVgMxTT7aCDC8HNuSPVSXbg
NJTgGtd8mxRBHrviUpXlW+fNo5z00TJ/awp3WwbpUtXHeIGRk1P2sYrDXcM7MHXBfcTFt19KTQX9
g7LlswX6WIBgm8GeXeLq0XH4ZOZcFNvpfQCKPLvYGnzVBEcXDnQx/GZah8BLrgWL7RfCx9sllleJ
XlMewz0rICQRaPh30wjcoVvp3b5AD5SHmeyrq5LP2UTHW+ehFb0XbYwr4G9mw2FO9f69BYQWPVXP
0HNT1spV9E026gWcDJh0SnJHpvGBF9UjC5Z8Gcg2CkA6RO+76P2k2UNcnN/i1T9M3hxrDMswwj7r
YUxkVgHW4ZuchgfXwcYPJi28Hx8CNIolHjI/r3sHnU41zRnHoPshI3i053IFKw3eQwHlXQjdIrDZ
hrqBwYmWz2isTgWYJ4Vhl5AMD1oChVvMWQN6sAXMkh87f422vuN33Qj2g6reigBcAbevV552Fp6I
arBVw/L/UnImW27j2tJ+Ip4FoiGIyT8QJapX9plOT7jcJXuCJNiAePobUtU5x+Va1/XfiZblTFsU
iWbviC+wrwfcaqrFDrDkM0ytD8LkivL+AwDFZUi8J5LfGUhNRExvaRI+j66+zSLtDSfjVyudquc2
g7lWjj9si3IBjdqxK9tNUwl1oD5qihxeRtRemxQ2tx98gG6alpGT1RKPLXy8mrqdRFXGPbAYfte9
90qX21bIuBO020zWe3ZCPWIYwz1Llw+XDt8nqzdY/ndJET4IOwIvaGHfy8U7juQjoeRVTKm3EssE
Y8kNa8H4cIU6xk3DCRpz/VZrgx5IwBvBbDi0Q/3ZFV61RnX9MZj2QRcwS0WNyZEtHL0fFnG0kdAb
Id/tRJBnUN0Jqhy7qop0uG/G9m7u+CmpmwgLJNjkTOlI4LKAoK7JhPshDLyO1sCcn/TwnME0qQV7
9MoB/ylue1GGFoL8u5/WxWuzeK+uGSB8jgF8eSg0rU8vjIwfbeA+6ZDDxmCtWPGxO81tfd/oca8r
yPCqkqj33dmV5WvAIKiMy3gJQQyh2CxWHpzTTVfnbMVduGNegcfWMP1gHY186HUrW2vQEUUTQRiI
2jx8b2uMpsmsmk69F/kbeCix7hIs6yFWu5DPEXT3DdFi33be1pbZJSxdnA55BeXJ6w+dtZuSNtAA
avulH8ypr4rXMoR5cCUId2kQnisHf6srX8nYz3Fllhe4xga2JTrU8aO2TWxpeqgy961gU5zXQRVZ
8yKsfwwsn7c1bd7HQKy57z4qSPCDTewG8HkQ5a2IzAAphwxJG121HzMB46jQEnfQ2Eb50Uxq7bUu
Xys17BY6X1KTRCaTJ15BOgrdtC1JyiKV+ug9xvVoRrFKCvmSN1stIs0wNWkxgX0Sj73Y93OFjhdC
n0ffqQcBZ8R2MMHGrJpzJ72I5c2mpcO6KfgOAwBiO6yFYMI+YLQ41HhTfXhkJBFa2echz5qomJdV
p3svavG9komv57LZVrQ/04X9CIcoKSD2lvL7MI54qJjFYZM1a0dyOBFp+dyJ5ktaPTI2fvKyforS
CdhPvvQ0Wnl94cEzgHo3dvqUhGpZJVn2FYLhmWrshDyPZgrVSF1rJrZ4qIUg4/XtVTczeNGdhyEq
7500YgU4AozGzA5a8EeT+PclhJmE+G/NHGKMD4ysiCmHVaaqi6RtzIPimU/Va8+Kt6Uvs1hW5aXN
X3iSRpaR58J4KzWPm6XF1hmkxX2CImOlpZs3iw8eoFAcfe1UqrtwyZdD25FvFlZjVwb42DoGqLUJ
5yYerD5m1eJvBp7JaE5hIwQVKbZdVaJVGOFWofdGPTfor4F3V8+ofQ1fHIQ3sYBK+hLMr0OdhVH6
lPmBXA0q3U8SeqXCHr8hwUPCMUOS8cmo9LNfVzkAn9mDVmtfEtuMAEoU36TOj53Tjy4P+Wao0Iv5
Sq0D2PS00/BE4OVNGQyY0OkpmgxM0STwVuRRZGrEeoEFc6mzcZOGuyzvUoy0ZiuF4LHArr+2+ApQ
Op5chdusS69fzQHK1sVf6kPauDijfXEtoNooD7qvUsAn7rJonKc5miiGQrdYs6p7Me6TYLgjibax
aIt6VeXNNwsFKJ5HiP3L1E9rkmf3XaizIyCeWHUGkkz4lisxR12eynj0zI4G6BYdbIs+nx/HnuQR
+Kao2NdcRMIIfumwIsm0+TZbDJdp9N6HgXwOugY+4U4sn+0IUaKm1ZccbbiopnydJ+wwJxg9UKir
NZrMU8A4UKhq4wXee5eRrSiu9mpF7rza+yg0242W/Qg6V+0NW16kyjbYKAMyPamyzGPRoOx1Nv8x
jWWwX3TYRBTIlflK/e4czuOnUkGBLXsogmhh7E6iSTHlA2zeM+z8+zIH3Ffx+n3gdlll4/h0LY9q
SLzMPw6qeaBs3DUWm8+EaiufumOaCGAqTbtxWHCzyX0qMjZvRrRpKzPXd35v+mNW+I8tTJ1x9mc4
tKo6eNh2HaMnkxUbsuQEglgGNZAMP1z5aqgXroCTPGgy7cPay48uB21YSwkBFHPMhk0HfQpOd173
0YwfAp/hny3TJ0ozvZU51oWZQ46C2r9Cn7vyZqxeEELWi22OzsNWOYIHS3sMwgDK9DBgEDZ1+hlC
x5kOsGLzZdm7PCk3nsoJdIeruLzMkCrbOqp1+F2XpVh1oV3DV3gOB1us/MWla2bZBPUG6FsGxKBD
8RBWYb61pvIwoycRN33YR7IJpk3gIEL3ab71/GKliyUiQe/v2nn5IvCUFqIKOPrTu8e66Q/Q9E90
+E/S9A8C9ptulz6HDP3L2//3rAHl1bc0y39+50YJ//fd+d+hpt/+1vaHvlLA5tdful7Nf/4vfPqf
V3eFh//y5m8k8//CKv+RkfpffvgXkPkvuPa/IxE3JtkPfyJy/4Yx/wUS/8/v/0kwh/8SJAgBmIcA
zDlKiX8TzMG/Ah92iAJDzHyukLb5L8Es/0WUoERSnzMsWMF/CWYm/sVRjoDyJYFiVyz6/0Qw43v8
zA3/m2AmHL2QoJKDjv+/EcxNfeolg5ccozrUEeqdalUFwVaO/C0kc0RBvvXcbf8/0ebrjf75AgE2
K1gGPATXTAMecNykny+wmFOqSM6WVRhM4Ao5LXayCdtdQfwKOndLI405D1RjgcuSmEOm4XM21fiU
Q47d67zsYplk2GcTlKk1dwmwFk73ujUfPz3yP6fGzzC4+AUGxwUSqSgNhM8knl1w/SY/weAVuTLo
onMrp2z7rlP57qDtnXVgzDbrx3EP6flhaT231kMYvLmEiKNZ6i7ic1jFYarpzs9IvnEj3wMsbx5E
Ve347KqNHtvlc5/OO9q+J8bSBwmnGvxt+5y2TByh309FdJV4t4NavgKPWGXVmOxNl9Fgm2RIAjLP
jHeh+QTtMHi2XTHEkpRnyReYNWPgxR2DZruu+z6i0hMwZKhFUV7pA7ixD28Ix3tsOXW/asIAEih3
85NXwEPoKoemWPUPwwhY8Pf38zr8//rkMchDFmDKhIQyjNC/3k/n0dYf5n5Zta13N4+QNMsSXJnS
no3LUBarPFH7okv2w9L4p7wXz0vWFLvC94GbFcHyIMGd/8M1/f0Z+4wBy4OmTNgV/v/rNXVl7095
gyqIdWCH596zp8a519a64TIPxDs3dp1WLnhEQ/PhulJGfTUtn2tN3vTok9XvL4f+bXJg1biF8QgJ
gA5wpCN+HnJ9kxuU0PAC7UDajRyy7FwHxRzPPnBlMuj3wXJ3D6gL3XQOcXXV8nrYwsvhe5t07TsN
J//IysI/1KXYa0Hew3lWn3iBYm8a9bek5cERm5ofhYgBoGUpKHSaEoTPBIrNrxe5mltTHRuG+uH3
3+3XbAWmE0IaocQiqCQiFPKXW910PS07aIUg69pXHvYUYM4CMClLv2pHUAnbaYfSenkJky8czs5x
ppLGDRsktlnRr39/OUiT/DIYQ58TGVIWUorl6JfBqJYE9Zvx8fnAlRJUKz5clq65X8CwAzoo7pVN
+f73n/m3tc+nElsAFMvrDFB/i5cskysKLDagR3XzAnwWiwnr0qiZOKbisIwOT5EP+yzP0acmzfQ0
ul7FNQUflVefRJXWp8pX8qHj/ifqZ8k+8x1szACE5e+vlF6DLj8FYSiulGJCUPj7jF9TN38diM3i
543PQWAugr2lZY52w/rsDNvz3TR+DjKp9cy2m1v2wnUJ0Uwlj8E8JIdiHOF7FSBCDZ+Po6NvYVLi
9wHduU0ZYkaZmh3GdtIXUveP4TRaLPEGDi9EVdvaV2WJuYg6LVfL4Ou3hXf2H2ZZwH99+D7mlggk
RUyAk+um/ddvl880tyUbWogbpdrD0N/OA+vvEcz2jkOeXClVYLtotZ+Mp9NT6CUpONr2B1lq+nD9
mW1z/ZSCiD3qq2KbMvi5c9YWG9MP3T1JFoAFLHsqdfBjXGhxkpOT68xPQDH208HLp/BhFIiMKE9/
SpRudh40wTmZzfMUyq0r7TGpiH1RoFbj4tRbdPW1XNSOjw20a+rSKFFEHDopm6c6YZdkqeTOJFTH
jM7YN8F37DLSvd92rjJI7bouzx4A4JNOoel0vPT309iw51qcfZWyl2qGME5Ydtb1SFa3Na5PpF01
DpyW8edy15p5OkCRx87U6nGlaNbuO9uLJ7OAN/MaFVcEjZ7qFHsjBCJWKSHidHp4xKrp7oqk3Vs/
oLsWQhOs1k5f2pFoNMjLiQMeWNlpIrFbjNwAXO13hbAUXUOWntNmHKKln9WK4MP3lLNkNeR3I3bu
vYeO+9zSR+UP7DwSLIiwvdpYQ3VZIzWA7ikIss0YgBQD8thvwpzoeLoOPnt9EW6OVFia54FK6GbA
i09LWgcmhjbUHgA60R33oNw7CMXHdqGfvIAlRwqUA5B8QGDlAdGlold3t5fOWQQwEhQ0tmtg9gGe
tG1DfiBWdmjE97RMP2s66IcaqPKxDtCMdGWH/EBCJTSasHml/XhnxpTsQ4oVgArKziCoICe0w7oc
+A89MRhiYVpEjRvSk4ZUXgAaP6Zt5fC88Se9mKhsRv0wFO9mVvWzoVAW/lhghF9nkcpl/wApA5yg
hpYxC7rOw87/lIaZXQVN7x4GIE145F0elcjpHIZcsb2c6BwD1uwib6m+9w3vH8I2Um1TbefrQK80
r++U1++ShO2p66Z3zlG1MDV4q5SY7liMU3vq8uVrq1nwvW66TVV659tECEWYPgIkzbQugR1Xbmsx
hAe/DZGwuRZCXObyzkuRtgB8K3Z68l+KVNRratMmukLeyAaQOEuB0eMRgq0qQS+V4JyO5YyqIhw0
5qUC5dARMGNNSE+S8CFueFPuKZqwnQpBA6JYxap2reFu/7STTD54YQJnJc2CfVfI4OgF7SuAxeI0
tiKIdZcEW0iVn8AEukPvDdPWVhi+OcnTg+vEuGEqFfg1+d7CGzrCmNHpXJ7q68uSsTK2fRGc0qTZ
moGLp9tnkwEJhZpOHcbwgIawMlBUNbi8kQGBTkr7ww95+16GaRA5JocIGZj+BXvKEBFhAoS88K8a
vxdHJEGCw6yGHzkNZ0DWnt7kM2IyWnuIzugh2d0qBkZpgxCF5E+Tq5FDmd2Wi6A8O4k0QE8BOfBA
55Ff51hRfAMxsc8OAxvr5xJwx5PN74CyIW9TTuJ4+wYphAJlAAg34XyuPQSp8oDI+xFywsqJJHtt
EmR9Cu3bDaPjt8JBvzVTb7ZALWFsdu44gvk6OdpAKeGlitK0CvcJX8ym9UFneNkDk22+1Q2IEyhw
b6pd3rs033PTL/egIsuT89ppjbDiKjOQRDrtZiQu3EUlBEqDbkhcJEOxznNSPKYDas9R6Z3xZrdj
tU2OalDjLvmWVjbYt3kr71xQHxKobseq8D6DkZ4j6wMdm+bC3pWLzGNkedaJtWEs0zk7GZIgdWRF
g9yoP7/f/mTqbEa0ZPrk5/uKSHfuhrC58CVLoj+2x7AxAE9T428yYFfIwSCQIaF7wLEokUzIQakO
y7sUywJuYBBblvtpXEjaxdCV9Y6ILADhMiXH/voifb2s+5yA6YKoEU8Dim4qsTEx+zUXNwzC40+Z
TTZ84mqPaSNgtfviyFoG6fW2wZfpYXC1d0Br1GyXRnQbrwKg1RZWnVmeIUNqm3zrDy2ovXbeg7b+
6GrXHtJigYyf+/mF6MSsy3R4LL3plaAw2qfFTKHg1lhfQps+8k6kAEBY/5rI8mtisJQPPaAA0Tbg
LJp2n40zJM62z558D5Ewaw+mvMq11gSxOPROiKOqEz/OOFs+594dbJELQi73iJRgklOTbSUnMF+Y
s0dNsy2/9TyZ55vTreNSQQrhMiVRmcv53lR84xe+uVCSz+t0KsPdNIQ7OGzle1l7lznABlyw5o6g
Z9i2HrsIMvUPGXbUtVykjsdqUScujgsBdtU61a5VAmBOtbM4Joj3RYHP7BqBvCUuDpgQ430umuXe
oXCKwVntirBR28APgcaIJju0uaniIQT8Kgf22KJPWlcpuLOl0PN2RNBtHNpddlXtyqk83V5mJmzU
DMnVGK2yraO13THVZiefAeKUhT46uM/nikBgFmWuNrXo5/OhKTJzaq8vAknCKJSAwf05NI8iVTLW
wy4v4trrkUZLJvZSF224q1lyVxSQ7bHj+9uS1zaaRpW+lHXk1AzopwG552t1NxdmusMFytgMrXuC
OX7XexMcgXTla6q+ziieovB6i4wN2CaQrjxlnSpPfZmvUpa5Y5fW5aMY+SYH2PMkZkSrXKf0XheA
M2rkMuM2rM+zQPirxI7+HHYJ/I6+quLCb711DiTyRLKg2JeE7q1Y8K4L+1Ofim9Z09eXwfdWCDHx
JzPDo4Ls1j84L33pGmmiVtXQKwekX8raL2HyNuU6aUZu4kX2PnwciypPDFeCUR/p9b8NpPCjAjTQ
drbGO8DoLddtnXT4eqBVDFbZyGbJeCyLUL9hQseBHmtAkuRZdQPSdUnrr4CvXFebIn2AdYVxULCX
EOnqTdU+WhtAoiXyaUyzen3rBqZqFBG9xt4A381XersGyxS49diOxWa0nXutfbotkJ/J7/xkct+n
ENWUlgfUNih408WBqW2btb5+ddakj8tV8Jh4hW0gTFD+dMEFzn9zl7gJePmUb7IiS3c4hsHcU3aX
6ir2EPa4BAGwWi2WetOCsVi7KYl8KCYnoH5zjG43WY04YOjRmcTD/JvzbcHdp7DovofSa2LaK4wm
OEXFdgp6jh7UraeuMpu+xNT1p4C+uMoacAf5i7XjJ2bVI3yP5tlcdyODJJFGQteo5bEnWXrM83BG
fAYkieAJ3Y8pHtc/NEnk1yYpQIdEwNKgrYXh7V8z/D8JRAr5mpb5IE78PD8QF9JtPdrhEV1etq48
+5kZ2x0zkOIIFCIVH5pyg4LR3N1e0kpuBsGRcBz7r7cbnuWUHbo2EHvEmrdF5f5B7PhbTxdIDt0F
yURGsWr/qmchoE0qgGLAaSzg3Yqr9EwhbO9MLUEN5cmFT8F0KcM23Wi+2Pvf3y2cxPBLS6kENM4Q
rwz+USh/aSnDVmaKygTQUDuEUM/zLM5VOkW5P/YIWpF+By65QmscpsciV+Yix7gLt5luESzR6jRJ
3yF5EpgVFBi6zpYMLaTs9SUp8nD7+4tlf3u0KpBXLUaJUPoEGf6/Pto0qfkE5hh5CHgN0VQGgJRR
v1g9HZkMpqPLykfgdAysUjq92FKtKkfZ27XKOZU4JyuSCM6ubkUklswMB0WAUgDGafdq4GqLDHkY
cTMvh7mdvs+5qZ9qY9DPTEkeZ4aI914qbJK9hxrGeXGYwVz7/Vf0//4VFZpfrgiHMg1o9xelePZs
YWsA86tbReksdspouWIaoZr1BqTpECF3be48aTpgWUAmBUmK4z9cxa+iIPw/joRYEAp8DI7duAp0
P82hbEzRTHDpVlnv4wwLr0CWl8CWyidwDn1YQRi5bQ6FQyzBw9kc64T13UEgu5CFQYdgPYWniPM+
/mEE/E2uul5YEECm4jgYK6S3n/90YU4t1GuwisJarivkEv2TpmNzSWfToSTNn5DrRFKKouFr8nKN
ozb4fgT8u6olByQomf6HOxXcxL+fNRlKKA98CU6AQZrm7NcxmekmgN2MVa0wIZIToF2uGoNCunBo
18Im8wHot9kCBiTvQ9h+I0pOT2asx32jQIQu8Bt1CgGOtMVhoBWst8yMCLyIceest55F1Tw0QFTP
CkZTVYmxB2dKV1Dn1GvWVIdy1DhyxDPuPkj0j9wEJXiH8Ml0vbkb6rS+u0ngwecJCdlLoWGyl7cK
QXh814VgMwYciXEpsrLY3WbGrdEKJ2AYs8D0cGn29Q9x6Y+aOAftvs1BUT3IQb3j3j5WyMchUIuj
QJR3DJsBXyXP+XMZqLub0tC7oXqgiD9v/lC3XZMNq9Zr/ed0JsumGmYUqtcWz/ria2/ByjAxMPAN
5b1undknjSKgAybgSV1MfMMv9PqiKbrqP3vRKWN7FG1iJdFp4CiDAQJ2b3H+Q2+kWY/59YiLQNpv
vPkw6Mp+zNNUrEijajTDdX7UaTncTSGWk0CRfeVGvV8KUb/hpnP0X3lJhsfbVyGe2k1hQg8IYKit
L9BT5Bnw/JyJ9hgOqn1kU/JRJWaIM5HofeMhwDYr0j2SikDmRzgHm43M4gpAWlzb4r1DW/RjYH4E
oBOgwVLziBdUbyyyrede9Y9B1S1f+FKgcclH9ZbYoboG/u3zrHqz9m0zPCw1fE30xAzy/Yal/fIp
XYoJYX2/RGQmgNt+HUOLTVG6XWtyP2yelxrSB0MKNSsJ1CLMb4rCHxXD2G+qaxE0ylkCW59PDEcA
nLkJj6zKuqNMH8fas/dyqOyJZgSHdrSqPw0DMp+YcjZivo7UtQAoS1k/wwj6Y9gAVov9vmEvVx38
1CHQuiIg4sIiU59LnaMi87+p1m8xXTk5WT3XK0R85wMiERzWBEISnOawih2mcbDMe94Xl0aY/iGH
2NOrSUZsEXwNAg9DJWOxogMQVQ1BO+Jd/61D7uBlapD8/s+7oebpyhWmRQ5eqXuzTGgQJytfQzNi
YtAQlIpf7G4fQjwKk3nWAwbq8lAaMm/mSv8IPCajMsnTo7Ds8da5z2h6Dxl3KDkhE69bN3pxTyoe
c66/KOqAZPmFt03YBCQpQ1o16xxOXhiFu+trP13/sbg6HeJ8BcLeSsab4xUznGYvPdWofFY9mEdM
QB+UvkBkoRIIV4Pfmd5EO19syfv7pGiKaC7o9xq+31NWoXNuB55u0Ddsq6EST/WUYPdS/veuEM9o
/PklLfBCdP4WpMKeBEhrABzkMfEms5/8Ea6V36eb3Gvzkyur83QdAj1ODIil6lEA+EH2HLLBHGWD
7PDKR5d3zJMg0knpDpaP5OS4fP9zJHRyvDjhq0hnqCTyfAAGUIbH9vpsk2zVgyg7aaA3e+KR81CE
9T12nRoeAJIvfjFi8qQu3RbU4cwlUg2PWWqmyAtIivTD/GDHVJ9vL6bv9DlFuwyrsKJ7EtT5U9BE
dR1MTwjGSjSohQWIj2LFq6HgMtOKbTOmH6Cy7BkWIt37YSzQfIJDQ2ceOtgvt205AAm/n224DSYP
x8p4YLtvV187cEOdrne3d014KRMVFdc9M5n2RR8mW06lfQ1pcmiR1Fjfllo3J2YDxyvdO+h0h0nO
VewCaK9hcKmYXVCrEj/uRW8Ot/a4xhEiwxgiRHIVw8psoSuOg0buM6T0V6OhwHBxI5Ec9LYKT3vV
MeZOjNRbp4sjQE596bLwgYiCHwKOME6vhmLXLt0Gh+6M96TkDssWjiJoWH/GyQB9NAx1twWSR3Bw
SLBssTniHBheXriZMN1T8UW4gb4UQ1JfFie/OID1x56AI4bGLs8Uc+TMfC+IKSnwd0uXHKvEJUfR
jz5I/JGtq6TVeyS6m90gkPJk0EjW1KTtKSuFWQ/NuOyqyop1T7ws9ky+rDGui8dGS7Qht2LkVqlf
1Zy8Yt59MeD4HNhL7Xsrsaa5HvSisgBLwizdlsJiJnRXum9ATQ1/gD0RH6lA1LnbTooGCSpEs0e9
fAajCTbYjjuvsGTjgWECGVl+IdC3N8hkeNuqLV/FnNBNWCq2bmRRbrs0qNYNXNUjJPe7W5GUzYW/
y2lHd2Y2K06dO/GZl1uOPTZO2zZ8YCNOEkm7+RtDt/6gU3/Y9AEabV5V12BSQh4AsDqcxVF3J1UV
VXTrMFlNyrWC+YnTa6pv3tJXiP7YdHdTNgzLxjVCIwQZ9fETDWa3AnvVrwfwi28T+YSgxcWaDDwd
MmIhRtGPyj4v0/Tc1Hb44hXuMjbfmxYWIOmafuPdFgmGUxsKjgOS3ocFR5Lg0K3mvpdmizM4SiDL
BEaYs0GEQ+HUp2Bkj8uu6GzySNsa4G2ag69duuDudlUjvvfRx4kbWVqVcZ96/QnFLY5woi2+8ky+
SV6FB8NmdTRo3LShUGPGaTxOOUmPcmojtOsS4bT+mpwRdYQ9wL03RfqcZoB3m/qBL2zawnOYolAl
4VqGGeJD024Uef61xpFqBHPlYcFGjG2iNV1cXfcxWk3Dtu7mcVVM70kp8jeCaNFCYEQ2s+8fcdqT
3M3oqKJSACCqCz4dfM1T3KX5i8NSCGEV0SeKqAIOIoFMbhYcV9X55uFm6PAm24M3OnSIv+4IjlVb
kIoLgmjoNcoJ1cEQmvlHhXjoQB32ediNcd0mqb8Cth/NiD6eAlrrC2D1ep9TgugdpkN9uLUECF5B
P0AlHIMhwJFmOCsjurViKZIHSzbC3ESxusp8m90tVdgjgcNxNBzZzrNDxlGn2WnGxLwm9gDvBkuJ
9KF6sxUgp6UuEaqGKPxMJU4UY9q+CAJ9jHcqe9IIPD10wdbzPlIE77FLoyCFWSrXvGU4EIDoeecP
AMRukklRvcqg8VbTItv36nqUS934zWEwyNRtapyv1IkluwckBxOoR4rSw3q3R0wo2zX+cQYRByUL
1litrV1JHL0Ul9fFZLxe2oiwcuBXbx5CRzhVbrbnLE/PvfT0MwVwD76+e68hQN/8N58t6TpwgT5L
vwNfqaZ532QFFpdSpgzHQ0H84KR8Rzg9jVGlIX3RyxL5HVQ17YiRRQA9/77t4pJf7fZfugl0Ehwu
GZovGf4qXlBelz33B7LCAVgoXwXl9tqlosAqDd97N41r6kcHKA0HhwU4mA0xPLbHSrYcz8aK8asH
UfzVjUjlzHJuor6u+QUhe3Ka5ScE+ZCRMHX6ZSDNJuORb313smAru3WDILdMgyBOl3o4Iu+V7yGN
h6s+DIb17W1Fpz9/gB7ZRyU+vCKonaIB8et9kCX0BA4c8Q1V8ztZoxTNB1rCdai7lTbVc2tliINV
suZ57lSxIzjF6cr4s+v+4F9fIOsuGytluVEBHCr0PN1l0Wq6pzWOx8HZVO1TUGefczn+SER5RT1Q
ofKKdQ9goMmV74lxGJ8+//clr4GWlwvpkKeGxMWUm+NhVN6wV+A4mj0fF/lNzT7OVlvGmJVDuU/Q
nkdGhvylQ6BCltWyTadGRreuTnih2hGcN7ACVejjjEZ7ZPn/sHcmy20ja7d9IkSgSwA5JcFelERJ
tmRNMuSm0Pdt4un/Bfr890zv6EbciJooLNvlskkim/3tvXabne6qTcm/KIlYvxe5jEdC5sG29gfr
rbKC4GAo/WzFFTn19UMoJ9PetiMqWukVXwXIgsf7F9Aa3TUh/zOZpPTNHO3qvy8PU6yvoJlaUk+s
AKKJHxqO56dCp5tslPpTBKl3KlYjAuGErQM2SfR19yaBOzyTsjJ+idZsN76tqls1ivlilxDZiCjj
EcevcrxLeUylUPrna1G0yaXuiWvXw/KsCcJlE1vU4Nr5ky9nIG3rWAg9/JFJ33rxnr9XRUUcUTR/
NYJlBrIQp8OtKgKc8LIuQp6y9gHqFhH2luyCQ2zFNT670V/pT5kKXU0oRTX9G1ww+b0UyQdMsvpk
VgyHGWmio0rSsnaqABylzfvQzv41nnw+N4UkhIe0dTKKBISMJC55f7vy35H0yr/qXpGBqzRJlIad
lTbbGE322q2z9GrQ0T6uTPdVprWNyiGzx2AwD/dJGTfq0HMBjkFgYoofm/a3UlT2dknVcGKU8HMG
9kc2Z+qeFpOlU5ZAGEkw7NJxyG6o74tG34VvpN8J0h9kWjU7qxln7uENdK5C/BpZIgmR/udsrKVJ
gmLdiOLJdUI8iya7E+nAp3T9fyT5aJxZEK+O9P5IL5/eTS85lVV2+jtLzqZleq0D72NJZsxcsfVP
3jrmgxe1+CnM4miYsEs2pembh36W0yWLTOPYrj9iyGUcly5RW3RdQrdmEVzIuY971uzsUcJfGKwm
29nG0l2I4Oi9MHrxymm23kL4YdGsWnHTyey8i779lveJZnuzxAG8xWtmKOMd/MyHnxmvMi6Wz1Y4
lznJkm9qyqxzknCDbjPz2DBqeYOewySBU8aT6iCNGBrSZNd+W7BO/TEZb4+l9tjhmWgYwE3+WJ4B
cU8RGPCS53nu5JvRhtIHmbm03bKb+mjYT0bK3AbJjqFtGr8MZBuPIi3dUC/yhAkUnRrH3s4QkdjZ
LdgX6Ujr7Mm8OmYB4ZIpUIQGPdzJDgJi6CiZ7LNsxERckz3u0gZYRUesDqaYTwh3dDAQHe8uDDKW
nBlLIzq68K/OVe97B+EmI48hz3De7vPyZ16IHe+D/siKDusfhv80W/m27TRDlEuz5yFIvN1dTh/8
xjou8DAZv60PW6af5SLmZ2SJ/iCluhhJ+lXPbf/imWX3sJSYqrN8OHTZ4G8G0wi4aS7gsP5utl3T
9WxqXJIIcFfX+48S2742IOv/niicubEfK+cUsX9AAI3kricJ8DyAwX3OZ2CLYEUZeK3fJmSgmXWW
48nKqgFfhEYknvo3d/2cmAZcg6hwYdPqYOSOK+Mjh9bmWdcIBJmpT3Hr92+VI37qhhCVR8TvZnb9
rhFGQ3LGKbkF1O2pLYH9VoTwTBMpQjFvFnI+ouOkj8kw4Npssw/C79GVkX7CzANSSN0V1vd+2jlu
Ur/b8cpVG4JdC+4MekHiE19w5ze88mgM6bf75n7/EmhG3I1/5S8RX2FDjG9xhA/dSApGRrZ850KT
n/T9AEccgBAMWT3bxSyuiXT8yEDsDg1T9dmKYWz4QGcGbuwPAlkt9N3JDHPYec1GGayG9kgEX0pY
HsLCrGDM3W3Il2rLRl7u726cqHq1O6O+clTdEqeH1KSj9BwTpO3lHJxzTm4b7ZJmNmQUvVj6HeAP
VA1jikI7wJTjpdEDBiq9K80gh9KXQRxJZnUkJJU/WbERWh1YFG4c5Pa8ikc9qDuORgTfui5X27qt
shffIAZcRQ0kHAZ/m0ho43GM8nLju9jK0jq2H9HN+gdXyWCbGYx3g3754vy+aUfZ/Wg9j93ZC/6Z
K5HtIgG0NsXqAoeo8n5btiPY9kjFmXAm3jC5wXC7mnENsG/IytDibnbuyiz9cIW9d1NkebNVl7vA
NEd3KzCsUNMkgDK4MaHRaSQfzgXUmAf/pryi+WEje+yi5qWp5iKMzTTgmejFeQShcp/7DIV2dknq
8U+BoaMNK/iW1Xm6KzODeGfR/eysBb+H7RnN3kEqgtQk25ubmf/YedKce3izEtTyI7tS/xRgOmlk
5F0Ne/ielrw0/dp3sUyW/VQI8kHmzNqyNedCh1Mukt1saobvGJf3f+/nOWM7LtVd6E7SDgl3y7O2
49fx/gQDm+ZAVQxJyL7bgqPMluv9RzhseATbXlziuL943Nje56ID2hDrvd+pdM/8BN7A4qn+1AvR
7GffcZ7x8RxqOxqvNrjrR7ksKEqR/QhU5MNeD9ocypaTX8YgItStTm0P6G/W7qwEylmyHoZ9UtEc
n8W3ceqNsJEifbl/6RRBS9e0nu/f9Y3nsuZ3HxA5/bCy2hhkUdpzMWdQBFhOWPu/35dptTx19vBZ
TW3PyaF7ZzNQZEEJEjMixiDPvfkJv5LxdP9R0wBcmkvgVAOWhINauDi4whGvU8CxYCLmfGlXQ5zO
ly4E0fhRjWW0LfrEULAFMn31ZqLNEH/M9V9rR2X1Esn4717Pc8SQYe5BOgZeWNdTwOf7f0eF9x3Z
AwtpVexQDDjvx4NGYWuaZ/1i5V3xbGuQoXH1PDnKecgGW918pfxnq3kdSh/03QwvVq+rS2sxrPI7
IqDAW5ajGaX9lhBudbbVADF6fVHLyYNVUHsawyYRtEr96XNuJSlP86wN/QJyJnu0DMBNd7NcLyDX
5Tp97bwBy8MymqHbEbe0SrDCTueb+6hNxM2XvbjNNnKsP0tC5bElT9kI/gmzxqaoVHyYk6Y5LhhU
Ht2i3nd5KneTSTbfHYzsSrbT3sgl/WBE1N362Sdm5XEiJaYvXp2hOpsqYBVbxpq7uf6EN9ICVuNL
XDqXtB9QvhYnRk+KvENnO4T4/eY2ueZC5E641/Hdsqr6uxWosOnL6Snq8oPnDPHrtF4IhYbHNSyL
fGpcGTw10iBEETB56VQCYh0vj1i3WRBDMIoZcu8jOYAXWb/YddUeHVufvXzR52F+rLqo4Ty01Njt
VS+59qxDrsFGMkm+4WUFYheYIErrhmUg60t31/JrGy76j64P4/KvbL0qnWPv9w/xP3PnDxeAvuPF
a4wA64P4OeA8vbQWlOwCFlBtF+ZttPJjZLzYCeyGxJKMiiZxuX/pUpugUVCzWtqFPldNjuTJGfD+
AXQKbBU2TONT7AWsJBUfJuzd8c7qhAtYkj20NkTzUgSJffTHRuycjCxq2uvHxUr04/1HAfilhHMT
atjcbO6Lwf2L5SHMMTepQssfv9Igbq7TME6PYzf8kP2SvzZsVhxv+hc/Y3lp/Owpb729X2fqrKPk
91+fZTZzyQe5ND/jdyl2GcCFsOvhIHedr/eZXSNqtN6waUs73c2jnHZpF41vzO7jy0DEi/HMF0ED
92M9WpEXJIDqMKkKpxT9xw7S9KBbxQpezh9ObwZh7tXLk28U0yF2ignLIr+YaCW2Y8zFTLU+F96l
Ht+VATMY5KV9vn+L5ekSdS2ico0SWebD/MJbCbGdufESZQYqy5KFToPVPRrd4dLk/XtJoPNtjNV8
nGKnJgtZON8Jajz0JvDLNC85f2wbC2srGGhW3SyK/3hT+q2upP8J3QLhMXFS2F8RmCb20UsvYMc0
q5/kP9/ikbh/mw2xf3QaVEWH866bDP4P2RIyLXyINnNejrdlGn+q3kt25Oe7fQrA/Llui3gvB9fZ
3r8NHOcVMnsNxBvjlx64DFuch9/GNOJTNVrLps9K/IROHO+K1Thjp8kFeXfhiom4UzdueciYYo3p
0G1Vot2XOS/cFwbwHwZhvYf7T3VLJMIR7yawcSAT9798K6bmkpfNf76tAtHgyzZ2WoIadRPBNdjt
8SctBk7sBQdTbM67COTZD/4F3M3wiVW2CDaAdYo3aPtgVlv05vW7pFiyNwRwSQRy8N3+EMuFJwM1
6Skqk18SZwJ2Cj6gHdHY87TYNBssFxhT3u8U7L3XJ38MkGsvXsDAumg6damK9qydKn5tzPTYyeVY
zPqPzoiuLvdDXmJN3lZy7GBd7K2DbbIu3BfuaGH7KVlsNhpZa3PfMpOGlCiHmvLvIBPcm3iYUzw6
63I9JOBG8wby/xS7RyQ9/TGTINeibh+nKHoTcxFdPS7gW67rxo/Cm8FoD3p8qlrdcpEnrNulXFkr
BkLHpImLXa7ZMXrTTj6iaH7KAawcrWnqtxzo5INFOGkrZdZ9eWJ8aIpSfyNBXm5EHDDZsUlnrgcZ
hL72xsm7fCpGXldQW5s60P35vtYSZODWKvIezkBY+AVixf/54jDU2NbWlxh6gw0cSY/n97BYZvGt
zYfpYZZ+u51FYtw84AXQJ9393WsccRxjZ9snU2n9WNCnwtiDcmL2nffmTuMm99eyBE5DG58YN/Ga
+h8nbt/M1Ote7ax79oYYG+VYx7ekccdjXTQOWbXEeW6S+aVlwrzrUhiS9ycgX58K6H/N1WWAMzjR
oYfcfl08z3n24sJ9xrUZ48/2N0rHxcllj/2g1aCB0Xv6u5cm5N+gn1TXYeIqtOm0ara20/3q5yDC
VRabxbayECcMctcnFb0nq1PO65vsYY6DYFdVQNe0l1sPhWbM0zjqY+aavGkT4J8imar9pPqnfp3P
e0l+zfsON3rtNSGJtRsA0R7UR9NeRAMO6S415fCiQs2iDDwHPbMHVn4pLQwtHKEcyMFoQD6mjdCx
CaIsZa1Pvlz2ZMDAn4tZ/rnCtXLDYGybvZf6/oNpPvmTnb4Y5POLwRrfOHubL3FbHaMosK/3hVn7
ythOZV4cHQx+5JfMh/thte5K/6im4Ib4ODHySYqru961eL2YvMKrIF4mn/koDqFX6OzyV6kwuyC7
TevqM7MfnSq9HiMFTDHZHtsJ/VmnBYAzIAiubq5c3dUNEkD57EzTpsSXhmphJNv7TN7xySmquofm
X6/VFlP7BaLjVA3MvJMhpSjCHb/prB5uzsKObgy4pb3C2aIGus85IeViaLJrOkrn2QGqLeAVPmLm
/SgH2KLGvBDsUaV/K+1oo4TqKKsgnyTXnx89hAcGSKf777r/VKqzBYcxM3e2rQFL8sztd7bcl14+
RUoyaQdjmUV589gyVz/gTI4Ah2Pcv5+fEo/8hQX3Iqu9Aesd4/LJ5LxVaQfS810hX+X3+zDG1YP7
uC6LGw6fLFP+UodLoc133xY/lrRiIGNl7aOIhphcQltdC/yLuwWzOcAS1FZIhaJSqN88ZltLDt5e
ESXq1pDf3DTMgEs+caOZUsDC7rflPxnDCQhhkXMqvVvm47GPj+mUfqrOaU9ae8m2jx11atC7tipH
eBF9zjnRS35p10hfVGkED+T6nntMmue5baZrO2GXRAXe88p+lTleo7TLl/Au0Pd1/XT3Phpm620m
y63wNnIYJkGmH02sz+xGUMs49hCE8IYbt6N/4ow5isLEebDt+hcAWOspivOfrYEw44OA+umWmvka
eyOz9+8lZ89tqXxyIBmJwjLn+bBEy3aSIPGi3MkFCJg2rqjaykN4+aqGcXwsMcxtizE6F0KjmYuf
o6fFPs2sFxdKVVrFzHd6j9mfjh9QiPZKq/EoZYz8YwHPD8z5MIx4xMtoSUNwBh+YITPpPplQEbcS
f+XimClJg6zdo+A/S4e3Eg3eY9WG27Kzq8mHF2jATxAgZgnLJzspydi47BRqkvp11FPM+Y+ogLDr
8rAA5dglqufPLg6zyHLCDgmKVJyD7TbtZV8aOZe05CuuGYDjOr+1XruQBvI9uAvMPGyT+X8V2z84
kmKcgWwp4vaiRo0RPngJTn3RZ7u+Nz6YZ+BzCOxjQhbyBAad6Q1cKDuTfWhydfekETJgjrYOeLNN
w5lynkZmuA6UZfAsEFPSc5cDGp/L/LdVc75asm+tiTjsIADvMN7MjK9+xVOD/dW2j2IW64cSZmVW
dxmjkGE3TEEIrGp+Rm7a2kv/jVHrRzuXn8m8LQx6hXKn7MhZWsiH469O/SnlfFPJ8CtypmK9ZEA3
L5OQTw74iu7JA0ixV7lRoQDL8tQva85AGXLPBfpPbExQAtKw0fGxxf6GTlI+FlCs8vyjn2a1B0CD
7pWkPrb8TCCykjJeDCC1hltfpPLtENEeSZvWj6E154tnvCwrUmxccXVlU4IzmKDitUbBIFHmEwdH
yFQr3zuw/eHqx9wE8Q1V27llyDLrImGrL9SlE7I6MKtY8VDJt1Vnf/CKrA4HpgQRMlDgeJfSiBm+
BDg9aonOO0oqmZYEOs8wLcXB5nOWJ2rnNfDk+pFVxpxseSCMbDmZfcKXNAeFDKmJuY0A2g+z+aty
g1+l0eoQ247HqbtKdhnnsGUZfUAm3A9MCq2UT5LYmXdlYXiMf6H6BC9tB2jMaI2v1Cx2+OK4nSv/
q/IKN0Rvs7dBwwVx4MA1dfq37DyxI3Vlga5jc5lH9Kq4S/swdfGA+1F2iBJz9aEG/tmbjwCbLm0v
cZUsfnaK/Plbnpf9cfY4xVZsDXgpakmIBLKixOqWHKJiejAWyzrkuf6jshXsgd5IhmIb2QJx01jI
EEAStQY2Y0+407U8RQZ4cWmU8Z6PTQVTaByeFUCTIF5d4wV5vpG4mh9H9YY5ogzNlNFxZOCeQf16
JdECTj4tD70xNBydmMzYxIWGBbRgIktQkRxlwh4PvEfDh5fV18yeQujMGM11l52aUrB0Yq2wGuN1
LbaaZHJKmu7cRSxPdSNqGi/yl55/MIZeVga7aSNY0snRcIcns5LD2SlO+FEQ0YmtpuTou54WCSHq
PRwNQFBoczNrkFk0u2UtsJk8V++pkwPyI34LalP2pKfoyELOZKVykBi9EVKcl6VgDJtjpvxXToDN
JjbrX5Xn4cucMLPYXvtsAdE3rXgbZxhOeiN/xDT4GZjTGqVJnofCSvH1K95Og0mKlT8v+Aylu5F+
lDNP0oAUi9+yCZa9G7yUdQzqbYmpD5lECN4l2jIo6YbmMsBgyj1/q8u4ORUz9FtRcCMfXRNPfwrF
u4/WXg8cdmn6XXdYIsfIzSliapJ9y4iDIgX/HWe8/yR4zxcMLNMgsgfecTCOdfpPPY/5zvcSzMPN
vOdUJk8yICqbNmOzw1VChDQ9uKnJ+g0C5eIM/oOXOa+xqpCqLFQKnBMhE/1hK0WXbvshcULsGw4R
8p+IPtclh3fjxx4e02iILiZHDDYGelkC3PNCcQYt4+5Qah7XRb7EdA+czOmsE7OljgGGM+LnE2uW
eXB5g2x7sSh2m37T5aO5s3VZ6M72n5yhdJhCjtxURnm1BcY+RGmw9LHV76MqAf2oZm/XNz+VX1Og
5neoeAMx1Iq568YNdLOxtMwhfDOw4WpKQ1VaFth0p7UHr99WTIPgHZMSrX2DeObI4F9F47ji9aJt
47bDTqkpgQzaRGh9qLHAg5zQr/vHvOchgGLIUgogGzAM0wPPKOABZVzq9dTRatagfEbpsQ1KP6RH
hXl0ttMJqHRVYF7CQRNsiyTxKFfYNNE/Roc3QGmO7bScNGEz2e3eqZmHxyrYF/mycxtJX0v6QdtZ
uLS2dWAHHDYan9orPW0/iOc9+Y73IUT0HRt1/SSDAsgEHxzOy6EVQ77w5htupR8mg98Ns8CfjiGS
bRdxfHUpaIojT9zS8WtksQrbqv0qrJy+qTiCk4NYUyfjr3KyMR85M3vssI49rOUtAeWzTWWyE0H5
UujB4IpH/VIK0GmiBsCliW8zJ6199Nruuw861XEgeMzqaQVdhh50343rLXbolfiLkeCTMIUAuUvd
387IAYMzsgrjpb9YwBhDJ2OTZSOhOGHA0TJExh/RBiQ6lfWIO7HcRwaVNHV7JKyUUwn0nX/2xbXN
eV+nXF0WRFFUO4i0IDTLtuQtSuwQ2U5uLeuHxyOKHwzgMnFJFiRGJpw5CHrOAnDIOPDWMkYgNAzq
jKa6bdOwv+kOJSSa+1MBEGPbp+lPLFm4fY3kYVbyCzsPrj1v4hWCBd5k3UMxsqB2eYRz5UskHOIC
z2+5rP8K/PadT/4r0/18Z+EpwVgak0aZTPe5zfvQTjinFcTzcAiSJtX958QJi54bG3YrQwaNLcoZ
4cVXKnmG4T1uVV032z4qyh2jeJBG2uGtVIX1iEMeS1ADDjNCFDLK3eyIZyubLg4W+TfQ0tWeYypm
8eALi9Mu7oLQMfvfcU+pXs4txmgLVmL5SizW32KxM85z7bmbrEzoPMltTuL0FnT4t/AzDd42hou2
DboCyF7KcV8ENXp+tYRpMWcPRsmQsk8ZYrc+w8q6PgXa/z221Q9zmsedqpkQtwMlVCaeyQn26nFC
WSR52D8Q8VYU1O2V9N77gY3cpRExDORwHSFmO3ljvIvxu+1WXSgd84ZpnRJDHns81fva51AQV5wh
SDt+B6jgkYIEJjc25D1hk3BPjUdaY7L4w2LDTdLqrDVnLZeINKf3nZ2lL/UI7y0XJqN6gmm1MvhE
GhDvCzOvHw19SjpaStwqJ1quWBc5+4EqIy9hV2yZfYD9VAdHkNxifRAoRWM1cPmMd/LmRmvSN7cP
TIk/V00oV9Ov2g9gxznhPIIlj7gocvVLidxPnMXNe4sYEC/yWs21LSLJZSfPdnOe/spNPJiVZVjk
E4P9NJkeSHJ4aqkX31xnjh4G+5GRRLJfSiS/XjkI+UV35sYEYXwaSX3X/pcqO4GYwWIqNJAzyPq0
87S31o7oFvOguhu/4npnjGEz5tbO7Ep21rkPyUwc+5Fem6ZND8jgHL1yygw6QtVYDmpYKu2rlna+
TwjCJC3btyvjcmM464cl8M7etJ6oc9ldOAMbrsXwpGRXTyOu9bxTeluYDSF6VYdu2r/pcjQPlm8d
iUUYeyzGPtQvycWYq/kyzwesCzwBLbWVZpqdAJKLJfndC+0fG8s/uA31ULE9EiIC1ra1aDM7Nn1/
InE6hDplKagWD9SLtasSyQkpvYzlOVW+4rGHMsQe/NhhZ0e9oAewt539XGqI+K59YZKA8JklK9Uy
PrTmsB3KLD9S5LVdVP/bjOWLWXl6n1c2Mdh2Ojmq+QAkgBAG9j/0bR/eoD44CwFwP4XSavgitGSw
SREjMnxWWPTb/rUXa41G6Yht4fSfuSyNl5kZWgI3w/N/lkUnf5g+JqY+AZY6iJ67Sz9sVdGKg5tH
/tYWLdwDKJLKR1NLGL9ESnkMCVTLLciyQ0WsGTQ81UJdaWaHzLh4farOmZNIoL/YtQSqeL8yk72F
jlMPAPdsRZuAUs1djgcPECsKMxYltxgPE2+xAyNrB92MIq2BhhRyb+ehSvLNvy0L9b8tC/+2LPzb
svBvy8K/LQvZ/6uWBdcdlqtZDEcnEM7m3+qC7Mn7v64uGFvut3GH8OVz6YizpkQNUnukt/4QLUw0
xX/bBOqSQtfp/6sWgdLS4DvKRyx134Q0nWPVpp+2U8GGGeafoyiLLfov1+Zu+D6UhvcQpAeHspMU
fsyunIcA9Xi5yK6np3yJ31EaKXnNQaMo+hk3LfL8AeDdP7FunhfGsI01Zxdl4kYYMp+yvdy4+HQX
vxs5JV61q7aTMZY7WNSUkpC/o4rmBZ+VQQVx9DXRGXq0y4iEIi1GNJIbI9M9wO4O0PQmN2+ZGNW+
yxymmDr/TKBs2FAhRs3NZXSI/CgAgqlPjUZTWs8pqPtd11Dqpp3uavTx02BUv1xM+dzjOEUGAo9g
oX9PyiRYWFBUpBlpvcd+nz41m5JhTGS39kEJYq31nE5EVEqQZ2LctxQbO+04ngoH7xgBy9fcL/Te
mJx3yJ0aZMk04xPbDhm3XC46iCTD9N4a3Q8jp/PeWRxqAsDGiykvXiMq17PRmsERn+sOzs4iCIKM
Nl4+z/ndLWDQyJveAoVrqHWScG4lyIi1IFGQz4fsx+kUs4VHorAYdm1ZQl0xk/fRSS6QqMejsBNq
tVLDoklmVbtpfX8OEncT+ziSeqbjF9WKx96HUc5rNXKfp55vVM0a56cdOQAfuF0q9RWnatwCoyIe
R+nAeQYXOVWpsS9cH/hOTYgmtZYXu0qe28IMqc1Ib1kwvfY+Otygv+txqF/Jne4rPfwgyUChx5R8
90hQ0ep2nWmsL9r5NarwFnmNemW8wcXP/kpm9PdMcN4ev5ouRp9SFIsOH6NlcpknRZrHCbeBPjIp
99NEWJIue6hGSiX6MUtDEDCUGHHbpRVH/2mUFZp26jwMuLPF3H5aUqOdd/zGgvJsRCH1u2yT7jKl
vFISpClBQqYGiVnS35Cr7O8XXuJNz8hnF2m1HIaC8osgXZu14t8OGfSDm8QdVidJiVzgk1+iiaxs
mEG263WOUeYk2uNSd7zzWXHIHO78WAGBwv6EnZ5sWwHLw8IIqsxnzzYpWq7sz5QWBkSAzRSZ1rUb
NJVFfiw2mI1/zs74T0K/ZORoTKflbx11GAMmhM/c9T5SyYU7s5rN5FDSNubOZxk7AXw6dbIaxkyi
jFAV0WFrTddWlh4qo7MO5BRtnia4eVg2IGq58dHGbEFiKd1hax1Am3tv7Wjjgg64jkelGY4REnA0
pntnAEBeOZN5rHME8IUQrokrgMIGJEQe0smlTQg/jRESibcD7sWYsoNjhl2oXnoXuKDzp2faIC3n
58zVcrOY3Y6atPxpQCNlXDGGvbWAba9NpC7MQFy5nJjC3AmVfqbrpnXEJpgFJvTyO1UY312DRS1t
3uGDEn+yR/L0Y/FNGbQjJIbDbW+w8dsHFpf7ejj7Zvqnj1V+Lqryi5vd92DxkxOWWaAHY/fSyaA5
tAjZiWm5W2emAtByEYZG+tJHYhNkzkU+f5s0HiX7TyyotMCbHPopcnhKleBnjZfZnpXa0tLThiTl
DnJOxW0tlzDiZZ8MwEKW+sBICWpnF0Q7/qKfwmd44Qj5Llmu2mS9bmPRssGjz3hw+vpMcmdgHVhH
Cl7XnlDffgQ1IrOwuRcPjaZtgw+eSdWdiRoYi8Hd+97rsC6VOZSvrHGvjmD+A909B2mT93vuuJ9U
5sCJ6z+TMpp3uAORQATQMTVzvyawCVgvSoM9818QQUCAIH3s4JtWYScqto5RMUw03IdsbTzQ1EmH
lECGboBIQsEySKXYfV3kmNPcMr8PVELuoqw6o6flYQO4f9+MqOe+t++U9q4tw60LUk84YtbaWZaF
U647mOZUXyFxMR0bwiXGTe3nOMiabmm3o8VaI+L8WzKinIBLOmO2oGGU5nBzLkEECQJZKj4uXOIp
4PZ4VwY6AVMYDXKEIp8tsNmIZZyMlk99V7EhGQkigXQ8hDAGuVt/oqfbQSpwCXluezu+ZuR8ds74
k8Cmuzro6HynNyaMKkR4r9Y3lKz4pfHsA5NduuAbkgt9vLC+FNY+DbqDWxVim9kZk3/xXscTMD18
3o6DsZnI5Im5B7mJZU2ievS9u1SRBPkJrhWRyC1kv2YLMvDPgCdeTj8UQUtp+sXJKrxXKPESK4aF
qEqFUaeIZzMsqH82zOLoce/Ndto1gW6Z4vJBpGuYZ4QKsDHAzmFMegvmkm5Plw0ASsJGWfj7FZF6
JdDnaRYW26FCWZ8WmmPw3+gNLgs6nn2X/x2rAZO0cZMxl9uCNaJ8sY/5E4O4wPnj3Ahh4rTzIuoJ
B+pboPsJlb20VX6cRD/sDEpYt7oOTjMkPuoSJUc1YFgsadlhyD8p+qg2qbJ/RMIpznLVBteySq/V
JDsm6hg6aouYkBK/qm0TQa+6AsUhEgEPNgwoxx6soAl9OGAhr/spKI2EmOWYbOOFIqCOylQm4RtK
TDr+7gXFgwVKGzpgPGc5nR4RG1LFn+T7vAYESATrnXgxyPrKlj02mB9LL8IaZCKU9zhbknQhSdrP
vwqVz0dZDNTjVEzzO/cd4wWeTX/IrlRkQtpwKh6ygnrTnsFc0aOTT15bhlKUv1IS6NC9TCgGGrwU
ntYh4c0P1qkRDoHyio88bBzd8LspF2lNsvzUFUb8orgNMnmfVn+yG9wW26gIwR1wR91k5KqblztM
svPl6mXBQzcb28oU1cUTNLKpsvknl9OyJZ3MA+UvxaWAaFNEdPFiRPiKAJ0eGuBKG0ksmFQk0vOY
LBcRqRfTBs1nASybdWNQF+TTRBKoFZVocYCoKYptJYcI06cxnvcM5/hmkdlwmqC5iHjyzm0UYGZe
SnfjFz9neAE7lUUUiqZmB1032RSGQtckclJgdT9omrQEQ3B4Ey1ZS3g1/WgHD4OqmV34fIpE+4YB
52J5kRf+D3tnths5lmXZX0nkczGbl+TlAFQ1UEajzSaZRnfphZDL5ZznmV/fi+YRWR4emRnVaKD6
JR5CCE0uGo28PPecvdeeZzBhAA+tXQEijOvGPkxds4BayN2Ji7uyCs21kkMhDVrt1dSwkMf3dqco
G0ocuWGVw5IBAbcj+XUcSxI6kMDZk/3E87jYY5OCwFDpjOmc+jizIugtRbAI5LiPomTbT9OHMHDq
zSZXLXQzRWnGk5NPR2y8plf1k2fU7EH6XjYeyRCrFlfUYerFjdOU1Sbp80e9Ms+wv+ebeoDiFDik
NtRFs8/iECS6MmUuhQm4IdIlg1a/78IKUkYpkw3KgNaV5Ecb4bRCYeiZuW4c8C5yK4yJ79nDuDP6
4YvaZQgxy6JAw2TeYt6h3iSZcZ2NYu0xz55PM4O2Ocn0DWUw2gmIKq0Z67v5Kc3V1wFH0IO/WETG
5AtpMdkt4LObOnkf0+GCcK4/lWY7uEDuMUkRa60BIt4gviFMHhNpJS2Dnnn4OQZ7w8TwZQCJicS2
wQaOxdZDjvmNgZr0qiG8NeTob81WD6DViCclds5JnJ2F7pcoOFVlja75LsD4E8VRfTQyEmlTVTz3
A+k8E6iVvO0/uqjJNkhDyGsZeVHNC9wZFCk6euq+fs0TJj0Na/RscgkT2oWpGnxzwL20I7pZY3HW
ESzQrO6awtOq6bGxVZO9BHVJkrMP8MvUDTExaJlEjUMCU1lg4AoCWcAanB/9IATOC1IR/mzYquBu
S3JfbSw7RkAIJoq9zYARnidQdNNOAQ6C9MPIHctFyfWqFEW79smmkWCscLUGjzhnUZanqcETH7e4
2nu4vGog+YM05SZAnmqHDBqE1ZC6EmEY8O0Dg7dNuoj3JwYdbTjciULBH6jqCEfgJB704r4GEWO1
28RChIb24tVJemVlz5WBd1Fd5z3KdFUXixI4JrX8gNdD3+jjtzQhZVfrHtSgZiDM5TxWNZsqVQ/u
ElNFf3JLYNa0JfD0pCJ8WQlHKdcRgthN1tyXdj6RsRqRteObB6zM/gbTxMrvRL4rhNzgSTF3xhx4
DGiMtZ6pNAD0yZPLs9vssv5kq3gOR1Pxihg8twWfHz3hAE1mypTM0xQrWYejRXB46zE5Q+LRf4Fx
uBhk28JzJnwtFJxbXHAkp5TGFB2itAVTwwTZ7ud0Yx0g8jTHSqrPgjBXyJZE3g1Ugz3esRNOtmfH
pDJiCdk4Dn7+mpSzJbDsbmz781BryNkpH0rgiUiAw3PmhySes2uH30AC43jb5gBTlcVEYrSYgo3R
UnZKL1772RXRw0DEMaGvWEcQHNlFJoDNsllpqLLSUelvghog96iW9wQmbHucpCx4tXMci/YiBKFV
lV62WKmtF8rpCvXJqUrwbJhpAh8BRPG5Qtq6qqf+Rik7eQgMA2e22Z5LvG8bK75oykXIENqjSpqp
3tg7ndppNZcK0U+BrWJxAwYsx3Li37CdzZVzUagDUq06DC6YfOUKSQYqPwcCxWLsgxTE24EqDmkS
fJ2RC04fZ1C9ISiyQgbt7RXHlSc9z66U2Sc5qU6FZx8Ksnm0FF3Z50JhAwT9T68sc2frGYE30uq3
bJ5QWVpIOTOG/Su9fLzqQkXO0gVJiEy+KUOXEjrHECW9G6AQZ4CPOOn6Y1SHyREVsL26+ruX2M2F
t9zGA5fh3OCoI0IOu6L/hDyJHF7wrg3mKffKkOcsUplFsYepiggltmaPRW0vlUv/ZQQxZCj2VqXO
veO51dyhwdagoIc8LzNB9PhyInQ5gOeYkQIifYUTiWA9QdZsduOZ3FNvRiC1r1G8PjU5NruZ6MhR
Qq0ofGyWQQjdIETK+wRAhf3ArN73fX7vdCDNNKV3r39ZSBIX67rpT34R2zw5EmyZfZg/9s4bamYK
z7FotlfqAHVztAZ4Ir2QXxH4f6iaCcGuHP1TXRBsP/UaluuYlJPrO2ZGxXiAyH+R4zCdrpJUWCWG
e0XJDUggCPHQgw1exwxYUku8MDrfW2ASxi129nrtQ2XBKjRFKB0FespeizVXq+T7d/xaZrTGo0nJ
vATmUulQzeMsxlxGJG0HWmXRcNPUIINjc/X4Xj/kM02esNW3oqsvM4nVD6OzbUaGzkOcKzuo23uV
EJL7giGwS1AFM0wFW7CZW+fr73eEYYWObj3LEc9igA5JV9KtRY3TE2TsXckx1gTTaChGWO0Ai66v
tpezD9Ok4M9oWIWKqY+fMHNCCgsTRKZXfq/aY8QExYEflwc1NWkq1zHtrx311EdeUEPA9OBRVvTT
NlDItQhsGZ+GPn0cmnLAxOo0OOww4iQWJj9uHp0HWINprq4eWSNfjEZV93JERIUMxHls8n292Ow6
4NnXbJSMaBcv6QKfAgkUO02aclVm1oR4OjkLtRnXBuaHo1FY4Gmn0XejlvVxQA+n9IX8OqY6TjfA
Dh0oqynjqZRiFF4LkX8sBJBjuVjwMODAjZinGI1oOJ4Bi2/DpoxuUCmiPg3h8ZtzmtwPhr2ZYgHn
aLYexNVE2WTVbc5nTY0qt/BziD7a7FqqrL+QxAXMBifHXS5GHZkVb11sYiwfo3b+PMZUfNlwycO+
fJqgU3GSxuCc5J+RMw9nQJX4yLXcRwbbXcbBelF1gx1MN5aZ231niDQiO5X+NF3iijK7ngNMN9l0
xO7e3NUGxeKVniRCs0OqV6CsTckuNnLEViw95jGbvyp83ZtwS2LQ5epCwvFgQQJYh6RLPmtFsfZ9
wkI1LSngymc8kNregiwTLxZ3fKpo7BhjG6W9U5QAyewy6dZkq+MYHaYLLH5Co/HVX/EwUY+cygzj
s0jjXrjZlcjC0zc6IleriQ8LpBuBH1vXrfpGtyk7TKE+Er5SPl0B69YUgXxMdeOm9quZZ5d1UWTO
OqCL9Dg1tevnNG+mKUT+2MQGxrBB0DLt1bPMXupuZP8Yd3BpQDAMKBNXEdixTZoCYsYHd0gsYh0K
x0k3xgKEDoywdgGtxweZUxK3LMAXvX4FEGC715OKNMEry3jmBVpIPvE1XG2JdQjjQKff7BbcgDt7
GvodStyMbfKiFDSy6dTQqwoXWFcAKUvo1u2wmHVBk4cbX8ftPFiK5qlpyEZ7eUtIssWwnqDv4efw
hihGfqMoobPJFzwmVhAxmuU5xym+6Wp/j/lgOBSGFKsrq5fCziF5esjvlbi2Njl0Iur6X387UNUv
4A6s27pD9cLmOd2leviG1HyfYHuPxqLeGnQhvbEQ4OCBgd/whU3iVMcrrrpa4ibyiIZNlu8jVT4X
Ybu54rlqA4X9lUg3ZhnKiHZe1o3wYcy1euVAwbkuiBgqQV/k6cYkpY3TyfaHWAo2yYVNzwqD5zAG
31FqReZVWa+erg/bIjKI0g17SB7xcGqXDx3oihM0brGLm1tGIyce0sv6/uuHzH6xtEK9LYfifqCX
QL3EtwzTfy8HkELXz2Y9zineh27T7dgRTJ91365xW7fCtUouApJv9Xslb7yqrfvXvKXGRUyon4Mi
i06wM/lGT0NDIlqj7nluBREI9jh9ltrR7ENnTzis785BFn9OO8txiY1iZ1GbgqbEEtGS9u+9b+sv
kVWdevXzWPnRB0QbdByCFvV3ahBJnvDU/I9ADTFbmDgASLd5VhQY4khRXujx9laFq6Yag41INMAF
SA2vDJm2weUi6KzrZtUteEftSU7iOcky/VxHz9eF1vedFJJa89mqY9VlTXFux9LnIPLgAk1R3mtg
LIbE8CDs8tAfqvyMqOwOJr2yNvSAF7fQOxXhvw5YQA4YIP1dDtLPu6IT+mC4jIvJLY6ncj8pVviU
T879BIT9ZqpE9NRFgi6bFQN0X76pL344yRO9HStK9ZmFu5VKfLRRm5+LkcBbIXD1zw3wZqUHN1r6
AkWtRWxKm9bjdoiH5K4pWYwbg47uxJNuH0/y/jsbLR4gAATBgldJt2kjoXH7tAiiqr+NaqzyipjX
V/vOnKvH7w/8yu4dlO0MqzD6KS2HQpoormix+f7m4Jcq2BTzXrsJkIk0t3Btg4Zs8u4ppumIym1U
jmOIYwXtb3MKDFiSUXK+ridKQOyvElsGjhUQhApVyCrjRtldAe3z5Mx7+hRsHDrS0a2kir6AM7iz
WLFOFabBldrW9l5Vk8obBgs6CrZzLyjq8Vyl364VTsZzje0r3CdtaK1NkopkicHECl0k1nQp7PK5
N6RD/5bVKDQwBlo+H/RY3Jek79zYWmzcx8TGz2ZJFIlqTJSlgUazptubDhmeeauTbutMFr3Hyd9z
UdZu5/ipG2EwWZtWf1BRVN22fqF41yNilmTffT8ERIWKy/ag3OlWUH6aEAcuYjuwLk1ZHpR4yVRB
5XowQ+PZV/x0KyKlO0R1CRMPrlCJ0n4HSybe8Yil8QTMiHO5/BJRKxeSY5aQheLOVDCiZYkfHNlW
RfiI0VLV2bsBjaBtuuIxqNUzEkCTHpDJZxTwroIz/jEf2FspsYHNrWxOsZlXt7je2DNwO7CWTJ/x
eMNhWyDuFq6qrlfYrGF339AtEKeyMNeDptanKzemk+UvSJ/vSDJdi9WVMQSZmw6omPUGu5ImKzp7
JdE0ofHeMBLgtvKukN+EiZDe6sZdH5RgCzK5Fxrs/zQs3StGRvSxcQn6ENUrSj+07t8AinB38D+D
DLe4psFU1PL2eiiEXxrltse3xrLqKx5x4OGWdhLqs0adXrqQBPisaW5x4cgHZ3iCdLCd0zgk9Lfo
3cQQ9Ccj09kkKvMU+DXbKya166Ns0yX6pegI3bOW2AGBP7LCgA0MlfzYDOfvdcuCfabHAFqkJ8sa
rf0VYHxd9WVIrVwF1l6ouY6XMgLFU8E8BhcI4LGhnLzu28pe09wUsNV3BEuYOYHXpFGxXYIjMD8Q
KQ7Sr0D/vxkzSlo0fsTGOyXK9gW83/uDsY+HHj+UZSI/rNrR602G0f2VOyDidD8kUBQlNAWvMZyY
fQklsrl4jSENMNCoxi+NCnY8TzSX0CSicHIfysn3/1VwhtB/qdeiqOSzbhMK48SR3AEOks+9HTJ3
1fLXvLGSUw7CitWoK1ZdTqa8WBCYcCzzox9V76OB9+lKm5xq8Ffq1ML/LWzrATuDs67rb+QyYknV
Uj6UGmNCELUurceBIU6Plhaj38bOjHiv+P6jhDh0W7P2VEtaDHJUfrSn71IMqvM9hYrzQ4mebr8T
/SyygCcqREs3qHQGHyXRdckobUvdEzlCnCsS02EU97m/ZDon1ZeymhTG8HA5JDjNVc0j57pWXldN
Vs8y7zRGwkcwaoXLRpD0twHKlF3QOLgeVSrCI6LeYN2WgLKlBStpUHQH1pW2U0XwradtvEmnjOHq
NdlnOFnhmO2cjtSCyTFPUdlGj1l7oqIvP7dGRv1Tm9EjQBDr+7pjcAEsv9kuVo9oDpqNXTiGy21r
bWq7yQ+lknM7mfqDAQ6lasnFssL6HVfmSajMyiOM3LeDb3/DdKbRiDO/5ZAKL43Zf5ojo9tAYaQ1
4Bv+Y0HMZx+a27knWB5ldHdbtMpuBKMHAJxJKLMjnJ5pBPc6YEOWhT5S7Q6U3FLAKy1xJNdFJVBt
nhaSkPlazjeBNjNIZCUbLK7uPpy2eUVRNS2mZxnS8c1zc99LgcPWGV8DAu+OlpztI2tkAgGGmVfK
GvtQsp752Tw8NhqbVDs1nlm24q9R2t0ZWWY/kxN4YLI2rUu6+rupFPWNzWW7SmpGZ2PRWevr034Z
ctNmm07XY57ah9wey4uoK3rTgrrgmnKiw77fz626vz7M5GKfrg2V25jUMo2YliWD5PrVqQpeSIvp
wTs6ZK9nlu1FQX1fiEHjXbadg0yHOyPVdtUSa1WV2l0zKJgAzP4QaXjB7fkEsqTzwgVfM/nTDCiC
Cipl+ycXuAiEI6Lpr5cwxMV7AZ31wA0TIkruqNF1clek2td3//WNJPXljkQ12pJVePGXlsKU+t8i
MAcbDNfvtFf1TT0UMiXXBCalxKnrWpltH9hSvvUtbbJ6WbsUPSGqqvQtt1lMwWFuH8wI7MIgLCJA
4gf8cC28mcBezGIsJ40ZrvMOVgD1/kQDua/dXE334diQKdel/rlz0sSt7KS8tAEjWY2HRuuOZaOv
cX9+JvoAxDSWbVfq1bcZAcI+7VLBcysg31kN19c4lMxRmP6SVbWfY6yRPB+DrSQe4FzmPWUO0wws
CZDSSz880NnZqMU47ZSKiLeF1XYb1tntdySxNJxNFyaErAGCXTbQSU1rEM4PSqYlahXaTri4FdhY
L1RWJ4jJUKqqJzOZYppwdESIYj5wYqBRdHhZr1+a/O5JQqdxZSbI57LYITdO9Fr1hNRn6aeOEeeN
0sjXxKQvWMas+7l4EJk6PMkeQFzRLUTR60JCy/oma+kKq4U0H5NYPUchXP82l1DAsyHb/xslrBYM
oy5Wpniw/ftwZOZ0Y8ovs02zxk3GrV/hIttqVc3D55L4N479JJQnS3uu9efGeEShsqo1c2XhvDf0
hJEy1beurFlvSZFxD7nY2Rp2ioeq3bb5ziYGu6nwrL9OzV3T3S2N3n9TtTC3aDVJKgvjtpC43JX0
IAiVoM8bPI+BpO8xrysqrhEfYwR/dOVk1TcoQ9Ec7RHW7Gh2v6qOQieiJgOgmYBtVvYq1GlzDIQs
VXrzTNYkc9AQ8yDi9AtRaA9dqXu4s3jyxNrDMDpfSs308gKu0FyUipsE8tKU7UkDJEIPn6Mw4l2K
VzQoetB4lsxWTC7fUSg9kU3Iu7vkIdm53OtWvIB2DLgTyXAfdu3KUXnkx379wKYS9hFTY9zRrVM8
NjguwJEl+Edami6Tp2DVVhjr+wmu9pCcIkipwmayWelMsGZyEYxMeIEwD9yKWB1UUsZs3j5SRHd5
/QdZqtrPsbWaKnWhCoajhjCF+Dm2Nq+r0iFpvKKrXawH2l030/IhsS9JQ7lfGVPJ8IoPlij5YFq/
fHr9WtCSfKk6yGDqlAqT7u1BDyogBySxk+igq1iPpNTvvn8oqW6LgW3PX//yv/4e5335Tpr9KWr8
p0//n5LH//+Fir99xQSDIKOto/f2x1BxJolLrjdngcDz4KP4Xaz4Y/2Rt1FeKP+ZtsVf/vNrFHz8
g9//JWZcIxacgMcle8RUgUr9mjIu1L/pFtk0quCjYHz23wkZN+TfTEuXBJabzKPkcsH8epS/eas4
6l8+/zEZW2jaEg7zAz1YFaa0hSM1S8hrcvlPCao0F2E1gC9ZdSbd+QROpjVkBbpF/5kBiYJX5QBs
fjo4MbNC4EKsMNkrgzCvDLL24BjGkx+l910jsWDL5lwGycNoRmuWlgOUE3JHsJW3gfGBIAvYisbs
Nn83qxLDpzVhWaXDRz62XmytgWCMqunje2N6n9GImYo63yegsDMVLG5aMeFJpiddNo+lZX+u8/lt
sBO5s3Alr5xhE/TJs8kb67W9lIcxFoDoiy+G2tlbP2D0RqjFyZi2UeV/oCRj1iB58CUk7e0dAH9u
GhJRUrTFe5LN9JlN5ZutjU9BE3yyUwaNMSiKqj7rKf14nel9YuMts2dV9cwx+jrM/rCOnfhYRsgG
bL8nFGQsnjPmDCADU7ZJ6GpmYe+7orvJrdpgmn4xDaaQhOMxYZrvgqB8H2lqurEVnHKbaLg6vKdn
WLCp6SQ9kOmt7qtqXfb2x/i5Tgf+sJiFO5BYg5ID8P+gv9tDO3udXjybgR6gwAtR5ZC0CJUCU3XM
hNOqZxPloYk+js0gc0jh5wgEwq+JMT4xZTkMDurWOpQnJwAFp48twWg0n4emuKNE/9Rot0andgca
+FOtHSLH+sZ/F1MpDvTorE1gmDcQVWov7HWCK7poP5rdRZ/qeZUrSbGR9rmdI+eg8kxKYqLYui7a
NIV/yrKYBkdbvFp6rNPqN/e2Mi7aCvMsNNXC3ug/mFhDMRdnfv+m2/6Dg8xRibdBU35lE7qydCQR
4I7pQVjKio1Rv5J9NjJbNXB3VmgN9aor1nleyJNtN5hNzekBol+6ThykJezjOxu3oWHGp8DmgWw5
DV37DIEP+eckeFAHo+1h482oqM883YQL40MUZRKDVsAc85esrIhFQ+HAXLB7pvMIAmVdgSQ4c4k0
mHQNuiT20h9I+/qoWvO7P+vaelLtC01KnX9oPmn+bJ060tZyo0KTteatb2SWoVXA7BrtNFu9NWbn
K8B2LLxuLqGgqFKaa21K3kjCfJGOEBu9M9hDAn7D2el87WlWmOw2WAA+9xI/v1VUmUckNWE70BYn
ZYaKZucvIIpBe6S8DyKekXSo3qzn/SrP0QLVmubfaKoq1v0EkACex3nS0PeWpgJEl9iJyQLfYkT0
1UJIPGsTG2lrFsPGbGuKIRN+FtqEp6rkR9EbsxuTww1h7BgjGbXqk7GZmUesRfDcRmzKWmADrlKV
0BiW9GjHqU6hpjUYEMFowS9JXOgM/NGQxAROXQ3kDb9hWwKbGq1jMKSnSKBoNXRyZHOIdEEyA4Sw
PKstiHOtUbIGn3ystVY772RUUkhkpWdM6Uttd8gABPIKpTrYUj1D0lBXEUACNHM0omLFebYKFcwO
ebguss4JnhSvsFsgoPZEON0QmiemlGzAfMAP5jab8T+Cj2J7m9XenNAZchpuraEUW8XM1oaFIFGL
ymc9baFqUOSy79XochCPJRLzhBd/YruD9iCpp5Js0/JWByR2zlP/2T5kEKaoAPox7b2yit585ldy
7Jr7kBSIS6C9kDjG0JzwxgMtRpqeipZAas0vZpxUpyJsAMS1+hI6Gm2MDIi539rrJhwgpjClOeqK
g55ySwi47fWVXRzBqaK+m8qHZGhu6pZ+eqU0iquSQMViyM2Cv/kF9qIU2IoxvhJy1MsQSyoNizot
lNUUiC3eS+hC6JxfYxbEqXyjg+kFVvCpqYv3agmQ7jSt98ZpU07WrSnKiCaLRDDMfntiI+FSTNO+
m2SxDjOuUFCbrp8kOMFzczf5uatHpSsL9h9BXo5u0kVfkqpiONEqAc0k8p+C6DZfAN3R3H+K2klz
ZcXwQlip7wkElivbtpAjOM0qUWHxxX35eezHL2kpbi1GPyBRx3tfb78i8RoI8GDvS2PKyyetXPsh
9wHSsYQbX/tSoSleh329H9MIFWvU73VtZSnGtz7P+lU1S/3GEkhHF0F0mdO7mkKkeDK9Re0JRfKF
IKjuWIy3GUmwB2Fva2tavAcWuIj7SXVgTOnJOmnSt4DB4Eoy43RLUqyCYH7SGIltp6pe9qTw8xAE
f7INFOvmkO6zAj8B9T/b2yUyBjHftI5IwHNjhSJeVYp91ufdwmfISSAzxU0eqU9/Mhb+ZCz8yVj4
k7HwJ2PhT8bCn4yF/wHGQimGdZp26hklSLyKcvMOajIzQgNK/wJhnpEHtGiHnQxGM9LsmAc+CT74
fcrqMPc2pXvdUAlb5bqd0HNaOlAQ5HIjc4e4cM2qPQQBIyagi0ffCSntFdQuRU0yfATHh/0ZBkBZ
UN6NuaWulPISKwwLGxMJOLNgJzIfNeRN6ZDcVyqTMhtgGLvW+IbN1VkdKzdNxC0yjlNT4oSIp0Xp
j/8U5mHyroDQj5rePiLKSdBLljRo2+3yn2OFXw1S2NyhZbdrY01sVO1STHFBBDjF3jys7Kj/UhuB
fUxoPp/h1vBiHI5SR0XclelmEL4GQS5k7DRUuxhuJkCQcvCKBrlLBhk2Suad7aRnmbTdxbJ6w60i
2fHKqHZjrd5bJoy5yPZfJgH0gsRnpm1+7btV1kkPBrtcFZo3xSU7E7P5MoTk1wfdSDM+KzbJdNQk
TJARgxIBRupajca3bvrmawwckOToK9qj66HrykOfmR86/ixmcul9wR6IvS9N7cQRCIxUjTx0OEtI
/fO1Om0ms9wqRcf0HqOE3+kfnL7e1UrzEjS2WJEGtKSLtaqnls6rMzoakwleal1gdTXJQMyi6WHs
RmhuEZlNeaoneFAlE3r/ZWQnO6PpjJCLJPWZ6cmWHC9MlMCmN1NIgq8JjwmAc7fKkFKRmRRO+zLK
dwwG3sMQpomm24UHHmuXD+D3MhyFcTi/RTVemE6anzPcLV4/oacCjOIZi+/FAzWqGbazYvfRI7Lv
DpWGGXJaEz5lM1A1VAyPtc9susQXUMsk2egNSv+eYBvTX9t51CIb7W6UZHoru+LYBQaJoJg0BkRt
VfyoFJKOR+KsCd1R1jgSmgVy+ImYb8JX5/TSoH6swLm7FnKtcgSVaEzg/YxhcYXO92DQ5LYYyT1T
Fz6XuuTK4GmF1ANfJR1eilTe2bnw0L3fVAR1JHUPcjxYVdKXRz/7GALG7MVo3rP5iNyC3HC/1QJy
/grK6mHiLqsUWl8Dqme57IHMN2Iu0ZIHJO4NKPQCRmGroUqRPdPIEaV8HQiPwhkw73powYNSPNlo
8Bm0VR5Kp2PSqW+k6KVrvXNezWh+Z/PfroKdvlwMRrG2Mrkzu+nesKwbvFpvMRuILkkOEnBNV2aK
G47TW9wO697sXodWe9ZjZMZ+qa+aTnlriKtXb53I2mmF3Pmh7+NTnm4ygZ5abwmKUqNvpFE8y/BB
kb0rap8eulS1287yZ3Z6nYutdqNkAi+N3uxE3e+SmcWlzuZDbE67LGHjrqOYw+NHD2zybGncV4H4
1LbKjTTM15TgGt0qn4LQf3YUAk/qKr0z1Hpc6E0PxCvfFkEcbAggIB4J11ZcnibcqvQ2uuaQm3CS
4jnF5xbitAmnHtBRNh1Smh/x+DD3hteVzznm67kip7RfK3cjJgEsTwreiGoJ1ZHdQ6PvIx3IWx+C
H/6f7Z/Ton4vyqmOEPH+7+1HcfOWfTT//puu+vdu/t9/iu798u1fGtu/+cSjrd1Od91HPd1/NF3a
/tpcXlrg/91v/mVpjrfT41R+/Mdf/2mTXQjDJsrunzfZN3WEn1N5/kAuG739Zbt89vZjm/2Xf+GX
Nrv+N0d1BOJMQdo37WX59z679jcdwiOBvKYDSJagvP9qtJt/M6VqCdu0bQeWtUGoeVN0bfgff6XR
LiFekWslNLKbDKn/XzXaf5rzqJpmOrTnVE2aNo9Dbclw/yGE3FHb3sAkraDV7TcBKcYtCUAdGhai
Kbc1SrZ03nPsboTiCuPKqky4k+Cq/XAC/0G/X+ck/KbbvxyGoduqrRrMiq4zhx8PQ6Hf3vs+h4Eb
hfCaZoxWOU68tVRq3KQ9FoNMgfSJYPNu7JdWC6uSGh1KbaJBH9whhkMDo2wMvHJdm5KEVO9T2PFG
aRyMMd6FJAb7yrjVk3aXJ5+qUJJY43+Kx+rNrDGK+DbuVfVQ9YqXmMI1li6k+v1++n7B/oPXKJjU
/P418nbSkLQNXTN/mmhIVPGz7zQK8UzhkuF07RA5KOiIiODVsqBDYUzd0Xieuj3uPruF1lnlbmA/
jXBDO+iLUtPWI8+6f332lz/846hlOflS1dF3OBYGTOOnayBpKz0QfqesAqLeizDYk7OH6y7GaKh6
yM9hrP3rP6j//qrj2paWqpq03237On384aozyMxWCUdXKOSi7aAZmDw/HBTXUfZBa4ueHNhSYIG4
U1Z28mFjLVJ5VzuNQWz77FeCHvBJMcmEvaCfpjjqHwiv2CgxyXzBwVTbpXLa1rOzS6sTitJVHgEx
sGxXV5AHqP3lX78c8fsT+NuXw93649XbJBC4dZOX04qvM4Ya3BduppUH0j5rm24zMyLIz96MNMIX
wpXNZUZp59CYNBNBMomHLcrTpl8moP/8imMB+emN5bgsRriOI+F4Osv3fzjNs1Gh9ktn7iqhrOow
P1sdBxdhySBklmn8Bj3/ukv0dYLx2iZ63QqqP7izfx4ks8BYusNtzell1dKM5a744Ri0eCYpbgwU
6gbonssTD4BxbfH3kvqzL82dOtIoN9pDFZluUpRHcp30kYTqQq46vfcMpyGSxXoMiRu3Fj8sgYpw
Trax3W9AX//RTSp+njtyvJA9VdKcNHQHlvPT8aoI9hDUc5d2DiB0aKH+nJ5MRaKkDbzYhNBo3wPZ
3eYRo6xZAbl5O1U9ob7dvlcwCPHATmyc3drX2THukhSBfkMlTg2eS4WqJtyaEDxSf+0r8jSN3ZGp
z20dsX9QsE7gs4rrbmOOsZvN/UZvW/TT401vZSsGPMG2yBWPFXpDEuohYUHE7HPGyUcQRX4Kbb4f
gb/GCd0n1lOBOBt0IVRahhrE5jZhuW25jdoBCS+rPWPKHTfdKZlmXGLNbYcdQe/th8xH6dlP4Znp
IZgLm1K0bqr7unzohktcnmNioOSuQ0Zoo4zgqFZko16yIgAK3tYb5xQ71QYFwCua5i9oTY7R2HIW
b8NZO9pD+Tku69t0pLzOjPcOoiuMgG8yRCA/jA867nYb83xCT9zuja0U0T7BY1n6QKFtDx/TurMs
VzWxSeCPhzQrIEfkfxBeK6zf3zg/XAQ8Hn970ZYy9/WZjIqVASHACV6WrrxMUxrc+oPJwNLgb/tQ
6DUJETc0D2EUbisWraGrPkpyeBGpFG+9KHd/sND8w+Na5C82bAPV+fm4coAHHU4ibGm+eTeQ4KKe
p+EWEixyrhuF0OxCW8lPeo2DR9lmyF+4hhNyMcsiO8XzmPzB3WL8g5vFlFKl2NWF7cjrzfTDzd0E
hpX4KmxIiQ3GaBlPjnOwSpXgSfIOxY2P/K9zGQXpBhscPP4O28R5fJ3kV8XpGOthmXAkZBY0xDmj
exvrb8K4hmlhg1/MCL3aPjKlLR5AVrKKz5x6XdzNqvkSOOKIh2IjondJkpYWAVbXSF9Tc/isaMIx
MQ7J+Q/O/+/LFMRbP7zenxbUprPQbAQ8KZGje5oZuM3/Ye9MluQ20mz9RGhzzMDmLiIQ85SRE8nc
wJhJEvMMx/T093N23b4iSy1Z73qhKklWaWJlIACHD/9/zneQNxk4zlpgB5W+XZAFmGF2SXKBfHnA
sfdWJvVB9qTVV1BS/+Zy/mQZ5XKYXtXcrtbRX4epZDHJAJtqirS8DVsSH8Cu9vycoy5W+M2GNbWV
5hUjycYw62vKuLXiv3tdfgt6VlP8L5ehLvMPo8CeU/wz6jJcpGCCs1+KGh1AzbNV9n+zc/jzB/D/
v/FvK23iR+QkqW+4ZNrGGXIA/f06Ao/+13f257b31y0RX8mxDFYsnX96v00Agu0SUGH1ldDgU0ZR
ZSS1SbErMk5UsuzY7SJbg33rrxujI/llfBCxFWQHw5d3Kdub5XybZYIyZTsBDvnry9MtXV3Abxfo
OgKBDOPdFPrPGewP97z0w6huRnjQ/4Rx/BPG8U8Yxz9hHP+EcfwTxvG/MYxj6kvSSsiPrUrnJIA2
ERCl3wwX1L+UGE1lXXuoVYoPwtvYvOYE1q/LyP629PXWbaM3Y2jn7WQ3SBad6lbgUeqTMToU1JwT
n7SI1Gg+Tz36KBwL1rZI+h1gjEtjWG+Gl8ttFtsHMiu+5hC3VqQMiB35NmDsowcA5l6QtvDJSej+
4hF2HEw9XasxbR7IRwfDBDcA5Sc6OVcCrLgkI0T/0GwASdW3xBHkCkhkibO8V036yWscH6F6+z4Z
dzFVt9wp+XmGrtljnoXag7dvjBBzyjZoB3A0KWyYQ+0lDXC5ukIxWXkbz6WBQIoMh7X6c6IZd6nl
8AfgRmLvOkDmd4JhmmPOhIQ+odyLULsSdJa53yA+NZnTs20mQI1WR0LVPsX9WIDpDw/VSPJl52L7
AF+Ic8brn1pRoT2yaFyB1n+UjV5sCsifnHgch2YHdl3bqb9K2/vu7/K77YfHuB53mqGIJYSxNPU0
7xyngtU+JCaOXYus2oWoOL34Ki0SeZsJBx2ZllFv16hHLQoQ9bs22o++PVrk3k2PjjEoEW1JWWao
a5xk9WOo5zIojZpKvH0cGuMsTLnuGkpRadcM69ag1eZnFMltwgA1mdxAR40BNgacCkZ0TluyVqsx
J60JKEGOblIPETsaRpnuZ1xNo11/WxINolIu6qPpQujhi6ZBKSb2xx1xubnxbi7ih9lZ2X4Kp34F
gWdFWg3qpUp8OLnVcRwJdZInqnDDzp+u3Rx/Ep+8LCwPcV+dItv9lmji0pGSjZ0VtpLvALdsQrlJ
dX1+aEI6ImwUy7w+NO1UXCYM370/vIHeu9i9QdZMolVK4urS9bAWXEaq1WNFN1Fga/Oq9DCVFP8x
Jb9YkyLSOObaFWVFFAJ8sKmd8yBPSCWto8XbTF57J3SSc6oCAOJ4qxaMjC3hYYFpU0Odq4/KKqmw
9kmC0pDIdBqzI8fXGhPKFBJdPA6Y/QlshKGIwT4ifHJ8Gnt7Hy1Y5hbN964x+sx0BB0KsKl3vQ+P
pJC5ib/AdyAKj9zs1LiFzkx1JHyp3+K6OmW1Ha6KFhvbIJNNXJd7/HAb28VQsnRevjaiqFs5w/jU
UX7JognxYAJ9bPGIww4zXi9Zf+0y3oDGzR89bbw7U0bQmOXtUheDHkMDq8fALzPdDRzcbddaXVDU
dMrsNnukv7uv3fLVARlaUvftp+Re+NlWicHDwvtqyC4YBl4Cib9j3Y0OOmPJALOGaR+JT/BQMYLN
W6OpPnTQM3c3IeUrydud7dU7WH7tWRQkaLgSq8ow22tDbzYteASzIM/aH8UutoEo0QyszeroA/db
oQtG7kqiFzGgff3aoWnciIJ84EIljmJ1I55hlp+RHiOcXrQgzQmGTgd3WGsJ8RM1rlYTPaXv0ROd
mrtZFKvSim+jpZ0Ws98MHfnkGea4xD4yyM+ZHd+iJLzQTPR3FSETZFD1CWGImOmNTvsYZ9BYpERM
I9nPmk1Vs0rPJvHwRbwQVTZ6GzC2vK9G5K+yxbv4ybCfbKqsMQp0pvLyoSXVyMvzZ2xqMcJobCAL
0cCRnhabxMbLJmpe5jkCAZRNxrOMnCpop88kth3G6XvSIjeftf7B6JEBOKGgOgxWcUiiN6b4PtDo
Hc8ibaGWNZelHQPHKUC45eJqh+TT9FTeVd4Suu3oYEzVHgXrbRTRVwlUcq1bZLalrk+33jk1qX01
Jx+smn6zFOcWxi/UaX0LeWvSyutCcXmltct3vXOcIK2hQpiEdeT2Efgtf/svUd+c68J7INvPog1a
rkPPScGSaMqwZd+TxH03PR5B5OH0QGTpLd7LnHSf8Gw9LRrJ9HWP2pesoQJzY2HWq0p0P6BAkkNb
NJ9lAp0hv5ui3iUEA5GBmfPs013jZADxMnmSHcSFbD6XrjWu4iJ8TmVIeCKLmOdQuLIEmK1swOqr
gfCDy4YVHgfsqWnbZCd0+14Oc4HrfAaqoT0WjX6RlA6bpTzkdu2sAWu6G21MjwXQ6rGMHmur+Vq4
wzYm1BHbEStHPeMoj62V3jsXVaecHJuzcEd4FxXSVsYbAMTAU1AwM4kJIrNXfaGdO017NmnkEiiY
6t6zYjRbX7JRHvQFpSuZmfEUb3xpHr3p5kE5riJemGUJNBxEMoO6mBQP02xdkn7cJrF2ziNtU6Ac
mIruRtroylcjrzhnVIiFPwepo521Z70bA3iTr0SWqPbpqk1xJqdqfok/21O2F3xu3VN2HZcdHrCt
3t6YCq8WRvgxnGG7QT6N+8OQxE/5HOL9S45pau3hIrJyWauuv9WspXqnnYEs4yaxlc940+bui4zk
2ioIn2/7g2eRncMiXhR7FCIHf1WQMl8wEwNOc1PnaNDC0KJ4g+drly7kp0Txo4FAttLyoCYXuPSS
41w5axwm68KzCErqwXxiWc2xkGTDNgRlVbER9uSp0L5IKmrTde4fdHSz+aAkA9pjo4Giwvlm41Gh
6TSPggneGTeTcF9MZ97Z0UXUhE4VeTBY0U4n9HpyrIu6Am6sp7fbqnnNPaCqMVk0KRIF/KByg6xj
r/vDxtT79Qx0J5+qtzhPjl4e74pIO5PHuVb/u+LS1M1U5f65nXeDNmxsGvrMbSKjMCz7A+E266Je
AseO7x0YY0d0/HuK3VH0KELi4CvMiUuNVOBIlXCH//baTNpj0jmbtnpPRfUw99oZF8TR1vlegwCY
Wq6rvm1XzWxeJlTcbWYdh0g8sLgBEy5XYSfXddXdEFufVU9qiecrieAqL1Z1o7ZtE1+kzY2T9t73
yrPmxUf16DIIUIXeHSZIqE7CUMTIr37uCsaftVxJ/j4K+w2fDyE9l8RK18PoPk0iuRsyPhpU5aWG
cCppNlMrts70zZDtBiXIXiMYLxpgzzSYXhOFTdflBVv0a+YY1Nk1/KgUwdxul/X6tjXe2vZbSnOr
kqcOR2/lU1stCB2TTC+0vEIURvqbhX9EF49QJ4LJ+l7JR8EGUlXclxAe69gH5nBTIN/VRSiaIXAB
SVqt59xLuOpAKVMrXXWIb3qWH00Y26VqdjMtADI5VzFRhray4vYZiancoIKOKtFrEYDWqi3P6s/F
iiMKsCkiZYrcZT3kV2b2Tp9K8E524NRikxGym7bZSo8ATbDnx49NWxQbZQw2ihDywu8OYPkel5oM
YscNZEXEF0J4LxUo0IfAgdAyC2NnEzm2yBDDVPSlSjvwsB/JwSs05hO0SChSUudSxXA0ScLKdRhk
ood2g/QCdf24lHd/abdU8Ep17JBHOYbbWg/ML0mbv+pLutboJdayOw8yehLFE7l8WjA3MLZbINpp
6WOYKZ869pilQca09To533wyuiqNRCjTOWTNoLJJcQlF5pcJVMtQ471gW7YJEbX4qhHHDGXQNkFd
dAVxI5p1YuyAqQVWf27GCMdN/DZ4WI/H+pqNJo+wrW5uD/nAhBYAEpoLDEtZB7Wu4c74bBraIWGq
aiM2l2FnBfBldxk7PWT9+6Hiw/LhWeDoQctzkqNz8OthDeqVx15gGpPypInNPDek/TGZhoAf6r55
GbEHtSI9AaPZtITS6mDrUOY8pxEoxKw9muC1147Mj9OYERcaHbRxucooIRIb5LFrnAscbqbl76xY
ltjt0BSRFr8qFGcoMbd6lH9LyullEva56NtdhsaKXWD7GE0RZxRuV+6Hl6pLr3Gqb7EzB2Nib3os
No3f7ea0xzZbHme8vp5mH/tarkoihNnS7MsOTEznbG3L3sU9asRhhogyO1d3Au8A6t6gdM4K2NCs
9IoFsHJq3BePGPBcWjetY2sdTqm1EsYey1OgeXSqwnlYRyabx7i1H/WhLU8GoKd1BAGezAbHv832
pUQCFCcOzaKhYm8q3UMC0DQeMuhz0ZZt0EA7sY2bpwKWNtQCQbCaUflMW0l4EOOPgtjWuXaBpBab
jj5YP9z1emZymSpsNcUPmJOmd4PWSi7DLopTSQtfMbU797lx5AUJ1Cbqyge7cpmZ5GWJw68MkE3f
+s+DoM3Z+Kx7zM3wMb1BvyWFea6t+nMD/n69wqdXa6fSik5eXuNGEfVDSBTEKuL1ZjnAbpZhgR5z
eSl9eAylda+m4mHsp0ASSrdKrfA421HMFqZ77Y2nrg0n8BRtvas68h+4LBfU38oEi0H8qnlPfZSk
owDkr0FdtdhYOCneUgMPU+M+NiBAxjx9a3Qur5RXqGZVZd6byD4kWO9xE2qb0fOeZSKDLNFnKvTf
/ycZ1z8L9v9SKz38Z2H+N/Pxbz/+n0vyAfq3+tH/roH6RSj1XBX89Zd/5L/9Rb9oq/53iKl4eZXW
578XUykVVV/9UT31r//Lf6mndIH/F6QdzXibfsd/qafEfziGci+btD9MX6cpVVbtT4UU4im0TJag
KfnTi8y/+n/iKes/XB9ruyuQtNrYlP9nLuV/70bh3MWfTAfMtwzX+K0bBazGrsx58la1KO5xrG2k
pb/5hLo4dYwpeSq/gx74yD8zyAkP9IS/9kPnAtsZZbNkiC7bP9y6f42yP9qm/12H4nCc4C+L/zq0
rX5txE3QwsbeN9nlM8M7kt2yGV8FR0szSreGNj2N8F3/+iP/RPvCZ1oWXTLDAd73+2fSEc+8cLE8
Zm332pXpexojVGrD+tWhBrWQ7hKayvKcrArii0Eo7WrTXeeDcy0HlhkstYMfkq2sPYzvf3Np/96d
5tIcXOSW4B+++1t7FGG1dB0z9bFOFvsWnyP4SVJfkLIiT22MY1eGNzqmKInKnYcG868//s80bUCO
bEaa6ox7+m8f73KIIguF9M1oxO/WJOObnrB7TaHeYEhMr72V3JGoQz4p1f6jXbHX20dQKAs83EsX
Fquksg/gxa5aoSJgih2zaByHnBw+izI86cb8YenASooCEKrYdlI/R7AM7ZrcG2QVhX62Te0HXLS9
p9bE/O+64f+uRkAxJhj5tssLx6v463Dz6qxtMXt7K9eebfrf9hE09N7t7bORI0D2sPvSraXC1N7t
Vj+4Iex/t50isl/TO9bq9yVzQPsj9JKZ8fbXd//PXk1fNzwHgAEaqN/5FbGbe03XLN5qrjjftLp7
AL/7ru7F33yOam7/2ojlJsBrQT6HAoK+8K83oVsG2xqQNrJVtS5Kxef6OfAgLMdR1u/iygys1r3a
OQZpgng1+HJ5fx7wllNefW2mY4ODwKTMM1aIGxyHuHmrIQyLA5vr6NxAz7j8lEZE4sMikIan8dJj
mdUntWxTBnBPRVJfLQKzO2cJMjf/KK1wa/vZmoz2gDsgV42dBx2+hXXYuQckyZSoUdNkmQV1kdIq
7Lh8RY31i/CSL/1wqHvc+NpsHY2FMfjXt8v4d63Ar7frtykzTbvOqWemC2/Wnvte/6R2fqahsNM8
J2TMn/ozMTgI9CGqGNomGsQ6j8wTaGowTpR0EAJBaAfogszmlZLqcd1Dmpz14tVqPuvW9DguReDl
+t+03H9OFr89Z8uxLCZ53cGt/lMK84eGO4kJoErh8xOPpSH8Al1GXMuqazviEogP7ivnwbU563jW
R5Re4jlp1pNB9A7qbgoXAJrjCqy2GXSVhl0k7JE8bYyxuwAoAwwDD34bAhsbEokOat4YtXuJCIeZ
DNSo9gMu18Bwyr107BdSwVMP5C9k4ap2rlpkHGWtrz2hb/1GBL0EBiWLjQZmM/aje6GH+8GtH10j
fSek9+pY5nGSzSYJtZvVxO9GSBU+LOObQ2WRhLVHa9JAts1Phl8+5nV217seY0O49vyKjVnlENqc
7+GGPOcZ4Vy6A0HSeJrAPloKM2Z13d/ceftPphk1f/If2/Zs//dVVpPSiRDDeTgkOBOEE7XA1nob
xtl46LN509j1J16x+JGkDRzwYANiAAvnIeIkLaviszPLrzWMAJSsuHEqlL29dwNy9dKRXQBoraQY
YD5OHRVau3627BD6WmR8gFa6SCd8aPQWqCKHE7gIXvG9J4XnVGCxXkUgY2032woB7ie++/reHudb
pBVR0MBuXnPY9XLzuwXSTLHobReL+MCq32p71JLBNFpHdQLG50TiGCXijkiZbvL/5u7pv02EyFdY
edgLENlkO65hqhfyD+MWOTIcK9CvkBeKvRHV34l1+miscp8P/cGgABZ5PHdTJ+zb37ccFLQovzPS
D0quR0zv38yXv0t///N6GIwuzBci79zfrseGRGhPXuJhAEcNq7VH2fbblskoMFKn3+vEUQgekFck
x6V7jdPveipRnxtBHcu1Zn8xJmtHG2SlER6xJY9jY9lAEEW7AxS/D7VTTNKXpExcx+22Gfx1jynM
oglQVdZZM6ptm2d/s+sy7N83QT+/lO3ovgGpUNgGmvxfbrK+NDnKTgaFJ4Vz9KKLY87P+tQe9YHE
eg771mT/IA/hUBngo0Mn9la2t3WWyVn3wjylE6kB1hAvq4k6Mhj0EDedmhThTcV0/oYHHk69Gjsd
FxnybL0I0jS9R7HGeKXIT6lNlXGSMA9iWqJAGho6PZRcQTB22ciJqTZPY69iI4xLbbmkcZgcYSUp
3KDotxB1FUcQrROHTjutZTCYHbat5lEvudMEQl/rVFzHuHyNyOnzC7gmcMtX2cj6QDjYvpD6mvJ2
4BbO1XO0F1DKB4bQEQDjJloIHG8eqw4QiNvTLR3r7bxpbR+suHvwI5LIE7AtDsElcWdYWwNWRGQK
LP6LRC9LdkfC0a+Q/Z3PR/CZEGT/TBGN1h4lDiosDYE3kdgauapRX4i6o1FJ03Ai4mhJl099Drsg
BSNJQQ6OeOqa1A4JrNLIOCJp3jLFk+v4p7YpoavXNJCp5MEtxJKIgVF3n1QmPF6+00g4l1cXgT2X
rymLb9oZuOpArEAppHOzSaPvkdVulSzYNKqnOvcDU7O+VIqA0PvPszu/kMtCYdY6E8G0T22PuULS
mRv37B+pWRsniGcG7aAiaTfAcQNvSd8rP1xLCVpXcId5kOkCv8VelRGVaMOnV+1+6f2FWoD+pmT0
8Oe2sDVWlrRY+m+z0e1DGUQtvsgxPmhW+1XSvQjretuACqY3fvpZPhQ+nFv3MCbpXWVsye/m5D5X
S/HaA0qaOn2PO4BgqupYpMXa9SiX6dFGEwWUbiSQnHfcoqRDCFnXosLrD1a2E927ljk0cyf3m+Nm
PC4imULjrSsoag3WFZfcbkIPHpdsPiirLWsRikNIFANUGEZUDpyQ5C1J6JcoDlIyFrk1cwaN5DHx
/CtdVahn6cnOui04qJkeZfeiS5DUpXdPbb8i2W5hX1msBOrABGm0I7611vypg1JrqEppBecz35AO
FqDBh6KPEF9ox0nzt/5AnnlXnFU9E/TZfoHyEZn+2qP+VjBgy9B95mXdje6P2uVVSGh2Zk6zM0Dc
AeCrDBZ74BgCzHt74AWlaYeJ0TWnt1EpWEXY7QimO00iJkCd5+wYB/xmn6yiP4yO2OTNsoOWl8Y5
XdLGPjYWJby+2fSFBYG03zQjay24XmuCiEHyF4lvHC67Q6579LeooU4IbLGUDOiXa+m9dw5piXCG
WEFJ73pY+HhzjHZGzX7UJrqROm/RNcdGYgfsum8hlam+n5eNJbQfhYkf1/KND5IWQ0JJQPlXF9pG
IM1pqO6yLG2OfFcrP2spaomc44xVdevasvi8m5u9VtlZm74C5wkJ4Uu0iIrmLRwThB79TQBUzHdd
1RMmX9It9ageUhcW9LDUrK1zZuwpSQ4TlJom2nV2vWUugD/02tXVVum/bTN8zXk6KmInzjZMZFs3
c/DmFifTr1QsDG8SPaUywXaJyabOXXhL6HaHSFsPBLHllbVLTbaafX/wk/ziS8ISCgcskroIaIKb
2IXOglknMrxpF5ELOUqmrKn+Ho43l9sHrXJlaxS+ER2Tt7CrUK9P6Vc0Is/ArAiAAmbT0B2KNPYU
3PqE7Lt6LPal8J79zgKe4j3PniPp3Gqb7ufMxC/Q343ifc7CibrVawKr2xTviFKMdep7pBQUq4ne
YLrwDTjtCahWchjZOOpbcqVuDYGcevqdfTwTgbYn65AHbAZqCIvM51TOQqSsNW2ir31ZsqO11/wh
asESi0X56sf1sa7fRjCQxCISgVKtPLLQhuyNiuaaYvi+owPAhEqyxj70a7pMYlNimkTpY0b+TdJo
LfyX2jZ3EG4OWZz+UNOivczYtZd9bre3yJA3YZQoCpLAFl9mk1BToE/D2f2wkpBwHmS2OEs7114V
TMRuOQa1czGo2I+zv+lTZzULGYxmh8vHOPr+8tF7+smr80CE81Os3v/KK6+cytt1B5UtOiVSHgz6
u4zhQDVXavIjxlQ8iTb65HgNz7kPejLKWgJahDFvabRlNCpUhmluNlup0Z5h0LiL+YIZ4Qz1fpX6
0yqKXIY0NYSm2Pds6dvoFkmxqXAdgwl6NoHvkBVFxtRNLN8cMjbQfsgCPUuOI6YoYWXTL+EQVkNL
99nhVJxcpuhDpp/xvKJgp+1XbDwEyJWFGMXyCNEUm8RJ9xNBRjp9I3YrpB80P1p7+OaxxAYAvH+4
UZUj7hg+N/MctPXnbMjucsH3Y/ZogboI/Ni32pi+TlC8SEEcPtoIiGdGSqkxE4eSIsnSJGtNytDp
sm/WrOmHrLcfiqHfN/DVe1+1M6EuDbLdFVly7z3SDCyxLYR7A3A6m9PG11mPWvrJnfPMAZ1jjLZT
i6rjRJfQtV+8VP80NA5hQXDO4vxm92WQauITsMItWNo1beztOOtE1JlBUZmwlhOXoI+taRnHQljH
ealfh8E4mXV4UyUQz293Xd/tpL2wiluBltDcNJ1rz5PzbSQzs0C/VT0ZFRAAtzIvrjM8iXF5K5o8
AC3Ykfyh0Yh0WWdy9FD7POoviYu424VMjzZljtwX1f6CNkWdHkFOaV4sQHK0k3em1+4IwgimZKQz
JD7YJaRBWLvNytB5hSK7/uql9SkSjtoYfZB/cG/HIg2i2W7ovtoHMZtf0xl4QG1fOW0JOiSEVOi7
jLk3Mxl7WnZHrXWeCXTzQveQ0yPsjXAPy/A6HKVtAME7ptifNWvjzMzsJiXvDFfdYm07fd7KhO5L
p+0XaTzVHEfo3B9aEocdw1uTAUXT7VD7Q5Av5kmLbXCJ3e5n/aLgZ8B5fVTvy/hxabR9LtxDVOT7
yokOM2dwtZjidyQXy3L2DfS1orJIcMn3cjEuk+RAz7BHxg4pilaTT1JSrh1IfD3l9vA6mCyxHrEh
sXiIZHLONXZrmX0Bqc0+WTfWxHOd2sl/VtXFwZl4RybsmTrBIWSi6U/EwtLjKN1DCKvMmrLXpq/W
E3a0azPejZLjVEvtcu2kiL+8GGBub+C7j8DAgQBusOocM0M7wScjEKzrHuyGZEDVJqWOmtCSta+A
s7Y5F02nJDFn7jRbz43Zhc965pN+2lCz6HnK1H3HRHxqaw1AWPGOUu88E29NNxf8JIN1mIx9JF80
elZj1z+b5ku5kE7DzBAZp8xs0lUZ47iP0/da+o/xLn2y8qRdlb64+MMT4bW0QWlnaioBoeGRJOD0
RBFMtDrl5Oxa3lPVDB7M8HmqvVulW4FFvXWtG/JO7B1hx3viMggYZj0te4EesZk/6+waVuCb2dJh
mDG05wGpWplpOwItEeRUzwjggng2gHss9PKbDRX3C+VcsH/tTlLyqwiZmnRyMev1YHB26EpmAPsV
Y9dqMFQ2cbpcWv+bN3SHNnUOquhrI9B0UxZ3KoTVQsknTY2LO9TQBNwNXbHNgEF+EdqtnLMvfbm8
tVnH7JgV70WGyKv1JjpTwwzarPyupu2+C0kFdKePXEuuC2hlS7uNmUOhkTIcYa4UQULx0RNzjJLn
CDtbJ3kUdSKltZGCTOsBXFgWqIVp8Q4f743USnlNz45L6DkbHqNZLz1fmkXXne5Wq8rq3rPecGjo
HI7PBNJPU+CP5asa7a2lTLyoP9LiajijvVKQ3oG8EaNi6mkS61hQt80de97VlfmpoP9XDDTBK+M4
FuxiSMhzsq8uMq7axkWDxEEZM7M+OXNHfbfG8Ug1wnOtH5P5lrtf3Mj6EF36Y5msB2gd5w5qdFrm
l1Cuqt48CS9/hfV9nNvAX8YkcMv6+6AJudImEtXYIfra8JYYMcjAQZwyPJltVr9Uenv2SORYI+ZD
l5JRtnT8XSZpTmf5xszGeymqR2p0MkjC7I7Gq94RHYulmcxM3FxR4IEk3noL8i5Q5uaumwmsdFBq
BnY2Ubw206tLVu+hoz6GWwqvF4FDvLWljxHbGZILhlFl88rJJATTOcYImXT7QWSd8wD9m/CNxkOx
sRD7RBzGSli5uRekyr1gg+CwlbcvjhDDNlE5bUXPve6ijnBh9SN6Le2hn1hQIu8LifdeUAvvEDbp
Oy0O0MukLYDGRf7m0QZmo/OY9Jzf4gIqIqrkzEvOumqg2075o6xJ5jLVqt0tNoCGLiCbSSXAkYTn
1+VzZobjDvlOvDV8WIpF7x9Gg9Te2UOho/Ra+Xwu8rnmmw6nVim6MqRdvsDBTvfovHTVrs3vDHNi
gJrPNv0A1pXux6RUYjZyMQ/Z2IJ8TCAjs1vjqZHyk4+8bCKJsCqjD0vpzmbDf7dL986ZsNxpSpum
gpUnpVZrkK3FyNfc3n3h+HXsFvOY+9U1Q+bG5tcJom75LpQCbkYKl4x3xH9bweMcM95Q1zKpa2g3
VFRXkDsMHn9lKG3doFR2E3I7iw2+ifxORoeIHvZKKl1eDwd9ZUbG1VWaPcSSgaQE2mhIUKPaOYtl
6OnhR29SRpvGVIcIpQFcOLWkShU4TVxRy8D5DNKgCtLJeEaGRjlV6Ql5wPre4rVnF43aMFTwFADe
+GqT5w5BYuWWD/qSw9200TSGiBZFh3pAqRhFxUONETaWSuFoIXWkfn72QzSNOvGV/eKvJkSRJuJI
SfkEswl6Scv2fzj57O/Iz7ukaCp1tJXWCJaYBkjbcUAmQWpMw1OFFpMNCrbIhymqcTDGrrm2WjaB
Uboji4pkESXojHC5dxHkRAut52xx+CFctF1DDtEDKC/epsjKVwuG5FiZy4FzecGppEFDWmbxs19w
rB/FzlIiU/TgaynqzWQRjKzbIOYXFKnCKVriHKqdg051SJoIFVhW3g09/9AwkpYhoS3xZ8ud9wB5
iI9RwldEuizBSgxbUAUO7fArRJvvoZVu6ym6k0EaJG76rXHLV04Eewd1bVgh7O+V4Dan6KY53sal
5klJRyDLzdzriEoXXj7271DeE0BNrRLyCq/4qillr5L4OkrsmyvZb4/+10UHbCpBsFDS4D4XFBmy
hWABgM9KPhwKSZiLDpQXZXHzNqIy1lAbp7F1K1id0znm0Jh+8VElS9TJovui1TowWY/URSVfZksG
ftzBh+49dVoF6B6hc9ueJiV8npUEOlRiaKjAzIOAT+eArUGyGXsUqLP9bikZdacE1Vbcs4wokbWJ
2tpDdT2jvm6UDBvcN79LSbObWVDQ4DS1taBarm0U3JT8XmYl6faVuFtH5a3APoiesBMrAbilpOAe
qCiytbxiq7WQmeX81vcxYh23uLRLg/ystIKkfx+caHlwYXSA1UULa5AHkFUDBS3LuIxj+C1BoU5E
aXXQP3FjPs0uxS5SB+kdKVG7q+TtMTr3xEHwblRwUZUE3lJieAtV/Gxb7wrlWim5PFYFlk8xIC6f
WqhRvksSqNLXo7OH4pvuDSW9ly16TFHd2fzHm0zJ83N0+pBcS6UsR7rfp+TzMDRCVP0wpVAEK6E/
8crpSkf7P+IBoGJVKUtA6DecT6PucVFS/bCHvj1XnCnh+jwigrFW0WQ/dvV7pswGo8GmJFQGhNl/
Mgb2S2FZfzWaZO2Nvo/kBtPCzKBezRP07RpHw2IiUvKnaefgdSjuuHZn7bvfdV87ZYYwlS1CRou5
Kkja2JiVeFwqk9KgslE08fjUK2NFqywWtTJbDLguMtwXORMemqEEFwP3C9CG5HCiXAffetu66FUI
2kKZOdIF+mwMOCsgnE1xlPfSozSFbO7e15+1n5aQUpFslU3EjWXFybQg+GnsrUM5GsRhQElS9pJM
GU1Ay0NBVuaTuiczJ5PNLU8eE9G/u8qmUuJXmeR9UPaV2MHIEuNoKQqkdcriUjpQlMdri/PFVRYY
V5lhiAJAVYmyuFsoc3le9DbYDlASmzVUT+P4gXfKTnuxA8lSIzMrvwpUZCHb822NF8fFk5Oz9RPA
KrZ5wwFkSPvPqTLwlDh5pLL0hMRSeEaDTgrVncxnzuD4f4a52SLk/0Zwj5NfM2USqnAL4RjxgkEZ
iML/y96Z7EaOrFn6VQq16RUTJI3GYVGL8nmQu2YpQhtCEVLQOM/j0/dncSNRmVlV9/ZFbbqBXmQC
ikBILneS9g/nfMdD2A9H49acSSKscBktuI26nIVO5jj2JtEJ3KVRXGxpdsdGD9InZXW7qIxz5OUT
p1L9LfSqcjN7rbcp+1yvsUYWFDrS3ZrhKjIohgufFZgzEhKwm2jcmxmk5XK0JOxaETJNIHTFHlqu
/QhmL+uxaF07Tb8NGXbtFzk9l9VoXR1S5Pd9nPYkXBfHgRX1C9pOgdDM1OYLqLeJ5t+GI2LZTDNx
9U43TNrX0YMQMi+FYKwGUE+B0q1B6rqarUuVjYgR3G6jubvu7N3byUMFjpcwRWYz1t6u85AC8zaq
4PYOAHwXils20lXoWwRvE6ibKgAHRXvjJoO4LhKemcjsH2gjReX2x641PmNwwXMf8MzxnW+0fukm
72p7XWq68AhmuNS8YUeTh3PVfETe8OBrJjGV0+0MpDgdqi+Zphabml8cADLGLERzrNnGbs07lmje
cQL4uNSshUWjkOeG5o3lTupDJU7AJRs53OSgRc+OgBt7SrFeQCuHHlrRABN+5hC1UfcUBmPIO1Kz
bkB3HTBmYUIY10m8s0x5GzQ72x4HZigcQq2dfY/G8GUAmoY17V0frAC43qoWk1XYmPtW06FdzYmu
OYzWWDDkxgoQx5f+80IN2ZaMFVMrzlY587t1q9nTplUDCcmqx6QDoIzj5pz8DFfeeQHQ6SDkD/wR
zljfe5txWcw12Zw7Rw4lHTbDQqkZ2B0w7EZTsSvNxzbMMji1JC+uo/KrJdz0Du1I+6Afg5ZjvCUA
xbaJJm5nazot13tpZF1dGqDciaZzpxZoGgKlZzKF3Rt7Ev4GnAODzp79h+Z7s9d+KdHu8CjNQIFw
E88WEzZNBXeQzRDqzrZbE8NNd28CEE80SRzuxY2n2eJM49gaaN64p8njaIRYdFowIAvTe4H0M2yU
JpVztZts/e3LHJfNSQV7w+ExMKryazhxnVLZrFzA5wEAdGEbL4NVfi+C/OQBSDc1KZ0zckPm4n0t
wVsYQ3bTAVVvgavbmrIOAwKrjLRs7AZhs8oI+1urBi57pAntPqh2qZntYQ29vdUc96knk1MuzyKe
ig1b/J3pixODwXTdaAq8shtY1Fwiqpyf5aIF2JoZr4Bq7HDkbFmx2RuhyfKUVfa6J7QU0TKmmpLm
2hPqMmoiPRxwa1NAQbx6EgGxqcn1QYjXyZyOdcS76mq6Pbuvry4Jrnv0raQnA58ahjTfLpPirQCP
T2D2dgSXH4PNZ5IxEsVN+5rlA+NeI/oaRvF7W5ruppRw97kLFR4vAY6fdJdbMyJxe/raaFp/JzcM
PZO6Onag/C3N9A+A+9MBEtVrunfGwg7PIgDAVXlzjnUmANs7aJs6JyBux/wiBWd6usPp0r90RAqE
PFn4a0IGyopOSOcOJBOjsthmain2s0sygW8CcsxZb+MAg8w3GN1W6SQDSaRBHtfE52plB2EHwNsY
3xJ/4Iui3pQ6EcHR2QipTkmovYU3SicnVDpDgQW8sYLiCRRk6PYN+ipF4IJF8MJE4oXwHwviGChV
PMIZEpg2kjp741rOpVU95rlBHovOt/cqyN5C/Tmkk3/TQxwxYxwDrRmtJlv6J2vG9kA+RBLpYavX
3oU6OyLW4/YmYUnHdFHpfAlJ0ITSgROx/AHX7URtKXUeRWffDsRTDC1R82JizFJZ5Blxaw21uBl0
psW8lCdzGJ5twi7QjJ9xt5Q6A2OW4s3XqRhRCm5mISiDePF0NUo/2cysJNaYo148navhEbBR66SN
knGiq8gZbnUKR4bEVn5iJas3gpCOsNTJJg7l3lwZ943LxUSgx6iTPSICIWuiPkYiP4CU1GzN73Kd
BZIn4zXJO/+4MIczkxzICu1UXOYvbc/jq9SZIjHhIhxW48bO1Yc/Mvk2RyysHkuRZgpZLxBOEufZ
g0dYicYktv3wjKXsB3IKYJtO9j3X+SahTjpJdOYJKdvcxlzwa0Ugipj3oNQI/cA/URaFv29V/s2q
l4syR3niXPG3mD1fNGJLp61EUeAcSF9/R/3+BcHw0+gNzznwrd5FwUFBAeSe7BYTrr2cvzc606WQ
rqAUGcu9oxNf2NIKWhriLRigfydngCBckxbW+Wwttl06N2YhQGYkSKYkUCaMGsKNLCAcRM0Qf/5s
ITw/mdDwU+sN3FJxCBPWGmNOcduT3lmWbJ0872VoiLNwCt7NHP/MqNmNiaY4duLYyv7R1HTHRXMe
M9tnPPQ0QPIxCUaALdX7z6IVWyMF0wQPTxMjY9CRrmZIppomWWqu5KIJk0tJo16jOAfPH9PI7rAK
RggIcE50xWOZkQYj6uJ+yoNhrwNlbK96TkFaZnXwBqLudm7FK4fOw6zZlzkQzAEYZgEUs8jNA/lT
JzMhkcEGm9lPRnuICuscA9R07J5fEsImkhTnthXic8lBSE2BScpxRG5JcumZhtquvC4dlinPSd/L
fNgnXfglC5E+Mr2aO/MljdAFiKxtOaq9W2EemupHlU931pxxhDCZtcUV3dR3K12+xynWKLPdsU7o
ynKPnsLfRGF4J0lHVPCh2CPG19l1qIYahj/4HddWrNYuDQsLNMLLEzv8zlYyrC9JG/QHYYzmcWi8
54hkz4U6u655yBccKJvAjHeDBz5VxtFNoFdufkDUM142CvxLkJjjKm+HB5iyb41tWFB9nRXBws8d
0xEGN+4Xv5hQs/WUDe7AD0x4yMqhoLfksvQN92qHvFuhGd/NBmEjDqAtHfCq8ET1AR4Nwg/AMYoK
xPAwPJRjdWGjSgZ6h02zJq5rcnA0OVQKRksp77Q3YSpuq2o+N6FH9Ef+6MUTVt+0PcnUdNexXoOF
cGh9q0PMMYwPbto+oQR5t0MvW5uF82UxwBVPmKdKAsRXExZjiLnWYU6np5/VQ28uBw+JGWoE/xLV
6tCVqBebkEf3Eqf31RzdlZ2vj+MNMS6zBp1dnf5qcRx1zQS36BLzOaylz8kWF3G869MahR2RfTOT
S9cWYNDWSVH8aLvxvpfDIapFTIQLao3Zq044jt5+Op670l+I+hZ3VVXWO08U+1nl30cJ9tlVBTGc
1u04JE85q4xGymBbt5Boy7EgsKXod5gK3yoothxV3KWNOsommDiOkmSXB8lRZtVNl1CodgSLKqfa
ZITFHGWZXItIxIfFPaiIu7Z3kbug4WMJXh8MzQdWKITXLXO9L75y6LFt0ewkchq8+SSQeyzwbzHT
QRzuypeydO/HxvxuyugtlP1VIhpc2XgSmwmM8jLcGyo+Z1nUMJxDNgFK+YCb5ViaaMl4Gm+ztnwh
u5ocd8eGwmw2dEDWSaiOw7o3cMDYgLlJD0dPNT60Y7mzcok5zo7nlWWMRwQ3L35YkdOaCzjBZnCH
0wcOwERp1audaLECIQQ/+LFdnIzK+YAocFM7/cEiDgZziLXzGBGgdCvJA68TjddFqNr3a9G6N0sp
5dZzWR/xO9WVZW3msvtqRcVdkdhfzXbtZeVVt4gzudW7RQtoyW8ixMWb3kMckaCRP/y+4TsTy0Sh
s838NaxXS9E8x6Hvnz0zZovmuE+4acvxYi8jDsribQAEVs8Ved+oKZT7iQnttkmnB4kKaNVVLn60
2rbXdYR/RRR0qlJN29zvdv2okyxNke0RaZ+DHh12yApmiOaDxY7E9rnIXCdZnmoLLmoo2ZJTsRDM
qdYe681gqekUS28kl9mAZZC5q1L41dpuzlZJmW8YudyogId8DTqLbTpynrTPf7R9eVhIvB+M7NuS
IGKKRPMYMKbkdYIUGFm4AhvAnY8Nkb8bol066uVGR05rlBNBNLN4KRDG3Q6sl9jB4zGd4y8OQ7r1
WOBFIqv63rSccju30Y+hidkOjWW0Mdr2OZNEQUfTd4X2E1eODvKMmp2SUc1sxVNrpNRkkGXD8/Js
Z8C3sUZYa2uO2HG13t7X8VkVZp1xzs6xVqrMQfNm4zkK5uTLRAogyarGTe1j5/XLYOEoaHC21iUy
FhcrawCwmsTMx6LTODd261mNsZZYV3tF44Emo7YeSklBwSUBuCE/ZA0ymSjmDImAnkd8mOssyL5l
xYSDv2sBCxYEYOIMWNs/RsO5d30VXHF9coEbYXsYs88kcNDYpebeEh9oCMU6FenWLYvmksYp2aL6
aSUXzGcx/YuqyHbKydlBUNpM3HcyzL56NmW9Fd8CqOeuD4n7QbZ1GzHh2A0R5SlF1M7JgIektFZx
6d7SeOH/FSSoFeROR685pPwtyv9308xW5KyrvWJIzYyB1OPAdk957di7MmsAHNRFsWvc5xwU+yXz
w+BQdp9D8czj/gD01iUhiZwxq6bOQ74nOz1eowLpiVBSw1mQcL8aouxL3sOiECUHbcvHvLJd97Oi
LaxouWtW+KshT2DbqegR5cqlMvRM6C2xZix5E5+ZmyzMwRKgrNGXWnosaqz8XNvjaRJOvrVjL9s6
3bAZy5yEQ4rOVaRqJBgGV77fMT1rB7EjodbdzfG9L+TZz+U5Es619JtNLMOErVf+vQAswjoZKZmf
oehJwJN3RXjBuIoYI76oKU4QawX8frqw9oobER1M9hV75dxNiMMK0QckaCX1unGZ1LPHesaCgEpv
h454C0mdg81x8FcEJpIUBoLcObT0k5Ei2IQebHp3SdeejN5cBbNK131t/E0z+k8Zwv4nVq8/ecb+
H4JrS23g+u/dYP/+remXJf6jHeznv/hlBsO95aNhprpA0WybCMXHz7b7t3+1xG9ElfqQtC2geMhv
caL8bgazf+PPbWS5oLQdDfX7DzOYRWRlwHdzTNPXSO1/ygwWeH+xG9kWRE58aIH0hS2gd/9F2Uw+
tl8a0BxWoSLDoubGz630wUQrwVVvJRRduUdJMxzcqiWBD+zF1nHTnWvS6+exgHOQBNi1WX4YTm9v
LR44J7aJ39PBUk8Fcdkyc55phRhtof88GBY+aQFcgbE0ijbXmIhJF6xOh1IdKmMhkovmbZ15N0aB
kFrk7GXgGq4se3xIOmaWFv1brWAQMfJchUnZAFlGtA5tgSgunTsom11cofUNGfjKpt70Y/k1dxVg
fGIlfL0xiGNz2FJ19rdoR3naOOcySbcqx2+JWFXVPreX0zyAgFFgrF0O0OmYLFQ79M8fxggipSg7
uU9gAgRx57DhvJsosJgtEfw+he43G4XQOkiQ048TaR9aRWKpDVOTB7Uk88a0mUFF0jw2S8SjCHmh
z+mdONVCph0bGMPnkI/y4DQNr20WxGjgoDxFiEqlkh0CuM84RZYfs2Ekn6S74NheYu/IIHsdv0Z8
QMZPumZN8EaVNZcscJ+waj+wBBlXQTldqDnQKI72qz1F9qZseV+AHnH+LnifjE4xnKpQHNTvs+k+
KGRyx8l3Pk1Y1ZH35JVynaTYm/2hXNsGHF0CIQpwUfiIKnzvQ2m+dQOC0TFhlCTt/tFtHRuC07Lr
rBpNZz7cR4XUnfi0z3ssyZWTXYwBRY/Mf8SG9+7Y4xO24DMQkdECEdTM5ZOFN99AHORXJmCBJmBJ
x7lXOeR3Zp5706QMslLV15v2wq7uFs7OfWeqDwqrtyYJLsz1yvXC3miXte54H9IwbpJorF5ywVR5
mUPrhI96YQVIz+n3D908fwlZCm/nNH6y5HIwSytbN1W7kRKZUiyDQ6uCAD96/kgE+GveZRerBvwe
58XK9KubwkEaakiulHyEIascHcVhfYsKJrS+kmzZYrM8tap+Quv4mRaW8xIkCrZL9OJFAf2KE/Xn
GQ2Y1BKmih2PTSQhsBy6r1otH20RBTduWb2MzQcH1IVZ6nUuuU/8FukXpZX26YVEmqBgJOOd4M1u
shkGHgFYLOva99/xFPqroB62SSeHbWHHl3nGSwNOot47ibvJ+uXQWf5I8dCdGHG+lon/FCtUSfm4
rlCHseg6kQSNhcc5e+XwoL82knqfwb4IUh0nAc2Egf01E/E1mZ2XNtsWXriVdnnTubQGfCZ7jx0O
F0mD4Nm1LmHa+xs1JNF6YcNxNpyZdt4kQWdi6Fl2pz72MYv5ZnFfCqF2lmBUIFrzG+1l/szQqDvb
nXOSbfFmJE8Tg5qjl8IMZ+qWHCMZH8uc5kUiXU2hySbl+NDEyTVwmo10xkfP36UBOJ0+ZPo0C/zr
Xo5LcNFWeTkKsZ7cOSfkw4cCY2NMjGjWa0NsSz+9Vk1/Vs6yrbr8SaYGc4tlxvN1XXJzLZJ30Me+
E7PMmDYjIyCXh1o76LkuJOG4I0KmtdjqDOSKABJhARq8SLdOd0ujlk0xpoBR3Am7RQdXPJrUS5mM
PE0i3Oshh8imAM//ZXDGfUS88lP3WsVBd6bwL7Y8Vm5nK72OcJ6KZXxYrO6hMHDeNwW/mW7Goia0
vizNSMSpCRpHjmNxE3DBHBwmPts0j74Aoj/O6D+PjvOqEgGcuTfyS0LpRpHEk0PVCJ3tAanrPPIA
GiOTbc7YnFtTzudZBsN5ySuEzP3Vi2brSyntmwoWVaVZTWPNiVHaJU26S6iSr6ilE3s+ZIwdQDUY
LvN7+NVGLpj/Zgz6iShtktlcezNyzai+0TiWdqr36UTSdzU9VEQhNCOcn7BXCsFQe+xZofWRukSJ
6I9mkv7wGAI2AqqRa+/yvpF4KoS7IvzIoLK3agj4MLgKp99FFl+1He+WYoW/OMm57LE81KXIgG0w
/GL2q99TiQhGpMETmo8fyMUSWx5kMbz6MaVYEd0W4R36upPJrm2TFAqq/8+NnIntQLRU3zGcK9Jj
ZqglHsdrW25y4dLLzNpw0B6Ltpo3/uBabM3QShcMhK0EwtEcMP5O5PwQxgVDH6O7RQKsVRqhv2Ot
fMzmgREL0218mWKe3+24RfkmOoN5d/DRNB0xnirYmAEao95ub7UBUKAnifyq3qR5ArKAvZqNYMf4
mivzGDdIrksLWzL4+K+yaXjfeKj93A2QTwpb2P7qtFGwMxDkA4y4Rv4+FTNJCBk6oijAWK7HvdlA
gg8alyx8LDxrW811ftOa+DoVgT8zQUObBiUYF8r3YVBoJONiXMvUITd7eQi85NP3WnY4At9hLOej
U7Ho5dBi1pzY7ootpJbYVXeTdMil74pdkLAh02B4p6svJd4G1uDfjLD7wNboryo3eY+WYj9OA7C7
Jv8iiuCCnZSOpspytGDJjsSD8TkFPdM1ydc8m+ydN2h9hmLJZPfmugjIcF38swoYXQQ5138sd5ZE
qTHFzaZM0cyodmazZW6s0Qz3NTtvOCTTmqJL8XEjM8iWSxslNwzq9631zHxqXreeqfUHy0uNcper
lXfQT1nCMPK5hMyT55GsayQgq7GCfxPl+Y4+/KqEIKQ4Kc+5yetEloGRnd/4rkbtslXCxq6TLh8o
3J7tGTKGGYVM2ttDy9aX/SvCztRBXecjCF6PJm+CsMJtJkGyOyx3VmXFKKsc8v3UuooFffnV5FZc
K4P1aOa+9doDNHYzwWCH0K2vfAkkzEStE/e7rs3OLNLw62YokeHIZBsPFVTTpGJXV/JJq8Jq3+ba
isNTNHiP1lS/EjeL3YwXPsy70YhuDWkiyBd8aqjcZkKkzVNcsxpYGvNHlpVyD81o2ho1xaCF5meF
38bYdybndgIvc8uEPiSxuF6SaWcoQgQa6rgmfkG5SvpK6lmHNqx2GQO473bDrkPXe2YaAbQKuSiN
URzT0CeZfby1IgrULvOSXYjVahcLdxvjjwC2lQLJdIvwGs7GB+t+1GoZazV06fuSJK0lLu66wHoU
5g+WQ2zUyvocOYCqiFaA/0n8U8DJgzCXo6BKw3UXYVPpEe5XN67kxCmX5KnwbHmWpfOJXXDmnExm
j60em5OKEwvfLR96XPvPdpFfpeHc1T5Cbah6117kCzOQ9KbL/HGPHJv5fl+fqpopp+O7x8ogB1dW
9jYzxjslcT7NPmqabBA9nayxb3uuChYBP1xXfWuZw1KY8FTM3f7gOHp1YojjUFcv1Hz37IvFJYAu
s7a66wx/E/5RsmBLhUHKzmqke5gdKKZt2tw5dm5uFuESvTCxXq/shPBxo8/WDodo66FeGVN1O3Vh
h3uL4bNd14h6EK8sqf/cjG4OYw7vZZu1dx2er/hij1576GILmuIYnVDrwJn0J561kYvUJuq/BKIe
aaF5gEyo5nKW1BtLkMbWsPE1Euf1572Rtg1jQjltCh8F6WzW18lwn+cwf0lj58H2O3vboqCaIB/M
TI+NCFLUTW1xaplMA1aYyk5s9AGM6sgua5j29rCPk+xWxFW7E5n4OND6oLhuAyzhonFfmjR07xjC
Mqf29zzgo5UVoOV2KoLMyJXS9sFg2C32fDUT0IdpF1FA58xtxsI4lb14LTxBUeFQe5VBgHYt5+JI
czLhWmXfU3fXm8TGvz4LTg0zTIluLoatYScbu69CTDKq4oHjx+sUEhzSpA2J0pRasdgQZRTukoad
YUZXUqCVLq36FXYlpwTuMXf4MUQJcEQ/Ys0TRq9p0m0zZ/w2t3zY0sKXMrjmbeIbKPeGUN3lLWEo
9ZOVj5j5Sx7d85Ic8xrJdhHf2NiWxii/pEtQv9iWc+XZujGs4RyjxOMBLu5LXuQxGo2Nkv46mEp8
Jzg8ROe8SoH2LB5pSEJPZai57hsmvU+d8ZYZipyHIA0PeMC0uoIZYImnCeFnP83L0a2i7t5ltbRW
afyRZcPVyF5gWd0nRWSBscpu/JDV/sRis3AxW0gPmJEbkHzSxDrrp0cDpWVjTLpeljB84udtjUYV
GK7mY44Q5GAUjDeJu+aSNaJDnM7EcosxoEBjC0gW/TbrJ/bBGXnisIVWfUlhEFYFtz8DL4rWYluE
LAMErkX62iHe1KPPArHtjj6yhB1Wbl5W0Tqf0kSaMuNsWzWz2lTCv8kjDATLUD8FKFOWns/ZwRvK
9NC9LirG88eZOWcjJGJFWKXq/Dt77Kp1TgJA6t9zcw37ImNNj4/KalBMemczzchwjLMnb/ZY9Xbu
Pe4lIJU2aLDKXliXZKfBTJc9HtgBZCXbtdlBvOqOA5uOhFdQabjcfAOoiYdXBgDVh6ZBcdRt2yw5
jPWSb5tEYcPgmeZTTEKXrT6TVvFShqLbzHb3LZtankMe3Cm7fNJBlT8HOP/UpOu/JRb9aYz1P5mH
6Zfz/fe0uf870EeObXl/d9j18p5ln//y8b/+vWy79z+OvH79y78NvbzfAoEBmWQupldEtemx09+m
Xi4sI5M/xx9qW6RAOOB+fp96yd8CksZc/lZnLzH6+o+pl/yNHDpszfzPdG35z6TH8Qowtv+RimFJ
fgRTNZZYtJUW3+5PxndfJhMoZcbkrsR7x7KsJgrGpHbsuI1Qt3crZenDyr/rBu/eADHqy87HBQfT
NmHl1ClmWBnwtn3oLTT9DJTnhnOudDmj3BJVMEqRwjAeHTV7275tkJ2J15g8FdZi0mMfP1fVAGmw
fRlQZe/Q+xsbBCVbw6P6TphUrSvkJyUxWCvfM855MjRXpbhHqPiZIefGyrCK17ly32jlTy2cVDRK
3Ce+6p9SUxaHFOP23ICWrIvgW7kMp3FOg10YiKfZS3E+cgYqh9EQ2ueo4PVF81tYoF20ayTLdroF
GEHCaDzrwlO9RVbw4ZU0MCwMh3gwN9oJsQn7/tug5zNRgKSpblCuK+cmVdyzUVYebbjutITRVoKi
W1sknq7TmceZE/o2FovA3xs4TjYWloRVpQzz1InmUgXsQhNOY9VZR4VMa0I8mBjxZ6rG52ZRsIzl
dApzpkUmneLGNQUtTvqwjC687oJBFI3wM8rreO2ao70dqmGPVDbfG27+Xonm1cicE4RBstgSbJ+t
umnszzwoz1Sc5VnZ4Z3rVvk1L8BZsoHx6yU6xYH3NDb5OZyqc61Izapj+yFCxIDbDeOY37X1Zumm
vTHkn4ZAPthM2VeLQnJL4zdCXUzPoobzu/YK88foO6fEmY8QI2w6CDq0OZdv1lAhem1iBIaSY9Nx
gB5EpPzJqN3ETkvC1TKBiebjKFw6jqKs13PV8sHGB+wg44YcI7YCsHPZaiN0phfiyTkv5j5T4/uY
Idz2gmcrQvtUK3+HffC9d+PosljMK73xG/2IldfflFfLbeiK17obrtMiUnw+hyIsuHAKGvU93+gx
xaGxnoMCIkxyO+daDVkXdCN1hxw0R9AU7osAbK81ZdU2wxy3Sg0kLKbBPSJLMdHGorjG2blKZ5rJ
GkEN42QyAt3ou9e3T+mcEoXkFTT99bjGozn3/DbQP95bDJ7onsUOODZjUWrACb0WioE0p9PsL0MR
3hd+9a0RSBJwcEoHAZaH9Zlow4K3zH5L+s8JJiCgFNO6tDDlN5WnyAqry2+TGH7EuWY4zOLUFB9z
xNbSGls6VcdF8RvtACLWq1FgNsUF/1Yo4ZNPFR6tuku3sojYmkoP8XJLCZXgWGstNouYWqIwl5e0
Sbbx6KiDTVXrLLRjbur0a39xn5rB9hhaUx5EhYkW2uc1DPAw+wltlBjNQ6XnaYsVbUyFnWoZwXWK
ZDU6PdTP3jHYgK5sH5EVXjH/kELlrBZonm0jPjvfO8FX+Tbx7mFOgwMN9eK2Ry3cupKO1lqi41CZ
4LOhCa/8RiiAFuMxrieong28Bn+ST61ZvAgRvTiG4d4k9auTlAtu3gEt8JA/hwaRy7Ehlq3ouRtL
DJI82vqTZyafnQqzEyP5d1SGLz7D16MVOvgsh/ahRYe4b+p4B8UWVcjko8Z22q0c3meHK8NEYSmz
6Xmc1adrfzLz/uA9t0AN48bHVVi/VeO0tacwxBHLw6us2j3MTnmfOcUG7/cu7qNhvVR7X7j9amh9
HaO5vLHh57Etg9dg/hibeN5lpelvbGRdk+1+oBQaMaBA6jDzeuuSOB0q+6tfMZhjPgmUp563w0Tr
awra46GnAO1JmXYfe8aE7CsKFH/ORaCtACcBdWMZsm6HWfYtnLtzWnZvcRFNW4mMdAWMZ9iE3CB0
LAV+iSiBT8DGIquNU9vCURLTUG4AJCBaGkLWkgaP1WTkra1tTcRXG8enuhxmwJmBch6XYMhOvjW9
9r6Kt1Fanjq4/Js6RytRD4ruzN214exeGitpz2MeQHL2AENbFtqjFnU7chyUOMg2IIxA0t2A8az2
dbuA2KfBLaXKnom7Yw5Wh6cCFJ1rogtAC35Lo30EQKsOS9HwRK5cPpWeiVKi8Z2DXyD/wLkljQ78
AVd9y9gW+juLjEC45bafB2+NQ+WKOJhzAXL3urPVJeVw2YrhGxhFZ5PxOF55xCyzNa2hN1fzvWVY
6qF27T0Lt5AnD7rvDm54bObWLvHbvVNCJ01xUa47+Qrfxj6Wrr8TAjCHOVgI9km2chfF+eY+Fg38
Iulnx4LhWVevXUcR+BjJz97YeMH4NRTtERxQjgTJfbRVGezkwFiwM+z/X3D+nwUXkyjrsfj8O9vV
6q9Jxb/+ya/1qv8b+bEsMT0SBsFqSr7Zr/2qQxFqO5LjxrIxQAbwjX6vNO3fiH+Tks2hK1m/Bixl
f8E2RUCBKkz+835ua0Hj/Z7a/Itl+TdEKnnPv77+l6LP78q46Np/+9e/VJq2JX1Ckl22tAFAP4Ql
f640g86GEaSpQ3bjHKqo2ltkLTZ+fVvT7v4DSh3V8R+rWja5CAMlMKeAn+Q7QhPJ/sDMUiijKWV7
BvvY+HrIeMtY3vgOg3WeMnjsYvSwbv30h8/iv/gFrf9E6vr5UyXMYapqgIp/qaWjAqtOF9Wg8VwI
5kpwcwD4C6W6RmXyXSAglbP/nNWkKFbTTVMc6Ahex1p8YYmHQamU/T9ih/0lZO7X++Czb7e4HCAp
/vl9qGZAJbHb+itIO1eX0AvThhHmAuuZEh6GLrz9Pk4oTAb7o4Dr9A/eEA3I/ENzYVu89SjVAMJ6
lstFpi+JP3wMZWg7Q2432FMgJZNPIRG2WqdlyU/dhMHXapcLyNgf7oiOtxKHlHXgZTDlj7//Mv7T
xeBLx6SXo8Wi2WF2+udXwV4IWVafBasZaRgiy+yjn1LOn+4ckGmKa8Wcy19NM03qf32xW9LV3/bP
vzzxg/xkR994nif+Qg9N7dFWWYWWd2j8hyRwWb41dbCvZ0gbkrMU3WR7Br3UgeZ20AePnhrW/oyR
vmz9DezNp1oGjCxt+eI6bbD3sw7CBd7WQ4TmLSssglPtdjwwSa0ZA2dtF+ycYsDGGKSnGiaHb7Pa
lUsBPD2MzwmuvFK7YiYjjElcpFjqTY8VRAAAUWHQcXvWK4aAVdWlTY+49TxjH+9nAfClDox11hQg
3W3/wCDkxSLv9dAZl8Jmij8v1kDsAjZVhVgTbkvTbib1XhhhtS0D6QDMFY88ta6j65G3OzNgHYjG
9escD+66HxwN41LTTkggRnmbcNJlDmsy/0phYN2MFtRwkiiJq8B7tFPMil2sXZTd7o9CKxTwJ3g7
bypJDeoDtIX141K16S4ay2Bf1K92nV6qxE7OU4ai1hrRDWGsKNduWYJbs0XI1JUnEMfdm1yy+JCG
BpiRpkWCQNoC1Tv5Rs3wuqQ9czervwWJ8+756bAyzai+hkV5Rs381kYleuRlbu7c2kLa7lMjzPF5
tBExpTPDuRQxdTRjcIjVx2D40xmd8P9m70yaI1fO7vxfvIcCSEyJhb2oKtTI4jz2BkE22ZhnJKZf
/z15JVuyIrxQeOUI7+5t6XY3SVQi3/Oe8xyk5w4SpBXBDic9Htr4BLpBUYfA1acDonZ2ZPYwiukK
4AJaOIv/c29F565dIYJF6rfbaV1TsTPQO0av/MLlp3e0/q85oF2hEcYnyY4/5piL7eI0SO9W8TxG
KK14LAnKjP1OQF/HRJA2jv0YJTnz6WJgF2w+M9KrrAOadW+p7CDJDJ2kLJ58J3P2kSKs1HrsXlnM
L8SkXGvoQiup+l3fjHgPgVfWSlibedAcMPKU2DLSbWIVb4ZNEye4Qxh2BTEeQYJyH1ksxHwxrA9L
DHE+aQ0LADp1AZVhrSySHHkqG6JJsQDVgUa+HpMmvmDWUzemSY/CwKJwMx87rIK34IxWOcyP3ciO
berZXQ+Rv58CfJSwSPhiRtR3asZ+CvxkNw6bAY4lu/bde78bbonuNxcXuNpdDyYks4DAmQLKSjTv
+XrcCy61+yGdA/Do5u+oqC+m58+kB/2VJhGJYuAlT4Y5eht6vSpc/fW947rDcfEWe9v1SbIrko+i
XwdgKgkZiT5yQlZ8SJm4UyzScGSQkJKdISdX2bp12HTtvZN188HFxF5GrTj0WTDyfZH1zuvEAhV4
QGUQSbbzh9sYygC1GILcRjTczDOoAb9KcnpSboHAiPucJhNl1MUhEOVzIgZeDK1xk1j8VUv0X9Kq
/RkHd32Ma+3xGTwG1MytTh0rrKO5sIMQwfSYJnX5MLLDJNdl6FOi3g3m7GDen3NiskJd6ffwi6m9
dyN4G1Hy1VoCakhbA4rso3xbFcZ45Ai0MdwC3c+cdDeXwg0XX5wCZvyL7X84qzS4UOcWmbeD+1WI
ID0sRMh3w6ThkDNsMvSQ2mcyINNJgmNA61+KxNvj/ITjM1EIkEixLaz2UfmUXUSJpF/Aash2kBbn
oUIj96pG7dM0v19mpgiXqUr7Nq8W+uuhNCY3xDOiYmM9ippW7LSSx7GZfxHma8kHkSXFHo6mCYbf
si9L/WJ1fObseob0KJt32/J/2S614gOJpVH2HKz0nx3q+OhY5KjLHH9unNgMrbNN/w3CF7Dc6mQP
fzlJmiJ08+qdXMCnVa/sJWpMCTmBWPQjwwir1LxSQTaHln1KK3LC48Q3FkBLfvHUcq0Wvosu7Ky4
azoOOTZQ0Hr6cxlErys/v7DuME06PS8O+tTgSzOglCzu/voKXJfwNplACY146jjCoQr6Hap1ggNH
2vl77XfR2Y4/Zg62nSXSnLytObADIq4etE69XyMYbknQXbrJObRwPZVhO1dKjCF5J95dbvqXbikD
Hn3wym0S3S7+ygcom2/zOYkvkwVew4zd0DGy5hq7HJwzPUS10uoPx3w88QOoeHOdbAzR27zZm36F
hbfmc1JOw5tSFP+q3p6Pls81hwCIewnw9ie9pPNnuYp2CA524z8MVfpnjuIvqObzXU1rRwDApknZ
YsxDJfkejCUrLfHML6vzIpmIO5oMKYpqphsc8Fs1mxPbxfjIssYc1BAavCpDx5x5wU4QtuhDlKz3
Ip8tVpYiFPYlb/9FQ22zEy9vn0hKTnvGVIfmMvaHSQq0sXG+mr3395tCo1S+F954nU3YPl1Q0FSk
fw/pfMTdnO6aOG54L9hZWMwW1yuPpyTKmEBBQ4REI+d7vEaZa7LPbaLnOgcJW1sOqwYuE34778S0
yn3Za7HR9H+cnLPF0TGMpeL5WLrgceVOvzHAGm9Xsz3H5WxvlC8/Cy9daeyg67HEUoSLZiWCJHGD
5z15xEnSOL9ObCxOS8DDHZQ2oM1s+pojmR3ZejrxuCe+FRw8mPKlaKYLelFoqtzYpaPAZdxNy3GF
OyCabrkZC+9RAj85MEOciY95x7W3Y7rOhnRvL1fMZTtvZYerjMZEkSiDA2Zu8NpV6j2hpvGzQRAq
xjWC/sRlgxpy3Gg2tsep8MPIJnc02sG94U1DmOPYjufhqYSjthsX9Lqq9Z+HLlr2nv+pyiKiAj0C
weRGN7NLpqzNuq80wtaXuq3cNdBOEqW14Z5NM+LeRXmopH7dAHzVyCJbVYDXjPfeKb8xURBeaNQr
yhjmHdyW28kVX5kNtTBzyZLnZjacTHRbO4cwRtCbFoKhXEUoYVMdWs+lMBEHmltbUKhTkk/rb1Vg
bjGAl4aeIoUIkXlrjdgjxry+1d4wIGifc+EsTPY1zzaZAAP70gI67Izlx9wtBsPZGmgInv/Tt15I
b/Yhgvm7QQ84EBEjLh/9gW567hZ1J92I5MfCUZW6P2Y/EE4gIV2MRG10806CNVsTcaiXv/cfTN7R
TVyCBphsYIKV+xMVS3un88FyxIQ1DpgoROvvYyc4Bor/viGs3QQLrvoKaAfi4ozIOpvEpBVqM/Cu
U4oBq5ddfrI4BxDSr2LwLdxO+MzhORziBisGlg2k1uW9PgE44oWZIaNX/jOL7tW2HoN1ACRUvtTD
NPGcW8dh7G9r3Inhko4PPsZHCKl5Cb9v4GIR559Y/XcYZH+qYv2SPO2Vedf0v1kt/qkqXkFNksxk
GuB94dg51XLZVtFMTuSkIIxYmOo8ACthmfm/vKg+47bdu7dVxmGe9xd75HbIIrqeKM9pk2WfG+W9
4zukxII9nK3i1rf626nqPk3y0Gz68aIkZnpgX4TvfiQJxRXmyF6YqBkERW7A07xtx4FIaIFLB0kM
M1qwfk7iWQ3wVXr0aYJD3ZkizekOpzx6+9E0sG5YIPysruHWMKhN1rl7oygvpj0D4iMYicLtjdHR
ySjqjAqubp2HBSAg998N9aOhS4FKXGc7L1jugF4Zmz5KyFAZLCAMKzrkVXls2+gjBZWnZvtHv3h8
Gvi2RkT+UThHMEaUN5lffS72aW7q2QSH7TBCX8cJ7PCzbwio4pjmy+4S95GX8mPTzq9OrSiyEv2X
TwUipxdmtg8yCg4/r8EncAMoo4PMvOdSeQ+23th5RQdXbsYUSgSWMGxXPGKc4u5Z4JymyZT81nsm
uv1Qpz/sqx1+sC26rexz3KwcWpXb3hP3xcUx4Lq1VtZILd/EmQDi1PCRKSlbQ/M06WqSuNDaLg9j
13tUZOY7CXjAbL1H7qjbsQRQkC3ddWynCvv1jBwQAQlt6dvZeHL6rBjSSli0KysDv4eW6tDotWL7
9hp2PAkE4ZX9SZfgpKyKv8hh0Z0gnoyW+pjXLNHA37ss/vmA0LO6BcDGZTxf7Y312jTNayxVtLMH
cty57QJUo0tpxkFlsZPnJSbAHkUX2BPpbumjvZU70SbeN8TfdqWDjCliUN4G7pVKkWOiX4iJZGUt
MgDw9ZP417DixRHWfMOOZK/K/ip959xY/n1eFe7RKdf9og2rbWW8E7pfd9JWZFvK4eL29JSa5klO
ZZhky3if93ie58A/pBOzz0JoLTXYLgQtTVwz2/ukri88099QECFNm9xi6sDiqAeRQEUDbGBJ00Ym
nR2zVbfN1PySZIB5kyjitajaY9mWz74zZ7dYMj7zqDnWiQMmNFK3vAGfucm/x4lXXkU0hVMqp5OM
XJw4M8q6AuRn+/Ne9Wo6xfzm0qMRMUr2Yw/nZw6+pzLuLvGwdKjO/JMQJ65mFY7xTuixlbBUfzcV
FQYvDY3i+7dXtvoCxXxJrOw1j+i0TD5b7zKv1WPsuj9AxSmXsCCcNFNH44g+qtvhY8AnNmLfkEFM
2qt2iKQVGDth0kBopCaSVOHghmsCgzWXt2kc8ZXlh1LK+1S9BEHyUqzsVrqKaMFY0uwANcR12X5V
y93As1jb46fES+osv3x/6nfU4p4E+z0QjiPeWvajJN3AmqKhL2y2dmoA4KwbDXrp3VBP7PBKmuVB
V3k1WQc/P9iO2X0m568RjFujnoFS8zGGb2fK7Inc9cu0nelLOy2C25NR+cjTvFCzltGyQ3VYOrL/
dU9n22J0N+1cBWE/XBpTPU24kWC1yV0n8F9Iqqst+OY+A3ZeW9/TtPcFt3f8PcPOBEzOs8tV2MON
ksY+EEKPIBZfEp+169xm8Itavu1W+tZ3KVbRRWLFTjgVIWDcVFEdGtKATrzEWNoBlPVRAHU9iYMQ
62N0ocz0yGa2e0xT65MSFXxYnBf835t3AgPxHZcVRsGyc3FStyeL7zv0HOM6o1JQVa2+yNRjhSeB
IeLmQ8BZNy2I9NJyCv5c/MM04CjcUTiYzU8DI8guJxNxX68tFX2diDeE3xbaXRbS2P3Cyymi/kEf
d2wqRixhyZ1c9TDdNscByyVes2vmKJKz6Rh6HpA5hxyxTehiC3P9ZkkUbRbJwvMDq7Ww80fErJu8
9awXkeLvSWLz1FSEnafeuUlUH11aemgPFnvUNQvWeyxez7NtZ3tPLPLg+SvLlBk2ht0I+7A+1XM/
hmiGGW9zioYnFtc4MI/zAFBiimyaZxoWvFNT35vs7NQkhx9FPy3FE1te8iUj/8xXpk2SieX8pK79
lmA03KmVIGYZ1xTZ3bHqvhoFutVQ3fmT01z7WRMHvOfal1e9go6b6BtjxKEtpnNLDRxmP3O7tOqr
DMhFDzI1ERw+QTWEQezugiFCjZh284J3t5yqHY5FngWOOFvlaHhUm+UZKVDqPfwCCFZ65+Ke8q3x
zkvAw07OqwcZo8epEI0+sKao606ZwTbIn7Y2riBndc7+YnyY5XgqDeNQwLJX0Xi0+GjGRvDt0lI6
tPjoa/Fs0iuCqfp36XQeiH4KKhJOPT3AKqs+a0aAs65YBLnymaW8UpfK9Im3kjtrd3Wm7LmFpbk1
WM+OC77BkRPfqqa3dUw+zfQ9R1ffFtMkjzAJcqf5Tsp4fLFSKa7630bS0UpGm16qlp7U9LjYybfR
kWen3PQRwMF9XLh5mGXkHhEceO9kW7CDx2puISMv66+sT62TAu2B3hRrqOB8047lPUu5BP9Y9kwj
2GPSLuVeiDUURZ5s+TSC17ecPeCOX73AqTtFIqOZ8DwFcn30M25eIm3CIeGt3Iwxy1kHS20d/ZL0
bS5DQQ9mwlVhZOtbsFgf6OIA97ISUxjeY4WPxWTkusaNwRMIn6tHMwC/thVkuWrePuXaXrs6CbTN
8csCt1RyI9w42tsxiLbg6vcdmcMz5I15GRE9DReHtfog5Yzik6hwjvzpgMz35ffVd1aoLefpLZ9d
X//vVfeT9+UDgI1DIqzXOWClC8kF27JNRLeeiXBR972mHCUzafiKTpiucyAsO+chGK6dE04Gojfs
zt481FiHUQQf40UPEtzWGGchSqSyQo3AwzMYbgQvGx+Cm6vdNSFwgr4xRieIjgTib/vUTe+zeCxv
aNPG/rfFdWDdGU3w0mrX4lwARbMaIq89q8Ez7WaINoSBt5YJcZg02N0anE2zFZcW8lSXL/NtmbKW
NBThktwxCHa6U3cqTY8EJ0KjqTUOaiBCu8Mss6a/4RgkbI4+Mm6biXYZnY3Ajs592LhDeiZt9YWw
BAmA4y/0ownpzbMfS3ibWK+eXPHsFSh4jHGfcYDCvYDcwNEigjML1peuoenC5b5GmmDvMfRuO6MF
3EMlE2/DOpRrcoCTjZlTMKJF8O8Y2ja5JJfTF95n3APahorn7cDJUbjya7UZea1kPrlD3RzymmvQ
ELsB5Zl4KI3xw8jg0WH5ys6XYS3WvZPoejG4PcdCuH+44gDaD/ALrn7w6GTVgI2CP2AGcG3C8Nl6
igvCImofe6BH0wtMjyxozhEHxD6jgfkD2zqBEtG+Z+mELXKGaDLCjxhFNYWRhR8rzscS63TybcHZ
CAuPkbGJGd6BMwJgs8RthoM01OvtJCdaj0YX7zrc2WA245sO7FLhrUMYGBV/0bgqw5HinF1uiF0x
lV+VR+towhJgQ2gw19eNU8Jptx2lWx1MZ244pwGTK9639KHSqEdrZzIOZRjQ6ppYnw7pb36RH6Hk
ZR0I/k0BY6SDqe9513Xvccp7023Q9iEWi97sDxx6Y7EcHfJn26H6JPu4tklxSloWAAxZ6D8XPAFc
OxbE5a7KCq5HtHUoLGrFSFmwTF0ymW61t/jO7Tg7vU0PqtrXFJJs4e/eRW9kSoKwXJBFIyO/y+zx
gjekPQZZQSQjIAdfJDYee9zdZe59QSo6+WX90FaWCJt2fatAAeCfZblfzUmD2scw4YwPed5iIoaA
vDUVai99q8S7Slq0Y9qSqnbbeHzoV8039legREqSQqsr2jcM+0baPBaJHz0H2fBsNOmPNZ5SWHLU
FaE1grTECgvO1v5qa7Qai7qtzUqt6lCB+2gcpjKOXbZwfrqsEJfG6FqluOVqDQ6y208TuPhW/+7C
jYxQ2BiiAWAaoc2CBuMasiUpIx4Cn94aY6AFzkN2gTEmcWUQ9ecEIiA/MyX+Bce2R/cKpv21dY/I
nvdtbQVbK0ZsMqtTVaF8igBB6q+9339kXP2/saT+qyP1f/w/FNHWztB/2ZDuPofPf/gPbj/Ln//+
3zaffVqkv/nlf/Ws/v2/+oeRwPsbMW36AFnaexTUOewu/2EkcP/GItnBzeqxnJY+i/X/6SOw/gYY
LjBNYt265tNmv/9PH4FkEU+22qQDzPOt4D/xEVjsbv99teoFHu4GGfi+JF4u/22jK/FNOmoMnI0i
i7QdNOuRMEewH4eEwL9LH0o/ue9+D1oeLyPPZuAsO+p+H3PEDsJ+XmiCx6b2EsVVmCwhwcE4jclt
LJUek0A6HlxIMU1fp9tsqvq9YSJC1jRcRhEdwRLLVQLyo9C7BMUNykL3KTS2Y+7NVyOxrtjVRIgM
iz9wTZ9oJXhT1ciroK/uUoeXV9aAZVnFzeA6LxKo05EVl7Ur8grLeCvegnKCVs2VzuMatonkBykm
MLY4e5yl/SUUtEDksHxfpB89AhMdTMOxn8gwWvVEyXuQHR1KwL16zTetzzgDOhGtk/h1D2pvD1CP
biH11dsplKEomS5xtzzyI6dvXPUQIlw0iE6Ih7FEM6DwqgkVHL8VgUCNh7KtaP0V2RXGwybL0Z1b
ZCjLA2+NULwOGCudIHrJ3R7ETjBcLAJaMUkTPLIdsZKgSR4q8WotCO1zT1fGaqqHdQF1kfRcRheH
difV31aydcI6U4ILWLd1BRg6pAYghkN3mvrk9Je86CHPh63ZIUW4N1ZtRAezYeM1BdZD32fkXM3p
oIRpX+pK7hflPVJIQ6DIZPmSiPHW7pbrkGF96j4SRvdNKx8w6BfbuesPmWmf/Trzn0gZX1Vpo6LO
I6AxU9v/Df7JzNvnuh3ubdEXrHUBl9YqPdY0smyCLCLkWK8EZIMX8mz21pwipkTauwMCrjNNubAB
bLkzkTmYEfpzxrO84/VM9JcF/G1EOcM8GyCzYKPZZUn0fqZYxJjSoyIivvE8i8h94lpbowdmPdCp
desEZoREyfZWecH+rtZXvIlKqIg739TMVCwdWGTzdw+YO8Ok6K8xHLSe+yK6R0g4NTT1RZI3IYAe
rpaBvmQi1n8v+tqZcv+M7PVQcB+F9f3j6fvpcJ/CWcy5tUpur3Rbfi36OiuyMbT0BXfmpjvpKy/I
hH3BzpGbcB19K30xriuSUtGMaCa4NdNR/tXra7Tq+ivpEy7W5dGMCd/pC/fCzRt8zsmsqvLK0mci
2T2919zSlb6ul9zbwbRvoI3127RuKbZJ1Tdr5V8Od/1WX/rRIuvNMNdNyG1/N7mwfzv/POtRQdp8
bFymh8h39yZ0f4hlDBY2EwZTM8lHZo7eLp4tPYR0TCPeMs83TT3QgRJRfSta6ySYXegkQQlS8tjq
sYam+0POnJPogcdn8hn0H4kDgJ9+8r1meJWxB50Ix20mpqaC6YnhWUDaY6DS/5Y3N6UetLgVrDgH
3owgwrQ5vMHw5EYCYCF2k2PqKE4EUTynTG8Rl2je6HyGciiWgx7xXGY5zeyj3f5sERs9ulNz7hkP
1MwRWDMnMtFtneZZ6fHRY46cKv9bMFeKRR1L5syInGbucIdk/rSZQzvRhrDs8Ln6W08PquXE36VX
5VHTHQtm2cVZDx6zLa0CGyO9k0y8CZNvqUfglGWZw0wMPf886SG5YFomvkx/GPOzZI6WzNNprEJV
fio9ZqsJ0q4nuq/qrxE8qi+pqc79kjJG+d8zs3rFzN4wu8to+pR6mHflbVZw8DlM+ctEVVVzLgUi
VKplAK+33lJ0gclP70otFPhaMuDEk9sSqlYZ9MMPF6fjoqLqns4KbbeG/jVMDQH35Ci7VhBEqy6E
fLJto6WK+dHRwkWqJQxMAPyOWtYgW5btuUc+m1ryEGgfnRZBUi2HzOgirRZICHKdbC2ZoN1ZLx4q
SomaorSsYmiBBV/mvYniQkJx3vLaKGC9efeWlmVy9JnBvyot1xhauAlQcCRKjqklnUiLO1iOj46W
ewYt/CgtAYkOMajRslChBaJ4RSqanPkT5DxsJlQk0guQoVnn9IJLHt+2bTSXH5UxsyVSw2s7dl+L
FqVG1CmhZSpah06pFq56LWGZWsyig+9danmLkht7m6F44VnqHhM0sEWLYVQ0oD3+JZChlNVaMosD
xLMSFS3SclqCrpYz9G577PZQGou3WInqcUGFk/xMBapcqeU5jyqzsQDxkLF/zFdwRb0W86SW9eYJ
R7P1LbXcJzXgCWKflgHLmGM3pjWgRSEcBoppEAxzLR3WoxviQ6vhD4Dz/0telIqm+7U4tRbVG4sW
IR0uvsmLhTLpaomy6/JXlfXPmXliGPyasvsGAAxYu7NiPly10FlpybMv3BuFBipaRKhVy6IA2wjW
aKl0stiD8CVRQg1CcBxoU8I9BbEpQGVtUFsbMiH4/++KPjt12WnSoqzdsf1ktYWyIoznNnlR0rsH
0gFWOrrt0XUpuONPc4g2cjiXy62J/ltoITiOMiRh7BJdr7aJYPPmtx+FFo+HsnkFq4CcrIXlOrZ/
irl4TOcL3LVfRbQnR/oaoUaPqNIj6jQqfMfGH8EaEyG0iJkwQMGnowT7YRNW0SJ3ouXuv/5pCb5p
3MX9oiXxwPtIUMhHLZU7aOZZPuBgDphGiLPxiVunk5AAHvKpvDqdDX4kfYY2futUphbjm2PmObg+
Gkli0k1Q3lR3mnNSyan/JKoCpjmJ0DECNmYobPFlfhmH/KeEfAIhIXscYJDv0mH4Y4+jvHVoF5s7
hyU4n9ltbHU66oz/zi9hTTi0nFgeyUwYhfGBIXXTTePR5rWV5u2HWbkW1Tlwr5Tzp3HosaiT4r1f
8ZlwtwKxgasuj9EOZ4dQe7wMvHIQUUk59Hb5YVr2eTG5XI4kLg5DBMG0Fl9IKOmuKPovbKLXypwH
pABzwlXh/upstvS2WjxaM2Pey7UXVlBk+Or7a5qZm7g39pC4uOH07JUDxeSe4HqXJ9Axz+s6fJLE
aHn64TQ3DpywPjG4+NhvlOPRA9Z5NzZCBLdNAe3Xn0l9BtdR2u0B+90ecBwuuTcIdjezz6HTxNUH
x22wzQxz1xFJxnh/ZEdCXwYTsm9W3773Ni7YMFarBGR319dV6JHLRRFmXl9q3hYGEteuK0x1YOKA
GcIBZ7R1u/GT89qiYbELv/QDdHLL3XcDra9rViK5WxNpF1jgQkEm97dM2ORI+pr7kf8Lm8mvTnVP
JBQyUDMY2CEXINlZkL0xqL5kybuEGIh1cHkS8/iGBQzeKmW+comPxYRSB6CR+2v8uUpAssUCEdLn
qJ57QiwU5e05gd4KlXGtKyndgNjn0IEURml819IqwcAr39zljorrE2lpvbcCfB64N6yiKGriqB+q
G4jSlNfxqS5y8Wft52gXFTQ4u5n9tpj2L7+qfhvl9EDCzt1W0rl4kEGO9ewC+20xAFHz55XmHdtI
/AkdkEVKCv6Ydj9jILYuCQmvjauqV+6sd3xROB23Xclo74vbhk8Ay5QGP+jqADOqpmNWAejLRiyK
pR3x6zmtkYOfPxpYGCDx1yeAk1fXHW9R1XcAEtf7oCL9ME/is4vNPxp+BEnI2LVqvokcqMa9DWGI
5LDLLYp8SwKXOsje07J/Hg1RhJ4gWDR59m7wqD0x6/uyAw9fNfu11Zjrgq8p6bIbF+GAH+oot57F
Hc2dAJLbs/gNqz3kUs9uxYB+kJfchc2Aag0zOmei+j0v8i6LzJY9KNGTtNUbI59+znaht3fJf08z
l87UUsvO8eDLV/oLpUSH/jpuuIv7TGL/p8wEnAIPZrNrOxtA88bOiRS0pSh9mIV7h9L/y2VrO2qc
Ij74hudHr5BZPAv6DuO6ggsOgEbM1KiAJYWJDxd5MzSvdUSBQV+FYq1vmjFjF266EquCHKF5F1vX
cX4ce04faLbkoUnpe8SCQtWpJN6EOxYYNsOLibTi+f0+chr6LSzvfXB5TChdeG0db68C5zlqrbca
Q/GTQaYS/GV+16wJl52Eppzszh7o7fCgFSzZJXmpBfUsBRWWMr5OjXHjJShbJYUefUwecn3qWx8R
rgOFUravjQf+Y/rGbxhTLdK9GqBk2CCdqCW5g9e14wX7AbVkb4x4Ihz6UmRZ/ASif6X+4Oh+Wguf
/tjPP3zHeQ8WeijG9qEriQ6qCbxPc0ptg51Kznom/Rny/nVt272RdftsbP4MVXFZ7OJVDl+TWtnW
R/GPGyRmSGGjl85wb1fxIXh88bWyBGidMrsZ3d+p/eC0U/G4zqwunfjdaJdbB8POpp+y74k9UgJJ
cR5hvMnxT9+U/jZDQqCqAPR6yxO2Th9E7S6RbH7PM+VWdgUzYLTwIliyup/s4LKs7cvcc0qQhy0P
TcHL6iEP2PaOJStsf+23lWXiR+0RK2GomsjDxGZwrC6QeIEN0fQL75ltybsJM2NrVO2JVOl2sgEP
T2m9bFM7qva2h3q6mDuzCno8ce4pHeJvi+ulSPofBYoLgKzct+1Imxla4tgxSjmo/Zu6aF9sGgOp
Hc5OhFwd8lneCDMx66vfwcQGvgV5YBr0pY0FEkGp6CTkMZtUcvf/xTh49gBqlwZN7fObCiCUzaFL
fw//KquRBkEj+z9HerafxedXl/5vUtzf/5t/SHH+34QJzFhK24KN6LukG/6XFOfZRMMJ9oBSJNvz
TynO/JvlCLIOFmhE6dnin+FxmzS6hXVGmqblmwRDnP9Eigu8fw+YCGCNkjnacW3pkCL6t4RHsXr2
IDw2AjqtvU5Od7PGOFOMiKZVs1uwrSbS2Iq+y29tCpqHAiZ2X9PSGqXQdVMjMD9b5Rsbe61+chcU
TOk78VVZvM6yBKhtkYy3jGHdWcjb0XWiC5/CTJsT1n7I9/ZvgnvqrazyHbeqki3A3DyWhqB0d2ev
jXiGL3JvQ0k7BDlv/aXVNRdB+uJVHuHIqGaqssewAFOCwY36lyhNj8G4zudFmSzW1uiGZnasjGhY
dI6nFzu4m6PSvmlWMBPOOstdK9oFinxDw/1Y2vveayJ6SBjr/akqX91o0Tm6MrnNESU3k8vRNcrp
bWgb0ghO9NF0vIdme5mPEBTTPejgD4G3iNhedpMmzUnSO32D6t7cr7oYwK6Tcp8N1nJyjeCPZUX1
NY2Wsxhlsks9tZ7qSMMKfaM8lw6FaBW0MLaFzY0bk5PvWOft8Ayt+4axJiRGiZluCcoTDgku0UVy
cdFbrrPDDsVAMKwDJ9pCwnBoYCpOdrcWe7FSmG5EmbpM7WVWLfxte/3Tiio+WD58pjqPz9Y02OEs
Kh/pTvg3q1s/DdU4HoKexEola++AZwVZjFf6ZH5jHB7D2JooFIBpmBktxgoZYV2VHg7DdTx5GY1r
bUc2lyk6z012N0xXUNfwzYhAvC4RPgCzN39wM7WH9Z2bn3E0em5UuYpvClESXG3Wm0bN8tnL3uyp
pCpFWdVjbS2HgTPXwzn+YPTCeBJl8LAOBi67pIrDzshxpDatgYjxpxsp/5mnAE0Tb9POH0aIwIvr
XWWZHpOoi49BDtddsoKTQ+k/OD6nr2cZNLznyB/tKF+UGN941+CutCOwVtBSCmtnR8NT3DQXWqjU
KYuxAA2sBXOg9JPvnnPHYRPU4W/IJNaAYapOpuHwy0x+uS/aA2+ID3oyCpsCB3Ij9pEkE4OA/exP
bhbmRsUztWBVXkYsEIZ7tygrnGM1slodgQTZ5X3sRb8g3GvJLnvszbW6L8nCRLSv7UqW4LuMbXcC
42XsjafMHbg/QUjdx71uQhMjs7H6A6al5s1l/i4SpA81Qrry+4gPGCDU3Paz7Tow9LVsvzeFzG4q
aYeUwVp7YuBjKGFTHUYIgJRDqf1i1uaev8QM39i1UAzh1/WFM+/nQRKjLVziqhQSnMtkeqiS9nah
ZHRflxMcnIb1OrtMzYhwTSp3ihFrXyds0BQLdLDEIwURYCOuAUTbkfuhSq5ZjRj9W1UVb4KFIrEj
F45lUuzrxb5RiT+9lFb93c4LgQwVnbELAJQBY7GZCwttyqA0hGQZLrnuiLUpPtGwktLrrSB/NWW0
i7GrT1yGoEOVxxKED7nd+GFm2XtcKPWeoE82hpdvJI4NDCwRmYRMVbvBLpNTtNqfVEPl+ybx3R0n
39FI9my6p/shEAW93Zhg5zr4yGu/v04WZZlgup+qOr4sw108jtGjib5WizUPzaV/KTNtiHMpkGbD
4LXJeK96JFGvphjCr9WhkXO190p999E/Y9+Du11SOcmoES/7biySMINUCxswpsRiXACA2im3wDK/
raAQEbTPi33SMAfKRW9vc4tScK5Gq/Nf7J3JduzKlWS/CFpoHN00+iAjSAb7ywkWW0ffOHp8fW6n
tEqll7WkynnOpHcvg5dBBODnmNk2QTc039tL6bEuIj7ryfSxOABdlR3v0PblQfpMqxHqeacQNxdB
PkJO5UclCDVADNguCaKhKdUAs0pRVFDHh7g3vFu8KOgKtOahI56qvL42sB0dxyX0ONDoBbnTqn09
RPtxHkLMIRKqRnkMXKleK4xqie1Sx6IM96FJ6mefiyqfIhwlglaDUNWHHgNQYdBzW3rbGLT7UmbH
oYuOgWz/FJa4ErW/Xib8EbPYyzl/9cOLPspj4Lgeh1tmdnj2Dc8vda4GZ9+PtOMRL2s2dpHuF/aU
fTyehoheIB/vojvs5snknK1wzpbzHrvTJe2jZ/AcuKAT8SZx39LIkyXFbSjxnMTVMcmXx65xWAh+
+16eb0Cl7OgVZfJ3DIzmsjIPaUazM8y/QxHhg44QOrQJGdkjQf4gRkP5h1ZEEiXuR2SiQWslMaJJ
0IAomJBRLK2nuK4T4dhzMONgJI6bgkQt5uwJGaZAjim1LuNphSZbmnVFqRgJQHZPPagwvPz7ROs6
plZ4nKW9hALcv+vU1TbFdhqhBhWsSTbCmZuNq+rdVLfXqdaOHEQkA+14Fdmr2mAvn2mdKUFwWjJW
y1F87mtQwaosscevozan1AVkcq81qwbxytUqluXT+1OTd6d3a7wXQgzXWRIRhTPURwVGIUspjoA2
gRmRB94sPW+XVBBmBT7tGqLIVKp8w5MZ9ozW2BRiW5b8YZuU7fAp4U5BjguR5aA+wXMK/vhar+NT
sYq0glcg5dH5uVAqjrpHW5A8MDk/Ge0p0/ofeD4f12d5O2ht0F6sF3wWDz2TOwM6i+a0Xqjcm58L
rSw6vxojYmOG6CgRHw0fFXIcPOgOVXi3ROMp00olFQPwXhAvkaOGfa71TFcrm5W1sMMWgMwcB85B
CnMWDSDXemgugTEDPeR8hFYaaNW0TZzXOhNym3og43utrfZaZUX8o+6mSW97PSWQyaE3hLmB2qZT
rieJSI8UjBa+njFchg1hnR0Je7ae+S0yjLh6Khn1fIL1aaX0xCJHJ9hFhW4n7b9thpomTb8chhwz
Z9wf9dwjvHWq56BJT0QyCfCZMSRFDEtUsGTrDE9IPA9HU89TC4OVpycsS89a1e/UxfhVMYa1w6B3
HCmLxtz/im47x3wNaz/fz3qCW/Qox0hn69FOz3hqxB/dEejjN1t/dgyC5vjH1nMhft2vTE+KiEL+
Oki6n5kh0otFvyUIknnyS8R02qXjSEX2y/w7fXKHvJ/VRTWfXhMmJ+UYGVk/JtaB0XU2WC0iz+VI
CFuriL5GnDurzHifhj4/QyJLVn7HBn9O8lbH5Yy1O+Bulvo5y92+Y57jSEBTR02CiyVEPm4aqsn1
Qx5h8MtrwfFNMYs9a2mf+8mtrmYKmKloP5f8tiufFsaqduIDtmVIJycJNaLpGm+jPIdHk6fOZA6c
A8xZ6lOj79Hsn4HTqI0wiKEauXmXm2I4jn227wiTT8GU0k1hY0tMSXqPLnZLx3koFsyMTcPYHTss
WzvvSGqApI/XTewCMug5Bff/uuR05Aw8vLyESp6RO37d0hLBp7/gU2qDHyQEhBzBoyT3eAp6+kS6
EDJOZofNvdfQcR++gtuZXoLgIkZ0sHqZTLB5FSbEaKFgB1pjNo3O3lwMeXF0tm7JXZK6wyPS2irO
RX5oDKScovcqCqBagtae4+3oAgc6NLjyRLvO2ueE/eQQVyMu7exKqx6PFM65HTnWhhrwAQ1qV+aU
aore3zst8RvbD9oTPWYP0VzcSOXWh6mOdmFThLdL3y+r3/e4TPBFlXIAkLO0PO3uYoaoqECuxGIB
qTvEG+Tn/Ca71vuxPZ9yJyu6jhdw3rb1OEc8Pat8eQ5gCTgSa3tCQdHWwRgEsQBMYR+dqh3POPsK
3kzI+UjRyIoiccpbQJXkCdl0TzBfJCtGqok3qg6nVxxQclcQlbyaSfEZxC+iSlDaQsf2Vg08gluT
PkbURgCtRn7JOenCA4Z2kpj2AadTfhw893qZ+bcF5CjtyKjAAPZPkYzMXdL57w776FVTj86h150+
aYNcP2GEbKCLtubgU+A84UIjQ+bQJrwOpECZolpr46Mab2wBXMj2Gm/vihFcijE9kYcjZWrOj24Y
irPI1SVgv7eAOkPfYZgz1PLpuvmj4Un/ZDbhdUdXK0D49N3ymIMo5pIDH63Z4c1HZqDu0X1YXDCR
PA+SnVI4zAwKURXGJXzBA4hhfbLpcGnJybyN+qs8TuWdFQ0r4gLhTk4VTjWWTxAAwzOg/n1e40od
CE/zOI5+BmpZewCRf2aFROwP2PbjcMD54afXzpzLg9tk9QZg/j6Xy+fSABL3YPpPzYR2HFZfThjE
2sd1rIA+0u3UXmUO8Fk/sa+JGVf7UlWfEIesc4GHcEl4FyaG1HOQl3eclS3o4cOPK/K31o2PfCY2
48CqeTajuzIqHlgxbF0vg9XoH6qBLCi4oHYOl73rURHU0SewEmb4bOQexd6lM8MUc858TBhaIm5K
I4/DtTPjSy2m/NjjmYCwX8GqAt7V5pRF/Y42vzcxkK13inj5VTt617R+JXt3mr84u9DXExdbP/OK
jeNZHUqEyaxcvJe2x2xlM0N3tvntijhejy6rRTmSYagS57aylHWO4/mQGvBcw3H+Jtr6nPQJyaaU
Z2DDjECPKEEfSq8mcD+lx3XQjAJwj0mOtUwInFkT8ZUlr2+NkeNuFGCWLFxr97/7sf+v/Zhv/of9
WFG/l3/Zj/1+zT/2Y+7fApNFVyh8Ag+QZUCc/GM/5vzNB2jjmaZAkw7NABPbP71q8G58aDh8MqDD
AGr5p1UNmxp/X/CS8Ev4o/8B8sbRfJV/YYDwXLBcH0uXCY+H9d2/okdmM1Zz64O3S4zkI5wUlnq2
6d7g7ZO5YBscIIsgJGtWu7SgSwt65FyV/vD8Q9O2InDQ9aul/9qQXhGa32cW56IBcV7Z4tKHzKOC
/1Oywy999Tqlcpcayakzar6cBCAHhltYdB/4lh9JMh1HmX/8X9vK/wf0xv9vdBV+RLaAFktAF3C2
+IsXDx288IuSpq1sjgH+8/Hxm+4VfADDhaCeqC/Gbea6pOP0P5t+wN1SRdelEf+ohAGTwwV7+CjZ
on9dhib+6SrNeuCrMys/L3VyRK44LQv//pqoT5hVp7RsX2P4zQVW6+zc8kZMajywXS8d6zLrKjZT
5ae2Dx+DaQ+q9tohKL/OpfFdFTXIgKgDpOupV/y2xZJ8iFATgfi3ybi4knjSeyv+6EC7UQayBxHB
6NMf6xD37BAISpyANYRRcSIFx6M+cndlPz8TKalW0VDbJBLCx3Ekcg1AZK3S4jQorOZGel0G8Rc1
Z8kaWgmnnqI4TQiLak4vbI/gE5EbKcXl3/9yvP9OJPLB7zBH0JuL4d38yy+nr2oRLO4A4V+3wvn6
Yprcw9ixdK22dMDJ2jo6foNzg8XkrA6WIa+t0NsRJb1zR1ASY72N+NvD3y/WAAI1MpfE9m5d8Avh
bLABmbsXz2QoXNw1+5u9Hlm91L2YldzFS3myTcg3NOQkXr4NrFM5zbua1wPNuI8TcVBSo5YDg4VB
eps25SnhOjV95/L7B7IXt0TE/PIhZ6IJ7g3D3dmVe0gK+5Ly1dSj7XPXISUo9lgyr8KIhBK9aljF
vT65ood4++/fUuuvG2+LHTyXu+/7FiZu2/oL1mcZ7dCRMA9XcWh8VpBSjCbekt8+hsRohG3vpkIc
BlXeVtF0+g/f29V3s7/cUIAZwX6FakVxquP+5YZiwi9s8tonDCqKU1e3/NDQ1vnuHI9PURrhYuTX
QZIXQ0+FS8Hig5Tm5mEu+6/ez34gZpOXU+5lUdG+b9RGF1aWbLtK509Dw1rXc7W6k7vHN0a+BMpO
01Ph6DCWOJ46pG7x0XGF/36W++5+Kf2L3XA9j1b2w5njKWAUtakVL9OSOsnspy+oeajShKPmDHDA
rH4QPQM27Qi0FkZX4n4r4WH9prj6Q1Q3VFre/1rB+8aHc4fTnxaWS8PPsbIz7pTE/Ac0MS4GmacP
WDZe7Mx/VGifIRpor8XQAVXU0PJoEvc7k21WqIXTYFneI0Jsqz7VuiKZ343CyQa8OUwuHtory/K1
72bjcdaybKMF2r5uTtEyl1u4fJP9zJGKvhst6UYTjfVzaYz7GL3X0brvxM6fRQ/35bEGC4E43HG5
hu78lpv+bWZkl3EEJsDW2tjkmBpLQfFQrsXmUqhvitgeKy1DyzK4q9ClReeQSJCUyktQDcA0s0+F
is0qsaQ8CT8SNxxu8VrsnlG9M9TvUMvg8GoIfNL4pAVyVjmknhiiBdq5p0V0/1dO18J6bpuwAmV+
yrTobmr5HUr5rlAGYmJ1x+RzNRKcnsMawV5L93PbP3pN8RrlpC48Le+DFfwyveBsaOFf4QAItBUg
wxPQ4g0IyZm74NdYIWIbwGy38fARaDhMg69ADhgMuCDvY205YOZr15m2IWTakJBoa8Joe3i+MCs0
2rZQ4V8wDDKR8SbE1YDWcuvhcki03UHge7C0ASLHCTFqS0SrzRFJZt9ipFGricNsVfkwtm2MFDgq
Em2tkOV4CfBaeDQ2eHgvbKpBVqa2Y9SR+PnNumqjRl+ePHwbhTZw4HICf86NNIjklT1BQgxv/VBH
Q7B+GHhARN6ZW0knwLql/LzAJxLiF8HzvJu1gSTghl9oS4mpzSUoQu88BhMygx1Ecnkg60G1LY4U
mJcvbWc+mKaBjtW/EvQInsxJbvDZwqxp8gYHEPE8Y+4e7NF7q3G+uNoCo/DCeHSZT8vtrC0y0ibA
pk0zrbbPyEHs6Azd9NpYY+KwCeIrxP1m9estFHhwWm3GMcoNYpGhLTr4Fdu9pulTCLtV0a0xVbej
NvUE3gvVQ1+jzPhga659PR2MgkUcHstAQQtu8AfN2ig04hgynRd9ybqx3CtpNKwXw3M0Ds/FAtlZ
aNPRiPvI8ClDoYr+pZ3it0YblMZct7B0mJZM3EvCrx9Jh3GRRtraNGqTU6ztTjG+pxmhIO+s9qy4
G0/aGlXI9Etos1SrbVMR/iliTiOZaCxVBd6qAo8VcF8axUJBdoznlrZhTdqQha/rSuHQmnFqjTi2
TG3dwuh6SrWZi9X7sGL9TWUZRq8Sx5dV8FlqKv+nBn9laVNYijtMcA9ucYulBgeGRsl97QBzzbwl
wS2oMJfZLHyILLGXRSNBcgvoFIte09gLbiiW+plsbGjmklNrM/drlZffRjVk1zWeNrba1n3fzTCE
Cm0KeJhxv8244BZth6NFSX8fLHIlKfZAx9k5Az5C0m8OCUn3REfeaYB7KtuRgtnF5mOug/GChDy1
OHytDs3bOj7PzuZQkaen+PpasmOjEpqofUrm3tPh+5QUPrmivUkzE8SpgoA+Rx+ZL8dcikNHgj/U
Uf5Jh/oV6X4sHYT6ESAZucWhgQDgYwUu+uaMmANwYjr1GhUQaGaAhgd0GiMAnVrvFVgbasRAoZxn
Ns4OVxj4gXhnaxjBBJWg0XgCSwXXuWPe2RpcwC90XDfLNphCOg803EDSO7PJF/Uc/+l8KDPpbHPc
yynfY04401pPxM2q+jWlX/cO9AQriG7p2XSu21+wQghhIUvNbTPPTyWAjzEjK0v/5abS53bkVxWz
xhiWd6WxDUIDHBKNchg11CGD7sBYyu8M3kNWivtWAyDsOf8D7eieUXrLJuzcltF+6a7h6FJlMBJJ
1EZsjZSwF3XGP9eCtJY44QBM+lKO17avi1NJ/ul7HrQ2OBUl9iAsqq/4hDe0Xe1kAdDCq9L7RtuC
ReixWvOxhCQagCHt5Q4GmdjNGo6RaExGiBtvY/5ZlLcKNEYjsaFrVzzeGggbRAnuwU/cz47MtiHd
IYAIffDTpxhdfONqTMfMHg6whbNzIXjAE9854iANJC5IMhCqYH0Ujfc9Z/5N48m3bC5Rw4CCmHa/
z+rQXgcaGOJDDik1QkSWwERaqCIRdJFWY0ZAM/AudBRL+KTLOlgksRJvbTjvIJVdZ7BKZAO0RGh8
SQvHhBX3hjOvJW/DfNzXzSQIu87LegmrI9sAMIiSetyhd9ojDPit0RrfRhbae5GYT6Zb5NvQTYAy
EsA/+ty88sWPr6ku4QQfo9rNLOoyDJr96F9nErr7bFC2TKTqKrXME9fOkyfhqaFGXDUJHd6CRiWE
1aMRxm8lfz0rx34Pop/V1k/t8WwIhxL4vVGfKos2CZlu2pGmKq7hlKRDG+NVX35MrAOLsIyNal1j
ZXKxgz3ngW/YR0vJYhON4DxEXzyPqSs3gIfvasq6V0PzXDpDzWM/glFyaIIer6wkqB254aPnqw8/
CRsWi2zE+S/cWCjrofRqZdYiInOdvSU5Z1xlfi6z+dIArAucdtzRIUWXIgGWlgrkm3TyXrEI1jdR
QGWY6yVHo7QvyzK9tQblSr2Hqje+EUjCaS0FgCj+HY74qChn9pP0sGTGJ3si3kE8r1PqbPw4wwBf
xvveWe6qoUeX7Iff32YrQNc3Lg96mpl2edo7a3cZIVef7KkEuBaW89rveE1TA9KBbzk03xBlBCJJ
o1dbsmV6pHv4NKZmdxcUPLRiF1m7ds8g89mOw9TZJ5if12UNbMwQNs0FOLureGtSun0F6R5KoNoy
qiZ0QMkrZIwzYLnk2sUeS0PuqgxpqFdNxOmwHwJ2Z8cY5501Wu8NMMSnrOwexyV+VvV8FKW61Lb+
dOfz9+gF225Mv2XFYmuwcZIv83OVABaLivIlq0kPuSB7vK1l0/4r5JcPjEFCrujcFO/tMj2WvLUk
c5tN6ZoozwkjcFz/0KvTIl3fIcbcL63Hfm5OTktdSeq3LYLBCzWgofNsh9RTes6zsxj3WQsCb9Rj
emZP28mkCVqJPXyofepS+YX9kVGraR68ElmGDHMBu8iwuyukq13pLzgqOWRyMuLEBBpQqoZsacep
IPHEW2IhYdM8nZolDSjjwj1KQNuzJ2ufYhSJp2ZTgxNYs4kvaDrMQuqFiWk00bqy+3LrY+Or6/5j
ifGHQPWp34afoaSMcSwQL3uOUlXc7Mc8ffQm9SFM914MQBR6oWvi/mB525oxT61m6B881930Efh1
/PVDON2KIbyybHXje7G5V0u0YfvyEvbVtd1jyAuyo9fR/IzHiRVr575zrjhqsAYP0IpTCNFE/szH
PDkumySGesFu3+/MZhfZ4QN39iu0xoNT0lafR2dqp1ZB54y7ORru89A+j477FKqMfJVyH8PwwVIP
9WiRTQGCTrUGjyo53bgd6gTfnYOKZYCXGlV4ppf3tjWDA7UI2KgSTfmR464fETa5Eq/o2njoZwIc
aHvYS0NnTf5/WI01D/zCV+4KYOi3andztq0c3ORzinMG4GHAA36VmYDOWue6Mcb3dhKsDqqT7RH6
joETpn+awMt1DO2O0bzfBtrO2oysSiobBtjEcpsIiQ5ZkWlmsKG5gCHOGMgHj+o8W+1D7UNlG+ee
5bQzv4d/pMexOE4xNrZ1He5wQO/HtrgDCwH7jx9mLWHjrCA1EaXqKwzMZrCGSEsJ0VQw8in9sTCK
TRwHd2PI9ypqlKdU4tmgV2EzR2AK22ztVtWTYjph28HM0Mdwak0XJ5nP4xbr0iW1+00RAzoy2vue
UrfVMNBLQOtDsl4aZz+k4q4VhzmHnP+72GHVXsM7AqlbjtfjbO1mm73TaOjlU+Ym61YO9xOhMN+t
dj0rrt3Y86Xp9KfDk7wXZXbyTFsbRpW4AWkEkaITeORFczVUVqB/cHBNvR9ufcVT3R5tIHMRUVKo
dWwrHqc2+3Fq9VpyV0iCS6kacjysmYrKfO3Bzhoi3MBmwuQFBi+cn6fau7Gt8YzdreA/z7Px7tfB
sUHxD+MYi/LyXAl7SwMBIi8fUcchHqseYuwncO/eYhrNaHldkjeNeUhgj+m1QeQbV57N1D7wiqVL
MW9+mkp2Dmzqb739L154CTDIi4++jOW6MfO33HkJ41yujMrZz1720bSPIxk6G8lNbydsV73GyTV/
srXogVuDhrhSbf1KSlQgDZmRdSG/thU+YmaTfEiH4bmjYtzfgfgClgBZyfndGWHOEUZ4FQzh4zwR
qzJYIZYaMJX9zPRerV0gE4zYFQ0ZPm6fqjzpty+R9Z0q3ZtJwS2s/pQJxMi6frCtdl3h1oHKdL1U
sT6xYcVv5E7l+n8As3OusPFzsg45UoQ7Ba82VPJLTeFjG2M64iFbe4d6jq6aennOsvY1MPio5yy+
2orbMqnd0r9xJ3RHy+NuZxyKITxGEndFOJ5bJLJ66lF5s7eqg6ycjGdSKJgt+An4sUXtXoS1jQck
Nb0ljmmCbBh6Lf/IewrWihMRj+B84ed3xN6w/R141/3c+cfGwLLDfWVCxIyw7HfLcxR1FxRGg7GZ
u81X55C4spLuMTc53Rp0TvBRO/S17a3hI6SMnMGNITUhYOFz77TVez0wXjR7E8vSzjSzD5myCk8w
xYUjSIo+q1Z4PDfWyO62FYLQMetIZO61/v2DUSUlqu6NMLixYrYvXRU+FnN41NdK1Eid0bvqdHo0
d6hPxUR6/0tGCGIBH4psq8qOrQ2TtdH7ZhEBc/UV7nTPvlAK+RiR6Kry5Mqag5fO46RnaohxPlIU
Qs0Q5onvkbQAY3WNDsqWeMG7iRE8eOwk1yU+8JWnXIV4zUKJy6UuCKA2Od+JvtRXkwfISLshnw8w
nWiHq9YOf0ybn3OJafCY6/gjCz5QuFEMy5PTcEbhadEnkjPExDZbb/fl6AJ9C7p7xsDItPGX8+r6
e+XFxuP1kL8N5nzriZzaugo/ki67HmMEBH2Q4v08NGJ4HSmJJnzj3WAGuajUe0z1qwS+d1+3Z3fs
XjlMsMZbuHySlPnW/awsNozqtQjlYw334XflF+fezdzxBrSuuOQer0A/++UXJq41jLqFnNZ7JHaa
7VTau5piRg5dyd9X/UOi7DXlBLiB+uyD0CGoT55jMZTIlTUCJZ9aPIv0sq3Y7X1g/eFrnZ7bQ/yA
TSfYzL78AVCM9D212C27V4fvtyqptV39fSfpZZvB8I/635Y07as188ecVW602GA25PqWON8I+zEi
8z+7egsfiIu+xOIS2kd0YQF6B/KO1WmT/4xm8+o2vCeFQg00dAslASA2Zf7xd4Xp1x1wYc1B0S/f
VEQH0+KtLevrhCws35exsHIvKYbBFY/XPZnJZN0w7cTMrfkc0U3AvlV/dxd9qM7ybR2nd3LEEZBT
4KlljMn2j3mV/CCsQ5EfkDT9+uxFxmMmbXyE89WADzYKsFr6lFjlQ+TpiNyLmStU6dC6twWXU0jv
ksavJNUw3VC27ZX+JpvFcYEKuMVoPW/wCdyXVUImD4EpLBrNmiFjyegAXcQw97GIC0jM+5aRmyes
kC+jAK4sl4rKO2YZqAOW+SRz9dgr68FbgMjFpv9iLPm+c8JT2C32IakpQJWEDfclp8FBg/ArLz1M
lam2KqSlaFixOIUCFFTBuvQ4gEYbr1TXBDk2bfJkZdhfMc/+FF312k1lxTW9LufgqlpYQLUdaU/6
ayd6rf38JgjY+nuCq6pT+Z3kzE8jkJ1t5qkEgZ9WJ8f2uNjC7r6qSVNbwFUwOHJyDnLuPKP9Rn/j
teNTHyXBhCIgnmcO4r9L7B5PnFN6NzJcjFVGS1kfcIcDDRWufxWvBCPUhN8YhJZFQCbbDk5+Mmvz
PBIq5NjOAcHuAQlm9HpBn3jtQyA93ppiwmhDxRd15eMU4fXSvCseHNKrd/Hgai4PmAj/2c74RVod
VO4xtbixBPsiBzQx9Tmf1PAxQT1ZdHdS2tMo6XQujU0hqPeo1QvILthhyJWe+yndYOFhRtGaywI8
43wiCDoCtMPkFeyqqX8ebQgyv6KWO6U/kdW+5ig0XebuRm1iy8SFEycoA32VKiptCNj8cKF3W577
9+CDH01ChgsRRlLdHa2mSmJTMkjLkayl18u/NaPxi1ren8EeH8oPO5Qf5uxcAIP+oDi5MTeDeKKQ
i8e0fmASPH79/QGHod6JLLrIZWF2AidR8JQB/TFxy8g42QVylxANNlIWAJlnwc7iP3ArYK5FeuVB
qF9NPyfNKfvQT2uQa4/6fjHb3NDHf9zT9FMw4zdNt/nHDOLDQr7QP3M4OTjQ21e7ln+vqPhfVM1/
SMdotsu/lf+3Baiad+OeokBZ/ktI5h9f+g8XgI3W71MagNr5q83Rb/N3F0D4N4vOD0oUrUCQkuGr
/ukCcInJEBBBm3exDyCQ/h8bgMA7wLEqJCJj/wNm8z+wAYC60argvxgBBG2OlCy6vJqJHeAvqmEb
VoOxUHhHsZK9ywPrMxjZMRRublJ/7d+YA/WGI54gHva6ewInVePjrkkgnzBRhzWOTBLxjUDJoj7D
B+Wb/vGGxbzOOb6nY3AQ1FAFTMJZNr4uXnJn6H6QqhkOcrBPbdTcpnPBKWUefjifkuhYz66oOTTD
tq7Y/HXFm0M0GpomQr3r73M7p7vBVM+2N/+JI7Jo0GNsA9EhHKbveY6yVa36a0U2fp11pwLo274P
2hySLWsYuvpwJBq32cCQp3g/VgalJKtJPKjKfQs7892rcwq7AmddZeKZWeYw9jb9BvVynUXDdwQf
NQ7CFavIabWo+BrVDBufRUDE5fFB5kQ/C6m0mGqxU5V4aofHhL06i+mDY7VvZmjMa0BWh6bVexga
eWJHXtcckjeN0z6XHORWVuzWqySv79pOPPS1s2Vh5VAobz+MU/jBWXZbVtQ7LhV1hJl079q6O9kO
DqMml5B00wPxXYYFelwt39WNIs2nreyndg7sFUhIga2ftYDeUvQ2aaEmG+9jduGhyekqjdSDIp3Z
hDRuheK2C6vHNhjBfaELqKS7SYp5S217YlCJFmUVMDmHJ5o60Xa0lg0hxJonUuSrSvNJLI7YAOWi
beQix0RVcsNu/ioBX0H2mLqYOfQ7DNLx11ibe808KTO3PqcZ5A6LGOsxBKLJ9t7DpiEv4IHvYw6O
7LRJ14ZxsnOncWsM8kndY6enwoBYLDdBFxwRHZhY/eVFqBjSKyGOlUXlujsdLUmFeJI+Tl6QbkcP
vWR2X+uIgHfG310thUc4PoGQgh2vo2nXDV893LdNRMjdQmIJKujOzB42JdTKim/bwGLocpNtB/df
mpwQhwjz+hwAFSHK/ZR62AhIVNNkAGlEfDez95ZVxbad/AIRebqIFqK4U+H1Nm6yxgEFal2ZNj45
zOhJWb5VtWlux2y6RAkAbVxydF4CWUIKlpxGOOc4rJ8KnxNfC8e2MWEtZ5htQQaxapnnat0mODEn
54X7Da4Izp3je56qI6rDLe7a8CrRJzT+OQmAwKbWngF6kkkwhE3/Z3bHp2hAd0dzqjdBFKPssfYk
JKMrXwiLZfXWNBN3b/XdDXtcyXKMKSss4aLKjD71QG25KT5MpGX2tRlir+cr6HzgqZVP6WYy+6dW
dd/1ojLKMfCPg/o/VWHPsIRqQJ6K83dq2mz6OGVHcX2Kg0sU+mCe0mHek+h/zDR03THktqpov5wt
1NxCAuDnCsVHziNyGfMjdUg3dTOLnWPXGABtujLloVs8G9cnOz+6HOZ1VHkHqouSg624Gng/OIex
61naEot9R5gHwt69RGfbVrwk2nirg00PovNgaUR0NbV1QmV1bMKsFxykVbobuofASlzWh4a7Dmu2
cw7swTngWFeNMSbD+l5HyTf0uCIYmSdO81k2U24L2oU6k4qCHCgRA8Nik/EKTYW5IEE3NGma2Mcu
vnTRsxVn8gJTj+iuT+W/39sNAQUhRKzgpoOvSXElkF45YMHFUg1Pc10n3bHfD4a4KaU/rHEOfPA2
ZZ5/w6cAikMwiDV1jT2mJ4OpA+B4vKpdgeH6Pa9sc+WhanOM6+/oD8B66rG+dZPiPTZpfLR5d9hF
hxwjuTDYVoWV8cGKZGopwPz9q+M83Rtm+c7lRLjxxzK6F6PLPkP6EFdlFf/U+R/JBw09yhy5vjnJ
hfhx11IUb4t9h4/1fa79A5mOmP4i+WS7mnxV73GPAmAa08+mm++dqrzJuvwuATwV+86tjH5NUVRt
TP1LSuda3JQ3AHc2PE8+MXP9lEt/5XR0YUY5KSPrdSC27Fcs+/zY3iQLB7Iq/bKo9iQbUHISDOQt
9MN5jXshB2lYnLzyy1GVjxaf87Zkn/XMNTseCINzoUsPwHwMLn4inxUSyyRb/lxY9WeufN0wORyy
oXlwlvuibY5iunGqEYJ6NdxjjSetfy50kpUx7DPInYM4xlPMxF1O2S4OALlZH8LtCP2PNjfGqX71
s+zRNEZuV2A0V6EWZ3LVcmqPYCvhPx6pTdjouq6WZXM0w8KUFKBkXQv2w7+zB7SGyciuYrofZMgE
kYaEJvDZEb+OUIbKBfwy/rNdewmC9gl1MNl4CR6Jio6uwxyENwnjqmyXvZCgdv3yFFOXYYbjJpkS
OArtORSLy3gtb5yRQq8IMvUOjyyDF142gDmfTUxIsA7oh3HETTsjc6YUSTl3CDK06NT2zrRxtGC7
rNegNOClV7XLxAcs2+2GjZOAWsUQTkG5PV65VnFN1Qdok+XFVvH3rHoPXQGuZmbN2Pch2jQGa/Li
7MTygTLQZMtzycTjktw2GewRz/vubPyCAsF1FfVEKTArvgrFM8It4uHa6HdxefA6ckRdS66eR1RG
jJBFW+5tUlMcxvKp7r4L8k6HktP7eeieFl+WO+FpjX2a7J2buVdAt6HVdey+hmSO9xYfBrfJ38sm
BDH/omjGQxVhXRlYvGrl3VLtBSSpFWc77NntZf4qbiYQNkt669I/hZuwof/VlbelAAE6pn+czHGP
wlDvSTzsxrhGX6zYG7TpfMoFcY+AYx0JkOZsavoYqum6rr6kESx70ronaX81tdMe0hmaTKOc4EZG
9iX6ND1YKx65z7U/NreTxN/m1umHtDIuHh7kZNxGNhUEJcLiYPnMTrXbqLOy7i192zh6lm9je+BY
Yk+ajtPl+/9i7zyWJFfS7PwuXA/aHBqgGTcBhMiIVJWysjawlNDCHXCop+eH4tA40xwOjXvurnXf
qpsZAbj/4pzvVFW7PpohWSYeOjrZtleNDcZUYBPceanjnjkOrsONq5TV2W9bJXuMnn9yO+j3yGsu
ZlNFoUAP2PT+0VpY5LgDRLoRvfcJm8XGQYcTSqiTSaw1YDwcxq37OFnUSslYfZVDNiCsOCYiyO6X
9GxPX4VrcuWaFCJBj5nM56LCkP7T/XEAT+7Qu9FiU7eRMhdM/mOdMPuurbPymlMAn8hVGEQMA9De
lBvxvAlTFu9ukvO0U/mURORdRNYix3Oqi9++YS9s4iidCKyLCzW8YGMiaMyqOaWW3WYNMissf+6v
1mLWWZOMF5QC3iHbr6FjCZM364ZvGyOSBBcIKyPtqIIYa/wmnMy5FZKaKYAnYQEwiwS2W2jyngCa
jD8bx94E+TwMfmdNsFeExJlZ+iok2xjeK5c49dJ/CRDpl8wBkrbZDE71JvI1Xlrwd/uVQFrVV8DV
pxtyG5Ib2+NwbCC1m+iFRrn+9MuIVK7wCBIX7mPhEAJHWcg95T/lrfuUlAyrygTuu03IDTZAUhGt
wjoaOMu85MXgXlxqtjOpeNdu/cZ0B9ftczoyb9Zs4ZeuO+VFigRkfuqLl8k0XpCw3Ad5wsLAwB2F
6CGWArEB62dwQfk+KPz8zuANk9K6I3+FFGh+QX4IjmXWm+78Y0qsSsP6Y20ZnUE3HdKgQWfVi/fK
hGjGamCPKoQCUKe/kLAeJgP6bh6m7Byd/tD2grFCpabdQgJIJCY0Id7MhK3Iz23WynjYL2v6BajN
iBYijuNpbl6rSr+Kwv/F3GxhZs7pjaIGLlZx1ejx0nQ8cMDq7qoMdQ4EtOaAnevaaX33uE7ZeMY9
2ud5dSk+QqB9l4nH1Ikn5grwnEr+RLYiuGi+JwD+++8edUDP/92zSCdPKGG1A+PPhn2dTebjOgHN
HDNfAcEfEA0tG+6GHi8eKwCLaXcj/JUPI+1RitukXxspgWuoTAe3mviaw+fGdF/JhWCF4sp3ykAw
Ydxc9RK8c/DjCsYDVcnkV9bz5JghQJ2iIBuBB9sZlnehSvtobkPtoMcyDEw9YXh5yFIf7eXqH4gZ
pNXgVrWQVrQ4I0+unh6rFfIO2QHYjOCsPmKiYp9wX4EiPedcSFkK9OlmtJ54C8Z7c0Lbbhaw3UrP
xly5rEe7CHe5hRNrLIlINYqWMrV0rmiaNtMxGNfSVETEdbvC3rCfYY6rQ5VDVHS/zTT76b3c3yuh
P3M7vfEFCWSOjY7MWfVjDv9wJ+fcggyTwjejEGGz3aWQLq0GmLUz3Qi2orsSuwiol/uqWxZUZud5
DGBhDu1pTnMFFdQmz8NYDs7vpq/nfdChRWvg7B8cB9s57LsRPF4/SWx+ybvFvDJivsQhzqnkMT7a
wmdgS1ISmKC32XHTL1P3Bc9e9teKS8480tIr/MfhfiVliJB72Gc1HpRdkS530mJ57aXGqQiTW2nP
GEVZkTMM5Kwk5IwsKzDziAt3fGHlXRfyNOIN/GJ1AdunT2264nt3xpzO4PWrkcNzPdhfndecrZak
bDOrX7xkPKRu+OByW0fplroI4+lsgns4cDTEoeG2F/pY9hiTwWOBAU3TyUV4UbEs1jRAWqwPFfGF
7FaG03asu0bw3gjvufUAmUIYvZI6uPG0bk+99OEiOMzSoP/BTg2xH0YFNcTskE+mWez0LgUYZYp3
JbZsqk2MuI2Ac/OAkpKPakQIStXvIhhxLSbk45vYJG+t6UZtP7zPM77o8doloQ45IL/ghPamwRmY
NhZsnqK7KnzDhd/+lNVwuAvSog6dheVS1E+DRePdulZyrbZsbAxfs9PHqEGPRSufRHoBJX4sV+Xe
VtJCHKgmUuwKVER9zYbDXOqYsEnpGq9Tnr9iP+eor2+4UtZoMbm9FKlXmRxp4bIXMLEE3KInZQxk
m3uy394JC79UanwkDu+P0VcL55mPHrJYA7ih6KU0XSc3648xDGfLMV8lTqid1wCX8jx9Yti5eatb
qG5KnnxPP8LXZVjUkOQwLVjfDZYxVf7UzkgdWFuSkGK2NEEY08L6COMPkrKJEKcK8HSjuJxHRa20
HGZrObXQQCJkF2ePof0U+6PrR2XFvmpBQSgBGhFyxZdYQQBYGLYqdbcysoaowHKbymJaSAfya5Jb
S4gVCyKCMd/qW1lfrIb4iJm/3cqQRzrOWZZcSmH9YqXTLY501pr2dOxb/o3QS57cZML0rpcD6Qx/
mqo9r4q/UeWnsQXlENafnPd7w+X1Lxb3Oeuqq2X56Stq2hUPAmZSJuL9Wpq7QB3bzTRdrA+8cZ/h
WhI1G9bmZV5Yc2/+aEjquykAk2IH+ndpmF9+3t27KuzPKCivQ01lWNimiouaHC3yO/NlOrFQqe6E
r9CYe86Mwtv4UCMEqATXOCsMKvA1eDObhGLePuU5BupVUxotPnJNKYggrC5rxVPTE68GM24qQ2Ti
GXjkaVMKrrNzL9lpEitJnl7qSKDs5fjG6UuS2KR/8zXjWVTmqdu6a+ZzFNTHxR2g7RGUs6ckVIjx
O/cwDCjxwyrIjwzsr5kqNRHQxiJ6TOaWgi39IgsziJyAxdTUockC+6KRl22GJUJJ0JkOKYe9KowX
e5a3pd8YN34PJ6GxiCym4SyBWbBE9zfVIfhOZD3WB2uuEY883307vJd2IfcbMoLphn1WpXrrWa0R
DtRTXni/mk1rKByDfs08Nrp/Npxhfg7t7FPlK0jkcltksMDwsxT3UwBda8BgMjaI5hX8nC5wT+Qb
RKXO2daVKHPdcVyjgwzat3CEWVosvE1QmX86A6TubJtPPMB+nLUOqKHcANygPqA2pIQqw3dFps0O
vRbIL2AJZyl/MUy1nR6zq55mUIMMSJGXxLProy9wqe8wPMZuKx309zw/XQghweWCMXpt3ah130vu
erfF2qQ1zEjzWGXWZe070jiCer86DCqaCjzPDMAzANutE7HLXZZhfadu2/6Nn56euDVewqVjKrk6
Xx2U9mh88cw+j4t0DiKyHwG9Fq3e2V3CGWjduo6HwCRvPi1Uw/sW2VJE2Cae77C7spPw4rrWa7Jl
5RUsvXdOz9a/au9XuCZe2PLArnk0ORJRlo/8t5tjnl7oKnp4RUeLxFNGecnRTy701Wyuf7pNP5xl
FGEkKbQsuc8yoDQwThgoc/b5C+DGFY0HC5wXUCYMX15To8+jxCP+e2SCGXqowFovv+tB89gNsois
xKLB1+cdVgknVFAVgXS9CxOBuKJY4pDaDjLoxdfOG9TqZ0uh5e33zdzhFi3u27LOz6XVmfwp2BRD
apEBERBb5QY2u/Pc+fBSCONt10TwQr+Wvr6DbwsHDdf4obczY6+8EdUIwCo8wfQgaQ4QfsQj0Cbl
yfVM8HmP9j0xdwrNsGbC1wJjrnQJYHL1j0WAONQGA1WubARpa7UM37TCLDA7zCJn2BSZH6yxdDTe
euNNmzbNmMqPI8yEuF3t3xoPEz3pwLStOMgWKROD6SdkQ3msjJYZ3mo/Zdzy9naMhx5yROEHByOY
P3qf1stKNvU6raoiO3CPHN9FEZhsc5yFQCNbuzsYLwe38Jj9CU3dhrqmrj/5WQr+RWwThd20kQ0N
MQp5b92WmR8RIH+E/wvgTRUVZbUex7Ymb2M1I8ZXX7B+WwDsY3vvNVdlgz4JC/FMThZOBANOwojT
DtsvQdSd/d0Sq00nVXyFXPwIK+iZ4Eaihm1uAXd9uXNXn9lS0q8wZe8Ch9sFEpgauOGyRalrogef
oLgwuCrLByI4zSu5XiviN1BEECrdOsWjo1/qUrJSsdoZ9AywHY/vIWPxG7E6ldE0+SryPU6o0Nlm
WHJmOg/KdR+u2BrMOvztVtu8z0Lwt6hjgc8oEwLX0LsBUYPDMbxxbJPwNLv7Yp//OjRMfaGiNCe1
ULIMMvkOAnnCBYFvzfGf6nS4Dggdi2swHUtmUaB51YNHtbfLW8hb61J9ZphDEhv3QilI8PAZdP/9
oQuyOxontGKRhl00Oss28oPL0xmsOAYiyxkxPNPs5BsM8UYm5nQWzk3tBAsMx0LTwFr32iT1pocJ
rfD2S3f8XgybrlXxcRRh80JW+cyc1vopRveBGI8/CdlnJNU8OQ0bY3bYLL2TX60NHbPp2+3yHBhA
subvnpuu9Z5Hqalz6+FDeEYEwvlJz/NlEvoFygZmSdArUTkp+rKUoSIthYjJCMag1qTr9ZALWL3G
PrfD7GYQzo8gkInaOv2oVbGSMxJygFYLNZ7aNQShAY6HGwPTmINrOIpFcTPg1ndNcewJrOF54fIK
puC2DqoTCFQ0CdNMSE0Facpfd2iK48la/JOGfLQUxbyDXhvg6NGk0TECzozwhchz6Dc9p1NbWXG2
tF1sSLMDKMWDlALLvp3szjpVdnODkyTWDv06IkbAHZY1sKcAL5WwaNsesa53HnrjPizXbaGFGB5k
Aor6eTCPNqiyoq8vxsBtmPlSHCYkkvBDI6so+yurcfxYeI9pqMB85J67cy05RfXYB1FYXA9IizdZ
aHFApU68GRXKmrFXKzVhrgQIsJ94sckw81Rwr6fN7oKCLWLVCI09J2IBp1WZtG+9yBHuKeoHEVoB
G5Cgu4wOCsPc/wCWU5BGFuYPxVPrLDNWsF7F29NuFCvi0dDHuFkMr12Pv2kdzL2RwPbzRnm1pOVD
l4EIUvld4TTFLqvNO8vmGlpMqPwuiLgqPUoSTG3y0UlJJBfWcq1vN/APvlrewVNduQMy76mW97Om
twJytscM9+QrXllMrdfsA2nvezrpZYK9l5riXTiCOiZEG06hPdrMOZ2TgK/Ip0zhROMalQBSIEx8
9vScnGyo7t2wMQ5mczETuRyTwDcJR/4IYYMQtEmAgZWoCMU+rKqARZsxfHSCwT6U0r20cNcCNYBQ
yJcZzY39KT621cbYLL+Yt02kEQgvuiGOTTU0WuOKdlMim05R/9S7r7AIPjI7e1eJQP3hu3lchtjp
JulcW92QXhF230ZzDesq0ThPVp/RFHUPUm82WFrGSxXSBzUeA+igx8cE4aYyt5gv+DOJPSGtsNCQ
eJqQpiT9jR9P7bIRuWsjEVtLb72bcmqlkeNi124eg8Vl7eZed5NVXf5KXqTDENSf5a4CzkSU1Q2Y
ClIkqMbq9JUEvK3LaowW+8qAtDcwHPlQzzV/FldkoHLGIXb5NDn9u8dCaKo2KShcH5pkdBqdmOIv
wMBwV2FQX4MZIjtNmicXdg9y0tW/136uD0wjE543chAMSK0OBkptzSfW+jeT9yvIGZjTMh8TAnKP
8O2YR2BSbgKf2Vn5LAPrTYzE9s2F+6cbne+EyKWdIwk3ByGZxWPJAdK5nL/CghP3t1iFGdRsXI14
9NiR+SvVXce5sWsU68IVZOuY8NbkcGuKbVVYUB8wqtkqCntY9ny5ZDJODXyOCQYPs21WoQ33oJoO
feXfLR4iJR7cLL/rchlEWTf3+8ogoD3UxEFDz2QLUcVVfr+ObnhOA/PSkR39y1x9e9+VqXk2xifl
3gOQ0YeqYwVq4EmM/lqN/78g5ek/x7WaOHPQjvyfea3X70Ou639LeP3XP/KvQhTnH8LahCgByAk2
Iw6O/H/FUZj/cEhMgiqB/p4jSGDt/p84CusfWPS5wIRvWZ7rWf+LR+GIDWLhAGkSLhZ+YpX+X3gU
f83p/06G4pkWR9QmChDM3v/yAj7fH/Im7f/bfzH/payWtONaFVsr4jM/NfA2KO++clw2GSEjuSVl
9Wa0eZwESA2Q2740+cTO0+HP/JuP7T8ARzj/e4iTacHX8G0+JAHadmMX/Jufhd3aLNXCmnPySf9Q
xsK2zgfdOm4zMCSH8AqqvXQYEeqgu0YhB7YRl2dgn0Nm5kd8NH6sh7/Ct3YBxapqEt8d5l+vDDck
dV/A2Y7loFqRY/Zuc68bwtXyeZtuz2pPCXiz/a/0P4K5Pr/fUD+aWANQ0jLh6cImP659eiAx4B7I
2R+kvNX/5SPYzPr/9G0gMuJC5ZEB0/vPdAameqHbdbkJRgwTZWcR7L6tmnG+0KCO7YBnklL3P//Y
TdfcPth/+s86HmIk3wtMYMDhP2mRfGfo8lau1s7ySXmd0MGGgcTX1XGgpW1UutNLDq4wgXsXT/AO
okStH7p3L+WG29ejxZBctHG9/Cn71L9Ar2TcN3j5rl0X4uV8mim2yUdR1faOBMWR0YCZs6XtjPWB
AKqHyUXFh5bwdh3GY+4nhKEaY3fy0/DkpNM73N/wiDI4QFODuB2B2MFdm3svCZEA2dWb+cn+ZIl1
2F33wt17hLd6KT9c0B79zavCi3mSC0r9zcUyY+gj+NKcv7Wgzx03t0tQkOFdbg6YefPC1LX+8DDH
tJhkrJYQnQnbTJLTSLabk6bPkpM1mXdbqc+TucSG650RkTtIly2sOBKTl14CqAqbS0cg4ZdP9eo/
uZqPZcTM01kISLPlQeQkNQ6gi8PEIGC3/VNiAwoQohjYgoIBf5DYnEJS3faWucapwY4rwEsEQpSG
Y/MXYbO5stPgHYwC3p/Ng+R1NUilNUowJ02YlJrVYEKK6NzCvuRiY1q54cnzqU3PQUzmxd2oH8ua
qmdlJx1ihCoXrK4Yo2yBqbPSH5OqcF8o7HYbrpQQLZgIKxs0tlKN/GOEyHfgKH2MEMiazYbFXiHy
RLptG+aWbEhqF7/Gry9pOIXR8tFYp6zxP7tp+uQDMMlNJTq97aJA+fgDWQ4xryXy3AK2Ra9B7s7L
km+2IQsNBFt8UfIXGe74S/Ttp3DHP06t0HkSyBUs1oO2GMSXhvEqVEZeJBsyJp4AxpJLWVhx24eg
78A9ONP4m5whEpJzxppmEruiS48sYkCUURczjgG9tzLfGOiehAq/YBGnu6SkLRr5URVWfBM5MIuH
vQ/P+BCkzkNQ5ZyZHkWtk1IF67b5SOv5edF0Vn2R8ays9X6oilPZZMMex3eNoik4gjlWe39BQ0TO
cMnrnfN27TzMnLuQ9DEi3VxMWYKFgLsU59BeYqQexdEkcSjiJYNj5mNmDvKnfs0Yuy4Xxi8vynor
BLr7lAr/uJSYf/TBnoYuyofgvgLhDL6K+KqJ/gl7Q37q2GXeugWmAc1PQN5ZZJg9E1gCOknEuB6t
NJbgd3aegHjb9s43dkKXYWzeqkMII/pKTQHgZQZP2I/rHSl9dVwxUeT3xdJsJtgkSZ7Zadr1ne3C
H+1w3gY488vBnA4WYxCKc73Z4w2QcIl6TlsQl00JaAF34FXKE7EjiWMvkuQpn7sXIHZAWTUGYPau
WA6Mjh4Oh0xLDOZuS6MF7xG+TAKaRUPEaiDbX2n9UlfjLRmzX35LHrrfpcOvcV7Wq0ImV12qjhNh
SCrXQ8QMPOQnTJjU4lLtfefJaH6hwCJHQPEYUNQxIPO812rwuS1aFGP4ENMp3TtdCVUfp81CMPKN
383A2sKYeLfbag3ly5widvDTfd7k1xYL+7zOwc9uxSkWZj40iU/zko9Jdg/+hpLfE3eeydRBNjga
ulJ/bPxLqvZXE0E6p1JhYcT6qWrm8f5cxp0pX9sGgF618g4oROm92p4ffCh9tp0fwD57k1w8/Gpw
e9BvaQidqV3EgYRkV4qk3JNUS7PqAGQheTweMutXVVOEQ2JIoy4k1XBwLODoGwIizc3X1AzPbUgL
UQwpfSwwma1qRocSEm5cMddyiSFHUzXkSPdgrXDPBkfBpgTr6b2jvJe+dVE91t2HE105jHicHCe1
NOq7xDr6gTUfA3o3xs42P2x7Fi7BxMqEXbmm1xnRs5NKbiowrLjAzWDAm1Z5D7LtXsw2fM7H/lbV
prEva7bgARFw2mEtribvtSmmmDkca8zcazHcrSbCyOaQ2GjypmH6TXQvoXrBrDBZkFkVpvkZMhHq
yMnvT1Of34B1qfr7zBjgCUxevb1ixCrgKi7VIk/C5NsZYB/zFd0p3/Mi2wCBZGhi7lAwIvsLfKZt
HoQDC4IB/NH7XFGwiDCtDuwPrRbneUhn5U1k24nhNjACRGCBsmGnQgxFhQtO74phJsKYioUDFBj8
i3g12Xd9kIz205vAFoPCONakMx1mbPtxJSjwumS5t8LR2kvDP4CCAhMkUxppeZYhqSJwXSHYQNKi
SV73xVLc5tVmADe8e+ypt2AYn4kZLnCtcKYlk4BhwI56XHg40Fi1zjdUFvfSwlH0XZahsuMvetbE
iW/pbiyEBx+4TyhlTLSTz/QPJ4lEN5q08lJJZrIloUnr47zm+NMTBHRdcFS8tCRb0dMsxhdtWHJr
rIBGvaXwYun5e2CA/CZoqQ4zC/5Id8tdkBmMVib7qgQtYJapfZw2vww58/ha7eaTxPjDWPrmSeqQ
wWz+YqMlLkQB5LNlqGxxWgGYsesZu5znYuBXABfnMEygMTNIGQpN2idD8qNQ4seDqc6xBT7zIj2a
VCCDWCrEz4TAIWeSc8C7XUPRFLN8NbT/CNXtnHser9TgXJgEPZGEYB+C2eIfaPK8kV5+CiRavr66
pPbW7ApYA/kQYc25TcVppKMcLFbGpfcnNcrisCoWPVUg3wYNrjpgiwmpQP7YBnqJ0vWMI+fvPrVI
NQxanoq+hPcgS5aqCoQBzKP+tKbJ9993w1+n5ywwv8yJqVINJ3pfP+jGgmPA3rF3rEOOnDe3oWgk
s3E7yQaQJfTFKUUJ0xe2POjytLjtTYCshkgr9kSqR55ttvBHU/QZ66aNGcxny++Ppcqug36+QRYG
Z9PIILCxAlcWGCGWCRhDzRiG48t2oked3YBsUES3DdwPealvpwn6YojvcWzZONfFfWL4y8HaTHW1
vrI6jCZSmZdlJeF6qYo/k/CRbSZdbCnk2zWIsV2SgpwGnXXuPJdVAnrnnT27n5Njh1FaMH0yQxxW
7CH4fhW800oNKYqnDtIUozhD8KkbKVFyxpQSIViLa2sK2kOerXU0C0yIJgdoUuFpkjDT97N8Udo8
OYl5XDoTlnp24Aao2ktVVeZNUDK0y7SSd2pRB4JBi4PmsIs9yKFOMA8YfqhV8ctFWe8dmgE7ALRq
56B1dS7DAJNP+scy5Y2HrWmnG8YYXAQ/1siYb7DAahg+O9Yij1sUxXGr0ffwESB7ddq7vuS2JCT8
sC5WTHzYHeuM2wXUzEUoQi5S07rkToJMPPs2Eoobw954Slv1sTSMfxdoxYfFKR9dBIhR4ZentZq9
642+SDGERq1sEafkxnCTaCYZEnT5tGEu8COCn7Dni+sM2cHb9sKm6T1N5hL1BHJkpfkdAg6IvVq3
2xYw5ucft9982BnoNA5iYyh7gTUcJEZRLQZ945PSsJMGhqJJo4rilThW3vhHBAzMHTbttC3qqx43
TsvC9VAVD9rgm5nIWjngjAcbssCi1mN4PxnZl7aAaKR9+up1LqpE3T8EMFniPiUo2FwoC3GpLTs7
6w527sirzutv59I7wkQ8NaihbUFjMUJZ2dUg0SqrCLjBT8Q9vTlz8ianoLqqZFidm15CnBEUl2vT
H+s6+QF4C0e6D7CuORPxWgoV4YuDq72xWJczw+StTHJj15N5tPsrykf/35Lz04nos58IfigR8UwV
kJ7tqWrn8Y2JNwhvydooMaxvPf8OVtM+ennysYqOfVq7kwXmMFs4B1PDNGscVlcUl7sK66+BnGdn
mOj1SH45hYt5P65Fx1wQuZDmiZQMTNW7Jk4tqv3m2e4numuixrNQfLYsf81AHxFzWOirR6o0/3HN
Ib0anL+Lyr+QoCEpJtMt867rkAA3U8RWmw4x3dHJ0oBhuUSvdPo61yD3HfTquuGG8R8l9WQi8EyU
g//FWvPr2i5sxW4QiGOCIUFEBjyAqJDo5pDRA2ULw8uQQdtcNNbAFNyFMTJgD+d1P4NkpJ9h4FuC
FC7q7tuxmT6QNhxTIe/k0h1nZnLsQh/bPIx8gwModCNmyK9O426OYv3opMkpaervsnAppYqfpbNu
DCXeVDr8aPe2deenTppX2HCpWnW7nHXFELItk5PMf6Xe/FyWYKZFMJIOBdNebhQ+EEeI0e4WWOy7
dfbejb59RLXoWMOzOVhIkXveGC7xWfcfDskOZIdq9hwkqFnzh49AI+443M7Dlg/bbhEYqnqx+8Y7
St+8ExosO+jLvYL1na23olvEwQOJDLAL223FfkJBc2kd/YvF0DVKtGh1UTp6lfVqFeKO3uJLJqDo
sumG9LaVqGBejSSB1VJP7UX0jKARQMDnGSmrAEWMZ+0+tKM1nEJBKZQVxgqXoDUQNqe/MpqmyEor
8jpDtMNvXUEyAcKE20LMyJFTC2wP/N0OKdw+Db0wHoLSpRUyd8ZE4qutc/Y/wMaSrpjA24FqzuYl
phEBHt4p0nCs9i2tCV7LEDLOtWXcs+S9IzqMnihooN6QVpj54ry6yAU7tFKK/XCBhyPpEtYp+ZfD
TGrm2uBSuoB7hvdsQtWbjPuqp9yQi4a+XBvYX8hKbrzlzmpK7uhK36xuffYwmo7h7crGTaGpPShJ
LU6wEJve2iD/6zYvzGVfsUd32s889/Xe65tvjs9yn2yFWZrJPadXciZ46aGtkwuWUlrP3P8x0OAi
wUYhoKkLz5PUeFky+7tWPAq66a/QRr+sotzR5K93QU1YicgQtmAq2jF2uZaGGs/WWuwLlpdC1bcs
lcWu1rer9g9Ni/zBTaUgBO590NYteWfzzhR+VNnFcD12VhP581YToQqFujNTK2Gy0IhTwe/057WY
Y4qiBxQdd13dRlkaohHckKojatphLA8+OMpssl5XDyxDF1bX0I6+egdhYzrZZjSt39BH9Z4ilxRY
cs8klwx66G+n5Bgv2/k99+RHIuAtlSCh0JnNYE+cbOfnbr2fs+8ehrUOTks9Z7cy3c4633tay/Y0
dqxpkgAunGf/wAJCpMAqKRrwDsaEHQUgRpn1LCVChak4TGT56JVPKiSk3EBMzbCoP7Gzop4wiohX
l+kY6gV0SNa4wQE0sVQQfQGZhuz27PVRhfNNG6CXm8hmAU3xzobqVIx5B1zuDncCCbcs3zDyecwJ
mE6qF7sjksPEsA9N8E07L4n4XfrZafZyNiRAqL1LIXk3KJ5BV5jktJncAjlCj5hkih3eNgjjNbet
b3ylzW8YWQiIevfDzUPesXomVznw34W9qRjnlP2g5ZG6AetiaFFi9FVg4aUxMGD7Zd+xTx6vSvJQ
+M/hANBr6LDL44azbMKap5X+S1NM73SGGpUqOiby/MoYBNdPz6FQavjspvZuOs0kc+nZBCLS95k3
2mdm5CpO/urzZ/udBWFxyb3zyNpqTqrmejbkgVwt51fnTy+WvzAoJDce+gJrW+JJ04uai+IsUWay
dMoOHUq0c45bIGZjTJfmgyEkO/l6HMVBW8N88IMpO3fFSmuIBah5HgRjVZT57C/t7GjQcB2Wi58N
yTkhq5vUc5/0zOAXuCFUIBLDkFPLr8LqXwwDcUWRsutSiOFUbv1on7ewZwuwk5ZLVCdMnZ0xJC46
O/qJYqniNWVW41XrYU5wTQ3h5lTht+/FQxU0oETRyOwDgcPTT4enJmcEXRI4kXBAg2msrpxUnP2O
XbspcSJNqpWkqSW4sOtuP4Uer8dYnHxSmVJ94fHOITCqi+ePmpusI3pZOeFOn6bM6m4rh+MlSCQe
Nw8A3wQJJivOwyrIcJhd9H0kQvQV+QkJ2ufIr9C+bgoBsTr2lc7kVTO5kXKn/Cr30/7gEfWskN3z
HA/EuJ4mZTkEY4bX88COi4gPvPmYvfW0HZCITq/pjK7oPm4B8aFmWzTyhRyMIFOyPHOcO02/5wP1
wwqTHCaX8yIZZ4ITzM4kKXvHBnQ5NkW6J7RyRSJLc/13ij/PfkDNRRPYeQff4JOXrO73Et7A3uc4
5ND0z22qTrrXktiigPQRKuWR2TS/L+IMt/buQ5e6njALoJlSXinyyoJaPncEqHQFy4M6D0HA2HBg
lWAP4LrHIWQSmNtNdhf2JQQ0644yqLhqA5TZScZwj8YcvQlCl8OA1eVUVQtxA6G4cmr3lacXI1qu
Cph3UIPQep50VT5qIomxorenPMAQ1OZwOsPBPUiBHANTf0XKrI1baAPkoOc9YkiMyPdKzm2A0Q+x
5wlBN+lgsotsW6ynyjfpDNsXyxXlwTJGyBVZC+CiE3y3Uh6z1e/vhuRn5t06Z35zMyTjfesQ1ZSu
ZoJqJHiqqvB3Y3qohyZKf2ecccOyFVl9GBt/H8C/n/ICcqjnvNh7ZBkxOaP9rpwIsoo4Yl6EeFS0
/qljDo6QnuSVxQJ/IHmksuKz8BJBLkGSH/pXBXTxT8K0PEVShKHhnA/GdGJHaoAU2M1zsP6SwcYC
BDZEw8RHZVDJwYp2r6mCpFofPAbsR7fHgVdtryf/xBB2dm6tEbefhfZ3BwmB2hbTcEydX9r4krU5
dPuq7L/72Sf80/kMEk2aqElPIwNO5qTHtswq+GQaxrWc0AUoUz04vH0XNaiHYes16wL+SzLkFzL6
2lO6iFuHWyce10NNJEc0pwKzbab2OdOxnbuE5l7TXO4GLa1bBsHc3Y5RRfDriJAdv9ZxJfHDm+6C
ICW7zDcpENGoxK45qb0z6YNVOU9TBWU89cC2MmP5s3RkphQmWHP6Uoqjt1ll4LZ6zJtiKd8WG37G
PHPwhHax7Fkhb6bOF02BOdpo0hUEZfx47V2xwoVlIPP3r+LMpKhzxPW/dK2v86m0zV3GHIcham3v
7VRn/yP84HP+r+l3+x/sAv+jvaRn2SF6w8D2HGR8/34X+N/ZO68eR460S/+Vxd6nkCYiDbDfXtCT
VSTLsOxNokxXeu/z1+8TlAYz0mJWO/cfIDQkdTfJYrqI95zznHkYOqY7LS7KTHZQPIkWl/2wavI+
X2qSe0HjZDRBVcbFy40tNeqflYZsZ+S0Nv6NPvZ/E7Yt5EjdRI8FXgwz4M8fxdIdQzi4WBZNz9XT
UDf+6Dj+S1wn7z0GvQPLtXcR0C+h+eaxs2R3q6USQFV1xlMbMnVohtP1I/23Fv+3WjzgvX85equP
9uN//LqWSpw+MkpXYW91f6lONdzr3/lDjNd/42ghudMKoV9V9d+leOc34VL8gvgrgEOg1f9TiRe/
2Q5KLOo8lBjX+FclHiSEY+smQvwfv/sfKfHS/av+zUhEmp7glIcyQSPrX/RvLTN0PfET9kptCriN
9oPQOykgTMaI26RNWHMTRGHnnNHuEFDSvbBgSWJwu7ULj0JndWebCExCFCb7gbwjOudEpQ7ELcVF
goqybzux0WVzFwH2hPqprXUE8oVuUWmKolPb2Yc5OifGf9BrufhbN9h1vVzLzLrXIEshfpkpV51N
C2H0qSosxvRaZBM8JVAAKjd6nAUPBEu1JwhmStQnQSVzPkyJvtfztBEuA8TnMqV2RvFbBj89to08
+i3RxVC7gCq8CJ+Qcx/JC4E4RH3GOaUH/QocFsGwtCD2BLpHJYMDhNbGKR86adxkfnumBdPDbIhf
XUfSL5z+qEBM2IMucJzur5SqDic5SQWzNd6ZeyYTu4+StyQ7dCIEu8MhscFyVpAH5RtI0oQbI4F/
lhms24keLxijjKp4slSMqRkWtV7ig1LYK9vgp8uSAPFiQBN0bz3Snpo23GQln4r7/hPCNcETXjyx
5X3g89a2QFo1OsrLxXaWHEqr5Mu7HpKZL82ofCCA2nMJDSMMgRwOFEbUyhg6Aw9Ur2IN2afRyX1H
WdOCskmEeKt9nHu2+xqhAUG94tIL29c0RjbjGxvtlgRlUzMgC0GQafNpIqxDeGV6NZMItFuc4AQB
etzRUwFIN8a+NdZL6WuMqIjmN3qMTTYRL+5cnbNsepBtfLlyrPSuTdl2Z4vrD2bU2Q5w9kXHEZnW
4J15oK9ciXFNa80Pj9nYmqi2ziwxYK6ddy1QOXyKKTNrxI9vMzBwoBnoEUE0rCnIYsfBljjuYHhY
uA2gArM/tEssXhPyEFHSk2Yayzgfeuzu2W3MMG4xhuFPLuXJchhQF95eqyHMFbjhsUV3QOpKealy
DPN+CZtyTPi2IjB0aj/qOtWPNAyOsu4SE0Ita8D9hW3zWpbes+W9D5KLxiZADEYvszHhl8TdZuij
MmbYHQ5sbMqKUS/fPkkxMgGWc05t1VF46w/VVx95F0mvr4mBvtLWmc2PdIVFlfX4i+Ab7oSi3DiU
ptiJd8cFV1Y6e1lWKuqKa7uk45RjIhXm+yhu3oKR9ZNG76TJGXQ9/RXK1efkpsEDvrvBygHIke8V
NzYuTnZ7fMvXc1bdY4qkOTbZfAyN7sAiYkuQC21izH/qUO5tmMzxxFoiKVnWVBG9HtmWWDt5YUhm
Wsc3OuNj5erd17p30ZCHF7hi37OMr5Hz3VskJ6Kq++shHGYiheo11B8FvcGcrwl+yL/uKDRgt0yJ
S8ZGgylAxs1iiD8zSlWcNP6p9A6LLeuopdMgM5XRSYwURPTX8hWpA3vkRNVNrljdse4VsY77KCHM
mRJA+0q89GqEntTo3qfGPje2dupTkrq6R1NyuBzfrGjL4ClYOblkDe7cQ3yEMYotD5YaaNHwOBAZ
YLOarIeIDWcBL+8Jtf3lCh9EpP/xIHdV5UsXdg7uVxTNWpEFscrykXJ1rjjaRR27xGFJfT3UBg76
wS6fwv4y98yn7RHQgAc1EgRWLKi9NJu70iblnDvMPe2c5lOyjaYzmkshMFhOgQEsANNlX0JKZS0L
0pVZ3JDoRwF7YaEW4qxQkYsVC0vqrA4D8VkDtgrDhD6KAvKeXoQm+0EF9CoLPi+AGGDl2WHQ3EsN
EPAKa8xlr4Rq8752IRLYkUZ7rS1XIT3Zy94kDZhhWVf30A6AEQ4JGJbeBbjpZ849R7jlq/pupCI2
9ql3iYebKkYmyIdLqGc/xMFuExIC9GmwsakFgT0YM5JdGvwxCGqcjEgxlyteL3Q4D2PBLy6KeaMR
7IOPzEeS3ZfTomMHUFQUY1JOisoCGcKNMLEJK92VNT+do/B8geX+xCZkF2s4yjR7TIaGgPuIw0Jz
8yP7CrA1LqtkvmFt1H659OMEJWe5ovLptC5d2XAKC2ZqAzMRFFWF4ytsE5gHo4CQHAUpacbyfpmv
iCUj6gj/0o3FusxVlVn4aRpju76eC4KHSj1z6hopDUIMnih7tC+WU2yYm9RkolikI3J4SIrnDizJ
Iom5rRlWSYur/34FDeoJAJSxaM+9wY45slkBBFI81Ga8nwhEQ1ryLq3NLsxifKWqlEyOYZbSIgkL
xY6z0xWDBr3+lm8QH7ACzl0hb1PCkfWj4NPluDDbxVzlwPPgy7/+jhP3HkNsY8fn7Kz4EPcViixH
THEhISmDeoMD3zJqh6KmLsYoNu+vp2s+2ZfE/MjR/mlEL1+1wYbh2a9q23gTeUhjMg2udfg1+ZgM
r4fTMePP6zuPZXIJg3znR1TI6v4eB91JtC7QuYA+Cor38iT4ch4dn2lJRc15X6/9SC4i/A9hZoJY
MJfMszj0/jpuzNu+M2+Hyt+BZ74r9aOkX3S2qpUwOOWkfluXAs5M/qzBJJ9Gn2HN9KhFxa+sOTW2
sXOMeq3O/Oue0pWHQHgvPQJ4Z8TnRO3GiagsHAQu+lz5rmMwmUbo7EdyyX2D6BB8N+Y90tu617Md
sxveG8ps6O6FYx4RywkoEN1hY9fLbCWEvfdzYAOevvHKdjH7xmG0GPvnJFc6f504txakGOYqJoxW
VouLyoh3EeGhadZx17QLQ+u2I4/IEiZnRR7BxMzFgGQdIsQnxSF2vJVkxD4YoHFUlcZgHVTvit3m
q4Idt8bScaQgxzK5mKYWJqR5/f1Jf+cf6qo2+SgJJOOVMpg/UDJcNw9AX/cu8D7Ai+s6/ZCMDczQ
OoaQDtuYj8k8TGoG5N4HRMlli1mkT6xVgP5AdfDahz7JcBlcEwLwqqoy7gZ0L3s46l2BQvQ++Hz7
9FYwr147J/c4kwkrHG3djfzRgQhEhMNdwhAozI3weS+6kWykgXTaBVm60/zsvqi5onEo0lv5UDVw
J41k12PLGgtqTePsCsol8f3IDOyBgl7SGaSPObUmkJ+87LIyzUPV6zd+o63V10cOsTJ9wlrTYxA/
WkP0VnUbr073VHHvqpnO2ZAekSLdpRkHXa/WroSh0YkbWVbrhm7G3oXvOepUowuK4P2dQb9hMXFC
zNbRANvm0/XZ0oBdkpAyb1Cblj3yBR2NmEo32Oa/CGwsc9NctZq+aT1rRZpiU5hkJH0eikKepk4V
fdjHtBCrHLFeOg9RBuZl9vaxru26VkOAq7eSftweyaGHd1TJI/glWg7INmVovtkqG8QptLXdPIiD
DJL7gPYYRhm3EQRtvq3eYZ8RmEc7dRDd4vvMLT8b5x7ELTw3YtYh/MwC0cxyyKJEuf5oD8GMgah4
iJXLn+M5LKL6eXLLjzrPStbiTJAbbnUbBifJsXLnD92UD5mfvAxpPa3dwDsWvk3+vkqok3GXZtFR
0to/JjMS/ZSSU4vT9LmVA2UeXOYrt+i37NeHczLMP8z7ifMtMNZaahYbbtPJIvSYwY5swXXqJadY
4FaUadMQMQAk5jLD8O93sPdBybUejVmB32AqvqVvkxt2py2k0y3jOKDlrOIGSdQoXfXydRJcEl+u
h7UycsMta4v7RLKpkTkvNvU5ayIWVhiXz8IwnocAcw8zPTZiCdFTW4+3E9FkmLf63vedCw2e9io0
kn0rS9WxcI5CcEBXqhgR8JVIeqwpa5Ipq0Fa+VrWOVDYEQpf5NMcHnfKhUTIz55XxpCd0i574ZHO
oLgotwOc34QR58KTP6XOkA8PMi4lL6Y7vGp2bTnSGNH1F6awENasMVpZvfHodEMF2VtZaXrznKSS
/ecQ3MUGq4W2fElsbFBFhiGgojEctdvq77gT7nOa4e2+Jio75PE51ezXoI9uyzDpDtoc2UuKAE7w
xL0lq3JcHi3KXLme++6N8q1xYxl4Gvzg7F+DoioymnnpQ6hCpNYLewrJpDJ4mVTIdFBxUyzbsMW2
tYqhliqQOiMqlSqiWpFVRc9h6aoRUxI03zHeot8AKad9ITGr3RDLIKSH+CwyRFAX7AkSNU+74mCS
kRW2dUhUaNYUJLxtab44pXtD/1K5t3P3SMEGe6gKGD6Q2C9bxXBN8yRULNc0WdBbpTsu84wI16Tz
hTqv7Uw2Tquc71FjpdyQ87UpnMdS8UZLzMmeKMK1owinOIs9nYxwQVZYV6HhjPTwpGLEo2HdlLO5
paa3oymh2LckjtnMsz3k4iSJDHMIhTLC/crwEBYJeWWGbYhe0mH1Pmeg3xxM8KSbe1LOBFLw/Krg
s0YCWqootMnhwHFc3vgqJk0p0WcOhZuispH9DFHqiUx1pcLVOupIoxt09Krg9dRmb0vDQwkCMxAQ
jyZl1KEyGL3Y9RnkRxXhdqOIpwoPuzz2Iq63HFARwBMQK2S/yYAHkjB4QSp8DIyt3nrPhYqLO/Z9
h9i4bFWQvDeKt7gyD4aKmCeOB93SfxcqfJ6pGHqim58iJXdoBcMKGJqyd+NML1R8nR10uUtgIR1R
PU5u6oVcgeMruK9XCALXRU+/ch9N+AJECuhbmCo/hjag1WtXlCQpsRyZemzvqQnB8Ir/q9Qo0tHD
Ao2PnF+r19+aFJuwKIqVg9Gi0kAuVhZFAwXIIYA6t45+6TunvY3TA7uJAcgLnrQAGoXnPvgWpSm6
4X0X2fRBrdAXhmvWXhRB12LksIwTd51S7Hv6UhLDjG5mNz1Jz1KbD6dU73MXpfsCfFYk8gCLDg6Y
X65P7AqgqI+N9ZiBAZQk3l352CFFDGFh3dqQkjmNxTIJbeu2cXQHV74Lhq6ixKT21qPAUI3hleBx
L0DPqLqEOs4Y2LrJZQzSB5rS7W0hz8I/s0SlVpAYQd7VxpoCzJ5qqRCse5TRQDWIt97PHDzUVJwP
sbvT/fg9wFcirOwbcWg3oMnt4hwo8+QuAkwHih3V9q8F7BI4lN3aSjG+U2RcBvdxzeAFkvMahsLd
5GX3iZU2q8LuwYyxC4rqpNq0WgGQn9w4S3Zv2ZnVV+vM82qo27MPQ9rkh114piCAYX721sA2jQ5w
hr8k4dNSWxau9pYlXJ4BPTbYGbrntCVG7mEIr/T4HmWUzUpV7wfD/46opGa7V9C0I8W7VxT4/6Gl
kqON81Xb4glJmWexdSS/mwA46guWbmj47HqcVaCQP5LDC7UjQsfAG1VX8muW7Z0hg5855dVg6Lxh
uMdSAjxW75+sqd2h4hwzxwAekr9W7Qi1MTzb5mM1eEzPUqrujeSi9eZD2fLUyWuuv1IzhyVcTmeZ
V9/sKGkcsBnYhPMXUIUJf02CYYIAZNmlPHiHDap+ivEAHG0229SyFQjaybASdlmtWKbhCgh5VZnr
dLPY5htVI+W6nRAiWdPckAZ8aZzhCeH/2QeQtGAHHK80EEuOxYawEiUYjA5ptjep/0KBW7jd8ORS
hkTJmUnQLySYkgKJanJMgklhrcqe3dWcUKrT9ffMVO5cF69ArzJ7UaStLZZN364Fp2TC1Lo0R/uu
G11o18FR0CCPTpWkFAIm1W0SDiSakxprabjL5xbNSJBG0SSPLSEwjoT1hsaPYqXVobfF6ENCfkMa
BgZVxorZkMmPZpTEHmIHYNKoz7dydA/zsxGQsmELxoqKKx8MBYH29g6q/YUZ2yWjgIZkLcvhITzz
L1QjesG6KWx4Qkb4HhY9Je1jcOwlKn/DgilInS/MuNGmi/HfTNPjNOhPldNN3DDTVTPxnKRgq1tT
N3VjyPI2A4kJ9dKiQN4q7j1gHJq4rUWQ0B1a77lxM/VUxJpKsIIvDH6SMiRAOQ90CErbgnoanI0G
sK2NbdJ3gd4HNaHIOVZ1ulDIEFNrH+xqcQZTfi8MrF8Gw9uDp5F9z6NzUAoiqcqYV/rPrOs6ytwY
X8v4YaiDmyi1VhovJQwWaLZwsWJik0mbbt327tnJP/yRe0UMKMap3QNLePBMBGd2abwPqmM93MPl
y9e+kFiuFGPW5TrCxU6/lQc0Kr/DG/Briog8A8h5lYniKFLNY9f2l5/pX26ZhRg9iaI6uv2OlIaH
ALwu2Qn7sXchAfTRd6dnb0nHyCFCbV0Shruw33yo2EBt2qi9sYdlivV8z3UG9pE+DlUQk205Y5Hb
fOadeT/cjx6s5LK2aCwdK4YZ/BKa/SnE5ZQFD2kwwZijWidrOVRDJh6GiC1Zllve3WS2nOYtlXmC
yR6Ye1yikfVlt9RtRkP7qNt8Mr8XR8s145MTpHeorAXp/MHZ4GGyyM7ixulmDUJKAXllNKl3LW4s
a7wLVFml5Ws0PujVxbLM4KTBkaC1HR8LRlAUcJyyq0iIYesbBsZK96PoeCRWDKOGcWrWJC4It7ri
phy43EBxLWes8CFknynq1hrO3Z1G5Xpe9ispieRn1mdhfIGa4U7a4VBdTSauTIO5ae2guA4FDpOk
H/oN2cAO/6P+bLBpkJTFLPQBJ2vvm+IWEMezZ/dwj1pz43m40WoD72LdF/dj2x8xJMRPZXhMyojG
idqF7OmH3ioI81NslhgLx3Ob59FGA+G0EK0kEDw62k7r0QlmwmqPSJ7LgL+88NQ0qMiUGpjcGg3s
rHTU+lNQYw6CiftgBdm21wcCBeTDbpjN3BlGy1wN+xxAAectwcq1yYLbisOHFYT2atso3WPV1wTu
pv6klVStBEIApMkpIIvdX6qRTg3R+HyfeFaY8Y71t4w+1EBftu2rGib5pTyg/y+v/RQurXNYls2F
qgGI1fYvY746tQyEYgMHb9ozx3HCU5rhy7hOUAoIj7qbEscBkU9k7I0Y8t/FO/+abdRd9FP8dqZD
tBNF6S/N063vTvo8S+UtszZxwhMvAqdS5MZtIrAyhOZ/B5Z/lzr/RiQ1mXSjLP77wPLxo/7C+Pav
ieU//s4fIqn1m2fQeIEeatvC0m0o+H8kls3f4InzG8KGFf27gPqPxDJ/yfYs2/FIU0pHt/gIDXC8
8L/+pzB/s2mnZiPNoReusNz/RCf1XJVG/VNaFZGUd9eF0A3TsMRfTqTMmRo9jzJEKs8yIRmkbwmI
W7BfWGjxB7dlmgGsI+4gcu8If/l16BlMBU6xrez4gyvOXTjG8G0K73MgSk9hybHzGSFiCl0HbY7f
SGjbOKzvcgboy9yX9iI3uM+wimeJL6f9nPGIB6tfLeSc/cqhB7csils655exy15O5OIr17Kj3XcS
EC2hMrIli2ICGMYajCTAZcAAXVJui/8PazW6oqPYqFRhUFZH5aFXnerQP1h4zQmqvI+V5i+ZD9IM
nXvMVWlX6rlGQWsyXq4BrKShvif9+RaV4jEIjk2S3mkO667Bi9Rq6HtKQ9RRGz6ul3mrpm5xTHrf
gmEhHEdCsGKaPshp7Wp2WrIaj8S+9rhjePMmY7nm9mcf78M+ktMDcG4Umtpy1lzK7PBIfcHWN1a1
1U2r2Axa9onzNmu9rxIj+cqv2ESm1cTQMVo78Af502UNHKjNNjmD6IXuBwEO8+CmBROkm8SwPdke
BAYPne61yww+ZwUi4j2bmaX7xYMB4NIFMrMmpJsB/tBuIw9/T+M0dFlXAdqZGz2M/vxmC9z53IiH
nVUAi+B/48KpiHXGPQC52ryb/PZXVCSQ/po+XzkdhsUiY1RrtIxEYlfFC7txI4vMRT4BOu7lWb+8
GKlbrrqMejY3MZwT6YdbjZbC7QSRq7QBT9Qlb1QLWod6SJ5Apzx/yyTQeHKdAichT9xSIYnc58LF
mBUNRbiMHAK7bjoUh0RjVhmbzh1uL4fQqG9vZIVI3AdNv7Gj7EABnIHrqXlKkzk610WAA2uwHmAT
DXsPyNB9NI4PdvDiBYQ1peA5YPfIUSKclH+e/8PgonvRvsZ+ep1dEJr9PL76XrMqcQVgF8VxWA6F
uwr8/NQxj1+OjmCGIsJHF4CyPtYsHmMAUAoOXho06lUzikcz7oUJjIYO3/y2rKp78ks3+zgDIKWo
SSur9VNGNcj2Li63RdjK+6ij5gaPmAvkUNd+dQLSBRn95TinrGrtwWa5ipYItBNVbtAeK0O5OdVM
LQQsXCtEvO42Z39Eke9KgMNQNPExVDDAh/CrKNpffmvAzWo0eekd0FtVCybaZWjrF4b1Gnc8DM20
jo56wudWdbyqwSvWEmQwJbFXLmu2oi7tGyOG4tIz6rkJvVw8FS6Z/KJu39oXDdMgkJ2JfKrdJ49C
dD+zaQUYY7kDRSkQmUAnxDdw31hqmXdpcgeCwmw9jSXv3ufidiyqcu+7mCaNuATVTw3oQiub6rMl
05Jo3bFmvngZMsZXFWRZuyaDZiOesxXduTQN3WZtBk04wOmIq4VAZ0DC3uhbOrsC2TyGcsR+oY5s
rX+ECSk9kJsg74NkX1us26VWnCrM0qGDQR+AmYfzKzpnAKuCN+R+FYWEvJgaL66PyFuy2SyhisWq
5wDnHtVlqbxNVQeCqcoQ7AJv68zGwZ4Zc+HwIE5et7sh7u+LDFRNTK0ClSVJqDeHrjnoGS0jg84w
B/KZRR1DEPb3tepniClqwAb6nlLcQOcqQdKMhoNp52r9ky0DRUNn4zBYbPVxxywn1QPBWIjQY3ju
LOOF1WOjxINGNUdErfXuzNVTRKVES7UElQgs8OKtTuWEroojKtVCYdev9EnSSqH6KRSzDQvCzh73
Jnk3s2LMKWo3xqUc3IPu8bNV43Hb7GrleQHYj4ZrRU82tRg+9RgFs+VFpBozulB/SKR/Jx0sNLFo
4f+X3BcSoEqFatzoGMiIydiCbf22KyLziQcdvsoAes4UdkDdOGmKZqatRcNok/ITDH2q4wMkvwHZ
yD5EzOQ03Eub2MWSN9KxnddIx+JcSO4FWnowdJKspQjIHku8MQQOgo7JoIFtFKYV3V4UlYmngdaU
XNWnmBZFKpGqVCnoVqlUyYomtEOY4xKxVAGLVt+k9LGA4uPBOasNy0B4HHM6IQBHVbhgJcfaLt8n
8egE7BssoYOAL1WoqPPORk9aAfVtmVlFCu/Wzrd6DOp9oC95ZPqiamRGq/uVBbMya3CsaLHp6uHN
qMrnMWTeKXtKI42kWcx9+FCKtzDFdDLwqIC5h9aEeyBEt0q7HwhEvFVQnTWEvpzeG2camW3a0Z1u
MsUjPVYgCOSxs5PhcJgt4Fkgek5kkfZRBdgyrTEDSObkcZrD0nTnvVlBfrJH56FPtPJigfAruXNW
8ylpBESUEI5siNDf5MkmUAExu8yfiwpxwiW5XlBO5VS9896Pl26GL6Wslfy/JEHdMOrq4OU2Z5jm
njPISwIzygpjf7KJx2Q/B9igtcIFHtllp0kfXpIxXxPCXQk4GDiP27Xhzt9GGd4bXX1MCnKgOfDD
wWeSMFi/kkg8eNodIPNngm9V2OTkQemfyJaJzmQz8xnotE1N562gL5vumd0btLFuOUU1qAwrvs1J
zqBCcsEFJeI78wh6HUM+t0z3uRSvsbrFEfzvT7Oob+KQvguMMVBCJy3bcAZswxiQm4Gi1RkYuF66
2L2tsiTaNcO8Vhk7f2rQbFq2iQmnjgXCyO6Yq41en22NatyO+vTqZAr/6pZy1Qz8zUz/kFnyQGAQ
xh3BH2/QLyU/mZ0q7DaN7sDJx6D3NhF4j40ufE5DKfbdjDZQ+PqtK9mm+sFq0gXmrgYsXRY+4l12
qYTwnnBqPHQ+Jyq0vBk49yk0HQijsXGxDRaEKRGkTZxVdHQk4pi4wL+JM3RRxWNaMog3DGvpW9MO
ktn3EPQM+UvrwXRw0c4TcyRG+K8EA7gTqdsw1IDDAFoCDUL8SoCxrInqoPKC2sfxZresbUu6SGJm
kCWhHMsmz6ImqU3DiqDmSWi6E/mwgdL2ymY2aONW5h73FBXFpxH1jw29agsS4VvbKg+lkrCoG0I0
app1WWWCnJy3qugdOPp6kWEPqJ6pFK/vrQAgmDcgwJnDMxwV80b3uwvggAMwZiSOIh631EWkCeTQ
cU8ok239l+3kb1rBuM/EiYTM/Shnb00W/Fx7lEyNWHqph6m/ilL5PDoGL1qjUVBs0KZBLTFrC5pC
RPs5mdYxKMnrMajJHC8FuBb73JgcYrHpQw4BcwXx9eeaj7cmwCJWYe/bqTuNPcPosCDAEnV3CN1M
J7vE27ZdsY9D+8fOgNv47kucA9c1s9hfDwC43DxcWy3jyaYDeczNcOGVwXvuiV+tYH3Bam8X8gLE
O94Ll1wmoiB7ao2K46ZiPqMS4HqknowW2oJeoQA2vkWqRG7HgPSYHs41qI/iUZLwZi407TwaqJb0
yT6nEzoMuvm+g9GkmiB2s02aAFu0uXHcGysNul0tc46RM58qzI9lT4khu6ITx+o20dnlBH18AyL4
YAQMbOOs3ZZWcnSsCqLauJ2tN4f32oTM85UkcDt0fM7SJiybJHeyojw1IDQZWFQ1SYIQe+pTYVs6
b01dfMHfscC11J/R9IMbu9iQY/4uXUby+eDg2OMxhcpXcBFxqIUXkQHfk3RoeKKsg6nxVnY+Hmyz
gjOiYYdJ6fyr+2jahIzCVi3aDbf6sN86PAUWo885AxA+WmaGvOD6otfZYp7fWXf2hO2B9G8LGUUF
3AfWws25bprvFJgEZRI9GnlBcZjpU0dNjIM4LKTEVUUBhpn10aHqOndNMc0bcpW1F8SsF8VdZkFw
LJxmQ8wHVLptHmTWzOuq5CEXqHWBd5vqwBpx2sXUObBKtOrqOBJpiObuFKb1Pp1VlxqrcGC+pVP+
UqCMTVlW8SaaC8n8srijzJgTzFX3P2CLkpkltT5bvrQbcD+k8/HOxRYz9JR0AbC58wSdu/EHMKPj
zp782yyKCEWaQAmiqN8Du3mMowyAN90e5GDHJ+F4R1m0n05fH6c4eeTBTpaJ6ZZlqUo3z7UJUblU
lAMgnufyLEzI4LZZRxt31r+zsWG0HRk2fNb21dNY0flEhA0dfiiOd3h4KbmlvjTiQ6+13SGPqAax
ZnMlbQqFDSN7A4TO8zoHhxL4L4Hf2ifSnxga3Z8m7NztDB+h65wlNpIYm3y6ydpm75n1r9SHMK0F
47bPRn09yeAbp4YSrtLdNEm5aLzB25IMRYKeqT5IKkAFFVZ6I/3StPCMp85elgE0qqZn0Ili9zp6
wcHRnWLpUFfFtC3pV41bV4gF2B+dJkPI157dgRimX1GErsvpR+YIGP1H1bJlN0LAluy2hBXEW26V
LClmhCCqUb4iBQYobBABdMM5dKAU6/SKD6BnFrJJXK0CSrttI32n+nVYl1AHjCt+YNpzqy2XngIT
pPFdp0AF/hVZALsA2P6JLXvA28qNq+QaDw+Zlvs3ZDWJyrFwBcrO7o2r5z8PDxyjr7poip/2f6nM
AXdbAqxB2F4bDf/5X5ci45//5x/5ty/0p9dt/vf1RYh+KMf+n/5jfXXv33e/6unhV9Olv3+GP/7k
/+9v/pEB+LvBGDMojP3/fjB2F/36RsBv/zQZ+/0v/T4Z834zDcfwGCtJUM4Sk9Q/JmP2bzajLQZm
lgS7oOIF/0wQ2L8JW5ikRR3h6gj7fIZ/TMZgA0J78xxd94iXWEL8J5Mxg7f5y2iMBIHlOqZhGzS8
mJ4FuPBfCXoV7KoYrzJyUJXR92oOEF9G7sN1A+aAFNTIZZGGgIK+cuvTVsN3ZOt+FSTPwagY70nP
xqvf5XlPQg3MixrgF0zykxofStEL6KYD1Q8WK2uLub/H/L/C47410YipZsDv2yuZwFeCgamkAwJr
F1OJCVqNrGCiL1BVclMpwaETJXlDDc41UsSgRAnGeM7GUEIF07O7OQmTU1baRyjmSHJ6/yiVvGGh
cyAg9YdCahe9TOVuVGJIqmQRLmH6bCv7oUNKXjE/WmdKRKlQUyLIHGgrlhJZrr90o3hBqh7gfA/3
Glvwtc5ddw2gmvm9EmxoRKNnR4k4cmA1gaYTuIR1p/aBBMeFeT1sNx2nY4sS5KMIzT4c3Ml9BBHD
PVuJRnnmvfe5zehICUoaypKDwuQopUlJTi7aUxVcezPEr6EsQUbP2FzCpU5umGIctqVAOi6NkrKa
4T7QjyVYdQvXJYjmepX73iFBASP63VAt+QH295yhkJlKKvOVaCZ68ydIMM2ipo2oamx0HyAFYbjo
GFLqwYs2qn10Yz/0KHIuypyuJLoiafFGN9693VXnDhXPa5Ylml6lxD2hoXs7sl27SvjTUQAbgZrX
A2mx9HiTcrdjb2uBnFLCYf67hEiEAkTEvlHyIjFjCpE/LKu6b7BBYSzlUI19fdvDJB6VRNmQcKb0
MF1FLcvaSppPtv+YdWW9bGhC3GDR/0oiPreSPl0lgnopE7c0eW+VPNqjk4rJpIi6ic+ixwPZCXvF
iXLJ0FaRY3SHKesVUAdmPgM5QFLuNU38A+yN+VY5Q1ge42sJ5/ynMEx+EiXmku/ctPLkK5G3KiV1
O+i+UgnAdsP400cTzpQ43IY7R4nFsZKNNUjjt7WSkrFucKagLpsVS9jRvRuV7My2mNX6T4xbDIPP
OlTyNIPWjyAp7pJ+vLda74mgbklLlLVqlbTNoGnYdFGG00tYW0cJ4ACkn/qMvUxNYq/vVH45n7S9
1rNGnbNiU9SAFDwlqteo6zUqO9fxS6Jk9wb9vRlJaxKGeAN9AcRbifT1Va5vm2ql92QXMaNsUjR9
P07R3ZXMHw/jxmA0EPjhTnfqftfJmQ2IZXz1vcEMqLaZDn9TvYWfRNkICmUo8AQKWD1jgsNrYFJI
wKTRe5DmY5EAycKT0ONN6AxzSeHX0cSzMLjjU6hMDDkZkbp4m5S5gX37z4Tbga34l19jjBuUEUKw
6xkGKq4g/TqUKs3PHa4JIOnABJWRYmyxQtkAQ2JlsnCV3cJVxosWBwZhwhQ7O6aMwHe+DVwarbJr
lPg2ZmXgSHByZDg6AhhFSz+mdCHH7WGGPP1J3DPtulpB8IRU5ics2ZbzjbGFh2ukxz0y5lIxAtov
Qw99DjgWkw6vie0AIQTsR/DDGs+6V+Gx94v7LhjvHJwqVsFazKjvB2MjlJEFswwnNYvSJGj/D3Pn
sWM5cm7rV7kvQIEuaKbbu7SVfkLkrsykDfqge/r7RUkCpD44ujg4kztpQK3qzNrcJOM3a33rTbWU
C+66de2AQvw8aCkMYK2DgzbGBVseKPkxjuGh1+IZpWU0OXoaSwtrEKJ0wCk8pMkTdCsG91cnZzXv
1ve1uGt1U8nw8jEO86dOC3faDiDo1PrMv7SsB4wIQ2KUPpWW/GRof3pqrn3nZO6FxCYwqigLRmdy
LqSM7Ag//oXjh+nt2l0AXgLj9rXE6AvtSLhLtPCo1Aok4JzCuCu1MMnVEqUZrZJpGulZoV5qtIzJ
0oImT0ubKjROAq2TW8vfJdqnBQ1UqMVQyfSYES4CxZKKtcsnZs6nJS7UZUgYt9aXElVVreVVtRZa
eSiuYi29WhYHe3r1VWpRVvBHnoVOy9aCLYlyy9ISrpnSrgsUD9dQdNu5AUEnyAsly8YW6/xFxiyy
zYkjEXT6m49KLNRysY5cFNEXCoc+XHkdmWLnzJtaJ6cNrg8uGAbi11SwTq3syyBx5SnS4SuoWMA6
InBb5QY7FgYgW3te4k3Ys3wqlvRp9uZNFWLRso3oCwUX/RsFI7NdCyB4Ch4zheKXMZN2+snkKBE3
lYw/VK+Fq7CUGKrZj1FCM2FQ6nt5fe5K0hiREDxWOAAqm5dq2jE/CNL8SZnM50C9XdLF/YjRSCGm
5y6a3OFgOWmzwW2OlFz6/tZMa7y5CM1qczgmYf3QLVkIqvOlMdmy5AzUrTk1WSxltOr2BT3lbeIW
8iRjlBJNh3Y4sx7ttmvPuZnfRXGGMDFxxm06LG8mf6WE6M8kwqaxpENzBsx/W030FtmIRrtEXnJW
wC5tcKapUr+Ufh1IV76bWs1UWQMTP+vG6/IHNJaqgBSeC/hkpuCB8kf1FvVsAK3umqyXKijxxuWM
hqf0G9hcjqMlT3daUzFmt0FIugKv27RC0y0b7xul0SEujR8vte9QxwGKaax97BvvYUG6huMeOyEu
c74UGxfd7iodxckrQO7jfzmXdvHZExnG9u5Tw26bcq1682NUxnuM35k3LTpRL3kJA+XiAnXXzl4U
3npoEVTQjj2WTPMkRCJ6tvYwl8LbNT3lDBym16knwTMnxSA04jMZDXeeJBlhpBUEcsJhJrUEVXPC
zTqddjJq76JsUkDjaclHmxlGFLPLRC0aCCIXvb6/BlWCYspGppuUy26xZnmaPIqfOjfalalVnLOh
fhWIR8N+IFlCoG0EyLJP0ybesm5oYB2BtNE3YRKqrfVoeAaVR075kFJtjBg81ghPCmYbTUU2ywqg
Nh+BpNoBGsmW5N3HZLF2mRcybylo2OxkepYpD60tC4gBPUitSP1Cmbq2vAcAIcZ28SRK7AZChcVo
LvmlJEJWf3zx+qtbGTNrUOoAm9KYedk9mQTXydS0GsVUTjMtmOCzJQBxQtqoQR/dJx1e/YkItLHc
FWR1KchjMKGxXFmrqkE1BBsUN0Ae3uWhO64o8ZAr+gIkAFvGFUHU941E/BaNSIA7Y2WN81NMGJVl
PQVFfru0OUA4J3sVQ/GCm/zJg9Ifh8Xt0vGMqYS7B1NDvJGJ+1rwW/vIuncD7zFPxYntCsAwn2q+
mv37sjFe4iRlWFljBGnhnbGTRCKJHG8VZwGZGi7i6Gp4ygc0gRY2uyEBohE3FzslKSirECpDXcNL
aihuBaLvOB8c9eaOj03bfHYxGbdmChOvIQg0zXX9qohm9WHkWsOpI3Co9b6l3d6MXbUnfsAFRbeq
K97RMKT5unllBWbxlFXELjC7LKA6dLZzEgPntOR/ZDXAcbbShwr6m52W2xSORhBWN/0Ax0C5J8tg
gFl84P9HNjsW3404ZoXgpaa2pTNTw4h1Soyo5z73HYE2QgyburH3LOJZUSzD3tEYm64RF6ON1p6v
eKz7AwmH6WaBCBMt7k+LIWApMNPC/wMF8pnncHs6iEnbpBaQSkpvLeZ83iY8fbrIThtvU9jleyro
hYgaPs/ds9dGCM+cYSds67dF6lBJrAhrCVNau8XFXIqp/HlRGo+yEAjENzQu0U1l5+KQN5qeWGQv
Xd9dAhe7g0QT1k50J4vRntD5FxtyQ3ZzDtOoMfY59iA14yCBCO3b7gkuHOdcEQpOrFfZhO/2gD+B
LSAHJMNZtY4nOJAEepKmxFQt7JnylagACTZljgfGrJa8cmGwO9syQO2Elmct+/FWaO5tqeQLU6ck
Q7lOJMSME5SFUi3vBUiV0CEPmFweuSJI4s011U9jEQFustZMFCJGE8NSNRvEusnsJR7f8xxzojSy
n5ZFPV+cQ58W49btn7DjEGintWjWANIEF66PRm+VJWG1bqiJNwblydS4l0rVbCzj/n6gl3ELihpf
stJoy+mAdRuxQMnRm87uyZMYguos5DDp24es63/KghAzK6w+BiNhtY64m6av23VD9Vq55jYoaUY8
x+2RmemzEkScN8QGD6PzoqgQjZL4ypqyyJ0QYBLb8QAA7LCwhTLj/suP5x8yjZFpE6k4TgZ7gwCz
EhPsMkzyvWBOLgya9MAiLM1eDiyXlpty6mYkr/ho9IcZ659m5pWZDQUcF2tEG16Q/9ByPQgKPwOY
y09Owck7lz5DWxgtpngwW5jH5LwNVneaWEuuvPS59zJtSuE89o9j7z7gBn2Lc7xprklMSj4+WJW1
yQP/nDs4fHGgIl/nCdAOQjbq/O6oPiKL2NfpO4QYXj5STIC0ujeWLwz3+1Nmy6vt+LdN3b4Ju7o4
VXjb0iR48Y0RiqM2yjXDl1nX7wnD+ljlL0koiLdPOvxNJPGtmhKBWrldZsSUw8Kv6EYLi3e4DVS3
jcr5d2dyp4AQvU0I/6EWzH4IEOfvr34Yom3cGoipH/+YNs4FAPJPxWi8VQtCgVperIWPgBOYNRqS
ejKsYs73aQh4doofl7RAD+biUi+7EvsZQT2vEUJQjBIfE3bLyur3+Gd+IJ9fu6x9m8fgye7m40Du
p6nZCZM2S/ioJ2l7URoB96tZ3q1rnPFa3kciJbaXCecESMApdx/8vH9jePAG9MXJfAYwKiVQdX5Y
XJAJs816Ig0Vu8+kJQC0y3Wu8HrOnQBzvX+b4zjyBhudUwbwGtoTxf518aYbyMw8o7hpmxxsPuA9
np+3DFZw2qcHBpW8gW1Td+5vf34Pboe3P4wGC6FiTTgPIm95HdvyjjNgUxTpjxcZT5VqMuh+6Q8i
VC00pPPm6qI6lGN6DWeABJpBgIJk6w39DhQ09sMRsHkKygEf7uCSVQ393fLLExP4CfNN+pMJec0V
jJ7AOzSJiV0FJQJgrdnctJ16USW09iDbO22xy2jDt+VEiTyVyznsEHbWmK5LadjkPgHjjpCjYr5P
0n1DMZjMzf3S1NvGmnIMKbBvGEoxOCqMs282w6tRtAezdqEQGwNbQhflFbAbRBA2hyink6HiT4Lv
XSSxoDDqgSVC2RrDsXHMbevw4gIkiWFriHYdMxU/nIuPlMQWW3EizLTmg5PRQZJzlPnSWjeldZ+p
siDmj8pndrobo0edYFS/Xb6frQg4NgOBolbOBENC3aolU7v5wVleE7/P7hq6XtKF7BZ1u0DvzoIV
xJ0oiTkQKGFxATjtMBylY4Jnds1fhS/nHczj1zRHtEa5P+1Q07D6MtjR6QdMja+t0b0bBS4FB/PV
aubdKkY80LGBB3SwppvSOtVduhtxE+w41nRurfPVLTxGeAQegIUd8Gmk9IPhshkc1DxioRcaQixV
RU39DfUBgXnJrF+Z6evgpGcquuEg7HTZ+hmDo6jgtYkzLSUaWidbobXtJ8lgqhW3vc/Mm2s1wKBt
880QMe9f0IKvg85SFObRJ0cO6drkt+IGMlJebt4j2mBjJ11f7oa6umU7uzySFnrfAtWWtptBbRt/
0RpzIdh8D6r+VXsw4mf1nva8peIxfUFn008MHKaSYqidfsUVZ7/XRL9MYfPw25/pBG0xF7BWWBXo
YII5ssqLehss81gZhJUU1FrboAfs1AUzr4K0yy8VVsQVeEOytIscinw9sPto5m9ClTakvDsXxdZT
TO2HFZKeVXb8QZkhuBnwhxCN1Z3HjCsVYg0FHkbcd2qWxcUCqP/3f3CJgbeQZRzPBAwrGf+uAmpX
O0++EA0X4J/ZNGEZB5pAJ5daBe+ABmoGKntUBoAHRHtY6u7XyJJ23YJlXZlD+dq09i7omLVCr/wk
mRWGvn0fSaLFYp+s65kZzkD+bSGj61gnmopabglgCqiAB1rijtg1hhlQu1027T0ZZjkbGrxpBce3
YiJo2XvZoE9SDXKnpmx2k6Qv7DqcKHG5yVwUJGSu/zqHJWw8GYFg4OYZFyc/1v1wayvrNfYbegHZ
XLNpbZXq6oREKMTCgCEwfs6ex1DBbuBePcfodnCLjvjcSb6oNgRMA3cmn5ivlkRJ/hLLCPXLrcAp
1t1VAtKTHppMx+eVihhqr6gPWUn7qLBU+VmN3V6ZvEStOWSjtuQoE6T4iEamNGY/2qvUnY9j5p4C
oMsEhRX2bRzk56420PcnXCYnzd5jl1ovc7NvJyf6oCobwjPNAYCvwLlPEAoM5WFjTPV5auWZ7cNT
jp4RgQ+OSShk6WwUt4Ud3IsBoT50gbMjvxfHwMqJTk2RiIbq6GS19WtW55+zO8v9WBP9AD5n68Yx
7Bh3fM5LiiYT7MQa5sIjIl7IL9DEInj0WJjG6QTUgnfk/Jwb6fdcchRFNummvXVsFyQdVH/KaW+a
xDBPokOT1RphsWkIyNyDA8HvJOk6bFTla09CeEb5F28d5V+CICiPRVJtROKSx8ARb8AdO/tpuZN+
C6+ecaZvEWKKYMJYLGNjoE4NzOh90oyjhFBvjuVsi+kN4x6KFDf7YPDRbmSbP6Yuf6EA+RqR2Vsj
dJ5GxMOQgdQJfsfVy6W3Lfz5mcqoPHR++9QlTbvr4wAxYRCcQM99LE3xOlnwlB1nmXGqki7k5u1t
wGPv1uh2LbwNjstYifF/w/qhZGslDHDLfr8L0u7Fi/neiIvhTyHo7TNyQZGgAUSovNbfVobxC8fJ
yq/kZ+1ZPUMYkP7whlCLeJx5R5+nTvEazY3xmCbEqnSdJBRkXm5ELx6SijAS4MWTZJLhWz40yH5k
nxuQSgPtAWdPVDK4HIb62gCpntM3nIUjpyv5o0ZPmYxwh4c7LfZDMB2kwX+bk7BCF8mrNKT3jayU
AiBIt5GIg40fQIFW1YQgZkFAijp1XplZSAy5j8DZmMBPNCxz8sljpC1Tgdsi4ScGKAG62XlAwtrR
oyPQrNSrBK1aiSh/1Ib3URDTR7+F3akGJTBg+J/G8Jh0Rr/LLXzbqvigAyNMObLfY+HIU8hsAKFY
Q603W1jNGQt0iNyO2I3PNcXMoR+qm9DzuZiuD+3BBz5Khc2NNAbcLjnB8QaD4XpImeRLYIQCjlSn
KbmoiHrYRZiRB2tDA5NMDOgDFfNqr/hJvs81iAWv7cUSj4Yqv8KW0yqYbkti59gq8VIgcBT0zsK4
qZ9+Y++eDiELCqCMoFU79xWR/EjLoqBBEpC3xkJKpopsqnXPRFaS+LMZPfzYpKv8RjJyMTFbHIeR
eHGUQFuVJs06CGZeZFKVNzmCyMaZIaoKGLStaUJGGh26DynwFZIvXtQrFo8Pi21UnxDP2Zg9hMTj
PXiFc8aNTYhEHly6CZOiKSAACWxWUdn84AVa1oKPxDm8yLMkAZMlAkrI0PiMlYlYfmBMHIa4djrk
HemQLmcRR48mae860GU1zQ3PDDEHLO8iOEDC4igmTwQMCMex6Z9Sg+8sZL2yhLk6jjNnRDJ6Jxz6
vOgX/Ly+vAKkCrfIKse1yMzuMSBbVxpR+IsUu2fZ2Wo/m0CjM8z4VobRXuagEgc7uKiIhplzfz2J
9slw/LPlxR7TXJYuGZEdhwqzPvdNcCJ9E6kg+LAwqx7qJvE2RmmyR+ntD88uYKI+BsowdhQLYjew
+mkH71uhO4SRSEeQSPc+mIn2YAh6rDlUW4euqfbD9rzUcuX0lJNWLKZjmub7YZ6/LZcgl8XjrqUF
N4xuuoTlfJaAM7fNMG9dHVQyoMjeSpilvVU0p3mwbsOubnb5AAGg8ZBuBMBpR+kjCSCjnXndkYR6
ATNmZluVg8035+YU984jHNZpm9ci30kFR0v4Z8S8BKqbkqhvhzmAi4U7n/Joy7v94A7j1cT/iRSt
qi5883eDz/CmgPS7Iepig8uP0NUFV9WSS2dHQbmeWhJwaR6dw/JclMwmhTv9iuB67Kf8moSFvBu8
9rbNf0/FeN9383CpPRJRpLuckITB8QiMaJe60wkxqdrR+yKmjJO3DOoN3d77WKGzIDIT8WFZByQ+
eT9sNwU75uTOFVO093pGP2FrPRtZeJNn8saiEz1Yo2lA9w0eYqO+SbO0PbvSx29nWi/DaJICRYwE
uOJvlXZyx24Qk8HEh+reExGhCnLCcTu0H2XeUqZIsV48buG0SMY12C1KDDcAyA54xVscpjvhu4mP
YYsG+KkLSLkoe2Is8pKKWnPD6GYvNs3wYWTCUlcBq/RYVAfpLE8R+sjLHNKcF19Jj9Q/qVsiqqAC
uXED2NTCaIIaDJRtetvP8a0ri28MK/4aWu6HgYCdSZS1E6URHjw7fkIMWDL4KNxNAtSdwmHbUDbb
02YUntjFY3kXaPgUnCVzL9J9Z0fBCS0Snsm4Oc9uv+sT3eYbsIMZwK9hZvgEyD8ypFr5/T73jezR
zKyPMB/YgywN9rPc3JQDgmHTsUC4N9klUyeQO87OmX6KHMOrrX6ZMRjShtuZ4D7aE9OJH3JcwvEC
yCEDj0rEh1kyIbYQF20QJ0Q72T2CEptvqXbZcEXeKYPBszPJO4mUVR4qSzDoaiHxLTEUA5ScjiQE
STnMGVo/23pKDpfAtKb15GEeg1ly4880R4SiKWM3S0NubQNQWjKxhqZ9nHKmVMtw9QWIJRvGyDac
Z4w5iO0RajNbqYFpndKiP3O/8fUMS7HzT75hdudGuw0z7Tv8n+tv/jfKmn8T7Oy/K02+7P4q0vn/
UH7jOL5AFfPfy2+eVPf7s5z/VX3zj//mH740+2+ObyGXAYFkun/X5fzdlxZiMPMxOLjC8RHgCAvH
2j99ae7f+OOQIm3SQ3Cu2bjJ/qm+sf+GWsaB+mn+U83zRwCF+OgfhFp0S/8tsdbhd/ybLc0McF34
oUtj6CLvDf9CrK2GrjBr06GeGAHu5mH/O4ZYhL+SbO7RnfcsQAmpaakS5FaK4iefLRhcMJENL9kz
bodL4jwTKPvj+OVHqH0yqYpxllUSUjZes5zE7sa/Vsqv6Puw1vtTM24kjJ+4OtoGvZ1b5h/Q1Ky1
2/wdHj56BBAWRffALO7/Zee0NPb2X214fF5QqdDIQ2E5aKH+8nkVgijXUuxQ/iAHi5R0UG2tqg3Q
50gMAel5brn17fESt/GhrQlX+5e74x/fwP9hnHxfpWVPGqm2FP773wA/qYvGiH84XPK/OkqTSJEi
wFyZVSFE8bYl1rwLmTsZ7nMeZN+x4on2EixdfjfTnLo+qXYOTojZeGtbPQ4f+P/mCzQt6gAvQXbt
mt1q9mkGJYyfFjMIba1539vsAYki5qf5VgnRLYb0zYBLalSiSjFZJbgAOdn/8+fjDv2vHzCw2XSZ
EDFDjCl/cTqWQRM48DEWTaRM11OTniJrDsiTk/dmPt1ZiyUZlmcfvmPcdib4rplP3LNdgZAO8twh
1RNdP7rqIJk2VRb9rjUUXl+toq4+QmYHnjsRsM3dt0Wt8e4xAT7BO+K0A/QfuuTdzQtjKRzQWjyf
nDvXvPvj/bLNxKPZORq1lzFqdlh15dzOrXvX1xNlsZdwsCbQ8iOS5XCxY08XH5ZJd0qQqWBsulRw
l8qWLVP8ZRb2b+KXdkpx03s1jYf9J3arYEvSFjahTzCBoh+GPj9FB98Z2c79tMgPvJ33NSxZlFhx
xg0eDUAdC7pymkGKGIaHBTlJfVF+2LGJUQ417mrq2CT3wsmRteiLNU38O2u57SUFJe6ogSc3fWGG
1BlA+TtoDGrKd7P+T0dkfKu4RKdt5gH7GxkzNk5+bAGCTi7uNg3nj7YrPl1zAiPC3xNB0VNJXg9w
Bh6HMe22bcMgXrtX4U3WJ2CX7DdxliZlMm7GwWG3EEe3fskPVDbV9xIO+2Xgy2kMWLPzCIbVDvGQ
2Wwss6blSkAVh+M/0OQHhfzqRHOT9fWt8G1Sd1hm+bDQ6np6KWP4pxkjWNB0bMdktuwEieMWQwlC
VFRjIXXFThHKUTs2i7VdEJRHOQxYER1xE5Ew5YI9Yu9ZHxA9sRCkdmYCiX/QT3/kFF6MuNgqQrxQ
0/20IXGQ90E/fzVLA0wGrdrCw2M0CsCJtfNrYJB5PJDFqtHkaGIY7FcSYF/xwXAJ9OTEI6v/UDGi
gesZrkLggg8kbCwnHg3dWNmbgNqNJih8YgNDXb1cIBXCc+gBVdTeUzjx42OcLDQ1GKAiv7x0C7ej
N/F2IkH0u/YbpBK7tupnxkHcciHtAClIDISzuMaCNj3VFpgqRbs0D+GxDj5typPYRhVnfJn6O//P
T7vLQfTXt1kIftoJKMACNzT1y+Bf0o9nMlhVVFEMm8wTlNW+VeaW2L895NsVidA8YK9FRdpXYt1r
rK5et8SjicCPeGb+mN2Hn8JmgwI8BaMDlo8fgtyZ1zfEmS/srNkmkKjJz9U7kbpjZPwYWd3bxEKA
0YfOK0qu6eTyDlX3MwFEy8JiQ4OfQ+HdLhKyb2Dckv7BJDSo3/7zh/coBP7y4S2CCDCH255H3BZC
2H/78KaP5pE6eiFhryBiygan5zzoHcRAXtJKH5cjK2i8ErNiWlnGoEXZp4SF2IMAxYKsMZnjgBUa
xAGHEPFCl7TyboEOXQ2Xcd/YuA+IYH8CtSUW5EEnD3V4VJWbcKAy2IuQcc8Yf1HYXJe2eSMt72LG
yVWwvx/96sAqJeMXJFeLFVpuPE3WcAvY/U1fsGy2EVUB7DCmt4LNyJgV13C0Ti7QrF4zrj3i94AH
J9abzL37VM9AKUn2wq7f9EbIIaI1c4oLruLNf76sVDj/hbqAlR9WsWlSOHlWaP+FKe7RVcaVhy5o
HjCcAXDq0ONXRErA7wXQd6tvHXOOf3y7uKPAQFhyZJmqV/pMffOHwQqwdDkPRDZcxVhdNAcVexTu
VUZWVmwylHF8JsfPeM5/Fg0NTSSdr94jJvojR3dd7//8WWt1EFm9oHoOCxtUMTBO/TcSOQxlUHzr
1GPplWKDs0X+rYR/VJotG6QtfMfiJY/at0A4x8A7m/216LjgvgKfiX8hHNQZWOgCWpv8T5/NIEIr
FpcGHO7VFAZvyaKwZeQ0kjmTsUHxiq9RVhEnsHY9dqpwKAkbMfalgkleTwQrjJm1ig1kqXYvSOlC
PeJNDok1MSgQBnKkGwb52jXwstIoUSIsxtEcep2WGm96JHYrVmLkkepknIkBGUqtgh1ovGglLtID
2Q/H4k+oDqdBjRMD8qDSmTuC8J3OMLCz/MnjiTDvY9z4BGwgNp5O7Zk6AXCddjQp38CTfEWO99GM
Wh5FQ53p5B+lM4DGBFmUsxQXxxRkZ+WXbCYXbSy+MuKDQpOb+3UwhvdJZwsxIGNvol4oJqnkmEoW
xBDNxBF1811pgKFuiSmq1PI5EFtU6vwixtc3S/kr07lGyLvpnbsY40gaLVxz90Ql/poRh2QPmd5b
mNoh3h1YJSP7IJmtMYeTFoZM5Fb+yVbSKUu+WwbregTI0ghaudTD5O+VLEB0PJOiaNE5TIfI957m
genp3AMvwRB7MJePOfkOdNRTr0OfhI5/0iBJVBQjIr/+anrLp1shXk9T7xsOQIitAuIfkDkbCvh2
Wr4THTMVVONE+VB+NSRQmZ7itTnarwH3uSKjSpFVxZQ3xbuNA6aPKuTd9l06Fo9OAvHRtbtT1XOK
eTm/1ArRmJGGFehYrFEHZEkdlSWGgPQ6jx9IilYuCSgnVKvSHaipc7bUbQsQm0hBS9466E1Nstxs
LhWd6gWVBWZAMrtY8fmE0xHjNZPn1aFylaI5FmzdVpEQ3y67NAqIsD1VhO0wSUXEBOD8JzDYH1S+
ca4M7zHUIWJG3NCCMBQRLhkobG6+R2yEnOVmAOdzgreFoAc13g7dAmSNyYB6zwWVonpmLE5ga4PM
AxWCWCZ9+OgotxIeJ/lXffKBHjIB7GfjXTQb9L3jHuAEcsaiJyzS7a4YpLQ1raR0Dtj/eAtcOC/6
mqdx5/ESOBTsJFYGgWQYelkI4rGrBEujWWlOhLxJUML1y6uf8tiTUXKZLllpB786xiFlbW5R2p/x
K6JfnA2m27Yg/C/JmBoiNmOuw9IHxkHJ/YSGrDEw9zUJRbKs5y8S3ZJRjKjkXbZdqvxwRNncRE2L
gW/ROmtSSUGf6uI2Is5coDZWlfE9KkoXIt/3ttke3R4lVq0L8DZgWheAKd6UvJMg9y78TMySrop3
cEsmmAntT0CM4yGVP03II7K0xsXI3F3K6ujkVc4reqCNCpYAe6fOayd6RKXvNkFRW1UBj5oJCMfl
RRohsTBbLt2dkr7BKqp57DAxbDEtDnONLrpJPrwRJb1kytxn3GyDXt41vdg4I3bHXrpnKS37AO8S
VFx5HMzmmEpiXc3Bf8rl0q3B0EUoCuZwh3o/Is7nrPdAREpdPLN+gkJ3tcyRTaLGGvxJ5k5mVAkm
u9P22LV0UqEuNj0PydLsfts9a0F4p8fALu8neNAM67A9BteyZ0bM4OomLufxJnWJc67VVsVufSNk
dnB0fdDVNdJIZNkK8yJgufK3JENinVnZ2ar6sz2rqx1A3S2IpDLQQYwhDmBv4K2YhBEqJCt89VJO
FRBFCm0X+pgxY0KYTOWN6KJmYzj0sVZtPXVa/GYqlumJ1dibEBXRxAx4Cp7nlOeha1mPxfQKZxGo
S29EVGBZmOxdh81CA9VklRIAep6l9dC6StcHyTVYForI7IvqiswNAmy2XZshAG6d8TQKf+t4DN8i
wUvYKymvg878QWhHLIeCADg2z8hk1SR1zLqFtn3+ROlYlGDruwo4gIfzMi7Vy1wDnZE99Ky4bMm+
QyST82YxkW12krTjuHgwRn6oW0wPHer2MSPBXUkYoDYsz+KN4r1sGB6TJfzlLeEDMQIwCG3GlZLM
41UZGfBlcHvgRqCUt8tjm+LbsJhHRh0vawczRK793yZG8EY7wnOkCzwu7puNWbxZCpORiI/OGVN0
ZfG4SO0tDzCZN8h2d1Lr06gqkqI+2G19VtqWTk9Hk2/ziipYHWJcnwkoQIn9YizmS90+6NTvqPK+
ibN/qvC9502arm2c8KLOHsRif0Ey6bfVXN83k7sBp7ud4+U1wksfaVP9rO31KT77UhvuWbiCnMGD
H+LFD7Qp36QsMR2Oe5DYA/bIHxRKq3F6CrSdv8bD784YDUqc/raqXgz6dHDC+c5K02crBIkQMLlc
eeEthDQM+0yDND7An/xHRwMFiChbiNYrDx6sAamhA9kf/AAcgkgDCegWsAo3JpDm+N3Ty/XahbIY
KKSctQH0IxMExqUuOKGaNS0vMW6EDK12DgqQRby4RfmK6nNEsznJ5XcNgpnJOe5/rQDuRK12nbiP
x6cmj8GKU0Fsw8kxH9zSPJsDejOZ3s/dQCbdOK1F1zB6zXkFty1mMDBhTFjwDqHbXDBg46VGRQ6G
MTII7M68C/K1W+AqcDPr0t/4DtnVbTbLDe/3epNLGCEFK7Q1qprxYBqrqkXGzms5ZwaNlnj0sOrK
sNpIgr+xIPBE4hxD9Sk4OBaDWQyh8MlGNHhVjTyH2jLA9cvEB+J1hXrQfAdI+Ry1XDOGP5DirK2R
ZTbCqnkfcsXwoz+As7qRCk24RVAMGREGI7e1zwJtQ2tL+Pa0+PfsbTNiBRrrgMV3RcxMdhkNnAzf
DYxAwMaEPkzsZ90G1ZzHIMNths/RyZ8Ct8p3ZA2mq3KSZ1Jemse+71mI2RwFiWT1uuz8iR2ewdjK
Ht/nClyMrHd0XsDgXO+OlMsQjatNp5LdNJ7coiTLN0zMycVKtejase5A98YYfNFOd+zIVm2bvVkL
KyCpwnoXQViNff4158dj15jdOgq6a8OKbtVMhXsMWnK1584i3p6E63QK7+LEMreoWcgzMCrCUaz4
qGWWRYiSawzMFPQUa+C+MD6iLLh+v46h/YCSn8NzWNodr8Vk7W+3HdvD9axM1jJQpx+cZG1dERT8
diZgOnXTt6fWpqzLxqjdWm1P6kh7jWHo42FIDimpJuvR9PZJB0vBEVcs5JiO5Uyi23j2whJ/m0Rs
H3Tsx5bpN20xZFB+G6DZ7t0K9HLfPYwOHF0LcUUlgq0ZAe9O58+GVIotC52QFTzx3EBQLkHLbdXM
OF5YUc9Ku4Vkc+/1SCpqc+YKzZ9Mn3dqFt8z2UA0DXA3PD+jUU72A6rKxVq2DGXRN0uLDCK0OVWb
3jVJe4TY9JhG7TFLlcSqwxyno3RAc/vKoie7i/MlWYEOe/UkaobKIfrAeHCgATw2ASKJTLnXrLMO
JaEtZ1o79lId3T3s8+jUDfJ99BXvjMDZxiJhxIQ13ubVsxFtcL9A+Yx+EU5pAR8oSLhIKEZBXbM8
jatTY4h0l8wtyQmc5Ba1d1/KUWc7MVEJ4Dgt3i+rdImNyPLuOIECWQ8cdn5j7qIerjJ7tbONvqfm
y2QjzfGJ6LRcY/1gwGTeh5X9uIw+wdA2/nn083k9Y7lJsX8NrgVPrB8YW5O24dT2IWERdRvrOnLx
SHkJe94LrcchYjXJYxdGhAKZ/svgAToQUXffpp5/XLKMBhQ5tes2/iFmCOqzvS54bdBwjNOGffVz
GTBHGNF4Bsjie6G1u5a5H0IbE1bRrWBGKy7yiuOFdsuOUVNQpVlqvOAyCakHw3lrNNGnubDuRrfx
49Gm3ZRFtJ1gdRmzPWv248Q8BdlKbhRgCZYyWDk1gUJC51dNJmLGYjmDbnrqbNzrsr+ODMBWVV15
z6p+ZhcmjJqonS7LNjE48VURPUyYNehiAkL/kJkSo7v2POcjH8SjMOwfJyOMIw/Ll6CFSbDgAl21
gj0n+oINDrIJ3jHxw/Z9GNPJl24w7y33htn6/2XvTLYjR7Ik+0WIg1EBbGphsxln0jhucEgnXaGY
5+nr+yozOjrCMzOya121jHCnu7kZDHgqT+QK04Uwr1TJcykQw2PJtMJnQsh/mr0Yb+MIERkGSumG
Nhncdt8O+HhkoC3ILjWsdhx/ZqT+nVD9mKfW1Tocc7uT3E8xxl4KUNamQZ1xXjfMJ955qltatIL6
0NfRFxHDlm1sUxz6Aq6UvtoTp/okRR3cjk0I5MNaqCh/j21Cc4YEGbDHybDokmn/aOfhS4SNiCW3
O247F7tUxV6ZAZSv7KQvsSIb67UqeTu+XzSwHIyu5bSNEBLhizxVbvIgmcb07ENRE7A217aOZHru
nW+wUqbOam6ayxZHB5715lQjzVFNgeZuQlYlfZif3Mz5REC8lsLJ9mYN5GlsIF2N8pO2XKAVxRfp
r2jDMr1lBK5/NhWaeRnl0y4jTUyP6ZEUV3lruBDuSGqAOjDXTcqZNE0zcL54A5HX78oB/b2U9MCT
03AFWcPUKUoGJwzLiAJMIX75w+OuYEJVE4lAsRf5ro5qMmUttz66i8QGtQw6TmJnFDsmNzRITOuO
lNpWhtOH5QfEgumsheFK70KPMhwuXJxGeTmYgdrUtjhzCNVFNsmuzXC821FyKmPxAjM42zTerDDB
uRtezKtKx4Pyg2UzA1qdXQBeZB2xL5I1kDwIBRAlTGvVE84gYojQ15KsZ/ZUydlL+lGbZ5u1e4th
KOjj/bgkIHcQRjiex2uDJ55XVvKiRenFXeeDI1dFthOI2zwK0xvX8T+5qWGdBcE999aHJRgoPKtp
eZIBnXDsHiYXT1cK6ML45OTxbTKW2xZlG/CDxiIxaL32BDG9BqGXQ/6m6pbTkBY3g8viwEhHmlcp
E8ksHQVOgvmpbae9DUHZLqkcwEf66lbbsCtvfV1JkOhyAuX215GuKyA0TnFBry5TmgxcXWngDaSm
6L3Y9LQd8I4Pt9hQagze3CoSXYrQVs9ElPRpTPKHcS9X9CeMukhB9FQq2IP1ULst/GZu3qu2H86t
LmDwaWJIQgLMpeIG30nqo+L6p+kt+NulVj+rvSS2wxSYP3M4u55dblSmsw38CTI+LLYLbMpkn/Ah
STMsiI33Gy/dAs746dEfEWskXEzUZEOz7g1T4jUMj2MjFDE7xzvP7XKsE5eTb6f2eUBcerSIIEuL
O4dDewUVrTd0XdEdZFVnLMfDNtFVFyyZ7pY4UXufFowl+TGnDw28oCLJYTNSlaE04M/1gW8JbS4i
xplSq6HrNVp6NiiKM8gEdFtcEcxyaCeZLuUwfDAfFWsrYbGMqgyJjCft06DLPAyLBSk6SDwzt9XE
4Q013fj0fyy6CKT1SGQqukGm75IQXRcS0hvSm8Ohpkekx5dWRAL5XXKjSrN5G83qebG9e1FN7+By
8XdR47erKDAFzZ9AxauLdxU9TtpgCu2GEoJ2U2ioJGaIHpwMR7lk4xvFMW8/bRLMfk7rM285KdGR
nDRnX3HUDprSgZcTNKNHrn3k1U8tYoJ01ZEpeepfWSdNTPyWc+FbOzxnEgZL261DmTenxQLx7Ew/
UqLbFEoElEAn4tEYkWDoZaqQOYPo2OLOct9dp0nxjHMrKezkJwG1rG1AkfYsViaI1qi47b0GQU65
ileOatYAEtKjn7lQrFLL3acgKNYAvR5ieHF5Ug0UYLhnPGzLDs2dv8GUNJ/rNRQj/hC1CIuz+pkq
LTETglyGKN00bPaAZ6EmO/O8U7Ve+Q0oSs2oMK4K/1BD41jFjvsSB/a8Hhvixino+F5510llP8nC
k8d2zK9KvXf2rDhcxaV5PU85AZaclfBScPVQDbEXs/9RZz6rRy9X+yKlTNjFvWPVJ0e22P+lcTZC
C+sfuliXgo3oXQrKJgmIB//mDM+pS/SJHUG/YQdY2hb4Lv2orzx2j2PGqt92ySr4OWUPEAd3+k1N
Kv9VBtPb949k6smX1n3W8O9mot2y6HnEzTviqGcPRkIStxanJKvCUA8SMFxVycg76Mc/lgmkbY6s
9L3EClX5VUQc2fuIbZ5P85VnFh+jWbxkfTHv/dpl9blupbFpW5SMOJ1eO0KEFCruzWRwNrnFt4ys
km7NIhOZL4lYZ17y7qWMP/Cpdzj8P30Bi9VqLX69d9RVI4HR1GyPqRhgUgzC46JeKJn2gQjQDyIV
CKusOxJyd46mFe/6QvKE8ljNxkRqWNnC82OZfGf60Wu/8KzXOaWmw8EwGKj5Zemckjo5TZk3H17x
cXDKWfj3hoB86fPxDmHNx4JcckjM8lbF3Pc67qCk+I+FVWB9T3gnCD3c2p5LyGrg757Y52F8ZaXI
3ovd8aGoeLSYEViDwoEexH/MPowGHjVUjZxhT3FkDZdD0qAAVf3s7CvL35skso5qdI5LOFWvfkLO
sPepn0trSMNTdA5LuqSQuslr+stBltmO9N28G4QXc+9KtZL70ZXAHDNFRKjx3Pmij93dUhCay8zg
AjAFCVu97PQSHAgskw3gq90DkU1rv4TcSX30cbYuc1GwkFhgcE7pctJJ3Nls8QKYZOnBcb1NhXNv
Ve61k5FOAY//ONbppTuypxz5FTK+dG77Jt81pKnUaxkQddIOF+E/6v+CD/24DWzGWbcBAMun2Fhi
J2FvshDF+T2UHUJRg56dVZXchmQORjwG9egfRF1/jWPhH5YU92PaseO3g4gEbuscKuZpUpvZfopa
BDcXhSsBxIJMCIq1pvOCsP1NYdJfSI6t8QuTHgX4xiQWFHcjKKKshWgXwFSZ+UQwGckaxtKOrgEw
0NVuTOkdY6tlmBdDTSe50Zn1Wo7pxh/4VTtjnJHuTa7wB8529tTn8+33HzmImj1o88JO9K6S3KA1
YL3iS5I7ORH79KMNdM6N+ywaoEdt4dUykHwfe775EUfsVY62mBTRtVsyCgArsxJBKQTLPzaOekkW
4spZlQQybfCoXQR6osBmDbm0vpQeUM2SANBMOZ9uZ0zYVBpJTbdelzHXpw4NOcApIlddRyE1i25T
f3oRM4OjbzfeZP/Mxuou8GxjC3Xu2Qu7R7WQmDezyd4ogP89ZM61H/BZZiq6wuvxo3VYe3G+u65c
TC0wYLuYnAs4B0r2Kv9MHd+LpcTFNEyXg5IceTQ0tsvJuyUx55b2JiM1UR2mLLjtlnJvpuON57Fz
L7tjCEhVr4g7WhEDMoFJ7J8VXl2R7bQ+qntzz56aUFDtDTFp2c0XcikuE9YmqzYgEKdXdl6nixPd
8mxJWof5mIGJH7NZc2aD8+xiigq9vS/A3nXTtWJR+/eLUvtfrUkxLMGUZjph9fPLmpQkZhXIymWF
hVPAZ/eM8vvC4/EjoflSupwUc4dtjFFSQ9LvNLYU1nLmDR8qqpwVntKz0fpnWtX2hW9fkeu8Kpbo
ssCFqNsPy/Q185BD+/hhdtTDHKYf369fu/h+daP9gef6hzntj//8r/+RnkLXtfGl/XtP4WP+8Usf
uPOPH/ndUuj8ZgsHh1XIn8MCwsSU8Tvq3voNP59G4GPFcH2+TP/PUugA+xIY/ALPZz7n5/5sKXQE
aHx+jaip899E3dMx/6up0PKsQPiBJXjV9DM52jTyJ1NIXgceiRiyNRWVRYYz35KdTI51CWrWljGY
BHYLe0zhq6XvcYhhAjrV2LeBHLL0aYvXsDlUFMxATg/vRpK9JGYZBMtpBNHgHOZU7EOzv05Kye4q
rnZtmODu1+xa5A6LNq062VR9e+9V7NFkHD11Nhs04tKf9uDfyrknTyHHjuGfp5BtQhljYXfv+sYj
QwVOc9V/uh5Z80WLCXEzv01pux/bhAZUE/ZN4HMmGMyuv2rI4fGV73Z0phJ4Tst413g2vZVFMhCX
p9VkgPUTGCABZGp9pVn2WLKNty1xVqT1OAiY8W4Z5XzBERi0NvEj1GJ2kQMNgM5w1ZJy25Sg3fC0
k0gA6CAujSw/hB1UHhHkD6IQNk9l5JcuoqgSXxR4Iw4mK9BmX7WSB6IN9gXWEGo0ZXChhuk6r+XN
QDGOJ4xdk6JImGYNuiTONrIB9DB2AenyIlGbShj+hdfZ12z0LwoiYj3YT9grHiZy0COmlG+tSTV0
hNYwBi6URGR82YpdPzB0t5mH42bqNl7UnzqTuaKXPVBsp91ZqV3ftDErwqoYrKtqujCpqHPUbqks
ZChrz8UKqYXoI59MmInkYCJ6jqYU2O+J4NicWXaiGs3LJOBg0/uw5ekCX+PlS9fGUGNfwIad2hYl
koPP50mvFyFVsnytS9C1dIpkTymN2NmItoLmqgieoluwl7d+2o2QuBmARyyQF52u2Bpc4+xFgTIi
vWIKjJBchhCR2erUiU8V0AuOB/jUaoPsLSj0VTdRXf6o843J+gw/PCjIUEMhO42HXDQo0oEYSbaI
c+aQfI7fMEnXG/ewuw5eVH5FUX0k17cTbFpPLPTWJkTKYCFgVcCoJBG8HbtEXI/j86whlnMMqcOG
a8k2teAQhuhVsvEfNfxy1BhMUwMxPY3GtE30M43QiTQ2UzbjC3Ig8QCN1Axha/oasulp3KYJd7Me
wk3YujM5A8iVvhGDqM7n+Cq0zc0Ct5PuoCsBx7NUwVXST4+0BY4gP0F9AqZ7mJfuaDPF7/qRlfjs
B5eeGA5tMGwXeKEO3FDONVCeIImaA0gQjRbNcWtKtDw7Qe1U0EfBxAL9tnJoLHBJE5aEtUaV5hpa
2i3tl9OZWznFN6pC2oFuyjH0Out0pqakH1xPRhBj1rlGokYwngDUNBqVKjQ0dRE2WyLeu1H2uzxr
eNvuS2z8K+MbuAp5lRVmwHLQwWuPdmtxVyFeXWlYKyufS7cAQcGKEV0YomsL2bW7CTXmVQEC4nyC
pKRq1lZu592OVfcSaDxsH/isntkJzhHo2EBDZGeNk/WQQom5ogkhCbJQ5Bw+afysr0G0tTefMDmH
mA3J1kKCDk6uk1MIaMAj4z3TLsuUK3v0ydAR1lKh+hxq0LcJNIe8/yA3QfeVnf0Qufdqh9FBaGhu
OWtCfKVJMgB1A8i6NYRdmUrwNjB3lYbvDgn9Yk72lk77QMN5QZRepXm3tyUH/wl+bwzH15wV5te6
vuw14rceAn4bmTjHunboyuQ2WvRQBS+FxgNDllxWIcTgQaOD81kduaL4F87VE/kujm1whkVDxMSA
PGzFIIhnDSNOvH2n4cTExA0uGb1S+2b6aa8wy8KtHRMJwS/MhjjkURPAPFawjyOJp0jDkEuoyISv
3gYoyY3GJbsanBxCUJ7Y/kUDlK9Uw5X74VkM7MjpCoQBWx574e/Z+3cU8qr+VpXEawcgYp7TXge1
pGp9hvwVV6MWGn4uBoCefE7uY3gZiw2WpNAQaOTHrxgqNC0LV3bafHwjl0RDFlLjr3wdldFI6ZLN
lq6x+MGuDRpYpgB5CXXDNnsbScp8eV7IimtGddmrTGmSjA9Ltxyr9oh+5H9jrT0XDQTStQXx2uby
vrDtkWa6CjwK2zbfA49dwMk2NDCbVKNzJWWkS4rpRoSqjV2tuq61QKWo12pDODhhxqMEFvdsZtAR
HtWg97hiwu05gu3mCgaNE/P2tCC9F81hY04/1FiD1MBh2Q3Z1xoTngxwkjTslVA4zQAncwUxfMxy
BmgY4p6GiWN6NzGXDC8mvLgD4kEDetC5lyn7TxUZQPMmihRGUDjs1oZvYLlGl2fUqKWQzDXSPNdw
83kM4TnXzlnaPnyA7hoiwMLDESS6GYn71jUeTWUGh7FOHujvvVBRQKw4g9TDg7+Crz5o0HrnQW/T
6HXRArybpcaxw2Ufo0dlz+6ma/JtTLRKaYC77MZHAdE9WL7FtQN/IBRl0QB9z8cXsoP7LCjzvWp6
Yw2/kdQ0rPg+a/eRn/a0RzCdQJMH1aw4kAeXIZT5cjVN4QFNlQYFKPR4gijm0GB6uxIW21PSwaO2
LmBh0DkLH1owLhvq7bAyXkUIrizyB6yzvqNIYPt3HaaIhjvHyaBwJ3vxsUzgIoh4lgUE+DhQpcMd
cB0XezPwAYYnC9uFp/0XNDuAyynfbIEVvPbgQ2PUeprtEIAF7o1U+zhMwWFofuekbO1zv3xqwssR
20eN/WPRPhCyXT/VFDurPHLYaGu3SGmLrVj68RRMwBaDmfv7pN0l/SQ/23h6T7ro3emadlVny12i
HSmN9qa4ueI2jqNi7y2Ou7fyDusRXpYWLwoiuyKWjtFlLI8e4IMsGbFbG/28brQnxlPLuZG0wnSF
V28yL7satIOmSQRr7tLtV7NRNJRThM9SO2487b0ZtAsn4sicYsuxtD8nipoPE8OOwrgDWxzBDytP
T5sLcH+yLh29Q7b2+2BrOHTaAbRgBYqxBBk53iALkxDO7XRlYhsqsQ/N2Ihaq7qdQ7IwDUbwCaNR
NcXmzok70JiYkGLMSDOmJDl/xGxNePzhVjK1bykamg8Wv2d7ti47jE3491thRfCqGhxPKkI6Fn27
bkt072jAy0AgGyZPgUsKmnRnH3osVK72UjEE0fiEJrwCfqjnuCNeISxYInodtRfL7g+d9mYlOAEG
7dbysW0F2r/l17BfgUEwf2LuomWo2DbYvaIxIRZRH0HoBnqfsfEwhtX9kp4irGIzljEujPZQ21+t
IaJDh6ls0O6yCQFhR5nLFiIWgTqS80HfRxvDYu2TCTIPJZojUcDmqHxj5wJ73PRD8OWy4FjF2t8W
oT2nAT8C/iM5sinhyaGYiTk7uxsX8ReJbtfU12piEZBSoyq1dw4bQIaVDmaMBi1qd93EVIhpgcWk
MK6svoa+8UbSb8cGpyINOWMDzm2fblXuWmZBrAIpjBjjYpzyLAGpEV9QfhA8hCexsKsvhvYizp87
5a6hql5hDZHbRtsDK3yCHsPRsqjtZIAamasiOShGCKECvIXJfafNhthOGM8inIETTkQyNFy32pzo
4lKccSsaKbbF7NvAGEavmXY04myM0KOFXlEj1Rnf1sdOUFs45Y8ZweWEtwmNDczvmGbtbrY7dhDs
uLou2A/aVhkrOFJjkv9Iu+c4gZjkDsgwQHpJG/LMYHNaO425m9ncJiU13sj2dXkyw+HKKlLy0GK+
AXM7rcY6N2h7naEhtMZ9OBq3TQOPK6WyqCKcTUqd/bMWk9VnrYn8xXBvxUPN/M3yMYzWfjmbJ0zM
h5repmHpqC+pihu+jcZthiWSwvESDlP+alcNpxM/iNZTPM0bybQUVXAorYSbtM0zPBr94MqyqUAM
SI9wlgoB8LOWYQtMNY0j7Z3iHFIb3XWILrUJk7cgx51Zd5uwQkdqFnWHRG0Q2sGGH+DVX/Nyu0Of
PfDGDaeMOlkitlCH2xGfClCBixCsPGMXR1Jc5Uw93nQ10yUms+UzkvaNl9nPswcrxq7o2PGGy9Kj
ArQBhWuWPKpaPK4LcWT6T8xdEVOkYK25xoPt0hc/8C3f2G0h9mmTPUmCXt5MPQ+4TVCNUOjoNJs+
ykBu4yDnSsaWSqL8A0H0GLbi7BnfydPmkabUqC0f5kng7MWsNmRDdJM7bKNRbnWYIhgoQEpdTivT
8Kic29IJDtTR9sxQ5UyaG25UWVuUqUxnHFsOvTxLML1OlX2VEHRIEo8q9/LLXYLD1PQPDrfebTqK
Z2JVnIr7a4mJw2TOY227nUW9R0ZfGS2rL8OC5xI1X7G+PduZsRsbvBDBtGy560G3M1gpT33y3sYN
g6YB9AJY0tEJSxOPLubHNDLXOdfwROl6h0XihfaRTzONPkNT8WXVuqbnP7RxdYEPeBdymu7k88At
Ay9FuTat4GDHrBNBW3NSWm6GWFymAFmECbebCzXyLbpMIK/genyI2YOJBu5DbHb7Me15RJo/zJyt
eojrO/OLx96BDxzkzXu17jgaT54BeMAp8Q/O1q3lBYfIaogw+S0BI9o/JZjX3GXhHFcV4ju9k4qb
+Br9FVmbyvfe//AXy9l304vtel9NzXkuC/hQEBJesQiS3Aqjz6Sb31sR4fTC9MemnaMLWoIueWI7
zeLLiEAZe/RG5bY5a0capsqn/9X3vsH//wHZ72K6Q6r99/reVZmp9uvPkeHff+R3fc/7zQK+74fC
FOhy/Nof+h59lS7ovZCQqmcHWlj7v4lh+zfiRhaqH8+ywEcJbn/vsbR+cwQhzIBgK/4UojS/xIP/
Li6Mn/iXyBMrfYekOhXCJug/rq+/Sns00c7SyoAMuz6PIdxD+9ALN1On8r3TwJzBZ/DRx/Kxn9hd
zSEM2fHQIgysmghdfHGeagvJwpyqW0ZfVjlu+RSl+M3NRuYbuD2hIBiyxOh1RRty/ux8Y2OW8Ru6
/c9McBoItJcwGPjLLcmBHDexbzWXcY1Uw4mXTnCmKCGppeycHrg5dV1h/NblrXGkkpBHznyB1HLy
pCoP/JZHZZmXmj45IausEypo2cf5FxzZ8ADWAmmiqGMmnF01p+oCzuJ+yiv76NEDDPm1pSelsR+X
IXX2Sa5+eg0jkWmAvigTvEa6Apf6laM3wda3lKW7g6b9OCEQodkgVhbjDRHoU6fTmQO7jRtZY8+d
3sMYPARhA8iR6gYCA0Wbw7n35LWou3scoB32MveaKCo34J1Mxgc5o6oaBdbMTFmvpgtoypQXnS0v
SiflFB5fTMt81wJjY3VD3157CKLq3sYAgc70EfXuRYix2bWA4Zruq+HoCC0pKbyqRD55RzFbssIc
roMCPCbmuuGu9+xTX7e3VlhfTkXzPoz9NRdAfl060U5HNsyQmGs8s+VTzi6m2AaG9B4r7UWemFfu
dZGkO7QueLzeG6kSLBxUNPLvwajMnn3aFPS/SFUcQW7iPotJAvumHJhJ65+d/yMxbogiXTae9SFz
68ups40p0/eKEqq2bfqNu0aw3M7JdEerM8TTmqRKYB/cAI/TGJSPcTK+slO5Z8wbesKYiYOAJpAQ
T8zaLz5k/rHQpwDfhgaxMDUlDGdGENC7aHGQXNKjcsor4TdHD2/aaobNIiYmNZ6IMFIoDWJqzjgp
Rj2itGyCQ4+MgmiHU4NsGo1J/tbI5vqGwfurg4uzpvsZhlKHj+dB3EZapVNGANCr4Odz0jTpiF0t
niwMoN6XmbnZNqjiN+q4b5apPNkmH39cwPBySXSIZSY3tey7Wmyha3wxo8ubxXAPjRpNuk/z8dRo
DP6s1kUw5VeZw3uthnfTQh0d0/LaHkCGLNCQ134/bRbQOFs7GjxseP4Tvsb2GCTD9RA5yb4z2gus
Pa5TUVEYYHtWehbp2f6ZXrJpLYZu4l2NOtdhvWtiukYhugVzie2Was1okNuAgJarUBSaxMLC8hKI
5tWYp0sfkF4QUZHxnRQL8bZhw8w2U7bs7LGosFVCA6ZDnaElNK4tb3pLynALfhjBGbVdOmeenRmo
HFXMJwPXuku3aWpCVu2SnUUeBsf9s42tqQidMwp6uS9K3j7H3InORoeBzOos5qVStxMArWv6SFiK
Yabeg9Kqt5Po72v6fFYwv7ptytp9O8rUxlYSCpyAj/zmcqno3o6tfC2oIqBEhLfIyo5R2WBciRaQ
Y1VkrHBehmsW8de+TgdOJeeJKCDbtjj07/1QRv6UDoCD6nr8rHhbV33BWLOUVHNbcEdmb9llJt8p
x0CVVyJ8rCbjFEADfOKh8pX6xVkNDVqOoFdyzHr69crlIwZiD/SgZeHOTJG7HEKCvLy0Im21R8bu
reTKN5znZsofgs4JN5DVD+EycD/Ad50mWBmnbmZtrs4Ra4ctBoyXNLn3QGtxfEJuMcAenPIGtWdg
d/CUFynlLUE/3hVtUOymDKRUCxqnLty33kSaoJ8S6uYNFYBBic1BhM0q6ydBPsX7WibOWpoq3WbY
pjFbcxwlFT2XZ/mNF87ucHNeoDDjiIzeLftnUvvB2qhcdpmIt5DC9zHjKSGT6a63wHoPM+71Fk1f
2P2DrLE/9QOG5rE03/yUwE9l2ldmBXEuEsijczCU6zSdHgMmMFbEllPt5sD9UsSljsRo78VL5Huo
QD1RDT+z+pXH9bMqWsJ4UcJmoieRNzgAbKpxwLHfcf+pvPs8FOc6a66UfkTIEiEiBq+ZPFtQ/os5
OFrVKam6K6KuWJBt0dHk8gWcAP6QnEhzaldPFir25M9xHp4kyEXuTnyqhpUsWwpHt6Nr7HhPwQfa
owk1Hyt8GU1Qfcx7z5MbSREN9IYVfR4cPxwA7VntfjSCpVfYcZDIqtupLZEFg/6iCcgrJwO5fRw4
n+mCAyXsac7zxXWi5njd2NW9BN2Gj3LFzZiFeALTDm1hUslmuKlo29TgHx9gBQsv3peMx6od56++
x1KFfGhcQS7tAq/ZZWVB5AjkbYfxOy8IPGXkBFdqtnHzYwDpgK4iad73Jt8T5Wg0eNk+5f7l3JYB
PWw9zMbI2DsON1LfmAYyrBS7uhVPdZikfEM4Px8MDwXazdzHXEb7NK3icy3nH/YQVyfpwXAMOr7X
kj/PTkfgPH7EQ95mGVMI6lCr1ttMM3TQOfc33WBh8jUQvzMrvecbN+ww2Z6GKtu1dnnuZj+7oa3s
Q6jmoxyIk6BmDnsI5F+Qs5qdkU2PXVl8OJLrrxBs7fyMiFibinu6aMsdSe7tYvFii/Kh4VgSUra4
pvkaKlQTQmfi0UCLyiaoqIeOsc/ntV+sXbOSe5IFqCZQImcurzLpXr7LJBmoPsmRbCi0vBhL79LP
jKeliYt9YhjPnc1B0RzMe5Ut3nqEGYhL4s10sh+Ut9wtKebctMQ7Ju132o2RfKPiqTaxelsjNDod
CuP/QuwSHHuSijvdqjYrOmJF9yOb3B9R5BwCB2Z0zR8kaAKpOYSse7oeL1n0duvYo3wmoI83ojV0
U+L2WxPcYudmreyWdgKPtmro5cDfgIq+jbD6Yo6IsaBut+PhIRfONX6E5b81cPUpJgXQcGcFDK2E
GnyamRmNmAA75SB1/eCNYD+LFpR7udDY1rh7UpJbN7WnbW0hAiUtG4XFuG+F82Qn1g5x6qmPoPol
kbU1K/j36awuzVbAhGzN+zm7zSKoy+yif9ImsVxwGyd7D0ux5cpGGD5PNsHRqsEmaNCm1iefU8n8
JzBONaescrf9XD2zjQthQZpPfjUQW+A+WpX5l4zCLbv+L4srnZtUd+fJ5SjD5CkpujPsQf/RHK13
iRRZDEejG4KDUdI/gLrP2BrbCHPcjYRQF3KKrjqcxbSnwHkecVSbbDOJg59gz26zrjpRHWJv8gpn
epUY3P7idE9tHdOXd0UtMxp5Q9JlQI69NWLKwMdzgQJxmqfw1pb4pqBAMrlrLKvoVKIbLua1BaB2
NfiX7jKeIAE5a2EYYlcxGzQuSRU9CmN2OhSI0+vOWW7LEWc1f/FlMNGiovFoE2P5nBo/BH8kZoNr
ldgfmPwOaLmbKuGzGt444KMw0ca+mZfpLSrsu4DffcTLv6ZGoELsEy9tMtkQ85nIIm7BvoPIAoHl
ap7NZ9w9JFl1X2j6tkBa3v3vIfj/5xAcBpBYTY6H//4Y/KB+qOwv5Kw/fuiPg7DwzBCDg+Vy1ERe
+eMgbP2GzwWXC+Csb88K6I3fT8JO8Ftg2S6dGhxPbevPZ2HH+w3yksvB2Qd3hd5r/XcOw9av9iuq
7LBeeQ7XnYVpxvoF/1FJD4hmo3piCXxbM0e+lvPd4IzczZP8PY7wKdPjvedZMW7tyW120PWPlald
MFDa1vkcoOYs6l5Mn0XrT9s/vZf/AjSlVYK/0El4ebyq0MQqZGvrj3bp/MmF4xhsFA1Y0kDh6UuJ
7a+FQjwKYNJHEM+3VcUeoO2ZAk2bTiNQKXiYZX8rufnRbgSQSrFyCcT03jolTF0fbS0ywHb+h1f5
T16h0At8tI7Q56Vanqn/FX96lSN0126YmRUl9491sbjeFZYVi/H8NrUD2l0ciuMKjx7s6gMD4Q4G
LzyMGZgvyUL4iBJF0o7nbTWIdv/3r835J7ED7UJYPoYqG4iAsH7xMZm+WBbiHWQkTVqGHJCjiI3c
yYuoeJ4idjCTpKKhqdtyF/XefeWF8XVFtvMY4w1dzwQNlqGiNwhdpFHBTudcAMiW9YXLUanjsbmK
2kId7cxujoAi5d4ojCP1KitBYk7QEv8w2WwWE4BLdizt/0Dqcv/5rRc+ATz9/QpsruRfrt+h9j0/
CsFphNXoXTiN8wZGfNkEhbVNZYH31Gsc9sQq3WVzaV9TdYxNYSpviL0+oPjwGOjlJYIpg83A4beq
3bPVc0yYE4KBLfS0kMPfOHlXZKTNnQoJcFkZa2W4mqjhfN77ujT3oV83+GfQZYt0ee8KcYwS4aBc
E0fh6QpUttj1eQo63sNVvYiaqLGFfTEBrFHcGcSzC9lVO/Cd+TZw+n/cvv9iUfwLrk2XT/4ZGMeb
Y5rMk1jaAsez9S3oz9dnHcON8Tu4/Cxf9y3eUqrZKrqurtqOqtngc6iM194w75I5hgiaGFuNOGKI
ZRhmTRSM1ctMeIUYMPPdhCXJSVkhFUuL+aPCx1rOO+BHKDnKuosjJqeAp9vK0x4u1/oHzWjSQKTP
dLSo0sUY/ffX+L+4S8Cj8y3bd7ErW7b4hdZGTbE31ZbPsYrSNNiuH17i3OleBQ1cm8j5Eboji1BM
ulUBEhhTOA59K0MPyVPyUpm9l62/l0v74vvA4Ivh/Pev8Nst+MsnoG//oIBMPIX/BMyj5CkQztQs
2AGD56opSATX77JN3hgTSpLoJMJha+WrIefFW2W1TiBDM3qkH3Tg7kUIByhVACcCTNkpfE6z2E4F
+hx52nORQmqjPAC372Rml17a3vVziq7AaVwbehebz047oyt0g//w1rv/fIPmAUIUkhsMMpEV/MLO
gt4tKTDipqL/pobgHtb8hD3VpvM0RWgwzi5K6gLISC31oXIScHlcCq3t3ukPp+cgsvYHcUzpYFux
GOtoVSEYJK7tIEHouKUexUlw6MHpJ713FziS1mFmKvy+xtsimzcNlSrIlOwMgVfYzpLDVOpO9II4
aNZR8IFJTGmGVKON2LY78kZFV2hSH9Zc3ocZ2Sc/CX7ETnzx95/5v7oqXcsP0Z/NEEojqvVfvnUQ
zJMBG4y58s0Qz6TaQJs+k/5EY6QidQLnlXrqAz0C0rr0Vpn79n1tdgoDONVaP9lNwsJN4p+p6R9x
sfz8+9f3/a345ZpkHrEsFHVQjhDM//r6gMf6szXw0UV18qHBZs7SvaR5s5rM6CKLAZSBzyKw/FP3
ysQJL/OKfyfUzAjx4uCQvpRl8qFZUibcLo09Kxzr7rumZkYOMeFiSvHqGu5DWPKAZmTgVPmR4/Hw
c/epLUlylsa9vWBVWnSfi9E41waqvF24pxY8mBWFBU7/oVo1oE/ARfwc8XWCJSxX/4e5M2luI+m6
819xeJ9f1DwsvMEMEABBECQobCooSKx5zJp/vZ9C2w61+o1WeOPwpqOjWyKBqqzKm/ee85xM6JTY
LGuVBz6ejkpDUZ2ajPWNcZ0GyLTSpV3ux6R7aQRyg4fovXXon1nqixsCXcNqUPTqS1NYL8QVzoeS
PlSknFLTPMZ8ec3gt//hiv9zL3YNyzJYCzwzGkKyv1/x3jZKbSzNkcYkX3qS4FuefekmJwLHwDUd
0I2pnSZi2uPpUQO+Sjr5MJoofnJvld9d1bGb66kBPkO8JLqCAQtXuK+vfMU6kln+VYZwjEX0aiHL
xIHIQD8caBCHKUE8+Zvd/OCNsa8clD1R8dNTtJfaT/fpmH9IjUuG2XZvGsEBjRHnDpNCD/tpXz9P
liG3wAKhm8O8GJsn3xKfTeJeFLPegbncahk7An6xl4lQ93BUPG7B49VDPw0mkHf/94vJAv1979cU
SmTGRTxcqkmdONW2v5RdI95Ig6NtN6vHslzW7oBdEJJA+e7ZkOgLjWaHBp27dYlnTQQHcfjPK2vg
uzHtRmbb7GRONcbYFRegVax0jTmAE8RLQ8M6R8X4TDSzQutOVRZF5u3oQFp0QpnYZ3ljrrJQ36kO
hi7R+9HSHY39kAss0k7zQSl7IbgVEYU2UxFI08NLh2U8+GKW1Hk9T1w1IY8Q9kMB3VINzmnimE8w
NOIFsFZHevrOqbSdUgi50zH80fAn5QU6497O6JN1iNXWcTDeGy4LfWixiFxC0TC1O0scf6vScl9C
z/uUNsryh4bRhPCVFkiMUBaeyDkA7hO6Jxjz/bxKVaib3NcYGcO4t0oANnnQ5hjSQfaVQLVkgZg2
Az6+iPSjlRB70DqI0Zy6o93c+hBrpHuYnESboT0MI+LupHNVaEftk1WZx3G6KoGXAhor1L2W59hp
lPHdRAaqtgQBNB2+asrDQCVEpanRPiucRxBgXGqcQeFwbMoA51uD86wsGVzTH97wwl/jrrLnWIWx
ikbXfDp8GMTaKqxfhJXsfXGJrQ9L1DsBWhuHfYUlYS98PY75OclXFEqyMUP+jGGO5lYowO5SSAm9
bW1y91lpa4LwnLBd+73c5BTKuuAyIDGgU4VWZ8wKAnkwryzIQQkAY7Ww4fiIRmMfSftqmEuUTwwN
Q9AHrD9AOWgfbQZXH5YYmmWe2uamLGoFEkbk0kuG0obRYIQBlFIY0i8fEYMtWgtZVz9SaQ/RbQzJ
bShQg9c5hqvA/xHKieIqgpUA3M7Tvohi7IwczMynjPlXOGEZhza/csO1fZroW9AeU7aD8+66QFfz
sH0xRPwR9fTQ6ynvnnQMho0m3fEjBbzRPBGdlz8Jeq8so2Btqx40DQNivN0MKy2lI49sZdO3GEKL
YIcLcFbiDBUtL6mcdswCxLp6gDo1I9OI397FxXNdWfyb2SwawHokhEVwL/XkNKRlOYPegbRljIil
JC+h5dl8rMbeSH666PYGxEcVqZUzu+d8Z4Aid3QkS9J1iMPEEh8wDlpHXbOrKo5Vxmj4SwVm6+Np
6YHq0NxSPkaDJzEH6kqDPF65LXvsaI/PXRwvUosg8cwGsJ6nps34DLyO7w/LviAtLJPqwXW2KB9J
llLTHJWN/V4r4OoVEeDwcmkKakPVTt7SraEp+rboeBdzLALIFIt53AB9aRNx9Ugqm+VWxxsrGcwn
LHdRqAAFqR9on+emlZueI1QZhcGcMyX+vYKFWpHsYGCmz1xCmML4u9q5Jly++FOYhDbSYbr3UfAt
F7Gx7a1izZnvS29QvGeT49RSdWMR1bTuHt+3su694uQrV+++e4XzLWL8sPQb4lA0PV8mIK5x4IYd
FkDvy1DLrxjX7To36J57VkIvPcXRnxKLic6WB8LykW6k6DbDz4AQxSMeUJJZpbuecs8JlIIzj0PO
7LttnIHmzQo+uID0Oovp+VoSZV2JwplX0bi2sUXgjPXcvccAuXqphRHsI9JW5mCkMKGGA98AKuWq
9Zt2VjJ3m7dmGa7HBj8m4jOwKgrN2JxHNHVxuUzIrbpzFwp2z8eHfdxczwAFDk6cDI5ogW3AmOsl
UEylbIsVo2USDqQxztHh/LCLxgG0DH8PcXTDrLAvYC1U5JKtWyXyUXJ37iwnmnTbNl91QA3n6TzV
3nDKjeijjSrxDH8nNKrmHZUx4SIBxT59AewICD9xsxkFmYLMHwiFIbTDiE7dKpUqqjATr1qiv+ht
Wz2xP5Ba0CpbYl+cfZGOJPgiKss0FSSn4u4qQs2F4hfrXnkbrGBRW9J8YuZwROBFr3hi+vojEy0t
vGLsLFZ5RLpqPr6Wsml25AO4iyGTmzBOr3qNYTdj+AP617xFtnk2SgoV1+AgrWl5eehy8aqkyiZp
2/ApNIgwIcoZbr8td2lvK+uqTT/YEgndZWY9M4jJ4AA+AUd52GeZ5gIcSZS3tCCZO03Q+GodCect
wVjYlEl4TolOn1lmw8Aaih6ZSyuSGN7JRUHsqh8sPzC25mjjRc/dbRWQ46HrNtPyZBw5mQ/9LLc5
zyoecOzW81aVJ7+ZrV0u8ybX14ASlx1e/WUtaXPHLcdtYYQL8mJiIjkMkn+ZcPo66WFF11d7y6Dt
ntnBtrG9a5kIfSsd/7lMVXtRGAxQulYlqUHH0pz6XPbGi9ZTwHk1XfuKUJ868vpd2IdfYdQcUnL9
3gPVuULERbYUi+yk2QXaqR4uYW8FR0KjkFN9+brufSHEokVsW6eUOT7jnDO5x+RocYQEFBLMI6Yj
p2lG31iOuSv0jnT7iveLDLqzlrrwiBi0sjC4N7rQjIUqKoMtNoE501cDdOtKuzZO9a23Q5h+yvCz
zRyA0o1uAqcVoCgt+uJIN+dhKIlZElZM1pLVT16iDzDYzYomPjtQwquyD3BexQo6rKpewVcweBXL
n8zaOENgPnDnXo54Xu+1lnCnq9PlF7Nx6ieCQRjTYKThDWHdCNSihzIigDeT8BA4nORGBTgEGBEe
wl5HLQ1q/q9bq7NGVR+MDEUI88pozRkeQaXBXfCrnvlkbLxi9qYdSPI0ULVul4vtIO0Ol3oLqsPr
XsxwyF8CA9jcEDMJUNkmpTSPaH/Sc0WBtFBHiXBcbT750eYWJ8QGc4d3VCapPyf7miyrMti6RTx7
fFZRpU+F0L+NPtun7LE+M2w7VVUzPMWhdbQy25u7zia6umqXrJxEfCUI77IBl0JAvDUErp3X+0j1
B3Fmd7aXWodC2upoXlJQ+WujHj/IJGHN4+7ZIfX/TJvh0CpO9Zx2ciOFg3nI7d7wHPM2VWmFPgol
o0++vIamgpEmH57ubxuhUopWrCTibfulbeogtomnW2tiGv1mz1mHNtmW3FbV89eRPUQomNn8rDJz
140+y/BGLNwW3WgRFWvyIxE26RU4Nhlf8IsVuAO7fvnYtDs9/4a+Hm51w6bORAaOpYbrI4fdP1NZ
TXMv+8yoRIGcccHMClgUKQBrtjxSkjCyC48l01VyH9DL2iDJbmZqgdLEpYOWRKJfhir1Z1LGCPL9
iAof2s8S0nq/lBbrXmL7X+WBnCt2269ip0T1SHFk6CojpOJgRdRHMpyG8noLylgtll7F84E/+pZr
8gdgJBNLiKegRSXuiWgj1PMG9bWStDRo2PMkzZg1MdIHp8k+TK1/b1BEzKMI/ZE+MCiUOxxV0Syq
Ybn3Hm8tTqD1LBvatRpR/XJkZhI6uIcuUPd+TmE8CN6DsffpoHmf57XDt5mufVX21SY0YHjVqA7Q
UFvbAhwWGPUU8nof5Us1p9VSpRwOYrgFbK4V9Ia2BOfRbHpCaLdM1nCcQ02G3GUsKz+8PPaozt1b
tbkKRX/JGKAduRskpdXec/sU1Ia5MelRzUIggbzPnLVTO/RYBuQu2jj3CxMfecwYHzb9o5pyyrKY
JyFxBGnMWDGXJNRk3IwoSramoXZLk6jfGVsGkdZxeFRCBHQs28KS/rxEVOwU41bDFYujo7tYHs9v
60XKDNn8VKUttCEcllGukqNYSSIULYP1a3Q2yPDuq3hXWxk+I+RHZKR44SJoeBC60D+PGhm/jw6t
jKdIL18/ws6nLGGO2kG6XYkKtJldp7dk9D67lCZUaqfHRwmcdwYgKZLBZ4/7EGk7aiG5rmqD9SDi
t0BwPuqwOOUO5g9ppSB1+2DP6YXtyAVSmsZ8yESvgUthGy0Gur6OySkIC8XCQnKwHMt8WbUY1s32
OBLcY4U5NbZm4pajmUyAAQvcx92AJAoJP3FkybI1LZ5EQNZT2z1eB8GH4Tc+exbHULISV3arAbDM
tDk305szViKHUXn3aLhujJr4h4GZCP0gPDcXSgQU6uAqFXb8eZpMIVetOnNcC70bX820sm+0V6B+
Erz2lItLSBwGI6Ko+6GLjW2Z8B8MG6V7rKOZTIt48/hHr3J6LbRq5P0IVCFFALfBEsDHZ1A+IP3k
+DoA03YyCVwa4Apt+ogD8xivB8qhLNL5yAWux2e18sQbl3PlBe25qIzotdHsmxJUl4HvvJcTu8Zi
91CbqlorFTw4c4Qb0rgKWLDKhZ8Zec+96DtGv71ChOVEJYMMd0C9J58IkTgoHE+BSkYoqSr/zDL8
Bjk0+rBspVtHEx7QkDB2hDfaO2Bj+qENLY56Sn2MM46rY9nxkLicWmvgaHuzjNw1wJ7XYHT1p4ZE
mp2DEvrxy2CPUv66QmzirOLORmFxxPpAjRWkr2hXsIyPBJmYzG+2Tl45Tw3AJU8p7HnZ+dlHz9kX
mdWzKrJ2U1cp1K8hc49aiPnFxSvX0Xl/1hISunwjWVeN7dIBz1c4eOxTb1Nm8yZCzIkCNJItqdqx
BomE9oSlVKDA9eagtyRA1xmyMHRdKNScOF8VZL0ekhp372Ouo+MaA3Phr1U50muwp5jffFG4jXjx
HNpkXPV2ZxscvJVkfJdhZl7GtAV9yVAQ+cqr3dbPuk172/bL8cLvpGMlNppED09VqSyFsMNN4AHz
qQpiPBXFW4OzukITwUQ/WbjLFK+S3aZPjszirajEl24jj0fDS4tvsFLKIyw9HXDABdmLChRy5UBs
V7xRwgLojb+oqi3MFHUTO+AWa1Fo2I9Df6vG+bZ2On+l5mXyPhLPsYkL+9KQrbpukKXmVrnNjO6c
YzZde30HSQeO5oZA84/CEMosS5x6FXb+l1sMB1X1i82QQkxpzQQhQ2agcSVjA9gKfulCDT6N2OoY
OQQ5GChAtja23F0yAoRx3zMzhj8OeA66oMOfNo85o4gzP81Y2lWzVKVT774ig4tniPIzn2w3QACT
ZSptwFZAi5ZGrQBDnHDnVffN1nWaAIhSF1lIykdkLmxIBGsO5CPGonRlyCFA4zpP1SRZJTc1ox5G
FGrT0vDxPJH2So3PbDKhk6ZYvrvu3eBO0UrqHtKnQLD8S68ZcdbVJcrPkD9l3KC7psQ+G9+KiiOr
FwcnZazJMWanr4ix4O1ZYKopDN7hFCJJKkha15TjlDCfp7Gyg/RzJXZtgfEknFt6qe3KbFyYBhUi
B4FtbEfNqp7ITGTjmuvW4+RiDzu3wmaAjuXJb5zLiMR2SQYbYU+T0GZ0r1oK4da9JLwLmbtywLdC
Y+elUylSfoxjlc2tfMLuGO9m2L01kyu3ctdkaDakPivKqq+pZPsGy18NT34lzAFusSP7XVsy4Mg2
ds4i9N0QSxwatnkucUG6qnd5oKW8ngZdNkISekS5uBp7YzbIva3bJMzpd6Pi0iY6X7fMK4zV7UUw
POOVSOH0aFCJyB7nWWfOyyT909xM+314Q/WEqt4yFN2wpwSQqV/9SwM1GHgTc+QueWy5zU4bgfCq
NTqoc2VQKDOUOF6RgPmSab27kra4NkFbbEqzOsUyD/ZVNWxrk0AfHF4+DyOByghqWde1R20/aPcM
7crcE1OeAOki82iU1j5NwzOVGG4eFTJsbnuLP/SFf1c0aMj6XdNmpDG1NYzfh51qDzSt7jiCFOXI
wLUliq7x+00uGP/oDuZ+O1nWNYefMftScdzNaHzgXHbKwwghFH9KtlA0Za+4SXNsKyv/awjw/wwY
8/9hvtykeAHX8st9WnzWn//t50NiM4Xk/Y///vpZ/Qiz8PNXv8j/+Wt/CWXc/3I0B5kCDnqS4VxF
YzryFxHG+S9Vx/nhAh8z8C2ZJpO0/20ZwRmi6ho3XNctZDEKn+J/mUYmDQ2zFgsDI8E20yDu/0oo
M03rfp2WKS6KX0Q3CD1YU7qj/f1ZyTnJxYy1SCmT8Rc9sFMc6uAcjfac2wlYBmVjdcbP0sjWNP05
wnTdCQgZoI5bFKf7Mk9Pv1y//ySN+YeN5fGJkMZQZjhTyN5v4w8AtILHB81BMnRX20DWEpf+Kibj
ttV0kklCKoEWF0KTrDpobBiPUb90KC4bJ71ZgJai6FnY8hqHA3IyleNfqMa3JMv3DXeDCJD2POTN
FdzqqhUTZinCKQJhO1yQ2FYQBSB3Q81XRQd7m8SVtJAnIIfen9kEd9hwafOhCYGRqGTZrdT8L8NN
jqIO7lwp2KPnxxsyN5tzjwausLxLNIKhbSmIKdBmwETRYifZiRims1Sjuxtik3TWCmbjbGQI4YF4
DTznQp7WydSzL0uvz9LUDk3zWY47mdlzukkOpkOdWD/EzfcuQKNeZLfcT25NvspigDe+K959avIY
zXj12VViLYqYiF23ovsqO+yQkTk38NJLdLBtdGsLxL55vHA1dPhJMWWiOMFbSnk/xDczocwyC04q
jskHhJdmDv6HkgNk833s6TZy62qHUz3RkhejjG4cB65pFR3x4R19TRwiZpuOu7Yd/agWXJcKQIZ0
3VPDMisCfrhk4fkY2nH4b2wzPxh6d24GfBexEh0Hc/rkjo2mEgpOApao6rqF8GkP6hPRL4mP6KAR
pT7pNvNWOcn4Nbmkr1yh4eDdDzPVoe3V0yBT6mJdRe2VZtLZs+AQyNh8ke6rTXeia7J9yf8jw+RS
KUxahHyGkfc+dvHtD4t8ku/8/amzbFvRLKqVCQ72+8tchrYqW7psiG4kFhY+l+Cpihtr7aXJaepy
cM2p7CN1GZXhMijETz3Z1q56Y5yZ/GFrsaZn/O+fBlWerhvEZJEOiNjr7+8AC66bH8XEV5CScTWb
7lzrYj7NsThkze3OW7PhvYyCKW2c3wqXJ1LtVA7lz1o4kIjifhh5Ddd3lw/RW2h4l6aOKOSTvRF0
s6aj+AZHfwms+uyZ3Rn5NAfOyY8wtFvVk0+KPhlpAtg9ZZif1JhDw6D/FLTk44LHs/HXbgLumpyR
YtD3EKIWfip+FEV37bz4qLLTw23IpwJ5oyqXUqdvO83yTD5TW6gvMmDSpCU3Y0amwjpW5E3vJmxe
fPSE971V0z8McLV/ZixyNdmrHQCNhOfpv03Dq3HEQjbSC5TSXwVZd43s7tpDarBkeotqsWx+2qZ8
fTzrZcX7BRQvMmng6Ry+tsBC7/Bmdj3z66QzNpBf+eQk4wzq+78vQnu6rb/fdt1UdE2dDmH67/lw
8Ez8KrAZo7tjTfxDBiM7oMpp85tSJEfwRZuIdOuojzFopacwXXp9calTsVTS9EtJh3OfWidKEJ1b
TTF8BDF7MvzkCDj1J830UKNVDdnSTZlnaB5PaqbVu7BNb4WS3yozO9VGvYO5cK9QoIfVcB6K/hwY
BqzHdE+5c3H9Ya4Qrl6RnWMkrBI1E5ecl5cltRX5CDtoxqewCb/qCOlGUV+TacG0PzQPF63uBUcA
7sfMiY9BaS2aMT1pun9/rAthPNk4/Xv2PAwQHWFTZBbm565Rifhxs5tnWpvAio9GiHutWVMMHqcV
M9LH9EiyduR+GHJ99e83RP2PN8TlMWRvZwU5vylr2DcI8hi4IYQ2kpYY4n4DwG445ewxPE2NaVBI
6Jk2RjejMVadcI4ReJqyV97J/CIjKGh2vmyfFCZqoOFvQMG//v0zUl38c9EYOi8J6hbDoUb5+7ui
saWlZQrvimAKbyOEEesAffvmGnTJ3k7Z4IaC9KqxOws/u2W0gCKd4YBrNjuLqX/SCGTlzRGFAGOO
mHLUXhIwtPaCdC8Zt9DqZuvxjc1oaHd0JQdj+IYPdF7W0ZeVYlsU0bGA4B3Deq4HY+Nxh6MGzr11
y2WzjJhgT1sGmw5jyAxrqnzJ83idEoiTBDyOjURAlpwa11t6KdeX8VIcYVwCBbA3AJeIuLh4Hvnm
RvtcD8DJ6gI3K1FccY1biWWENmvV2cNz4OcnwqqPjbvtqltT1ahOCIVL3nMrOtKIoHvJNyqrXZFC
wxz1DQ2us+/Ee5+tPTTRJEzFR2UbmzKDVey+Zm6BOQRrueMzRnGbc2qQy83X9mV4LAJrM+CDAHB8
jDT9taT3++839j/cV3Qnuo2hFnszOuy/31ey1zq/TXX2gEB3ZlMpIXlCHVN5dqz6tXNjff7vv1D9
Z+WJSZqK00Q96OhIef/+G+O888yxYyU5VvGp6wQ06Hvd+q7H0WXajdW0PWvRVKk0Bxn55zDGbYHQ
ZKorhKpWsz98nN9FTNOHwNBtc2KcjN3OtGX/cmiEfG4rfa/R42S55mb84qnNlbxUMKUTx8LX8g9y
j+iOymta04v991+vTT/+t5cxgnAEh8h9OeU5v13/0lfqTvjsGqGJx05r5ZGsjKMbWxsuDeMouZK0
AVD8vgwNFkOPrtgslM21qXKGNC5YLFW+KX1GTz/C4TNMUbeiw1OriVWgYKYFX1zOu3I8tY3zpxfX
f1g8uuuY9hTbzDHG/K1kBxwFSFGDnwHI8lAV9g/dxCDiq+261ZAKIbQLZo8AWwYq4SxKd2pAAhfN
DEgtG+GiZOEQ208YuYrd/9+v7IO0+uuVRT+r2BocVrZlIJrWb1LO2lYHEhc58DLzm5FPoc789yww
+3kXmCfDHhaW504j1+isSpjPUIB4BnsP5diwMtldILuI76AU9yIO3tNbw3egGlWUeTMOu6Bq6AM7
8RaoFh3wTpmhlzVR9bTX0Q/WrnSuHUF0M97tTGDtYh4baNYJZl0IQWvfNqM7LLeceiTbexEQ2JpQ
FwB+XxXbnV3Sw2ikvIau/zUth7zkhqYN5TBjjzOJZ7TdhL0wNbYLJRXftYASt28prqLKfcma4KOf
TjKBifzFDwqCRWGvyew2uFT5NB4/a2Lp/nC9Uaf/XgGpdF+QrykcLEEhqI895JdHSe1kYIDIKoh+
LNeSvXnswFELSM+aZ205+cQuhPfkbiqfSjYc0nzy2HqX0FUZTtSrxEbtM41SmbzCAf2KqvasjIFL
/5HzltGWi6q0fxgvZaG/0Wv8aPcywA9axzB0MCXB7rT083TCit3k5HDjdN4ls/AYVEs9KA+cJOeq
98NSiyc//VA8ZjgVb0VE/biq1Q79F5qZNnC+pz0gUo+XTb5SI0giqWMeFSUct5sow+VmleIe2BwT
KLBIVsi1WS+iZt5Y/bOOGJ3BQICXl1p0LlwckmmE9brta2T3stJ51WOMD/KRXm03SbXp27mSYW5G
qMQyGl7hFbjzrseCzBuD8XVpyHlbQDEtA6Wfw0jMiAsaD6FVYRHuwhVfYzyUyCCctOxXffNB1iYp
BhbWZjOPL3pstgR5D/XSLtC5iOTZLPwQqriNjMYijTg1s2U2MNQKQ/fVSWrkOy0fmFxEy9bmnGM4
+/ekPEsIB1oLzP4x9XTGZK23Gn81KKKVjcmCw7or4NUV5zwhdrCPs5do0p1oVjHuI+5oqyDixlz/
lBgM3ENNvFm2/llZ5XXadKZ9XjbVuRa8CKbiGew3a7sYiVwOnxuTw4QhOMOqUz1pEdvohD1t8eRm
ttkekOimy5FzBmp2S1l7Xd8RId4156kWEJn3UrUcwGvuGQMlprBmu+xpJ+gVGWGEDWAV5RAS17uU
s9mMQeSXGINVaEz6a0ae7r5uGZ25Ez8c4GkUcSCG6krvt4nv+WjMg4I+a6QSLBfea43oaodV5YT3
VJhLnMw7PcCB75kI4EtWs8vKVHROKkEY3gnweDIB0DQ6tOgwRDcSfHqa3E3q94rBJRbZO8bVU6HH
N87vZ8UK7wYHZ6dNz9NBPHG6c5DW59E4AiZgmJI1pN/UxTMRsAsFgdqsEcltqMIbAu2vQNeJyTOH
tRcmR6nj2UdXswBF9pI2zZn5kJaM9yR+4wNfZEzmAQFyyjwGgOnhWSwV51UZS7EYxUrpmEwpMeh1
J0Vr0ysQzduLNWo3B8AHFC7oPbzeYmMycxfxvVHAMDrmLaDBvvY5Hyoxa9LMFeIoVFS9idxPx/DI
JlGvfpkSfkvduaSyvU4NFWW4B9MAZuwBaE01EmzFL7t1L+nV9eDByfSide116LM1AUTlvKS8kqq3
jQEmWXZ71eH+K4qxGZLuM7JOgREc6za8y5gXTJLta4BgLQCJQDCqZTea/htezutU/luDA4272ulG
uA7qb4ST7HEt3NSBl30O7n1qJwGnOCNjgnVcAx0IaLbiYyXIgavv683ZUpKjSdQXlnN073N6XLNa
iT9SE/Vk7S4i6O3xWF6KBUQKLPQWFAVz03kDzwyGnFnbs9sH1c7MhqvZ2W8VXfmh5IUvVBoxVX3V
m24piNWbrlg3NGeUA5epQzYZEhhjv7TuOuLljwf1XucEDYzmxk/1Eld7d81THDLqT3iOl+m3Yq1f
N6m/mnorLKRIKD2ubRbUa+m3Tyn4GPpFxmit85gpYObmt6l87YaEo9iwSKyYcwoseU5QUY5+h4uk
Dso5sdJTI6N7ax8ylBCJDsbRRh9YMQ9Ug/Rkivg+HSdoMp6p0FDJS/1UB5yOKxsRnG9Jyaufn4s9
b2GEXD+NlhwvhNfERXKotXm6UuIN2e1YkGrK/bwrnwXJ0DMtcsDfSwz6Zn8XAp6EKj3iA2XwNuRW
tSXV7bseIlCtHtahTCx7VxeXInkT6jDw9EV3YJqHgeEaxBIv20au/kxuJFIbERCFnbGXzPJM7hSp
4UKvMqId++BbEqT8SBhzi9xon+rU0RaQY9x5AU51UZQVOZhj+y2LfAQtHtLCLmzctaFW294RxVq1
nWztTRPnQsZ7gQwa0QeqRFFpW8zzdGad6DsI0A/Zqf1fgvpSOoKoqnpB8wy4IZQeR63rZapX42F4
k4R/bh8fwKucGrOzv+oNZAmWIeSaSDg2pnhniKm8JCeVUTtfoKznUZIQtRS/WwgPxqIhyifSSZXV
4+VjD2hgj8xVcCdNab7UFoqPRPCNhUxeR8DOXNFqzpCHVlvfsVYiMaycMnEXtig4OunfHx/I7OXP
WCvgWzPni6i6F0P1Ixu7ajvaqMOK3APdPV1vE8cJQ3F3xTSccsHWq21r+fdBHGWl4bkZrWSh1fVL
kLJZWUGWbDKQxnKsjjE0xo30qpe8CoCEJkUImpZRX6V2O5c3wspoCGuJctnOAi2MNxVBbSaCW3/U
hrXjdXTAUwSQDkZ4woaWoalJAjsEUqSUBKCIz+ZngQUC2/SXKfvyPGYCD6RZAlN25AuZSM92n6Cj
5VAYT0jjgueBFIAdCQGkkLSI3Mkse0Y6fGw8dOZ1AOiAjZ4v7pR8XyrEVqj3IhhvbhAoxJ9599wi
gLHMbcyqXkbiDVAWvVWBoRvUB72L8EfIeQCBmOumdPvGhYJh+D4JdSMR27lebpxuCJcFJsF5YTQ7
dkRnQbjSd5DvdEL0iE22hansztMBjaEXg34B+Wkm9nAwq1ShwoueCCN99skOwakeG4tgyjr0qVdl
Ts3KaskFsAn07OQSeYm7VTr/Ci9RLtrWfGtqiMZgWrO1Yhv5PBDVl3nDb2EsQgXjitbW6bxDeYk0
3GInxyz5cJSEbUf6ahB9ppb5Ji2YbaHbRtvcBqbEIln7POV0bXfu1K72POTpqqLT17Z+gAH9Vk+N
ZUjo94CIiKFJDiSAnNP4hK4V3nYovqcK0Vdm9GQ18RfYqUuxJYPKD65RQXtDR3da+vlr3fJyrq35
tJ+WkiXG8QwkIfmDAHyZwQVsNHT/U2w+Y32ecmNqkZxMFP4zO/e2mQIxRPr3pmH3zYV68Op0NXU0
+gHNe4HqqGZXmjpfvWLxremw1EPypMdf8Pq/pj9ot2ywaRndOzuhDXoYEH6IiN+nuFSz+pQZNyRz
qQAFMSEM6WyXjybaSEmRU/0k9qPN3h1dQz6TCHoj4WvVQfTXfe7cVF8Fgmm4yE+1ndO8i/d1Fn7h
vbhPnqWpc+Gq7Opkx85t22ehsOTGho0NLNBXWH6jpB/5GPBJLOpgEX15+HjIQmQvcFZ9KUgyIWCu
T7KDGlUvhlkH88ZDk8DYydFIKPrLXoG0us4YrxjibQizg1EFd30Ij1aVd0tsT73NvbLYn6cWNFoj
Ay4tsrKg/sRQsrMTtjWh4Xglx8Sxhl1GLb2UvNnxndkc7DqkWxhtEqVFRa+wChLaEJm84yLeB1P1
GdKJJ599FgFbmUYDcXf1uF7Mpqj7qoYAqJLn3snXKYaaCZiJJvY4DMljOJOnlJFTcVpX30apXqYm
WOVpHcz69OTCl2gV93G1Rfas1Ej+fZdzSgWTWaMgaf0vU9AKsK1njS05GcBb2erORv3KyT+7FVlw
b83+yeRwH9B1jw08V6H/1nbZqTXbZycPCTMtVCKDekDyZg28xUpfS4+v0081iXSzFyl+9pgxZq3K
k6JyhFSmiVdGvnRjoOaeTK3TnE8L8/10f6fm6fRhpqlQk2rzvmz2UxXVM/FBW0hdamcnq6LPF3GR
7ID1UTY4hLzwE8LpYqx5gEra4n47QnjahTUlcM/JJ8NtFKEtaPwvS7tGvcsDzwMb2y7kVntv2d0z
rucr+Ud7II+UU1bw9T+ZO9Peto1uj3+Vom/uKwbcF+A+BSJZsix5i+zIjt8Qii1z33d++vsbOs5j
JW1Q1MBFA7SIl5DUcObMmXP+iwzyUwuSM6bcecPFybMeBkqKvRqeNm5x2eb+Y0C5veVdMZWxmhyb
h5ppPXXCRGdNmEKFVn1BmAPhuNGL5k6tvc+eSdamU2wUC8sIeA60OsAVXYr5Kg6j04sWC0O80ClJ
064Sp9qAnLgUq7aRx6XUxxtfr9GcBsEyUKxxw+RBVDlFAdztYKtX9FVq9Sbv0DxGOQrN4oVTNltw
vquYE7HiccIHAJkY+nXFK8fQ9tTQKVc2OUnqTrQwxbdEzhklyYNYj6I0JjqHqsoQZWp45mKnQUPp
weQoo4xkoBoDS+gQqSREtm2TFSBCosu6BPrKYhe9TzbvrSju22V8KT6fXEWXdk2FP1LPWgvN0yw5
H/L4mdT2TE6v5TCahW2EBNro3kpQNGpmQa0060iLz7Vqk9jluhLNNNWXtyzYgSnhL9LIOQv99s4S
fdskvCrVZuM3fOCxvuHsvBPF/CkyBmF6nfnGbcCWbejYkpAnYsDFfygHIT5X3XmUx5TQ26R6cm5I
/mMz1mvAY5xSgA7iC2L61+ngQiykiqafjEa96gtA4XTeVyKoql5AhzVZlRzWDSaA4WI2dI5mHydZ
8uaxxAqKKyrOA7zGTTB6EHK5c4F0PS703V0Nrxr+/znldzqjvITYyx7wwVuLGNZXzXrKkMUgo9p4
WwKP0lL7Ni9Ybpbf3NHmuhb1b1FBr3UUfZDpG1XnVoLuI4/WrejxFsFO1ZoH0eYNmPepdBf3ydTf
ijvOulJxW4ozElm8zynD4ZxToOmH5xv2c6zC1IuvnZEop0UUnCnqFhCNTRw2SxfWh6sPl65yI4fd
Nsi8x9CIHlE52zYkFrNOC2/1hGOtA/i4uwGwv0OayjtRE9DBq5qSH4dhmPS9jS6CM+5Us9tqPmw8
BB84/NoLnCxxjbdbnN7SpSyyCSdATiLGTMpx15Bji5kKrn4eKnSea9RudbxJ3ZaU1DfAI5sWBDN/
2NshOsVpRF5aVMgG9UF7RTH/kqRt0YEslWqWqGXiphiEIqExkLFGyXuiCCVhc4Zc4MqTKcKVRrxP
5a8OxDQn5XihNZ9BX6AV7C3CmqViasGeHnU3M0r6lGL/6T2RDEt0iGQTkGMnGh5mOyzqDFml6WlB
9TGy0rALXGqvSXVrlREi6cMuGtplE1Q7S+JT2u6qROhoFhsAoAR3z/akL1riLnyLtIiNB98T6Ohg
rULMi3OpxiylOk9lv6UJPWxogi6NrrlyfFLw3L5XZJrDeefAOEQ0mxxqZ/TtNtJyxHaA9VGsQvue
o8cYwOWrsGCEr7c3I8bVNVvATFTjLIjziA9Gs0rrAdj7z7mjreqcUdBaTMpN5+DweJLa3CHGXQCh
MF2UrHZVR+cBKCKFx9xeBwbra5S/xDFSYmMe41EuYUhgnCom8t4IKuPUCCs1DO+jmPGXPAgdowSc
szJPUz9dIhVKSdZxXTQJIeTUIY7JHvCz6VGrGA0oZD74NuXNcORNNNR5Uq+ZCw5ZLUmHqIgc3D2C
zxVddmxC0dbsAc8DogRKXbsnRol7LYZnaDyY5SpT6SY4VveJVuiVj1Iq/CT62LiizeQCNbdMMBSh
3LJDjPdm0SLkJ16uVbgYfg6YrxWU/YdWTsjGyDpUP3FvLpGIWmWe2Z/QxS5XYD3XuUH01SHpA/7T
cNPMDTI+pzsJMgeYRoxxRdzvwZ+ytUXMonjMN4GDJsV0e70PPuVGfJ86eLMD099ZNS6yCR9KdtHi
itGwVgwAKmmkLkNZlk965C5QcFTnEe7N84wkIdTNAA5YfD0NgxK5HDmUlGJCRas5z1e2V2Ub8NQ3
+Dq1mJhkM2eIrBksLKai75Ld+la+Gs2uO5UlGgu+H6HjNsxC2Ywxv3SY+HFmzYoW2Ye49PVFjpDB
tNKhYj45EdyoNhkmnkNc1PbMgD5QNEZ/GdqMdEpEpc/ckzhbCvLkQDRQ7D+pAqx4JvrDOFDFggQ8
c6Gx4cywLpQaQEzDwimTJ0CiqIi7QOx0gAGjQc+fcVsCyfepG6vrxAPxwrFhH0u1ejJ02BjLbE5p
Rb6DichZ3HGukQLKicyNRRQEV4kwz1Q9xMN1YyFTwpgltQhJFAhlC4FTBTSNY3iPoJJIeah2dKIY
AwxH1DRgWDsLSflaWVG6wBdrCnBsNEk8nDTo7qHEe+M7Mnq0OQYtbYOFtCs90BAzZ107k/0UAqUn
aAC2BrkwPkQ+SNWwXMJi2qfE57naDRvsa1zBClw4iefPLc7iNs+UBu59XdWnuC2C71HRfCQKaMoq
MWTsJ/dOb0AlwdiJ42ECTYBiRwrfG/L4pZZuBrTzE50IEVnmWk8tCAMZS1hlibz8LR2ThwLOSegN
V66M3jrSFS1OSoRhBofW+K4sDykWn1O893s8NQZVXxoxC4ayXs12gO5SRWZAJUbUTm3lCoD5SvKH
neKEz7aojOhyvFclQo7RmpdFVi0dtGgSFVfFKNrrJWHHLJPnoeEiNm5bEJsBPqr9BrsL/PsMvu2g
jId8+b1XQ1iFvIlEY9TvIrs/1Lq5tZxLF1w6G7m8w7uim6V0M6mcQ+DpdkJVYApTpb8MW+/cFv8a
XvQWMsHabpwlHvIbo/cvmkx5hOSWLKYBy83hRJeTndfH+14J900roqPgXLuxAWcrOAR2xctX2bK8
dNz4MUPqNaTHOmc38Toj9GCNfi3B3BSiiwRyBauZyGER5AxOZdzaYX3tuPIuzThn+fp9bvenZsc4
AZPepgpRFSroAmcZS36u1eTcJYr18rBDQA0ue0vBSCr0lRSoG1mop00vZWJniIvaNs8iTDiBHF0M
vthqOp6+6nay4EtPTPWJZuU4YOCwoJh43gDsCOhtBH01JC+nIsXjCW66wp6vgusokWcBO9bA2oMb
ztGCEmonHRp9Fbi0UWQLk4oR0Q4EjdSLtsX4wXU5/eAKjSKupq/xBGOcVN5pmXJURN0ORjbIC5vW
FUUvXF8L73rI2qukiA+GZEenRreIDCKyjAIxpV/pK26w7E3YTwvqKuvDOZNM7Iwt8YFDVu5pjIhe
kyjYckgnXdttWWlQPZgctEpWTob/EH1E5qoDiwGFx3Amw+KdMMs0mL5Yco3hEW87ayl3W2YHKVuu
Wf5SDyGemRxkN02nfYbzpCEjjHSTQq1RdBOVqtkqigqIUO/PDVaSZIf7IrUuKfNBp1LjK73AwCkY
gzVGabdqVj7GpSmouzJnbLYVNgsHQ10ZJWXu71tso6rDZqb5YFjKFnVsm9ejBZDtdSnE+w1Yc+a1
9PJzdIKkLwYZm4RPAqJjSF8FNKlsepOO3C/tjsmKetQ9ApnmyO9MU3lae0hjz+qKTUM1k2eR+9HA
4yxZy1tZ6Z4aDdvepvbTBVy/aCYN4WmOgkSimkT0kSBTMbPYvvMZjSncypnn0zYWcQYCOx08e2b4
bDQJCVfFRotCNE4vnyh0UV8SkciBVgRr7JZApdAynU+zEIPWghQy3FsDkxzIvAvAj4pH0q41kytQ
coAlFzzHRSvPJfgfgqmKCR1sIiqkcUCCEkWAzpoHSjDLOoBLN3GJSgD8o75O0mriFsEwx+mD7Xai
CYyCwq+TX5Wj/5zY/XaaER1MNZVuVA0P+TSviV9pss+BYOc9ErrA4VtjWei2NG8kNgnqgNaChoQm
5choB8rOSPySzANJZJGVeV6aovkIWh8Ds9PectZ57SzbRkFtghCBIwilGdLY7CSUtqbX39sO4WV6
S1niWXMEtuZhHD3r4mKSwrDoIg2XFe85NCk7mBV0bwwachDh9pjBrkD5EsqCiZKr6i8t1Bj1IFhO
CaTmqhcG1A7UbCjxT0+XFoiIYLknURrI3T6lYkm+6yHtWNUQZ8aRsuzAOWBEzY7eGxT0EfzMaWHM
g4SqXjcke0eIalRacGuU7YVGjQsnwJiDgk3CX13jkvw0zWqRxk4fq4fUYvTDdhr8WqsURLXZAUbt
uVR0aVF4rDG5Cgg7VjP3ZcqJiVnTK7Ugg1DfXQ869o9Iv+MzEsyr0rkNa/puHgIctYu3OmIaIZSG
FLNgzXpC1lekPoyYU3qfffTOTmgnKht8Q1YWk7p1i/6699Tnyk+Y9M2pW6bZbRZ07AQQqyNLAT5W
QjIO+uyc6kE/w1xnWMKg2HhKBD1Rs9YmZ+B5bVrBXE2bhzJGgdMzyF4jVf6iNd4is6JxJgfScIEV
JweI9FHtOTwNJhIAY27dWWN8ProFD428gA6VY25WEYbTUXrviJairfBBU5Sq5vZdOvrRWTFY0Wwu
US1ZYCnNRczcp4WHiXkbvWBjKztGcbYgmOQajrsYFU0q0oXs3HoWXWizkdGeNwlMbnvXBMWykd0z
0S/rq4e4gkom6WxFIxUfz8UayISPQ99g/uDW59qwltXemCFhP+LMRCk2B4vHqkbPFCbcssgQ7TPk
LYXDbjY2bN5N01+xlva6kyx9D5JPjLwCLPI5Df1l4+qXTk6nMQ7kS1pd5zFodWayT6kXOVpZgc/q
JzKGMUm0VpV2P0YUjgcrv5g0e6I6AJxRm5+iPrgOleFCt3tpCfv9WimgzhJSIShdezIhpxxptxmD
Ttnfe57a4K7ClKocBeyNzNECqTc1hPxki22Wbibpstx+lhvC3uTcS9+xX3TQiLxY+HJBEp+DosWu
7ClUnWtdwpEwZoKUGWpYtmjF2zIKVA6H07bEJbxAfM5AKhbmF0rIZXPdQZ+bXJqFnTziNuddUJA3
jMHXzm7RTC2lR1QQNkNNgtuo9FJzTT136S3PrJTLgHtZwr6jmVOsk8gkuTVEN8qFzuLp/qeQgk3H
2STR87Xhu9B1cmRyfBs7aqS1TuLcvUVMu+x7g1oKp8ap8+F6EhbSPnpzkAdbxB++ZmOlv3S2NAkU
t+fgDtq4zLe49W6mUGTrDxqWegDfM0zH4xH/MTQmprfTV2gYVW2xTqVoHpjIQk0u22nqPQxg43C6
qXdOoCKrpZ7gHMaJM+dJtNRBqCJJ6WIxfpKON9hgzdOEVqzv8r/prnrHUcgU1nvmaK0C2GJehuaK
Tr8B8kE2U3sO+1OQr5riS0Wm0dznrYqmtogWudavdDzt8KubtaNzaBtjZWok/7ZnbDxg2dQF7hpR
OMW0OtH1bZ6IemcQgiyOnwUAuoWnNxMMXynEJsznFf3+X03W6xcQ01sFxB+JTvBHADchu6cjgQi4
/QfgdqNXkZ8ZcILUjIMJjXwOaQ163gmkB4EKmI4VFAR/fVflZ3wPt9VNw1RpQQLhU8GyvcH32BF2
YaOJberUWV5ao7ad0QLUxxuzKdc9KF7ksuLZC175/41hhK7kY5YDcfD8+o/TQyYYPNX/HvGO/jj+
EvuVb08niD9HXywmEtCn5gAs+VA1cf3rn343chEXus4CBKDRtKmDenhzib/1S68OMX9+oW/kpBcT
nMesSWvxfBimpG8ZSuCy3rzx71eaHuVXV4j3PHHzBO9J1z5MSD/Z1iky8IcpggK89+3HivoBTDnd
OHRjX3+M1vCbwfyrMfj1x3sd6heJ0O8PfjSWRx9g/5QEKQfDugRx83YIIDtoAFKPBJCnZ/p5EH64
xptBMD6YnKgtxfg2CKyDt4OgfLB1gwHSoVOKP4zRv2sQFAWs63sHwfygQGPBv0iw28Sf40HQPsg6
yFBLo1b27xwEh97veweBmaCiYgKX4uVTHs8E54MFiY+a6beJIIOP/XfNBE2zhY7m+5aD+UHodsMk
ZDiP14Fqs0ehvfIyQV5u9LeCwd/4pe9RE9vD+GkKqsGh+rOw+le/8Bpzfv75t1hy9vSf30XMPPpF
EWNf7n2YArn4+o+jWDHFuzc/fI1/032+/fNvH/DnWx/d6/VTvX5zFRzKffmIdPZ062+P+UJJ/fgV
09QxeBvs6Km/fvmyMxw95pvX/qvrzvZVEAeP7F+v1xLDotGVeP36n197vo/3X8tjGq1h6CyT/w7f
f37/J0893yf5/geCrgEe/P1XBsMTB3tpmyV7Lz0aE0UmL3r/DZbI08eBtDukhzHY/3Yqvjq+z0v4
fu8QnbOrN8nr805zHXV+1vC7LxwgrvfDI9umYDm/+8pZ8hXm9fB6pemhX+L4ey99IdbVoXp7ZXgx
gjTw3itfB4enJEuP0hDVwEr9/Zf+mP84N1SMBomz733m26Z63KdH44z2nAF55d1Xpj1QY1YufUQZ
9rePT4F3eL3oFFdeNqT33uVz8mNYQTpBhfrz3guLVVlnr9eZnvglo3zvhf/af/L7LvPPIuFuH8eH
357+52NWHYdwFJOEJ+V7H/xXjiHvfPRfqyz88uJ/tr9+P4j8vOu+HjD+7J8dpxTiNx7jw7784/8A
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FATTURATO PER REGIONE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FATTURATO PER REGIONE</a:t>
          </a:r>
        </a:p>
      </cx:txPr>
    </cx:title>
    <cx:plotArea>
      <cx:plotAreaRegion>
        <cx:series layoutId="regionMap" uniqueId="{DF112E5F-3C6E-4A0E-8DEB-B16F1FCFF257}">
          <cx:tx>
            <cx:txData>
              <cx:v>Fatturato</cx:v>
            </cx:txData>
          </cx:tx>
          <cx:dataId val="0"/>
          <cx:layoutPr>
            <cx:geography cultureLanguage="en-US" cultureRegion="IT" attribution="Powered by Bing">
              <cx:geoCache provider="{E9337A44-BEBE-4D9F-B70C-5C5E7DAFC167}">
                <cx:binary>1Hpbc9w4ku5fcfj50A2AAEhOTG/EgGRVqapULkllydYLQ9aFAAkCJEHw9utPyt0z293bMxsbMSfi
rGyFLrwlkcj8Lqm/Ps9/edavT/2HudHG/eV5/vmjHIb2Lz/95J7la/PkPjXqubfOvg2fnm3zk317
U8+vP730T5My5U8EYfrTs3zqh9f543/8Fe5WvtqjfX4alDU3/rVfbl+d14P7F8f+9NCHp5dGmUy5
oVfPA/7546ZXXqvg/tW8rurpw/b9p6ePH17NoIblsrSvP3/83SUfP/z0xxv/lyA+aIhz8C9wLeWf
MA9DysIw+eXj4wdtTfnrYRx+QjRmURRi9OMD//3Rp6cGLv8fR/cjtqeXl/7VOXjXH1//6W1+92Lv
Z326/7T99PHDs/VmeF/iElb7549Xw5NePn5Qzqa/HEjt+6tdXX6sxU+/T85//PUPv4DV+cNvfpO/
Py7lf3fov6Tv0r9nyti/L9u/JWOUYhrFUfj7VOFPJMZxErH/zOQvu+SXVP09kuBverAf/vaiytd/
FdSfJ+pPb/KHNF36T3+Df/+r0nS0zfen/uXfWlnsEyeIRygkv5QO+V26kk8RTzDnCfvlKIr+no1f
0vVrRLCv/3mp/3mO/vPKPyTm/cD/rrS8d73h31k7kBMW4ggz+mc5wfhTTFlMEf01KX/odv99OH+e
kb9f94d8wK///07Hn/fZ3+7H353xP4We8BMjjDEEC/7jA1b7t9BDPmEGkBTHyT8O/7af/dr1/3k0
f56LXy/7XeD/jyHkn8PLP5A5exqe8h+Q/huE+ddHf7wesI4/XPov2sWvh65efv6IE4wAPv5BFd5v
8uvhP28/v7no9ckNcAf8iRKckCRkCQ05CtnHD9Pr+5H4E00S+A99L4nDOObQ2YztB/mDbfCQwWUs
CpOIcpR8/OCs/3GIfuJRHCYxDklI3m/9D151tnoprfnHcvz68wfjm7NVZnAQDbxM+8tp75FGCEgN
45QlEY5iqPgYHtQ+P90Cd3s/+/9Y1nTrkMRErDZMRM2+LcQWoi6nWaBy5WLk3u9UaPJal6M4ZetU
vrqukulvFu1P4iA0gTb/20gIijlmESEJLAePccJ/H0m5RmXXDgkS60KnjC8r3puZn6cFudTHyOaU
lKsoi3Lv7BbpBAtv9AF16KYbuivkbSU63VdpN9Bd2wd5ooJvSo5MlGWjhRuTl7EPvieczgJHfSMi
E+nP1TLthkT2ad0c6hD3WYu0FVFgjoNshv0o+7Mj9IXG/us04SIL4moQNaFthmnO6gkf2rWtspHj
57lab9tpzpN+O6w1FnQ0KEPIlumgQ3palzfV6qt6YV9KLnuBVpbTpHmebJ2jUu5QT/cravbS8Mei
9MuGF9PnghcXh2AB+nDahlb5rND+REx7v/TRpaZ0j+W4qxM4A5v2iLrm4BVaRLVA6sKa7j3rCjEv
dTY2dr3ryLgxVZDXM+k/9/EijDGnvmzKlJvZbV10cLT6btoiSlecRd02qZO91RjurtCOsI3m3gkS
RUg428d5WMTwns2b9NtEqUkozG22tO2RYlSns1aXOeCZClixdYO+FK1sRcz9XSnXbofGNut04MTS
TDvgr7VQpm5EUdOHYhj2dHgjazCksVzrdKzWOG9p1Iu+sIsIVfvY9ONdVRaHam2eWp/gvC+CRnRm
ZtervC+7sc1tH3IxY/Sm+mFNUXM9rrBr6FA/tCx4cPPtEIZNhly4kTGiAgUrEk1H3EavPTupttmi
9jB6d4midWtn6jJSpB2PN4aR4ujI1KU1ai6WNPDmNd5o1UjB1JdQNjzXc3dFNS9Eq7ESrSHHIZZi
wHUpZnZMBvvZuOFptpilax1exXr8htRKNu3sWZaMLeQc2zmVeON4kSnK6GGlS0qmnl/1rK9F75P4
NNH5rIYxmw2834HQKhQI0TZHhZw2XBG746a4HtbhyiZdIyziX3gQP4WsEQOZh11T0HxE621fj0os
hC1imHibmj7a91MwiHgojIgDZg9VITPka7qp52kfBFOVUtLLNKDJLSvGDZLNPbZWCsvNXg/hy7qM
X5ayeNF0adJxPZPahBtlnE5XpV+GIq7FNDefszBxUtTj6sRc9vO2HM/1Mq2bNpwjEdDys/LlFWe2
25pk/Qwh10KXZBAoqtetC1iSB+tyFfB6TruyUIK290mTnAKo4jlalkONIKZq6blQPLqCLysK120x
4yIdx6famF5UQZXOpvECqrQZumbjJtWKanBzbp+iuVk3c822ujF9ZhW2u6EuDhTvZYQXofy5olKK
1U/wbDpdU1mRNOnJISw7UU/ugakyb2dFclmXhQhXfxeGUP4cqVrIsLzukH/uuYremwB0iK9BVw9p
GxY6VWFohYVQUDnsOl4jEbvYiKEc6FUSVDbzdSskiXVKqkSEbFm3OEpCMalBHmVU7iq5jOeq+rIm
19Pal5/ltk7KdT8qe16KlETO3fFY+rReUZJRP90Zyqod7tkmieQo4sILa9doU5bR16Rd2YZGbLPa
aRAzr4QjfbgNh+UpWYJK0Kq6bnFS5aVrt3VX3DR20GLs/Z1e4qcRnjKhsLoqWPc0raYUDWYPagi+
zLadhFzZLlaNzfQqMzePs6i7cBTleu01m05RRiLRL8mQknZwoq9xnwcm7EQ54bsqtIBbQ/vSdFEh
RkeLTU+zfooOL6OqfN4y81rI9dbPdZWOaK43Ic3G9jFuyvGgvvdK6UNioBN2477Eim/HZjlGALMb
qWFjlH3zuafSHCs1HwJWXzVmTadulGKmzXrldHIj5+mhTNoHPhOSJUscpLytXuaNhc2UobXaszkW
60QL0bk2SLHuJ2ElIym80YZD8YuSYy7IzDbelzeOapVHPcBLNY2p4/NTEJlRuHrcYDqVwq1vqBsH
sbD5rYtaD9ujtKIuvnQdvlYD+lwkTR5Vkfo8RSqfOD+2CC6rVDNnhgYh1HT5kPDoPOLgvq/u2TJf
uk5uOep2QwAV7WefMffFYJQOrPkWLeRpoQCKmKfQye+LNnekIlvXISlQGFYZtIbPJAiM6MboMsvo
UkS9EooGTw6xO5UovI+lm2ENprdZzlnFi/NaqiYFVA+uSz9dt73Tx6Xd2qYacquD+7prK9EMfZ0i
rYTjSERuju61WZmA/jYK5tSD0fWhNHHOkvgr4lO8vZekJhkyHKXr4rFoCuvTCPcAZ92UE77SEw++
ljVssK4ZL1M9L2myjKk0a3fl2r5MVU+3UY240O2SGQIb27TRjUyYToubMFnESJrnNfRravB4PzJI
8MSwGOd4SctIf/XtOu5lTNMgQdBhunkS3cI/T3UimkkFWREUR9o7YB+62Iy63QVhuCcoEFon0R2z
wpSJE2FzDDHQse6x4Oitito2j+d+w+M6yhXDPifTy1zuExTLMzJbxPSQ+sa+WB43YrLszvRThoAR
7OhK80gDNeIUpX01NTuvMKTti9TjlxZJm8s5kqli0K1cV/ab1hGhSGK2cn5umOFpObgv5WzLbOoV
9G5XvmFMba6b5WY2QHNYF5nULOprB36LmNbyZLHuPvulJkI2dQpUpk71VNWCSlJusILNmtQFTWff
w1K3VrR2KdNpae+CstCictV3RM1p8HanffOGG5KkvZmCVMukFNEoWUasa9KwP9CBtlCMmouyDvZh
Wc07GQ6NiCP2BfFRpmV17QN4hBoLJpZ2Wi9Fr7oNqYPtVC67wBd54Zfo1CNycCjUWwKYKQqgAIZF
U74S/LioVompIyT1LZ9TXqweanG+xQX+7G34KoEuL9bce1xnajWP4TptWWOn6y1eKL/ESF1VRRwf
iCxx6peLlFlRFlGeBMExrofj0PCXoJR57dGTiocgRW2thYqXddOoYRtrewL+ZSvyrVX6vLDuG49G
nDWQOxEsO6PeeaTjR2ZGaC2ygWC6KuWRPY59QkUwkg1hGshVPe3cwo+9jF4SRcyeYbqjrpnFKDd8
1n1aBjxJW5Sc1ybEWTw1o0A+uCfBdNURtQjSMCRq3G4UXm6XCai2b4nfeO6DPZXDfQOgGKI+ZZSM
KVmqPm2cva844B+a6B5o4FWjkt3UKS0aXfZZqRTg83xj+hmlIQQ9wjsRNJ1QW3ybe/TcWn7jB3vf
xGUi4mZuPwOG1gLaKxJGQ0Ugh7ColQm+6gaHacnrekMTIJeVB+WyUgG7DUB32fXjqHaJl6eZjOxK
4y6Tjb7y1TgKrtujSaorzKtqw/tkzpy88gYyMQQ1rM5iHzka/AY4pBG9K3eOAevwfbebsL50Bn+u
k8ZkdHbXoJ2e49Bsu9Z2gJr07G28CvCxpVBD/cg7u4+Gpd3ILlQbMvhdP0w34VC/9W26TGTTQVzz
imQ21l3KF6ug5MmULjxp0wJfMz1tZk8z5k9J0J7YXC8i0dlkaZ12S3kGSnETSGSzFndeTEjtyiS5
jseoBeBbd1UTAXlCGzWXm3LGRxMcFe0vk6xPpe2U8OXw0FXzlaR9Wkx8Z5k+FbI5Yj7sA+vSEE1X
NSChVGw3dvKtYvWz1HRXX9mRVgDQZd7xbtvg8aE1bm+xOS5k+QrQ0sC3rNdvloy3FW8f1q557Lry
GdgYUFPYDEjgNTnTBDpTr49J7++LY9LGF4qggep2hYKgxUV3W0urG7nAzw3TbwbrvAPUYlF8iXFx
CU18UYjvuzE8LLU9Gw07YOX4HW6r52jprlWdbLWxx7A152GeN5PZ8lg9e0ypiHt9WuMiFklf5aEf
v9Uk2Pa6v2cx2/m4eZyJfaSlv1VFcHH1fl6qDUnm25HlaC6ezOr3hStEheNLb2YjIPtzxjQCYr7c
GkMfm1UETa6S8T6edU5XdF9L7MQYmmPYRZfeNucglA8uOTaYZ+9PG4x6m6rq2YXBpZd+v9Lq1HZ+
XzbtWXbjgwGdxOrP4Y6PzR2fq7eAMwesEiAz9jarNPtKQ2CVaJwENK608OE+seNtFA/7aLZalE1W
ML4b+uRikna7WP9QY5WAiDlFACEd0o+l7LccGG7VRdvAVicYgGjxHgTHexq4M1pnLcKoO7N5vDUz
OBG2PevkXa51J2AuR5L420WPD35Uz7Quv0yyO1YLgFs97IsYYh6nh2WiTtRen5IkcuLaSwWl22Rm
BJJQhKTOlkWfvIOV6CvBikI0NTox2bSAB8kFS6BzHsQbp27vIF5U6jc5Hyajz1WkWzEnFnp4McLL
q7dIT7fvj5oDOMJ7oYL4PLl1EsV1xIu7Hxf8iKfonBI6GG+HPgDC/URafXq/86ymBx/ybFAxkNGC
TOCdBHnDBa7Ws4TgqiK5lBzi6RzPZD0/QDfeyhUdJBCX0ULUDW2Ow8h275umkl5gOWWMJpcEmTPF
u6Er9iVUluWhFtCVL5gUD0OjfmzWsbTHyqs3jvQ1wnHWQAIyFM1P0xAduop2OWCGmMIGVnq+Ws26
m+tVCdKyR6LCMi1BT0/MOFG2/toPbhVJUbt0XPgTYvEViJgEpF0dZDSeDstaexEMpNy2QbyvXSFT
AN1bCwZH5sOXnhXsEDhgl/34tVVFFiF+chrlIERvBjJ8k1gFgri6FuW7lkMDExPI9IU4tu2j+VbT
vs6gfdxqr4CeaymWAoAjnhgopOoM4i98ty8egkS6FFVFkJV1nWRly/Jp0pe5yMApBQE088fO20Op
l6dlnk5u1YOYWFDAxhG2YLljgAxTO7vUgeKlJHa5i+M+t+mSc5cQ4dW096Eds5DGiWjr1Hh4wi2r
mzifFp+ZvmjykfGvfAJpVsv1aXWI5v3IMhcvuwJoQq4k0N6QsOdOmR2b5HJVEF6miwZtGS0gEmUP
+ti25WYZQALZZNiSur+2vgA4u0/KXgDuhYb1wuqw3nWqjcXiZ5s2Bt2hCQDOWWDzBhjUbGUo6ih4
rOMV5TEGbjHJkoiw5efKjYC/hr+Wbbe8Z/mKq37r2KYZI5P5bjV5UYL8MEySNMB9vKOUbdA66tvK
h2kfxK+TCtu9Jl3WjiAYAhLF+bi81Xh9orRD2eL6K1LKIXt3jLrGblzpZzGN4b7g7vtatbVoSd7I
AEgXSIDcwqKlSwRwtYRKpcrJx5hXUPGkv3KxVOkiA5/H0UhTXg/+nCT6uqrXnQFh1jqXpJMap9zE
XZeHUb9Dq0zA1ymIGFu9WcKepQsrsxh1NtXrWF87WsaHRI3f0QSEBcQTlZ3dxCs9Oxxux6HrMtu8
Y2okX6Jy3L5/mqrfRwaoCSc0PhS1SVVdP2s7xpuA9i1oEL2kquyOTQ2I34FjqAHwtT7FLdO5MjFU
4lTfFpG+LRQHrMoHHqKsDhzNK3xOIkgytw743QryowrrTrS9h1IMsD7A9sZZoMuDLJtFRN2w74fK
ptHaznkcBgiI47uEi9rMvislNMajqNpuP64zAXMMWnfXha+w0VIJTKVaw2vXos27P9h3kTtWht/U
qwdFpT267vCUxTDSTycenG0EQrGb+F4ldM30ZJvMFjs3zg+lpLVIGjnmTdLvJcbwTTs/JY50oqvA
5VTJa+g8oPscnQvQZYMe+0zZZXrXmmZTxfjsEjgPCIgTnQpAio/7MHLXso6mlPniJp7tg9I9ygo6
sEwO+TpCmcTFJPcmXkG4dFmMVQVgFr60sa92S0xxGtk1nQPfioVXLC8k9FnsY8HK3m1Ggosc3Due
NTwe92D51DW677Xa9QowuTJ1mA68FcPY3vpCaOByWZmMQN1xnSo6hekEojQb6v4xlEmcLUn9GTz4
eIs70+0pPukeGieJuysyNt/Lzj2YZWo3yLeRMFXXAZo3uVscUPNB7WjhU9htRQ70oUwxfDN1aH4C
BTOA4E/6HDYVCJnBXtECLPV5wieyQMMel+4km+QLI6W/6sGjnKLie+T8VTsFdV6VsOEnFIMFUwL4
tBocrlBDrSEgiyKOqTkM0KBBV72M8BcNWeRAdxG/JZMh256TjGBSpnadMwJutKihyThjr50rD12z
DDkKqDl3y7ELgiR1VMY5Guoys2xtNyUy4XFwxuRh377awdzYoR53UUEPVWS+BeDxbFu1frNBzGHN
uOAVD9PiPW3EVRN48YNQ/W3AyAqeJgbbxSXCU7TcNK3cwszeQhsIaU4a8GkiuvPemuthnOWmahx0
jgYDJE0qLQ+1x/EOpMeS2ihesx5Lnbq5d2n3VBPcpnwYGzGbBTzOnp/UOkzp0JrpUK7jpkLTXUHi
BKjsch+ubMn74AYH8nGJwhswW9ZD2ch6UziAIr7CGqmwwdlKScosh6YdFyLp6HNN2HTTBvwLUJjw
EKzjHeq/KlqeqiiJwHQMddr340NogmIT615lnQJ9NnmQyRJDU0KNFaiiLI853XR+Oc0+aE4Mmj2P
l27vcRVBx0cyh8ESFlX10PeS5pPDcqtnAuOOKZRgdr27nkiClbuc9CynfGiSQx8BGEwzBUO1VWyL
CaTSa3woJ1CNDXJnuSCgAo21gpF6X8gRFGnj1ixx82Nv7F0CkYOT2MSbMXRgODMm5FcwuJe83NnU
OTA0/TBcEFb4JJd5R5pF7Vgov6gWOAujQ7gBA0lm1YQ3HQ1z34abjgSHpe3mFFF+awe35N30fYVh
UC4baHuNMYAmfjd5D05vBRWdQGMPaX8bVrNwGtgWawsosT5WsKWmL6pveR4F85DPWJuNamswPRqU
4igcsqVOrmVHgAGM5d0yNOFBD0+ATNER9wKbot+sxXzlZmfSxCRdbkhxWiXCWcvKPfcEzAPjMsTb
cq8o8EC/LmKqum+td/e0B9jR4Eu4pvKb2PWfwTAMRFcsV9BT261T/msxSryzQf29JE25D4kLRViu
qR0nCk2cBPnKvLrzEd/HDRIzDL6AIEQH1X3zID73no7PTFevXodQMYlHWT97UWhFAD4vibEMJgxU
54lGr3oitzZ0oEEpmbdFHH02Q/UdNIHfNF05pFtN406sZTdngwXKCuOXtJuCSICeGPfM119sBZML
q22X4Zr7tOqBOanVQwkM5TVSettyNRyibtkt2JfQ6QnbDSY5V3JKPV5ArEbjvCElY3k1DyyNIjmn
rGq24FhGW8nCOiMcTpgAW3oMs5YOBFk7g5KoOO9Sp82ja5qjB5IsaBE6wcfnztlaIBzUMAuU122w
cbZ59DHsLt6AgAWq/y7deOCubeXAmk62Vd2AObCCpqvom9ckr1XMUh2BhU44PNRMLJ97lQfB+prg
qhWmRy9FOO94C15PRLsUFXrKYHYViY63YAIyt/cjmzKfLMm2GBOY/cnBiBn5KutbYPXFvPRirN5n
j63f9uNqr8hAvjZj6MG+7lCOw2c1qmAXqjsgQFJE1XxfofilhUGB6BiOcmqaTA26AeJxG3PwQiNM
RLc2OF2GdRZ2SZbT0l+q7hQ62IO+hKqQGrYTUwTv59AA65u+z6s7DUtQw8yhktkQgE1iKAxDI8D5
sRgU2BwLTDpHLno83BSdzmJP4oxVGhw0dWoNQwcUmScC+jtqQXtwgq/h3d+c1DB/AxjkvkvSlQgj
JUwRC10ItLBHBmS0xVI9zs2xc3hOA/kNRia3K8x9Utb5ByXrx3iuTmPkby9UFq/vglYNz3UnoUEt
WWQhXNCbwVA/TyvwLGJvO8VTXQFrmBf1RnFxuwzFhqxLlugYQNEeyzncYeT277o55uSqRRa8anWa
uvY8FfWJd81xHPVzUSUvTIH5EOnrabzwJZhET+ilWAaY5wbtbiyiac8apgRA5jfeV/KaNfTKYK9T
E0D/iqtEiylv4yqExkpgotoHr0tI7kcZkE1BzQ7zGThL2zCBybwCA+/SJlmvh8EUIvBQQ1D2j7Lo
d6WGvduki7NXFalc1nUBqD8YgqIW7PslTFE8ALfDy5NHLdr72DyN8BchQndebduifp1xS98nB5d2
XZ5nvGRoSC5UB3fRXlfqtJDkUttpEuCqngPZwBi6PQ+JPoYKbIcYrJVgMxTT7aCDC8HNuSPVSXbg
NJTgGtd8mxRBHrviUpXlW+fNo5z00TJ/awp3WwbpUtXHeIGRk1P2sYrDXcM7MHXBfcTFt19KTQX9
g7LlswX6WIBgm8GeXeLq0XH4ZOZcFNvpfQCKPLvYGnzVBEcXDnQx/GZah8BLrgWL7RfCx9sllleJ
XlMewz0rICQRaPh30wjcoVvp3b5AD5SHmeyrq5LP2UTHW+ehFb0XbYwr4G9mw2FO9f69BYQWPVXP
0HNT1spV9E026gWcDJh0SnJHpvGBF9UjC5Z8Gcg2CkA6RO+76P2k2UNcnN/i1T9M3hxrDMswwj7r
YUxkVgHW4ZuchgfXwcYPJi28Hx8CNIolHjI/r3sHnU41zRnHoPshI3i053IFKw3eQwHlXQjdIrDZ
hrqBwYmWz2isTgWYJ4Vhl5AMD1oChVvMWQN6sAXMkh87f422vuN33Qj2g6reigBcAbevV552Fp6I
arBVw/L/UnImW27j2tJ+Ip4FoiGIyT8QJapX9plOT7jcJXuCJNiAePobUtU5x+Va1/XfiZblTFsU
iWbviC+wrwfcaqrFDrDkM0ytD8LkivL+AwDFZUi8J5LfGUhNRExvaRI+j66+zSLtDSfjVyudquc2
g7lWjj9si3IBjdqxK9tNUwl1oD5qihxeRtRemxQ2tx98gG6alpGT1RKPLXy8mrqdRFXGPbAYfte9
90qX21bIuBO020zWe3ZCPWIYwz1Llw+XDt8nqzdY/ndJET4IOwIvaGHfy8U7juQjoeRVTKm3EssE
Y8kNa8H4cIU6xk3DCRpz/VZrgx5IwBvBbDi0Q/3ZFV61RnX9MZj2QRcwS0WNyZEtHL0fFnG0kdAb
Id/tRJBnUN0Jqhy7qop0uG/G9m7u+CmpmwgLJNjkTOlI4LKAoK7JhPshDLyO1sCcn/TwnME0qQV7
9MoB/ylue1GGFoL8u5/WxWuzeK+uGSB8jgF8eSg0rU8vjIwfbeA+6ZDDxmCtWPGxO81tfd/oca8r
yPCqkqj33dmV5WvAIKiMy3gJQQyh2CxWHpzTTVfnbMVduGNegcfWMP1gHY186HUrW2vQEUUTQRiI
2jx8b2uMpsmsmk69F/kbeCix7hIs6yFWu5DPEXT3DdFi33be1pbZJSxdnA55BeXJ6w+dtZuSNtAA
avulH8ypr4rXMoR5cCUId2kQnisHf6srX8nYz3Fllhe4xga2JTrU8aO2TWxpeqgy961gU5zXQRVZ
8yKsfwwsn7c1bd7HQKy57z4qSPCDTewG8HkQ5a2IzAAphwxJG121HzMB46jQEnfQ2Eb50Uxq7bUu
Xys17BY6X1KTRCaTJ15BOgrdtC1JyiKV+ug9xvVoRrFKCvmSN1stIs0wNWkxgX0Sj73Y93OFjhdC
n0ffqQcBZ8R2MMHGrJpzJ72I5c2mpcO6KfgOAwBiO6yFYMI+YLQ41HhTfXhkJBFa2echz5qomJdV
p3svavG9komv57LZVrQ/04X9CIcoKSD2lvL7MI54qJjFYZM1a0dyOBFp+dyJ5ktaPTI2fvKyforS
CdhPvvQ0Wnl94cEzgHo3dvqUhGpZJVn2FYLhmWrshDyPZgrVSF1rJrZ4qIUg4/XtVTczeNGdhyEq
7500YgU4AozGzA5a8EeT+PclhJmE+G/NHGKMD4ysiCmHVaaqi6RtzIPimU/Va8+Kt6Uvs1hW5aXN
X3iSRpaR58J4KzWPm6XF1hmkxX2CImOlpZs3iw8eoFAcfe1UqrtwyZdD25FvFlZjVwb42DoGqLUJ
5yYerD5m1eJvBp7JaE5hIwQVKbZdVaJVGOFWofdGPTfor4F3V8+ofQ1fHIQ3sYBK+hLMr0OdhVH6
lPmBXA0q3U8SeqXCHr8hwUPCMUOS8cmo9LNfVzkAn9mDVmtfEtuMAEoU36TOj53Tjy4P+Wao0Iv5
Sq0D2PS00/BE4OVNGQyY0OkpmgxM0STwVuRRZGrEeoEFc6mzcZOGuyzvUoy0ZiuF4LHArr+2+ApQ
Op5chdusS69fzQHK1sVf6kPauDijfXEtoNooD7qvUsAn7rJonKc5miiGQrdYs6p7Me6TYLgjibax
aIt6VeXNNwsFKJ5HiP3L1E9rkmf3XaizIyCeWHUGkkz4lisxR12eynj0zI4G6BYdbIs+nx/HnuQR
+Kao2NdcRMIIfumwIsm0+TZbDJdp9N6HgXwOugY+4U4sn+0IUaKm1ZccbbiopnydJ+wwJxg9UKir
NZrMU8A4UKhq4wXee5eRrSiu9mpF7rza+yg0242W/Qg6V+0NW16kyjbYKAMyPamyzGPRoOx1Nv8x
jWWwX3TYRBTIlflK/e4czuOnUkGBLXsogmhh7E6iSTHlA2zeM+z8+zIH3Ffx+n3gdlll4/h0LY9q
SLzMPw6qeaBs3DUWm8+EaiufumOaCGAqTbtxWHCzyX0qMjZvRrRpKzPXd35v+mNW+I8tTJ1x9mc4
tKo6eNh2HaMnkxUbsuQEglgGNZAMP1z5aqgXroCTPGgy7cPay48uB21YSwkBFHPMhk0HfQpOd173
0YwfAp/hny3TJ0ozvZU51oWZQ46C2r9Cn7vyZqxeEELWi22OzsNWOYIHS3sMwgDK9DBgEDZ1+hlC
x5kOsGLzZdm7PCk3nsoJdIeruLzMkCrbOqp1+F2XpVh1oV3DV3gOB1us/MWla2bZBPUG6FsGxKBD
8RBWYb61pvIwoycRN33YR7IJpk3gIEL3ab71/GKliyUiQe/v2nn5IvCUFqIKOPrTu8e66Q/Q9E90
+E/S9A8C9ptulz6HDP3L2//3rAHl1bc0y39+50YJ//fd+d+hpt/+1vaHvlLA5tdful7Nf/4vfPqf
V3eFh//y5m8k8//CKv+RkfpffvgXkPkvuPa/IxE3JtkPfyJy/4Yx/wUS/8/v/0kwh/8SJAgBmIcA
zDlKiX8TzMG/Ah92iAJDzHyukLb5L8Es/0WUoERSnzMsWMF/CWYm/sVRjoDyJYFiVyz6/0Qw43v8
zA3/m2AmHL2QoJKDjv+/EcxNfeolg5ccozrUEeqdalUFwVaO/C0kc0RBvvXcbf8/0ebrjf75AgE2
K1gGPATXTAMecNykny+wmFOqSM6WVRhM4Ao5LXayCdtdQfwKOndLI405D1RjgcuSmEOm4XM21fiU
Q47d67zsYplk2GcTlKk1dwmwFk73ujUfPz3yP6fGzzC4+AUGxwUSqSgNhM8knl1w/SY/weAVuTLo
onMrp2z7rlP57qDtnXVgzDbrx3EP6flhaT231kMYvLmEiKNZ6i7ic1jFYarpzs9IvnEj3wMsbx5E
Ve347KqNHtvlc5/OO9q+J8bSBwmnGvxt+5y2TByh309FdJV4t4NavgKPWGXVmOxNl9Fgm2RIAjLP
jHeh+QTtMHi2XTHEkpRnyReYNWPgxR2DZruu+z6i0hMwZKhFUV7pA7ixD28Ix3tsOXW/asIAEih3
85NXwEPoKoemWPUPwwhY8Pf38zr8//rkMchDFmDKhIQyjNC/3k/n0dYf5n5Zta13N4+QNMsSXJnS
no3LUBarPFH7okv2w9L4p7wXz0vWFLvC94GbFcHyIMGd/8M1/f0Z+4wBy4OmTNgV/v/rNXVl7095
gyqIdWCH596zp8a519a64TIPxDs3dp1WLnhEQ/PhulJGfTUtn2tN3vTok9XvL4f+bXJg1biF8QgJ
gA5wpCN+HnJ9kxuU0PAC7UDajRyy7FwHxRzPPnBlMuj3wXJ3D6gL3XQOcXXV8nrYwsvhe5t07TsN
J//IysI/1KXYa0Hew3lWn3iBYm8a9bek5cERm5ofhYgBoGUpKHSaEoTPBIrNrxe5mltTHRuG+uH3
3+3XbAWmE0IaocQiqCQiFPKXW910PS07aIUg69pXHvYUYM4CMClLv2pHUAnbaYfSenkJky8czs5x
ppLGDRsktlnRr39/OUiT/DIYQ58TGVIWUorl6JfBqJYE9Zvx8fnAlRJUKz5clq65X8CwAzoo7pVN
+f73n/m3tc+nElsAFMvrDFB/i5cskysKLDagR3XzAnwWiwnr0qiZOKbisIwOT5EP+yzP0acmzfQ0
ul7FNQUflVefRJXWp8pX8qHj/ifqZ8k+8x1szACE5e+vlF6DLj8FYSiulGJCUPj7jF9TN38diM3i
543PQWAugr2lZY52w/rsDNvz3TR+DjKp9cy2m1v2wnUJ0Uwlj8E8JIdiHOF7FSBCDZ+Po6NvYVLi
9wHduU0ZYkaZmh3GdtIXUveP4TRaLPEGDi9EVdvaV2WJuYg6LVfL4Ou3hXf2H2ZZwH99+D7mlggk
RUyAk+um/ddvl880tyUbWogbpdrD0N/OA+vvEcz2jkOeXClVYLtotZ+Mp9NT6CUpONr2B1lq+nD9
mW1z/ZSCiD3qq2KbMvi5c9YWG9MP3T1JFoAFLHsqdfBjXGhxkpOT68xPQDH208HLp/BhFIiMKE9/
SpRudh40wTmZzfMUyq0r7TGpiH1RoFbj4tRbdPW1XNSOjw20a+rSKFFEHDopm6c6YZdkqeTOJFTH
jM7YN8F37DLSvd92rjJI7bouzx4A4JNOoel0vPT309iw51qcfZWyl2qGME5Ydtb1SFa3Na5PpF01
DpyW8edy15p5OkCRx87U6nGlaNbuO9uLJ7OAN/MaFVcEjZ7qFHsjBCJWKSHidHp4xKrp7oqk3Vs/
oLsWQhOs1k5f2pFoNMjLiQMeWNlpIrFbjNwAXO13hbAUXUOWntNmHKKln9WK4MP3lLNkNeR3I3bu
vYeO+9zSR+UP7DwSLIiwvdpYQ3VZIzWA7ikIss0YgBQD8thvwpzoeLoOPnt9EW6OVFia54FK6GbA
i09LWgcmhjbUHgA60R33oNw7CMXHdqGfvIAlRwqUA5B8QGDlAdGlold3t5fOWQQwEhQ0tmtg9gGe
tG1DfiBWdmjE97RMP2s66IcaqPKxDtCMdGWH/EBCJTSasHml/XhnxpTsQ4oVgArKziCoICe0w7oc
+A89MRhiYVpEjRvSk4ZUXgAaP6Zt5fC88Se9mKhsRv0wFO9mVvWzoVAW/lhghF9nkcpl/wApA5yg
hpYxC7rOw87/lIaZXQVN7x4GIE145F0elcjpHIZcsb2c6BwD1uwib6m+9w3vH8I2Um1TbefrQK80
r++U1++ShO2p66Z3zlG1MDV4q5SY7liMU3vq8uVrq1nwvW66TVV659tECEWYPgIkzbQugR1Xbmsx
hAe/DZGwuRZCXObyzkuRtgB8K3Z68l+KVNRratMmukLeyAaQOEuB0eMRgq0qQS+V4JyO5YyqIhw0
5qUC5dARMGNNSE+S8CFueFPuKZqwnQpBA6JYxap2reFu/7STTD54YQJnJc2CfVfI4OgF7SuAxeI0
tiKIdZcEW0iVn8AEukPvDdPWVhi+OcnTg+vEuGEqFfg1+d7CGzrCmNHpXJ7q68uSsTK2fRGc0qTZ
moGLp9tnkwEJhZpOHcbwgIawMlBUNbi8kQGBTkr7ww95+16GaRA5JocIGZj+BXvKEBFhAoS88K8a
vxdHJEGCw6yGHzkNZ0DWnt7kM2IyWnuIzugh2d0qBkZpgxCF5E+Tq5FDmd2Wi6A8O4k0QE8BOfBA
55Ff51hRfAMxsc8OAxvr5xJwx5PN74CyIW9TTuJ4+wYphAJlAAg34XyuPQSp8oDI+xFywsqJJHtt
EmR9Cu3bDaPjt8JBvzVTb7ZALWFsdu44gvk6OdpAKeGlitK0CvcJX8ym9UFneNkDk22+1Q2IEyhw
b6pd3rs033PTL/egIsuT89ppjbDiKjOQRDrtZiQu3EUlBEqDbkhcJEOxznNSPKYDas9R6Z3xZrdj
tU2OalDjLvmWVjbYt3kr71xQHxKobseq8D6DkZ4j6wMdm+bC3pWLzGNkedaJtWEs0zk7GZIgdWRF
g9yoP7/f/mTqbEa0ZPrk5/uKSHfuhrC58CVLoj+2x7AxAE9T428yYFfIwSCQIaF7wLEokUzIQakO
y7sUywJuYBBblvtpXEjaxdCV9Y6ILADhMiXH/voifb2s+5yA6YKoEU8Dim4qsTEx+zUXNwzC40+Z
TTZ84mqPaSNgtfviyFoG6fW2wZfpYXC1d0Br1GyXRnQbrwKg1RZWnVmeIUNqm3zrDy2ovXbeg7b+
6GrXHtJigYyf+/mF6MSsy3R4LL3plaAw2qfFTKHg1lhfQps+8k6kAEBY/5rI8mtisJQPPaAA0Tbg
LJp2n40zJM62z558D5Ewaw+mvMq11gSxOPROiKOqEz/OOFs+594dbJELQi73iJRgklOTbSUnMF+Y
s0dNsy2/9TyZ55vTreNSQQrhMiVRmcv53lR84xe+uVCSz+t0KsPdNIQ7OGzle1l7lznABlyw5o6g
Z9i2HrsIMvUPGXbUtVykjsdqUScujgsBdtU61a5VAmBOtbM4Joj3RYHP7BqBvCUuDpgQ430umuXe
oXCKwVntirBR28APgcaIJju0uaniIQT8Kgf22KJPWlcpuLOl0PN2RNBtHNpddlXtyqk83V5mJmzU
DMnVGK2yraO13THVZiefAeKUhT46uM/nikBgFmWuNrXo5/OhKTJzaq8vAknCKJSAwf05NI8iVTLW
wy4v4trrkUZLJvZSF224q1lyVxSQ7bHj+9uS1zaaRpW+lHXk1AzopwG552t1NxdmusMFytgMrXuC
OX7XexMcgXTla6q+ziieovB6i4wN2CaQrjxlnSpPfZmvUpa5Y5fW5aMY+SYH2PMkZkSrXKf0XheA
M2rkMuM2rM+zQPirxI7+HHYJ/I6+quLCb711DiTyRLKg2JeE7q1Y8K4L+1Ofim9Z09eXwfdWCDHx
JzPDo4Ls1j84L33pGmmiVtXQKwekX8raL2HyNuU6aUZu4kX2PnwciypPDFeCUR/p9b8NpPCjAjTQ
drbGO8DoLddtnXT4eqBVDFbZyGbJeCyLUL9hQseBHmtAkuRZdQPSdUnrr4CvXFebIn2AdYVxULCX
EOnqTdU+WhtAoiXyaUyzen3rBqZqFBG9xt4A381XersGyxS49diOxWa0nXutfbotkJ/J7/xkct+n
ENWUlgfUNih408WBqW2btb5+ddakj8tV8Jh4hW0gTFD+dMEFzn9zl7gJePmUb7IiS3c4hsHcU3aX
6ir2EPa4BAGwWi2WetOCsVi7KYl8KCYnoH5zjG43WY04YOjRmcTD/JvzbcHdp7DovofSa2LaK4wm
OEXFdgp6jh7UraeuMpu+xNT1p4C+uMoacAf5i7XjJ2bVI3yP5tlcdyODJJFGQteo5bEnWXrM83BG
fAYkieAJ3Y8pHtc/NEnk1yYpQIdEwNKgrYXh7V8z/D8JRAr5mpb5IE78PD8QF9JtPdrhEV1etq48
+5kZ2x0zkOIIFCIVH5pyg4LR3N1e0kpuBsGRcBz7r7cbnuWUHbo2EHvEmrdF5f5B7PhbTxdIDt0F
yURGsWr/qmchoE0qgGLAaSzg3Yqr9EwhbO9MLUEN5cmFT8F0KcM23Wi+2Pvf3y2cxPBLS6kENM4Q
rwz+USh/aSnDVmaKygTQUDuEUM/zLM5VOkW5P/YIWpF+By65QmscpsciV+Yix7gLt5luESzR6jRJ
3yF5EpgVFBi6zpYMLaTs9SUp8nD7+4tlf3u0KpBXLUaJUPoEGf6/Pto0qfkE5hh5CHgN0VQGgJRR
v1g9HZkMpqPLykfgdAysUjq92FKtKkfZ27XKOZU4JyuSCM6ubkUklswMB0WAUgDGafdq4GqLDHkY
cTMvh7mdvs+5qZ9qY9DPTEkeZ4aI914qbJK9hxrGeXGYwVz7/Vf0//4VFZpfrgiHMg1o9xelePZs
YWsA86tbReksdspouWIaoZr1BqTpECF3be48aTpgWUAmBUmK4z9cxa+iIPw/joRYEAp8DI7duAp0
P82hbEzRTHDpVlnv4wwLr0CWl8CWyidwDn1YQRi5bQ6FQyzBw9kc64T13UEgu5CFQYdgPYWniPM+
/mEE/E2uul5YEECm4jgYK6S3n/90YU4t1GuwisJarivkEv2TpmNzSWfToSTNn5DrRFKKouFr8nKN
ozb4fgT8u6olByQomf6HOxXcxL+fNRlKKA98CU6AQZrm7NcxmekmgN2MVa0wIZIToF2uGoNCunBo
18Im8wHot9kCBiTvQ9h+I0pOT2asx32jQIQu8Bt1CgGOtMVhoBWst8yMCLyIceest55F1Tw0QFTP
CkZTVYmxB2dKV1Dn1GvWVIdy1DhyxDPuPkj0j9wEJXiH8Ml0vbkb6rS+u0ngwecJCdlLoWGyl7cK
QXh814VgMwYciXEpsrLY3WbGrdEKJ2AYs8D0cGn29Q9x6Y+aOAftvs1BUT3IQb3j3j5WyMchUIuj
QJR3DJsBXyXP+XMZqLub0tC7oXqgiD9v/lC3XZMNq9Zr/ed0JsumGmYUqtcWz/ria2/ByjAxMPAN
5b1undknjSKgAybgSV1MfMMv9PqiKbrqP3vRKWN7FG1iJdFp4CiDAQJ2b3H+Q2+kWY/59YiLQNpv
vPkw6Mp+zNNUrEijajTDdX7UaTncTSGWk0CRfeVGvV8KUb/hpnP0X3lJhsfbVyGe2k1hQg8IYKit
L9BT5Bnw/JyJ9hgOqn1kU/JRJWaIM5HofeMhwDYr0j2SikDmRzgHm43M4gpAWlzb4r1DW/RjYH4E
oBOgwVLziBdUbyyyrede9Y9B1S1f+FKgcclH9ZbYoboG/u3zrHqz9m0zPCw1fE30xAzy/Yal/fIp
XYoJYX2/RGQmgNt+HUOLTVG6XWtyP2yelxrSB0MKNSsJ1CLMb4rCHxXD2G+qaxE0ylkCW59PDEcA
nLkJj6zKuqNMH8fas/dyqOyJZgSHdrSqPw0DMp+YcjZivo7UtQAoS1k/wwj6Y9gAVov9vmEvVx38
1CHQuiIg4sIiU59LnaMi87+p1m8xXTk5WT3XK0R85wMiERzWBEISnOawih2mcbDMe94Xl0aY/iGH
2NOrSUZsEXwNAg9DJWOxogMQVQ1BO+Jd/61D7uBlapD8/s+7oebpyhWmRQ5eqXuzTGgQJytfQzNi
YtAQlIpf7G4fQjwKk3nWAwbq8lAaMm/mSv8IPCajMsnTo7Ds8da5z2h6Dxl3KDkhE69bN3pxTyoe
c66/KOqAZPmFt03YBCQpQ1o16xxOXhiFu+trP13/sbg6HeJ8BcLeSsab4xUznGYvPdWofFY9mEdM
QB+UvkBkoRIIV4Pfmd5EO19syfv7pGiKaC7o9xq+31NWoXNuB55u0Ddsq6EST/WUYPdS/veuEM9o
/PklLfBCdP4WpMKeBEhrABzkMfEms5/8Ea6V36eb3Gvzkyur83QdAj1ODIil6lEA+EH2HLLBHGWD
7PDKR5d3zJMg0knpDpaP5OS4fP9zJHRyvDjhq0hnqCTyfAAGUIbH9vpsk2zVgyg7aaA3e+KR81CE
9T12nRoeAJIvfjFi8qQu3RbU4cwlUg2PWWqmyAtIivTD/GDHVJ9vL6bv9DlFuwyrsKJ7EtT5U9BE
dR1MTwjGSjSohQWIj2LFq6HgMtOKbTOmH6Cy7BkWIt37YSzQfIJDQ2ceOtgvt205AAm/n224DSYP
x8p4YLtvV187cEOdrne3d014KRMVFdc9M5n2RR8mW06lfQ1pcmiR1Fjfllo3J2YDxyvdO+h0h0nO
VewCaK9hcKmYXVCrEj/uRW8Ot/a4xhEiwxgiRHIVw8psoSuOg0buM6T0V6OhwHBxI5Ec9LYKT3vV
MeZOjNRbp4sjQE596bLwgYiCHwKOME6vhmLXLt0Gh+6M96TkDssWjiJoWH/GyQB9NAx1twWSR3Bw
SLBssTniHBheXriZMN1T8UW4gb4UQ1JfFie/OID1x56AI4bGLs8Uc+TMfC+IKSnwd0uXHKvEJUfR
jz5I/JGtq6TVeyS6m90gkPJk0EjW1KTtKSuFWQ/NuOyqyop1T7ws9ky+rDGui8dGS7Qht2LkVqlf
1Zy8Yt59MeD4HNhL7Xsrsaa5HvSisgBLwizdlsJiJnRXum9ATQ1/gD0RH6lA1LnbTooGCSpEs0e9
fAajCTbYjjuvsGTjgWECGVl+IdC3N8hkeNuqLV/FnNBNWCq2bmRRbrs0qNYNXNUjJPe7W5GUzYW/
y2lHd2Y2K06dO/GZl1uOPTZO2zZ8YCNOEkm7+RtDt/6gU3/Y9AEabV5V12BSQh4AsDqcxVF3J1UV
VXTrMFlNyrWC+YnTa6pv3tJXiP7YdHdTNgzLxjVCIwQZ9fETDWa3AnvVrwfwi28T+YSgxcWaDDwd
MmIhRtGPyj4v0/Tc1Hb44hXuMjbfmxYWIOmafuPdFgmGUxsKjgOS3ocFR5Lg0K3mvpdmizM4SiDL
BEaYs0GEQ+HUp2Bkj8uu6GzySNsa4G2ag69duuDudlUjvvfRx4kbWVqVcZ96/QnFLY5woi2+8ky+
SV6FB8NmdTRo3LShUGPGaTxOOUmPcmojtOsS4bT+mpwRdYQ9wL03RfqcZoB3m/qBL2zawnOYolAl
4VqGGeJD024Uef61xpFqBHPlYcFGjG2iNV1cXfcxWk3Dtu7mcVVM70kp8jeCaNFCYEQ2s+8fcdqT
3M3oqKJSACCqCz4dfM1T3KX5i8NSCGEV0SeKqAIOIoFMbhYcV9X55uFm6PAm24M3OnSIv+4IjlVb
kIoLgmjoNcoJ1cEQmvlHhXjoQB32ediNcd0mqb8Cth/NiD6eAlrrC2D1ep9TgugdpkN9uLUECF5B
P0AlHIMhwJFmOCsjurViKZIHSzbC3ESxusp8m90tVdgjgcNxNBzZzrNDxlGn2WnGxLwm9gDvBkuJ
9KF6sxUgp6UuEaqGKPxMJU4UY9q+CAJ9jHcqe9IIPD10wdbzPlIE77FLoyCFWSrXvGU4EIDoeecP
AMRukklRvcqg8VbTItv36nqUS934zWEwyNRtapyv1IkluwckBxOoR4rSw3q3R0wo2zX+cQYRByUL
1litrV1JHL0Ul9fFZLxe2oiwcuBXbx5CRzhVbrbnLE/PvfT0MwVwD76+e68hQN/8N58t6TpwgT5L
vwNfqaZ532QFFpdSpgzHQ0H84KR8Rzg9jVGlIX3RyxL5HVQ17YiRRQA9/77t4pJf7fZfugl0Ehwu
GZovGf4qXlBelz33B7LCAVgoXwXl9tqlosAqDd97N41r6kcHKA0HhwU4mA0xPLbHSrYcz8aK8asH
UfzVjUjlzHJuor6u+QUhe3Ka5ScE+ZCRMHX6ZSDNJuORb313smAru3WDILdMgyBOl3o4Iu+V7yGN
h6s+DIb17W1Fpz9/gB7ZRyU+vCKonaIB8et9kCX0BA4c8Q1V8ztZoxTNB1rCdai7lTbVc2tliINV
suZ57lSxIzjF6cr4s+v+4F9fIOsuGytluVEBHCr0PN1l0Wq6pzWOx8HZVO1TUGefczn+SER5RT1Q
ofKKdQ9goMmV74lxGJ8+//clr4GWlwvpkKeGxMWUm+NhVN6wV+A4mj0fF/lNzT7OVlvGmJVDuU/Q
nkdGhvylQ6BCltWyTadGRreuTnih2hGcN7ACVejjjEZ7ZPn/sHcmy20ja7d9IkSgSwA5JcFelERJ
tmRNMuSm0Pdt4un/Bfr890zv6EbciJooLNvlskkim/3tvXabne6qTcm/KIlYvxe5jEdC5sG29gfr
rbKC4GAo/WzFFTn19UMoJ9PetiMqWukVXwXIgsf7F9Aa3TUh/zOZpPTNHO3qvy8PU6yvoJlaUk+s
AKKJHxqO56dCp5tslPpTBKl3KlYjAuGErQM2SfR19yaBOzyTsjJ+idZsN76tqls1ivlilxDZiCjj
EcevcrxLeUylUPrna1G0yaXuiWvXw/KsCcJlE1vU4Nr5ky9nIG3rWAg9/JFJ33rxnr9XRUUcUTR/
NYJlBrIQp8OtKgKc8LIuQp6y9gHqFhH2luyCQ2zFNT670V/pT5kKXU0oRTX9G1ww+b0UyQdMsvpk
VgyHGWmio0rSsnaqABylzfvQzv41nnw+N4UkhIe0dTKKBISMJC55f7vy35H0yr/qXpGBqzRJlIad
lTbbGE322q2z9GrQ0T6uTPdVprWNyiGzx2AwD/dJGTfq0HMBjkFgYoofm/a3UlT2dknVcGKU8HMG
9kc2Z+qeFpOlU5ZAGEkw7NJxyG6o74tG34VvpN8J0h9kWjU7qxln7uENdK5C/BpZIgmR/udsrKVJ
gmLdiOLJdUI8iya7E+nAp3T9fyT5aJxZEK+O9P5IL5/eTS85lVV2+jtLzqZleq0D72NJZsxcsfVP
3jrmgxe1+CnM4miYsEs2pembh36W0yWLTOPYrj9iyGUcly5RW3RdQrdmEVzIuY971uzsUcJfGKwm
29nG0l2I4Oi9MHrxymm23kL4YdGsWnHTyey8i779lveJZnuzxAG8xWtmKOMd/MyHnxmvMi6Wz1Y4
lznJkm9qyqxzknCDbjPz2DBqeYOewySBU8aT6iCNGBrSZNd+W7BO/TEZb4+l9tjhmWgYwE3+WJ4B
cU8RGPCS53nu5JvRhtIHmbm03bKb+mjYT0bK3AbJjqFtGr8MZBuPIi3dUC/yhAkUnRrH3s4QkdjZ
LdgX6Ujr7Mm8OmYB4ZIpUIQGPdzJDgJi6CiZ7LNsxERckz3u0gZYRUesDqaYTwh3dDAQHe8uDDKW
nBlLIzq68K/OVe97B+EmI48hz3De7vPyZ16IHe+D/siKDusfhv80W/m27TRDlEuz5yFIvN1dTh/8
xjou8DAZv60PW6af5SLmZ2SJ/iCluhhJ+lXPbf/imWX3sJSYqrN8OHTZ4G8G0wi4aS7gsP5utl3T
9WxqXJIIcFfX+48S2742IOv/niicubEfK+cUsX9AAI3kricJ8DyAwX3OZ2CLYEUZeK3fJmSgmXWW
48nKqgFfhEYknvo3d/2cmAZcg6hwYdPqYOSOK+Mjh9bmWdcIBJmpT3Hr92+VI37qhhCVR8TvZnb9
rhFGQ3LGKbkF1O2pLYH9VoTwTBMpQjFvFnI+ouOkj8kw4Npssw/C79GVkX7CzANSSN0V1vd+2jlu
Ur/b8cpVG4JdC+4MekHiE19w5ze88mgM6bf75n7/EmhG3I1/5S8RX2FDjG9xhA/dSApGRrZ850KT
n/T9AEccgBAMWT3bxSyuiXT8yEDsDg1T9dmKYWz4QGcGbuwPAlkt9N3JDHPYec1GGayG9kgEX0pY
HsLCrGDM3W3Il2rLRl7u726cqHq1O6O+clTdEqeH1KSj9BwTpO3lHJxzTm4b7ZJmNmQUvVj6HeAP
VA1jikI7wJTjpdEDBiq9K80gh9KXQRxJZnUkJJU/WbERWh1YFG4c5Pa8ikc9qDuORgTfui5X27qt
shffIAZcRQ0kHAZ/m0ho43GM8nLju9jK0jq2H9HN+gdXyWCbGYx3g3754vy+aUfZ/Wg9j93ZC/6Z
K5HtIgG0NsXqAoeo8n5btiPY9kjFmXAm3jC5wXC7mnENsG/IytDibnbuyiz9cIW9d1NkebNVl7vA
NEd3KzCsUNMkgDK4MaHRaSQfzgXUmAf/pryi+WEje+yi5qWp5iKMzTTgmejFeQShcp/7DIV2dknq
8U+BoaMNK/iW1Xm6KzODeGfR/eysBb+H7RnN3kEqgtQk25ubmf/YedKce3izEtTyI7tS/xRgOmlk
5F0Ne/ielrw0/dp3sUyW/VQI8kHmzNqyNedCh1Mukt1saobvGJf3f+/nOWM7LtVd6E7SDgl3y7O2
49fx/gQDm+ZAVQxJyL7bgqPMluv9RzhseATbXlziuL943Nje56ID2hDrvd+pdM/8BN7A4qn+1AvR
7GffcZ7x8RxqOxqvNrjrR7ksKEqR/QhU5MNeD9ocypaTX8YgItStTm0P6G/W7qwEylmyHoZ9UtEc
n8W3ceqNsJEifbl/6RRBS9e0nu/f9Y3nsuZ3HxA5/bCy2hhkUdpzMWdQBFhOWPu/35dptTx19vBZ
TW3PyaF7ZzNQZEEJEjMixiDPvfkJv5LxdP9R0wBcmkvgVAOWhINauDi4whGvU8CxYCLmfGlXQ5zO
ly4E0fhRjWW0LfrEULAFMn31ZqLNEH/M9V9rR2X1Esn4717Pc8SQYe5BOgZeWNdTwOf7f0eF9x3Z
AwtpVexQDDjvx4NGYWuaZ/1i5V3xbGuQoXH1PDnKecgGW918pfxnq3kdSh/03QwvVq+rS2sxrPI7
IqDAW5ajGaX9lhBudbbVADF6fVHLyYNVUHsawyYRtEr96XNuJSlP86wN/QJyJnu0DMBNd7NcLyDX
5Tp97bwBy8MymqHbEbe0SrDCTueb+6hNxM2XvbjNNnKsP0tC5bElT9kI/gmzxqaoVHyYk6Y5LhhU
Ht2i3nd5KneTSTbfHYzsSrbT3sgl/WBE1N362Sdm5XEiJaYvXp2hOpsqYBVbxpq7uf6EN9ICVuNL
XDqXtB9QvhYnRk+KvENnO4T4/eY2ueZC5E641/Hdsqr6uxWosOnL6Snq8oPnDPHrtF4IhYbHNSyL
fGpcGTw10iBEETB56VQCYh0vj1i3WRBDMIoZcu8jOYAXWb/YddUeHVufvXzR52F+rLqo4Ty01Njt
VS+59qxDrsFGMkm+4WUFYheYIErrhmUg60t31/JrGy76j64P4/KvbL0qnWPv9w/xP3PnDxeAvuPF
a4wA64P4OeA8vbQWlOwCFlBtF+ZttPJjZLzYCeyGxJKMiiZxuX/pUpugUVCzWtqFPldNjuTJGfD+
AXQKbBU2TONT7AWsJBUfJuzd8c7qhAtYkj20NkTzUgSJffTHRuycjCxq2uvHxUr04/1HAfilhHMT
atjcbO6Lwf2L5SHMMTepQssfv9Igbq7TME6PYzf8kP2SvzZsVhxv+hc/Y3lp/Owpb729X2fqrKPk
91+fZTZzyQe5ND/jdyl2GcCFsOvhIHedr/eZXSNqtN6waUs73c2jnHZpF41vzO7jy0DEi/HMF0ED
92M9WpEXJIDqMKkKpxT9xw7S9KBbxQpezh9ObwZh7tXLk28U0yF2ignLIr+YaCW2Y8zFTLU+F96l
Ht+VATMY5KV9vn+L5ekSdS2ico0SWebD/MJbCbGdufESZQYqy5KFToPVPRrd4dLk/XtJoPNtjNV8
nGKnJgtZON8Jajz0JvDLNC85f2wbC2srGGhW3SyK/3hT+q2upP8J3QLhMXFS2F8RmCb20UsvYMc0
q5/kP9/ikbh/mw2xf3QaVEWH866bDP4P2RIyLXyINnNejrdlGn+q3kt25Oe7fQrA/Llui3gvB9fZ
3r8NHOcVMnsNxBvjlx64DFuch9/GNOJTNVrLps9K/IROHO+K1Thjp8kFeXfhiom4UzdueciYYo3p
0G1Vot2XOS/cFwbwHwZhvYf7T3VLJMIR7yawcSAT9798K6bmkpfNf76tAtHgyzZ2WoIadRPBNdjt
8SctBk7sBQdTbM67COTZD/4F3M3wiVW2CDaAdYo3aPtgVlv05vW7pFiyNwRwSQRy8N3+EMuFJwM1
6Skqk18SZwJ2Cj6gHdHY87TYNBssFxhT3u8U7L3XJ38MkGsvXsDAumg6damK9qydKn5tzPTYyeVY
zPqPzoiuLvdDXmJN3lZy7GBd7K2DbbIu3BfuaGH7KVlsNhpZa3PfMpOGlCiHmvLvIBPcm3iYUzw6
63I9JOBG8wby/xS7RyQ9/TGTINeibh+nKHoTcxFdPS7gW67rxo/Cm8FoD3p8qlrdcpEnrNulXFkr
BkLHpImLXa7ZMXrTTj6iaH7KAawcrWnqtxzo5INFOGkrZdZ9eWJ8aIpSfyNBXm5EHDDZsUlnrgcZ
hL72xsm7fCpGXldQW5s60P35vtYSZODWKvIezkBY+AVixf/54jDU2NbWlxh6gw0cSY/n97BYZvGt
zYfpYZZ+u51FYtw84AXQJ9393WsccRxjZ9snU2n9WNCnwtiDcmL2nffmTuMm99eyBE5DG58YN/Ga
+h8nbt/M1Ote7ax79oYYG+VYx7ekccdjXTQOWbXEeW6S+aVlwrzrUhiS9ycgX58K6H/N1WWAMzjR
oYfcfl08z3n24sJ9xrUZ48/2N0rHxcllj/2g1aCB0Xv6u5cm5N+gn1TXYeIqtOm0ara20/3q5yDC
VRabxbayECcMctcnFb0nq1PO65vsYY6DYFdVQNe0l1sPhWbM0zjqY+aavGkT4J8imar9pPqnfp3P
e0l+zfsON3rtNSGJtRsA0R7UR9NeRAMO6S415fCiQs2iDDwHPbMHVn4pLQwtHKEcyMFoQD6mjdCx
CaIsZa1Pvlz2ZMDAn4tZ/rnCtXLDYGybvZf6/oNpPvmTnb4Y5POLwRrfOHubL3FbHaMosK/3hVn7
ythOZV4cHQx+5JfMh/thte5K/6im4Ib4ODHySYqru961eL2YvMKrIF4mn/koDqFX6OzyV6kwuyC7
TevqM7MfnSq9HiMFTDHZHtsJ/VmnBYAzIAiubq5c3dUNEkD57EzTpsSXhmphJNv7TN7xySmquofm
X6/VFlP7BaLjVA3MvJMhpSjCHb/prB5uzsKObgy4pb3C2aIGus85IeViaLJrOkrn2QGqLeAVPmLm
/SgH2KLGvBDsUaV/K+1oo4TqKKsgnyTXnx89hAcGSKf777r/VKqzBYcxM3e2rQFL8sztd7bcl14+
RUoyaQdjmUV589gyVz/gTI4Ah2Pcv5+fEo/8hQX3Iqu9Aesd4/LJ5LxVaQfS810hX+X3+zDG1YP7
uC6LGw6fLFP+UodLoc133xY/lrRiIGNl7aOIhphcQltdC/yLuwWzOcAS1FZIhaJSqN88ZltLDt5e
ESXq1pDf3DTMgEs+caOZUsDC7rflPxnDCQhhkXMqvVvm47GPj+mUfqrOaU9ae8m2jx11atC7tipH
eBF9zjnRS35p10hfVGkED+T6nntMmue5baZrO2GXRAXe88p+lTleo7TLl/Au0Pd1/XT3Phpm620m
y63wNnIYJkGmH02sz+xGUMs49hCE8IYbt6N/4ow5isLEebDt+hcAWOspivOfrYEw44OA+umWmvka
eyOz9+8lZ89tqXxyIBmJwjLn+bBEy3aSIPGi3MkFCJg2rqjaykN4+aqGcXwsMcxtizE6F0KjmYuf
o6fFPs2sFxdKVVrFzHd6j9mfjh9QiPZKq/EoZYz8YwHPD8z5MIx4xMtoSUNwBh+YITPpPplQEbcS
f+XimClJg6zdo+A/S4e3Eg3eY9WG27Kzq8mHF2jATxAgZgnLJzspydi47BRqkvp11FPM+Y+ogLDr
8rAA5dglqufPLg6zyHLCDgmKVJyD7TbtZV8aOZe05CuuGYDjOr+1XruQBvI9uAvMPGyT+X8V2z84
kmKcgWwp4vaiRo0RPngJTn3RZ7u+Nz6YZ+BzCOxjQhbyBAad6Q1cKDuTfWhydfekETJgjrYOeLNN
w5lynkZmuA6UZfAsEFPSc5cDGp/L/LdVc75asm+tiTjsIADvMN7MjK9+xVOD/dW2j2IW64cSZmVW
dxmjkGE3TEEIrGp+Rm7a2kv/jVHrRzuXn8m8LQx6hXKn7MhZWsiH469O/SnlfFPJ8CtypmK9ZEA3
L5OQTw74iu7JA0ixV7lRoQDL8tQva85AGXLPBfpPbExQAtKw0fGxxf6GTlI+FlCs8vyjn2a1B0CD
7pWkPrb8TCCykjJeDCC1hltfpPLtENEeSZvWj6E154tnvCwrUmxccXVlU4IzmKDitUbBIFHmEwdH
yFQr3zuw/eHqx9wE8Q1V27llyDLrImGrL9SlE7I6MKtY8VDJt1Vnf/CKrA4HpgQRMlDgeJfSiBm+
BDg9aonOO0oqmZYEOs8wLcXB5nOWJ2rnNfDk+pFVxpxseSCMbDmZfcKXNAeFDKmJuY0A2g+z+aty
g1+l0eoQ247HqbtKdhnnsGUZfUAm3A9MCq2UT5LYmXdlYXiMf6H6BC9tB2jMaI2v1Cx2+OK4nSv/
q/IKN0Rvs7dBwwVx4MA1dfq37DyxI3Vlga5jc5lH9Kq4S/swdfGA+1F2iBJz9aEG/tmbjwCbLm0v
cZUsfnaK/Plbnpf9cfY4xVZsDXgpakmIBLKixOqWHKJiejAWyzrkuf6jshXsgd5IhmIb2QJx01jI
EEAStQY2Y0+407U8RQZ4cWmU8Z6PTQVTaByeFUCTIF5d4wV5vpG4mh9H9YY5ogzNlNFxZOCeQf16
JdECTj4tD70xNBydmMzYxIWGBbRgIktQkRxlwh4PvEfDh5fV18yeQujMGM11l52aUrB0Yq2wGuN1
LbaaZHJKmu7cRSxPdSNqGi/yl55/MIZeVga7aSNY0snRcIcns5LD2SlO+FEQ0YmtpuTou54WCSHq
PRwNQFBoczNrkFk0u2UtsJk8V++pkwPyI34LalP2pKfoyELOZKVykBi9EVKcl6VgDJtjpvxXToDN
JjbrX5Xn4cucMLPYXvtsAdE3rXgbZxhOeiN/xDT4GZjTGqVJnofCSvH1K95Og0mKlT8v+Aylu5F+
lDNP0oAUi9+yCZa9G7yUdQzqbYmpD5lECN4l2jIo6YbmMsBgyj1/q8u4ORUz9FtRcCMfXRNPfwrF
u4/WXg8cdmn6XXdYIsfIzSliapJ9y4iDIgX/HWe8/yR4zxcMLNMgsgfecTCOdfpPPY/5zvcSzMPN
vOdUJk8yICqbNmOzw1VChDQ9uKnJ+g0C5eIM/oOXOa+xqpCqLFQKnBMhE/1hK0WXbvshcULsGw4R
8p+IPtclh3fjxx4e02iILiZHDDYGelkC3PNCcQYt4+5Qah7XRb7EdA+czOmsE7OljgGGM+LnE2uW
eXB5g2x7sSh2m37T5aO5s3VZ6M72n5yhdJhCjtxURnm1BcY+RGmw9LHV76MqAf2oZm/XNz+VX1Og
5neoeAMx1Iq568YNdLOxtMwhfDOw4WpKQ1VaFth0p7UHr99WTIPgHZMSrX2DeObI4F9F47ji9aJt
47bDTqkpgQzaRGh9qLHAg5zQr/vHvOchgGLIUgogGzAM0wPPKOABZVzq9dTRatagfEbpsQ1KP6RH
hXl0ttMJqHRVYF7CQRNsiyTxKFfYNNE/Roc3QGmO7bScNGEz2e3eqZmHxyrYF/mycxtJX0v6QdtZ
uLS2dWAHHDYan9orPW0/iOc9+Y73IUT0HRt1/SSDAsgEHxzOy6EVQ77w5htupR8mg98Ns8CfjiGS
bRdxfHUpaIojT9zS8WtksQrbqv0qrJy+qTiCk4NYUyfjr3KyMR85M3vssI49rOUtAeWzTWWyE0H5
UujB4IpH/VIK0GmiBsCliW8zJ6199Nruuw861XEgeMzqaQVdhh50343rLXbolfiLkeCTMIUAuUvd
387IAYMzsgrjpb9YwBhDJ2OTZSOhOGHA0TJExh/RBiQ6lfWIO7HcRwaVNHV7JKyUUwn0nX/2xbXN
eV+nXF0WRFFUO4i0IDTLtuQtSuwQ2U5uLeuHxyOKHwzgMnFJFiRGJpw5CHrOAnDIOPDWMkYgNAzq
jKa6bdOwv+kOJSSa+1MBEGPbp+lPLFm4fY3kYVbyCzsPrj1v4hWCBd5k3UMxsqB2eYRz5UskHOIC
z2+5rP8K/PadT/4r0/18Z+EpwVgak0aZTPe5zfvQTjinFcTzcAiSJtX958QJi54bG3YrQwaNLcoZ
4cVXKnmG4T1uVV032z4qyh2jeJBG2uGtVIX1iEMeS1ADDjNCFDLK3eyIZyubLg4W+TfQ0tWeYypm
8eALi9Mu7oLQMfvfcU+pXs4txmgLVmL5SizW32KxM85z7bmbrEzoPMltTuL0FnT4t/AzDd42hou2
DboCyF7KcV8ENXp+tYRpMWcPRsmQsk8ZYrc+w8q6PgXa/z221Q9zmsedqpkQtwMlVCaeyQn26nFC
WSR52D8Q8VYU1O2V9N77gY3cpRExDORwHSFmO3ljvIvxu+1WXSgd84ZpnRJDHns81fva51AQV5wh
SDt+B6jgkYIEJjc25D1hk3BPjUdaY7L4w2LDTdLqrDVnLZeINKf3nZ2lL/UI7y0XJqN6gmm1MvhE
GhDvCzOvHw19SjpaStwqJ1quWBc5+4EqIy9hV2yZfYD9VAdHkNxifRAoRWM1cPmMd/LmRmvSN7cP
TIk/V00oV9Ov2g9gxznhPIIlj7gocvVLidxPnMXNe4sYEC/yWs21LSLJZSfPdnOe/spNPJiVZVjk
E4P9NJkeSHJ4aqkX31xnjh4G+5GRRLJfSiS/XjkI+UV35sYEYXwaSX3X/pcqO4GYwWIqNJAzyPq0
87S31o7oFvOguhu/4npnjGEz5tbO7Ep21rkPyUwc+5Fem6ZND8jgHL1yygw6QtVYDmpYKu2rlna+
TwjCJC3btyvjcmM464cl8M7etJ6oc9ldOAMbrsXwpGRXTyOu9bxTeluYDSF6VYdu2r/pcjQPlm8d
iUUYeyzGPtQvycWYq/kyzwesCzwBLbWVZpqdAJKLJfndC+0fG8s/uA31ULE9EiIC1ra1aDM7Nn1/
InE6hDplKagWD9SLtasSyQkpvYzlOVW+4rGHMsQe/NhhZ0e9oAewt539XGqI+K59YZKA8JklK9Uy
PrTmsB3KLD9S5LVdVP/bjOWLWXl6n1c2Mdh2Ojmq+QAkgBAG9j/0bR/eoD44CwFwP4XSavgitGSw
SREjMnxWWPTb/rUXa41G6Yht4fSfuSyNl5kZWgI3w/N/lkUnf5g+JqY+AZY6iJ67Sz9sVdGKg5tH
/tYWLdwDKJLKR1NLGL9ESnkMCVTLLciyQ0WsGTQ81UJdaWaHzLh4farOmZNIoL/YtQSqeL8yk72F
jlMPAPdsRZuAUs1djgcPECsKMxYltxgPE2+xAyNrB92MIq2BhhRyb+ehSvLNvy0L9b8tC/+2LPzb
svBvy8K/LQvZ/6uWBdcdlqtZDEcnEM7m3+qC7Mn7v64uGFvut3GH8OVz6YizpkQNUnukt/4QLUw0
xX/bBOqSQtfp/6sWgdLS4DvKRyx134Q0nWPVpp+2U8GGGeafoyiLLfov1+Zu+D6UhvcQpAeHspMU
fsyunIcA9Xi5yK6np3yJ31EaKXnNQaMo+hk3LfL8AeDdP7FunhfGsI01Zxdl4kYYMp+yvdy4+HQX
vxs5JV61q7aTMZY7WNSUkpC/o4rmBZ+VQQVx9DXRGXq0y4iEIi1GNJIbI9M9wO4O0PQmN2+ZGNW+
yxymmDr/TKBs2FAhRs3NZXSI/CgAgqlPjUZTWs8pqPtd11Dqpp3uavTx02BUv1xM+dzjOEUGAo9g
oX9PyiRYWFBUpBlpvcd+nz41m5JhTGS39kEJYq31nE5EVEqQZ2LctxQbO+04ngoH7xgBy9fcL/Te
mJx3yJ0aZMk04xPbDhm3XC46iCTD9N4a3Q8jp/PeWRxqAsDGiykvXiMq17PRmsERn+sOzs4iCIKM
Nl4+z/ndLWDQyJveAoVrqHWScG4lyIi1IFGQz4fsx+kUs4VHorAYdm1ZQl0xk/fRSS6QqMejsBNq
tVLDoklmVbtpfX8OEncT+ziSeqbjF9WKx96HUc5rNXKfp55vVM0a56cdOQAfuF0q9RWnatwCoyIe
R+nAeQYXOVWpsS9cH/hOTYgmtZYXu0qe28IMqc1Ib1kwvfY+Otygv+txqF/Jne4rPfwgyUChx5R8
90hQ0ep2nWmsL9r5NarwFnmNemW8wcXP/kpm9PdMcN4ev5ouRp9SFIsOH6NlcpknRZrHCbeBPjIp
99NEWJIue6hGSiX6MUtDEDCUGHHbpRVH/2mUFZp26jwMuLPF3H5aUqOdd/zGgvJsRCH1u2yT7jKl
vFISpClBQqYGiVnS35Cr7O8XXuJNz8hnF2m1HIaC8osgXZu14t8OGfSDm8QdVidJiVzgk1+iiaxs
mEG263WOUeYk2uNSd7zzWXHIHO78WAGBwv6EnZ5sWwHLw8IIqsxnzzYpWq7sz5QWBkSAzRSZ1rUb
NJVFfiw2mI1/zs74T0K/ZORoTKflbx11GAMmhM/c9T5SyYU7s5rN5FDSNubOZxk7AXw6dbIaxkyi
jFAV0WFrTddWlh4qo7MO5BRtnia4eVg2IGq58dHGbEFiKd1hax1Am3tv7Wjjgg64jkelGY4REnA0
pntnAEBeOZN5rHME8IUQrokrgMIGJEQe0smlTQg/jRESibcD7sWYsoNjhl2oXnoXuKDzp2faIC3n
58zVcrOY3Y6atPxpQCNlXDGGvbWAba9NpC7MQFy5nJjC3AmVfqbrpnXEJpgFJvTyO1UY312DRS1t
3uGDEn+yR/L0Y/FNGbQjJIbDbW+w8dsHFpf7ejj7Zvqnj1V+Lqryi5vd92DxkxOWWaAHY/fSyaA5
tAjZiWm5W2emAtByEYZG+tJHYhNkzkU+f5s0HiX7TyyotMCbHPopcnhKleBnjZfZnpXa0tLThiTl
DnJOxW0tlzDiZZ8MwEKW+sBICWpnF0Q7/qKfwmd44Qj5Llmu2mS9bmPRssGjz3hw+vpMcmdgHVhH
Cl7XnlDffgQ1IrOwuRcPjaZtgw+eSdWdiRoYi8Hd+97rsC6VOZSvrHGvjmD+A909B2mT93vuuJ9U
5sCJ6z+TMpp3uAORQATQMTVzvyawCVgvSoM9818QQUCAIH3s4JtWYScqto5RMUw03IdsbTzQ1EmH
lECGboBIQsEySKXYfV3kmNPcMr8PVELuoqw6o6flYQO4f9+MqOe+t++U9q4tw60LUk84YtbaWZaF
U647mOZUXyFxMR0bwiXGTe3nOMiabmm3o8VaI+L8WzKinIBLOmO2oGGU5nBzLkEECQJZKj4uXOIp
4PZ4VwY6AVMYDXKEIp8tsNmIZZyMlk99V7EhGQkigXQ8hDAGuVt/oqfbQSpwCXluezu+ZuR8ds74
k8Cmuzro6HynNyaMKkR4r9Y3lKz4pfHsA5NduuAbkgt9vLC+FNY+DbqDWxVim9kZk3/xXscTMD18
3o6DsZnI5Im5B7mJZU2ievS9u1SRBPkJrhWRyC1kv2YLMvDPgCdeTj8UQUtp+sXJKrxXKPESK4aF
qEqFUaeIZzMsqH82zOLoce/Ndto1gW6Z4vJBpGuYZ4QKsDHAzmFMegvmkm5Plw0ASsJGWfj7FZF6
JdDnaRYW26FCWZ8WmmPw3+gNLgs6nn2X/x2rAZO0cZMxl9uCNaJ8sY/5E4O4wPnj3Ahh4rTzIuoJ
B+pboPsJlb20VX6cRD/sDEpYt7oOTjMkPuoSJUc1YFgsadlhyD8p+qg2qbJ/RMIpznLVBteySq/V
JDsm6hg6aouYkBK/qm0TQa+6AsUhEgEPNgwoxx6soAl9OGAhr/spKI2EmOWYbOOFIqCOylQm4RtK
TDr+7gXFgwVKGzpgPGc5nR4RG1LFn+T7vAYESATrnXgxyPrKlj02mB9LL8IaZCKU9zhbknQhSdrP
vwqVz0dZDNTjVEzzO/cd4wWeTX/IrlRkQtpwKh6ygnrTnsFc0aOTT15bhlKUv1IS6NC9TCgGGrwU
ntYh4c0P1qkRDoHyio88bBzd8LspF2lNsvzUFUb8orgNMnmfVn+yG9wW26gIwR1wR91k5KqblztM
svPl6mXBQzcb28oU1cUTNLKpsvknl9OyJZ3MA+UvxaWAaFNEdPFiRPiKAJ0eGuBKG0ksmFQk0vOY
LBcRqRfTBs1nASybdWNQF+TTRBKoFZVocYCoKYptJYcI06cxnvcM5/hmkdlwmqC5iHjyzm0UYGZe
SnfjFz9neAE7lUUUiqZmB1032RSGQtckclJgdT9omrQEQ3B4Ey1ZS3g1/WgHD4OqmV34fIpE+4YB
52J5kRf+D3tnths5lmXZX0nkczGbl+TlAFQ1UEajzSaZRnfphZDL5ZznmV/fi+YRWR4emRnVaKD6
JR5CCE0uGo28PPecvdeeZzBhAA+tXQEijOvGPkxds4BayN2Ji7uyCs21kkMhDVrt1dSwkMf3dqco
G0ocuWGVw5IBAbcj+XUcSxI6kMDZk/3E87jYY5OCwFDpjOmc+jizIugtRbAI5LiPomTbT9OHMHDq
zSZXLXQzRWnGk5NPR2y8plf1k2fU7EH6XjYeyRCrFlfUYerFjdOU1Sbp80e9Ms+wv+ebeoDiFDik
NtRFs8/iECS6MmUuhQm4IdIlg1a/78IKUkYpkw3KgNaV5Ecb4bRCYeiZuW4c8C5yK4yJ79nDuDP6
4YvaZQgxy6JAw2TeYt6h3iSZcZ2NYu0xz55PM4O2Ocn0DWUw2gmIKq0Z67v5Kc3V1wFH0IO/WETG
5AtpMdkt4LObOnkf0+GCcK4/lWY7uEDuMUkRa60BIt4gviFMHhNpJS2Dnnn4OQZ7w8TwZQCJicS2
wQaOxdZDjvmNgZr0qiG8NeTob81WD6DViCclds5JnJ2F7pcoOFVlja75LsD4E8VRfTQyEmlTVTz3
A+k8E6iVvO0/uqjJNkhDyGsZeVHNC9wZFCk6euq+fs0TJj0Na/RscgkT2oWpGnxzwL20I7pZY3HW
ESzQrO6awtOq6bGxVZO9BHVJkrMP8MvUDTExaJlEjUMCU1lg4AoCWcAanB/9IATOC1IR/mzYquBu
S3JfbSw7RkAIJoq9zYARnidQdNNOAQ6C9MPIHctFyfWqFEW79smmkWCscLUGjzhnUZanqcETH7e4
2nu4vGog+YM05SZAnmqHDBqE1ZC6EmEY8O0Dg7dNuoj3JwYdbTjciULBH6jqCEfgJB704r4GEWO1
28RChIb24tVJemVlz5WBd1Fd5z3KdFUXixI4JrX8gNdD3+jjtzQhZVfrHtSgZiDM5TxWNZsqVQ/u
ElNFf3JLYNa0JfD0pCJ8WQlHKdcRgthN1tyXdj6RsRqRteObB6zM/gbTxMrvRL4rhNzgSTF3xhx4
DGiMtZ6pNAD0yZPLs9vssv5kq3gOR1Pxihg8twWfHz3hAE1mypTM0xQrWYejRXB46zE5Q+LRf4Fx
uBhk28JzJnwtFJxbXHAkp5TGFB2itAVTwwTZ7ud0Yx0g8jTHSqrPgjBXyJZE3g1Ugz3esRNOtmfH
pDJiCdk4Dn7+mpSzJbDsbmz781BryNkpH0rgiUiAw3PmhySes2uH30AC43jb5gBTlcVEYrSYgo3R
UnZKL1772RXRw0DEMaGvWEcQHNlFJoDNsllpqLLSUelvghog96iW9wQmbHucpCx4tXMci/YiBKFV
lV62WKmtF8rpCvXJqUrwbJhpAh8BRPG5Qtq6qqf+Rik7eQgMA2e22Z5LvG8bK75oykXIENqjSpqp
3tg7ndppNZcK0U+BrWJxAwYsx3Li37CdzZVzUagDUq06DC6YfOUKSQYqPwcCxWLsgxTE24EqDmkS
fJ2RC04fZ1C9ISiyQgbt7RXHlSc9z66U2Sc5qU6FZx8Ksnm0FF3Z50JhAwT9T68sc2frGYE30uq3
bJ5QWVpIOTOG/Su9fLzqQkXO0gVJiEy+KUOXEjrHECW9G6AQZ4CPOOn6Y1SHyREVsL26+ruX2M2F
t9zGA5fh3OCoI0IOu6L/hDyJHF7wrg3mKffKkOcsUplFsYepiggltmaPRW0vlUv/ZQQxZCj2VqXO
veO51dyhwdagoIc8LzNB9PhyInQ5gOeYkQIifYUTiWA9QdZsduOZ3FNvRiC1r1G8PjU5NruZ6MhR
Qq0ofGyWQQjdIETK+wRAhf3ArN73fX7vdCDNNKV3r39ZSBIX67rpT34R2zw5EmyZfZg/9s4bamYK
z7FotlfqAHVztAZ4Ir2QXxH4f6iaCcGuHP1TXRBsP/UaluuYlJPrO2ZGxXiAyH+R4zCdrpJUWCWG
e0XJDUggCPHQgw1exwxYUku8MDrfW2ASxi129nrtQ2XBKjRFKB0FespeizVXq+T7d/xaZrTGo0nJ
vATmUulQzeMsxlxGJG0HWmXRcNPUIINjc/X4Xj/kM02esNW3oqsvM4nVD6OzbUaGzkOcKzuo23uV
EJL7giGwS1AFM0wFW7CZW+fr73eEYYWObj3LEc9igA5JV9KtRY3TE2TsXckx1gTTaChGWO0Ai66v
tpezD9Ok4M9oWIWKqY+fMHNCCgsTRKZXfq/aY8QExYEflwc1NWkq1zHtrx311EdeUEPA9OBRVvTT
NlDItQhsGZ+GPn0cmnLAxOo0OOww4iQWJj9uHp0HWINprq4eWSNfjEZV93JERIUMxHls8n292Ow6
4NnXbJSMaBcv6QKfAgkUO02aclVm1oR4OjkLtRnXBuaHo1FY4Gmn0XejlvVxQA+n9IX8OqY6TjfA
Dh0oqynjqZRiFF4LkX8sBJBjuVjwMODAjZinGI1oOJ4Bi2/DpoxuUCmiPg3h8ZtzmtwPhr2ZYgHn
aLYexNVE2WTVbc5nTY0qt/BziD7a7FqqrL+QxAXMBifHXS5GHZkVb11sYiwfo3b+PMZUfNlwycO+
fJqgU3GSxuCc5J+RMw9nQJX4yLXcRwbbXcbBelF1gx1MN5aZ231niDQiO5X+NF3iijK7ngNMN9l0
xO7e3NUGxeKVniRCs0OqV6CsTckuNnLEViw95jGbvyp83ZtwS2LQ5epCwvFgQQJYh6RLPmtFsfZ9
wkI1LSngymc8kNregiwTLxZ3fKpo7BhjG6W9U5QAyewy6dZkq+MYHaYLLH5Co/HVX/EwUY+cygzj
s0jjXrjZlcjC0zc6IleriQ8LpBuBH1vXrfpGtyk7TKE+Er5SPl0B69YUgXxMdeOm9quZZ5d1UWTO
OqCL9Dg1tevnNG+mKUT+2MQGxrBB0DLt1bPMXupuZP8Yd3BpQDAMKBNXEdixTZoCYsYHd0gsYh0K
x0k3xgKEDoywdgGtxweZUxK3LMAXvX4FEGC715OKNMEry3jmBVpIPvE1XG2JdQjjQKff7BbcgDt7
GvodStyMbfKiFDSy6dTQqwoXWFcAKUvo1u2wmHVBk4cbX8ftPFiK5qlpyEZ7eUtIssWwnqDv4efw
hihGfqMoobPJFzwmVhAxmuU5xym+6Wp/j/lgOBSGFKsrq5fCziF5esjvlbi2Njl0Iur6X387UNUv
4A6s27pD9cLmOd2leviG1HyfYHuPxqLeGnQhvbEQ4OCBgd/whU3iVMcrrrpa4ibyiIZNlu8jVT4X
Ybu54rlqA4X9lUg3ZhnKiHZe1o3wYcy1euVAwbkuiBgqQV/k6cYkpY3TyfaHWAo2yYVNzwqD5zAG
31FqReZVWa+erg/bIjKI0g17SB7xcGqXDx3oihM0brGLm1tGIyce0sv6/uuHzH6xtEK9LYfifqCX
QL3EtwzTfy8HkELXz2Y9zineh27T7dgRTJ91365xW7fCtUouApJv9Xslb7yqrfvXvKXGRUyon4Mi
i06wM/lGT0NDIlqj7nluBREI9jh9ltrR7ENnTzis785BFn9OO8txiY1iZ1GbgqbEEtGS9u+9b+sv
kVWdevXzWPnRB0QbdByCFvV3ahBJnvDU/I9ADTFbmDgASLd5VhQY4khRXujx9laFq6Yag41INMAF
SA2vDJm2weUi6KzrZtUteEftSU7iOcky/VxHz9eF1vedFJJa89mqY9VlTXFux9LnIPLgAk1R3mtg
LIbE8CDs8tAfqvyMqOwOJr2yNvSAF7fQOxXhvw5YQA4YIP1dDtLPu6IT+mC4jIvJLY6ncj8pVviU
T879BIT9ZqpE9NRFgi6bFQN0X76pL344yRO9HStK9ZmFu5VKfLRRm5+LkcBbIXD1zw3wZqUHN1r6
AkWtRWxKm9bjdoiH5K4pWYwbg47uxJNuH0/y/jsbLR4gAATBgldJt2kjoXH7tAiiqr+NaqzyipjX
V/vOnKvH7w/8yu4dlO0MqzD6KS2HQpoormix+f7m4Jcq2BTzXrsJkIk0t3Btg4Zs8u4ppumIym1U
jmOIYwXtb3MKDFiSUXK+ridKQOyvElsGjhUQhApVyCrjRtldAe3z5Mx7+hRsHDrS0a2kir6AM7iz
WLFOFabBldrW9l5Vk8obBgs6CrZzLyjq8Vyl364VTsZzje0r3CdtaK1NkopkicHECl0k1nQp7PK5
N6RD/5bVKDQwBlo+H/RY3Jek79zYWmzcx8TGz2ZJFIlqTJSlgUazptubDhmeeauTbutMFr3Hyd9z
UdZu5/ipG2EwWZtWf1BRVN22fqF41yNilmTffT8ERIWKy/ag3OlWUH6aEAcuYjuwLk1ZHpR4yVRB
5XowQ+PZV/x0KyKlO0R1CRMPrlCJ0n4HSybe8Yil8QTMiHO5/BJRKxeSY5aQheLOVDCiZYkfHNlW
RfiI0VLV2bsBjaBtuuIxqNUzEkCTHpDJZxTwroIz/jEf2FspsYHNrWxOsZlXt7je2DNwO7CWTJ/x
eMNhWyDuFq6qrlfYrGF339AtEKeyMNeDptanKzemk+UvSJ/vSDJdi9WVMQSZmw6omPUGu5ImKzp7
JdE0ofHeMBLgtvKukN+EiZDe6sZdH5RgCzK5Fxrs/zQs3StGRvSxcQn6ENUrSj+07t8AinB38D+D
DLe4psFU1PL2eiiEXxrltse3xrLqKx5x4OGWdhLqs0adXrqQBPisaW5x4cgHZ3iCdLCd0zgk9Lfo
3cQQ9Ccj09kkKvMU+DXbKya166Ns0yX6pegI3bOW2AGBP7LCgA0MlfzYDOfvdcuCfabHAFqkJ8sa
rf0VYHxd9WVIrVwF1l6ouY6XMgLFU8E8BhcI4LGhnLzu28pe09wUsNV3BEuYOYHXpFGxXYIjMD8Q
KQ7Sr0D/vxkzSlo0fsTGOyXK9gW83/uDsY+HHj+UZSI/rNrR602G0f2VOyDidD8kUBQlNAWvMZyY
fQklsrl4jSENMNCoxi+NCnY8TzSX0CSicHIfysn3/1VwhtB/qdeiqOSzbhMK48SR3AEOks+9HTJ3
1fLXvLGSUw7CitWoK1ZdTqa8WBCYcCzzox9V76OB9+lKm5xq8Ffq1ML/LWzrATuDs67rb+QyYknV
Uj6UGmNCELUurceBIU6Plhaj38bOjHiv+P6jhDh0W7P2VEtaDHJUfrSn71IMqvM9hYrzQ4mebr8T
/SyygCcqREs3qHQGHyXRdckobUvdEzlCnCsS02EU97m/ZDon1ZeymhTG8HA5JDjNVc0j57pWXldN
Vs8y7zRGwkcwaoXLRpD0twHKlF3QOLgeVSrCI6LeYN2WgLKlBStpUHQH1pW2U0XwradtvEmnjOHq
NdlnOFnhmO2cjtSCyTFPUdlGj1l7oqIvP7dGRv1Tm9EjQBDr+7pjcAEsv9kuVo9oDpqNXTiGy21r
bWq7yQ+lknM7mfqDAQ6lasnFssL6HVfmSajMyiOM3LeDb3/DdKbRiDO/5ZAKL43Zf5ojo9tAYaQ1
4Bv+Y0HMZx+a27knWB5ldHdbtMpuBKMHAJxJKLMjnJ5pBPc6YEOWhT5S7Q6U3FLAKy1xJNdFJVBt
nhaSkPlazjeBNjNIZCUbLK7uPpy2eUVRNS2mZxnS8c1zc99LgcPWGV8DAu+OlpztI2tkAgGGmVfK
GvtQsp752Tw8NhqbVDs1nlm24q9R2t0ZWWY/kxN4YLI2rUu6+rupFPWNzWW7SmpGZ2PRWevr034Z
ctNmm07XY57ah9wey4uoK3rTgrrgmnKiw77fz626vz7M5GKfrg2V25jUMo2YliWD5PrVqQpeSIvp
wTs6ZK9nlu1FQX1fiEHjXbadg0yHOyPVdtUSa1WV2l0zKJgAzP4QaXjB7fkEsqTzwgVfM/nTDCiC
Cipl+ycXuAiEI6Lpr5cwxMV7AZ31wA0TIkruqNF1clek2td3//WNJPXljkQ12pJVePGXlsKU+t8i
MAcbDNfvtFf1TT0UMiXXBCalxKnrWpltH9hSvvUtbbJ6WbsUPSGqqvQtt1lMwWFuH8wI7MIgLCJA
4gf8cC28mcBezGIsJ40ZrvMOVgD1/kQDua/dXE334diQKdel/rlz0sSt7KS8tAEjWY2HRuuOZaOv
cX9+JvoAxDSWbVfq1bcZAcI+7VLBcysg31kN19c4lMxRmP6SVbWfY6yRPB+DrSQe4FzmPWUO0wws
CZDSSz880NnZqMU47ZSKiLeF1XYb1tntdySxNJxNFyaErAGCXTbQSU1rEM4PSqYlahXaTri4FdhY
L1RWJ4jJUKqqJzOZYppwdESIYj5wYqBRdHhZr1+a/O5JQqdxZSbI57LYITdO9Fr1hNRn6aeOEeeN
0sjXxKQvWMas+7l4EJk6PMkeQFzRLUTR60JCy/oma+kKq4U0H5NYPUchXP82l1DAsyHb/xslrBYM
oy5Wpniw/ftwZOZ0Y8ovs02zxk3GrV/hIttqVc3D55L4N479JJQnS3uu9efGeEShsqo1c2XhvDf0
hJEy1beurFlvSZFxD7nY2Rp2ioeq3bb5ziYGu6nwrL9OzV3T3S2N3n9TtTC3aDVJKgvjtpC43JX0
IAiVoM8bPI+BpO8xrysqrhEfYwR/dOVk1TcoQ9Ec7RHW7Gh2v6qOQieiJgOgmYBtVvYq1GlzDIQs
VXrzTNYkc9AQ8yDi9AtRaA9dqXu4s3jyxNrDMDpfSs308gKu0FyUipsE8tKU7UkDJEIPn6Mw4l2K
VzQoetB4lsxWTC7fUSg9kU3Iu7vkIdm53OtWvIB2DLgTyXAfdu3KUXnkx379wKYS9hFTY9zRrVM8
NjguwJEl+Edami6Tp2DVVhjr+wmu9pCcIkipwmayWelMsGZyEYxMeIEwD9yKWB1UUsZs3j5SRHd5
/QdZqtrPsbWaKnWhCoajhjCF+Dm2Nq+r0iFpvKKrXawH2l030/IhsS9JQ7lfGVPJ8IoPlij5YFq/
fHr9WtCSfKk6yGDqlAqT7u1BDyogBySxk+igq1iPpNTvvn8oqW6LgW3PX//yv/4e5335Tpr9KWr8
p0//n5LH//+Fir99xQSDIKOto/f2x1BxJolLrjdngcDz4KP4Xaz4Y/2Rt1FeKP+ZtsVf/vNrFHz8
g9//JWZcIxacgMcle8RUgUr9mjIu1L/pFtk0quCjYHz23wkZN+TfTEuXBJabzKPkcsH8epS/eas4
6l8+/zEZW2jaEg7zAz1YFaa0hSM1S8hrcvlPCao0F2E1gC9ZdSbd+QROpjVkBbpF/5kBiYJX5QBs
fjo4MbNC4EKsMNkrgzCvDLL24BjGkx+l910jsWDL5lwGycNoRmuWlgOUE3JHsJW3gfGBIAvYisbs
Nn83qxLDpzVhWaXDRz62XmytgWCMqunje2N6n9GImYo63yegsDMVLG5aMeFJpiddNo+lZX+u8/lt
sBO5s3Alr5xhE/TJs8kb67W9lIcxFoDoiy+G2tlbP2D0RqjFyZi2UeV/oCRj1iB58CUk7e0dAH9u
GhJRUrTFe5LN9JlN5ZutjU9BE3yyUwaNMSiKqj7rKf14nel9YuMts2dV9cwx+jrM/rCOnfhYRsgG
bL8nFGQsnjPmDCADU7ZJ6GpmYe+7orvJrdpgmn4xDaaQhOMxYZrvgqB8H2lqurEVnHKbaLg6vKdn
WLCp6SQ9kOmt7qtqXfb2x/i5Tgf+sJiFO5BYg5ID8P+gv9tDO3udXjybgR6gwAtR5ZC0CJUCU3XM
hNOqZxPloYk+js0gc0jh5wgEwq+JMT4xZTkMDurWOpQnJwAFp48twWg0n4emuKNE/9Rot0andgca
+FOtHSLH+sZ/F1MpDvTorE1gmDcQVWov7HWCK7poP5rdRZ/qeZUrSbGR9rmdI+eg8kxKYqLYui7a
NIV/yrKYBkdbvFp6rNPqN/e2Mi7aCvMsNNXC3ug/mFhDMRdnfv+m2/6Dg8xRibdBU35lE7qydCQR
4I7pQVjKio1Rv5J9NjJbNXB3VmgN9aor1nleyJNtN5hNzekBol+6ThykJezjOxu3oWHGp8DmgWw5
DV37DIEP+eckeFAHo+1h482oqM883YQL40MUZRKDVsAc85esrIhFQ+HAXLB7pvMIAmVdgSQ4c4k0
mHQNuiT20h9I+/qoWvO7P+vaelLtC01KnX9oPmn+bJ060tZyo0KTteatb2SWoVXA7BrtNFu9NWbn
K8B2LLxuLqGgqFKaa21K3kjCfJGOEBu9M9hDAn7D2el87WlWmOw2WAA+9xI/v1VUmUckNWE70BYn
ZYaKZucvIIpBe6S8DyKekXSo3qzn/SrP0QLVmubfaKoq1v0EkACex3nS0PeWpgJEl9iJyQLfYkT0
1UJIPGsTG2lrFsPGbGuKIRN+FtqEp6rkR9EbsxuTww1h7BgjGbXqk7GZmUesRfDcRmzKWmADrlKV
0BiW9GjHqU6hpjUYEMFowS9JXOgM/NGQxAROXQ3kDb9hWwKbGq1jMKSnSKBoNXRyZHOIdEEyA4Sw
PKstiHOtUbIGn3ystVY772RUUkhkpWdM6Uttd8gABPIKpTrYUj1D0lBXEUACNHM0omLFebYKFcwO
ebguss4JnhSvsFsgoPZEON0QmiemlGzAfMAP5jab8T+Cj2J7m9XenNAZchpuraEUW8XM1oaFIFGL
ymc9baFqUOSy79XochCPJRLzhBd/YruD9iCpp5Js0/JWByR2zlP/2T5kEKaoAPox7b2yit585ldy
7Jr7kBSIS6C9kDjG0JzwxgMtRpqeipZAas0vZpxUpyJsAMS1+hI6Gm2MDIi539rrJhwgpjClOeqK
g55ySwi47fWVXRzBqaK+m8qHZGhu6pZ+eqU0iquSQMViyM2Cv/kF9qIU2IoxvhJy1MsQSyoNizot
lNUUiC3eS+hC6JxfYxbEqXyjg+kFVvCpqYv3agmQ7jSt98ZpU07WrSnKiCaLRDDMfntiI+FSTNO+
m2SxDjOuUFCbrp8kOMFzczf5uatHpSsL9h9BXo5u0kVfkqpiONEqAc0k8p+C6DZfAN3R3H+K2klz
ZcXwQlip7wkElivbtpAjOM0qUWHxxX35eezHL2kpbi1GPyBRx3tfb78i8RoI8GDvS2PKyyetXPsh
9wHSsYQbX/tSoSleh329H9MIFWvU73VtZSnGtz7P+lU1S/3GEkhHF0F0mdO7mkKkeDK9Re0JRfKF
IKjuWIy3GUmwB2Fva2tavAcWuIj7SXVgTOnJOmnSt4DB4Eoy43RLUqyCYH7SGIltp6pe9qTw8xAE
f7INFOvmkO6zAj8B9T/b2yUyBjHftI5IwHNjhSJeVYp91ufdwmfISSAzxU0eqU9/Mhb+ZCz8yVj4
k7HwJ2PhT8bCn4yF/wHGQimGdZp26hklSLyKcvMOajIzQgNK/wJhnpEHtGiHnQxGM9LsmAc+CT74
fcrqMPc2pXvdUAlb5bqd0HNaOlAQ5HIjc4e4cM2qPQQBIyagi0ffCSntFdQuRU0yfATHh/0ZBkBZ
UN6NuaWulPISKwwLGxMJOLNgJzIfNeRN6ZDcVyqTMhtgGLvW+IbN1VkdKzdNxC0yjlNT4oSIp0Xp
j/8U5mHyroDQj5rePiLKSdBLljRo2+3yn2OFXw1S2NyhZbdrY01sVO1STHFBBDjF3jys7Kj/UhuB
fUxoPp/h1vBiHI5SR0XclelmEL4GQS5k7DRUuxhuJkCQcvCKBrlLBhk2Suad7aRnmbTdxbJ6w60i
2fHKqHZjrd5bJoy5yPZfJgH0gsRnpm1+7btV1kkPBrtcFZo3xSU7E7P5MoTk1wfdSDM+KzbJdNQk
TJARgxIBRupajca3bvrmawwckOToK9qj66HrykOfmR86/ixmcul9wR6IvS9N7cQRCIxUjTx0OEtI
/fO1Om0ms9wqRcf0HqOE3+kfnL7e1UrzEjS2WJEGtKSLtaqnls6rMzoakwleal1gdTXJQMyi6WHs
RmhuEZlNeaoneFAlE3r/ZWQnO6PpjJCLJPWZ6cmWHC9MlMCmN1NIgq8JjwmAc7fKkFKRmRRO+zLK
dwwG3sMQpomm24UHHmuXD+D3MhyFcTi/RTVemE6anzPcLV4/oacCjOIZi+/FAzWqGbazYvfRI7Lv
DpWGGXJaEz5lM1A1VAyPtc9susQXUMsk2egNSv+eYBvTX9t51CIb7W6UZHoru+LYBQaJoJg0BkRt
VfyoFJKOR+KsCd1R1jgSmgVy+ImYb8JX5/TSoH6swLm7FnKtcgSVaEzg/YxhcYXO92DQ5LYYyT1T
Fz6XuuTK4GmF1ANfJR1eilTe2bnw0L3fVAR1JHUPcjxYVdKXRz/7GALG7MVo3rP5iNyC3HC/1QJy
/grK6mHiLqsUWl8Dqme57IHMN2Iu0ZIHJO4NKPQCRmGroUqRPdPIEaV8HQiPwhkw73powYNSPNlo
8Bm0VR5Kp2PSqW+k6KVrvXNezWh+Z/PfroKdvlwMRrG2Mrkzu+nesKwbvFpvMRuILkkOEnBNV2aK
G47TW9wO697sXodWe9ZjZMZ+qa+aTnlriKtXb53I2mmF3Pmh7+NTnm4ygZ5abwmKUqNvpFE8y/BB
kb0rap8eulS1287yZ3Z6nYutdqNkAi+N3uxE3e+SmcWlzuZDbE67LGHjrqOYw+NHD2zybGncV4H4
1LbKjTTM15TgGt0qn4LQf3YUAk/qKr0z1Hpc6E0PxCvfFkEcbAggIB4J11ZcnibcqvQ2uuaQm3CS
4jnF5xbitAmnHtBRNh1Smh/x+DD3hteVzznm67kip7RfK3cjJgEsTwreiGoJ1ZHdQ6PvIx3IWx+C
H/6f7Z/Ton4vyqmOEPH+7+1HcfOWfTT//puu+vdu/t9/iu798u1fGtu/+cSjrd1Od91HPd1/NF3a
/tpcXlrg/91v/mVpjrfT41R+/Mdf/2mTXQjDJsrunzfZN3WEn1N5/kAuG739Zbt89vZjm/2Xf+GX
Nrv+N0d1BOJMQdo37WX59z679jcdwiOBvKYDSJagvP9qtJt/M6VqCdu0bQeWtUGoeVN0bfgff6XR
LiFekWslNLKbDKn/XzXaf5rzqJpmOrTnVE2aNo9Dbclw/yGE3FHb3sAkraDV7TcBKcYtCUAdGhai
Kbc1SrZ03nPsboTiCuPKqky4k+Cq/XAC/0G/X+ck/KbbvxyGoduqrRrMiq4zhx8PQ6Hf3vs+h4Eb
hfCaZoxWOU68tVRq3KQ9FoNMgfSJYPNu7JdWC6uSGh1KbaJBH9whhkMDo2wMvHJdm5KEVO9T2PFG
aRyMMd6FJAb7yrjVk3aXJ5+qUJJY43+Kx+rNrDGK+DbuVfVQ9YqXmMI1li6k+v1++n7B/oPXKJjU
/P418nbSkLQNXTN/mmhIVPGz7zQK8UzhkuF07RA5KOiIiODVsqBDYUzd0Xieuj3uPruF1lnlbmA/
jXBDO+iLUtPWI8+6f332lz/846hlOflS1dF3OBYGTOOnayBpKz0QfqesAqLeizDYk7OH6y7GaKh6
yM9hrP3rP6j//qrj2paWqpq03237On384aozyMxWCUdXKOSi7aAZmDw/HBTXUfZBa4ueHNhSYIG4
U1Z28mFjLVJ5VzuNQWz77FeCHvBJMcmEvaCfpjjqHwiv2CgxyXzBwVTbpXLa1rOzS6sTitJVHgEx
sGxXV5AHqP3lX78c8fsT+NuXw93649XbJBC4dZOX04qvM4Ya3BduppUH0j5rm24zMyLIz96MNMIX
wpXNZUZp59CYNBNBMomHLcrTpl8moP/8imMB+emN5bgsRriOI+F4Osv3fzjNs1Gh9ktn7iqhrOow
P1sdBxdhySBklmn8Bj3/ukv0dYLx2iZ63QqqP7izfx4ks8BYusNtzell1dKM5a744Ri0eCYpbgwU
6gbonssTD4BxbfH3kvqzL82dOtIoN9pDFZluUpRHcp30kYTqQq46vfcMpyGSxXoMiRu3Fj8sgYpw
Trax3W9AX//RTSp+njtyvJA9VdKcNHQHlvPT8aoI9hDUc5d2DiB0aKH+nJ5MRaKkDbzYhNBo3wPZ
3eYRo6xZAbl5O1U9ob7dvlcwCPHATmyc3drX2THukhSBfkMlTg2eS4WqJtyaEDxSf+0r8jSN3ZGp
z20dsX9QsE7gs4rrbmOOsZvN/UZvW/TT401vZSsGPMG2yBWPFXpDEuohYUHE7HPGyUcQRX4Kbb4f
gb/GCd0n1lOBOBt0IVRahhrE5jZhuW25jdoBCS+rPWPKHTfdKZlmXGLNbYcdQe/th8xH6dlP4Znp
IZgLm1K0bqr7unzohktcnmNioOSuQ0Zoo4zgqFZko16yIgAK3tYb5xQ71QYFwCua5i9oTY7R2HIW
b8NZO9pD+Tku69t0pLzOjPcOoiuMgG8yRCA/jA867nYb83xCT9zuja0U0T7BY1n6QKFtDx/TurMs
VzWxSeCPhzQrIEfkfxBeK6zf3zg/XAQ8Hn970ZYy9/WZjIqVASHACV6WrrxMUxrc+oPJwNLgb/tQ
6DUJETc0D2EUbisWraGrPkpyeBGpFG+9KHd/sND8w+Na5C82bAPV+fm4coAHHU4ibGm+eTeQ4KKe
p+EWEixyrhuF0OxCW8lPeo2DR9lmyF+4hhNyMcsiO8XzmPzB3WL8g5vFlFKl2NWF7cjrzfTDzd0E
hpX4KmxIiQ3GaBlPjnOwSpXgSfIOxY2P/K9zGQXpBhscPP4O28R5fJ3kV8XpGOthmXAkZBY0xDmj
exvrb8K4hmlhg1/MCL3aPjKlLR5AVrKKz5x6XdzNqvkSOOKIh2IjondJkpYWAVbXSF9Tc/isaMIx
MQ7J+Q/O/+/LFMRbP7zenxbUprPQbAQ8KZGje5oZuM3/Ye9MluQ20mz9RGhzzMDmLiIQ85SRE8nc
wJhJEvMMx/T093N23b4iSy1Z73qhKklWaWJlIACHD/9/zneQNxk4zlpgB5W+XZAFmGF2SXKBfHnA
sfdWJvVB9qTVV1BS/+Zy/mQZ5XKYXtXcrtbRX4epZDHJAJtqirS8DVsSH8Cu9vycoy5W+M2GNbWV
5hUjycYw62vKuLXiv3tdfgt6VlP8L5ehLvMPo8CeU/wz6jJcpGCCs1+KGh1AzbNV9n+zc/jzB/D/
v/FvK23iR+QkqW+4ZNrGGXIA/f06Ao/+13f257b31y0RX8mxDFYsnX96v00Agu0SUGH1ldDgU0ZR
ZSS1SbErMk5UsuzY7SJbg33rrxujI/llfBCxFWQHw5d3Kdub5XybZYIyZTsBDvnry9MtXV3Abxfo
OgKBDOPdFPrPGewP97z0w6huRnjQ/4Rx/BPG8U8Yxz9hHP+EcfwTxvG/MYxj6kvSSsiPrUrnJIA2
ERCl3wwX1L+UGE1lXXuoVYoPwtvYvOYE1q/LyP629PXWbaM3Y2jn7WQ3SBad6lbgUeqTMToU1JwT
n7SI1Gg+Tz36KBwL1rZI+h1gjEtjWG+Gl8ttFtsHMiu+5hC3VqQMiB35NmDsowcA5l6QtvDJSej+
4hF2HEw9XasxbR7IRwfDBDcA5Sc6OVcCrLgkI0T/0GwASdW3xBHkCkhkibO8V036yWscH6F6+z4Z
dzFVt9wp+XmGrtljnoXag7dvjBBzyjZoB3A0KWyYQ+0lDXC5ukIxWXkbz6WBQIoMh7X6c6IZd6nl
8AfgRmLvOkDmd4JhmmPOhIQ+odyLULsSdJa53yA+NZnTs20mQI1WR0LVPsX9WIDpDw/VSPJl52L7
AF+Ic8brn1pRoT2yaFyB1n+UjV5sCsifnHgch2YHdl3bqb9K2/vu7/K77YfHuB53mqGIJYSxNPU0
7xyngtU+JCaOXYus2oWoOL34Ki0SeZsJBx2ZllFv16hHLQoQ9bs22o++PVrk3k2PjjEoEW1JWWao
a5xk9WOo5zIojZpKvH0cGuMsTLnuGkpRadcM69ag1eZnFMltwgA1mdxAR40BNgacCkZ0TluyVqsx
J60JKEGOblIPETsaRpnuZ1xNo11/WxINolIu6qPpQujhi6ZBKSb2xx1xubnxbi7ih9lZ2X4Kp34F
gWdFWg3qpUp8OLnVcRwJdZInqnDDzp+u3Rx/Ep+8LCwPcV+dItv9lmji0pGSjZ0VtpLvALdsQrlJ
dX1+aEI6ImwUy7w+NO1UXCYM370/vIHeu9i9QdZMolVK4urS9bAWXEaq1WNFN1Fga/Oq9DCVFP8x
Jb9YkyLSOObaFWVFFAJ8sKmd8yBPSCWto8XbTF57J3SSc6oCAOJ4qxaMjC3hYYFpU0Odq4/KKqmw
9kmC0pDIdBqzI8fXGhPKFBJdPA6Y/QlshKGIwT4ifHJ8Gnt7Hy1Y5hbN964x+sx0BB0KsKl3vQ+P
pJC5ib/AdyAKj9zs1LiFzkx1JHyp3+K6OmW1Ha6KFhvbIJNNXJd7/HAb28VQsnRevjaiqFs5w/jU
UX7JognxYAJ9bPGIww4zXi9Zf+0y3oDGzR89bbw7U0bQmOXtUheDHkMDq8fALzPdDRzcbddaXVDU
dMrsNnukv7uv3fLVARlaUvftp+Re+NlWicHDwvtqyC4YBl4Cib9j3Y0OOmPJALOGaR+JT/BQMYLN
W6OpPnTQM3c3IeUrydud7dU7WH7tWRQkaLgSq8ow22tDbzYteASzIM/aH8UutoEo0QyszeroA/db
oQtG7kqiFzGgff3aoWnciIJ84EIljmJ1I55hlp+RHiOcXrQgzQmGTgd3WGsJ8RM1rlYTPaXv0ROd
mrtZFKvSim+jpZ0Ws98MHfnkGea4xD4yyM+ZHd+iJLzQTPR3FSETZFD1CWGImOmNTvsYZ9BYpERM
I9nPmk1Vs0rPJvHwRbwQVTZ6GzC2vK9G5K+yxbv4ybCfbKqsMQp0pvLyoSXVyMvzZ2xqMcJobCAL
0cCRnhabxMbLJmpe5jkCAZRNxrOMnCpop88kth3G6XvSIjeftf7B6JEBOKGgOgxWcUiiN6b4PtDo
Hc8ibaGWNZelHQPHKUC45eJqh+TT9FTeVd4Suu3oYEzVHgXrbRTRVwlUcq1bZLalrk+33jk1qX01
Jx+smn6zFOcWxi/UaX0LeWvSyutCcXmltct3vXOcIK2hQpiEdeT2Efgtf/svUd+c68J7INvPog1a
rkPPScGSaMqwZd+TxH03PR5B5OH0QGTpLd7LnHSf8Gw9LRrJ9HWP2pesoQJzY2HWq0p0P6BAkkNb
NJ9lAp0hv5ui3iUEA5GBmfPs013jZADxMnmSHcSFbD6XrjWu4iJ8TmVIeCKLmOdQuLIEmK1swOqr
gfCDy4YVHgfsqWnbZCd0+14Oc4HrfAaqoT0WjX6RlA6bpTzkdu2sAWu6G21MjwXQ6rGMHmur+Vq4
wzYm1BHbEStHPeMoj62V3jsXVaecHJuzcEd4FxXSVsYbAMTAU1AwM4kJIrNXfaGdO017NmnkEiiY
6t6zYjRbX7JRHvQFpSuZmfEUb3xpHr3p5kE5riJemGUJNBxEMoO6mBQP02xdkn7cJrF2ziNtU6Ac
mIruRtroylcjrzhnVIiFPwepo521Z70bA3iTr0SWqPbpqk1xJqdqfok/21O2F3xu3VN2HZcdHrCt
3t6YCq8WRvgxnGG7QT6N+8OQxE/5HOL9S45pau3hIrJyWauuv9WspXqnnYEs4yaxlc940+bui4zk
2ioIn2/7g2eRncMiXhR7FCIHf1WQMl8wEwNOc1PnaNDC0KJ4g+drly7kp0Txo4FAttLyoCYXuPSS
41w5axwm68KzCErqwXxiWc2xkGTDNgRlVbER9uSp0L5IKmrTde4fdHSz+aAkA9pjo4Giwvlm41Gh
6TSPggneGTeTcF9MZ97Z0UXUhE4VeTBY0U4n9HpyrIu6Am6sp7fbqnnNPaCqMVk0KRIF/KByg6xj
r/vDxtT79Qx0J5+qtzhPjl4e74pIO5PHuVb/u+LS1M1U5f65nXeDNmxsGvrMbSKjMCz7A+E266Je
AseO7x0YY0d0/HuK3VH0KELi4CvMiUuNVOBIlXCH//baTNpj0jmbtnpPRfUw99oZF8TR1vlegwCY
Wq6rvm1XzWxeJlTcbWYdh0g8sLgBEy5XYSfXddXdEFufVU9qiecrieAqL1Z1o7ZtE1+kzY2T9t73
yrPmxUf16DIIUIXeHSZIqE7CUMTIr37uCsaftVxJ/j4K+w2fDyE9l8RK18PoPk0iuRsyPhpU5aWG
cCppNlMrts70zZDtBiXIXiMYLxpgzzSYXhOFTdflBVv0a+YY1Nk1/KgUwdxul/X6tjXe2vZbSnOr
kqcOR2/lU1stCB2TTC+0vEIURvqbhX9EF49QJ4LJ+l7JR8EGUlXclxAe69gH5nBTIN/VRSiaIXAB
SVqt59xLuOpAKVMrXXWIb3qWH00Y26VqdjMtADI5VzFRhray4vYZiancoIKOKtFrEYDWqi3P6s/F
iiMKsCkiZYrcZT3kV2b2Tp9K8E524NRikxGym7bZSo8ATbDnx49NWxQbZQw2ihDywu8OYPkel5oM
YscNZEXEF0J4LxUo0IfAgdAyC2NnEzm2yBDDVPSlSjvwsB/JwSs05hO0SChSUudSxXA0ScLKdRhk
ood2g/QCdf24lHd/abdU8Ep17JBHOYbbWg/ML0mbv+pLutboJdayOw8yehLFE7l8WjA3MLZbINpp
6WOYKZ869pilQca09To533wyuiqNRCjTOWTNoLJJcQlF5pcJVMtQ471gW7YJEbX4qhHHDGXQNkFd
dAVxI5p1YuyAqQVWf27GCMdN/DZ4WI/H+pqNJo+wrW5uD/nAhBYAEpoLDEtZB7Wu4c74bBraIWGq
aiM2l2FnBfBldxk7PWT9+6Hiw/LhWeDoQctzkqNz8OthDeqVx15gGpPypInNPDek/TGZhoAf6r55
GbEHtSI9AaPZtITS6mDrUOY8pxEoxKw9muC1147Mj9OYERcaHbRxucooIRIb5LFrnAscbqbl76xY
ltjt0BSRFr8qFGcoMbd6lH9LyullEva56NtdhsaKXWD7GE0RZxRuV+6Hl6pLr3Gqb7EzB2Nib3os
No3f7ea0xzZbHme8vp5mH/tarkoihNnS7MsOTEznbG3L3sU9asRhhogyO1d3Au8A6t6gdM4K2NCs
9IoFsHJq3BePGPBcWjetY2sdTqm1EsYey1OgeXSqwnlYRyabx7i1H/WhLU8GoKd1BAGezAbHv832
pUQCFCcOzaKhYm8q3UMC0DQeMuhz0ZZt0EA7sY2bpwKWNtQCQbCaUflMW0l4EOOPgtjWuXaBpBab
jj5YP9z1emZymSpsNcUPmJOmd4PWSi7DLopTSQtfMbU797lx5AUJ1Cbqyge7cpmZ5GWJw68MkE3f
+s+DoM3Z+Kx7zM3wMb1BvyWFea6t+nMD/n69wqdXa6fSik5eXuNGEfVDSBTEKuL1ZjnAbpZhgR5z
eSl9eAylda+m4mHsp0ASSrdKrfA421HMFqZ77Y2nrg0n8BRtvas68h+4LBfU38oEi0H8qnlPfZSk
owDkr0FdtdhYOCneUgMPU+M+NiBAxjx9a3Qur5RXqGZVZd6byD4kWO9xE2qb0fOeZSKDLNFnKvTf
/ycZ1z8L9v9SKz38Z2H+N/Pxbz/+n0vyAfq3+tH/roH6RSj1XBX89Zd/5L/9Rb9oq/53iKl4eZXW
578XUykVVV/9UT31r//Lf6mndIH/F6QdzXibfsd/qafEfziGci+btD9MX6cpVVbtT4UU4im0TJag
KfnTi8y/+n/iKes/XB9ruyuQtNrYlP9nLuV/70bh3MWfTAfMtwzX+K0bBazGrsx58la1KO5xrG2k
pb/5hLo4dYwpeSq/gx74yD8zyAkP9IS/9kPnAtsZZbNkiC7bP9y6f42yP9qm/12H4nCc4C+L/zq0
rX5txE3QwsbeN9nlM8M7kt2yGV8FR0szSreGNj2N8F3/+iP/RPvCZ1oWXTLDAd73+2fSEc+8cLE8
Zm332pXpexojVGrD+tWhBrWQ7hKayvKcrArii0Eo7WrTXeeDcy0HlhkstYMfkq2sPYzvf3Np/96d
5tIcXOSW4B+++1t7FGG1dB0z9bFOFvsWnyP4SVJfkLIiT22MY1eGNzqmKInKnYcG868//s80bUCO
bEaa6ox7+m8f73KIIguF9M1oxO/WJOObnrB7TaHeYEhMr72V3JGoQz4p1f6jXbHX20dQKAs83EsX
Fquksg/gxa5aoSJgih2zaByHnBw+izI86cb8YenASooCEKrYdlI/R7AM7ZrcG2QVhX62Te0HXLS9
p9bE/O+64f+uRkAxJhj5tssLx6v463Dz6qxtMXt7K9eebfrf9hE09N7t7bORI0D2sPvSraXC1N7t
Vj+4Iex/t50isl/TO9bq9yVzQPsj9JKZ8fbXd//PXk1fNzwHgAEaqN/5FbGbe03XLN5qrjjftLp7
AL/7ru7F33yOam7/2ojlJsBrQT6HAoK+8K83oVsG2xqQNrJVtS5Kxef6OfAgLMdR1u/iygys1r3a
OQZpgng1+HJ5fx7wllNefW2mY4ODwKTMM1aIGxyHuHmrIQyLA5vr6NxAz7j8lEZE4sMikIan8dJj
mdUntWxTBnBPRVJfLQKzO2cJMjf/KK1wa/vZmoz2gDsgV42dBx2+hXXYuQckyZSoUdNkmQV1kdIq
7Lh8RY31i/CSL/1wqHvc+NpsHY2FMfjXt8v4d63Ar7frtykzTbvOqWemC2/Wnvte/6R2fqahsNM8
J2TMn/ozMTgI9CGqGNomGsQ6j8wTaGowTpR0EAJBaAfogszmlZLqcd1Dmpz14tVqPuvW9DguReDl
+t+03H9OFr89Z8uxLCZ53cGt/lMK84eGO4kJoErh8xOPpSH8Al1GXMuqazviEogP7ivnwbU563jW
R5Re4jlp1pNB9A7qbgoXAJrjCqy2GXSVhl0k7JE8bYyxuwAoAwwDD34bAhsbEokOat4YtXuJCIeZ
DNSo9gMu18Bwyr107BdSwVMP5C9k4ap2rlpkHGWtrz2hb/1GBL0EBiWLjQZmM/aje6GH+8GtH10j
fSek9+pY5nGSzSYJtZvVxO9GSBU+LOObQ2WRhLVHa9JAts1Phl8+5nV217seY0O49vyKjVnlENqc
7+GGPOcZ4Vy6A0HSeJrAPloKM2Z13d/ceftPphk1f/If2/Zs//dVVpPSiRDDeTgkOBOEE7XA1nob
xtl46LN509j1J16x+JGkDRzwYANiAAvnIeIkLaviszPLrzWMAJSsuHEqlL29dwNy9dKRXQBoraQY
YD5OHRVau3627BD6WmR8gFa6SCd8aPQWqCKHE7gIXvG9J4XnVGCxXkUgY2032woB7ie++/reHudb
pBVR0MBuXnPY9XLzuwXSTLHobReL+MCq32p71JLBNFpHdQLG50TiGCXijkiZbvL/5u7pv02EyFdY
edgLENlkO65hqhfyD+MWOTIcK9CvkBeKvRHV34l1+miscp8P/cGgABZ5PHdTJ+zb37ccFLQovzPS
D0quR0zv38yXv0t///N6GIwuzBci79zfrseGRGhPXuJhAEcNq7VH2fbblskoMFKn3+vEUQgekFck
x6V7jdPveipRnxtBHcu1Zn8xJmtHG2SlER6xJY9jY9lAEEW7AxS/D7VTTNKXpExcx+22Gfx1jynM
oglQVdZZM6ptm2d/s+sy7N83QT+/lO3ovgGpUNgGmvxfbrK+NDnKTgaFJ4Vz9KKLY87P+tQe9YHE
eg771mT/IA/hUBngo0Mn9la2t3WWyVn3wjylE6kB1hAvq4k6Mhj0EDedmhThTcV0/oYHHk69Gjsd
FxnybL0I0jS9R7HGeKXIT6lNlXGSMA9iWqJAGho6PZRcQTB22ciJqTZPY69iI4xLbbmkcZgcYSUp
3KDotxB1FUcQrROHTjutZTCYHbat5lEvudMEQl/rVFzHuHyNyOnzC7gmcMtX2cj6QDjYvpD6mvJ2
4BbO1XO0F1DKB4bQEQDjJloIHG8eqw4QiNvTLR3r7bxpbR+suHvwI5LIE7AtDsElcWdYWwNWRGQK
LP6LRC9LdkfC0a+Q/Z3PR/CZEGT/TBGN1h4lDiosDYE3kdgauapRX4i6o1FJ03Ai4mhJl099Drsg
BSNJQQ6OeOqa1A4JrNLIOCJp3jLFk+v4p7YpoavXNJCp5MEtxJKIgVF3n1QmPF6+00g4l1cXgT2X
rymLb9oZuOpArEAppHOzSaPvkdVulSzYNKqnOvcDU7O+VIqA0PvPszu/kMtCYdY6E8G0T22PuULS
mRv37B+pWRsniGcG7aAiaTfAcQNvSd8rP1xLCVpXcId5kOkCv8VelRGVaMOnV+1+6f2FWoD+pmT0
8Oe2sDVWlrRY+m+z0e1DGUQtvsgxPmhW+1XSvQjretuACqY3fvpZPhQ+nFv3MCbpXWVsye/m5D5X
S/HaA0qaOn2PO4BgqupYpMXa9SiX6dFGEwWUbiSQnHfcoqRDCFnXosLrD1a2E927ljk0cyf3m+Nm
PC4imULjrSsoag3WFZfcbkIPHpdsPiirLWsRikNIFANUGEZUDpyQ5C1J6JcoDlIyFrk1cwaN5DHx
/CtdVahn6cnOui04qJkeZfeiS5DUpXdPbb8i2W5hX1msBOrABGm0I7611vypg1JrqEppBecz35AO
FqDBh6KPEF9ox0nzt/5AnnlXnFU9E/TZfoHyEZn+2qP+VjBgy9B95mXdje6P2uVVSGh2Zk6zM0Dc
AeCrDBZ74BgCzHt74AWlaYeJ0TWnt1EpWEXY7QimO00iJkCd5+wYB/xmn6yiP4yO2OTNsoOWl8Y5
XdLGPjYWJby+2fSFBYG03zQjay24XmuCiEHyF4lvHC67Q6579LeooU4IbLGUDOiXa+m9dw5piXCG
WEFJ73pY+HhzjHZGzX7UJrqROm/RNcdGYgfsum8hlam+n5eNJbQfhYkf1/KND5IWQ0JJQPlXF9pG
IM1pqO6yLG2OfFcrP2spaomc44xVdevasvi8m5u9VtlZm74C5wkJ4Uu0iIrmLRwThB79TQBUzHdd
1RMmX9It9ageUhcW9LDUrK1zZuwpSQ4TlJom2nV2vWUugD/02tXVVum/bTN8zXk6KmInzjZMZFs3
c/DmFifTr1QsDG8SPaUywXaJyabOXXhL6HaHSFsPBLHllbVLTbaafX/wk/ziS8ISCgcskroIaIKb
2IXOglknMrxpF5ELOUqmrKn+Ho43l9sHrXJlaxS+ER2Tt7CrUK9P6Vc0Is/ArAiAAmbT0B2KNPYU
3PqE7Lt6LPal8J79zgKe4j3PniPp3Gqb7ufMxC/Q343ifc7CibrVawKr2xTviFKMdep7pBQUq4ne
YLrwDTjtCahWchjZOOpbcqVuDYGcevqdfTwTgbYn65AHbAZqCIvM51TOQqSsNW2ir31ZsqO11/wh
asESi0X56sf1sa7fRjCQxCISgVKtPLLQhuyNiuaaYvi+owPAhEqyxj70a7pMYlNimkTpY0b+TdJo
LfyX2jZ3EG4OWZz+UNOivczYtZd9bre3yJA3YZQoCpLAFl9mk1BToE/D2f2wkpBwHmS2OEs7114V
TMRuOQa1czGo2I+zv+lTZzULGYxmh8vHOPr+8tF7+smr80CE81Os3v/KK6+cytt1B5UtOiVSHgz6
u4zhQDVXavIjxlQ8iTb65HgNz7kPejLKWgJahDFvabRlNCpUhmluNlup0Z5h0LiL+YIZ4Qz1fpX6
0yqKXIY0NYSm2Pds6dvoFkmxqXAdgwl6NoHvkBVFxtRNLN8cMjbQfsgCPUuOI6YoYWXTL+EQVkNL
99nhVJxcpuhDpp/xvKJgp+1XbDwEyJWFGMXyCNEUm8RJ9xNBRjp9I3YrpB80P1p7+OaxxAYAvH+4
UZUj7hg+N/MctPXnbMjucsH3Y/ZogboI/Ni32pi+TlC8SEEcPtoIiGdGSqkxE4eSIsnSJGtNytDp
sm/WrOmHrLcfiqHfN/DVe1+1M6EuDbLdFVly7z3SDCyxLYR7A3A6m9PG11mPWvrJnfPMAZ1jjLZT
i6rjRJfQtV+8VP80NA5hQXDO4vxm92WQauITsMItWNo1beztOOtE1JlBUZmwlhOXoI+taRnHQljH
ealfh8E4mXV4UyUQz293Xd/tpL2wiluBltDcNJ1rz5PzbSQzs0C/VT0ZFRAAtzIvrjM8iXF5K5o8
AC3Ykfyh0Yh0WWdy9FD7POoviYu424VMjzZljtwX1f6CNkWdHkFOaV4sQHK0k3em1+4IwgimZKQz
JD7YJaRBWLvNytB5hSK7/uql9SkSjtoYfZB/cG/HIg2i2W7ovtoHMZtf0xl4QG1fOW0JOiSEVOi7
jLk3Mxl7WnZHrXWeCXTzQveQ0yPsjXAPy/A6HKVtAME7ptifNWvjzMzsJiXvDFfdYm07fd7KhO5L
p+0XaTzVHEfo3B9aEocdw1uTAUXT7VD7Q5Av5kmLbXCJ3e5n/aLgZ8B5fVTvy/hxabR9LtxDVOT7
yokOM2dwtZjidyQXy3L2DfS1orJIcMn3cjEuk+RAz7BHxg4pilaTT1JSrh1IfD3l9vA6mCyxHrEh
sXiIZHLONXZrmX0Bqc0+WTfWxHOd2sl/VtXFwZl4RybsmTrBIWSi6U/EwtLjKN1DCKvMmrLXpq/W
E3a0azPejZLjVEvtcu2kiL+8GGBub+C7j8DAgQBusOocM0M7wScjEKzrHuyGZEDVJqWOmtCSta+A
s7Y5F02nJDFn7jRbz43Zhc965pN+2lCz6HnK1H3HRHxqaw1AWPGOUu88E29NNxf8JIN1mIx9JF80
elZj1z+b5ku5kE7DzBAZp8xs0lUZ47iP0/da+o/xLn2y8qRdlb64+MMT4bW0QWlnaioBoeGRJOD0
RBFMtDrl5Oxa3lPVDB7M8HmqvVulW4FFvXWtG/JO7B1hx3viMggYZj0te4EesZk/6+waVuCb2dJh
mDG05wGpWplpOwItEeRUzwjggng2gHss9PKbDRX3C+VcsH/tTlLyqwiZmnRyMev1YHB26EpmAPsV
Y9dqMFQ2cbpcWv+bN3SHNnUOquhrI9B0UxZ3KoTVQsknTY2LO9TQBNwNXbHNgEF+EdqtnLMvfbm8
tVnH7JgV70WGyKv1JjpTwwzarPyupu2+C0kFdKePXEuuC2hlS7uNmUOhkTIcYa4UQULx0RNzjJLn
CDtbJ3kUdSKltZGCTOsBXFgWqIVp8Q4f743USnlNz45L6DkbHqNZLz1fmkXXne5Wq8rq3rPecGjo
HI7PBNJPU+CP5asa7a2lTLyoP9LiajijvVKQ3oG8EaNi6mkS61hQt80de97VlfmpoP9XDDTBK+M4
FuxiSMhzsq8uMq7axkWDxEEZM7M+OXNHfbfG8Ug1wnOtH5P5lrtf3Mj6EF36Y5msB2gd5w5qdFrm
l1Cuqt48CS9/hfV9nNvAX8YkcMv6+6AJudImEtXYIfra8JYYMcjAQZwyPJltVr9Uenv2SORYI+ZD
l5JRtnT8XSZpTmf5xszGeymqR2p0MkjC7I7Gq94RHYulmcxM3FxR4IEk3noL8i5Q5uaumwmsdFBq
BnY2Ubw206tLVu+hoz6GWwqvF4FDvLWljxHbGZILhlFl88rJJATTOcYImXT7QWSd8wD9m/CNxkOx
sRD7RBzGSli5uRekyr1gg+CwlbcvjhDDNlE5bUXPve6ijnBh9SN6Le2hn1hQIu8LifdeUAvvEDbp
Oy0O0MukLYDGRf7m0QZmo/OY9Jzf4gIqIqrkzEvOumqg2075o6xJ5jLVqt0tNoCGLiCbSSXAkYTn
1+VzZobjDvlOvDV8WIpF7x9Gg9Te2UOho/Ra+Xwu8rnmmw6nVim6MqRdvsDBTvfovHTVrs3vDHNi
gJrPNv0A1pXux6RUYjZyMQ/Z2IJ8TCAjs1vjqZHyk4+8bCKJsCqjD0vpzmbDf7dL986ZsNxpSpum
gpUnpVZrkK3FyNfc3n3h+HXsFvOY+9U1Q+bG5tcJom75LpQCbkYKl4x3xH9bweMcM95Q1zKpa2g3
VFRXkDsMHn9lKG3doFR2E3I7iw2+ifxORoeIHvZKKl1eDwd9ZUbG1VWaPcSSgaQE2mhIUKPaOYtl
6OnhR29SRpvGVIcIpQFcOLWkShU4TVxRy8D5DNKgCtLJeEaGRjlV6Ql5wPre4rVnF43aMFTwFADe
+GqT5w5BYuWWD/qSw9200TSGiBZFh3pAqRhFxUONETaWSuFoIXWkfn72QzSNOvGV/eKvJkSRJuJI
SfkEswl6Scv2fzj57O/Iz7ukaCp1tJXWCJaYBkjbcUAmQWpMw1OFFpMNCrbIhymqcTDGrrm2WjaB
Uboji4pkESXojHC5dxHkRAut52xx+CFctF1DDtEDKC/epsjKVwuG5FiZy4FzecGppEFDWmbxs19w
rB/FzlIiU/TgaynqzWQRjKzbIOYXFKnCKVriHKqdg051SJoIFVhW3g09/9AwkpYhoS3xZ8ud9wB5
iI9RwldEuizBSgxbUAUO7fArRJvvoZVu6ym6k0EaJG76rXHLV04Eewd1bVgh7O+V4Dan6KY53sal
5klJRyDLzdzriEoXXj7271DeE0BNrRLyCq/4qillr5L4OkrsmyvZb4/+10UHbCpBsFDS4D4XFBmy
hWABgM9KPhwKSZiLDpQXZXHzNqIy1lAbp7F1K1id0znm0Jh+8VElS9TJovui1TowWY/URSVfZksG
ftzBh+49dVoF6B6hc9ueJiV8npUEOlRiaKjAzIOAT+eArUGyGXsUqLP9bikZdacE1Vbcs4wokbWJ
2tpDdT2jvm6UDBvcN79LSbObWVDQ4DS1taBarm0U3JT8XmYl6faVuFtH5a3APoiesBMrAbilpOAe
qCiytbxiq7WQmeX81vcxYh23uLRLg/ystIKkfx+caHlwYXSA1UULa5AHkFUDBS3LuIxj+C1BoU5E
aXXQP3FjPs0uxS5SB+kdKVG7q+TtMTr3xEHwblRwUZUE3lJieAtV/Gxb7wrlWim5PFYFlk8xIC6f
WqhRvksSqNLXo7OH4pvuDSW9ly16TFHd2fzHm0zJ83N0+pBcS6UsR7rfp+TzMDRCVP0wpVAEK6E/
8crpSkf7P+IBoGJVKUtA6DecT6PucVFS/bCHvj1XnCnh+jwigrFW0WQ/dvV7pswGo8GmJFQGhNl/
Mgb2S2FZfzWaZO2Nvo/kBtPCzKBezRP07RpHw2IiUvKnaefgdSjuuHZn7bvfdV87ZYYwlS1CRou5
Kkja2JiVeFwqk9KgslE08fjUK2NFqywWtTJbDLguMtwXORMemqEEFwP3C9CG5HCiXAffetu66FUI
2kKZOdIF+mwMOCsgnE1xlPfSozSFbO7e15+1n5aQUpFslU3EjWXFybQg+GnsrUM5GsRhQElS9pJM
GU1Ay0NBVuaTuiczJ5PNLU8eE9G/u8qmUuJXmeR9UPaV2MHIEuNoKQqkdcriUjpQlMdri/PFVRYY
V5lhiAJAVYmyuFsoc3le9DbYDlASmzVUT+P4gXfKTnuxA8lSIzMrvwpUZCHb822NF8fFk5Oz9RPA
KrZ5wwFkSPvPqTLwlDh5pLL0hMRSeEaDTgrVncxnzuD4f4a52SLk/0Zwj5NfM2USqnAL4RjxgkEZ
iML/y96Z7EaOrFn6VQq16RUTJI3GYVGL8nmQu2YpQhtCEVLQOM/j0/dncSNRmVlV9/ZFbbqBXmQC
ikBILneS9g/nfMdD2A9H49acSSKscBktuI26nIVO5jj2JtEJ3KVRXGxpdsdGD9InZXW7qIxz5OUT
p1L9LfSqcjN7rbcp+1yvsUYWFDrS3ZrhKjIohgufFZgzEhKwm2jcmxmk5XK0JOxaETJNIHTFHlqu
/QhmL+uxaF07Tb8NGXbtFzk9l9VoXR1S5Pd9nPYkXBfHgRX1C9pOgdDM1OYLqLeJ5t+GI2LZTDNx
9U43TNrX0YMQMi+FYKwGUE+B0q1B6rqarUuVjYgR3G6jubvu7N3byUMFjpcwRWYz1t6u85AC8zaq
4PYOAHwXils20lXoWwRvE6ibKgAHRXvjJoO4LhKemcjsH2gjReX2x641PmNwwXMf8MzxnW+0fukm
72p7XWq68AhmuNS8YUeTh3PVfETe8OBrJjGV0+0MpDgdqi+Zphabml8cADLGLERzrNnGbs07lmje
cQL4uNSshUWjkOeG5o3lTupDJU7AJRs53OSgRc+OgBt7SrFeQCuHHlrRABN+5hC1UfcUBmPIO1Kz
bkB3HTBmYUIY10m8s0x5GzQ72x4HZigcQq2dfY/G8GUAmoY17V0frAC43qoWk1XYmPtW06FdzYmu
OYzWWDDkxgoQx5f+80IN2ZaMFVMrzlY587t1q9nTplUDCcmqx6QDoIzj5pz8DFfeeQHQ6SDkD/wR
zljfe5txWcw12Zw7Rw4lHTbDQqkZ2B0w7EZTsSvNxzbMMji1JC+uo/KrJdz0Du1I+6Afg5ZjvCUA
xbaJJm5nazot13tpZF1dGqDciaZzpxZoGgKlZzKF3Rt7Ev4GnAODzp79h+Z7s9d+KdHu8CjNQIFw
E88WEzZNBXeQzRDqzrZbE8NNd28CEE80SRzuxY2n2eJM49gaaN64p8njaIRYdFowIAvTe4H0M2yU
JpVztZts/e3LHJfNSQV7w+ExMKryazhxnVLZrFzA5wEAdGEbL4NVfi+C/OQBSDc1KZ0zckPm4n0t
wVsYQ3bTAVVvgavbmrIOAwKrjLRs7AZhs8oI+1urBi57pAntPqh2qZntYQ29vdUc96knk1MuzyKe
ig1b/J3pixODwXTdaAq8shtY1Fwiqpyf5aIF2JoZr4Bq7HDkbFmx2RuhyfKUVfa6J7QU0TKmmpLm
2hPqMmoiPRxwa1NAQbx6EgGxqcn1QYjXyZyOdcS76mq6Pbuvry4Jrnv0raQnA58ahjTfLpPirQCP
T2D2dgSXH4PNZ5IxEsVN+5rlA+NeI/oaRvF7W5ruppRw97kLFR4vAY6fdJdbMyJxe/raaFp/JzcM
PZO6Onag/C3N9A+A+9MBEtVrunfGwg7PIgDAVXlzjnUmANs7aJs6JyBux/wiBWd6usPp0r90RAqE
PFn4a0IGyopOSOcOJBOjsthmain2s0sygW8CcsxZb+MAg8w3GN1W6SQDSaRBHtfE52plB2EHwNsY
3xJ/4Iui3pQ6EcHR2QipTkmovYU3SicnVDpDgQW8sYLiCRRk6PYN+ipF4IJF8MJE4oXwHwviGChV
PMIZEpg2kjp741rOpVU95rlBHovOt/cqyN5C/Tmkk3/TQxwxYxwDrRmtJlv6J2vG9kA+RBLpYavX
3oU6OyLW4/YmYUnHdFHpfAlJ0ITSgROx/AHX7URtKXUeRWffDsRTDC1R82JizFJZ5Blxaw21uBl0
psW8lCdzGJ5twi7QjJ9xt5Q6A2OW4s3XqRhRCm5mISiDePF0NUo/2cysJNaYo148navhEbBR66SN
knGiq8gZbnUKR4bEVn5iJas3gpCOsNTJJg7l3lwZ943LxUSgx6iTPSICIWuiPkYiP4CU1GzN73Kd
BZIn4zXJO/+4MIczkxzICu1UXOYvbc/jq9SZIjHhIhxW48bO1Yc/Mvk2RyysHkuRZgpZLxBOEufZ
g0dYicYktv3wjKXsB3IKYJtO9j3X+SahTjpJdOYJKdvcxlzwa0Ugipj3oNQI/cA/URaFv29V/s2q
l4syR3niXPG3mD1fNGJLp61EUeAcSF9/R/3+BcHw0+gNzznwrd5FwUFBAeSe7BYTrr2cvzc606WQ
rqAUGcu9oxNf2NIKWhriLRigfydngCBckxbW+Wwttl06N2YhQGYkSKYkUCaMGsKNLCAcRM0Qf/5s
ITw/mdDwU+sN3FJxCBPWGmNOcduT3lmWbJ0872VoiLNwCt7NHP/MqNmNiaY4duLYyv7R1HTHRXMe
M9tnPPQ0QPIxCUaALdX7z6IVWyMF0wQPTxMjY9CRrmZIppomWWqu5KIJk0tJo16jOAfPH9PI7rAK
RggIcE50xWOZkQYj6uJ+yoNhrwNlbK96TkFaZnXwBqLudm7FK4fOw6zZlzkQzAEYZgEUs8jNA/lT
JzMhkcEGm9lPRnuICuscA9R07J5fEsImkhTnthXic8lBSE2BScpxRG5JcumZhtquvC4dlinPSd/L
fNgnXfglC5E+Mr2aO/MljdAFiKxtOaq9W2EemupHlU931pxxhDCZtcUV3dR3K12+xynWKLPdsU7o
ynKPnsLfRGF4J0lHVPCh2CPG19l1qIYahj/4HddWrNYuDQsLNMLLEzv8zlYyrC9JG/QHYYzmcWi8
54hkz4U6u655yBccKJvAjHeDBz5VxtFNoFdufkDUM142CvxLkJjjKm+HB5iyb41tWFB9nRXBws8d
0xEGN+4Xv5hQs/WUDe7AD0x4yMqhoLfksvQN92qHvFuhGd/NBmEjDqAtHfCq8ET1AR4Nwg/AMYoK
xPAwPJRjdWGjSgZ6h02zJq5rcnA0OVQKRksp77Q3YSpuq2o+N6FH9Ef+6MUTVt+0PcnUdNexXoOF
cGh9q0PMMYwPbto+oQR5t0MvW5uF82UxwBVPmKdKAsRXExZjiLnWYU6np5/VQ28uBw+JGWoE/xLV
6tCVqBebkEf3Eqf31RzdlZ2vj+MNMS6zBp1dnf5qcRx1zQS36BLzOaylz8kWF3G869MahR2RfTOT
S9cWYNDWSVH8aLvxvpfDIapFTIQLao3Zq044jt5+Op670l+I+hZ3VVXWO08U+1nl30cJ9tlVBTGc
1u04JE85q4xGymBbt5Boy7EgsKXod5gK3yoothxV3KWNOsommDiOkmSXB8lRZtVNl1CodgSLKqfa
ZITFHGWZXItIxIfFPaiIu7Z3kbug4WMJXh8MzQdWKITXLXO9L75y6LFt0ewkchq8+SSQeyzwbzHT
QRzuypeydO/HxvxuyugtlP1VIhpc2XgSmwmM8jLcGyo+Z1nUMJxDNgFK+YCb5ViaaMl4Gm+ztnwh
u5ocd8eGwmw2dEDWSaiOw7o3cMDYgLlJD0dPNT60Y7mzcok5zo7nlWWMRwQ3L35YkdOaCzjBZnCH
0wcOwERp1audaLECIQQ/+LFdnIzK+YAocFM7/cEiDgZziLXzGBGgdCvJA68TjddFqNr3a9G6N0sp
5dZzWR/xO9WVZW3msvtqRcVdkdhfzXbtZeVVt4gzudW7RQtoyW8ixMWb3kMckaCRP/y+4TsTy0Sh
s838NaxXS9E8x6Hvnz0zZovmuE+4acvxYi8jDsribQAEVs8Ved+oKZT7iQnttkmnB4kKaNVVLn60
2rbXdYR/RRR0qlJN29zvdv2okyxNke0RaZ+DHh12yApmiOaDxY7E9rnIXCdZnmoLLmoo2ZJTsRDM
qdYe681gqekUS28kl9mAZZC5q1L41dpuzlZJmW8YudyogId8DTqLbTpynrTPf7R9eVhIvB+M7NuS
IGKKRPMYMKbkdYIUGFm4AhvAnY8Nkb8bol066uVGR05rlBNBNLN4KRDG3Q6sl9jB4zGd4y8OQ7r1
WOBFIqv63rSccju30Y+hidkOjWW0Mdr2OZNEQUfTd4X2E1eODvKMmp2SUc1sxVNrpNRkkGXD8/Js
Z8C3sUZYa2uO2HG13t7X8VkVZp1xzs6xVqrMQfNm4zkK5uTLRAogyarGTe1j5/XLYOEoaHC21iUy
FhcrawCwmsTMx6LTODd261mNsZZYV3tF44Emo7YeSklBwSUBuCE/ZA0ymSjmDImAnkd8mOssyL5l
xYSDv2sBCxYEYOIMWNs/RsO5d30VXHF9coEbYXsYs88kcNDYpebeEh9oCMU6FenWLYvmksYp2aL6
aSUXzGcx/YuqyHbKydlBUNpM3HcyzL56NmW9Fd8CqOeuD4n7QbZ1GzHh2A0R5SlF1M7JgIektFZx
6d7SeOH/FSSoFeROR685pPwtyv9308xW5KyrvWJIzYyB1OPAdk957di7MmsAHNRFsWvc5xwU+yXz
w+BQdp9D8czj/gD01iUhiZwxq6bOQ74nOz1eowLpiVBSw1mQcL8aouxL3sOiECUHbcvHvLJd97Oi
LaxouWtW+KshT2DbqegR5cqlMvRM6C2xZix5E5+ZmyzMwRKgrNGXWnosaqz8XNvjaRJOvrVjL9s6
3bAZy5yEQ4rOVaRqJBgGV77fMT1rB7EjodbdzfG9L+TZz+U5Es619JtNLMOErVf+vQAswjoZKZmf
oehJwJN3RXjBuIoYI76oKU4QawX8frqw9oobER1M9hV75dxNiMMK0QckaCX1unGZ1LPHesaCgEpv
h454C0mdg81x8FcEJpIUBoLcObT0k5Ei2IQebHp3SdeejN5cBbNK131t/E0z+k8Zwv4nVq8/ecb+
H4JrS23g+u/dYP/+remXJf6jHeznv/hlBsO95aNhprpA0WybCMXHz7b7t3+1xG9ElfqQtC2geMhv
caL8bgazf+PPbWS5oLQdDfX7DzOYRWRlwHdzTNPXSO1/ygwWeH+xG9kWRE58aIH0hS2gd/9F2Uw+
tl8a0BxWoSLDoubGz630wUQrwVVvJRRduUdJMxzcqiWBD+zF1nHTnWvS6+exgHOQBNi1WX4YTm9v
LR44J7aJ39PBUk8Fcdkyc55phRhtof88GBY+aQFcgbE0ijbXmIhJF6xOh1IdKmMhkovmbZ15N0aB
kFrk7GXgGq4se3xIOmaWFv1brWAQMfJchUnZAFlGtA5tgSgunTsom11cofUNGfjKpt70Y/k1dxVg
fGIlfL0xiGNz2FJ19rdoR3naOOcySbcqx2+JWFXVPreX0zyAgFFgrF0O0OmYLFQ79M8fxggipSg7
uU9gAgRx57DhvJsosJgtEfw+he43G4XQOkiQ048TaR9aRWKpDVOTB7Uk88a0mUFF0jw2S8SjCHmh
z+mdONVCph0bGMPnkI/y4DQNr20WxGjgoDxFiEqlkh0CuM84RZYfs2Ekn6S74NheYu/IIHsdv0Z8
QMZPumZN8EaVNZcscJ+waj+wBBlXQTldqDnQKI72qz1F9qZseV+AHnH+LnifjE4xnKpQHNTvs+k+
KGRyx8l3Pk1Y1ZH35JVynaTYm/2hXNsGHF0CIQpwUfiIKnzvQ2m+dQOC0TFhlCTt/tFtHRuC07Lr
rBpNZz7cR4XUnfi0z3ssyZWTXYwBRY/Mf8SG9+7Y4xO24DMQkdECEdTM5ZOFN99AHORXJmCBJmBJ
x7lXOeR3Zp5706QMslLV15v2wq7uFs7OfWeqDwqrtyYJLsz1yvXC3miXte54H9IwbpJorF5ywVR5
mUPrhI96YQVIz+n3D908fwlZCm/nNH6y5HIwSytbN1W7kRKZUiyDQ6uCAD96/kgE+GveZRerBvwe
58XK9KubwkEaakiulHyEIascHcVhfYsKJrS+kmzZYrM8tap+Quv4mRaW8xIkCrZL9OJFAf2KE/Xn
GQ2Y1BKmih2PTSQhsBy6r1otH20RBTduWb2MzQcH1IVZ6nUuuU/8FukXpZX26YVEmqBgJOOd4M1u
shkGHgFYLOva99/xFPqroB62SSeHbWHHl3nGSwNOot47ibvJ+uXQWf5I8dCdGHG+lon/FCtUSfm4
rlCHseg6kQSNhcc5e+XwoL82knqfwb4IUh0nAc2Egf01E/E1mZ2XNtsWXriVdnnTubQGfCZ7jx0O
F0mD4Nm1LmHa+xs1JNF6YcNxNpyZdt4kQWdi6Fl2pz72MYv5ZnFfCqF2lmBUIFrzG+1l/szQqDvb
nXOSbfFmJE8Tg5qjl8IMZ+qWHCMZH8uc5kUiXU2hySbl+NDEyTVwmo10xkfP36UBOJ0+ZPo0C/zr
Xo5LcNFWeTkKsZ7cOSfkw4cCY2NMjGjWa0NsSz+9Vk1/Vs6yrbr8SaYGc4tlxvN1XXJzLZJ30Me+
E7PMmDYjIyCXh1o76LkuJOG4I0KmtdjqDOSKABJhARq8SLdOd0ujlk0xpoBR3Am7RQdXPJrUS5mM
PE0i3Oshh8imAM//ZXDGfUS88lP3WsVBd6bwL7Y8Vm5nK72OcJ6KZXxYrO6hMHDeNwW/mW7Goia0
vizNSMSpCRpHjmNxE3DBHBwmPts0j74Aoj/O6D+PjvOqEgGcuTfyS0LpRpHEk0PVCJ3tAanrPPIA
GiOTbc7YnFtTzudZBsN5ySuEzP3Vi2brSyntmwoWVaVZTWPNiVHaJU26S6iSr6ilE3s+ZIwdQDUY
LvN7+NVGLpj/Zgz6iShtktlcezNyzai+0TiWdqr36UTSdzU9VEQhNCOcn7BXCsFQe+xZofWRukSJ
6I9mkv7wGAI2AqqRa+/yvpF4KoS7IvzIoLK3agj4MLgKp99FFl+1He+WYoW/OMm57LE81KXIgG0w
/GL2q99TiQhGpMETmo8fyMUSWx5kMbz6MaVYEd0W4R36upPJrm2TFAqq/8+NnIntQLRU3zGcK9Jj
ZqglHsdrW25y4dLLzNpw0B6Ltpo3/uBabM3QShcMhK0EwtEcMP5O5PwQxgVDH6O7RQKsVRqhv2Ot
fMzmgREL0218mWKe3+24RfkmOoN5d/DRNB0xnirYmAEao95ub7UBUKAnifyq3qR5ArKAvZqNYMf4
mivzGDdIrksLWzL4+K+yaXjfeKj93A2QTwpb2P7qtFGwMxDkA4y4Rv4+FTNJCBk6oijAWK7HvdlA
gg8alyx8LDxrW811ftOa+DoVgT8zQUObBiUYF8r3YVBoJONiXMvUITd7eQi85NP3WnY4At9hLOej
U7Ho5dBi1pzY7ootpJbYVXeTdMil74pdkLAh02B4p6svJd4G1uDfjLD7wNboryo3eY+WYj9OA7C7
Jv8iiuCCnZSOpspytGDJjsSD8TkFPdM1ydc8m+ydN2h9hmLJZPfmugjIcF38swoYXQQ5138sd5ZE
qTHFzaZM0cyodmazZW6s0Qz3NTtvOCTTmqJL8XEjM8iWSxslNwzq9631zHxqXreeqfUHy0uNcper
lXfQT1nCMPK5hMyT55GsayQgq7GCfxPl+Y4+/KqEIKQ4Kc+5yetEloGRnd/4rkbtslXCxq6TLh8o
3J7tGTKGGYVM2ttDy9aX/SvCztRBXecjCF6PJm+CsMJtJkGyOyx3VmXFKKsc8v3UuooFffnV5FZc
K4P1aOa+9doDNHYzwWCH0K2vfAkkzEStE/e7rs3OLNLw62YokeHIZBsPFVTTpGJXV/JJq8Jq3+ba
isNTNHiP1lS/EjeL3YwXPsy70YhuDWkiyBd8aqjcZkKkzVNcsxpYGvNHlpVyD81o2ho1xaCF5meF
38bYdybndgIvc8uEPiSxuF6SaWcoQgQa6rgmfkG5SvpK6lmHNqx2GQO473bDrkPXe2YaAbQKuSiN
URzT0CeZfby1IgrULvOSXYjVahcLdxvjjwC2lQLJdIvwGs7GB+t+1GoZazV06fuSJK0lLu66wHoU
5g+WQ2zUyvocOYCqiFaA/0n8U8DJgzCXo6BKw3UXYVPpEe5XN67kxCmX5KnwbHmWpfOJXXDmnExm
j60em5OKEwvfLR96XPvPdpFfpeHc1T5Cbah6117kCzOQ9KbL/HGPHJv5fl+fqpopp+O7x8ogB1dW
9jYzxjslcT7NPmqabBA9nayxb3uuChYBP1xXfWuZw1KY8FTM3f7gOHp1YojjUFcv1Hz37IvFJYAu
s7a66wx/E/5RsmBLhUHKzmqke5gdKKZt2tw5dm5uFuESvTCxXq/shPBxo8/WDodo66FeGVN1O3Vh
h3uL4bNd14h6EK8sqf/cjG4OYw7vZZu1dx2er/hij1576GILmuIYnVDrwJn0J561kYvUJuq/BKIe
aaF5gEyo5nKW1BtLkMbWsPE1Euf1572Rtg1jQjltCh8F6WzW18lwn+cwf0lj58H2O3vboqCaIB/M
TI+NCFLUTW1xaplMA1aYyk5s9AGM6sgua5j29rCPk+xWxFW7E5n4OND6oLhuAyzhonFfmjR07xjC
Mqf29zzgo5UVoOV2KoLMyJXS9sFg2C32fDUT0IdpF1FA58xtxsI4lb14LTxBUeFQe5VBgHYt5+JI
czLhWmXfU3fXm8TGvz4LTg0zTIluLoatYScbu69CTDKq4oHjx+sUEhzSpA2J0pRasdgQZRTukoad
YUZXUqCVLq36FXYlpwTuMXf4MUQJcEQ/Ys0TRq9p0m0zZ/w2t3zY0sKXMrjmbeIbKPeGUN3lLWEo
9ZOVj5j5Sx7d85Ic8xrJdhHf2NiWxii/pEtQv9iWc+XZujGs4RyjxOMBLu5LXuQxGo2Nkv46mEp8
Jzg8ROe8SoH2LB5pSEJPZai57hsmvU+d8ZYZipyHIA0PeMC0uoIZYImnCeFnP83L0a2i7t5ltbRW
afyRZcPVyF5gWd0nRWSBscpu/JDV/sRis3AxW0gPmJEbkHzSxDrrp0cDpWVjTLpeljB84udtjUYV
GK7mY44Q5GAUjDeJu+aSNaJDnM7EcosxoEBjC0gW/TbrJ/bBGXnisIVWfUlhEFYFtz8DL4rWYluE
LAMErkX62iHe1KPPArHtjj6yhB1Wbl5W0Tqf0kSaMuNsWzWz2lTCv8kjDATLUD8FKFOWns/ZwRvK
9NC9LirG88eZOWcjJGJFWKXq/Dt77Kp1TgJA6t9zcw37ImNNj4/KalBMemczzchwjLMnb/ZY9Xbu
Pe4lIJU2aLDKXliXZKfBTJc9HtgBZCXbtdlBvOqOA5uOhFdQabjcfAOoiYdXBgDVh6ZBcdRt2yw5
jPWSb5tEYcPgmeZTTEKXrT6TVvFShqLbzHb3LZtankMe3Cm7fNJBlT8HOP/UpOu/JRb9aYz1P5mH
6Zfz/fe0uf870EeObXl/d9j18p5ln//y8b/+vWy79z+OvH79y78NvbzfAoEBmWQupldEtemx09+m
Xi4sI5M/xx9qW6RAOOB+fp96yd8CksZc/lZnLzH6+o+pl/yNHDpszfzPdG35z6TH8Qowtv+RimFJ
fgRTNZZYtJUW3+5PxndfJhMoZcbkrsR7x7KsJgrGpHbsuI1Qt3crZenDyr/rBu/eADHqy87HBQfT
NmHl1ClmWBnwtn3oLTT9DJTnhnOudDmj3BJVMEqRwjAeHTV7275tkJ2J15g8FdZi0mMfP1fVAGmw
fRlQZe/Q+xsbBCVbw6P6TphUrSvkJyUxWCvfM855MjRXpbhHqPiZIefGyrCK17ly32jlTy2cVDRK
3Ce+6p9SUxaHFOP23ICWrIvgW7kMp3FOg10YiKfZS3E+cgYqh9EQ2ueo4PVF81tYoF20ayTLdroF
GEHCaDzrwlO9RVbw4ZU0MCwMh3gwN9oJsQn7/tug5zNRgKSpblCuK+cmVdyzUVYebbjutITRVoKi
W1sknq7TmceZE/o2FovA3xs4TjYWloRVpQzz1InmUgXsQhNOY9VZR4VMa0I8mBjxZ6rG52ZRsIzl
dApzpkUmneLGNQUtTvqwjC687oJBFI3wM8rreO2ao70dqmGPVDbfG27+Xonm1cicE4RBstgSbJ+t
umnszzwoz1Sc5VnZ4Z3rVvk1L8BZsoHx6yU6xYH3NDb5OZyqc61Izapj+yFCxIDbDeOY37X1Zumm
vTHkn4ZAPthM2VeLQnJL4zdCXUzPoobzu/YK88foO6fEmY8QI2w6CDq0OZdv1lAhem1iBIaSY9Nx
gB5EpPzJqN3ETkvC1TKBiebjKFw6jqKs13PV8sHGB+wg44YcI7YCsHPZaiN0phfiyTkv5j5T4/uY
Idz2gmcrQvtUK3+HffC9d+PosljMK73xG/2IldfflFfLbeiK17obrtMiUnw+hyIsuHAKGvU93+gx
xaGxnoMCIkxyO+daDVkXdCN1hxw0R9AU7osAbK81ZdU2wxy3Sg0kLKbBPSJLMdHGorjG2blKZ5rJ
GkEN42QyAt3ou9e3T+mcEoXkFTT99bjGozn3/DbQP95bDJ7onsUOODZjUWrACb0WioE0p9PsL0MR
3hd+9a0RSBJwcEoHAZaH9Zlow4K3zH5L+s8JJiCgFNO6tDDlN5WnyAqry2+TGH7EuWY4zOLUFB9z
xNbSGls6VcdF8RvtACLWq1FgNsUF/1Yo4ZNPFR6tuku3sojYmkoP8XJLCZXgWGstNouYWqIwl5e0
Sbbx6KiDTVXrLLRjbur0a39xn5rB9hhaUx5EhYkW2uc1DPAw+wltlBjNQ6XnaYsVbUyFnWoZwXWK
ZDU6PdTP3jHYgK5sH5EVXjH/kELlrBZonm0jPjvfO8FX+Tbx7mFOgwMN9eK2Ry3cupKO1lqi41CZ
4LOhCa/8RiiAFuMxrieong28Bn+ST61ZvAgRvTiG4d4k9auTlAtu3gEt8JA/hwaRy7Ehlq3ouRtL
DJI82vqTZyafnQqzEyP5d1SGLz7D16MVOvgsh/ahRYe4b+p4B8UWVcjko8Z22q0c3meHK8NEYSmz
6Xmc1adrfzLz/uA9t0AN48bHVVi/VeO0tacwxBHLw6us2j3MTnmfOcUG7/cu7qNhvVR7X7j9amh9
HaO5vLHh57Etg9dg/hibeN5lpelvbGRdk+1+oBQaMaBA6jDzeuuSOB0q+6tfMZhjPgmUp563w0Tr
awra46GnAO1JmXYfe8aE7CsKFH/ORaCtACcBdWMZsm6HWfYtnLtzWnZvcRFNW4mMdAWMZ9iE3CB0
LAV+iSiBT8DGIquNU9vCURLTUG4AJCBaGkLWkgaP1WTkra1tTcRXG8enuhxmwJmBch6XYMhOvjW9
9r6Kt1Fanjq4/Js6RytRD4ruzN214exeGitpz2MeQHL2AENbFtqjFnU7chyUOMg2IIxA0t2A8az2
dbuA2KfBLaXKnom7Yw5Wh6cCFJ1rogtAC35Lo30EQKsOS9HwRK5cPpWeiVKi8Z2DXyD/wLkljQ78
AVd9y9gW+juLjEC45bafB2+NQ+WKOJhzAXL3urPVJeVw2YrhGxhFZ5PxOF55xCyzNa2hN1fzvWVY
6qF27T0Lt5AnD7rvDm54bObWLvHbvVNCJ01xUa47+Qrfxj6Wrr8TAjCHOVgI9km2chfF+eY+Fg38
Iulnx4LhWVevXUcR+BjJz97YeMH4NRTtERxQjgTJfbRVGezkwFiwM+z/X3D+nwUXkyjrsfj8O9vV
6q9Jxb/+ya/1qv8b+bEsMT0SBsFqSr7Zr/2qQxFqO5LjxrIxQAbwjX6vNO3fiH+Tks2hK1m/Bixl
f8E2RUCBKkz+835ua0Hj/Z7a/Itl+TdEKnnPv77+l6LP78q46Np/+9e/VJq2JX1Ckl22tAFAP4Ql
f640g86GEaSpQ3bjHKqo2ltkLTZ+fVvT7v4DSh3V8R+rWja5CAMlMKeAn+Q7QhPJ/sDMUiijKWV7
BvvY+HrIeMtY3vgOg3WeMnjsYvSwbv30h8/iv/gFrf9E6vr5UyXMYapqgIp/qaWjAqtOF9Wg8VwI
5kpwcwD4C6W6RmXyXSAglbP/nNWkKFbTTVMc6Ahex1p8YYmHQamU/T9ih/0lZO7X++Czb7e4HCAp
/vl9qGZAJbHb+itIO1eX0AvThhHmAuuZEh6GLrz9Pk4oTAb7o4Dr9A/eEA3I/ENzYVu89SjVAMJ6
lstFpi+JP3wMZWg7Q2432FMgJZNPIRG2WqdlyU/dhMHXapcLyNgf7oiOtxKHlHXgZTDlj7//Mv7T
xeBLx6SXo8Wi2WF2+udXwV4IWVafBasZaRgiy+yjn1LOn+4ckGmKa8Wcy19NM03qf32xW9LV3/bP
vzzxg/xkR994nif+Qg9N7dFWWYWWd2j8hyRwWb41dbCvZ0gbkrMU3WR7Br3UgeZ20AePnhrW/oyR
vmz9DezNp1oGjCxt+eI6bbD3sw7CBd7WQ4TmLSssglPtdjwwSa0ZA2dtF+ycYsDGGKSnGiaHb7Pa
lUsBPD2MzwmuvFK7YiYjjElcpFjqTY8VRAAAUWHQcXvWK4aAVdWlTY+49TxjH+9nAfClDox11hQg
3W3/wCDkxSLv9dAZl8Jmij8v1kDsAjZVhVgTbkvTbib1XhhhtS0D6QDMFY88ta6j65G3OzNgHYjG
9escD+66HxwN41LTTkggRnmbcNJlDmsy/0phYN2MFtRwkiiJq8B7tFPMil2sXZTd7o9CKxTwJ3g7
bypJDeoDtIX141K16S4ay2Bf1K92nV6qxE7OU4ai1hrRDWGsKNduWYJbs0XI1JUnEMfdm1yy+JCG
BpiRpkWCQNoC1Tv5Rs3wuqQ9czervwWJ8+756bAyzai+hkV5Rs381kYleuRlbu7c2kLa7lMjzPF5
tBExpTPDuRQxdTRjcIjVx2D40xmd8P9m70yaI1fO7vxfvIcCSEyJhb2oKtTI4jz2BkE22ZhnJKZf
/z15JVuyIrxQeOUI7+5t6XY3SVQi3/Oe8xyk5w4SpBXBDic9Htr4BLpBUYfA1acDonZ2ZPYwiukK
4AJaOIv/c29F565dIYJF6rfbaV1TsTPQO0av/MLlp3e0/q85oF2hEcYnyY4/5piL7eI0SO9W8TxG
KK14LAnKjP1OQF/HRJA2jv0YJTnz6WJgF2w+M9KrrAOadW+p7CDJDJ2kLJ58J3P2kSKs1HrsXlnM
L8SkXGvoQiup+l3fjHgPgVfWSlibedAcMPKU2DLSbWIVb4ZNEye4Qxh2BTEeQYJyH1ksxHwxrA9L
DHE+aQ0LADp1AZVhrSySHHkqG6JJsQDVgUa+HpMmvmDWUzemSY/CwKJwMx87rIK34IxWOcyP3ciO
berZXQ+Rv58CfJSwSPhiRtR3asZ+CvxkNw6bAY4lu/bde78bbonuNxcXuNpdDyYks4DAmQLKSjTv
+XrcCy61+yGdA/Do5u+oqC+m58+kB/2VJhGJYuAlT4Y5eht6vSpc/fW947rDcfEWe9v1SbIrko+i
XwdgKgkZiT5yQlZ8SJm4UyzScGSQkJKdISdX2bp12HTtvZN188HFxF5GrTj0WTDyfZH1zuvEAhV4
QGUQSbbzh9sYygC1GILcRjTczDOoAb9KcnpSboHAiPucJhNl1MUhEOVzIgZeDK1xk1j8VUv0X9Kq
/RkHd32Ma+3xGTwG1MytTh0rrKO5sIMQwfSYJnX5MLLDJNdl6FOi3g3m7GDen3NiskJd6ffwi6m9
dyN4G1Hy1VoCakhbA4rso3xbFcZ45Ai0MdwC3c+cdDeXwg0XX5wCZvyL7X84qzS4UOcWmbeD+1WI
ID0sRMh3w6ThkDNsMvSQ2mcyINNJgmNA61+KxNvj/ITjM1EIkEixLaz2UfmUXUSJpF/Aash2kBbn
oUIj96pG7dM0v19mpgiXqUr7Nq8W+uuhNCY3xDOiYmM9ippW7LSSx7GZfxHma8kHkSXFHo6mCYbf
si9L/WJ1fObseob0KJt32/J/2S614gOJpVH2HKz0nx3q+OhY5KjLHH9unNgMrbNN/w3CF7Dc6mQP
fzlJmiJ08+qdXMCnVa/sJWpMCTmBWPQjwwir1LxSQTaHln1KK3LC48Q3FkBLfvHUcq0Wvosu7Ky4
azoOOTZQ0Hr6cxlErys/v7DuME06PS8O+tTgSzOglCzu/voKXJfwNplACY146jjCoQr6Hap1ggNH
2vl77XfR2Y4/Zg62nSXSnLytObADIq4etE69XyMYbknQXbrJObRwPZVhO1dKjCF5J95dbvqXbikD
Hn3wym0S3S7+ygcom2/zOYkvkwVew4zd0DGy5hq7HJwzPUS10uoPx3w88QOoeHOdbAzR27zZm36F
hbfmc1JOw5tSFP+q3p6Pls81hwCIewnw9ie9pPNnuYp2CA524z8MVfpnjuIvqObzXU1rRwDApknZ
YsxDJfkejCUrLfHML6vzIpmIO5oMKYpqphsc8Fs1mxPbxfjIssYc1BAavCpDx5x5wU4QtuhDlKz3
Ip8tVpYiFPYlb/9FQ22zEy9vn0hKTnvGVIfmMvaHSQq0sXG+mr3395tCo1S+F954nU3YPl1Q0FSk
fw/pfMTdnO6aOG54L9hZWMwW1yuPpyTKmEBBQ4REI+d7vEaZa7LPbaLnOgcJW1sOqwYuE34778S0
yn3Za7HR9H+cnLPF0TGMpeL5WLrgceVOvzHAGm9Xsz3H5WxvlC8/Cy9daeyg67HEUoSLZiWCJHGD
5z15xEnSOL9ObCxOS8DDHZQ2oM1s+pojmR3ZejrxuCe+FRw8mPKlaKYLelFoqtzYpaPAZdxNy3GF
OyCabrkZC+9RAj85MEOciY95x7W3Y7rOhnRvL1fMZTtvZYerjMZEkSiDA2Zu8NpV6j2hpvGzQRAq
xjWC/sRlgxpy3Gg2tsep8MPIJnc02sG94U1DmOPYjufhqYSjthsX9Lqq9Z+HLlr2nv+pyiKiAj0C
weRGN7NLpqzNuq80wtaXuq3cNdBOEqW14Z5NM+LeRXmopH7dAHzVyCJbVYDXjPfeKb8xURBeaNQr
yhjmHdyW28kVX5kNtTBzyZLnZjacTHRbO4cwRtCbFoKhXEUoYVMdWs+lMBEHmltbUKhTkk/rb1Vg
bjGAl4aeIoUIkXlrjdgjxry+1d4wIGifc+EsTPY1zzaZAAP70gI67Izlx9wtBsPZGmgInv/Tt15I
b/Yhgvm7QQ84EBEjLh/9gW567hZ1J92I5MfCUZW6P2Y/EE4gIV2MRG10806CNVsTcaiXv/cfTN7R
TVyCBphsYIKV+xMVS3un88FyxIQ1DpgoROvvYyc4Bor/viGs3QQLrvoKaAfi4ozIOpvEpBVqM/Cu
U4oBq5ddfrI4BxDSr2LwLdxO+MzhORziBisGlg2k1uW9PgE44oWZIaNX/jOL7tW2HoN1ACRUvtTD
NPGcW8dh7G9r3Inhko4PPsZHCKl5Cb9v4GIR559Y/XcYZH+qYv2SPO2Vedf0v1kt/qkqXkFNksxk
GuB94dg51XLZVtFMTuSkIIxYmOo8ACthmfm/vKg+47bdu7dVxmGe9xd75HbIIrqeKM9pk2WfG+W9
4zukxII9nK3i1rf626nqPk3y0Gz68aIkZnpgX4TvfiQJxRXmyF6YqBkERW7A07xtx4FIaIFLB0kM
M1qwfk7iWQ3wVXr0aYJD3ZkizekOpzx6+9E0sG5YIPysruHWMKhN1rl7oygvpj0D4iMYicLtjdHR
ySjqjAqubp2HBSAg998N9aOhS4FKXGc7L1jugF4Zmz5KyFAZLCAMKzrkVXls2+gjBZWnZvtHv3h8
Gvi2RkT+UThHMEaUN5lffS72aW7q2QSH7TBCX8cJ7PCzbwio4pjmy+4S95GX8mPTzq9OrSiyEv2X
TwUipxdmtg8yCg4/r8EncAMoo4PMvOdSeQ+23th5RQdXbsYUSgSWMGxXPGKc4u5Z4JymyZT81nsm
uv1Qpz/sqx1+sC26rexz3KwcWpXb3hP3xcUx4Lq1VtZILd/EmQDi1PCRKSlbQ/M06WqSuNDaLg9j
13tUZOY7CXjAbL1H7qjbsQRQkC3ddWynCvv1jBwQAQlt6dvZeHL6rBjSSli0KysDv4eW6tDotWL7
9hp2PAkE4ZX9SZfgpKyKv8hh0Z0gnoyW+pjXLNHA37ss/vmA0LO6BcDGZTxf7Y312jTNayxVtLMH
cty57QJUo0tpxkFlsZPnJSbAHkUX2BPpbumjvZU70SbeN8TfdqWDjCliUN4G7pVKkWOiX4iJZGUt
MgDw9ZP417DixRHWfMOOZK/K/ip959xY/n1eFe7RKdf9og2rbWW8E7pfd9JWZFvK4eL29JSa5klO
ZZhky3if93ie58A/pBOzz0JoLTXYLgQtTVwz2/ukri88099QECFNm9xi6sDiqAeRQEUDbGBJ00Ym
nR2zVbfN1PySZIB5kyjitajaY9mWz74zZ7dYMj7zqDnWiQMmNFK3vAGfucm/x4lXXkU0hVMqp5OM
XJw4M8q6AuRn+/Ne9Wo6xfzm0qMRMUr2Yw/nZw6+pzLuLvGwdKjO/JMQJ65mFY7xTuixlbBUfzcV
FQYvDY3i+7dXtvoCxXxJrOw1j+i0TD5b7zKv1WPsuj9AxSmXsCCcNFNH44g+qtvhY8AnNmLfkEFM
2qt2iKQVGDth0kBopCaSVOHghmsCgzWXt2kc8ZXlh1LK+1S9BEHyUqzsVrqKaMFY0uwANcR12X5V
y93As1jb46fES+osv3x/6nfU4p4E+z0QjiPeWvajJN3AmqKhL2y2dmoA4KwbDXrp3VBP7PBKmuVB
V3k1WQc/P9iO2X0m568RjFujnoFS8zGGb2fK7Inc9cu0nelLOy2C25NR+cjTvFCzltGyQ3VYOrL/
dU9n22J0N+1cBWE/XBpTPU24kWC1yV0n8F9Iqqst+OY+A3ZeW9/TtPcFt3f8PcPOBEzOs8tV2MON
ksY+EEKPIBZfEp+169xm8Itavu1W+tZ3KVbRRWLFTjgVIWDcVFEdGtKATrzEWNoBlPVRAHU9iYMQ
62N0ocz0yGa2e0xT65MSFXxYnBf835t3AgPxHZcVRsGyc3FStyeL7zv0HOM6o1JQVa2+yNRjhSeB
IeLmQ8BZNy2I9NJyCv5c/MM04CjcUTiYzU8DI8guJxNxX68tFX2diDeE3xbaXRbS2P3Cyymi/kEf
d2wqRixhyZ1c9TDdNscByyVes2vmKJKz6Rh6HpA5hxyxTehiC3P9ZkkUbRbJwvMDq7Ww80fErJu8
9awXkeLvSWLz1FSEnafeuUlUH11aemgPFnvUNQvWeyxez7NtZ3tPLPLg+SvLlBk2ht0I+7A+1XM/
hmiGGW9zioYnFtc4MI/zAFBiimyaZxoWvFNT35vs7NQkhx9FPy3FE1te8iUj/8xXpk2SieX8pK79
lmA03KmVIGYZ1xTZ3bHqvhoFutVQ3fmT01z7WRMHvOfal1e9go6b6BtjxKEtpnNLDRxmP3O7tOqr
DMhFDzI1ERw+QTWEQezugiFCjZh284J3t5yqHY5FngWOOFvlaHhUm+UZKVDqPfwCCFZ65+Ke8q3x
zkvAw07OqwcZo8epEI0+sKao606ZwTbIn7Y2riBndc7+YnyY5XgqDeNQwLJX0Xi0+GjGRvDt0lI6
tPjoa/Fs0iuCqfp36XQeiH4KKhJOPT3AKqs+a0aAs65YBLnymaW8UpfK9Im3kjtrd3Wm7LmFpbk1
WM+OC77BkRPfqqa3dUw+zfQ9R1ffFtMkjzAJcqf5Tsp4fLFSKa7630bS0UpGm16qlp7U9LjYybfR
kWen3PQRwMF9XLh5mGXkHhEceO9kW7CDx2puISMv66+sT62TAu2B3hRrqOB8047lPUu5BP9Y9kwj
2GPSLuVeiDUURZ5s+TSC17ecPeCOX73AqTtFIqOZ8DwFcn30M25eIm3CIeGt3Iwxy1kHS20d/ZL0
bS5DQQ9mwlVhZOtbsFgf6OIA97ISUxjeY4WPxWTkusaNwRMIn6tHMwC/thVkuWrePuXaXrs6CbTN
8csCt1RyI9w42tsxiLbg6vcdmcMz5I15GRE9DReHtfog5Yzik6hwjvzpgMz35ffVd1aoLefpLZ9d
X//vVfeT9+UDgI1DIqzXOWClC8kF27JNRLeeiXBR972mHCUzafiKTpiucyAsO+chGK6dE04Gojfs
zt481FiHUQQf40UPEtzWGGchSqSyQo3AwzMYbgQvGx+Cm6vdNSFwgr4xRieIjgTib/vUTe+zeCxv
aNPG/rfFdWDdGU3w0mrX4lwARbMaIq89q8Ez7WaINoSBt5YJcZg02N0anE2zFZcW8lSXL/NtmbKW
NBThktwxCHa6U3cqTY8EJ0KjqTUOaiBCu8Mss6a/4RgkbI4+Mm6biXYZnY3Ajs592LhDeiZt9YWw
BAmA4y/0ownpzbMfS3ibWK+eXPHsFSh4jHGfcYDCvYDcwNEigjML1peuoenC5b5GmmDvMfRuO6MF
3EMlE2/DOpRrcoCTjZlTMKJF8O8Y2ja5JJfTF95n3APahorn7cDJUbjya7UZea1kPrlD3RzymmvQ
ELsB5Zl4KI3xw8jg0WH5ys6XYS3WvZPoejG4PcdCuH+44gDaD/ALrn7w6GTVgI2CP2AGcG3C8Nl6
igvCImofe6BH0wtMjyxozhEHxD6jgfkD2zqBEtG+Z+mELXKGaDLCjxhFNYWRhR8rzscS63TybcHZ
CAuPkbGJGd6BMwJgs8RthoM01OvtJCdaj0YX7zrc2WA245sO7FLhrUMYGBV/0bgqw5HinF1uiF0x
lV+VR+towhJgQ2gw19eNU8Jptx2lWx1MZ244pwGTK9639KHSqEdrZzIOZRjQ6ppYnw7pb36RH6Hk
ZR0I/k0BY6SDqe9513Xvccp7023Q9iEWi97sDxx6Y7EcHfJn26H6JPu4tklxSloWAAxZ6D8XPAFc
OxbE5a7KCq5HtHUoLGrFSFmwTF0ymW61t/jO7Tg7vU0PqtrXFJJs4e/eRW9kSoKwXJBFIyO/y+zx
gjekPQZZQSQjIAdfJDYee9zdZe59QSo6+WX90FaWCJt2fatAAeCfZblfzUmD2scw4YwPed5iIoaA
vDUVai99q8S7Slq0Y9qSqnbbeHzoV8039legREqSQqsr2jcM+0baPBaJHz0H2fBsNOmPNZ5SWHLU
FaE1grTECgvO1v5qa7Qai7qtzUqt6lCB+2gcpjKOXbZwfrqsEJfG6FqluOVqDQ6y208TuPhW/+7C
jYxQ2BiiAWAaoc2CBuMasiUpIx4Cn94aY6AFzkN2gTEmcWUQ9ecEIiA/MyX+Bce2R/cKpv21dY/I
nvdtbQVbK0ZsMqtTVaF8igBB6q+9339kXP2/saT+qyP1f/w/FNHWztB/2ZDuPofPf/gPbj/Ln//+
3zaffVqkv/nlf/Ws/v2/+oeRwPsbMW36AFnaexTUOewu/2EkcP/GItnBzeqxnJY+i/X/6SOw/gYY
LjBNYt265tNmv/9PH4FkEU+22qQDzPOt4D/xEVjsbv99teoFHu4GGfi+JF4u/22jK/FNOmoMnI0i
i7QdNOuRMEewH4eEwL9LH0o/ue9+D1oeLyPPZuAsO+p+H3PEDsJ+XmiCx6b2EsVVmCwhwcE4jclt
LJUek0A6HlxIMU1fp9tsqvq9YSJC1jRcRhEdwRLLVQLyo9C7BMUNykL3KTS2Y+7NVyOxrtjVRIgM
iz9wTZ9oJXhT1ciroK/uUoeXV9aAZVnFzeA6LxKo05EVl7Ur8grLeCvegnKCVs2VzuMatonkBykm
MLY4e5yl/SUUtEDksHxfpB89AhMdTMOxn8gwWvVEyXuQHR1KwL16zTetzzgDOhGtk/h1D2pvD1CP
biH11dsplKEomS5xtzzyI6dvXPUQIlw0iE6Ih7FEM6DwqgkVHL8VgUCNh7KtaP0V2RXGwybL0Z1b
ZCjLA2+NULwOGCudIHrJ3R7ETjBcLAJaMUkTPLIdsZKgSR4q8WotCO1zT1fGaqqHdQF1kfRcRheH
difV31aydcI6U4ILWLd1BRg6pAYghkN3mvrk9Je86CHPh63ZIUW4N1ZtRAezYeM1BdZD32fkXM3p
oIRpX+pK7hflPVJIQ6DIZPmSiPHW7pbrkGF96j4SRvdNKx8w6BfbuesPmWmf/Trzn0gZX1Vpo6LO
I6AxU9v/Df7JzNvnuh3ubdEXrHUBl9YqPdY0smyCLCLkWK8EZIMX8mz21pwipkTauwMCrjNNubAB
bLkzkTmYEfpzxrO84/VM9JcF/G1EOcM8GyCzYKPZZUn0fqZYxJjSoyIivvE8i8h94lpbowdmPdCp
desEZoREyfZWecH+rtZXvIlKqIg739TMVCwdWGTzdw+YO8Ok6K8xHLSe+yK6R0g4NTT1RZI3IYAe
rpaBvmQi1n8v+tqZcv+M7PVQcB+F9f3j6fvpcJ/CWcy5tUpur3Rbfi36OiuyMbT0BXfmpjvpKy/I
hH3BzpGbcB19K30xriuSUtGMaCa4NdNR/tXra7Tq+ivpEy7W5dGMCd/pC/fCzRt8zsmsqvLK0mci
2T2919zSlb6ul9zbwbRvoI3127RuKbZJ1Tdr5V8Od/1WX/rRIuvNMNdNyG1/N7mwfzv/POtRQdp8
bFymh8h39yZ0f4hlDBY2EwZTM8lHZo7eLp4tPYR0TCPeMs83TT3QgRJRfSta6ySYXegkQQlS8tjq
sYam+0POnJPogcdn8hn0H4kDgJ9+8r1meJWxB50Ix20mpqaC6YnhWUDaY6DS/5Y3N6UetLgVrDgH
3owgwrQ5vMHw5EYCYCF2k2PqKE4EUTynTG8Rl2je6HyGciiWgx7xXGY5zeyj3f5sERs9ulNz7hkP
1MwRWDMnMtFtneZZ6fHRY46cKv9bMFeKRR1L5syInGbucIdk/rSZQzvRhrDs8Ln6W08PquXE36VX
5VHTHQtm2cVZDx6zLa0CGyO9k0y8CZNvqUfglGWZw0wMPf886SG5YFomvkx/GPOzZI6WzNNprEJV
fio9ZqsJ0q4nuq/qrxE8qi+pqc79kjJG+d8zs3rFzN4wu8to+pR6mHflbVZw8DlM+ctEVVVzLgUi
VKplAK+33lJ0gclP70otFPhaMuDEk9sSqlYZ9MMPF6fjoqLqns4KbbeG/jVMDQH35Ci7VhBEqy6E
fLJto6WK+dHRwkWqJQxMAPyOWtYgW5btuUc+m1ryEGgfnRZBUi2HzOgirRZICHKdbC2ZoN1ZLx4q
SomaorSsYmiBBV/mvYniQkJx3vLaKGC9efeWlmVy9JnBvyot1xhauAlQcCRKjqklnUiLO1iOj46W
ewYt/CgtAYkOMajRslChBaJ4RSqanPkT5DxsJlQk0guQoVnn9IJLHt+2bTSXH5UxsyVSw2s7dl+L
FqVG1CmhZSpah06pFq56LWGZWsyig+9danmLkht7m6F44VnqHhM0sEWLYVQ0oD3+JZChlNVaMosD
xLMSFS3SclqCrpYz9G577PZQGou3WInqcUGFk/xMBapcqeU5jyqzsQDxkLF/zFdwRb0W86SW9eYJ
R7P1LbXcJzXgCWKflgHLmGM3pjWgRSEcBoppEAxzLR3WoxviQ6vhD4Dz/0telIqm+7U4tRbVG4sW
IR0uvsmLhTLpaomy6/JXlfXPmXliGPyasvsGAAxYu7NiPly10FlpybMv3BuFBipaRKhVy6IA2wjW
aKl0stiD8CVRQg1CcBxoU8I9BbEpQGVtUFsbMiH4/++KPjt12WnSoqzdsf1ktYWyIoznNnlR0rsH
0gFWOrrt0XUpuONPc4g2cjiXy62J/ltoITiOMiRh7BJdr7aJYPPmtx+FFo+HsnkFq4CcrIXlOrZ/
irl4TOcL3LVfRbQnR/oaoUaPqNIj6jQqfMfGH8EaEyG0iJkwQMGnowT7YRNW0SJ3ouXuv/5pCb5p
3MX9oiXxwPtIUMhHLZU7aOZZPuBgDphGiLPxiVunk5AAHvKpvDqdDX4kfYY2futUphbjm2PmObg+
Gkli0k1Q3lR3mnNSyan/JKoCpjmJ0DECNmYobPFlfhmH/KeEfAIhIXscYJDv0mH4Y4+jvHVoF5s7
hyU4n9ltbHU66oz/zi9hTTi0nFgeyUwYhfGBIXXTTePR5rWV5u2HWbkW1Tlwr5Tzp3HosaiT4r1f
8ZlwtwKxgasuj9EOZ4dQe7wMvHIQUUk59Hb5YVr2eTG5XI4kLg5DBMG0Fl9IKOmuKPovbKLXypwH
pABzwlXh/upstvS2WjxaM2Pey7UXVlBk+Or7a5qZm7g39pC4uOH07JUDxeSe4HqXJ9Axz+s6fJLE
aHn64TQ3DpywPjG4+NhvlOPRA9Z5NzZCBLdNAe3Xn0l9BtdR2u0B+90ecBwuuTcIdjezz6HTxNUH
x22wzQxz1xFJxnh/ZEdCXwYTsm9W3773Ni7YMFarBGR319dV6JHLRRFmXl9q3hYGEteuK0x1YOKA
GcIBZ7R1u/GT89qiYbELv/QDdHLL3XcDra9rViK5WxNpF1jgQkEm97dM2ORI+pr7kf8Lm8mvTnVP
JBQyUDMY2CEXINlZkL0xqL5kybuEGIh1cHkS8/iGBQzeKmW+comPxYRSB6CR+2v8uUpAssUCEdLn
qJ57QiwU5e05gd4KlXGtKyndgNjn0IEURml819IqwcAr39zljorrE2lpvbcCfB64N6yiKGriqB+q
G4jSlNfxqS5y8Wft52gXFTQ4u5n9tpj2L7+qfhvl9EDCzt1W0rl4kEGO9ewC+20xAFHz55XmHdtI
/AkdkEVKCv6Ydj9jILYuCQmvjauqV+6sd3xROB23Xclo74vbhk8Ay5QGP+jqADOqpmNWAejLRiyK
pR3x6zmtkYOfPxpYGCDx1yeAk1fXHW9R1XcAEtf7oCL9ME/is4vNPxp+BEnI2LVqvokcqMa9DWGI
5LDLLYp8SwKXOsje07J/Hg1RhJ4gWDR59m7wqD0x6/uyAw9fNfu11Zjrgq8p6bIbF+GAH+oot57F
Hc2dAJLbs/gNqz3kUs9uxYB+kJfchc2Aag0zOmei+j0v8i6LzJY9KNGTtNUbI59+znaht3fJf08z
l87UUsvO8eDLV/oLpUSH/jpuuIv7TGL/p8wEnAIPZrNrOxtA88bOiRS0pSh9mIV7h9L/y2VrO2qc
Ij74hudHr5BZPAv6DuO6ggsOgEbM1KiAJYWJDxd5MzSvdUSBQV+FYq1vmjFjF266EquCHKF5F1vX
cX4ce04faLbkoUnpe8SCQtWpJN6EOxYYNsOLibTi+f0+chr6LSzvfXB5TChdeG0db68C5zlqrbca
Q/GTQaYS/GV+16wJl52Eppzszh7o7fCgFSzZJXmpBfUsBRWWMr5OjXHjJShbJYUefUwecn3qWx8R
rgOFUravjQf+Y/rGbxhTLdK9GqBk2CCdqCW5g9e14wX7AbVkb4x4Ihz6UmRZ/ASif6X+4Oh+Wguf
/tjPP3zHeQ8WeijG9qEriQ6qCbxPc0ptg51Kznom/Rny/nVt272RdftsbP4MVXFZ7OJVDl+TWtnW
R/GPGyRmSGGjl85wb1fxIXh88bWyBGidMrsZ3d+p/eC0U/G4zqwunfjdaJdbB8POpp+y74k9UgJJ
cR5hvMnxT9+U/jZDQqCqAPR6yxO2Th9E7S6RbH7PM+VWdgUzYLTwIliyup/s4LKs7cvcc0qQhy0P
TcHL6iEP2PaOJStsf+23lWXiR+0RK2GomsjDxGZwrC6QeIEN0fQL75ltybsJM2NrVO2JVOl2sgEP
T2m9bFM7qva2h3q6mDuzCno8ce4pHeJvi+ulSPofBYoLgKzct+1Imxla4tgxSjmo/Zu6aF9sGgOp
Hc5OhFwd8lneCDMx66vfwcQGvgV5YBr0pY0FEkGp6CTkMZtUcvf/xTh49gBqlwZN7fObCiCUzaFL
fw//KquRBkEj+z9HerafxedXl/5vUtzf/5t/SHH+34QJzFhK24KN6LukG/6XFOfZRMMJ9oBSJNvz
TynO/JvlCLIOFmhE6dnin+FxmzS6hXVGmqblmwRDnP9Eigu8fw+YCGCNkjnacW3pkCL6t4RHsXr2
IDw2AjqtvU5Od7PGOFOMiKZVs1uwrSbS2Iq+y29tCpqHAiZ2X9PSGqXQdVMjMD9b5Rsbe61+chcU
TOk78VVZvM6yBKhtkYy3jGHdWcjb0XWiC5/CTJsT1n7I9/ZvgnvqrazyHbeqki3A3DyWhqB0d2ev
jXiGL3JvQ0k7BDlv/aXVNRdB+uJVHuHIqGaqssewAFOCwY36lyhNj8G4zudFmSzW1uiGZnasjGhY
dI6nFzu4m6PSvmlWMBPOOstdK9oFinxDw/1Y2vveayJ6SBjr/akqX91o0Tm6MrnNESU3k8vRNcrp
bWgb0ghO9NF0vIdme5mPEBTTPejgD4G3iNhedpMmzUnSO32D6t7cr7oYwK6Tcp8N1nJyjeCPZUX1
NY2Wsxhlsks9tZ7qSMMKfaM8lw6FaBW0MLaFzY0bk5PvWOft8Ayt+4axJiRGiZluCcoTDgku0UVy
cdFbrrPDDsVAMKwDJ9pCwnBoYCpOdrcWe7FSmG5EmbpM7WVWLfxte/3Tiio+WD58pjqPz9Y02OEs
Kh/pTvg3q1s/DdU4HoKexEola++AZwVZjFf6ZH5jHB7D2JooFIBpmBktxgoZYV2VHg7DdTx5GY1r
bUc2lyk6z012N0xXUNfwzYhAvC4RPgCzN39wM7WH9Z2bn3E0em5UuYpvClESXG3Wm0bN8tnL3uyp
pCpFWdVjbS2HgTPXwzn+YPTCeBJl8LAOBi67pIrDzshxpDatgYjxpxsp/5mnAE0Tb9POH0aIwIvr
XWWZHpOoi49BDtddsoKTQ+k/OD6nr2cZNLznyB/tKF+UGN941+CutCOwVtBSCmtnR8NT3DQXWqjU
KYuxAA2sBXOg9JPvnnPHYRPU4W/IJNaAYapOpuHwy0x+uS/aA2+ID3oyCpsCB3Ij9pEkE4OA/exP
bhbmRsUztWBVXkYsEIZ7tygrnGM1slodgQTZ5X3sRb8g3GvJLnvszbW6L8nCRLSv7UqW4LuMbXcC
42XsjafMHbg/QUjdx71uQhMjs7H6A6al5s1l/i4SpA81Qrry+4gPGCDU3Paz7Tow9LVsvzeFzG4q
aYeUwVp7YuBjKGFTHUYIgJRDqf1i1uaev8QM39i1UAzh1/WFM+/nQRKjLVziqhQSnMtkeqiS9nah
ZHRflxMcnIb1OrtMzYhwTSp3ihFrXyds0BQLdLDEIwURYCOuAUTbkfuhSq5ZjRj9W1UVb4KFIrEj
F45lUuzrxb5RiT+9lFb93c4LgQwVnbELAJQBY7GZCwttyqA0hGQZLrnuiLUpPtGwktLrrSB/NWW0
i7GrT1yGoEOVxxKED7nd+GFm2XtcKPWeoE82hpdvJI4NDCwRmYRMVbvBLpNTtNqfVEPl+ybx3R0n
39FI9my6p/shEAW93Zhg5zr4yGu/v04WZZlgup+qOr4sw108jtGjib5WizUPzaV/KTNtiHMpkGbD
4LXJeK96JFGvphjCr9WhkXO190p999E/Y9+Du11SOcmoES/7biySMINUCxswpsRiXACA2im3wDK/
raAQEbTPi33SMAfKRW9vc4tScK5Gq/Nf7J3JduzKlWS/CFpoHN00+iAjSAb7ywkWW0ffOHp8fW6n
tEqll7WkynnOpHcvg5dBBODnmNk2QTc039tL6bEuIj7ryfSxOABdlR3v0PblQfpMqxHqeacQNxdB
PkJO5UclCDVADNguCaKhKdUAs0pRVFDHh7g3vFu8KOgKtOahI56qvL42sB0dxyX0ONDoBbnTqn09
RPtxHkLMIRKqRnkMXKleK4xqie1Sx6IM96FJ6mefiyqfIhwlglaDUNWHHgNQYdBzW3rbGLT7UmbH
oYuOgWz/FJa4ErW/Xib8EbPYyzl/9cOLPspj4Lgeh1tmdnj2Dc8vda4GZ9+PtOMRL2s2dpHuF/aU
fTyehoheIB/vojvs5snknK1wzpbzHrvTJe2jZ/AcuKAT8SZx39LIkyXFbSjxnMTVMcmXx65xWAh+
+16eb0Cl7OgVZfJ3DIzmsjIPaUazM8y/QxHhg44QOrQJGdkjQf4gRkP5h1ZEEiXuR2SiQWslMaJJ
0IAomJBRLK2nuK4T4dhzMONgJI6bgkQt5uwJGaZAjim1LuNphSZbmnVFqRgJQHZPPagwvPz7ROs6
plZ4nKW9hALcv+vU1TbFdhqhBhWsSTbCmZuNq+rdVLfXqdaOHEQkA+14Fdmr2mAvn2mdKUFwWjJW
y1F87mtQwaosscevozan1AVkcq81qwbxytUqluXT+1OTd6d3a7wXQgzXWRIRhTPURwVGIUspjoA2
gRmRB94sPW+XVBBmBT7tGqLIVKp8w5MZ9ozW2BRiW5b8YZuU7fAp4U5BjguR5aA+wXMK/vhar+NT
sYq0glcg5dH5uVAqjrpHW5A8MDk/Ge0p0/ofeD4f12d5O2ht0F6sF3wWDz2TOwM6i+a0Xqjcm58L
rSw6vxojYmOG6CgRHw0fFXIcPOgOVXi3ROMp00olFQPwXhAvkaOGfa71TFcrm5W1sMMWgMwcB85B
CnMWDSDXemgugTEDPeR8hFYaaNW0TZzXOhNym3og43utrfZaZUX8o+6mSW97PSWQyaE3hLmB2qZT
rieJSI8UjBa+njFchg1hnR0Je7ae+S0yjLh6Khn1fIL1aaX0xCJHJ9hFhW4n7b9thpomTb8chhwz
Z9wf9dwjvHWq56BJT0QyCfCZMSRFDEtUsGTrDE9IPA9HU89TC4OVpycsS89a1e/UxfhVMYa1w6B3
HCmLxtz/im47x3wNaz/fz3qCW/Qox0hn69FOz3hqxB/dEejjN1t/dgyC5vjH1nMhft2vTE+KiEL+
Oki6n5kh0otFvyUIknnyS8R02qXjSEX2y/w7fXKHvJ/VRTWfXhMmJ+UYGVk/JtaB0XU2WC0iz+VI
CFuriL5GnDurzHifhj4/QyJLVn7HBn9O8lbH5Yy1O+Bulvo5y92+Y57jSEBTR02CiyVEPm4aqsn1
Qx5h8MtrwfFNMYs9a2mf+8mtrmYKmKloP5f8tiufFsaqduIDtmVIJycJNaLpGm+jPIdHk6fOZA6c
A8xZ6lOj79Hsn4HTqI0wiKEauXmXm2I4jn227wiTT8GU0k1hY0tMSXqPLnZLx3koFsyMTcPYHTss
WzvvSGqApI/XTewCMug5Bff/uuR05Aw8vLyESp6RO37d0hLBp7/gU2qDHyQEhBzBoyT3eAp6+kS6
EDJOZofNvdfQcR++gtuZXoLgIkZ0sHqZTLB5FSbEaKFgB1pjNo3O3lwMeXF0tm7JXZK6wyPS2irO
RX5oDKScovcqCqBagtae4+3oAgc6NLjyRLvO2ueE/eQQVyMu7exKqx6PFM65HTnWhhrwAQ1qV+aU
aore3zst8RvbD9oTPWYP0VzcSOXWh6mOdmFThLdL3y+r3/e4TPBFlXIAkLO0PO3uYoaoqECuxGIB
qTvEG+Tn/Ca71vuxPZ9yJyu6jhdw3rb1OEc8Pat8eQ5gCTgSa3tCQdHWwRgEsQBMYR+dqh3POPsK
3kzI+UjRyIoiccpbQJXkCdl0TzBfJCtGqok3qg6nVxxQclcQlbyaSfEZxC+iSlDaQsf2Vg08gluT
PkbURgCtRn7JOenCA4Z2kpj2AadTfhw893qZ+bcF5CjtyKjAAPZPkYzMXdL57w776FVTj86h150+
aYNcP2GEbKCLtubgU+A84UIjQ+bQJrwOpECZolpr46Mab2wBXMj2Gm/vihFcijE9kYcjZWrOj24Y
irPI1SVgv7eAOkPfYZgz1PLpuvmj4Un/ZDbhdUdXK0D49N3ymIMo5pIDH63Z4c1HZqDu0X1YXDCR
PA+SnVI4zAwKURXGJXzBA4hhfbLpcGnJybyN+qs8TuWdFQ0r4gLhTk4VTjWWTxAAwzOg/n1e40od
CE/zOI5+BmpZewCRf2aFROwP2PbjcMD54afXzpzLg9tk9QZg/j6Xy+fSABL3YPpPzYR2HFZfThjE
2sd1rIA+0u3UXmUO8Fk/sa+JGVf7UlWfEIesc4GHcEl4FyaG1HOQl3eclS3o4cOPK/K31o2PfCY2
48CqeTajuzIqHlgxbF0vg9XoH6qBLCi4oHYOl73rURHU0SewEmb4bOQexd6lM8MUc858TBhaIm5K
I4/DtTPjSy2m/NjjmYCwX8GqAt7V5pRF/Y42vzcxkK13inj5VTt617R+JXt3mr84u9DXExdbP/OK
jeNZHUqEyaxcvJe2x2xlM0N3tvntijhejy6rRTmSYagS57aylHWO4/mQGvBcw3H+Jtr6nPQJyaaU
Z2DDjECPKEEfSq8mcD+lx3XQjAJwj0mOtUwInFkT8ZUlr2+NkeNuFGCWLFxr97/7sf+v/Zhv/of9
WFG/l3/Zj/1+zT/2Y+7fApNFVyh8Ag+QZUCc/GM/5vzNB2jjmaZAkw7NABPbP71q8G58aDh8MqDD
AGr5p1UNmxp/X/CS8Ev4o/8B8sbRfJV/YYDwXLBcH0uXCY+H9d2/okdmM1Zz64O3S4zkI5wUlnq2
6d7g7ZO5YBscIIsgJGtWu7SgSwt65FyV/vD8Q9O2InDQ9aul/9qQXhGa32cW56IBcV7Z4tKHzKOC
/1Oywy999Tqlcpcayakzar6cBCAHhltYdB/4lh9JMh1HmX/8X9vK/wf0xv9vdBV+RLaAFktAF3C2
+IsXDx288IuSpq1sjgH+8/Hxm+4VfADDhaCeqC/Gbea6pOP0P5t+wN1SRdelEf+ohAGTwwV7+CjZ
on9dhib+6SrNeuCrMys/L3VyRK44LQv//pqoT5hVp7RsX2P4zQVW6+zc8kZMajywXS8d6zLrKjZT
5ae2Dx+DaQ+q9tohKL/OpfFdFTXIgKgDpOupV/y2xZJ8iFATgfi3ybi4knjSeyv+6EC7UQayBxHB
6NMf6xD37BAISpyANYRRcSIFx6M+cndlPz8TKalW0VDbJBLCx3Ekcg1AZK3S4jQorOZGel0G8Rc1
Z8kaWgmnnqI4TQiLak4vbI/gE5EbKcXl3/9yvP9OJPLB7zBH0JuL4d38yy+nr2oRLO4A4V+3wvn6
Yprcw9ixdK22dMDJ2jo6foNzg8XkrA6WIa+t0NsRJb1zR1ASY72N+NvD3y/WAAI1MpfE9m5d8Avh
bLABmbsXz2QoXNw1+5u9Hlm91L2YldzFS3myTcg3NOQkXr4NrFM5zbua1wPNuI8TcVBSo5YDg4VB
eps25SnhOjV95/L7B7IXt0TE/PIhZ6IJ7g3D3dmVe0gK+5Ly1dSj7XPXISUo9lgyr8KIhBK9aljF
vT65ood4++/fUuuvG2+LHTyXu+/7FiZu2/oL1mcZ7dCRMA9XcWh8VpBSjCbekt8+hsRohG3vpkIc
BlXeVtF0+g/f29V3s7/cUIAZwX6FakVxquP+5YZiwi9s8tonDCqKU1e3/NDQ1vnuHI9PURrhYuTX
QZIXQ0+FS8Hig5Tm5mEu+6/ez34gZpOXU+5lUdG+b9RGF1aWbLtK509Dw1rXc7W6k7vHN0a+BMpO
01Ph6DCWOJ46pG7x0XGF/36W++5+Kf2L3XA9j1b2w5njKWAUtakVL9OSOsnspy+oeajShKPmDHDA
rH4QPQM27Qi0FkZX4n4r4WH9prj6Q1Q3VFre/1rB+8aHc4fTnxaWS8PPsbIz7pTE/Ac0MS4GmacP
WDZe7Mx/VGifIRpor8XQAVXU0PJoEvc7k21WqIXTYFneI0Jsqz7VuiKZ343CyQa8OUwuHtory/K1
72bjcdaybKMF2r5uTtEyl1u4fJP9zJGKvhst6UYTjfVzaYz7GL3X0brvxM6fRQ/35bEGC4E43HG5
hu78lpv+bWZkl3EEJsDW2tjkmBpLQfFQrsXmUqhvitgeKy1DyzK4q9ClReeQSJCUyktQDcA0s0+F
is0qsaQ8CT8SNxxu8VrsnlG9M9TvUMvg8GoIfNL4pAVyVjmknhiiBdq5p0V0/1dO18J6bpuwAmV+
yrTobmr5HUr5rlAGYmJ1x+RzNRKcnsMawV5L93PbP3pN8RrlpC48Le+DFfwyveBsaOFf4QAItBUg
wxPQ4g0IyZm74NdYIWIbwGy38fARaDhMg69ADhgMuCDvY205YOZr15m2IWTakJBoa8Joe3i+MCs0
2rZQ4V8wDDKR8SbE1YDWcuvhcki03UHge7C0ASLHCTFqS0SrzRFJZt9ipFGricNsVfkwtm2MFDgq
Em2tkOV4CfBaeDQ2eHgvbKpBVqa2Y9SR+PnNumqjRl+ePHwbhTZw4HICf86NNIjklT1BQgxv/VBH
Q7B+GHhARN6ZW0knwLql/LzAJxLiF8HzvJu1gSTghl9oS4mpzSUoQu88BhMygx1Ecnkg60G1LY4U
mJcvbWc+mKaBjtW/EvQInsxJbvDZwqxp8gYHEPE8Y+4e7NF7q3G+uNoCo/DCeHSZT8vtrC0y0ibA
pk0zrbbPyEHs6Azd9NpYY+KwCeIrxP1m9estFHhwWm3GMcoNYpGhLTr4Fdu9pulTCLtV0a0xVbej
NvUE3gvVQ1+jzPhga659PR2MgkUcHstAQQtu8AfN2ig04hgynRd9ybqx3CtpNKwXw3M0Ds/FAtlZ
aNPRiPvI8ClDoYr+pZ3it0YblMZct7B0mJZM3EvCrx9Jh3GRRtraNGqTU6ztTjG+pxmhIO+s9qy4
G0/aGlXI9Etos1SrbVMR/iliTiOZaCxVBd6qAo8VcF8axUJBdoznlrZhTdqQha/rSuHQmnFqjTi2
TG3dwuh6SrWZi9X7sGL9TWUZRq8Sx5dV8FlqKv+nBn9laVNYijtMcA9ucYulBgeGRsl97QBzzbwl
wS2oMJfZLHyILLGXRSNBcgvoFIte09gLbiiW+plsbGjmklNrM/drlZffRjVk1zWeNrba1n3fzTCE
Cm0KeJhxv8244BZth6NFSX8fLHIlKfZAx9k5Az5C0m8OCUn3REfeaYB7KtuRgtnF5mOug/GChDy1
OHytDs3bOj7PzuZQkaen+PpasmOjEpqofUrm3tPh+5QUPrmivUkzE8SpgoA+Rx+ZL8dcikNHgj/U
Uf5Jh/oV6X4sHYT6ESAZucWhgQDgYwUu+uaMmANwYjr1GhUQaGaAhgd0GiMAnVrvFVgbasRAoZxn
Ns4OVxj4gXhnaxjBBJWg0XgCSwXXuWPe2RpcwC90XDfLNphCOg803EDSO7PJF/Uc/+l8KDPpbHPc
yynfY04401pPxM2q+jWlX/cO9AQriG7p2XSu21+wQghhIUvNbTPPTyWAjzEjK0v/5abS53bkVxWz
xhiWd6WxDUIDHBKNchg11CGD7sBYyu8M3kNWivtWAyDsOf8D7eieUXrLJuzcltF+6a7h6FJlMBJJ
1EZsjZSwF3XGP9eCtJY44QBM+lKO17avi1NJ/ul7HrQ2OBUl9iAsqq/4hDe0Xe1kAdDCq9L7RtuC
ReixWvOxhCQagCHt5Q4GmdjNGo6RaExGiBtvY/5ZlLcKNEYjsaFrVzzeGggbRAnuwU/cz47MtiHd
IYAIffDTpxhdfONqTMfMHg6whbNzIXjAE9854iANJC5IMhCqYH0Ujfc9Z/5N48m3bC5Rw4CCmHa/
z+rQXgcaGOJDDik1QkSWwERaqCIRdJFWY0ZAM/AudBRL+KTLOlgksRJvbTjvIJVdZ7BKZAO0RGh8
SQvHhBX3hjOvJW/DfNzXzSQIu87LegmrI9sAMIiSetyhd9ojDPit0RrfRhbae5GYT6Zb5NvQTYAy
EsA/+ty88sWPr6ku4QQfo9rNLOoyDJr96F9nErr7bFC2TKTqKrXME9fOkyfhqaFGXDUJHd6CRiWE
1aMRxm8lfz0rx34Pop/V1k/t8WwIhxL4vVGfKos2CZlu2pGmKq7hlKRDG+NVX35MrAOLsIyNal1j
ZXKxgz3ngW/YR0vJYhON4DxEXzyPqSs3gIfvasq6V0PzXDpDzWM/glFyaIIer6wkqB254aPnqw8/
CRsWi2zE+S/cWCjrofRqZdYiInOdvSU5Z1xlfi6z+dIArAucdtzRIUWXIgGWlgrkm3TyXrEI1jdR
QGWY6yVHo7QvyzK9tQblSr2Hqje+EUjCaS0FgCj+HY74qChn9pP0sGTGJ3si3kE8r1PqbPw4wwBf
xvveWe6qoUeX7Iff32YrQNc3Lg96mpl2edo7a3cZIVef7KkEuBaW89rveE1TA9KBbzk03xBlBCJJ
o1dbsmV6pHv4NKZmdxcUPLRiF1m7ds8g89mOw9TZJ5if12UNbMwQNs0FOLureGtSun0F6R5KoNoy
qiZ0QMkrZIwzYLnk2sUeS0PuqgxpqFdNxOmwHwJ2Z8cY5501Wu8NMMSnrOwexyV+VvV8FKW61Lb+
dOfz9+gF225Mv2XFYmuwcZIv83OVABaLivIlq0kPuSB7vK1l0/4r5JcPjEFCrujcFO/tMj2WvLUk
c5tN6ZoozwkjcFz/0KvTIl3fIcbcL63Hfm5OTktdSeq3LYLBCzWgofNsh9RTes6zsxj3WQsCb9Rj
emZP28mkCVqJPXyofepS+YX9kVGraR68ElmGDHMBu8iwuyukq13pLzgqOWRyMuLEBBpQqoZsacep
IPHEW2IhYdM8nZolDSjjwj1KQNuzJ2ufYhSJp2ZTgxNYs4kvaDrMQuqFiWk00bqy+3LrY+Or6/5j
ifGHQPWp34afoaSMcSwQL3uOUlXc7Mc8ffQm9SFM914MQBR6oWvi/mB525oxT61m6B881930Efh1
/PVDON2KIbyybHXje7G5V0u0YfvyEvbVtd1jyAuyo9fR/IzHiRVr575zrjhqsAYP0IpTCNFE/szH
PDkumySGesFu3+/MZhfZ4QN39iu0xoNT0lafR2dqp1ZB54y7ORru89A+j477FKqMfJVyH8PwwVIP
9WiRTQGCTrUGjyo53bgd6gTfnYOKZYCXGlV4ppf3tjWDA7UI2KgSTfmR464fETa5Eq/o2njoZwIc
aHvYS0NnTf5/WI01D/zCV+4KYOi3andztq0c3ORzinMG4GHAA36VmYDOWue6Mcb3dhKsDqqT7RH6
joETpn+awMt1DO2O0bzfBtrO2oysSiobBtjEcpsIiQ5ZkWlmsKG5gCHOGMgHj+o8W+1D7UNlG+ee
5bQzv4d/pMexOE4xNrZ1He5wQO/HtrgDCwH7jx9mLWHjrCA1EaXqKwzMZrCGSEsJ0VQw8in9sTCK
TRwHd2PI9ypqlKdU4tmgV2EzR2AK22ztVtWTYjph28HM0Mdwak0XJ5nP4xbr0iW1+00RAzoy2vue
UrfVMNBLQOtDsl4aZz+k4q4VhzmHnP+72GHVXsM7AqlbjtfjbO1mm73TaOjlU+Ym61YO9xOhMN+t
dj0rrt3Y86Xp9KfDk7wXZXbyTFsbRpW4AWkEkaITeORFczVUVqB/cHBNvR9ufcVT3R5tIHMRUVKo
dWwrHqc2+3Fq9VpyV0iCS6kacjysmYrKfO3Bzhoi3MBmwuQFBi+cn6fau7Gt8YzdreA/z7Px7tfB
sUHxD+MYi/LyXAl7SwMBIi8fUcchHqseYuwncO/eYhrNaHldkjeNeUhgj+m1QeQbV57N1D7wiqVL
MW9+mkp2Dmzqb739L154CTDIi4++jOW6MfO33HkJ41yujMrZz1720bSPIxk6G8lNbydsV73GyTV/
srXogVuDhrhSbf1KSlQgDZmRdSG/thU+YmaTfEiH4bmjYtzfgfgClgBZyfndGWHOEUZ4FQzh4zwR
qzJYIZYaMJX9zPRerV0gE4zYFQ0ZPm6fqjzpty+R9Z0q3ZtJwS2s/pQJxMi6frCtdl3h1oHKdL1U
sT6xYcVv5E7l+n8As3OusPFzsg45UoQ7Ba82VPJLTeFjG2M64iFbe4d6jq6aennOsvY1MPio5yy+
2orbMqnd0r9xJ3RHy+NuZxyKITxGEndFOJ5bJLJ66lF5s7eqg6ycjGdSKJgt+An4sUXtXoS1jQck
Nb0ljmmCbBh6Lf/IewrWihMRj+B84ed3xN6w/R141/3c+cfGwLLDfWVCxIyw7HfLcxR1FxRGg7GZ
u81X55C4spLuMTc53Rp0TvBRO/S17a3hI6SMnMGNITUhYOFz77TVez0wXjR7E8vSzjSzD5myCk8w
xYUjSIo+q1Z4PDfWyO62FYLQMetIZO61/v2DUSUlqu6NMLixYrYvXRU+FnN41NdK1Eid0bvqdHo0
d6hPxUR6/0tGCGIBH4psq8qOrQ2TtdH7ZhEBc/UV7nTPvlAK+RiR6Kry5Mqag5fO46RnaohxPlIU
Qs0Q5onvkbQAY3WNDsqWeMG7iRE8eOwk1yU+8JWnXIV4zUKJy6UuCKA2Od+JvtRXkwfISLshnw8w
nWiHq9YOf0ybn3OJafCY6/gjCz5QuFEMy5PTcEbhadEnkjPExDZbb/fl6AJ9C7p7xsDItPGX8+r6
e+XFxuP1kL8N5nzriZzaugo/ki67HmMEBH2Q4v08NGJ4HSmJJnzj3WAGuajUe0z1qwS+d1+3Z3fs
XjlMsMZbuHySlPnW/awsNozqtQjlYw334XflF+fezdzxBrSuuOQer0A/++UXJq41jLqFnNZ7JHaa
7VTau5piRg5dyd9X/UOi7DXlBLiB+uyD0CGoT55jMZTIlTUCJZ9aPIv0sq3Y7X1g/eFrnZ7bQ/yA
TSfYzL78AVCM9D212C27V4fvtyqptV39fSfpZZvB8I/635Y07as188ecVW602GA25PqWON8I+zEi
8z+7egsfiIu+xOIS2kd0YQF6B/KO1WmT/4xm8+o2vCeFQg00dAslASA2Zf7xd4Xp1x1wYc1B0S/f
VEQH0+KtLevrhCws35exsHIvKYbBFY/XPZnJZN0w7cTMrfkc0U3AvlV/dxd9qM7ybR2nd3LEEZBT
4KlljMn2j3mV/CCsQ5EfkDT9+uxFxmMmbXyE89WADzYKsFr6lFjlQ+TpiNyLmStU6dC6twWXU0jv
ksavJNUw3VC27ZX+JpvFcYEKuMVoPW/wCdyXVUImD4EpLBrNmiFjyegAXcQw97GIC0jM+5aRmyes
kC+jAK4sl4rKO2YZqAOW+SRz9dgr68FbgMjFpv9iLPm+c8JT2C32IakpQJWEDfclp8FBg/ArLz1M
lam2KqSlaFixOIUCFFTBuvQ4gEYbr1TXBDk2bfJkZdhfMc/+FF312k1lxTW9LufgqlpYQLUdaU/6
ayd6rf38JgjY+nuCq6pT+Z3kzE8jkJ1t5qkEgZ9WJ8f2uNjC7r6qSVNbwFUwOHJyDnLuPKP9Rn/j
teNTHyXBhCIgnmcO4r9L7B5PnFN6NzJcjFVGS1kfcIcDDRWufxWvBCPUhN8YhJZFQCbbDk5+Mmvz
PBIq5NjOAcHuAQlm9HpBn3jtQyA93ppiwmhDxRd15eMU4fXSvCseHNKrd/Hgai4PmAj/2c74RVod
VO4xtbixBPsiBzQx9Tmf1PAxQT1ZdHdS2tMo6XQujU0hqPeo1QvILthhyJWe+yndYOFhRtGaywI8
43wiCDoCtMPkFeyqqX8ebQgyv6KWO6U/kdW+5ig0XebuRm1iy8SFEycoA32VKiptCNj8cKF3W577
9+CDH01ChgsRRlLdHa2mSmJTMkjLkayl18u/NaPxi1ren8EeH8oPO5Qf5uxcAIP+oDi5MTeDeKKQ
i8e0fmASPH79/QGHod6JLLrIZWF2AidR8JQB/TFxy8g42QVylxANNlIWAJlnwc7iP3ArYK5FeuVB
qF9NPyfNKfvQT2uQa4/6fjHb3NDHf9zT9FMw4zdNt/nHDOLDQr7QP3M4OTjQ21e7ln+vqPhfVM1/
SMdotsu/lf+3Baiad+OeokBZ/ktI5h9f+g8XgI3W71MagNr5q83Rb/N3F0D4N4vOD0oUrUCQkuGr
/ukCcInJEBBBm3exDyCQ/h8bgMA7wLEqJCJj/wNm8z+wAYC60argvxgBBG2OlCy6vJqJHeAvqmEb
VoOxUHhHsZK9ywPrMxjZMRRublJ/7d+YA/WGI54gHva6ewInVePjrkkgnzBRhzWOTBLxjUDJoj7D
B+Wb/vGGxbzOOb6nY3AQ1FAFTMJZNr4uXnJn6H6QqhkOcrBPbdTcpnPBKWUefjifkuhYz66oOTTD
tq7Y/HXFm0M0GpomQr3r73M7p7vBVM+2N/+JI7Jo0GNsA9EhHKbveY6yVa36a0U2fp11pwLo274P
2hySLWsYuvpwJBq32cCQp3g/VgalJKtJPKjKfQs7892rcwq7AmddZeKZWeYw9jb9BvVynUXDdwQf
NQ7CFavIabWo+BrVDBufRUDE5fFB5kQ/C6m0mGqxU5V4aofHhL06i+mDY7VvZmjMa0BWh6bVexga
eWJHXtcckjeN0z6XHORWVuzWqySv79pOPPS1s2Vh5VAobz+MU/jBWXZbVtQ7LhV1hJl079q6O9kO
DqMml5B00wPxXYYFelwt39WNIs2nreyndg7sFUhIga2ftYDeUvQ2aaEmG+9jduGhyekqjdSDIp3Z
hDRuheK2C6vHNhjBfaELqKS7SYp5S217YlCJFmUVMDmHJ5o60Xa0lg0hxJonUuSrSvNJLI7YAOWi
beQix0RVcsNu/ioBX0H2mLqYOfQ7DNLx11ibe808KTO3PqcZ5A6LGOsxBKLJ9t7DpiEv4IHvYw6O
7LRJ14ZxsnOncWsM8kndY6enwoBYLDdBFxwRHZhY/eVFqBjSKyGOlUXlujsdLUmFeJI+Tl6QbkcP
vWR2X+uIgHfG310thUc4PoGQgh2vo2nXDV893LdNRMjdQmIJKujOzB42JdTKim/bwGLocpNtB/df
mpwQhwjz+hwAFSHK/ZR62AhIVNNkAGlEfDez95ZVxbad/AIRebqIFqK4U+H1Nm6yxgEFal2ZNj45
zOhJWb5VtWlux2y6RAkAbVxydF4CWUIKlpxGOOc4rJ8KnxNfC8e2MWEtZ5htQQaxapnnat0mODEn
54X7Da4Izp3je56qI6rDLe7a8CrRJzT+OQmAwKbWngF6kkkwhE3/Z3bHp2hAd0dzqjdBFKPssfYk
JKMrXwiLZfXWNBN3b/XdDXtcyXKMKSss4aLKjD71QG25KT5MpGX2tRlir+cr6HzgqZVP6WYy+6dW
dd/1ojLKMfCPg/o/VWHPsIRqQJ6K83dq2mz6OGVHcX2Kg0sU+mCe0mHek+h/zDR03THktqpov5wt
1NxCAuDnCsVHziNyGfMjdUg3dTOLnWPXGABtujLloVs8G9cnOz+6HOZ1VHkHqouSg624Gng/OIex
61naEot9R5gHwt69RGfbVrwk2nirg00PovNgaUR0NbV1QmV1bMKsFxykVbobuofASlzWh4a7Dmu2
cw7swTngWFeNMSbD+l5HyTf0uCIYmSdO81k2U24L2oU6k4qCHCgRA8Nik/EKTYW5IEE3NGma2Mcu
vnTRsxVn8gJTj+iuT+W/39sNAQUhRKzgpoOvSXElkF45YMHFUg1Pc10n3bHfD4a4KaU/rHEOfPA2
ZZ5/w6cAikMwiDV1jT2mJ4OpA+B4vKpdgeH6Pa9sc+WhanOM6+/oD8B66rG+dZPiPTZpfLR5d9hF
hxwjuTDYVoWV8cGKZGopwPz9q+M83Rtm+c7lRLjxxzK6F6PLPkP6EFdlFf/U+R/JBw09yhy5vjnJ
hfhx11IUb4t9h4/1fa79A5mOmP4i+WS7mnxV73GPAmAa08+mm++dqrzJuvwuATwV+86tjH5NUVRt
TP1LSuda3JQ3AHc2PE8+MXP9lEt/5XR0YUY5KSPrdSC27Fcs+/zY3iQLB7Iq/bKo9iQbUHISDOQt
9MN5jXshB2lYnLzyy1GVjxaf87Zkn/XMNTseCINzoUsPwHwMLn4inxUSyyRb/lxY9WeufN0wORyy
oXlwlvuibY5iunGqEYJ6NdxjjSetfy50kpUx7DPInYM4xlPMxF1O2S4OALlZH8LtCP2PNjfGqX71
s+zRNEZuV2A0V6EWZ3LVcmqPYCvhPx6pTdjouq6WZXM0w8KUFKBkXQv2w7+zB7SGyciuYrofZMgE
kYaEJvDZEb+OUIbKBfwy/rNdewmC9gl1MNl4CR6Jio6uwxyENwnjqmyXvZCgdv3yFFOXYYbjJpkS
OArtORSLy3gtb5yRQq8IMvUOjyyDF142gDmfTUxIsA7oh3HETTsjc6YUSTl3CDK06NT2zrRxtGC7
rNegNOClV7XLxAcs2+2GjZOAWsUQTkG5PV65VnFN1Qdok+XFVvH3rHoPXQGuZmbN2Pch2jQGa/Li
7MTygTLQZMtzycTjktw2GewRz/vubPyCAsF1FfVEKTArvgrFM8It4uHa6HdxefA6ckRdS66eR1RG
jJBFW+5tUlMcxvKp7r4L8k6HktP7eeieFl+WO+FpjX2a7J2buVdAt6HVdey+hmSO9xYfBrfJ38sm
BDH/omjGQxVhXRlYvGrl3VLtBSSpFWc77NntZf4qbiYQNkt669I/hZuwof/VlbelAAE6pn+czHGP
wlDvSTzsxrhGX6zYG7TpfMoFcY+AYx0JkOZsavoYqum6rr6kESx70ronaX81tdMe0hmaTKOc4EZG
9iX6ND1YKx65z7U/NreTxN/m1umHtDIuHh7kZNxGNhUEJcLiYPnMTrXbqLOy7i192zh6lm9je+BY
Yk+ajtPl+/9i7zyWJFfS7PwuXA/aHBqgGTcBhMiIVJWysjawlNDCHXCop+eH4tA40xwOjXvurnXf
qpsZAbj/4pzvVFW7PpohWSYeOjrZtleNDcZUYBPceanjnjkOrsONq5TV2W9bJXuMnn9yO+j3yGsu
ZlNFoUAP2PT+0VpY5LgDRLoRvfcJm8XGQYcTSqiTSaw1YDwcxq37OFnUSslYfZVDNiCsOCYiyO6X
9GxPX4VrcuWaFCJBj5nM56LCkP7T/XEAT+7Qu9FiU7eRMhdM/mOdMPuurbPymlMAn8hVGEQMA9De
lBvxvAlTFu9ukvO0U/mURORdRNYix3Oqi9++YS9s4iidCKyLCzW8YGMiaMyqOaWW3WYNMissf+6v
1mLWWZOMF5QC3iHbr6FjCZM364ZvGyOSBBcIKyPtqIIYa/wmnMy5FZKaKYAnYQEwiwS2W2jyngCa
jD8bx94E+TwMfmdNsFeExJlZ+iok2xjeK5c49dJ/CRDpl8wBkrbZDE71JvI1Xlrwd/uVQFrVV8DV
pxtyG5Ib2+NwbCC1m+iFRrn+9MuIVK7wCBIX7mPhEAJHWcg95T/lrfuUlAyrygTuu03IDTZAUhGt
wjoaOMu85MXgXlxqtjOpeNdu/cZ0B9ftczoyb9Zs4ZeuO+VFigRkfuqLl8k0XpCw3Ad5wsLAwB2F
6CGWArEB62dwQfk+KPz8zuANk9K6I3+FFGh+QX4IjmXWm+78Y0qsSsP6Y20ZnUE3HdKgQWfVi/fK
hGjGamCPKoQCUKe/kLAeJgP6bh6m7Byd/tD2grFCpabdQgJIJCY0Id7MhK3Iz23WynjYL2v6BajN
iBYijuNpbl6rSr+Kwv/F3GxhZs7pjaIGLlZx1ejx0nQ8cMDq7qoMdQ4EtOaAnevaaX33uE7ZeMY9
2ud5dSk+QqB9l4nH1Ikn5grwnEr+RLYiuGi+JwD+++8edUDP/92zSCdPKGG1A+PPhn2dTebjOgHN
HDNfAcEfEA0tG+6GHi8eKwCLaXcj/JUPI+1RitukXxspgWuoTAe3mviaw+fGdF/JhWCF4sp3ykAw
Ydxc9RK8c/DjCsYDVcnkV9bz5JghQJ2iIBuBB9sZlnehSvtobkPtoMcyDEw9YXh5yFIf7eXqH4gZ
pNXgVrWQVrQ4I0+unh6rFfIO2QHYjOCsPmKiYp9wX4EiPedcSFkK9OlmtJ54C8Z7c0Lbbhaw3UrP
xly5rEe7CHe5hRNrLIlINYqWMrV0rmiaNtMxGNfSVETEdbvC3rCfYY6rQ5VDVHS/zTT76b3c3yuh
P3M7vfEFCWSOjY7MWfVjDv9wJ+fcggyTwjejEGGz3aWQLq0GmLUz3Qi2orsSuwiol/uqWxZUZud5
DGBhDu1pTnMFFdQmz8NYDs7vpq/nfdChRWvg7B8cB9s57LsRPF4/SWx+ybvFvDJivsQhzqnkMT7a
wmdgS1ISmKC32XHTL1P3Bc9e9teKS8480tIr/MfhfiVliJB72Gc1HpRdkS530mJ57aXGqQiTW2nP
GEVZkTMM5Kwk5IwsKzDziAt3fGHlXRfyNOIN/GJ1AdunT2264nt3xpzO4PWrkcNzPdhfndecrZak
bDOrX7xkPKRu+OByW0fplroI4+lsgns4cDTEoeG2F/pY9hiTwWOBAU3TyUV4UbEs1jRAWqwPFfGF
7FaG03asu0bw3gjvufUAmUIYvZI6uPG0bk+99OEiOMzSoP/BTg2xH0YFNcTskE+mWez0LgUYZYp3
JbZsqk2MuI2Ac/OAkpKPakQIStXvIhhxLSbk45vYJG+t6UZtP7zPM77o8doloQ45IL/ghPamwRmY
NhZsnqK7KnzDhd/+lNVwuAvSog6dheVS1E+DRePdulZyrbZsbAxfs9PHqEGPRSufRHoBJX4sV+Xe
VtJCHKgmUuwKVER9zYbDXOqYsEnpGq9Tnr9iP+eor2+4UtZoMbm9FKlXmRxp4bIXMLEE3KInZQxk
m3uy394JC79UanwkDu+P0VcL55mPHrJYA7ih6KU0XSc3648xDGfLMV8lTqid1wCX8jx9Yti5eatb
qG5KnnxPP8LXZVjUkOQwLVjfDZYxVf7UzkgdWFuSkGK2NEEY08L6COMPkrKJEKcK8HSjuJxHRa20
HGZrObXQQCJkF2ePof0U+6PrR2XFvmpBQSgBGhFyxZdYQQBYGLYqdbcysoaowHKbymJaSAfya5Jb
S4gVCyKCMd/qW1lfrIb4iJm/3cqQRzrOWZZcSmH9YqXTLY501pr2dOxb/o3QS57cZML0rpcD6Qx/
mqo9r4q/UeWnsQXlENafnPd7w+X1Lxb3Oeuqq2X56Stq2hUPAmZSJuL9Wpq7QB3bzTRdrA+8cZ/h
WhI1G9bmZV5Yc2/+aEjquykAk2IH+ndpmF9+3t27KuzPKCivQ01lWNimiouaHC3yO/NlOrFQqe6E
r9CYe86Mwtv4UCMEqATXOCsMKvA1eDObhGLePuU5BupVUxotPnJNKYggrC5rxVPTE68GM24qQ2Ti
GXjkaVMKrrNzL9lpEitJnl7qSKDs5fjG6UuS2KR/8zXjWVTmqdu6a+ZzFNTHxR2g7RGUs6ckVIjx
O/cwDCjxwyrIjwzsr5kqNRHQxiJ6TOaWgi39IgsziJyAxdTUockC+6KRl22GJUJJ0JkOKYe9KowX
e5a3pd8YN34PJ6GxiCym4SyBWbBE9zfVIfhOZD3WB2uuEY883307vJd2IfcbMoLphn1WpXrrWa0R
DtRTXni/mk1rKByDfs08Nrp/Npxhfg7t7FPlK0jkcltksMDwsxT3UwBda8BgMjaI5hX8nC5wT+Qb
RKXO2daVKHPdcVyjgwzat3CEWVosvE1QmX86A6TubJtPPMB+nLUOqKHcANygPqA2pIQqw3dFps0O
vRbIL2AJZyl/MUy1nR6zq55mUIMMSJGXxLProy9wqe8wPMZuKx309zw/XQghweWCMXpt3ah130vu
erfF2qQ1zEjzWGXWZe070jiCer86DCqaCjzPDMAzANutE7HLXZZhfadu2/6Nn56euDVewqVjKrk6
Xx2U9mh88cw+j4t0DiKyHwG9Fq3e2V3CGWjduo6HwCRvPi1Uw/sW2VJE2Cae77C7spPw4rrWa7Jl
5RUsvXdOz9a/au9XuCZe2PLArnk0ORJRlo/8t5tjnl7oKnp4RUeLxFNGecnRTy701Wyuf7pNP5xl
FGEkKbQsuc8yoDQwThgoc/b5C+DGFY0HC5wXUCYMX15To8+jxCP+e2SCGXqowFovv+tB89gNsois
xKLB1+cdVgknVFAVgXS9CxOBuKJY4pDaDjLoxdfOG9TqZ0uh5e33zdzhFi3u27LOz6XVmfwp2BRD
apEBERBb5QY2u/Pc+fBSCONt10TwQr+Wvr6DbwsHDdf4obczY6+8EdUIwCo8wfQgaQ4QfsQj0Cbl
yfVM8HmP9j0xdwrNsGbC1wJjrnQJYHL1j0WAONQGA1WubARpa7UM37TCLDA7zCJn2BSZH6yxdDTe
euNNmzbNmMqPI8yEuF3t3xoPEz3pwLStOMgWKROD6SdkQ3msjJYZ3mo/Zdzy9naMhx5yROEHByOY
P3qf1stKNvU6raoiO3CPHN9FEZhsc5yFQCNbuzsYLwe38Jj9CU3dhrqmrj/5WQr+RWwThd20kQ0N
MQp5b92WmR8RIH+E/wvgTRUVZbUex7Ymb2M1I8ZXX7B+WwDsY3vvNVdlgz4JC/FMThZOBANOwojT
DtsvQdSd/d0Sq00nVXyFXPwIK+iZ4Eaihm1uAXd9uXNXn9lS0q8wZe8Ch9sFEpgauOGyRalrogef
oLgwuCrLByI4zSu5XiviN1BEECrdOsWjo1/qUrJSsdoZ9AywHY/vIWPxG7E6ldE0+SryPU6o0Nlm
WHJmOg/KdR+u2BrMOvztVtu8z0Lwt6hjgc8oEwLX0LsBUYPDMbxxbJPwNLv7Yp//OjRMfaGiNCe1
ULIMMvkOAnnCBYFvzfGf6nS4Dggdi2swHUtmUaB51YNHtbfLW8hb61J9ZphDEhv3QilI8PAZdP/9
oQuyOxontGKRhl00Oss28oPL0xmsOAYiyxkxPNPs5BsM8UYm5nQWzk3tBAsMx0LTwFr32iT1pocJ
rfD2S3f8XgybrlXxcRRh80JW+cyc1vopRveBGI8/CdlnJNU8OQ0bY3bYLL2TX60NHbPp2+3yHBhA
subvnpuu9Z5Hqalz6+FDeEYEwvlJz/NlEvoFygZmSdArUTkp+rKUoSIthYjJCMag1qTr9ZALWL3G
PrfD7GYQzo8gkInaOv2oVbGSMxJygFYLNZ7aNQShAY6HGwPTmINrOIpFcTPg1ndNcewJrOF54fIK
puC2DqoTCFQ0CdNMSE0Facpfd2iK48la/JOGfLQUxbyDXhvg6NGk0TECzozwhchz6Dc9p1NbWXG2
tF1sSLMDKMWDlALLvp3szjpVdnODkyTWDv06IkbAHZY1sKcAL5WwaNsesa53HnrjPizXbaGFGB5k
Aor6eTCPNqiyoq8vxsBtmPlSHCYkkvBDI6so+yurcfxYeI9pqMB85J67cy05RfXYB1FYXA9IizdZ
aHFApU68GRXKmrFXKzVhrgQIsJ94sckw81Rwr6fN7oKCLWLVCI09J2IBp1WZtG+9yBHuKeoHEVoB
G5Cgu4wOCsPc/wCWU5BGFuYPxVPrLDNWsF7F29NuFCvi0dDHuFkMr12Pv2kdzL2RwPbzRnm1pOVD
l4EIUvld4TTFLqvNO8vmGlpMqPwuiLgqPUoSTG3y0UlJJBfWcq1vN/APvlrewVNduQMy76mW97Om
twJytscM9+QrXllMrdfsA2nvezrpZYK9l5riXTiCOiZEG06hPdrMOZ2TgK/Ip0zhROMalQBSIEx8
9vScnGyo7t2wMQ5mczETuRyTwDcJR/4IYYMQtEmAgZWoCMU+rKqARZsxfHSCwT6U0r20cNcCNYBQ
yJcZzY39KT621cbYLL+Yt02kEQgvuiGOTTU0WuOKdlMim05R/9S7r7AIPjI7e1eJQP3hu3lchtjp
JulcW92QXhF230ZzDesq0ThPVp/RFHUPUm82WFrGSxXSBzUeA+igx8cE4aYyt5gv+DOJPSGtsNCQ
eJqQpiT9jR9P7bIRuWsjEVtLb72bcmqlkeNi124eg8Vl7eZed5NVXf5KXqTDENSf5a4CzkSU1Q2Y
ClIkqMbq9JUEvK3LaowW+8qAtDcwHPlQzzV/FldkoHLGIXb5NDn9u8dCaKo2KShcH5pkdBqdmOIv
wMBwV2FQX4MZIjtNmicXdg9y0tW/136uD0wjE543chAMSK0OBkptzSfW+jeT9yvIGZjTMh8TAnKP
8O2YR2BSbgKf2Vn5LAPrTYzE9s2F+6cbne+EyKWdIwk3ByGZxWPJAdK5nL/CghP3t1iFGdRsXI14
9NiR+SvVXce5sWsU68IVZOuY8NbkcGuKbVVYUB8wqtkqCntY9ny5ZDJODXyOCQYPs21WoQ33oJoO
feXfLR4iJR7cLL/rchlEWTf3+8ogoD3UxEFDz2QLUcVVfr+ObnhOA/PSkR39y1x9e9+VqXk2xifl
3gOQ0YeqYwVq4EmM/lqN/78g5ek/x7WaOHPQjvyfea3X70Ou639LeP3XP/KvQhTnH8LahCgByAk2
Iw6O/H/FUZj/cEhMgiqB/p4jSGDt/p84CusfWPS5wIRvWZ7rWf+LR+GIDWLhAGkSLhZ+YpX+X3gU
f83p/06G4pkWR9QmChDM3v/yAj7fH/Im7f/bfzH/payWtONaFVsr4jM/NfA2KO++clw2GSEjuSVl
9Wa0eZwESA2Q2740+cTO0+HP/JuP7T8ARzj/e4iTacHX8G0+JAHadmMX/Jufhd3aLNXCmnPySf9Q
xsK2zgfdOm4zMCSH8AqqvXQYEeqgu0YhB7YRl2dgn0Nm5kd8NH6sh7/Ct3YBxapqEt8d5l+vDDck
dV/A2Y7loFqRY/Zuc68bwtXyeZtuz2pPCXiz/a/0P4K5Pr/fUD+aWANQ0jLh6cImP659eiAx4B7I
2R+kvNX/5SPYzPr/9G0gMuJC5ZEB0/vPdAameqHbdbkJRgwTZWcR7L6tmnG+0KCO7YBnklL3P//Y
TdfcPth/+s86HmIk3wtMYMDhP2mRfGfo8lau1s7ySXmd0MGGgcTX1XGgpW1UutNLDq4wgXsXT/AO
okStH7p3L+WG29ejxZBctHG9/Cn71L9Ar2TcN3j5rl0X4uV8mim2yUdR1faOBMWR0YCZs6XtjPWB
AKqHyUXFh5bwdh3GY+4nhKEaY3fy0/DkpNM73N/wiDI4QFODuB2B2MFdm3svCZEA2dWb+cn+ZIl1
2F33wt17hLd6KT9c0B79zavCi3mSC0r9zcUyY+gj+NKcv7Wgzx03t0tQkOFdbg6YefPC1LX+8DDH
tJhkrJYQnQnbTJLTSLabk6bPkpM1mXdbqc+TucSG650RkTtIly2sOBKTl14CqAqbS0cg4ZdP9eo/
uZqPZcTM01kISLPlQeQkNQ6gi8PEIGC3/VNiAwoQohjYgoIBf5DYnEJS3faWucapwY4rwEsEQpSG
Y/MXYbO5stPgHYwC3p/Ng+R1NUilNUowJ02YlJrVYEKK6NzCvuRiY1q54cnzqU3PQUzmxd2oH8ua
qmdlJx1ihCoXrK4Yo2yBqbPSH5OqcF8o7HYbrpQQLZgIKxs0tlKN/GOEyHfgKH2MEMiazYbFXiHy
RLptG+aWbEhqF7/Gry9pOIXR8tFYp6zxP7tp+uQDMMlNJTq97aJA+fgDWQ4xryXy3AK2Ra9B7s7L
km+2IQsNBFt8UfIXGe74S/Ttp3DHP06t0HkSyBUs1oO2GMSXhvEqVEZeJBsyJp4AxpJLWVhx24eg
78A9ONP4m5whEpJzxppmEruiS48sYkCUURczjgG9tzLfGOiehAq/YBGnu6SkLRr5URVWfBM5MIuH
vQ/P+BCkzkNQ5ZyZHkWtk1IF67b5SOv5edF0Vn2R8ays9X6oilPZZMMex3eNoik4gjlWe39BQ0TO
cMnrnfN27TzMnLuQ9DEi3VxMWYKFgLsU59BeYqQexdEkcSjiJYNj5mNmDvKnfs0Yuy4Xxi8vynor
BLr7lAr/uJSYf/TBnoYuyofgvgLhDL6K+KqJ/gl7Q37q2GXeugWmAc1PQN5ZZJg9E1gCOknEuB6t
NJbgd3aegHjb9s43dkKXYWzeqkMII/pKTQHgZQZP2I/rHSl9dVwxUeT3xdJsJtgkSZ7Zadr1ne3C
H+1w3gY488vBnA4WYxCKc73Z4w2QcIl6TlsQl00JaAF34FXKE7EjiWMvkuQpn7sXIHZAWTUGYPau
WA6Mjh4Oh0xLDOZuS6MF7xG+TAKaRUPEaiDbX2n9UlfjLRmzX35LHrrfpcOvcV7Wq0ImV12qjhNh
SCrXQ8QMPOQnTJjU4lLtfefJaH6hwCJHQPEYUNQxIPO812rwuS1aFGP4ENMp3TtdCVUfp81CMPKN
383A2sKYeLfbag3ly5widvDTfd7k1xYL+7zOwc9uxSkWZj40iU/zko9Jdg/+hpLfE3eeydRBNjga
ulJ/bPxLqvZXE0E6p1JhYcT6qWrm8f5cxp0pX9sGgF618g4oROm92p4ffCh9tp0fwD57k1w8/Gpw
e9BvaQidqV3EgYRkV4qk3JNUS7PqAGQheTweMutXVVOEQ2JIoy4k1XBwLODoGwIizc3X1AzPbUgL
UQwpfSwwma1qRocSEm5cMddyiSFHUzXkSPdgrXDPBkfBpgTr6b2jvJe+dVE91t2HE105jHicHCe1
NOq7xDr6gTUfA3o3xs42P2x7Fi7BxMqEXbmm1xnRs5NKbiowrLjAzWDAm1Z5D7LtXsw2fM7H/lbV
prEva7bgARFw2mEtribvtSmmmDkca8zcazHcrSbCyOaQ2GjypmH6TXQvoXrBrDBZkFkVpvkZMhHq
yMnvT1Of34B1qfr7zBjgCUxevb1ixCrgKi7VIk/C5NsZYB/zFd0p3/Mi2wCBZGhi7lAwIvsLfKZt
HoQDC4IB/NH7XFGwiDCtDuwPrRbneUhn5U1k24nhNjACRGCBsmGnQgxFhQtO74phJsKYioUDFBj8
i3g12Xd9kIz205vAFoPCONakMx1mbPtxJSjwumS5t8LR2kvDP4CCAhMkUxppeZYhqSJwXSHYQNKi
SV73xVLc5tVmADe8e+ypt2AYn4kZLnCtcKYlk4BhwI56XHg40Fi1zjdUFvfSwlH0XZahsuMvetbE
iW/pbiyEBx+4TyhlTLSTz/QPJ4lEN5q08lJJZrIloUnr47zm+NMTBHRdcFS8tCRb0dMsxhdtWHJr
rIBGvaXwYun5e2CA/CZoqQ4zC/5Id8tdkBmMVib7qgQtYJapfZw2vww58/ha7eaTxPjDWPrmSeqQ
wWz+YqMlLkQB5LNlqGxxWgGYsesZu5znYuBXABfnMEygMTNIGQpN2idD8qNQ4seDqc6xBT7zIj2a
VCCDWCrEz4TAIWeSc8C7XUPRFLN8NbT/CNXtnHser9TgXJgEPZGEYB+C2eIfaPK8kV5+CiRavr66
pPbW7ApYA/kQYc25TcVppKMcLFbGpfcnNcrisCoWPVUg3wYNrjpgiwmpQP7YBnqJ0vWMI+fvPrVI
NQxanoq+hPcgS5aqCoQBzKP+tKbJ9993w1+n5ywwv8yJqVINJ3pfP+jGgmPA3rF3rEOOnDe3oWgk
s3E7yQaQJfTFKUUJ0xe2POjytLjtTYCshkgr9kSqR55ttvBHU/QZ66aNGcxny++Ppcqug36+QRYG
Z9PIILCxAlcWGCGWCRhDzRiG48t2oked3YBsUES3DdwPealvpwn6YojvcWzZONfFfWL4y8HaTHW1
vrI6jCZSmZdlJeF6qYo/k/CRbSZdbCnk2zWIsV2SgpwGnXXuPJdVAnrnnT27n5Njh1FaMH0yQxxW
7CH4fhW800oNKYqnDtIUozhD8KkbKVFyxpQSIViLa2sK2kOerXU0C0yIJgdoUuFpkjDT97N8Udo8
OYl5XDoTlnp24Aao2ktVVeZNUDK0y7SSd2pRB4JBi4PmsIs9yKFOMA8YfqhV8ctFWe8dmgE7ALRq
56B1dS7DAJNP+scy5Y2HrWmnG8YYXAQ/1siYb7DAahg+O9Yij1sUxXGr0ffwESB7ddq7vuS2JCT8
sC5WTHzYHeuM2wXUzEUoQi5S07rkToJMPPs2Eoobw954Slv1sTSMfxdoxYfFKR9dBIhR4ZentZq9
642+SDGERq1sEafkxnCTaCYZEnT5tGEu8COCn7Dni+sM2cHb9sKm6T1N5hL1BHJkpfkdAg6IvVq3
2xYw5ucft9982BnoNA5iYyh7gTUcJEZRLQZ945PSsJMGhqJJo4rilThW3vhHBAzMHTbttC3qqx43
TsvC9VAVD9rgm5nIWjngjAcbssCi1mN4PxnZl7aAaKR9+up1LqpE3T8EMFniPiUo2FwoC3GpLTs7
6w527sirzutv59I7wkQ8NaihbUFjMUJZ2dUg0SqrCLjBT8Q9vTlz8ianoLqqZFidm15CnBEUl2vT
H+s6+QF4C0e6D7CuORPxWgoV4YuDq72xWJczw+StTHJj15N5tPsrykf/35Lz04nos58IfigR8UwV
kJ7tqWrn8Y2JNwhvydooMaxvPf8OVtM+ennysYqOfVq7kwXmMFs4B1PDNGscVlcUl7sK66+BnGdn
mOj1SH45hYt5P65Fx1wQuZDmiZQMTNW7Jk4tqv3m2e4numuixrNQfLYsf81AHxFzWOirR6o0/3HN
Ib0anL+Lyr+QoCEpJtMt867rkAA3U8RWmw4x3dHJ0oBhuUSvdPo61yD3HfTquuGG8R8l9WQi8EyU
g//FWvPr2i5sxW4QiGOCIUFEBjyAqJDo5pDRA2ULw8uQQdtcNNbAFNyFMTJgD+d1P4NkpJ9h4FuC
FC7q7tuxmT6QNhxTIe/k0h1nZnLsQh/bPIx8gwModCNmyK9O426OYv3opMkpaervsnAppYqfpbNu
DCXeVDr8aPe2deenTppX2HCpWnW7nHXFELItk5PMf6Xe/FyWYKZFMJIOBdNebhQ+EEeI0e4WWOy7
dfbejb59RLXoWMOzOVhIkXveGC7xWfcfDskOZIdq9hwkqFnzh49AI+443M7Dlg/bbhEYqnqx+8Y7
St+8ExosO+jLvYL1na23olvEwQOJDLAL223FfkJBc2kd/YvF0DVKtGh1UTp6lfVqFeKO3uJLJqDo
sumG9LaVqGBejSSB1VJP7UX0jKARQMDnGSmrAEWMZ+0+tKM1nEJBKZQVxgqXoDUQNqe/MpqmyEor
8jpDtMNvXUEyAcKE20LMyJFTC2wP/N0OKdw+Db0wHoLSpRUyd8ZE4qutc/Y/wMaSrpjA24FqzuYl
phEBHt4p0nCs9i2tCV7LEDLOtWXcs+S9IzqMnihooN6QVpj54ry6yAU7tFKK/XCBhyPpEtYp+ZfD
TGrm2uBSuoB7hvdsQtWbjPuqp9yQi4a+XBvYX8hKbrzlzmpK7uhK36xuffYwmo7h7crGTaGpPShJ
LU6wEJve2iD/6zYvzGVfsUd32s889/Xe65tvjs9yn2yFWZrJPadXciZ46aGtkwuWUlrP3P8x0OAi
wUYhoKkLz5PUeFky+7tWPAq66a/QRr+sotzR5K93QU1YicgQtmAq2jF2uZaGGs/WWuwLlpdC1bcs
lcWu1rer9g9Ni/zBTaUgBO590NYteWfzzhR+VNnFcD12VhP581YToQqFujNTK2Gy0IhTwe/057WY
Y4qiBxQdd13dRlkaohHckKojatphLA8+OMpssl5XDyxDF1bX0I6+egdhYzrZZjSt39BH9Z4ilxRY
cs8klwx66G+n5Bgv2/k99+RHIuAtlSCh0JnNYE+cbOfnbr2fs+8ehrUOTks9Z7cy3c4633tay/Y0
dqxpkgAunGf/wAJCpMAqKRrwDsaEHQUgRpn1LCVChak4TGT56JVPKiSk3EBMzbCoP7Gzop4wiohX
l+kY6gV0SNa4wQE0sVQQfQGZhuz27PVRhfNNG6CXm8hmAU3xzobqVIx5B1zuDncCCbcs3zDyecwJ
mE6qF7sjksPEsA9N8E07L4n4XfrZafZyNiRAqL1LIXk3KJ5BV5jktJncAjlCj5hkih3eNgjjNbet
b3ylzW8YWQiIevfDzUPesXomVznw34W9qRjnlP2g5ZG6AetiaFFi9FVg4aUxMGD7Zd+xTx6vSvJQ
+M/hANBr6LDL44azbMKap5X+S1NM73SGGpUqOiby/MoYBNdPz6FQavjspvZuOs0kc+nZBCLS95k3
2mdm5CpO/urzZ/udBWFxyb3zyNpqTqrmejbkgVwt51fnTy+WvzAoJDce+gJrW+JJ04uai+IsUWay
dMoOHUq0c45bIGZjTJfmgyEkO/l6HMVBW8N88IMpO3fFSmuIBah5HgRjVZT57C/t7GjQcB2Wi58N
yTkhq5vUc5/0zOAXuCFUIBLDkFPLr8LqXwwDcUWRsutSiOFUbv1on7ewZwuwk5ZLVCdMnZ0xJC46
O/qJYqniNWVW41XrYU5wTQ3h5lTht+/FQxU0oETRyOwDgcPTT4enJmcEXRI4kXBAg2msrpxUnP2O
XbspcSJNqpWkqSW4sOtuP4Uer8dYnHxSmVJ94fHOITCqi+ePmpusI3pZOeFOn6bM6m4rh+MlSCQe
Nw8A3wQJJivOwyrIcJhd9H0kQvQV+QkJ2ufIr9C+bgoBsTr2lc7kVTO5kXKn/Cr30/7gEfWskN3z
HA/EuJ4mZTkEY4bX88COi4gPvPmYvfW0HZCITq/pjK7oPm4B8aFmWzTyhRyMIFOyPHOcO02/5wP1
wwqTHCaX8yIZZ4ITzM4kKXvHBnQ5NkW6J7RyRSJLc/13ij/PfkDNRRPYeQff4JOXrO73Et7A3uc4
5ND0z22qTrrXktiigPQRKuWR2TS/L+IMt/buQ5e6njALoJlSXinyyoJaPncEqHQFy4M6D0HA2HBg
lWAP4LrHIWQSmNtNdhf2JQQ0644yqLhqA5TZScZwj8YcvQlCl8OA1eVUVQtxA6G4cmr3lacXI1qu
Cph3UIPQep50VT5qIomxorenPMAQ1OZwOsPBPUiBHANTf0XKrI1baAPkoOc9YkiMyPdKzm2A0Q+x
5wlBN+lgsotsW6ynyjfpDNsXyxXlwTJGyBVZC+CiE3y3Uh6z1e/vhuRn5t06Z35zMyTjfesQ1ZSu
ZoJqJHiqqvB3Y3qohyZKf2ecccOyFVl9GBt/H8C/n/ICcqjnvNh7ZBkxOaP9rpwIsoo4Yl6EeFS0
/qljDo6QnuSVxQJ/IHmksuKz8BJBLkGSH/pXBXTxT8K0PEVShKHhnA/GdGJHaoAU2M1zsP6SwcYC
BDZEw8RHZVDJwYp2r6mCpFofPAbsR7fHgVdtryf/xBB2dm6tEbefhfZ3BwmB2hbTcEydX9r4krU5
dPuq7L/72Sf80/kMEk2aqElPIwNO5qTHtswq+GQaxrWc0AUoUz04vH0XNaiHYes16wL+SzLkFzL6
2lO6iFuHWyce10NNJEc0pwKzbab2OdOxnbuE5l7TXO4GLa1bBsHc3Y5RRfDriJAdv9ZxJfHDm+6C
ICW7zDcpENGoxK45qb0z6YNVOU9TBWU89cC2MmP5s3RkphQmWHP6Uoqjt1ll4LZ6zJtiKd8WG37G
PHPwhHax7Fkhb6bOF02BOdpo0hUEZfx47V2xwoVlIPP3r+LMpKhzxPW/dK2v86m0zV3GHIcham3v
7VRn/yP84HP+r+l3+x/sAv+jvaRn2SF6w8D2HGR8/34X+N/ZO68eR460S/+Vxd6nkCYiDbDfXtCT
VSTLsOxNokxXeu/z1+8TlAYz0mJWO/cfIDQkdTfJYrqI95zznHkYOqY7LS7KTHZQPIkWl/2wavI+
X2qSe0HjZDRBVcbFy40tNeqflYZsZ+S0Nv6NPvZ/E7Yt5EjdRI8FXgwz4M8fxdIdQzi4WBZNz9XT
UDf+6Dj+S1wn7z0GvQPLtXcR0C+h+eaxs2R3q6USQFV1xlMbMnVohtP1I/23Fv+3WjzgvX85equP
9uN//LqWSpw+MkpXYW91f6lONdzr3/lDjNd/42ghudMKoV9V9d+leOc34VL8gvgrgEOg1f9TiRe/
2Q5KLOo8lBjX+FclHiSEY+smQvwfv/sfKfHS/av+zUhEmp7glIcyQSPrX/RvLTN0PfET9kptCriN
9oPQOykgTMaI26RNWHMTRGHnnNHuEFDSvbBgSWJwu7ULj0JndWebCExCFCb7gbwjOudEpQ7ELcVF
goqybzux0WVzFwH2hPqprXUE8oVuUWmKolPb2Yc5OifGf9BrufhbN9h1vVzLzLrXIEshfpkpV51N
C2H0qSosxvRaZBM8JVAAKjd6nAUPBEu1JwhmStQnQSVzPkyJvtfztBEuA8TnMqV2RvFbBj89to08
+i3RxVC7gCq8CJ+Qcx/JC4E4RH3GOaUH/QocFsGwtCD2BLpHJYMDhNbGKR86adxkfnumBdPDbIhf
XUfSL5z+qEBM2IMucJzur5SqDic5SQWzNd6ZeyYTu4+StyQ7dCIEu8MhscFyVpAH5RtI0oQbI4F/
lhms24keLxijjKp4slSMqRkWtV7ig1LYK9vgp8uSAPFiQBN0bz3Snpo23GQln4r7/hPCNcETXjyx
5X3g89a2QFo1OsrLxXaWHEqr5Mu7HpKZL82ofCCA2nMJDSMMgRwOFEbUyhg6Aw9Ur2IN2afRyX1H
WdOCskmEeKt9nHu2+xqhAUG94tIL29c0RjbjGxvtlgRlUzMgC0GQafNpIqxDeGV6NZMItFuc4AQB
etzRUwFIN8a+NdZL6WuMqIjmN3qMTTYRL+5cnbNsepBtfLlyrPSuTdl2Z4vrD2bU2Q5w9kXHEZnW
4J15oK9ciXFNa80Pj9nYmqi2ziwxYK6ddy1QOXyKKTNrxI9vMzBwoBnoEUE0rCnIYsfBljjuYHhY
uA2gArM/tEssXhPyEFHSk2Yayzgfeuzu2W3MMG4xhuFPLuXJchhQF95eqyHMFbjhsUV3QOpKealy
DPN+CZtyTPi2IjB0aj/qOtWPNAyOsu4SE0Ita8D9hW3zWpbes+W9D5KLxiZADEYvszHhl8TdZuij
MmbYHQ5sbMqKUS/fPkkxMgGWc05t1VF46w/VVx95F0mvr4mBvtLWmc2PdIVFlfX4i+Ab7oSi3DiU
ptiJd8cFV1Y6e1lWKuqKa7uk45RjIhXm+yhu3oKR9ZNG76TJGXQ9/RXK1efkpsEDvrvBygHIke8V
NzYuTnZ7fMvXc1bdY4qkOTbZfAyN7sAiYkuQC21izH/qUO5tmMzxxFoiKVnWVBG9HtmWWDt5YUhm
Wsc3OuNj5erd17p30ZCHF7hi37OMr5Hz3VskJ6Kq++shHGYiheo11B8FvcGcrwl+yL/uKDRgt0yJ
S8ZGgylAxs1iiD8zSlWcNP6p9A6LLeuopdMgM5XRSYwURPTX8hWpA3vkRNVNrljdse4VsY77KCHM
mRJA+0q89GqEntTo3qfGPje2dupTkrq6R1NyuBzfrGjL4ClYOblkDe7cQ3yEMYotD5YaaNHwOBAZ
YLOarIeIDWcBL+8Jtf3lCh9EpP/xIHdV5UsXdg7uVxTNWpEFscrykXJ1rjjaRR27xGFJfT3UBg76
wS6fwv4y98yn7RHQgAc1EgRWLKi9NJu70iblnDvMPe2c5lOyjaYzmkshMFhOgQEsANNlX0JKZS0L
0pVZ3JDoRwF7YaEW4qxQkYsVC0vqrA4D8VkDtgrDhD6KAvKeXoQm+0EF9CoLPi+AGGDl2WHQ3EsN
EPAKa8xlr4Rq8752IRLYkUZ7rS1XIT3Zy94kDZhhWVf30A6AEQ4JGJbeBbjpZ849R7jlq/pupCI2
9ql3iYebKkYmyIdLqGc/xMFuExIC9GmwsakFgT0YM5JdGvwxCGqcjEgxlyteL3Q4D2PBLy6KeaMR
7IOPzEeS3ZfTomMHUFQUY1JOisoCGcKNMLEJK92VNT+do/B8geX+xCZkF2s4yjR7TIaGgPuIw0Jz
8yP7CrA1LqtkvmFt1H659OMEJWe5ovLptC5d2XAKC2ZqAzMRFFWF4ytsE5gHo4CQHAUpacbyfpmv
iCUj6gj/0o3FusxVlVn4aRpju76eC4KHSj1z6hopDUIMnih7tC+WU2yYm9RkolikI3J4SIrnDizJ
Iom5rRlWSYur/34FDeoJAJSxaM+9wY45slkBBFI81Ga8nwhEQ1ryLq3NLsxifKWqlEyOYZbSIgkL
xY6z0xWDBr3+lm8QH7ACzl0hb1PCkfWj4NPluDDbxVzlwPPgy7/+jhP3HkNsY8fn7Kz4EPcViixH
THEhISmDeoMD3zJqh6KmLsYoNu+vp2s+2ZfE/MjR/mlEL1+1wYbh2a9q23gTeUhjMg2udfg1+ZgM
r4fTMePP6zuPZXIJg3znR1TI6v4eB91JtC7QuYA+Cor38iT4ch4dn2lJRc15X6/9SC4i/A9hZoJY
MJfMszj0/jpuzNu+M2+Hyt+BZ74r9aOkX3S2qpUwOOWkfluXAs5M/qzBJJ9Gn2HN9KhFxa+sOTW2
sXOMeq3O/Oue0pWHQHgvPQJ4Z8TnRO3GiagsHAQu+lz5rmMwmUbo7EdyyX2D6BB8N+Y90tu617Md
sxveG8ps6O6FYx4RywkoEN1hY9fLbCWEvfdzYAOevvHKdjH7xmG0GPvnJFc6f504txakGOYqJoxW
VouLyoh3EeGhadZx17QLQ+u2I4/IEiZnRR7BxMzFgGQdIsQnxSF2vJVkxD4YoHFUlcZgHVTvit3m
q4Idt8bScaQgxzK5mKYWJqR5/f1Jf+cf6qo2+SgJJOOVMpg/UDJcNw9AX/cu8D7Ai+s6/ZCMDczQ
OoaQDtuYj8k8TGoG5N4HRMlli1mkT6xVgP5AdfDahz7JcBlcEwLwqqoy7gZ0L3s46l2BQvQ++Hz7
9FYwr147J/c4kwkrHG3djfzRgQhEhMNdwhAozI3weS+6kWykgXTaBVm60/zsvqi5onEo0lv5UDVw
J41k12PLGgtqTePsCsol8f3IDOyBgl7SGaSPObUmkJ+87LIyzUPV6zd+o63V10cOsTJ9wlrTYxA/
WkP0VnUbr073VHHvqpnO2ZAekSLdpRkHXa/WroSh0YkbWVbrhm7G3oXvOepUowuK4P2dQb9hMXFC
zNbRANvm0/XZ0oBdkpAyb1Cblj3yBR2NmEo32Oa/CGwsc9NctZq+aT1rRZpiU5hkJH0eikKepk4V
fdjHtBCrHLFeOg9RBuZl9vaxru26VkOAq7eSftweyaGHd1TJI/glWg7INmVovtkqG8QptLXdPIiD
DJL7gPYYRhm3EQRtvq3eYZ8RmEc7dRDd4vvMLT8b5x7ELTw3YtYh/MwC0cxyyKJEuf5oD8GMgah4
iJXLn+M5LKL6eXLLjzrPStbiTJAbbnUbBifJsXLnD92UD5mfvAxpPa3dwDsWvk3+vkqok3GXZtFR
0to/JjMS/ZSSU4vT9LmVA2UeXOYrt+i37NeHczLMP8z7ifMtMNZaahYbbtPJIvSYwY5swXXqJadY
4FaUadMQMQAk5jLD8O93sPdBybUejVmB32AqvqVvkxt2py2k0y3jOKDlrOIGSdQoXfXydRJcEl+u
h7UycsMta4v7RLKpkTkvNvU5ayIWVhiXz8IwnocAcw8zPTZiCdFTW4+3E9FkmLf63vedCw2e9io0
kn0rS9WxcI5CcEBXqhgR8JVIeqwpa5Ipq0Fa+VrWOVDYEQpf5NMcHnfKhUTIz55XxpCd0i574ZHO
oLgotwOc34QR58KTP6XOkA8PMi4lL6Y7vGp2bTnSGNH1F6awENasMVpZvfHodEMF2VtZaXrznKSS
/ecQ3MUGq4W2fElsbFBFhiGgojEctdvq77gT7nOa4e2+Jio75PE51ezXoI9uyzDpDtoc2UuKAE7w
xL0lq3JcHi3KXLme++6N8q1xYxl4Gvzg7F+DoioymnnpQ6hCpNYLewrJpDJ4mVTIdFBxUyzbsMW2
tYqhliqQOiMqlSqiWpFVRc9h6aoRUxI03zHeot8AKad9ITGr3RDLIKSH+CwyRFAX7AkSNU+74mCS
kRW2dUhUaNYUJLxtab44pXtD/1K5t3P3SMEGe6gKGD6Q2C9bxXBN8yRULNc0WdBbpTsu84wI16Tz
hTqv7Uw2Tquc71FjpdyQ87UpnMdS8UZLzMmeKMK1owinOIs9nYxwQVZYV6HhjPTwpGLEo2HdlLO5
paa3oymh2LckjtnMsz3k4iSJDHMIhTLC/crwEBYJeWWGbYhe0mH1Pmeg3xxM8KSbe1LOBFLw/Krg
s0YCWqootMnhwHFc3vgqJk0p0WcOhZuispH9DFHqiUx1pcLVOupIoxt09Krg9dRmb0vDQwkCMxAQ
jyZl1KEyGL3Y9RnkRxXhdqOIpwoPuzz2Iq63HFARwBMQK2S/yYAHkjB4QSp8DIyt3nrPhYqLO/Z9
h9i4bFWQvDeKt7gyD4aKmCeOB93SfxcqfJ6pGHqim58iJXdoBcMKGJqyd+NML1R8nR10uUtgIR1R
PU5u6oVcgeMruK9XCALXRU+/ch9N+AJECuhbmCo/hjag1WtXlCQpsRyZemzvqQnB8Ir/q9Qo0tHD
Ao2PnF+r19+aFJuwKIqVg9Gi0kAuVhZFAwXIIYA6t45+6TunvY3TA7uJAcgLnrQAGoXnPvgWpSm6
4X0X2fRBrdAXhmvWXhRB12LksIwTd51S7Hv6UhLDjG5mNz1Jz1KbD6dU73MXpfsCfFYk8gCLDg6Y
X65P7AqgqI+N9ZiBAZQk3l352CFFDGFh3dqQkjmNxTIJbeu2cXQHV74Lhq6ixKT21qPAUI3hleBx
L0DPqLqEOs4Y2LrJZQzSB5rS7W0hz8I/s0SlVpAYQd7VxpoCzJ5qqRCse5TRQDWIt97PHDzUVJwP
sbvT/fg9wFcirOwbcWg3oMnt4hwo8+QuAkwHih3V9q8F7BI4lN3aSjG+U2RcBvdxzeAFkvMahsLd
5GX3iZU2q8LuwYyxC4rqpNq0WgGQn9w4S3Zv2ZnVV+vM82qo27MPQ9rkh114piCAYX721sA2jQ5w
hr8k4dNSWxau9pYlXJ4BPTbYGbrntCVG7mEIr/T4HmWUzUpV7wfD/46opGa7V9C0I8W7VxT4/6Gl
kqON81Xb4glJmWexdSS/mwA46guWbmj47HqcVaCQP5LDC7UjQsfAG1VX8muW7Z0hg5855dVg6Lxh
uMdSAjxW75+sqd2h4hwzxwAekr9W7Qi1MTzb5mM1eEzPUqrujeSi9eZD2fLUyWuuv1IzhyVcTmeZ
V9/sKGkcsBnYhPMXUIUJf02CYYIAZNmlPHiHDap+ivEAHG0229SyFQjaybASdlmtWKbhCgh5VZnr
dLPY5htVI+W6nRAiWdPckAZ8aZzhCeH/2QeQtGAHHK80EEuOxYawEiUYjA5ptjep/0KBW7jd8ORS
hkTJmUnQLySYkgKJanJMgklhrcqe3dWcUKrT9ffMVO5cF69ArzJ7UaStLZZN364Fp2TC1Lo0R/uu
G11o18FR0CCPTpWkFAIm1W0SDiSakxprabjL5xbNSJBG0SSPLSEwjoT1hsaPYqXVobfF6ENCfkMa
BgZVxorZkMmPZpTEHmIHYNKoz7dydA/zsxGQsmELxoqKKx8MBYH29g6q/YUZ2yWjgIZkLcvhITzz
L1QjesG6KWx4Qkb4HhY9Je1jcOwlKn/DgilInS/MuNGmi/HfTNPjNOhPldNN3DDTVTPxnKRgq1tT
N3VjyPI2A4kJ9dKiQN4q7j1gHJq4rUWQ0B1a77lxM/VUxJpKsIIvDH6SMiRAOQ90CErbgnoanI0G
sK2NbdJ3gd4HNaHIOVZ1ulDIEFNrH+xqcQZTfi8MrF8Gw9uDp5F9z6NzUAoiqcqYV/rPrOs6ytwY
X8v4YaiDmyi1VhovJQwWaLZwsWJik0mbbt327tnJP/yRe0UMKMap3QNLePBMBGd2abwPqmM93MPl
y9e+kFiuFGPW5TrCxU6/lQc0Kr/DG/Briog8A8h5lYniKFLNY9f2l5/pX26ZhRg9iaI6uv2OlIaH
ALwu2Qn7sXchAfTRd6dnb0nHyCFCbV0Shruw33yo2EBt2qi9sYdlivV8z3UG9pE+DlUQk205Y5Hb
fOadeT/cjx6s5LK2aCwdK4YZ/BKa/SnE5ZQFD2kwwZijWidrOVRDJh6GiC1Zllve3WS2nOYtlXmC
yR6Ye1yikfVlt9RtRkP7qNt8Mr8XR8s145MTpHeorAXp/MHZ4GGyyM7ixulmDUJKAXllNKl3LW4s
a7wLVFml5Ws0PujVxbLM4KTBkaC1HR8LRlAUcJyyq0iIYesbBsZK96PoeCRWDKOGcWrWJC4It7ri
phy43EBxLWes8CFknynq1hrO3Z1G5Xpe9ispieRn1mdhfIGa4U7a4VBdTSauTIO5ae2guA4FDpOk
H/oN2cAO/6P+bLBpkJTFLPQBJ2vvm+IWEMezZ/dwj1pz43m40WoD72LdF/dj2x8xJMRPZXhMyojG
idqF7OmH3ioI81NslhgLx3Ob59FGA+G0EK0kEDw62k7r0QlmwmqPSJ7LgL+88NQ0qMiUGpjcGg3s
rHTU+lNQYw6CiftgBdm21wcCBeTDbpjN3BlGy1wN+xxAAectwcq1yYLbisOHFYT2atso3WPV1wTu
pv6klVStBEIApMkpIIvdX6qRTg3R+HyfeFaY8Y71t4w+1EBftu2rGib5pTyg/y+v/RQurXNYls2F
qgGI1fYvY746tQyEYgMHb9ozx3HCU5rhy7hOUAoIj7qbEscBkU9k7I0Y8t/FO/+abdRd9FP8dqZD
tBNF6S/N063vTvo8S+UtszZxwhMvAqdS5MZtIrAyhOZ/B5Z/lzr/RiQ1mXSjLP77wPLxo/7C+Pav
ieU//s4fIqn1m2fQeIEeatvC0m0o+H8kls3f4InzG8KGFf27gPqPxDJ/yfYs2/FIU0pHt/gIDXC8
8L/+pzB/s2mnZiPNoReusNz/RCf1XJVG/VNaFZGUd9eF0A3TsMRfTqTMmRo9jzJEKs8yIRmkbwmI
W7BfWGjxB7dlmgGsI+4gcu8If/l16BlMBU6xrez4gyvOXTjG8G0K73MgSk9hybHzGSFiCl0HbY7f
SGjbOKzvcgboy9yX9iI3uM+wimeJL6f9nPGIB6tfLeSc/cqhB7csils655exy15O5OIr17Kj3XcS
EC2hMrIli2ICGMYajCTAZcAAXVJui/8PazW6oqPYqFRhUFZH5aFXnerQP1h4zQmqvI+V5i+ZD9IM
nXvMVWlX6rlGQWsyXq4BrKShvif9+RaV4jEIjk2S3mkO667Bi9Rq6HtKQ9RRGz6ul3mrpm5xTHrf
gmEhHEdCsGKaPshp7Wp2WrIaj8S+9rhjePMmY7nm9mcf78M+ktMDcG4Umtpy1lzK7PBIfcHWN1a1
1U2r2Axa9onzNmu9rxIj+cqv2ESm1cTQMVo78Af502UNHKjNNjmD6IXuBwEO8+CmBROkm8SwPdke
BAYPne61yww+ZwUi4j2bmaX7xYMB4NIFMrMmpJsB/tBuIw9/T+M0dFlXAdqZGz2M/vxmC9z53IiH
nVUAi+B/48KpiHXGPQC52ryb/PZXVCSQ/po+XzkdhsUiY1RrtIxEYlfFC7txI4vMRT4BOu7lWb+8
GKlbrrqMejY3MZwT6YdbjZbC7QSRq7QBT9Qlb1QLWod6SJ5Apzx/yyTQeHKdAichT9xSIYnc58LF
mBUNRbiMHAK7bjoUh0RjVhmbzh1uL4fQqG9vZIVI3AdNv7Gj7EABnIHrqXlKkzk610WAA2uwHmAT
DXsPyNB9NI4PdvDiBYQ1peA5YPfIUSKclH+e/8PgonvRvsZ+ep1dEJr9PL76XrMqcQVgF8VxWA6F
uwr8/NQxj1+OjmCGIsJHF4CyPtYsHmMAUAoOXho06lUzikcz7oUJjIYO3/y2rKp78ks3+zgDIKWo
SSur9VNGNcj2Li63RdjK+6ij5gaPmAvkUNd+dQLSBRn95TinrGrtwWa5ipYItBNVbtAeK0O5OdVM
LQQsXCtEvO42Z39Eke9KgMNQNPExVDDAh/CrKNpffmvAzWo0eekd0FtVCybaZWjrF4b1Gnc8DM20
jo56wudWdbyqwSvWEmQwJbFXLmu2oi7tGyOG4tIz6rkJvVw8FS6Z/KJu39oXDdMgkJ2JfKrdJ49C
dD+zaQUYY7kDRSkQmUAnxDdw31hqmXdpcgeCwmw9jSXv3ufidiyqcu+7mCaNuATVTw3oQiub6rMl
05Jo3bFmvngZMsZXFWRZuyaDZiOesxXduTQN3WZtBk04wOmIq4VAZ0DC3uhbOrsC2TyGcsR+oY5s
rX+ECSk9kJsg74NkX1us26VWnCrM0qGDQR+AmYfzKzpnAKuCN+R+FYWEvJgaL66PyFuy2SyhisWq
5wDnHtVlqbxNVQeCqcoQ7AJv68zGwZ4Zc+HwIE5et7sh7u+LDFRNTK0ClSVJqDeHrjnoGS0jg84w
B/KZRR1DEPb3tepniClqwAb6nlLcQOcqQdKMhoNp52r9ky0DRUNn4zBYbPVxxywn1QPBWIjQY3ju
LOOF1WOjxINGNUdErfXuzNVTRKVES7UElQgs8OKtTuWEroojKtVCYdev9EnSSqH6KRSzDQvCzh73
Jnk3s2LMKWo3xqUc3IPu8bNV43Hb7GrleQHYj4ZrRU82tRg+9RgFs+VFpBozulB/SKR/Jx0sNLFo
4f+X3BcSoEqFatzoGMiIydiCbf22KyLziQcdvsoAes4UdkDdOGmKZqatRcNok/ITDH2q4wMkvwHZ
yD5EzOQ03Eub2MWSN9KxnddIx+JcSO4FWnowdJKspQjIHku8MQQOgo7JoIFtFKYV3V4UlYmngdaU
XNWnmBZFKpGqVCnoVqlUyYomtEOY4xKxVAGLVt+k9LGA4uPBOasNy0B4HHM6IQBHVbhgJcfaLt8n
8egE7BssoYOAL1WoqPPORk9aAfVtmVlFCu/Wzrd6DOp9oC95ZPqiamRGq/uVBbMya3CsaLHp6uHN
qMrnMWTeKXtKI42kWcx9+FCKtzDFdDLwqIC5h9aEeyBEt0q7HwhEvFVQnTWEvpzeG2camW3a0Z1u
MsUjPVYgCOSxs5PhcJgt4Fkgek5kkfZRBdgyrTEDSObkcZrD0nTnvVlBfrJH56FPtPJigfAruXNW
8ylpBESUEI5siNDf5MkmUAExu8yfiwpxwiW5XlBO5VS9896Pl26GL6Wslfy/JEHdMOrq4OU2Z5jm
njPISwIzygpjf7KJx2Q/B9igtcIFHtllp0kfXpIxXxPCXQk4GDiP27Xhzt9GGd4bXX1MCnKgOfDD
wWeSMFi/kkg8eNodIPNngm9V2OTkQemfyJaJzmQz8xnotE1N562gL5vumd0btLFuOUU1qAwrvs1J
zqBCcsEFJeI78wh6HUM+t0z3uRSvsbrFEfzvT7Oob+KQvguMMVBCJy3bcAZswxiQm4Gi1RkYuF66
2L2tsiTaNcO8Vhk7f2rQbFq2iQmnjgXCyO6Yq41en22NatyO+vTqZAr/6pZy1Qz8zUz/kFnyQGAQ
xh3BH2/QLyU/mZ0q7DaN7sDJx6D3NhF4j40ufE5DKfbdjDZQ+PqtK9mm+sFq0gXmrgYsXRY+4l12
qYTwnnBqPHQ+Jyq0vBk49yk0HQijsXGxDRaEKRGkTZxVdHQk4pi4wL+JM3RRxWNaMog3DGvpW9MO
ktn3EPQM+UvrwXRw0c4TcyRG+K8EA7gTqdsw1IDDAFoCDUL8SoCxrInqoPKC2sfxZresbUu6SGJm
kCWhHMsmz6ImqU3DiqDmSWi6E/mwgdL2ymY2aONW5h73FBXFpxH1jw29agsS4VvbKg+lkrCoG0I0
app1WWWCnJy3qugdOPp6kWEPqJ6pFK/vrQAgmDcgwJnDMxwV80b3uwvggAMwZiSOIh631EWkCeTQ
cU8ok239l+3kb1rBuM/EiYTM/Shnb00W/Fx7lEyNWHqph6m/ilL5PDoGL1qjUVBs0KZBLTFrC5pC
RPs5mdYxKMnrMajJHC8FuBb73JgcYrHpQw4BcwXx9eeaj7cmwCJWYe/bqTuNPcPosCDAEnV3CN1M
J7vE27ZdsY9D+8fOgNv47kucA9c1s9hfDwC43DxcWy3jyaYDeczNcOGVwXvuiV+tYH3Bam8X8gLE
O94Ll1wmoiB7ao2K46ZiPqMS4HqknowW2oJeoQA2vkWqRG7HgPSYHs41qI/iUZLwZi407TwaqJb0
yT6nEzoMuvm+g9GkmiB2s02aAFu0uXHcGysNul0tc46RM58qzI9lT4khu6ITx+o20dnlBH18AyL4
YAQMbOOs3ZZWcnSsCqLauJ2tN4f32oTM85UkcDt0fM7SJiybJHeyojw1IDQZWFQ1SYIQe+pTYVs6
b01dfMHfscC11J/R9IMbu9iQY/4uXUby+eDg2OMxhcpXcBFxqIUXkQHfk3RoeKKsg6nxVnY+Hmyz
gjOiYYdJ6fyr+2jahIzCVi3aDbf6sN86PAUWo885AxA+WmaGvOD6otfZYp7fWXf2hO2B9G8LGUUF
3AfWws25bprvFJgEZRI9GnlBcZjpU0dNjIM4LKTEVUUBhpn10aHqOndNMc0bcpW1F8SsF8VdZkFw
LJxmQ8wHVLptHmTWzOuq5CEXqHWBd5vqwBpx2sXUObBKtOrqOBJpiObuFKb1Pp1VlxqrcGC+pVP+
UqCMTVlW8SaaC8n8srijzJgTzFX3P2CLkpkltT5bvrQbcD+k8/HOxRYz9JR0AbC58wSdu/EHMKPj
zp782yyKCEWaQAmiqN8Du3mMowyAN90e5GDHJ+F4R1m0n05fH6c4eeTBTpaJ6ZZlqUo3z7UJUblU
lAMgnufyLEzI4LZZRxt31r+zsWG0HRk2fNb21dNY0flEhA0dfiiOd3h4KbmlvjTiQ6+13SGPqAax
ZnMlbQqFDSN7A4TO8zoHhxL4L4Hf2ifSnxga3Z8m7NztDB+h65wlNpIYm3y6ydpm75n1r9SHMK0F
47bPRn09yeAbp4YSrtLdNEm5aLzB25IMRYKeqT5IKkAFFVZ6I/3StPCMp85elgE0qqZn0Ili9zp6
wcHRnWLpUFfFtC3pV41bV4gF2B+dJkPI157dgRimX1GErsvpR+YIGP1H1bJlN0LAluy2hBXEW26V
LClmhCCqUb4iBQYobBABdMM5dKAU6/SKD6BnFrJJXK0CSrttI32n+nVYl1AHjCt+YNpzqy2XngIT
pPFdp0AF/hVZALsA2P6JLXvA28qNq+QaDw+Zlvs3ZDWJyrFwBcrO7o2r5z8PDxyjr7poip/2f6nM
AXdbAqxB2F4bDf/5X5ci45//5x/5ty/0p9dt/vf1RYh+KMf+n/5jfXXv33e/6unhV9Olv3+GP/7k
/+9v/pEB+LvBGDMojP3/fjB2F/36RsBv/zQZ+/0v/T4Z834zDcfwGCtJUM4Sk9Q/JmP2bzajLQZm
lgS7oOIF/0wQ2L8JW5ikRR3h6gj7fIZ/TMZgA0J78xxd94iXWEL8J5Mxg7f5y2iMBIHlOqZhGzS8
mJ4FuPBfCXoV7KoYrzJyUJXR92oOEF9G7sN1A+aAFNTIZZGGgIK+cuvTVsN3ZOt+FSTPwagY70nP
xqvf5XlPQg3MixrgF0zykxofStEL6KYD1Q8WK2uLub/H/L/C47410YipZsDv2yuZwFeCgamkAwJr
F1OJCVqNrGCiL1BVclMpwaETJXlDDc41UsSgRAnGeM7GUEIF07O7OQmTU1baRyjmSHJ6/yiVvGGh
cyAg9YdCahe9TOVuVGJIqmQRLmH6bCv7oUNKXjE/WmdKRKlQUyLIHGgrlhJZrr90o3hBqh7gfA/3
Glvwtc5ddw2gmvm9EmxoRKNnR4k4cmA1gaYTuIR1p/aBBMeFeT1sNx2nY4sS5KMIzT4c3Ml9BBHD
PVuJRnnmvfe5zehICUoaypKDwuQopUlJTi7aUxVcezPEr6EsQUbP2FzCpU5umGIctqVAOi6NkrKa
4T7QjyVYdQvXJYjmepX73iFBASP63VAt+QH295yhkJlKKvOVaCZ68ydIMM2ipo2oamx0HyAFYbjo
GFLqwYs2qn10Yz/0KHIuypyuJLoiafFGN9693VXnDhXPa5Ylml6lxD2hoXs7sl27SvjTUQAbgZrX
A2mx9HiTcrdjb2uBnFLCYf67hEiEAkTEvlHyIjFjCpE/LKu6b7BBYSzlUI19fdvDJB6VRNmQcKb0
MF1FLcvaSppPtv+YdWW9bGhC3GDR/0oiPreSPl0lgnopE7c0eW+VPNqjk4rJpIi6ic+ixwPZCXvF
iXLJ0FaRY3SHKesVUAdmPgM5QFLuNU38A+yN+VY5Q1ge42sJ5/ynMEx+EiXmku/ctPLkK5G3KiV1
O+i+UgnAdsP400cTzpQ43IY7R4nFsZKNNUjjt7WSkrFucKagLpsVS9jRvRuV7My2mNX6T4xbDIPP
OlTyNIPWjyAp7pJ+vLda74mgbklLlLVqlbTNoGnYdFGG00tYW0cJ4ACkn/qMvUxNYq/vVH45n7S9
1rNGnbNiU9SAFDwlqteo6zUqO9fxS6Jk9wb9vRlJaxKGeAN9AcRbifT1Va5vm2ql92QXMaNsUjR9
P07R3ZXMHw/jxmA0EPjhTnfqftfJmQ2IZXz1vcEMqLaZDn9TvYWfRNkICmUo8AQKWD1jgsNrYFJI
wKTRe5DmY5EAycKT0ONN6AxzSeHX0cSzMLjjU6hMDDkZkbp4m5S5gX37z4Tbga34l19jjBuUEUKw
6xkGKq4g/TqUKs3PHa4JIOnABJWRYmyxQtkAQ2JlsnCV3cJVxosWBwZhwhQ7O6aMwHe+DVwarbJr
lPg2ZmXgSHByZDg6AhhFSz+mdCHH7WGGPP1J3DPtulpB8IRU5ics2ZbzjbGFh2ukxz0y5lIxAtov
Qw99DjgWkw6vie0AIQTsR/DDGs+6V+Gx94v7LhjvHJwqVsFazKjvB2MjlJEFswwnNYvSJGj/D3Pn
sWM5cm7rV7kvQIEuaKbbu7SVfkLkrsykDfqge/r7RUkCpD44ujg4kztpQK3qzNrcJOM3a33rTbWU
C+66de2AQvw8aCkMYK2DgzbGBVseKPkxjuGh1+IZpWU0OXoaSwtrEKJ0wCk8pMkTdCsG91cnZzXv
1ve1uGt1U8nw8jEO86dOC3faDiDo1PrMv7SsB4wIQ2KUPpWW/GRof3pqrn3nZO6FxCYwqigLRmdy
LqSM7Ag//oXjh+nt2l0AXgLj9rXE6AvtSLhLtPCo1Aok4JzCuCu1MMnVEqUZrZJpGulZoV5qtIzJ
0oImT0ubKjROAq2TW8vfJdqnBQ1UqMVQyfSYES4CxZKKtcsnZs6nJS7UZUgYt9aXElVVreVVtRZa
eSiuYi29WhYHe3r1VWpRVvBHnoVOy9aCLYlyy9ISrpnSrgsUD9dQdNu5AUEnyAsly8YW6/xFxiyy
zYkjEXT6m49KLNRysY5cFNEXCoc+XHkdmWLnzJtaJ6cNrg8uGAbi11SwTq3syyBx5SnS4SuoWMA6
InBb5QY7FgYgW3te4k3Ys3wqlvRp9uZNFWLRso3oCwUX/RsFI7NdCyB4Ch4zheKXMZN2+snkKBE3
lYw/VK+Fq7CUGKrZj1FCM2FQ6nt5fe5K0hiREDxWOAAqm5dq2jE/CNL8SZnM50C9XdLF/YjRSCGm
5y6a3OFgOWmzwW2OlFz6/tZMa7y5CM1qczgmYf3QLVkIqvOlMdmy5AzUrTk1WSxltOr2BT3lbeIW
8iRjlBJNh3Y4sx7ttmvPuZnfRXGGMDFxxm06LG8mf6WE6M8kwqaxpENzBsx/W030FtmIRrtEXnJW
wC5tcKapUr+Ufh1IV76bWs1UWQMTP+vG6/IHNJaqgBSeC/hkpuCB8kf1FvVsAK3umqyXKijxxuWM
hqf0G9hcjqMlT3daUzFmt0FIugKv27RC0y0b7xul0SEujR8vte9QxwGKaax97BvvYUG6huMeOyEu
c74UGxfd7iodxckrQO7jfzmXdvHZExnG9u5Tw26bcq1682NUxnuM35k3LTpRL3kJA+XiAnXXzl4U
3npoEVTQjj2WTPMkRCJ6tvYwl8LbNT3lDBym16knwTMnxSA04jMZDXeeJBlhpBUEcsJhJrUEVXPC
zTqddjJq76JsUkDjaclHmxlGFLPLRC0aCCIXvb6/BlWCYspGppuUy26xZnmaPIqfOjfalalVnLOh
fhWIR8N+IFlCoG0EyLJP0ybesm5oYB2BtNE3YRKqrfVoeAaVR075kFJtjBg81ghPCmYbTUU2ywqg
Nh+BpNoBGsmW5N3HZLF2mRcybylo2OxkepYpD60tC4gBPUitSP1Cmbq2vAcAIcZ28SRK7AZChcVo
LvmlJEJWf3zx+qtbGTNrUOoAm9KYedk9mQTXydS0GsVUTjMtmOCzJQBxQtqoQR/dJx1e/YkItLHc
FWR1KchjMKGxXFmrqkE1BBsUN0Ae3uWhO64o8ZAr+gIkAFvGFUHU941E/BaNSIA7Y2WN81NMGJVl
PQVFfru0OUA4J3sVQ/GCm/zJg9Ifh8Xt0vGMqYS7B1NDvJGJ+1rwW/vIuncD7zFPxYntCsAwn2q+
mv37sjFe4iRlWFljBGnhnbGTRCKJHG8VZwGZGi7i6Gp4ygc0gRY2uyEBohE3FzslKSirECpDXcNL
aihuBaLvOB8c9eaOj03bfHYxGbdmChOvIQg0zXX9qohm9WHkWsOpI3Co9b6l3d6MXbUnfsAFRbeq
K97RMKT5unllBWbxlFXELjC7LKA6dLZzEgPntOR/ZDXAcbbShwr6m52W2xSORhBWN/0Ax0C5J8tg
gFl84P9HNjsW3404ZoXgpaa2pTNTw4h1Soyo5z73HYE2QgyburH3LOJZUSzD3tEYm64RF6ON1p6v
eKz7AwmH6WaBCBMt7k+LIWApMNPC/wMF8pnncHs6iEnbpBaQSkpvLeZ83iY8fbrIThtvU9jleyro
hYgaPs/ds9dGCM+cYSds67dF6lBJrAhrCVNau8XFXIqp/HlRGo+yEAjENzQu0U1l5+KQN5qeWGQv
Xd9dAhe7g0QT1k50J4vRntD5FxtyQ3ZzDtOoMfY59iA14yCBCO3b7gkuHOdcEQpOrFfZhO/2gD+B
LSAHJMNZtY4nOJAEepKmxFQt7JnylagACTZljgfGrJa8cmGwO9syQO2Elmct+/FWaO5tqeQLU6ck
Q7lOJMSME5SFUi3vBUiV0CEPmFweuSJI4s011U9jEQFustZMFCJGE8NSNRvEusnsJR7f8xxzojSy
n5ZFPV+cQ58W49btn7DjEGintWjWANIEF66PRm+VJWG1bqiJNwblydS4l0rVbCzj/n6gl3ELihpf
stJoy+mAdRuxQMnRm87uyZMYguos5DDp24es63/KghAzK6w+BiNhtY64m6av23VD9Vq55jYoaUY8
x+2RmemzEkScN8QGD6PzoqgQjZL4ypqyyJ0QYBLb8QAA7LCwhTLj/suP5x8yjZFpE6k4TgZ7gwCz
EhPsMkzyvWBOLgya9MAiLM1eDiyXlpty6mYkr/ho9IcZ659m5pWZDQUcF2tEG16Q/9ByPQgKPwOY
y09Owck7lz5DWxgtpngwW5jH5LwNVneaWEuuvPS59zJtSuE89o9j7z7gBn2Lc7xprklMSj4+WJW1
yQP/nDs4fHGgIl/nCdAOQjbq/O6oPiKL2NfpO4QYXj5STIC0ujeWLwz3+1Nmy6vt+LdN3b4Ju7o4
VXjb0iR48Y0RiqM2yjXDl1nX7wnD+ljlL0koiLdPOvxNJPGtmhKBWrldZsSUw8Kv6EYLi3e4DVS3
jcr5d2dyp4AQvU0I/6EWzH4IEOfvr34Yom3cGoipH/+YNs4FAPJPxWi8VQtCgVperIWPgBOYNRqS
ejKsYs73aQh4doofl7RAD+biUi+7EvsZQT2vEUJQjBIfE3bLyur3+Gd+IJ9fu6x9m8fgye7m40Du
p6nZCZM2S/ioJ2l7URoB96tZ3q1rnPFa3kciJbaXCecESMApdx/8vH9jePAG9MXJfAYwKiVQdX5Y
XJAJs816Ig0Vu8+kJQC0y3Wu8HrOnQBzvX+b4zjyBhudUwbwGtoTxf518aYbyMw8o7hpmxxsPuA9
np+3DFZw2qcHBpW8gW1Td+5vf34Pboe3P4wGC6FiTTgPIm95HdvyjjNgUxTpjxcZT5VqMuh+6Q8i
VC00pPPm6qI6lGN6DWeABJpBgIJk6w39DhQ09sMRsHkKygEf7uCSVQ393fLLExP4CfNN+pMJec0V
jJ7AOzSJiV0FJQJgrdnctJ16USW09iDbO22xy2jDt+VEiTyVyznsEHbWmK5LadjkPgHjjpCjYr5P
0n1DMZjMzf3S1NvGmnIMKbBvGEoxOCqMs282w6tRtAezdqEQGwNbQhflFbAbRBA2hyink6HiT4Lv
XSSxoDDqgSVC2RrDsXHMbevw4gIkiWFriHYdMxU/nIuPlMQWW3EizLTmg5PRQZJzlPnSWjeldZ+p
siDmj8pndrobo0edYFS/Xb6frQg4NgOBolbOBENC3aolU7v5wVleE7/P7hq6XtKF7BZ1u0DvzoIV
xJ0oiTkQKGFxATjtMBylY4Jnds1fhS/nHczj1zRHtEa5P+1Q07D6MtjR6QdMja+t0b0bBS4FB/PV
aubdKkY80LGBB3SwppvSOtVduhtxE+w41nRurfPVLTxGeAQegIUd8Gmk9IPhshkc1DxioRcaQixV
RU39DfUBgXnJrF+Z6evgpGcquuEg7HTZ+hmDo6jgtYkzLSUaWidbobXtJ8lgqhW3vc/Mm2s1wKBt
880QMe9f0IKvg85SFObRJ0cO6drkt+IGMlJebt4j2mBjJ11f7oa6umU7uzySFnrfAtWWtptBbRt/
0RpzIdh8D6r+VXsw4mf1nva8peIxfUFn008MHKaSYqidfsUVZ7/XRL9MYfPw25/pBG0xF7BWWBXo
YII5ssqLehss81gZhJUU1FrboAfs1AUzr4K0yy8VVsQVeEOytIscinw9sPto5m9ClTakvDsXxdZT
TO2HFZKeVXb8QZkhuBnwhxCN1Z3HjCsVYg0FHkbcd2qWxcUCqP/3f3CJgbeQZRzPBAwrGf+uAmpX
O0++EA0X4J/ZNGEZB5pAJ5daBe+ABmoGKntUBoAHRHtY6u7XyJJ23YJlXZlD+dq09i7omLVCr/wk
mRWGvn0fSaLFYp+s65kZzkD+bSGj61gnmopabglgCqiAB1rijtg1hhlQu1027T0ZZjkbGrxpBce3
YiJo2XvZoE9SDXKnpmx2k6Qv7DqcKHG5yVwUJGSu/zqHJWw8GYFg4OYZFyc/1v1wayvrNfYbegHZ
XLNpbZXq6oREKMTCgCEwfs6ex1DBbuBePcfodnCLjvjcSb6oNgRMA3cmn5ivlkRJ/hLLCPXLrcAp
1t1VAtKTHppMx+eVihhqr6gPWUn7qLBU+VmN3V6ZvEStOWSjtuQoE6T4iEamNGY/2qvUnY9j5p4C
oMsEhRX2bRzk56420PcnXCYnzd5jl1ovc7NvJyf6oCobwjPNAYCvwLlPEAoM5WFjTPV5auWZ7cNT
jp4RgQ+OSShk6WwUt4Ud3IsBoT50gbMjvxfHwMqJTk2RiIbq6GS19WtW55+zO8v9WBP9AD5n68Yx
7Bh3fM5LiiYT7MQa5sIjIl7IL9DEInj0WJjG6QTUgnfk/Jwb6fdcchRFNummvXVsFyQdVH/KaW+a
xDBPokOT1RphsWkIyNyDA8HvJOk6bFTla09CeEb5F28d5V+CICiPRVJtROKSx8ARb8AdO/tpuZN+
C6+ecaZvEWKKYMJYLGNjoE4NzOh90oyjhFBvjuVsi+kN4x6KFDf7YPDRbmSbP6Yuf6EA+RqR2Vsj
dJ5GxMOQgdQJfsfVy6W3Lfz5mcqoPHR++9QlTbvr4wAxYRCcQM99LE3xOlnwlB1nmXGqki7k5u1t
wGPv1uh2LbwNjstYifF/w/qhZGslDHDLfr8L0u7Fi/neiIvhTyHo7TNyQZGgAUSovNbfVobxC8fJ
yq/kZ+1ZPUMYkP7whlCLeJx5R5+nTvEazY3xmCbEqnSdJBRkXm5ELx6SijAS4MWTZJLhWz40yH5k
nxuQSgPtAWdPVDK4HIb62gCpntM3nIUjpyv5o0ZPmYxwh4c7LfZDMB2kwX+bk7BCF8mrNKT3jayU
AiBIt5GIg40fQIFW1YQgZkFAijp1XplZSAy5j8DZmMBPNCxz8sljpC1Tgdsi4ScGKAG62XlAwtrR
oyPQrNSrBK1aiSh/1Ib3URDTR7+F3akGJTBg+J/G8Jh0Rr/LLXzbqvigAyNMObLfY+HIU8hsAKFY
Q603W1jNGQt0iNyO2I3PNcXMoR+qm9DzuZiuD+3BBz5Khc2NNAbcLjnB8QaD4XpImeRLYIQCjlSn
KbmoiHrYRZiRB2tDA5NMDOgDFfNqr/hJvs81iAWv7cUSj4Yqv8KW0yqYbkti59gq8VIgcBT0zsK4
qZ9+Y++eDiELCqCMoFU79xWR/EjLoqBBEpC3xkJKpopsqnXPRFaS+LMZPfzYpKv8RjJyMTFbHIeR
eHGUQFuVJs06CGZeZFKVNzmCyMaZIaoKGLStaUJGGh26DynwFZIvXtQrFo8Pi21UnxDP2Zg9hMTj
PXiFc8aNTYhEHly6CZOiKSAACWxWUdn84AVa1oKPxDm8yLMkAZMlAkrI0PiMlYlYfmBMHIa4djrk
HemQLmcRR48mae860GU1zQ3PDDEHLO8iOEDC4igmTwQMCMex6Z9Sg+8sZL2yhLk6jjNnRDJ6Jxz6
vOgX/Ly+vAKkCrfIKse1yMzuMSBbVxpR+IsUu2fZ2Wo/m0CjM8z4VobRXuagEgc7uKiIhplzfz2J
9slw/LPlxR7TXJYuGZEdhwqzPvdNcCJ9E6kg+LAwqx7qJvE2RmmyR+ntD88uYKI+BsowdhQLYjew
+mkH71uhO4SRSEeQSPc+mIn2YAh6rDlUW4euqfbD9rzUcuX0lJNWLKZjmub7YZ6/LZcgl8XjrqUF
N4xuuoTlfJaAM7fNMG9dHVQyoMjeSpilvVU0p3mwbsOubnb5AAGg8ZBuBMBpR+kjCSCjnXndkYR6
ATNmZluVg8035+YU984jHNZpm9ci30kFR0v4Z8S8BKqbkqhvhzmAi4U7n/Joy7v94A7j1cT/iRSt
qi5883eDz/CmgPS7Iepig8uP0NUFV9WSS2dHQbmeWhJwaR6dw/JclMwmhTv9iuB67Kf8moSFvBu8
9rbNf0/FeN9383CpPRJRpLuckITB8QiMaJe60wkxqdrR+yKmjJO3DOoN3d77WKGzIDIT8WFZByQ+
eT9sNwU75uTOFVO093pGP2FrPRtZeJNn8saiEz1Yo2lA9w0eYqO+SbO0PbvSx29nWi/DaJICRYwE
uOJvlXZyx24Qk8HEh+reExGhCnLCcTu0H2XeUqZIsV48buG0SMY12C1KDDcAyA54xVscpjvhu4mP
YYsG+KkLSLkoe2Is8pKKWnPD6GYvNs3wYWTCUlcBq/RYVAfpLE8R+sjLHNKcF19Jj9Q/qVsiqqAC
uXED2NTCaIIaDJRtetvP8a0ri28MK/4aWu6HgYCdSZS1E6URHjw7fkIMWDL4KNxNAtSdwmHbUDbb
02YUntjFY3kXaPgUnCVzL9J9Z0fBCS0Snsm4Oc9uv+sT3eYbsIMZwK9hZvgEyD8ypFr5/T73jezR
zKyPMB/YgywN9rPc3JQDgmHTsUC4N9klUyeQO87OmX6KHMOrrX6ZMRjShtuZ4D7aE9OJH3JcwvEC
yCEDj0rEh1kyIbYQF20QJ0Q72T2CEptvqXbZcEXeKYPBszPJO4mUVR4qSzDoaiHxLTEUA5ScjiQE
STnMGVo/23pKDpfAtKb15GEeg1ly4880R4SiKWM3S0NubQNQWjKxhqZ9nHKmVMtw9QWIJRvGyDac
Z4w5iO0RajNbqYFpndKiP3O/8fUMS7HzT75hdudGuw0z7Tv8n+tv/jfKmn8T7Oy/K02+7P4q0vn/
UH7jOL5AFfPfy2+eVPf7s5z/VX3zj//mH740+2+ObyGXAYFkun/X5fzdlxZiMPMxOLjC8RHgCAvH
2j99ae7f+OOQIm3SQ3Cu2bjJ/qm+sf+GWsaB+mn+U83zRwCF+OgfhFp0S/8tsdbhd/ybLc0McF34
oUtj6CLvDf9CrK2GrjBr06GeGAHu5mH/O4ZYhL+SbO7RnfcsQAmpaakS5FaK4iefLRhcMJENL9kz
bodL4jwTKPvj+OVHqH0yqYpxllUSUjZes5zE7sa/Vsqv6Puw1vtTM24kjJ+4OtoGvZ1b5h/Q1Ky1
2/wdHj56BBAWRffALO7/Zee0NPb2X214fF5QqdDIQ2E5aKH+8nkVgijXUuxQ/iAHi5R0UG2tqg3Q
50gMAel5brn17fESt/GhrQlX+5e74x/fwP9hnHxfpWVPGqm2FP773wA/qYvGiH84XPK/OkqTSJEi
wFyZVSFE8bYl1rwLmTsZ7nMeZN+x4on2EixdfjfTnLo+qXYOTojZeGtbPQ4f+P/mCzQt6gAvQXbt
mt1q9mkGJYyfFjMIba1539vsAYki5qf5VgnRLYb0zYBLalSiSjFZJbgAOdn/8+fjDv2vHzCw2XSZ
EDFDjCl/cTqWQRM48DEWTaRM11OTniJrDsiTk/dmPt1ZiyUZlmcfvmPcdib4rplP3LNdgZAO8twh
1RNdP7rqIJk2VRb9rjUUXl+toq4+QmYHnjsRsM3dt0Wt8e4xAT7BO+K0A/QfuuTdzQtjKRzQWjyf
nDvXvPvj/bLNxKPZORq1lzFqdlh15dzOrXvX1xNlsZdwsCbQ8iOS5XCxY08XH5ZJd0qQqWBsulRw
l8qWLVP8ZRb2b+KXdkpx03s1jYf9J3arYEvSFjahTzCBoh+GPj9FB98Z2c79tMgPvJ33NSxZlFhx
xg0eDUAdC7pymkGKGIaHBTlJfVF+2LGJUQ417mrq2CT3wsmRteiLNU38O2u57SUFJe6ogSc3fWGG
1BlA+TtoDGrKd7P+T0dkfKu4RKdt5gH7GxkzNk5+bAGCTi7uNg3nj7YrPl1zAiPC3xNB0VNJXg9w
Bh6HMe22bcMgXrtX4U3WJ2CX7DdxliZlMm7GwWG3EEe3fskPVDbV9xIO+2Xgy2kMWLPzCIbVDvGQ
2Wwss6blSkAVh+M/0OQHhfzqRHOT9fWt8G1Sd1hm+bDQ6np6KWP4pxkjWNB0bMdktuwEieMWQwlC
VFRjIXXFThHKUTs2i7VdEJRHOQxYER1xE5Ew5YI9Yu9ZHxA9sRCkdmYCiX/QT3/kFF6MuNgqQrxQ
0/20IXGQ90E/fzVLA0wGrdrCw2M0CsCJtfNrYJB5PJDFqtHkaGIY7FcSYF/xwXAJ9OTEI6v/UDGi
gesZrkLggg8kbCwnHg3dWNmbgNqNJih8YgNDXb1cIBXCc+gBVdTeUzjx42OcLDQ1GKAiv7x0C7ej
N/F2IkH0u/YbpBK7tupnxkHcciHtAClIDISzuMaCNj3VFpgqRbs0D+GxDj5typPYRhVnfJn6O//P
T7vLQfTXt1kIftoJKMACNzT1y+Bf0o9nMlhVVFEMm8wTlNW+VeaW2L895NsVidA8YK9FRdpXYt1r
rK5et8SjicCPeGb+mN2Hn8JmgwI8BaMDlo8fgtyZ1zfEmS/srNkmkKjJz9U7kbpjZPwYWd3bxEKA
0YfOK0qu6eTyDlX3MwFEy8JiQ4OfQ+HdLhKyb2Dckv7BJDSo3/7zh/coBP7y4S2CCDCH255H3BZC
2H/78KaP5pE6eiFhryBiygan5zzoHcRAXtJKH5cjK2i8ErNiWlnGoEXZp4SF2IMAxYKsMZnjgBUa
xAGHEPFCl7TyboEOXQ2Xcd/YuA+IYH8CtSUW5EEnD3V4VJWbcKAy2IuQcc8Yf1HYXJe2eSMt72LG
yVWwvx/96sAqJeMXJFeLFVpuPE3WcAvY/U1fsGy2EVUB7DCmt4LNyJgV13C0Ti7QrF4zrj3i94AH
J9abzL37VM9AKUn2wq7f9EbIIaI1c4oLruLNf76sVDj/hbqAlR9WsWlSOHlWaP+FKe7RVcaVhy5o
HjCcAXDq0ONXRErA7wXQd6tvHXOOf3y7uKPAQFhyZJmqV/pMffOHwQqwdDkPRDZcxVhdNAcVexTu
VUZWVmwylHF8JsfPeM5/Fg0NTSSdr94jJvojR3dd7//8WWt1EFm9oHoOCxtUMTBO/TcSOQxlUHzr
1GPplWKDs0X+rYR/VJotG6QtfMfiJY/at0A4x8A7m/216LjgvgKfiX8hHNQZWOgCWpv8T5/NIEIr
FpcGHO7VFAZvyaKwZeQ0kjmTsUHxiq9RVhEnsHY9dqpwKAkbMfalgkleTwQrjJm1ig1kqXYvSOlC
PeJNDok1MSgQBnKkGwb52jXwstIoUSIsxtEcep2WGm96JHYrVmLkkepknIkBGUqtgh1ovGglLtID
2Q/H4k+oDqdBjRMD8qDSmTuC8J3OMLCz/MnjiTDvY9z4BGwgNp5O7Zk6AXCddjQp38CTfEWO99GM
Wh5FQ53p5B+lM4DGBFmUsxQXxxRkZ+WXbCYXbSy+MuKDQpOb+3UwhvdJZwsxIGNvol4oJqnkmEoW
xBDNxBF1811pgKFuiSmq1PI5EFtU6vwixtc3S/kr07lGyLvpnbsY40gaLVxz90Ql/poRh2QPmd5b
mNoh3h1YJSP7IJmtMYeTFoZM5Fb+yVbSKUu+WwbregTI0ghaudTD5O+VLEB0PJOiaNE5TIfI957m
genp3AMvwRB7MJePOfkOdNRTr0OfhI5/0iBJVBQjIr/+anrLp1shXk9T7xsOQIitAuIfkDkbCvh2
Wr4THTMVVONE+VB+NSRQmZ7itTnarwH3uSKjSpFVxZQ3xbuNA6aPKuTd9l06Fo9OAvHRtbtT1XOK
eTm/1ArRmJGGFehYrFEHZEkdlSWGgPQ6jx9IilYuCSgnVKvSHaipc7bUbQsQm0hBS9466E1Nstxs
LhWd6gWVBWZAMrtY8fmE0xHjNZPn1aFylaI5FmzdVpEQ3y67NAqIsD1VhO0wSUXEBOD8JzDYH1S+
ca4M7zHUIWJG3NCCMBQRLhkobG6+R2yEnOVmAOdzgreFoAc13g7dAmSNyYB6zwWVonpmLE5ga4PM
AxWCWCZ9+OgotxIeJ/lXffKBHjIB7GfjXTQb9L3jHuAEcsaiJyzS7a4YpLQ1raR0Dtj/eAtcOC/6
mqdx5/ESOBTsJFYGgWQYelkI4rGrBEujWWlOhLxJUML1y6uf8tiTUXKZLllpB786xiFlbW5R2p/x
K6JfnA2m27Yg/C/JmBoiNmOuw9IHxkHJ/YSGrDEw9zUJRbKs5y8S3ZJRjKjkXbZdqvxwRNncRE2L
gW/ROmtSSUGf6uI2Is5coDZWlfE9KkoXIt/3ttke3R4lVq0L8DZgWheAKd6UvJMg9y78TMySrop3
cEsmmAntT0CM4yGVP03II7K0xsXI3F3K6ujkVc4reqCNCpYAe6fOayd6RKXvNkFRW1UBj5oJCMfl
RRohsTBbLt2dkr7BKqp57DAxbDEtDnONLrpJPrwRJb1kytxn3GyDXt41vdg4I3bHXrpnKS37AO8S
VFx5HMzmmEpiXc3Bf8rl0q3B0EUoCuZwh3o/Is7nrPdAREpdPLN+gkJ3tcyRTaLGGvxJ5k5mVAkm
u9P22LV0UqEuNj0PydLsfts9a0F4p8fALu8neNAM67A9BteyZ0bM4OomLufxJnWJc67VVsVufSNk
dnB0fdDVNdJIZNkK8yJgufK3JENinVnZ2ar6sz2rqx1A3S2IpDLQQYwhDmBv4K2YhBEqJCt89VJO
FRBFCm0X+pgxY0KYTOWN6KJmYzj0sVZtPXVa/GYqlumJ1dibEBXRxAx4Cp7nlOeha1mPxfQKZxGo
S29EVGBZmOxdh81CA9VklRIAep6l9dC6StcHyTVYForI7IvqiswNAmy2XZshAG6d8TQKf+t4DN8i
wUvYKymvg878QWhHLIeCADg2z8hk1SR1zLqFtn3+ROlYlGDruwo4gIfzMi7Vy1wDnZE99Ky4bMm+
QyST82YxkW12krTjuHgwRn6oW0wPHer2MSPBXUkYoDYsz+KN4r1sGB6TJfzlLeEDMQIwCG3GlZLM
41UZGfBlcHvgRqCUt8tjm+LbsJhHRh0vawczRK793yZG8EY7wnOkCzwu7puNWbxZCpORiI/OGVN0
ZfG4SO0tDzCZN8h2d1Lr06gqkqI+2G19VtqWTk9Hk2/ziipYHWJcnwkoQIn9YizmS90+6NTvqPK+
ibN/qvC9502arm2c8KLOHsRif0Ey6bfVXN83k7sBp7ud4+U1wksfaVP9rO31KT77UhvuWbiCnMGD
H+LFD7Qp36QsMR2Oe5DYA/bIHxRKq3F6CrSdv8bD784YDUqc/raqXgz6dHDC+c5K02crBIkQMLlc
eeEthDQM+0yDND7An/xHRwMFiChbiNYrDx6sAamhA9kf/AAcgkgDCegWsAo3JpDm+N3Ty/XahbIY
KKSctQH0IxMExqUuOKGaNS0vMW6EDK12DgqQRby4RfmK6nNEsznJ5XcNgpnJOe5/rQDuRK12nbiP
x6cmj8GKU0Fsw8kxH9zSPJsDejOZ3s/dQCbdOK1F1zB6zXkFty1mMDBhTFjwDqHbXDBg46VGRQ6G
MTII7M68C/K1W+AqcDPr0t/4DtnVbTbLDe/3epNLGCEFK7Q1qprxYBqrqkXGzms5ZwaNlnj0sOrK
sNpIgr+xIPBE4hxD9Sk4OBaDWQyh8MlGNHhVjTyH2jLA9cvEB+J1hXrQfAdI+Ry1XDOGP5DirK2R
ZTbCqnkfcsXwoz+As7qRCk24RVAMGREGI7e1zwJtQ2tL+Pa0+PfsbTNiBRrrgMV3RcxMdhkNnAzf
DYxAwMaEPkzsZ90G1ZzHIMNths/RyZ8Ct8p3ZA2mq3KSZ1Jemse+71mI2RwFiWT1uuz8iR2ewdjK
Ht/nClyMrHd0XsDgXO+OlMsQjatNp5LdNJ7coiTLN0zMycVKtejase5A98YYfNFOd+zIVm2bvVkL
KyCpwnoXQViNff4158dj15jdOgq6a8OKbtVMhXsMWnK1584i3p6E63QK7+LEMreoWcgzMCrCUaz4
qGWWRYiSawzMFPQUa+C+MD6iLLh+v46h/YCSn8NzWNodr8Vk7W+3HdvD9axM1jJQpx+cZG1dERT8
diZgOnXTt6fWpqzLxqjdWm1P6kh7jWHo42FIDimpJuvR9PZJB0vBEVcs5JiO5Uyi23j2whJ/m0Rs
H3Tsx5bpN20xZFB+G6DZ7t0K9HLfPYwOHF0LcUUlgq0ZAe9O58+GVIotC52QFTzx3EBQLkHLbdXM
OF5YUc9Ku4Vkc+/1SCpqc+YKzZ9Mn3dqFt8z2UA0DXA3PD+jUU72A6rKxVq2DGXRN0uLDCK0OVWb
3jVJe4TY9JhG7TFLlcSqwxyno3RAc/vKoie7i/MlWYEOe/UkaobKIfrAeHCgATw2ASKJTLnXrLMO
JaEtZ1o79lId3T3s8+jUDfJ99BXvjMDZxiJhxIQ13ubVsxFtcL9A+Yx+EU5pAR8oSLhIKEZBXbM8
jatTY4h0l8wtyQmc5Ba1d1/KUWc7MVEJ4Dgt3i+rdImNyPLuOIECWQ8cdn5j7qIerjJ7tbONvqfm
y2QjzfGJ6LRcY/1gwGTeh5X9uIw+wdA2/nn083k9Y7lJsX8NrgVPrB8YW5O24dT2IWERdRvrOnLx
SHkJe94LrcchYjXJYxdGhAKZ/svgAToQUXffpp5/XLKMBhQ5tes2/iFmCOqzvS54bdBwjNOGffVz
GTBHGNF4Bsjie6G1u5a5H0IbE1bRrWBGKy7yiuOFdsuOUVNQpVlqvOAyCakHw3lrNNGnubDuRrfx
49Gm3ZRFtJ1gdRmzPWv248Q8BdlKbhRgCZYyWDk1gUJC51dNJmLGYjmDbnrqbNzrsr+ODMBWVV15
z6p+ZhcmjJqonS7LNjE48VURPUyYNehiAkL/kJkSo7v2POcjH8SjMOwfJyOMIw/Ll6CFSbDgAl21
gj0n+oINDrIJ3jHxw/Z9GNPJl24w7y33htn6/2XvTLYjR7Ik+0WIg1EBbGphsxln0jhucEgnXaGY
5+nr+yozOjrCMzOya121jHCnu7kZDHgqT+QK04Uwr1TJcykQw2PJtMJnQsh/mr0Yb+MIERkGSumG
Nhncdt8O+HhkoC3ILjWsdhx/ZqT+nVD9mKfW1Tocc7uT3E8xxl4KUNamQZ1xXjfMJ955qltatIL6
0NfRFxHDlm1sUxz6Aq6UvtoTp/okRR3cjk0I5MNaqCh/j21Cc4YEGbDHybDokmn/aOfhS4SNiCW3
O247F7tUxV6ZAZSv7KQvsSIb67UqeTu+XzSwHIyu5bSNEBLhizxVbvIgmcb07ENRE7A217aOZHru
nW+wUqbOam6ayxZHB5715lQjzVFNgeZuQlYlfZif3Mz5REC8lsLJ9mYN5GlsIF2N8pO2XKAVxRfp
r2jDMr1lBK5/NhWaeRnl0y4jTUyP6ZEUV3lruBDuSGqAOjDXTcqZNE0zcL54A5HX78oB/b2U9MCT
03AFWcPUKUoGJwzLiAJMIX75w+OuYEJVE4lAsRf5ro5qMmUttz66i8QGtQw6TmJnFDsmNzRITOuO
lNpWhtOH5QfEgumsheFK70KPMhwuXJxGeTmYgdrUtjhzCNVFNsmuzXC821FyKmPxAjM42zTerDDB
uRtezKtKx4Pyg2UzA1qdXQBeZB2xL5I1kDwIBRAlTGvVE84gYojQ15KsZ/ZUydlL+lGbZ5u1e4th
KOjj/bgkIHcQRjiex2uDJ55XVvKiRenFXeeDI1dFthOI2zwK0xvX8T+5qWGdBcE999aHJRgoPKtp
eZIBnXDsHiYXT1cK6ML45OTxbTKW2xZlG/CDxiIxaL32BDG9BqGXQ/6m6pbTkBY3g8viwEhHmlcp
E8ksHQVOgvmpbae9DUHZLqkcwEf66lbbsCtvfV1JkOhyAuX215GuKyA0TnFBry5TmgxcXWngDaSm
6L3Y9LQd8I4Pt9hQagze3CoSXYrQVs9ElPRpTPKHcS9X9CeMukhB9FQq2IP1ULst/GZu3qu2H86t
LmDwaWJIQgLMpeIG30nqo+L6p+kt+NulVj+rvSS2wxSYP3M4u55dblSmsw38CTI+LLYLbMpkn/Ah
STMsiI33Gy/dAs746dEfEWskXEzUZEOz7g1T4jUMj2MjFDE7xzvP7XKsE5eTb6f2eUBcerSIIEuL
O4dDewUVrTd0XdEdZFVnLMfDNtFVFyyZ7pY4UXufFowl+TGnDw28oCLJYTNSlaE04M/1gW8JbS4i
xplSq6HrNVp6NiiKM8gEdFtcEcxyaCeZLuUwfDAfFWsrYbGMqgyJjCft06DLPAyLBSk6SDwzt9XE
4Q013fj0fyy6CKT1SGQqukGm75IQXRcS0hvSm8Ohpkekx5dWRAL5XXKjSrN5G83qebG9e1FN7+By
8XdR47erKDAFzZ9AxauLdxU9TtpgCu2GEoJ2U2ioJGaIHpwMR7lk4xvFMW8/bRLMfk7rM285KdGR
nDRnX3HUDprSgZcTNKNHrn3k1U8tYoJ01ZEpeepfWSdNTPyWc+FbOzxnEgZL261DmTenxQLx7Ew/
UqLbFEoElEAn4tEYkWDoZaqQOYPo2OLOct9dp0nxjHMrKezkJwG1rG1AkfYsViaI1qi47b0GQU65
ileOatYAEtKjn7lQrFLL3acgKNYAvR5ieHF5Ug0UYLhnPGzLDs2dv8GUNJ/rNRQj/hC1CIuz+pkq
LTETglyGKN00bPaAZ6EmO/O8U7Ve+Q0oSs2oMK4K/1BD41jFjvsSB/a8Hhvixino+F5510llP8nC
k8d2zK9KvXf2rDhcxaV5PU85AZaclfBScPVQDbEXs/9RZz6rRy9X+yKlTNjFvWPVJ0e22P+lcTZC
C+sfuliXgo3oXQrKJgmIB//mDM+pS/SJHUG/YQdY2hb4Lv2orzx2j2PGqt92ySr4OWUPEAd3+k1N
Kv9VBtPb949k6smX1n3W8O9mot2y6HnEzTviqGcPRkIStxanJKvCUA8SMFxVycg76Mc/lgmkbY6s
9L3EClX5VUQc2fuIbZ5P85VnFh+jWbxkfTHv/dpl9blupbFpW5SMOJ1eO0KEFCruzWRwNrnFt4ys
km7NIhOZL4lYZ17y7qWMP/Cpdzj8P30Bi9VqLX69d9RVI4HR1GyPqRhgUgzC46JeKJn2gQjQDyIV
CKusOxJyd46mFe/6QvKE8ljNxkRqWNnC82OZfGf60Wu/8KzXOaWmw8EwGKj5Zemckjo5TZk3H17x
cXDKWfj3hoB86fPxDmHNx4JcckjM8lbF3Pc67qCk+I+FVWB9T3gnCD3c2p5LyGrg757Y52F8ZaXI
3ovd8aGoeLSYEViDwoEexH/MPowGHjVUjZxhT3FkDZdD0qAAVf3s7CvL35skso5qdI5LOFWvfkLO
sPepn0trSMNTdA5LuqSQuslr+stBltmO9N28G4QXc+9KtZL70ZXAHDNFRKjx3Pmij93dUhCay8zg
AjAFCVu97PQSHAgskw3gq90DkU1rv4TcSX30cbYuc1GwkFhgcE7pctJJ3Nls8QKYZOnBcb1NhXNv
Ve61k5FOAY//ONbppTuypxz5FTK+dG77Jt81pKnUaxkQddIOF+E/6v+CD/24DWzGWbcBAMun2Fhi
J2FvshDF+T2UHUJRg56dVZXchmQORjwG9egfRF1/jWPhH5YU92PaseO3g4gEbuscKuZpUpvZfopa
BDcXhSsBxIJMCIq1pvOCsP1NYdJfSI6t8QuTHgX4xiQWFHcjKKKshWgXwFSZ+UQwGckaxtKOrgEw
0NVuTOkdY6tlmBdDTSe50Zn1Wo7pxh/4VTtjnJHuTa7wB8529tTn8+33HzmImj1o88JO9K6S3KA1
YL3iS5I7ORH79KMNdM6N+ywaoEdt4dUykHwfe775EUfsVY62mBTRtVsyCgArsxJBKQTLPzaOekkW
4spZlQQybfCoXQR6osBmDbm0vpQeUM2SANBMOZ9uZ0zYVBpJTbdelzHXpw4NOcApIlddRyE1i25T
f3oRM4OjbzfeZP/Mxuou8GxjC3Xu2Qu7R7WQmDezyd4ogP89ZM61H/BZZiq6wuvxo3VYe3G+u65c
TC0wYLuYnAs4B0r2Kv9MHd+LpcTFNEyXg5IceTQ0tsvJuyUx55b2JiM1UR2mLLjtlnJvpuON57Fz
L7tjCEhVr4g7WhEDMoFJ7J8VXl2R7bQ+qntzz56aUFDtDTFp2c0XcikuE9YmqzYgEKdXdl6nixPd
8mxJWof5mIGJH7NZc2aD8+xiigq9vS/A3nXTtWJR+/eLUvtfrUkxLMGUZjph9fPLmpQkZhXIymWF
hVPAZ/eM8vvC4/EjoflSupwUc4dtjFFSQ9LvNLYU1nLmDR8qqpwVntKz0fpnWtX2hW9fkeu8Kpbo
ssCFqNsPy/Q185BD+/hhdtTDHKYf369fu/h+daP9gef6hzntj//8r/+RnkLXtfGl/XtP4WP+8Usf
uPOPH/ndUuj8ZgsHh1XIn8MCwsSU8Tvq3voNP59G4GPFcH2+TP/PUugA+xIY/ALPZz7n5/5sKXQE
aHx+jaip899E3dMx/6up0PKsQPiBJXjV9DM52jTyJ1NIXgceiRiyNRWVRYYz35KdTI51CWrWljGY
BHYLe0zhq6XvcYhhAjrV2LeBHLL0aYvXsDlUFMxATg/vRpK9JGYZBMtpBNHgHOZU7EOzv05Kye4q
rnZtmODu1+xa5A6LNq062VR9e+9V7NFkHD11Nhs04tKf9uDfyrknTyHHjuGfp5BtQhljYXfv+sYj
QwVOc9V/uh5Z80WLCXEzv01pux/bhAZUE/ZN4HMmGMyuv2rI4fGV73Z0phJ4Tst413g2vZVFMhCX
p9VkgPUTGCABZGp9pVn2WLKNty1xVqT1OAiY8W4Z5XzBERi0NvEj1GJ2kQMNgM5w1ZJy25Sg3fC0
k0gA6CAujSw/hB1UHhHkD6IQNk9l5JcuoqgSXxR4Iw4mK9BmX7WSB6IN9gXWEGo0ZXChhuk6r+XN
QDGOJ4xdk6JImGYNuiTONrIB9DB2AenyIlGbShj+hdfZ12z0LwoiYj3YT9grHiZy0COmlG+tSTV0
hNYwBi6URGR82YpdPzB0t5mH42bqNl7UnzqTuaKXPVBsp91ZqV3ftDErwqoYrKtqujCpqHPUbqks
ZChrz8UKqYXoI59MmInkYCJ6jqYU2O+J4NicWXaiGs3LJOBg0/uw5ekCX+PlS9fGUGNfwIad2hYl
koPP50mvFyFVsnytS9C1dIpkTymN2NmItoLmqgieoluwl7d+2o2QuBmARyyQF52u2Bpc4+xFgTIi
vWIKjJBchhCR2erUiU8V0AuOB/jUaoPsLSj0VTdRXf6o843J+gw/PCjIUEMhO42HXDQo0oEYSbaI
c+aQfI7fMEnXG/ewuw5eVH5FUX0k17cTbFpPLPTWJkTKYCFgVcCoJBG8HbtEXI/j86whlnMMqcOG
a8k2teAQhuhVsvEfNfxy1BhMUwMxPY3GtE30M43QiTQ2UzbjC3Ig8QCN1Axha/oasulp3KYJd7Me
wk3YujM5A8iVvhGDqM7n+Cq0zc0Ct5PuoCsBx7NUwVXST4+0BY4gP0F9AqZ7mJfuaDPF7/qRlfjs
B5eeGA5tMGwXeKEO3FDONVCeIImaA0gQjRbNcWtKtDw7Qe1U0EfBxAL9tnJoLHBJE5aEtUaV5hpa
2i3tl9OZWznFN6pC2oFuyjH0Out0pqakH1xPRhBj1rlGokYwngDUNBqVKjQ0dRE2WyLeu1H2uzxr
eNvuS2z8K+MbuAp5lRVmwHLQwWuPdmtxVyFeXWlYKyufS7cAQcGKEV0YomsL2bW7CTXmVQEC4nyC
pKRq1lZu592OVfcSaDxsH/isntkJzhHo2EBDZGeNk/WQQom5ogkhCbJQ5Bw+afysr0G0tTefMDmH
mA3J1kKCDk6uk1MIaMAj4z3TLsuUK3v0ydAR1lKh+hxq0LcJNIe8/yA3QfeVnf0Qufdqh9FBaGhu
OWtCfKVJMgB1A8i6NYRdmUrwNjB3lYbvDgn9Yk72lk77QMN5QZRepXm3tyUH/wl+bwzH15wV5te6
vuw14rceAn4bmTjHunboyuQ2WvRQBS+FxgNDllxWIcTgQaOD81kduaL4F87VE/kujm1whkVDxMSA
PGzFIIhnDSNOvH2n4cTExA0uGb1S+2b6aa8wy8KtHRMJwS/MhjjkURPAPFawjyOJp0jDkEuoyISv
3gYoyY3GJbsanBxCUJ7Y/kUDlK9Uw5X74VkM7MjpCoQBWx574e/Z+3cU8qr+VpXEawcgYp7TXge1
pGp9hvwVV6MWGn4uBoCefE7uY3gZiw2WpNAQaOTHrxgqNC0LV3bafHwjl0RDFlLjr3wdldFI6ZLN
lq6x+MGuDRpYpgB5CXXDNnsbScp8eV7IimtGddmrTGmSjA9Ltxyr9oh+5H9jrT0XDQTStQXx2uby
vrDtkWa6CjwK2zbfA49dwMk2NDCbVKNzJWWkS4rpRoSqjV2tuq61QKWo12pDODhhxqMEFvdsZtAR
HtWg97hiwu05gu3mCgaNE/P2tCC9F81hY04/1FiD1MBh2Q3Z1xoTngxwkjTslVA4zQAncwUxfMxy
BmgY4p6GiWN6NzGXDC8mvLgD4kEDetC5lyn7TxUZQPMmihRGUDjs1oZvYLlGl2fUqKWQzDXSPNdw
83kM4TnXzlnaPnyA7hoiwMLDESS6GYn71jUeTWUGh7FOHujvvVBRQKw4g9TDg7+Crz5o0HrnQW/T
6HXRArybpcaxw2Ufo0dlz+6ma/JtTLRKaYC77MZHAdE9WL7FtQN/IBRl0QB9z8cXsoP7LCjzvWp6
Yw2/kdQ0rPg+a/eRn/a0RzCdQJMH1aw4kAeXIZT5cjVN4QFNlQYFKPR4gijm0GB6uxIW21PSwaO2
LmBh0DkLH1owLhvq7bAyXkUIrizyB6yzvqNIYPt3HaaIhjvHyaBwJ3vxsUzgIoh4lgUE+DhQpcMd
cB0XezPwAYYnC9uFp/0XNDuAyynfbIEVvPbgQ2PUeprtEIAF7o1U+zhMwWFofuekbO1zv3xqwssR
20eN/WPRPhCyXT/VFDurPHLYaGu3SGmLrVj68RRMwBaDmfv7pN0l/SQ/23h6T7ro3emadlVny12i
HSmN9qa4ueI2jqNi7y2Ou7fyDusRXpYWLwoiuyKWjtFlLI8e4IMsGbFbG/28brQnxlPLuZG0wnSF
V28yL7satIOmSQRr7tLtV7NRNJRThM9SO2487b0ZtAsn4sicYsuxtD8nipoPE8OOwrgDWxzBDytP
T5sLcH+yLh29Q7b2+2BrOHTaAbRgBYqxBBk53iALkxDO7XRlYhsqsQ/N2Ihaq7qdQ7IwDUbwCaNR
NcXmzok70JiYkGLMSDOmJDl/xGxNePzhVjK1bykamg8Wv2d7ti47jE3491thRfCqGhxPKkI6Fn27
bkt072jAy0AgGyZPgUsKmnRnH3osVK72UjEE0fiEJrwCfqjnuCNeISxYInodtRfL7g+d9mYlOAEG
7dbysW0F2r/l17BfgUEwf2LuomWo2DbYvaIxIRZRH0HoBnqfsfEwhtX9kp4irGIzljEujPZQ21+t
IaJDh6ls0O6yCQFhR5nLFiIWgTqS80HfRxvDYu2TCTIPJZojUcDmqHxj5wJ73PRD8OWy4FjF2t8W
oT2nAT8C/iM5sinhyaGYiTk7uxsX8ReJbtfU12piEZBSoyq1dw4bQIaVDmaMBi1qd93EVIhpgcWk
MK6svoa+8UbSb8cGpyINOWMDzm2fblXuWmZBrAIpjBjjYpzyLAGpEV9QfhA8hCexsKsvhvYizp87
5a6hql5hDZHbRtsDK3yCHsPRsqjtZIAamasiOShGCKECvIXJfafNhthOGM8inIETTkQyNFy32pzo
4lKccSsaKbbF7NvAGEavmXY04myM0KOFXlEj1Rnf1sdOUFs45Y8ZweWEtwmNDczvmGbtbrY7dhDs
uLou2A/aVhkrOFJjkv9Iu+c4gZjkDsgwQHpJG/LMYHNaO425m9ncJiU13sj2dXkyw+HKKlLy0GK+
AXM7rcY6N2h7naEhtMZ9OBq3TQOPK6WyqCKcTUqd/bMWk9VnrYn8xXBvxUPN/M3yMYzWfjmbJ0zM
h5repmHpqC+pihu+jcZthiWSwvESDlP+alcNpxM/iNZTPM0bybQUVXAorYSbtM0zPBr94MqyqUAM
SI9wlgoB8LOWYQtMNY0j7Z3iHFIb3XWILrUJk7cgx51Zd5uwQkdqFnWHRG0Q2sGGH+DVX/Nyu0Of
PfDGDaeMOlkitlCH2xGfClCBixCsPGMXR1Jc5Uw93nQ10yUms+UzkvaNl9nPswcrxq7o2PGGy9Kj
ArQBhWuWPKpaPK4LcWT6T8xdEVOkYK25xoPt0hc/8C3f2G0h9mmTPUmCXt5MPQ+4TVCNUOjoNJs+
ykBu4yDnSsaWSqL8A0H0GLbi7BnfydPmkabUqC0f5kng7MWsNmRDdJM7bKNRbnWYIhgoQEpdTivT
8Kic29IJDtTR9sxQ5UyaG25UWVuUqUxnHFsOvTxLML1OlX2VEHRIEo8q9/LLXYLD1PQPDrfebTqK
Z2JVnIr7a4mJw2TOY227nUW9R0ZfGS2rL8OC5xI1X7G+PduZsRsbvBDBtGy560G3M1gpT33y3sYN
g6YB9AJY0tEJSxOPLubHNDLXOdfwROl6h0XihfaRTzONPkNT8WXVuqbnP7RxdYEPeBdymu7k88At
Ay9FuTat4GDHrBNBW3NSWm6GWFymAFmECbebCzXyLbpMIK/genyI2YOJBu5DbHb7Me15RJo/zJyt
eojrO/OLx96BDxzkzXu17jgaT54BeMAp8Q/O1q3lBYfIaogw+S0BI9o/JZjX3GXhHFcV4ju9k4qb
+Br9FVmbyvfe//AXy9l304vtel9NzXkuC/hQEBJesQiS3Aqjz6Sb31sR4fTC9MemnaMLWoIueWI7
zeLLiEAZe/RG5bY5a0capsqn/9X3vsH//wHZ72K6Q6r99/reVZmp9uvPkeHff+R3fc/7zQK+74fC
FOhy/Nof+h59lS7ovZCQqmcHWlj7v4lh+zfiRhaqH8+ywEcJbn/vsbR+cwQhzIBgK/4UojS/xIP/
Li6Mn/iXyBMrfYekOhXCJug/rq+/Sns00c7SyoAMuz6PIdxD+9ALN1On8r3TwJzBZ/DRx/Kxn9hd
zSEM2fHQIgysmghdfHGeagvJwpyqW0ZfVjlu+RSl+M3NRuYbuD2hIBiyxOh1RRty/ux8Y2OW8Ru6
/c9McBoItJcwGPjLLcmBHDexbzWXcY1Uw4mXTnCmKCGppeycHrg5dV1h/NblrXGkkpBHznyB1HLy
pCoP/JZHZZmXmj45IausEypo2cf5FxzZ8ADWAmmiqGMmnF01p+oCzuJ+yiv76NEDDPm1pSelsR+X
IXX2Sa5+eg0jkWmAvigTvEa6Apf6laM3wda3lKW7g6b9OCEQodkgVhbjDRHoU6fTmQO7jRtZY8+d
3sMYPARhA8iR6gYCA0Wbw7n35LWou3scoB32MveaKCo34J1Mxgc5o6oaBdbMTFmvpgtoypQXnS0v
SiflFB5fTMt81wJjY3VD3157CKLq3sYAgc70EfXuRYix2bWA4Zruq+HoCC0pKbyqRD55RzFbssIc
roMCPCbmuuGu9+xTX7e3VlhfTkXzPoz9NRdAfl060U5HNsyQmGs8s+VTzi6m2AaG9B4r7UWemFfu
dZGkO7QueLzeG6kSLBxUNPLvwajMnn3aFPS/SFUcQW7iPotJAvumHJhJ65+d/yMxbogiXTae9SFz
68ups40p0/eKEqq2bfqNu0aw3M7JdEerM8TTmqRKYB/cAI/TGJSPcTK+slO5Z8wbesKYiYOAJpAQ
T8zaLz5k/rHQpwDfhgaxMDUlDGdGENC7aHGQXNKjcsor4TdHD2/aaobNIiYmNZ6IMFIoDWJqzjgp
Rj2itGyCQ4+MgmiHU4NsGo1J/tbI5vqGwfurg4uzpvsZhlKHj+dB3EZapVNGANCr4Odz0jTpiF0t
niwMoN6XmbnZNqjiN+q4b5apPNkmH39cwPBySXSIZSY3tey7Wmyha3wxo8ubxXAPjRpNuk/z8dRo
DP6s1kUw5VeZw3uthnfTQh0d0/LaHkCGLNCQ134/bRbQOFs7GjxseP4Tvsb2GCTD9RA5yb4z2gus
Pa5TUVEYYHtWehbp2f6ZXrJpLYZu4l2NOtdhvWtiukYhugVzie2Was1okNuAgJarUBSaxMLC8hKI
5tWYp0sfkF4QUZHxnRQL8bZhw8w2U7bs7LGosFVCA6ZDnaElNK4tb3pLynALfhjBGbVdOmeenRmo
HFXMJwPXuku3aWpCVu2SnUUeBsf9s42tqQidMwp6uS9K3j7H3InORoeBzOos5qVStxMArWv6SFiK
Yabeg9Kqt5Po72v6fFYwv7ptytp9O8rUxlYSCpyAj/zmcqno3o6tfC2oIqBEhLfIyo5R2WBciRaQ
Y1VkrHBehmsW8de+TgdOJeeJKCDbtjj07/1QRv6UDoCD6nr8rHhbV33BWLOUVHNbcEdmb9llJt8p
x0CVVyJ8rCbjFEADfOKh8pX6xVkNDVqOoFdyzHr69crlIwZiD/SgZeHOTJG7HEKCvLy0Im21R8bu
reTKN5znZsofgs4JN5DVD+EycD/Ad50mWBmnbmZtrs4Ra4ctBoyXNLn3QGtxfEJuMcAenPIGtWdg
d/CUFynlLUE/3hVtUOymDKRUCxqnLty33kSaoJ8S6uYNFYBBic1BhM0q6ydBPsX7WibOWpoq3WbY
pjFbcxwlFT2XZ/mNF87ucHNeoDDjiIzeLftnUvvB2qhcdpmIt5DC9zHjKSGT6a63wHoPM+71Fk1f
2P2DrLE/9QOG5rE03/yUwE9l2ldmBXEuEsijczCU6zSdHgMmMFbEllPt5sD9UsSljsRo78VL5Huo
QD1RDT+z+pXH9bMqWsJ4UcJmoieRNzgAbKpxwLHfcf+pvPs8FOc6a66UfkTIEiEiBq+ZPFtQ/os5
OFrVKam6K6KuWJBt0dHk8gWcAP6QnEhzaldPFir25M9xHp4kyEXuTnyqhpUsWwpHt6Nr7HhPwQfa
owk1Hyt8GU1Qfcx7z5MbSREN9IYVfR4cPxwA7VntfjSCpVfYcZDIqtupLZEFg/6iCcgrJwO5fRw4
n+mCAyXsac7zxXWi5njd2NW9BN2Gj3LFzZiFeALTDm1hUslmuKlo29TgHx9gBQsv3peMx6od56++
x1KFfGhcQS7tAq/ZZWVB5AjkbYfxOy8IPGXkBFdqtnHzYwDpgK4iad73Jt8T5Wg0eNk+5f7l3JYB
PWw9zMbI2DsON1LfmAYyrBS7uhVPdZikfEM4Px8MDwXazdzHXEb7NK3icy3nH/YQVyfpwXAMOr7X
kj/PTkfgPH7EQ95mGVMI6lCr1ttMM3TQOfc33WBh8jUQvzMrvecbN+ww2Z6GKtu1dnnuZj+7oa3s
Q6jmoxyIk6BmDnsI5F+Qs5qdkU2PXVl8OJLrrxBs7fyMiFibinu6aMsdSe7tYvFii/Kh4VgSUra4
pvkaKlQTQmfi0UCLyiaoqIeOsc/ntV+sXbOSe5IFqCZQImcurzLpXr7LJBmoPsmRbCi0vBhL79LP
jKeliYt9YhjPnc1B0RzMe5Ut3nqEGYhL4s10sh+Ut9wtKebctMQ7Ju132o2RfKPiqTaxelsjNDod
CuP/QuwSHHuSijvdqjYrOmJF9yOb3B9R5BwCB2Z0zR8kaAKpOYSse7oeL1n0duvYo3wmoI83ojV0
U+L2WxPcYudmreyWdgKPtmro5cDfgIq+jbD6Yo6IsaBut+PhIRfONX6E5b81cPUpJgXQcGcFDK2E
GnyamRmNmAA75SB1/eCNYD+LFpR7udDY1rh7UpJbN7WnbW0hAiUtG4XFuG+F82Qn1g5x6qmPoPol
kbU1K/j36awuzVbAhGzN+zm7zSKoy+yif9ImsVxwGyd7D0ux5cpGGD5PNsHRqsEmaNCm1iefU8n8
JzBONaescrf9XD2zjQthQZpPfjUQW+A+WpX5l4zCLbv+L4srnZtUd+fJ5SjD5CkpujPsQf/RHK13
iRRZDEejG4KDUdI/gLrP2BrbCHPcjYRQF3KKrjqcxbSnwHkecVSbbDOJg59gz26zrjpRHWJv8gpn
epUY3P7idE9tHdOXd0UtMxp5Q9JlQI69NWLKwMdzgQJxmqfw1pb4pqBAMrlrLKvoVKIbLua1BaB2
NfiX7jKeIAE5a2EYYlcxGzQuSRU9CmN2OhSI0+vOWW7LEWc1f/FlMNGiovFoE2P5nBo/BH8kZoNr
ldgfmPwOaLmbKuGzGt444KMw0ca+mZfpLSrsu4DffcTLv6ZGoELsEy9tMtkQ85nIIm7BvoPIAoHl
ap7NZ9w9JFl1X2j6tkBa3v3vIfj/5xAcBpBYTY6H//4Y/KB+qOwv5Kw/fuiPg7DwzBCDg+Vy1ERe
+eMgbP2GzwWXC+Csb88K6I3fT8JO8Ftg2S6dGhxPbevPZ2HH+w3yksvB2Qd3hd5r/XcOw9av9iuq
7LBeeQ7XnYVpxvoF/1FJD4hmo3piCXxbM0e+lvPd4IzczZP8PY7wKdPjvedZMW7tyW120PWPlald
MFDa1vkcoOYs6l5Mn0XrT9s/vZf/AjSlVYK/0El4ebyq0MQqZGvrj3bp/MmF4xhsFA1Y0kDh6UuJ
7a+FQjwKYNJHEM+3VcUeoO2ZAk2bTiNQKXiYZX8rufnRbgSQSrFyCcT03jolTF0fbS0ywHb+h1f5
T16h0At8tI7Q56Vanqn/FX96lSN0126YmRUl9491sbjeFZYVi/H8NrUD2l0ciuMKjx7s6gMD4Q4G
LzyMGZgvyUL4iBJF0o7nbTWIdv/3r835J7ED7UJYPoYqG4iAsH7xMZm+WBbiHWQkTVqGHJCjiI3c
yYuoeJ4idjCTpKKhqdtyF/XefeWF8XVFtvMY4w1dzwQNlqGiNwhdpFHBTudcAMiW9YXLUanjsbmK
2kId7cxujoAi5d4ojCP1KitBYk7QEv8w2WwWE4BLdizt/0Dqcv/5rRc+ATz9/QpsruRfrt+h9j0/
CsFphNXoXTiN8wZGfNkEhbVNZYH31Gsc9sQq3WVzaV9TdYxNYSpviL0+oPjwGOjlJYIpg83A4beq
3bPVc0yYE4KBLfS0kMPfOHlXZKTNnQoJcFkZa2W4mqjhfN77ujT3oV83+GfQZYt0ee8KcYwS4aBc
E0fh6QpUttj1eQo63sNVvYiaqLGFfTEBrFHcGcSzC9lVO/Cd+TZw+n/cvv9iUfwLrk2XT/4ZGMeb
Y5rMk1jaAsez9S3oz9dnHcON8Tu4/Cxf9y3eUqrZKrqurtqOqtngc6iM194w75I5hgiaGFuNOGKI
ZRhmTRSM1ctMeIUYMPPdhCXJSVkhFUuL+aPCx1rOO+BHKDnKuosjJqeAp9vK0x4u1/oHzWjSQKTP
dLSo0sUY/ffX+L+4S8Cj8y3bd7ErW7b4hdZGTbE31ZbPsYrSNNiuH17i3OleBQ1cm8j5Eboji1BM
ulUBEhhTOA59K0MPyVPyUpm9l62/l0v74vvA4Ivh/Pev8Nst+MsnoG//oIBMPIX/BMyj5CkQztQs
2AGD56opSATX77JN3hgTSpLoJMJha+WrIefFW2W1TiBDM3qkH3Tg7kUIByhVACcCTNkpfE6z2E4F
+hx52nORQmqjPAC372Rml17a3vVziq7AaVwbehebz047oyt0g//w1rv/fIPmAUIUkhsMMpEV/MLO
gt4tKTDipqL/pobgHtb8hD3VpvM0RWgwzi5K6gLISC31oXIScHlcCq3t3ukPp+cgsvYHcUzpYFux
GOtoVSEYJK7tIEHouKUexUlw6MHpJ713FziS1mFmKvy+xtsimzcNlSrIlOwMgVfYzpLDVOpO9II4
aNZR8IFJTGmGVKON2LY78kZFV2hSH9Zc3ocZ2Sc/CX7ETnzx95/5v7oqXcsP0Z/NEEojqvVfvnUQ
zJMBG4y58s0Qz6TaQJs+k/5EY6QidQLnlXrqAz0C0rr0Vpn79n1tdgoDONVaP9lNwsJN4p+p6R9x
sfz8+9f3/a345ZpkHrEsFHVQjhDM//r6gMf6szXw0UV18qHBZs7SvaR5s5rM6CKLAZSBzyKw/FP3
ysQJL/OKfyfUzAjx4uCQvpRl8qFZUibcLo09Kxzr7rumZkYOMeFiSvHqGu5DWPKAZmTgVPmR4/Hw
c/epLUlylsa9vWBVWnSfi9E41waqvF24pxY8mBWFBU7/oVo1oE/ARfwc8XWCJSxX/4e5M2luI+m6
819xeJ9f1DwsvMEMEABBECQobCooSKx5zJp/vZ9C2w61+o1WeOPwpqOjWyKBqqzKm/ee85xM6JTY
LGuVBz6ejkpDUZ2ajPWNcZ0GyLTSpV3ux6R7aQRyg4fovXXon1nqixsCXcNqUPTqS1NYL8QVzoeS
PlSknFLTPMZ8ec3gt//hiv9zL3YNyzJYCzwzGkKyv1/x3jZKbSzNkcYkX3qS4FuefekmJwLHwDUd
0I2pnSZi2uPpUQO+Sjr5MJoofnJvld9d1bGb66kBPkO8JLqCAQtXuK+vfMU6kln+VYZwjEX0aiHL
xIHIQD8caBCHKUE8+Zvd/OCNsa8clD1R8dNTtJfaT/fpmH9IjUuG2XZvGsEBjRHnDpNCD/tpXz9P
liG3wAKhm8O8GJsn3xKfTeJeFLPegbncahk7An6xl4lQ93BUPG7B49VDPw0mkHf/94vJAv1979cU
SmTGRTxcqkmdONW2v5RdI95Ig6NtN6vHslzW7oBdEJJA+e7ZkOgLjWaHBp27dYlnTQQHcfjPK2vg
uzHtRmbb7GRONcbYFRegVax0jTmAE8RLQ8M6R8X4TDSzQutOVRZF5u3oQFp0QpnYZ3ljrrJQ36kO
hi7R+9HSHY39kAss0k7zQSl7IbgVEYU2UxFI08NLh2U8+GKW1Hk9T1w1IY8Q9kMB3VINzmnimE8w
NOIFsFZHevrOqbSdUgi50zH80fAn5QU6497O6JN1iNXWcTDeGy4LfWixiFxC0TC1O0scf6vScl9C
z/uUNsryh4bRhPCVFkiMUBaeyDkA7hO6Jxjz/bxKVaib3NcYGcO4t0oANnnQ5hjSQfaVQLVkgZg2
Az6+iPSjlRB70DqI0Zy6o93c+hBrpHuYnESboT0MI+LupHNVaEftk1WZx3G6KoGXAhor1L2W59hp
lPHdRAaqtgQBNB2+asrDQCVEpanRPiucRxBgXGqcQeFwbMoA51uD86wsGVzTH97wwl/jrrLnWIWx
ikbXfDp8GMTaKqxfhJXsfXGJrQ9L1DsBWhuHfYUlYS98PY75OclXFEqyMUP+jGGO5lYowO5SSAm9
bW1y91lpa4LwnLBd+73c5BTKuuAyIDGgU4VWZ8wKAnkwryzIQQkAY7Ww4fiIRmMfSftqmEuUTwwN
Q9AHrD9AOWgfbQZXH5YYmmWe2uamLGoFEkbk0kuG0obRYIQBlFIY0i8fEYMtWgtZVz9SaQ/RbQzJ
bShQg9c5hqvA/xHKieIqgpUA3M7Tvohi7IwczMynjPlXOGEZhza/csO1fZroW9AeU7aD8+66QFfz
sH0xRPwR9fTQ6ynvnnQMho0m3fEjBbzRPBGdlz8Jeq8so2Btqx40DQNivN0MKy2lI49sZdO3GEKL
YIcLcFbiDBUtL6mcdswCxLp6gDo1I9OI397FxXNdWfyb2SwawHokhEVwL/XkNKRlOYPegbRljIil
JC+h5dl8rMbeSH666PYGxEcVqZUzu+d8Z4Aid3QkS9J1iMPEEh8wDlpHXbOrKo5Vxmj4SwVm6+Np
6YHq0NxSPkaDJzEH6kqDPF65LXvsaI/PXRwvUosg8cwGsJ6nps34DLyO7w/LviAtLJPqwXW2KB9J
llLTHJWN/V4r4OoVEeDwcmkKakPVTt7SraEp+rboeBdzLALIFIt53AB9aRNx9Ugqm+VWxxsrGcwn
LHdRqAAFqR9on+emlZueI1QZhcGcMyX+vYKFWpHsYGCmz1xCmML4u9q5Jly++FOYhDbSYbr3UfAt
F7Gx7a1izZnvS29QvGeT49RSdWMR1bTuHt+3su694uQrV+++e4XzLWL8sPQb4lA0PV8mIK5x4IYd
FkDvy1DLrxjX7To36J57VkIvPcXRnxKLic6WB8LykW6k6DbDz4AQxSMeUJJZpbuecs8JlIIzj0PO
7LttnIHmzQo+uID0Oovp+VoSZV2JwplX0bi2sUXgjPXcvccAuXqphRHsI9JW5mCkMKGGA98AKuWq
9Zt2VjJ3m7dmGa7HBj8m4jOwKgrN2JxHNHVxuUzIrbpzFwp2z8eHfdxczwAFDk6cDI5ogW3AmOsl
UEylbIsVo2USDqQxztHh/LCLxgG0DH8PcXTDrLAvYC1U5JKtWyXyUXJ37iwnmnTbNl91QA3n6TzV
3nDKjeijjSrxDH8nNKrmHZUx4SIBxT59AewICD9xsxkFmYLMHwiFIbTDiE7dKpUqqjATr1qiv+ht
Wz2xP5Ba0CpbYl+cfZGOJPgiKss0FSSn4u4qQs2F4hfrXnkbrGBRW9J8YuZwROBFr3hi+vojEy0t
vGLsLFZ5RLpqPr6Wsml25AO4iyGTmzBOr3qNYTdj+AP617xFtnk2SgoV1+AgrWl5eehy8aqkyiZp
2/ApNIgwIcoZbr8td2lvK+uqTT/YEgndZWY9M4jJ4AA+AUd52GeZ5gIcSZS3tCCZO03Q+GodCect
wVjYlEl4TolOn1lmw8Aaih6ZSyuSGN7JRUHsqh8sPzC25mjjRc/dbRWQ46HrNtPyZBw5mQ/9LLc5
zyoecOzW81aVJ7+ZrV0u8ybX14ASlx1e/WUtaXPHLcdtYYQL8mJiIjkMkn+ZcPo66WFF11d7y6Dt
ntnBtrG9a5kIfSsd/7lMVXtRGAxQulYlqUHH0pz6XPbGi9ZTwHk1XfuKUJ868vpd2IdfYdQcUnL9
3gPVuULERbYUi+yk2QXaqR4uYW8FR0KjkFN9+brufSHEokVsW6eUOT7jnDO5x+RocYQEFBLMI6Yj
p2lG31iOuSv0jnT7iveLDLqzlrrwiBi0sjC4N7rQjIUqKoMtNoE501cDdOtKuzZO9a23Q5h+yvCz
zRyA0o1uAqcVoCgt+uJIN+dhKIlZElZM1pLVT16iDzDYzYomPjtQwquyD3BexQo6rKpewVcweBXL
n8zaOENgPnDnXo54Xu+1lnCnq9PlF7Nx6ieCQRjTYKThDWHdCNSihzIigDeT8BA4nORGBTgEGBEe
wl5HLQ1q/q9bq7NGVR+MDEUI88pozRkeQaXBXfCrnvlkbLxi9qYdSPI0ULVul4vtIO0Ol3oLqsPr
XsxwyF8CA9jcEDMJUNkmpTSPaH/Sc0WBtFBHiXBcbT750eYWJ8QGc4d3VCapPyf7miyrMti6RTx7
fFZRpU+F0L+NPtun7LE+M2w7VVUzPMWhdbQy25u7zia6umqXrJxEfCUI77IBl0JAvDUErp3X+0j1
B3Fmd7aXWodC2upoXlJQ+WujHj/IJGHN4+7ZIfX/TJvh0CpO9Zx2ciOFg3nI7d7wHPM2VWmFPgol
o0++vIamgpEmH57ubxuhUopWrCTibfulbeogtomnW2tiGv1mz1mHNtmW3FbV89eRPUQomNn8rDJz
140+y/BGLNwW3WgRFWvyIxE26RU4Nhlf8IsVuAO7fvnYtDs9/4a+Hm51w6bORAaOpYbrI4fdP1NZ
TXMv+8yoRIGcccHMClgUKQBrtjxSkjCyC48l01VyH9DL2iDJbmZqgdLEpYOWRKJfhir1Z1LGCPL9
iAof2s8S0nq/lBbrXmL7X+WBnCt2269ip0T1SHFk6CojpOJgRdRHMpyG8noLylgtll7F84E/+pZr
8gdgJBNLiKegRSXuiWgj1PMG9bWStDRo2PMkzZg1MdIHp8k+TK1/b1BEzKMI/ZE+MCiUOxxV0Syq
Ybn3Hm8tTqD1LBvatRpR/XJkZhI6uIcuUPd+TmE8CN6DsffpoHmf57XDt5mufVX21SY0YHjVqA7Q
UFvbAhwWGPUU8nof5Us1p9VSpRwOYrgFbK4V9Ia2BOfRbHpCaLdM1nCcQ02G3GUsKz+8PPaozt1b
tbkKRX/JGKAduRskpdXec/sU1Ia5MelRzUIggbzPnLVTO/RYBuQu2jj3CxMfecwYHzb9o5pyyrKY
JyFxBGnMWDGXJNRk3IwoSramoXZLk6jfGVsGkdZxeFRCBHQs28KS/rxEVOwU41bDFYujo7tYHs9v
60XKDNn8VKUttCEcllGukqNYSSIULYP1a3Q2yPDuq3hXWxk+I+RHZKR44SJoeBC60D+PGhm/jw6t
jKdIL18/ws6nLGGO2kG6XYkKtJldp7dk9D67lCZUaqfHRwmcdwYgKZLBZ4/7EGk7aiG5rmqD9SDi
t0BwPuqwOOUO5g9ppSB1+2DP6YXtyAVSmsZ8yESvgUthGy0Gur6OySkIC8XCQnKwHMt8WbUY1s32
OBLcY4U5NbZm4pajmUyAAQvcx92AJAoJP3FkybI1LZ5EQNZT2z1eB8GH4Tc+exbHULISV3arAbDM
tDk305szViKHUXn3aLhujJr4h4GZCP0gPDcXSgQU6uAqFXb8eZpMIVetOnNcC70bX820sm+0V6B+
Erz2lItLSBwGI6Ko+6GLjW2Z8B8MG6V7rKOZTIt48/hHr3J6LbRq5P0IVCFFALfBEsDHZ1A+IP3k
+DoA03YyCVwa4Apt+ogD8xivB8qhLNL5yAWux2e18sQbl3PlBe25qIzotdHsmxJUl4HvvJcTu8Zi
91CbqlorFTw4c4Qb0rgKWLDKhZ8Zec+96DtGv71ChOVEJYMMd0C9J58IkTgoHE+BSkYoqSr/zDL8
Bjk0+rBspVtHEx7QkDB2hDfaO2Bj+qENLY56Sn2MM46rY9nxkLicWmvgaHuzjNw1wJ7XYHT1p4ZE
mp2DEvrxy2CPUv66QmzirOLORmFxxPpAjRWkr2hXsIyPBJmYzG+2Tl45Tw3AJU8p7HnZ+dlHz9kX
mdWzKrJ2U1cp1K8hc49aiPnFxSvX0Xl/1hISunwjWVeN7dIBz1c4eOxTb1Nm8yZCzIkCNJItqdqx
BomE9oSlVKDA9eagtyRA1xmyMHRdKNScOF8VZL0ekhp372Ouo+MaA3Phr1U50muwp5jffFG4jXjx
HNpkXPV2ZxscvJVkfJdhZl7GtAV9yVAQ+cqr3dbPuk172/bL8cLvpGMlNppED09VqSyFsMNN4AHz
qQpiPBXFW4OzukITwUQ/WbjLFK+S3aZPjszirajEl24jj0fDS4tvsFLKIyw9HXDABdmLChRy5UBs
V7xRwgLojb+oqi3MFHUTO+AWa1Fo2I9Df6vG+bZ2On+l5mXyPhLPsYkL+9KQrbpukKXmVrnNjO6c
YzZde30HSQeO5oZA84/CEMosS5x6FXb+l1sMB1X1i82QQkxpzQQhQ2agcSVjA9gKfulCDT6N2OoY
OQQ5GChAtja23F0yAoRx3zMzhj8OeA66oMOfNo85o4gzP81Y2lWzVKVT774ig4tniPIzn2w3QACT
ZSptwFZAi5ZGrQBDnHDnVffN1nWaAIhSF1lIykdkLmxIBGsO5CPGonRlyCFA4zpP1SRZJTc1ox5G
FGrT0vDxPJH2So3PbDKhk6ZYvrvu3eBO0UrqHtKnQLD8S68ZcdbVJcrPkD9l3KC7psQ+G9+KiiOr
FwcnZazJMWanr4ix4O1ZYKopDN7hFCJJKkha15TjlDCfp7Gyg/RzJXZtgfEknFt6qe3KbFyYBhUi
B4FtbEfNqp7ITGTjmuvW4+RiDzu3wmaAjuXJb5zLiMR2SQYbYU+T0GZ0r1oK4da9JLwLmbtywLdC
Y+elUylSfoxjlc2tfMLuGO9m2L01kyu3ctdkaDakPivKqq+pZPsGy18NT34lzAFusSP7XVsy4Mg2
ds4i9N0QSxwatnkucUG6qnd5oKW8ngZdNkISekS5uBp7YzbIva3bJMzpd6Pi0iY6X7fMK4zV7UUw
POOVSOH0aFCJyB7nWWfOyyT909xM+314Q/WEqt4yFN2wpwSQqV/9SwM1GHgTc+QueWy5zU4bgfCq
NTqoc2VQKDOUOF6RgPmSab27kra4NkFbbEqzOsUyD/ZVNWxrk0AfHF4+DyOByghqWde1R20/aPcM
7crcE1OeAOki82iU1j5NwzOVGG4eFTJsbnuLP/SFf1c0aMj6XdNmpDG1NYzfh51qDzSt7jiCFOXI
wLUliq7x+00uGP/oDuZ+O1nWNYefMftScdzNaHzgXHbKwwghFH9KtlA0Za+4SXNsKyv/awjw/wwY
8/9hvtykeAHX8st9WnzWn//t50NiM4Xk/Y///vpZ/Qiz8PNXv8j/+Wt/CWXc/3I0B5kCDnqS4VxF
YzryFxHG+S9Vx/nhAh8z8C2ZJpO0/20ZwRmi6ho3XNctZDEKn+J/mUYmDQ2zFgsDI8E20yDu/0oo
M03rfp2WKS6KX0Q3CD1YU7qj/f1ZyTnJxYy1SCmT8Rc9sFMc6uAcjfac2wlYBmVjdcbP0sjWNP05
wnTdCQgZoI5bFKf7Mk9Pv1y//ySN+YeN5fGJkMZQZjhTyN5v4w8AtILHB81BMnRX20DWEpf+Kibj
ttV0kklCKoEWF0KTrDpobBiPUb90KC4bJ71ZgJai6FnY8hqHA3IyleNfqMa3JMv3DXeDCJD2POTN
FdzqqhUTZinCKQJhO1yQ2FYQBSB3Q81XRQd7m8SVtJAnIIfen9kEd9hwafOhCYGRqGTZrdT8L8NN
jqIO7lwp2KPnxxsyN5tzjwausLxLNIKhbSmIKdBmwETRYifZiRims1Sjuxtik3TWCmbjbGQI4YF4
DTznQp7WydSzL0uvz9LUDk3zWY47mdlzukkOpkOdWD/EzfcuQKNeZLfcT25NvspigDe+K959avIY
zXj12VViLYqYiF23ovsqO+yQkTk38NJLdLBtdGsLxL55vHA1dPhJMWWiOMFbSnk/xDczocwyC04q
jskHhJdmDv6HkgNk833s6TZy62qHUz3RkhejjG4cB65pFR3x4R19TRwiZpuOu7Yd/agWXJcKQIZ0
3VPDMisCfrhk4fkY2nH4b2wzPxh6d24GfBexEh0Hc/rkjo2mEgpOApao6rqF8GkP6hPRL4mP6KAR
pT7pNvNWOcn4Nbmkr1yh4eDdDzPVoe3V0yBT6mJdRe2VZtLZs+AQyNh8ke6rTXeia7J9yf8jw+RS
KUxahHyGkfc+dvHtD4t8ku/8/amzbFvRLKqVCQ72+8tchrYqW7psiG4kFhY+l+Cpihtr7aXJaepy
cM2p7CN1GZXhMijETz3Z1q56Y5yZ/GFrsaZn/O+fBlWerhvEZJEOiNjr7+8AC66bH8XEV5CScTWb
7lzrYj7NsThkze3OW7PhvYyCKW2c3wqXJ1LtVA7lz1o4kIjifhh5Ddd3lw/RW2h4l6aOKOSTvRF0
s6aj+AZHfwms+uyZ3Rn5NAfOyY8wtFvVk0+KPhlpAtg9ZZif1JhDw6D/FLTk44LHs/HXbgLumpyR
YtD3EKIWfip+FEV37bz4qLLTw23IpwJ5oyqXUqdvO83yTD5TW6gvMmDSpCU3Y0amwjpW5E3vJmxe
fPSE971V0z8McLV/ZixyNdmrHQCNhOfpv03Dq3HEQjbSC5TSXwVZd43s7tpDarBkeotqsWx+2qZ8
fTzrZcX7BRQvMmng6Ry+tsBC7/Bmdj3z66QzNpBf+eQk4wzq+78vQnu6rb/fdt1UdE2dDmH67/lw
8Ez8KrAZo7tjTfxDBiM7oMpp85tSJEfwRZuIdOuojzFopacwXXp9calTsVTS9EtJh3OfWidKEJ1b
TTF8BDF7MvzkCDj1J830UKNVDdnSTZlnaB5PaqbVu7BNb4WS3yozO9VGvYO5cK9QoIfVcB6K/hwY
BqzHdE+5c3H9Ya4Qrl6RnWMkrBI1E5ecl5cltRX5CDtoxqewCb/qCOlGUV+TacG0PzQPF63uBUcA
7sfMiY9BaS2aMT1pun9/rAthPNk4/Xv2PAwQHWFTZBbm565Rifhxs5tnWpvAio9GiHutWVMMHqcV
M9LH9EiyduR+GHJ99e83RP2PN8TlMWRvZwU5vylr2DcI8hi4IYQ2kpYY4n4DwG445ewxPE2NaVBI
6Jk2RjejMVadcI4ReJqyV97J/CIjKGh2vmyfFCZqoOFvQMG//v0zUl38c9EYOi8J6hbDoUb5+7ui
saWlZQrvimAKbyOEEesAffvmGnTJ3k7Z4IaC9KqxOws/u2W0gCKd4YBrNjuLqX/SCGTlzRGFAGOO
mHLUXhIwtPaCdC8Zt9DqZuvxjc1oaHd0JQdj+IYPdF7W0ZeVYlsU0bGA4B3Deq4HY+Nxh6MGzr11
y2WzjJhgT1sGmw5jyAxrqnzJ83idEoiTBDyOjURAlpwa11t6KdeX8VIcYVwCBbA3AJeIuLh4Hvnm
RvtcD8DJ6gI3K1FccY1biWWENmvV2cNz4OcnwqqPjbvtqltT1ahOCIVL3nMrOtKIoHvJNyqrXZFC
wxz1DQ2us+/Ee5+tPTTRJEzFR2UbmzKDVey+Zm6BOQRrueMzRnGbc2qQy83X9mV4LAJrM+CDAHB8
jDT9taT3++839j/cV3Qnuo2hFnszOuy/31ey1zq/TXX2gEB3ZlMpIXlCHVN5dqz6tXNjff7vv1D9
Z+WJSZqK00Q96OhIef/+G+O888yxYyU5VvGp6wQ06Hvd+q7H0WXajdW0PWvRVKk0Bxn55zDGbYHQ
ZKorhKpWsz98nN9FTNOHwNBtc2KcjN3OtGX/cmiEfG4rfa/R42S55mb84qnNlbxUMKUTx8LX8g9y
j+iOymta04v991+vTT/+t5cxgnAEh8h9OeU5v13/0lfqTvjsGqGJx05r5ZGsjKMbWxsuDeMouZK0
AVD8vgwNFkOPrtgslM21qXKGNC5YLFW+KX1GTz/C4TNMUbeiw1OriVWgYKYFX1zOu3I8tY3zpxfX
f1g8uuuY9hTbzDHG/K1kBxwFSFGDnwHI8lAV9g/dxCDiq+261ZAKIbQLZo8AWwYq4SxKd2pAAhfN
DEgtG+GiZOEQ208YuYrd/9+v7IO0+uuVRT+r2BocVrZlIJrWb1LO2lYHEhc58DLzm5FPoc789yww
+3kXmCfDHhaW504j1+isSpjPUIB4BnsP5diwMtldILuI76AU9yIO3tNbw3egGlWUeTMOu6Bq6AM7
8RaoFh3wTpmhlzVR9bTX0Q/WrnSuHUF0M97tTGDtYh4baNYJZl0IQWvfNqM7LLeceiTbexEQ2JpQ
FwB+XxXbnV3Sw2ikvIau/zUth7zkhqYN5TBjjzOJZ7TdhL0wNbYLJRXftYASt28prqLKfcma4KOf
TjKBifzFDwqCRWGvyew2uFT5NB4/a2Lp/nC9Uaf/XgGpdF+QrykcLEEhqI895JdHSe1kYIDIKoh+
LNeSvXnswFELSM+aZ205+cQuhPfkbiqfSjYc0nzy2HqX0FUZTtSrxEbtM41SmbzCAf2KqvasjIFL
/5HzltGWi6q0fxgvZaG/0Wv8aPcywA9axzB0MCXB7rT083TCit3k5HDjdN4ls/AYVEs9KA+cJOeq
98NSiyc//VA8ZjgVb0VE/biq1Q79F5qZNnC+pz0gUo+XTb5SI0giqWMeFSUct5sow+VmleIe2BwT
KLBIVsi1WS+iZt5Y/bOOGJ3BQICXl1p0LlwckmmE9brta2T3stJ51WOMD/KRXm03SbXp27mSYW5G
qMQyGl7hFbjzrseCzBuD8XVpyHlbQDEtA6Wfw0jMiAsaD6FVYRHuwhVfYzyUyCCctOxXffNB1iYp
BhbWZjOPL3pstgR5D/XSLtC5iOTZLPwQqriNjMYijTg1s2U2MNQKQ/fVSWrkOy0fmFxEy9bmnGM4
+/ekPEsIB1oLzP4x9XTGZK23Gn81KKKVjcmCw7or4NUV5zwhdrCPs5do0p1oVjHuI+5oqyDixlz/
lBgM3ENNvFm2/llZ5XXadKZ9XjbVuRa8CKbiGew3a7sYiVwOnxuTw4QhOMOqUz1pEdvohD1t8eRm
ttkekOimy5FzBmp2S1l7Xd8RId4156kWEJn3UrUcwGvuGQMlprBmu+xpJ+gVGWGEDWAV5RAS17uU
s9mMQeSXGINVaEz6a0ae7r5uGZ25Ez8c4GkUcSCG6krvt4nv+WjMg4I+a6QSLBfea43oaodV5YT3
VJhLnMw7PcCB75kI4EtWs8vKVHROKkEY3gnweDIB0DQ6tOgwRDcSfHqa3E3q94rBJRbZO8bVU6HH
N87vZ8UK7wYHZ6dNz9NBPHG6c5DW59E4AiZgmJI1pN/UxTMRsAsFgdqsEcltqMIbAu2vQNeJyTOH
tRcmR6nj2UdXswBF9pI2zZn5kJaM9yR+4wNfZEzmAQFyyjwGgOnhWSwV51UZS7EYxUrpmEwpMeh1
J0Vr0ysQzduLNWo3B8AHFC7oPbzeYmMycxfxvVHAMDrmLaDBvvY5Hyoxa9LMFeIoVFS9idxPx/DI
JlGvfpkSfkvduaSyvU4NFWW4B9MAZuwBaE01EmzFL7t1L+nV9eDByfSide116LM1AUTlvKS8kqq3
jQEmWXZ71eH+K4qxGZLuM7JOgREc6za8y5gXTJLta4BgLQCJQDCqZTea/htezutU/luDA4272ulG
uA7qb4ST7HEt3NSBl30O7n1qJwGnOCNjgnVcAx0IaLbiYyXIgavv683ZUpKjSdQXlnN073N6XLNa
iT9SE/Vk7S4i6O3xWF6KBUQKLPQWFAVz03kDzwyGnFnbs9sH1c7MhqvZ2W8VXfmh5IUvVBoxVX3V
m24piNWbrlg3NGeUA5epQzYZEhhjv7TuOuLljwf1XucEDYzmxk/1Eld7d81THDLqT3iOl+m3Yq1f
N6m/mnorLKRIKD2ubRbUa+m3Tyn4GPpFxmit85gpYObmt6l87YaEo9iwSKyYcwoseU5QUY5+h4uk
Dso5sdJTI6N7ax8ylBCJDsbRRh9YMQ9Ug/Rkivg+HSdoMp6p0FDJS/1UB5yOKxsRnG9Jyaufn4s9
b2GEXD+NlhwvhNfERXKotXm6UuIN2e1YkGrK/bwrnwXJ0DMtcsDfSwz6Zn8XAp6EKj3iA2XwNuRW
tSXV7bseIlCtHtahTCx7VxeXInkT6jDw9EV3YJqHgeEaxBIv20au/kxuJFIbERCFnbGXzPJM7hSp
4UKvMqId++BbEqT8SBhzi9xon+rU0RaQY9x5AU51UZQVOZhj+y2LfAQtHtLCLmzctaFW294RxVq1
nWztTRPnQsZ7gQwa0QeqRFFpW8zzdGad6DsI0A/Zqf1fgvpSOoKoqnpB8wy4IZQeR63rZapX42F4
k4R/bh8fwKucGrOzv+oNZAmWIeSaSDg2pnhniKm8JCeVUTtfoKznUZIQtRS/WwgPxqIhyifSSZXV
4+VjD2hgj8xVcCdNab7UFoqPRPCNhUxeR8DOXNFqzpCHVlvfsVYiMaycMnEXtig4OunfHx/I7OXP
WCvgWzPni6i6F0P1Ixu7ajvaqMOK3APdPV1vE8cJQ3F3xTSccsHWq21r+fdBHGWl4bkZrWSh1fVL
kLJZWUGWbDKQxnKsjjE0xo30qpe8CoCEJkUImpZRX6V2O5c3wspoCGuJctnOAi2MNxVBbSaCW3/U
hrXjdXTAUwSQDkZ4woaWoalJAjsEUqSUBKCIz+ZngQUC2/SXKfvyPGYCD6RZAlN25AuZSM92n6Cj
5VAYT0jjgueBFIAdCQGkkLSI3Mkse0Y6fGw8dOZ1AOiAjZ4v7pR8XyrEVqj3IhhvbhAoxJ9599wi
gLHMbcyqXkbiDVAWvVWBoRvUB72L8EfIeQCBmOumdPvGhYJh+D4JdSMR27lebpxuCJcFJsF5YTQ7
dkRnQbjSd5DvdEL0iE22hansztMBjaEXg34B+Wkm9nAwq1ShwoueCCN99skOwakeG4tgyjr0qVdl
Ts3KaskFsAn07OQSeYm7VTr/Ci9RLtrWfGtqiMZgWrO1Yhv5PBDVl3nDb2EsQgXjitbW6bxDeYk0
3GInxyz5cJSEbUf6ahB9ppb5Ji2YbaHbRtvcBqbEIln7POV0bXfu1K72POTpqqLT17Z+gAH9Vk+N
ZUjo94CIiKFJDiSAnNP4hK4V3nYovqcK0Vdm9GQ18RfYqUuxJYPKD65RQXtDR3da+vlr3fJyrq35
tJ+WkiXG8QwkIfmDAHyZwQVsNHT/U2w+Y32ecmNqkZxMFP4zO/e2mQIxRPr3pmH3zYV68Op0NXU0
+gHNe4HqqGZXmjpfvWLxremw1EPypMdf8Pq/pj9ot2ywaRndOzuhDXoYEH6IiN+nuFSz+pQZNyRz
qQAFMSEM6WyXjybaSEmRU/0k9qPN3h1dQz6TCHoj4WvVQfTXfe7cVF8Fgmm4yE+1ndO8i/d1Fn7h
vbhPnqWpc+Gq7Opkx85t22ehsOTGho0NLNBXWH6jpB/5GPBJLOpgEX15+HjIQmQvcFZ9KUgyIWCu
T7KDGlUvhlkH88ZDk8DYydFIKPrLXoG0us4YrxjibQizg1EFd30Ij1aVd0tsT73NvbLYn6cWNFoj
Ay4tsrKg/sRQsrMTtjWh4Xglx8Sxhl1GLb2UvNnxndkc7DqkWxhtEqVFRa+wChLaEJm84yLeB1P1
GdKJJ599FgFbmUYDcXf1uF7Mpqj7qoYAqJLn3snXKYaaCZiJJvY4DMljOJOnlJFTcVpX30apXqYm
WOVpHcz69OTCl2gV93G1Rfas1Ej+fZdzSgWTWaMgaf0vU9AKsK1njS05GcBb2erORv3KyT+7FVlw
b83+yeRwH9B1jw08V6H/1nbZqTXbZycPCTMtVCKDekDyZg28xUpfS4+v0081iXSzFyl+9pgxZq3K
k6JyhFSmiVdGvnRjoOaeTK3TnE8L8/10f6fm6fRhpqlQk2rzvmz2UxXVM/FBW0hdamcnq6LPF3GR
7ID1UTY4hLzwE8LpYqx5gEra4n47QnjahTUlcM/JJ8NtFKEtaPwvS7tGvcsDzwMb2y7kVntv2d0z
rucr+Ud7II+UU1bw9T+ZO9Peto1uj3+Vom/uKwbcF+A+BSJZsix5i+zIjt8Qii1z33d++vsbOs5j
JW1Q1MBFA7SIl5DUcObMmXP+iwzyUwuSM6bcecPFybMeBkqKvRqeNm5x2eb+Y0C5veVdMZWxmhyb
h5ppPXXCRGdNmEKFVn1BmAPhuNGL5k6tvc+eSdamU2wUC8sIeA60OsAVXYr5Kg6j04sWC0O80ClJ
064Sp9qAnLgUq7aRx6XUxxtfr9GcBsEyUKxxw+RBVDlFAdztYKtX9FVq9Sbv0DxGOQrN4oVTNltw
vquYE7HiccIHAJkY+nXFK8fQ9tTQKVc2OUnqTrQwxbdEzhklyYNYj6I0JjqHqsoQZWp45mKnQUPp
weQoo4xkoBoDS+gQqSREtm2TFSBCosu6BPrKYhe9TzbvrSju22V8KT6fXEWXdk2FP1LPWgvN0yw5
H/L4mdT2TE6v5TCahW2EBNro3kpQNGpmQa0060iLz7Vqk9jluhLNNNWXtyzYgSnhL9LIOQv99s4S
fdskvCrVZuM3fOCxvuHsvBPF/CkyBmF6nfnGbcCWbejYkpAnYsDFfygHIT5X3XmUx5TQ26R6cm5I
/mMz1mvAY5xSgA7iC2L61+ngQiykiqafjEa96gtA4XTeVyKoql5AhzVZlRzWDSaA4WI2dI5mHydZ
8uaxxAqKKyrOA7zGTTB6EHK5c4F0PS703V0Nrxr+/znldzqjvITYyx7wwVuLGNZXzXrKkMUgo9p4
WwKP0lL7Ni9Ybpbf3NHmuhb1b1FBr3UUfZDpG1XnVoLuI4/WrejxFsFO1ZoH0eYNmPepdBf3ydTf
ijvOulJxW4ozElm8zynD4ZxToOmH5xv2c6zC1IuvnZEop0UUnCnqFhCNTRw2SxfWh6sPl65yI4fd
Nsi8x9CIHlE52zYkFrNOC2/1hGOtA/i4uwGwv0OayjtRE9DBq5qSH4dhmPS9jS6CM+5Us9tqPmw8
BB84/NoLnCxxjbdbnN7SpSyyCSdATiLGTMpx15Bji5kKrn4eKnSea9RudbxJ3ZaU1DfAI5sWBDN/
2NshOsVpRF5aVMgG9UF7RTH/kqRt0YEslWqWqGXiphiEIqExkLFGyXuiCCVhc4Zc4MqTKcKVRrxP
5a8OxDQn5XihNZ9BX6AV7C3CmqViasGeHnU3M0r6lGL/6T2RDEt0iGQTkGMnGh5mOyzqDFml6WlB
9TGy0rALXGqvSXVrlREi6cMuGtplE1Q7S+JT2u6qROhoFhsAoAR3z/akL1riLnyLtIiNB98T6Ohg
rULMi3OpxiylOk9lv6UJPWxogi6NrrlyfFLw3L5XZJrDeefAOEQ0mxxqZ/TtNtJyxHaA9VGsQvue
o8cYwOWrsGCEr7c3I8bVNVvATFTjLIjziA9Gs0rrAdj7z7mjreqcUdBaTMpN5+DweJLa3CHGXQCh
MF2UrHZVR+cBKCKFx9xeBwbra5S/xDFSYmMe41EuYUhgnCom8t4IKuPUCCs1DO+jmPGXPAgdowSc
szJPUz9dIhVKSdZxXTQJIeTUIY7JHvCz6VGrGA0oZD74NuXNcORNNNR5Uq+ZCw5ZLUmHqIgc3D2C
zxVddmxC0dbsAc8DogRKXbsnRol7LYZnaDyY5SpT6SY4VveJVuiVj1Iq/CT62LiizeQCNbdMMBSh
3LJDjPdm0SLkJ16uVbgYfg6YrxWU/YdWTsjGyDpUP3FvLpGIWmWe2Z/QxS5XYD3XuUH01SHpA/7T
cNPMDTI+pzsJMgeYRoxxRdzvwZ+ytUXMonjMN4GDJsV0e70PPuVGfJ86eLMD099ZNS6yCR9KdtHi
itGwVgwAKmmkLkNZlk965C5QcFTnEe7N84wkIdTNAA5YfD0NgxK5HDmUlGJCRas5z1e2V2Ub8NQ3
+Dq1mJhkM2eIrBksLKai75Ld+la+Gs2uO5UlGgu+H6HjNsxC2Ywxv3SY+HFmzYoW2Ye49PVFjpDB
tNKhYj45EdyoNhkmnkNc1PbMgD5QNEZ/GdqMdEpEpc/ckzhbCvLkQDRQ7D+pAqx4JvrDOFDFggQ8
c6Gx4cywLpQaQEzDwimTJ0CiqIi7QOx0gAGjQc+fcVsCyfepG6vrxAPxwrFhH0u1ejJ02BjLbE5p
Rb6DichZ3HGukQLKicyNRRQEV4kwz1Q9xMN1YyFTwpgltQhJFAhlC4FTBTSNY3iPoJJIeah2dKIY
AwxH1DRgWDsLSflaWVG6wBdrCnBsNEk8nDTo7qHEe+M7Mnq0OQYtbYOFtCs90BAzZ107k/0UAqUn
aAC2BrkwPkQ+SNWwXMJi2qfE57naDRvsa1zBClw4iefPLc7iNs+UBu59XdWnuC2C71HRfCQKaMoq
MWTsJ/dOb0AlwdiJ42ECTYBiRwrfG/L4pZZuBrTzE50IEVnmWk8tCAMZS1hlibz8LR2ThwLOSegN
V66M3jrSFS1OSoRhBofW+K4sDykWn1O893s8NQZVXxoxC4ayXs12gO5SRWZAJUbUTm3lCoD5SvKH
neKEz7aojOhyvFclQo7RmpdFVi0dtGgSFVfFKNrrJWHHLJPnoeEiNm5bEJsBPqr9BrsL/PsMvu2g
jId8+b1XQ1iFvIlEY9TvIrs/1Lq5tZxLF1w6G7m8w7uim6V0M6mcQ+DpdkJVYApTpb8MW+/cFv8a
XvQWMsHabpwlHvIbo/cvmkx5hOSWLKYBy83hRJeTndfH+14J900roqPgXLuxAWcrOAR2xctX2bK8
dNz4MUPqNaTHOmc38Toj9GCNfi3B3BSiiwRyBauZyGER5AxOZdzaYX3tuPIuzThn+fp9bvenZsc4
AZPepgpRFSroAmcZS36u1eTcJYr18rBDQA0ue0vBSCr0lRSoG1mop00vZWJniIvaNs8iTDiBHF0M
vthqOp6+6nay4EtPTPWJZuU4YOCwoJh43gDsCOhtBH01JC+nIsXjCW66wp6vgusokWcBO9bA2oMb
ztGCEmonHRp9Fbi0UWQLk4oR0Q4EjdSLtsX4wXU5/eAKjSKupq/xBGOcVN5pmXJURN0ORjbIC5vW
FUUvXF8L73rI2qukiA+GZEenRreIDCKyjAIxpV/pK26w7E3YTwvqKuvDOZNM7Iwt8YFDVu5pjIhe
kyjYckgnXdttWWlQPZgctEpWTob/EH1E5qoDiwGFx3Amw+KdMMs0mL5Yco3hEW87ayl3W2YHKVuu
Wf5SDyGemRxkN02nfYbzpCEjjHSTQq1RdBOVqtkqigqIUO/PDVaSZIf7IrUuKfNBp1LjK73AwCkY
gzVGabdqVj7GpSmouzJnbLYVNgsHQ10ZJWXu71tso6rDZqb5YFjKFnVsm9ejBZDtdSnE+w1Yc+a1
9PJzdIKkLwYZm4RPAqJjSF8FNKlsepOO3C/tjsmKetQ9ApnmyO9MU3lae0hjz+qKTUM1k2eR+9HA
4yxZy1tZ6Z4aDdvepvbTBVy/aCYN4WmOgkSimkT0kSBTMbPYvvMZjSncypnn0zYWcQYCOx08e2b4
bDQJCVfFRotCNE4vnyh0UV8SkciBVgRr7JZApdAynU+zEIPWghQy3FsDkxzIvAvAj4pH0q41kytQ
coAlFzzHRSvPJfgfgqmKCR1sIiqkcUCCEkWAzpoHSjDLOoBLN3GJSgD8o75O0mriFsEwx+mD7Xai
CYyCwq+TX5Wj/5zY/XaaER1MNZVuVA0P+TSviV9pss+BYOc9ErrA4VtjWei2NG8kNgnqgNaChoQm
5choB8rOSPySzANJZJGVeV6aovkIWh8Ds9PectZ57SzbRkFtghCBIwilGdLY7CSUtqbX39sO4WV6
S1niWXMEtuZhHD3r4mKSwrDoIg2XFe85NCk7mBV0bwwachDh9pjBrkD5EsqCiZKr6i8t1Bj1IFhO
CaTmqhcG1A7UbCjxT0+XFoiIYLknURrI3T6lYkm+6yHtWNUQZ8aRsuzAOWBEzY7eGxT0EfzMaWHM
g4SqXjcke0eIalRacGuU7YVGjQsnwJiDgk3CX13jkvw0zWqRxk4fq4fUYvTDdhr8WqsURLXZAUbt
uVR0aVF4rDG5Cgg7VjP3ZcqJiVnTK7Ugg1DfXQ869o9Iv+MzEsyr0rkNa/puHgIctYu3OmIaIZSG
FLNgzXpC1lekPoyYU3qfffTOTmgnKht8Q1YWk7p1i/6699Tnyk+Y9M2pW6bZbRZ07AQQqyNLAT5W
QjIO+uyc6kE/w1xnWMKg2HhKBD1Rs9YmZ+B5bVrBXE2bhzJGgdMzyF4jVf6iNd4is6JxJgfScIEV
JweI9FHtOTwNJhIAY27dWWN8ProFD428gA6VY25WEYbTUXrviJairfBBU5Sq5vZdOvrRWTFY0Wwu
US1ZYCnNRczcp4WHiXkbvWBjKztGcbYgmOQajrsYFU0q0oXs3HoWXWizkdGeNwlMbnvXBMWykd0z
0S/rq4e4gkom6WxFIxUfz8UayISPQ99g/uDW59qwltXemCFhP+LMRCk2B4vHqkbPFCbcssgQ7TPk
LYXDbjY2bN5N01+xlva6kyx9D5JPjLwCLPI5Df1l4+qXTk6nMQ7kS1pd5zFodWayT6kXOVpZgc/q
JzKGMUm0VpV2P0YUjgcrv5g0e6I6AJxRm5+iPrgOleFCt3tpCfv9WimgzhJSIShdezIhpxxptxmD
Ttnfe57a4K7ClKocBeyNzNECqTc1hPxki22Wbibpstx+lhvC3uTcS9+xX3TQiLxY+HJBEp+DosWu
7ClUnWtdwpEwZoKUGWpYtmjF2zIKVA6H07bEJbxAfM5AKhbmF0rIZXPdQZ+bXJqFnTziNuddUJA3
jMHXzm7RTC2lR1QQNkNNgtuo9FJzTT136S3PrJTLgHtZwr6jmVOsk8gkuTVEN8qFzuLp/qeQgk3H
2STR87Xhu9B1cmRyfBs7aqS1TuLcvUVMu+x7g1oKp8ap8+F6EhbSPnpzkAdbxB++ZmOlv3S2NAkU
t+fgDtq4zLe49W6mUGTrDxqWegDfM0zH4xH/MTQmprfTV2gYVW2xTqVoHpjIQk0u22nqPQxg43C6
qXdOoCKrpZ7gHMaJM+dJtNRBqCJJ6WIxfpKON9hgzdOEVqzv8r/prnrHUcgU1nvmaK0C2GJehuaK
Tr8B8kE2U3sO+1OQr5riS0Wm0dznrYqmtogWudavdDzt8KubtaNzaBtjZWok/7ZnbDxg2dQF7hpR
OMW0OtH1bZ6IemcQgiyOnwUAuoWnNxMMXynEJsznFf3+X03W6xcQ01sFxB+JTvBHADchu6cjgQi4
/QfgdqNXkZ8ZcILUjIMJjXwOaQ163gmkB4EKmI4VFAR/fVflZ3wPt9VNw1RpQQLhU8GyvcH32BF2
YaOJberUWV5ao7ad0QLUxxuzKdc9KF7ksuLZC175/41hhK7kY5YDcfD8+o/TQyYYPNX/HvGO/jj+
EvuVb08niD9HXywmEtCn5gAs+VA1cf3rn343chEXus4CBKDRtKmDenhzib/1S68OMX9+oW/kpBcT
nMesSWvxfBimpG8ZSuCy3rzx71eaHuVXV4j3PHHzBO9J1z5MSD/Z1iky8IcpggK89+3HivoBTDnd
OHRjX3+M1vCbwfyrMfj1x3sd6heJ0O8PfjSWRx9g/5QEKQfDugRx83YIIDtoAFKPBJCnZ/p5EH64
xptBMD6YnKgtxfg2CKyDt4OgfLB1gwHSoVOKP4zRv2sQFAWs63sHwfygQGPBv0iw28Sf40HQPsg6
yFBLo1b27xwEh97veweBmaCiYgKX4uVTHs8E54MFiY+a6beJIIOP/XfNBE2zhY7m+5aD+UHodsMk
ZDiP14Fqs0ehvfIyQV5u9LeCwd/4pe9RE9vD+GkKqsGh+rOw+le/8Bpzfv75t1hy9vSf30XMPPpF
EWNf7n2YArn4+o+jWDHFuzc/fI1/032+/fNvH/DnWx/d6/VTvX5zFRzKffmIdPZ062+P+UJJ/fgV
09QxeBvs6Km/fvmyMxw95pvX/qvrzvZVEAeP7F+v1xLDotGVeP36n197vo/3X8tjGq1h6CyT/w7f
f37/J0893yf5/geCrgEe/P1XBsMTB3tpmyV7Lz0aE0UmL3r/DZbI08eBtDukhzHY/3Yqvjq+z0v4
fu8QnbOrN8nr805zHXV+1vC7LxwgrvfDI9umYDm/+8pZ8hXm9fB6pemhX+L4ey99IdbVoXp7ZXgx
gjTw3itfB4enJEuP0hDVwEr9/Zf+mP84N1SMBomz733m26Z63KdH44z2nAF55d1Xpj1QY1YufUQZ
9rePT4F3eL3oFFdeNqT33uVz8mNYQTpBhfrz3guLVVlnr9eZnvglo3zvhf/af/L7LvPPIuFuH8eH
357+52NWHYdwFJOEJ+V7H/xXjiHvfPRfqyz88uJ/tr9+P4j8vOu+HjD+7J8dpxTiNx7jw7784/8A
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242454</xdr:colOff>
      <xdr:row>0</xdr:row>
      <xdr:rowOff>190499</xdr:rowOff>
    </xdr:from>
    <xdr:ext cx="4502728" cy="484910"/>
    <xdr:sp macro="" textlink="">
      <xdr:nvSpPr>
        <xdr:cNvPr id="2" name="CasellaDiTesto 1">
          <a:extLst>
            <a:ext uri="{FF2B5EF4-FFF2-40B4-BE49-F238E27FC236}">
              <a16:creationId xmlns:a16="http://schemas.microsoft.com/office/drawing/2014/main" id="{2632489B-DDCC-4289-AA3F-C192FDA716EB}"/>
            </a:ext>
          </a:extLst>
        </xdr:cNvPr>
        <xdr:cNvSpPr txBox="1"/>
      </xdr:nvSpPr>
      <xdr:spPr>
        <a:xfrm>
          <a:off x="242454" y="190499"/>
          <a:ext cx="4502728" cy="48491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noAutofit/>
        </a:bodyPr>
        <a:lstStyle/>
        <a:p>
          <a:r>
            <a:rPr lang="it-IT" sz="1100"/>
            <a:t>SOMMA.SE; CONTA.SE; MEDIA.SE;</a:t>
          </a:r>
          <a:br>
            <a:rPr lang="it-IT" sz="1100"/>
          </a:br>
          <a:r>
            <a:rPr lang="it-IT" sz="1100"/>
            <a:t>SOMMA.PIù,SE; CONTA.PIù.SE;</a:t>
          </a:r>
          <a:r>
            <a:rPr lang="it-IT" sz="1100" baseline="0"/>
            <a:t> MEDIA.PIù.SE</a:t>
          </a:r>
          <a:endParaRPr lang="it-IT"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552449</xdr:colOff>
      <xdr:row>0</xdr:row>
      <xdr:rowOff>0</xdr:rowOff>
    </xdr:from>
    <xdr:to>
      <xdr:col>15</xdr:col>
      <xdr:colOff>542925</xdr:colOff>
      <xdr:row>14</xdr:row>
      <xdr:rowOff>76200</xdr:rowOff>
    </xdr:to>
    <xdr:graphicFrame macro="">
      <xdr:nvGraphicFramePr>
        <xdr:cNvPr id="2" name="Chart 1">
          <a:extLst>
            <a:ext uri="{FF2B5EF4-FFF2-40B4-BE49-F238E27FC236}">
              <a16:creationId xmlns:a16="http://schemas.microsoft.com/office/drawing/2014/main" id="{A74349DE-1685-8180-951C-0A3225EAB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16</xdr:row>
      <xdr:rowOff>4762</xdr:rowOff>
    </xdr:from>
    <xdr:to>
      <xdr:col>15</xdr:col>
      <xdr:colOff>533399</xdr:colOff>
      <xdr:row>30</xdr:row>
      <xdr:rowOff>80962</xdr:rowOff>
    </xdr:to>
    <xdr:graphicFrame macro="">
      <xdr:nvGraphicFramePr>
        <xdr:cNvPr id="4" name="Chart 3">
          <a:extLst>
            <a:ext uri="{FF2B5EF4-FFF2-40B4-BE49-F238E27FC236}">
              <a16:creationId xmlns:a16="http://schemas.microsoft.com/office/drawing/2014/main" id="{1FD0D8FD-4597-2267-48A3-37C103939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34</xdr:row>
      <xdr:rowOff>14287</xdr:rowOff>
    </xdr:from>
    <xdr:to>
      <xdr:col>16</xdr:col>
      <xdr:colOff>1</xdr:colOff>
      <xdr:row>48</xdr:row>
      <xdr:rowOff>90487</xdr:rowOff>
    </xdr:to>
    <xdr:graphicFrame macro="">
      <xdr:nvGraphicFramePr>
        <xdr:cNvPr id="5" name="Chart 4">
          <a:extLst>
            <a:ext uri="{FF2B5EF4-FFF2-40B4-BE49-F238E27FC236}">
              <a16:creationId xmlns:a16="http://schemas.microsoft.com/office/drawing/2014/main" id="{1B89077F-9CEF-26DE-C4D3-23E1F9899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51</xdr:row>
      <xdr:rowOff>4762</xdr:rowOff>
    </xdr:from>
    <xdr:to>
      <xdr:col>16</xdr:col>
      <xdr:colOff>0</xdr:colOff>
      <xdr:row>62</xdr:row>
      <xdr:rowOff>152400</xdr:rowOff>
    </xdr:to>
    <xdr:graphicFrame macro="">
      <xdr:nvGraphicFramePr>
        <xdr:cNvPr id="6" name="Chart 5">
          <a:extLst>
            <a:ext uri="{FF2B5EF4-FFF2-40B4-BE49-F238E27FC236}">
              <a16:creationId xmlns:a16="http://schemas.microsoft.com/office/drawing/2014/main" id="{211308B1-1565-6B3D-777A-7438F52E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64</xdr:row>
      <xdr:rowOff>4762</xdr:rowOff>
    </xdr:from>
    <xdr:to>
      <xdr:col>16</xdr:col>
      <xdr:colOff>0</xdr:colOff>
      <xdr:row>78</xdr:row>
      <xdr:rowOff>80962</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D4E9D73D-6619-9508-64BF-F9976C06D6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991225" y="12196762"/>
              <a:ext cx="5219700" cy="27432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4</xdr:row>
      <xdr:rowOff>0</xdr:rowOff>
    </xdr:from>
    <xdr:to>
      <xdr:col>14</xdr:col>
      <xdr:colOff>1</xdr:colOff>
      <xdr:row>18</xdr:row>
      <xdr:rowOff>0</xdr:rowOff>
    </xdr:to>
    <xdr:graphicFrame macro="">
      <xdr:nvGraphicFramePr>
        <xdr:cNvPr id="3" name="Chart 2">
          <a:extLst>
            <a:ext uri="{FF2B5EF4-FFF2-40B4-BE49-F238E27FC236}">
              <a16:creationId xmlns:a16="http://schemas.microsoft.com/office/drawing/2014/main" id="{EC19375A-071E-46BE-94EA-F035286D6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5" name="Venditore">
              <a:extLst>
                <a:ext uri="{FF2B5EF4-FFF2-40B4-BE49-F238E27FC236}">
                  <a16:creationId xmlns:a16="http://schemas.microsoft.com/office/drawing/2014/main" id="{5A9C7691-D276-BDE6-3BFE-048A5FA81501}"/>
                </a:ext>
              </a:extLst>
            </xdr:cNvPr>
            <xdr:cNvGraphicFramePr/>
          </xdr:nvGraphicFramePr>
          <xdr:xfrm>
            <a:off x="0" y="0"/>
            <a:ext cx="0" cy="0"/>
          </xdr:xfrm>
          <a:graphic>
            <a:graphicData uri="http://schemas.microsoft.com/office/drawing/2010/slicer">
              <sle:slicer xmlns:sle="http://schemas.microsoft.com/office/drawing/2010/slicer" name="Venditore"/>
            </a:graphicData>
          </a:graphic>
        </xdr:graphicFrame>
      </mc:Choice>
      <mc:Fallback>
        <xdr:sp macro="" textlink="">
          <xdr:nvSpPr>
            <xdr:cNvPr id="0" name=""/>
            <xdr:cNvSpPr>
              <a:spLocks noTextEdit="1"/>
            </xdr:cNvSpPr>
          </xdr:nvSpPr>
          <xdr:spPr>
            <a:xfrm>
              <a:off x="0" y="762000"/>
              <a:ext cx="1836964" cy="20955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6" name="Regione">
              <a:extLst>
                <a:ext uri="{FF2B5EF4-FFF2-40B4-BE49-F238E27FC236}">
                  <a16:creationId xmlns:a16="http://schemas.microsoft.com/office/drawing/2014/main" id="{98F02600-C912-F896-7BA7-FDF6681F5CD8}"/>
                </a:ext>
              </a:extLst>
            </xdr:cNvPr>
            <xdr:cNvGraphicFramePr/>
          </xdr:nvGraphicFramePr>
          <xdr:xfrm>
            <a:off x="0" y="0"/>
            <a:ext cx="0" cy="0"/>
          </xdr:xfrm>
          <a:graphic>
            <a:graphicData uri="http://schemas.microsoft.com/office/drawing/2010/slicer">
              <sle:slicer xmlns:sle="http://schemas.microsoft.com/office/drawing/2010/slicer" name="Regione"/>
            </a:graphicData>
          </a:graphic>
        </xdr:graphicFrame>
      </mc:Choice>
      <mc:Fallback>
        <xdr:sp macro="" textlink="">
          <xdr:nvSpPr>
            <xdr:cNvPr id="0" name=""/>
            <xdr:cNvSpPr>
              <a:spLocks noTextEdit="1"/>
            </xdr:cNvSpPr>
          </xdr:nvSpPr>
          <xdr:spPr>
            <a:xfrm>
              <a:off x="0" y="2857500"/>
              <a:ext cx="1836964" cy="20955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3</xdr:col>
      <xdr:colOff>0</xdr:colOff>
      <xdr:row>32</xdr:row>
      <xdr:rowOff>0</xdr:rowOff>
    </xdr:to>
    <mc:AlternateContent xmlns:mc="http://schemas.openxmlformats.org/markup-compatibility/2006">
      <mc:Choice xmlns:a14="http://schemas.microsoft.com/office/drawing/2010/main" Requires="a14">
        <xdr:graphicFrame macro="">
          <xdr:nvGraphicFramePr>
            <xdr:cNvPr id="7" name="Settore">
              <a:extLst>
                <a:ext uri="{FF2B5EF4-FFF2-40B4-BE49-F238E27FC236}">
                  <a16:creationId xmlns:a16="http://schemas.microsoft.com/office/drawing/2014/main" id="{D0C70390-00FB-8A09-E018-E846599B53B1}"/>
                </a:ext>
              </a:extLst>
            </xdr:cNvPr>
            <xdr:cNvGraphicFramePr/>
          </xdr:nvGraphicFramePr>
          <xdr:xfrm>
            <a:off x="0" y="0"/>
            <a:ext cx="0" cy="0"/>
          </xdr:xfrm>
          <a:graphic>
            <a:graphicData uri="http://schemas.microsoft.com/office/drawing/2010/slicer">
              <sle:slicer xmlns:sle="http://schemas.microsoft.com/office/drawing/2010/slicer" name="Settore"/>
            </a:graphicData>
          </a:graphic>
        </xdr:graphicFrame>
      </mc:Choice>
      <mc:Fallback>
        <xdr:sp macro="" textlink="">
          <xdr:nvSpPr>
            <xdr:cNvPr id="0" name=""/>
            <xdr:cNvSpPr>
              <a:spLocks noTextEdit="1"/>
            </xdr:cNvSpPr>
          </xdr:nvSpPr>
          <xdr:spPr>
            <a:xfrm>
              <a:off x="0" y="4953000"/>
              <a:ext cx="1836964" cy="1143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4</xdr:row>
      <xdr:rowOff>1</xdr:rowOff>
    </xdr:from>
    <xdr:to>
      <xdr:col>6</xdr:col>
      <xdr:colOff>0</xdr:colOff>
      <xdr:row>14</xdr:row>
      <xdr:rowOff>1</xdr:rowOff>
    </xdr:to>
    <mc:AlternateContent xmlns:mc="http://schemas.openxmlformats.org/markup-compatibility/2006">
      <mc:Choice xmlns:a14="http://schemas.microsoft.com/office/drawing/2010/main" Requires="a14">
        <xdr:graphicFrame macro="">
          <xdr:nvGraphicFramePr>
            <xdr:cNvPr id="8" name="codice prodotto">
              <a:extLst>
                <a:ext uri="{FF2B5EF4-FFF2-40B4-BE49-F238E27FC236}">
                  <a16:creationId xmlns:a16="http://schemas.microsoft.com/office/drawing/2014/main" id="{DEC7FD33-C59A-289A-2116-9AA6245F1057}"/>
                </a:ext>
              </a:extLst>
            </xdr:cNvPr>
            <xdr:cNvGraphicFramePr/>
          </xdr:nvGraphicFramePr>
          <xdr:xfrm>
            <a:off x="0" y="0"/>
            <a:ext cx="0" cy="0"/>
          </xdr:xfrm>
          <a:graphic>
            <a:graphicData uri="http://schemas.microsoft.com/office/drawing/2010/slicer">
              <sle:slicer xmlns:sle="http://schemas.microsoft.com/office/drawing/2010/slicer" name="codice prodotto"/>
            </a:graphicData>
          </a:graphic>
        </xdr:graphicFrame>
      </mc:Choice>
      <mc:Fallback>
        <xdr:sp macro="" textlink="">
          <xdr:nvSpPr>
            <xdr:cNvPr id="0" name=""/>
            <xdr:cNvSpPr>
              <a:spLocks noTextEdit="1"/>
            </xdr:cNvSpPr>
          </xdr:nvSpPr>
          <xdr:spPr>
            <a:xfrm>
              <a:off x="1836964" y="762001"/>
              <a:ext cx="1836965" cy="1905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14</xdr:row>
      <xdr:rowOff>0</xdr:rowOff>
    </xdr:from>
    <xdr:to>
      <xdr:col>6</xdr:col>
      <xdr:colOff>0</xdr:colOff>
      <xdr:row>32</xdr:row>
      <xdr:rowOff>0</xdr:rowOff>
    </xdr:to>
    <mc:AlternateContent xmlns:mc="http://schemas.openxmlformats.org/markup-compatibility/2006">
      <mc:Choice xmlns:a14="http://schemas.microsoft.com/office/drawing/2010/main" Requires="a14">
        <xdr:graphicFrame macro="">
          <xdr:nvGraphicFramePr>
            <xdr:cNvPr id="10" name="Months">
              <a:extLst>
                <a:ext uri="{FF2B5EF4-FFF2-40B4-BE49-F238E27FC236}">
                  <a16:creationId xmlns:a16="http://schemas.microsoft.com/office/drawing/2014/main" id="{63B94C1F-7955-1E78-BA16-0C7AC9C539F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836964" y="2667000"/>
              <a:ext cx="1836965" cy="3429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18</xdr:row>
      <xdr:rowOff>0</xdr:rowOff>
    </xdr:from>
    <xdr:to>
      <xdr:col>14</xdr:col>
      <xdr:colOff>1</xdr:colOff>
      <xdr:row>32</xdr:row>
      <xdr:rowOff>0</xdr:rowOff>
    </xdr:to>
    <xdr:graphicFrame macro="">
      <xdr:nvGraphicFramePr>
        <xdr:cNvPr id="11" name="Chart 10">
          <a:extLst>
            <a:ext uri="{FF2B5EF4-FFF2-40B4-BE49-F238E27FC236}">
              <a16:creationId xmlns:a16="http://schemas.microsoft.com/office/drawing/2014/main" id="{F83DC135-1E4A-4A88-9D1E-BAFF24EDD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0</xdr:rowOff>
    </xdr:from>
    <xdr:to>
      <xdr:col>22</xdr:col>
      <xdr:colOff>0</xdr:colOff>
      <xdr:row>18</xdr:row>
      <xdr:rowOff>0</xdr:rowOff>
    </xdr:to>
    <xdr:graphicFrame macro="">
      <xdr:nvGraphicFramePr>
        <xdr:cNvPr id="12" name="Chart 11">
          <a:extLst>
            <a:ext uri="{FF2B5EF4-FFF2-40B4-BE49-F238E27FC236}">
              <a16:creationId xmlns:a16="http://schemas.microsoft.com/office/drawing/2014/main" id="{D74960A3-498D-4DDA-9C8D-AE75B8C2C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18</xdr:row>
      <xdr:rowOff>0</xdr:rowOff>
    </xdr:from>
    <xdr:to>
      <xdr:col>22</xdr:col>
      <xdr:colOff>0</xdr:colOff>
      <xdr:row>32</xdr:row>
      <xdr:rowOff>0</xdr:rowOff>
    </xdr:to>
    <xdr:graphicFrame macro="">
      <xdr:nvGraphicFramePr>
        <xdr:cNvPr id="13" name="Chart 12">
          <a:extLst>
            <a:ext uri="{FF2B5EF4-FFF2-40B4-BE49-F238E27FC236}">
              <a16:creationId xmlns:a16="http://schemas.microsoft.com/office/drawing/2014/main" id="{03AA62C6-907C-4596-B934-5F539F3D8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4</xdr:row>
      <xdr:rowOff>0</xdr:rowOff>
    </xdr:from>
    <xdr:to>
      <xdr:col>30</xdr:col>
      <xdr:colOff>0</xdr:colOff>
      <xdr:row>32</xdr:row>
      <xdr:rowOff>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EC15FF04-1AB0-4529-A9E5-C0CC71C98F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271500" y="762000"/>
              <a:ext cx="4826000" cy="53340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76200</xdr:colOff>
      <xdr:row>8</xdr:row>
      <xdr:rowOff>0</xdr:rowOff>
    </xdr:to>
    <xdr:sp macro="" textlink="">
      <xdr:nvSpPr>
        <xdr:cNvPr id="2" name="CasellaDiTesto 1">
          <a:extLst>
            <a:ext uri="{FF2B5EF4-FFF2-40B4-BE49-F238E27FC236}">
              <a16:creationId xmlns:a16="http://schemas.microsoft.com/office/drawing/2014/main" id="{C4644A3F-ED25-4D48-AB59-0719B53E4057}"/>
            </a:ext>
          </a:extLst>
        </xdr:cNvPr>
        <xdr:cNvSpPr txBox="1"/>
      </xdr:nvSpPr>
      <xdr:spPr>
        <a:xfrm>
          <a:off x="609600" y="190500"/>
          <a:ext cx="3124200" cy="133350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pPr eaLnBrk="1" fontAlgn="auto" latinLnBrk="0" hangingPunct="1"/>
          <a:r>
            <a:rPr lang="it-IT" sz="2000">
              <a:solidFill>
                <a:schemeClr val="dk1"/>
              </a:solidFill>
              <a:effectLst/>
              <a:latin typeface="+mn-lt"/>
              <a:ea typeface="+mn-ea"/>
              <a:cs typeface="+mn-cs"/>
            </a:rPr>
            <a:t>Snowboard</a:t>
          </a:r>
          <a:r>
            <a:rPr lang="it-IT" sz="2000" baseline="0">
              <a:solidFill>
                <a:schemeClr val="dk1"/>
              </a:solidFill>
              <a:effectLst/>
              <a:latin typeface="+mn-lt"/>
              <a:ea typeface="+mn-ea"/>
              <a:cs typeface="+mn-cs"/>
            </a:rPr>
            <a:t> - </a:t>
          </a:r>
          <a:r>
            <a:rPr lang="it-IT" sz="2000" b="0" i="0">
              <a:solidFill>
                <a:schemeClr val="dk1"/>
              </a:solidFill>
              <a:effectLst/>
              <a:latin typeface="+mn-lt"/>
              <a:ea typeface="+mn-ea"/>
              <a:cs typeface="+mn-cs"/>
            </a:rPr>
            <a:t>Kosciuszko</a:t>
          </a:r>
          <a:endParaRPr lang="it-IT" sz="2000">
            <a:effectLst/>
          </a:endParaRPr>
        </a:p>
        <a:p>
          <a:r>
            <a:rPr lang="it-IT" sz="1100">
              <a:solidFill>
                <a:sysClr val="windowText" lastClr="000000"/>
              </a:solidFill>
            </a:rPr>
            <a:t>Corso</a:t>
          </a:r>
          <a:r>
            <a:rPr lang="it-IT" sz="1100" baseline="0">
              <a:solidFill>
                <a:sysClr val="windowText" lastClr="000000"/>
              </a:solidFill>
            </a:rPr>
            <a:t> Australia 22 - Milano</a:t>
          </a:r>
        </a:p>
        <a:p>
          <a:r>
            <a:rPr lang="it-IT" sz="1100" baseline="0">
              <a:solidFill>
                <a:sysClr val="windowText" lastClr="000000"/>
              </a:solidFill>
            </a:rPr>
            <a:t>Partita IVA.  01234567890</a:t>
          </a:r>
        </a:p>
        <a:p>
          <a:r>
            <a:rPr lang="it-IT" sz="1100" baseline="0">
              <a:solidFill>
                <a:sysClr val="windowText" lastClr="000000"/>
              </a:solidFill>
            </a:rPr>
            <a:t>tel. +39 02 5555555 Fax </a:t>
          </a:r>
          <a:r>
            <a:rPr lang="it-IT" sz="1100" baseline="0">
              <a:solidFill>
                <a:sysClr val="windowText" lastClr="000000"/>
              </a:solidFill>
              <a:effectLst/>
              <a:latin typeface="+mn-lt"/>
              <a:ea typeface="+mn-ea"/>
              <a:cs typeface="+mn-cs"/>
            </a:rPr>
            <a:t>+39 02 5555555</a:t>
          </a:r>
        </a:p>
        <a:p>
          <a:r>
            <a:rPr lang="it-IT" sz="1100" baseline="0">
              <a:solidFill>
                <a:sysClr val="windowText" lastClr="000000"/>
              </a:solidFill>
              <a:effectLst/>
              <a:latin typeface="+mn-lt"/>
              <a:ea typeface="+mn-ea"/>
              <a:cs typeface="+mn-cs"/>
            </a:rPr>
            <a:t>info@kosciusko.mt.it</a:t>
          </a:r>
          <a:endParaRPr lang="it-IT" sz="1100">
            <a:solidFill>
              <a:sysClr val="windowText" lastClr="000000"/>
            </a:solidFill>
          </a:endParaRPr>
        </a:p>
      </xdr:txBody>
    </xdr:sp>
    <xdr:clientData/>
  </xdr:twoCellAnchor>
  <xdr:twoCellAnchor>
    <xdr:from>
      <xdr:col>7</xdr:col>
      <xdr:colOff>0</xdr:colOff>
      <xdr:row>11</xdr:row>
      <xdr:rowOff>0</xdr:rowOff>
    </xdr:from>
    <xdr:to>
      <xdr:col>10</xdr:col>
      <xdr:colOff>28575</xdr:colOff>
      <xdr:row>14</xdr:row>
      <xdr:rowOff>0</xdr:rowOff>
    </xdr:to>
    <xdr:sp macro="" textlink="">
      <xdr:nvSpPr>
        <xdr:cNvPr id="3" name="CasellaDiTesto 2">
          <a:extLst>
            <a:ext uri="{FF2B5EF4-FFF2-40B4-BE49-F238E27FC236}">
              <a16:creationId xmlns:a16="http://schemas.microsoft.com/office/drawing/2014/main" id="{8926BA0B-80B2-4C3C-BB65-C18BFC0CF3AD}"/>
            </a:ext>
          </a:extLst>
        </xdr:cNvPr>
        <xdr:cNvSpPr txBox="1"/>
      </xdr:nvSpPr>
      <xdr:spPr>
        <a:xfrm>
          <a:off x="5629275" y="2095500"/>
          <a:ext cx="2381250" cy="57150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eaLnBrk="1" fontAlgn="auto" latinLnBrk="0" hangingPunct="1"/>
          <a:r>
            <a:rPr lang="it-IT" sz="2000">
              <a:solidFill>
                <a:schemeClr val="dk1"/>
              </a:solidFill>
              <a:effectLst/>
              <a:latin typeface="+mn-lt"/>
              <a:ea typeface="+mn-ea"/>
              <a:cs typeface="+mn-cs"/>
            </a:rPr>
            <a:t>LISTINO</a:t>
          </a:r>
          <a:endParaRPr lang="it-IT" sz="1100"/>
        </a:p>
      </xdr:txBody>
    </xdr:sp>
    <xdr:clientData/>
  </xdr:twoCellAnchor>
  <xdr:twoCellAnchor>
    <xdr:from>
      <xdr:col>7</xdr:col>
      <xdr:colOff>352425</xdr:colOff>
      <xdr:row>30</xdr:row>
      <xdr:rowOff>9525</xdr:rowOff>
    </xdr:from>
    <xdr:to>
      <xdr:col>10</xdr:col>
      <xdr:colOff>628650</xdr:colOff>
      <xdr:row>37</xdr:row>
      <xdr:rowOff>19050</xdr:rowOff>
    </xdr:to>
    <xdr:sp macro="" textlink="">
      <xdr:nvSpPr>
        <xdr:cNvPr id="4" name="TextBox 3">
          <a:extLst>
            <a:ext uri="{FF2B5EF4-FFF2-40B4-BE49-F238E27FC236}">
              <a16:creationId xmlns:a16="http://schemas.microsoft.com/office/drawing/2014/main" id="{B1254321-7ABF-9CA2-F094-FAC3A12E5073}"/>
            </a:ext>
          </a:extLst>
        </xdr:cNvPr>
        <xdr:cNvSpPr txBox="1"/>
      </xdr:nvSpPr>
      <xdr:spPr>
        <a:xfrm>
          <a:off x="7162800" y="5857875"/>
          <a:ext cx="3095625" cy="13811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Se usiamo</a:t>
          </a:r>
          <a:r>
            <a:rPr lang="it-IT" sz="1100" baseline="0"/>
            <a:t> </a:t>
          </a:r>
        </a:p>
        <a:p>
          <a:r>
            <a:rPr lang="it-IT" sz="1100"/>
            <a:t>=IFERROR(D17*E17;" ") nella colonna TOTALE</a:t>
          </a:r>
          <a:r>
            <a:rPr lang="it-IT" sz="1100" baseline="0"/>
            <a:t> e =SUM(F17:F29) la somma funziona anche se alcuni valori sono nulli (come quando non c'è il codice cliente)</a:t>
          </a:r>
        </a:p>
        <a:p>
          <a:endParaRPr lang="it-IT" sz="1100" baseline="0"/>
        </a:p>
        <a:p>
          <a:endParaRPr lang="it-IT" sz="1100" baseline="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ercizio%201%20-%20AVANZAT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ercizio 1 - AVANZA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3.663772453707" createdVersion="8" refreshedVersion="8" minRefreshableVersion="3" recordCount="157" xr:uid="{8943A835-A75E-4346-9E45-96C539B93C06}">
  <cacheSource type="worksheet">
    <worksheetSource name="Table1"/>
  </cacheSource>
  <cacheFields count="7">
    <cacheField name="Data" numFmtId="165">
      <sharedItems containsSemiMixedTypes="0" containsNonDate="0" containsDate="1" containsString="0" minDate="2020-06-26T00:00:00" maxDate="2020-09-19T00:00:00" count="57">
        <d v="2020-06-26T00:00:00"/>
        <d v="2020-06-29T00:00:00"/>
        <d v="2020-07-01T00:00:00"/>
        <d v="2020-07-02T00:00:00"/>
        <d v="2020-07-03T00:00:00"/>
        <d v="2020-07-06T00:00:00"/>
        <d v="2020-07-07T00:00:00"/>
        <d v="2020-07-08T00:00:00"/>
        <d v="2020-07-09T00:00:00"/>
        <d v="2020-07-10T00:00:00"/>
        <d v="2020-07-13T00:00:00"/>
        <d v="2020-07-14T00:00:00"/>
        <d v="2020-07-15T00:00:00"/>
        <d v="2020-07-16T00:00:00"/>
        <d v="2020-07-17T00:00:00"/>
        <d v="2020-07-18T00:00:00"/>
        <d v="2020-07-20T00:00:00"/>
        <d v="2020-07-21T00:00:00"/>
        <d v="2020-07-22T00:00:00"/>
        <d v="2020-07-23T00:00:00"/>
        <d v="2020-07-24T00:00:00"/>
        <d v="2020-07-25T00:00:00"/>
        <d v="2020-07-27T00:00:00"/>
        <d v="2020-07-28T00:00:00"/>
        <d v="2020-07-29T00:00:00"/>
        <d v="2020-07-31T00:00:00"/>
        <d v="2020-08-03T00:00:00"/>
        <d v="2020-08-04T00:00:00"/>
        <d v="2020-08-05T00:00:00"/>
        <d v="2020-08-06T00:00:00"/>
        <d v="2020-08-07T00:00:00"/>
        <d v="2020-08-10T00:00:00"/>
        <d v="2020-08-11T00:00:00"/>
        <d v="2020-08-12T00:00:00"/>
        <d v="2020-08-13T00:00:00"/>
        <d v="2020-08-14T00:00:00"/>
        <d v="2020-08-18T00:00:00"/>
        <d v="2020-08-19T00:00:00"/>
        <d v="2020-08-24T00:00:00"/>
        <d v="2020-08-25T00:00:00"/>
        <d v="2020-08-26T00:00:00"/>
        <d v="2020-08-27T00:00:00"/>
        <d v="2020-08-31T00:00:00"/>
        <d v="2020-09-01T00:00:00"/>
        <d v="2020-09-02T00:00:00"/>
        <d v="2020-09-03T00:00:00"/>
        <d v="2020-09-04T00:00:00"/>
        <d v="2020-09-07T00:00:00"/>
        <d v="2020-09-08T00:00:00"/>
        <d v="2020-09-09T00:00:00"/>
        <d v="2020-09-10T00:00:00"/>
        <d v="2020-09-11T00:00:00"/>
        <d v="2020-09-14T00:00:00"/>
        <d v="2020-09-15T00:00:00"/>
        <d v="2020-09-16T00:00:00"/>
        <d v="2020-09-17T00:00:00"/>
        <d v="2020-09-18T00:00:00"/>
      </sharedItems>
      <fieldGroup par="6" base="0">
        <rangePr groupBy="days" startDate="2020-06-26T00:00:00" endDate="2020-09-19T00:00:00"/>
        <groupItems count="368">
          <s v="&lt;26/06/2020"/>
          <s v="01-gen"/>
          <s v="02-gen"/>
          <s v="03-gen"/>
          <s v="04-gen"/>
          <s v="05-gen"/>
          <s v="06-gen"/>
          <s v="07-gen"/>
          <s v="08-gen"/>
          <s v="09-gen"/>
          <s v="10-gen"/>
          <s v="11-gen"/>
          <s v="12-gen"/>
          <s v="13-gen"/>
          <s v="14-gen"/>
          <s v="15-gen"/>
          <s v="16-gen"/>
          <s v="17-gen"/>
          <s v="18-gen"/>
          <s v="19-gen"/>
          <s v="20-gen"/>
          <s v="21-gen"/>
          <s v="22-gen"/>
          <s v="23-gen"/>
          <s v="24-gen"/>
          <s v="25-gen"/>
          <s v="26-gen"/>
          <s v="27-gen"/>
          <s v="28-gen"/>
          <s v="29-gen"/>
          <s v="30-gen"/>
          <s v="31-ge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g"/>
          <s v="02-mag"/>
          <s v="03-mag"/>
          <s v="04-mag"/>
          <s v="05-mag"/>
          <s v="06-mag"/>
          <s v="07-mag"/>
          <s v="08-mag"/>
          <s v="09-mag"/>
          <s v="10-mag"/>
          <s v="11-mag"/>
          <s v="12-mag"/>
          <s v="13-mag"/>
          <s v="14-mag"/>
          <s v="15-mag"/>
          <s v="16-mag"/>
          <s v="17-mag"/>
          <s v="18-mag"/>
          <s v="19-mag"/>
          <s v="20-mag"/>
          <s v="21-mag"/>
          <s v="22-mag"/>
          <s v="23-mag"/>
          <s v="24-mag"/>
          <s v="25-mag"/>
          <s v="26-mag"/>
          <s v="27-mag"/>
          <s v="28-mag"/>
          <s v="29-mag"/>
          <s v="30-mag"/>
          <s v="31-mag"/>
          <s v="01-giu"/>
          <s v="02-giu"/>
          <s v="03-giu"/>
          <s v="04-giu"/>
          <s v="05-giu"/>
          <s v="06-giu"/>
          <s v="07-giu"/>
          <s v="08-giu"/>
          <s v="09-giu"/>
          <s v="10-giu"/>
          <s v="11-giu"/>
          <s v="12-giu"/>
          <s v="13-giu"/>
          <s v="14-giu"/>
          <s v="15-giu"/>
          <s v="16-giu"/>
          <s v="17-giu"/>
          <s v="18-giu"/>
          <s v="19-giu"/>
          <s v="20-giu"/>
          <s v="21-giu"/>
          <s v="22-giu"/>
          <s v="23-giu"/>
          <s v="24-giu"/>
          <s v="25-giu"/>
          <s v="26-giu"/>
          <s v="27-giu"/>
          <s v="28-giu"/>
          <s v="29-giu"/>
          <s v="30-giu"/>
          <s v="01-lug"/>
          <s v="02-lug"/>
          <s v="03-lug"/>
          <s v="04-lug"/>
          <s v="05-lug"/>
          <s v="06-lug"/>
          <s v="07-lug"/>
          <s v="08-lug"/>
          <s v="09-lug"/>
          <s v="10-lug"/>
          <s v="11-lug"/>
          <s v="12-lug"/>
          <s v="13-lug"/>
          <s v="14-lug"/>
          <s v="15-lug"/>
          <s v="16-lug"/>
          <s v="17-lug"/>
          <s v="18-lug"/>
          <s v="19-lug"/>
          <s v="20-lug"/>
          <s v="21-lug"/>
          <s v="22-lug"/>
          <s v="23-lug"/>
          <s v="24-lug"/>
          <s v="25-lug"/>
          <s v="26-lug"/>
          <s v="27-lug"/>
          <s v="28-lug"/>
          <s v="29-lug"/>
          <s v="30-lug"/>
          <s v="31-lug"/>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tt"/>
          <s v="02-ott"/>
          <s v="03-ott"/>
          <s v="04-ott"/>
          <s v="05-ott"/>
          <s v="06-ott"/>
          <s v="07-ott"/>
          <s v="08-ott"/>
          <s v="09-ott"/>
          <s v="10-ott"/>
          <s v="11-ott"/>
          <s v="12-ott"/>
          <s v="13-ott"/>
          <s v="14-ott"/>
          <s v="15-ott"/>
          <s v="16-ott"/>
          <s v="17-ott"/>
          <s v="18-ott"/>
          <s v="19-ott"/>
          <s v="20-ott"/>
          <s v="21-ott"/>
          <s v="22-ott"/>
          <s v="23-ott"/>
          <s v="24-ott"/>
          <s v="25-ott"/>
          <s v="26-ott"/>
          <s v="27-ott"/>
          <s v="28-ott"/>
          <s v="29-ott"/>
          <s v="30-ott"/>
          <s v="31-ot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19/09/2020"/>
        </groupItems>
      </fieldGroup>
    </cacheField>
    <cacheField name="Venditore" numFmtId="0">
      <sharedItems count="4">
        <s v="Bianchi"/>
        <s v="Verdi"/>
        <s v="Rossi"/>
        <s v="Neri"/>
      </sharedItems>
    </cacheField>
    <cacheField name="Regione" numFmtId="0">
      <sharedItems count="4">
        <s v="Lombardia"/>
        <s v="Veneto"/>
        <s v="Friuli"/>
        <s v="Trentino"/>
      </sharedItems>
    </cacheField>
    <cacheField name="Settore" numFmtId="0">
      <sharedItems count="2">
        <s v="Cancelleria"/>
        <s v="Informatica"/>
      </sharedItems>
    </cacheField>
    <cacheField name="codice prodotto" numFmtId="0">
      <sharedItems containsSemiMixedTypes="0" containsString="0" containsNumber="1" containsInteger="1" minValue="1" maxValue="5" count="5">
        <n v="4"/>
        <n v="5"/>
        <n v="2"/>
        <n v="3"/>
        <n v="1"/>
      </sharedItems>
    </cacheField>
    <cacheField name="Fatturato " numFmtId="164">
      <sharedItems containsSemiMixedTypes="0" containsString="0" containsNumber="1" containsInteger="1" minValue="110" maxValue="11360" count="79">
        <n v="750"/>
        <n v="280"/>
        <n v="1650"/>
        <n v="2240"/>
        <n v="10160"/>
        <n v="302"/>
        <n v="840"/>
        <n v="6420"/>
        <n v="2840"/>
        <n v="1420"/>
        <n v="210"/>
        <n v="2900"/>
        <n v="350"/>
        <n v="1500"/>
        <n v="5120"/>
        <n v="1204"/>
        <n v="3400"/>
        <n v="3540"/>
        <n v="1504"/>
        <n v="330"/>
        <n v="6240"/>
        <n v="1260"/>
        <n v="4800"/>
        <n v="1520"/>
        <n v="985"/>
        <n v="1680"/>
        <n v="1200"/>
        <n v="440"/>
        <n v="1390"/>
        <n v="490"/>
        <n v="11360"/>
        <n v="3440"/>
        <n v="2540"/>
        <n v="920"/>
        <n v="1580"/>
        <n v="2548"/>
        <n v="2555"/>
        <n v="1560"/>
        <n v="7400"/>
        <n v="5800"/>
        <n v="460"/>
        <n v="700"/>
        <n v="8480"/>
        <n v="2800"/>
        <n v="4560"/>
        <n v="1590"/>
        <n v="2500"/>
        <n v="1220"/>
        <n v="10192"/>
        <n v="5844"/>
        <n v="6000"/>
        <n v="550"/>
        <n v="8000"/>
        <n v="8800"/>
        <n v="9500"/>
        <n v="3200"/>
        <n v="7700"/>
        <n v="5400"/>
        <n v="6840"/>
        <n v="3260"/>
        <n v="3500"/>
        <n v="800"/>
        <n v="1800"/>
        <n v="7800"/>
        <n v="110"/>
        <n v="1850"/>
        <n v="2000"/>
        <n v="520"/>
        <n v="690"/>
        <n v="8500"/>
        <n v="250"/>
        <n v="650"/>
        <n v="2400"/>
        <n v="320"/>
        <n v="6500"/>
        <n v="5000"/>
        <n v="5100"/>
        <n v="380"/>
        <n v="5550"/>
      </sharedItems>
    </cacheField>
    <cacheField name="Months" numFmtId="0" databaseField="0">
      <fieldGroup base="0">
        <rangePr groupBy="months" startDate="2020-06-26T00:00:00" endDate="2020-09-19T00:00:00"/>
        <groupItems count="14">
          <s v="&lt;26/06/2020"/>
          <s v="gen"/>
          <s v="feb"/>
          <s v="mar"/>
          <s v="apr"/>
          <s v="mag"/>
          <s v="giu"/>
          <s v="lug"/>
          <s v="ago"/>
          <s v="set"/>
          <s v="ott"/>
          <s v="nov"/>
          <s v="dic"/>
          <s v="&gt;19/09/2020"/>
        </groupItems>
      </fieldGroup>
    </cacheField>
  </cacheFields>
  <extLst>
    <ext xmlns:x14="http://schemas.microsoft.com/office/spreadsheetml/2009/9/main" uri="{725AE2AE-9491-48be-B2B4-4EB974FC3084}">
      <x14:pivotCacheDefinition pivotCacheId="23019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x v="0"/>
    <x v="0"/>
    <x v="0"/>
    <x v="0"/>
  </r>
  <r>
    <x v="0"/>
    <x v="1"/>
    <x v="1"/>
    <x v="0"/>
    <x v="1"/>
    <x v="1"/>
  </r>
  <r>
    <x v="0"/>
    <x v="1"/>
    <x v="2"/>
    <x v="0"/>
    <x v="0"/>
    <x v="2"/>
  </r>
  <r>
    <x v="1"/>
    <x v="0"/>
    <x v="0"/>
    <x v="1"/>
    <x v="2"/>
    <x v="3"/>
  </r>
  <r>
    <x v="1"/>
    <x v="2"/>
    <x v="0"/>
    <x v="1"/>
    <x v="2"/>
    <x v="4"/>
  </r>
  <r>
    <x v="1"/>
    <x v="1"/>
    <x v="1"/>
    <x v="0"/>
    <x v="3"/>
    <x v="5"/>
  </r>
  <r>
    <x v="1"/>
    <x v="1"/>
    <x v="0"/>
    <x v="0"/>
    <x v="1"/>
    <x v="6"/>
  </r>
  <r>
    <x v="2"/>
    <x v="0"/>
    <x v="3"/>
    <x v="1"/>
    <x v="2"/>
    <x v="7"/>
  </r>
  <r>
    <x v="3"/>
    <x v="2"/>
    <x v="1"/>
    <x v="0"/>
    <x v="3"/>
    <x v="8"/>
  </r>
  <r>
    <x v="4"/>
    <x v="0"/>
    <x v="2"/>
    <x v="0"/>
    <x v="1"/>
    <x v="9"/>
  </r>
  <r>
    <x v="5"/>
    <x v="0"/>
    <x v="1"/>
    <x v="0"/>
    <x v="0"/>
    <x v="10"/>
  </r>
  <r>
    <x v="5"/>
    <x v="2"/>
    <x v="0"/>
    <x v="0"/>
    <x v="3"/>
    <x v="11"/>
  </r>
  <r>
    <x v="5"/>
    <x v="1"/>
    <x v="2"/>
    <x v="0"/>
    <x v="0"/>
    <x v="12"/>
  </r>
  <r>
    <x v="6"/>
    <x v="3"/>
    <x v="1"/>
    <x v="0"/>
    <x v="1"/>
    <x v="13"/>
  </r>
  <r>
    <x v="6"/>
    <x v="1"/>
    <x v="0"/>
    <x v="1"/>
    <x v="4"/>
    <x v="14"/>
  </r>
  <r>
    <x v="7"/>
    <x v="0"/>
    <x v="1"/>
    <x v="0"/>
    <x v="1"/>
    <x v="15"/>
  </r>
  <r>
    <x v="8"/>
    <x v="2"/>
    <x v="0"/>
    <x v="1"/>
    <x v="2"/>
    <x v="16"/>
  </r>
  <r>
    <x v="9"/>
    <x v="1"/>
    <x v="2"/>
    <x v="0"/>
    <x v="0"/>
    <x v="17"/>
  </r>
  <r>
    <x v="10"/>
    <x v="3"/>
    <x v="1"/>
    <x v="0"/>
    <x v="0"/>
    <x v="18"/>
  </r>
  <r>
    <x v="10"/>
    <x v="1"/>
    <x v="3"/>
    <x v="0"/>
    <x v="3"/>
    <x v="19"/>
  </r>
  <r>
    <x v="11"/>
    <x v="0"/>
    <x v="2"/>
    <x v="1"/>
    <x v="2"/>
    <x v="20"/>
  </r>
  <r>
    <x v="12"/>
    <x v="0"/>
    <x v="1"/>
    <x v="0"/>
    <x v="3"/>
    <x v="21"/>
  </r>
  <r>
    <x v="12"/>
    <x v="2"/>
    <x v="2"/>
    <x v="1"/>
    <x v="4"/>
    <x v="22"/>
  </r>
  <r>
    <x v="12"/>
    <x v="1"/>
    <x v="1"/>
    <x v="0"/>
    <x v="1"/>
    <x v="23"/>
  </r>
  <r>
    <x v="13"/>
    <x v="3"/>
    <x v="0"/>
    <x v="0"/>
    <x v="3"/>
    <x v="24"/>
  </r>
  <r>
    <x v="13"/>
    <x v="2"/>
    <x v="1"/>
    <x v="1"/>
    <x v="2"/>
    <x v="25"/>
  </r>
  <r>
    <x v="13"/>
    <x v="1"/>
    <x v="1"/>
    <x v="0"/>
    <x v="1"/>
    <x v="26"/>
  </r>
  <r>
    <x v="14"/>
    <x v="0"/>
    <x v="0"/>
    <x v="0"/>
    <x v="3"/>
    <x v="0"/>
  </r>
  <r>
    <x v="14"/>
    <x v="3"/>
    <x v="1"/>
    <x v="0"/>
    <x v="0"/>
    <x v="1"/>
  </r>
  <r>
    <x v="14"/>
    <x v="2"/>
    <x v="0"/>
    <x v="1"/>
    <x v="4"/>
    <x v="4"/>
  </r>
  <r>
    <x v="14"/>
    <x v="1"/>
    <x v="2"/>
    <x v="0"/>
    <x v="3"/>
    <x v="2"/>
  </r>
  <r>
    <x v="15"/>
    <x v="1"/>
    <x v="1"/>
    <x v="0"/>
    <x v="3"/>
    <x v="5"/>
  </r>
  <r>
    <x v="16"/>
    <x v="0"/>
    <x v="0"/>
    <x v="1"/>
    <x v="2"/>
    <x v="3"/>
  </r>
  <r>
    <x v="16"/>
    <x v="0"/>
    <x v="3"/>
    <x v="1"/>
    <x v="4"/>
    <x v="7"/>
  </r>
  <r>
    <x v="16"/>
    <x v="1"/>
    <x v="0"/>
    <x v="0"/>
    <x v="3"/>
    <x v="6"/>
  </r>
  <r>
    <x v="17"/>
    <x v="0"/>
    <x v="2"/>
    <x v="0"/>
    <x v="1"/>
    <x v="9"/>
  </r>
  <r>
    <x v="17"/>
    <x v="2"/>
    <x v="1"/>
    <x v="0"/>
    <x v="0"/>
    <x v="8"/>
  </r>
  <r>
    <x v="17"/>
    <x v="1"/>
    <x v="2"/>
    <x v="0"/>
    <x v="0"/>
    <x v="12"/>
  </r>
  <r>
    <x v="18"/>
    <x v="0"/>
    <x v="1"/>
    <x v="0"/>
    <x v="0"/>
    <x v="27"/>
  </r>
  <r>
    <x v="18"/>
    <x v="3"/>
    <x v="1"/>
    <x v="0"/>
    <x v="1"/>
    <x v="13"/>
  </r>
  <r>
    <x v="18"/>
    <x v="2"/>
    <x v="0"/>
    <x v="0"/>
    <x v="1"/>
    <x v="11"/>
  </r>
  <r>
    <x v="18"/>
    <x v="1"/>
    <x v="0"/>
    <x v="1"/>
    <x v="2"/>
    <x v="14"/>
  </r>
  <r>
    <x v="19"/>
    <x v="0"/>
    <x v="1"/>
    <x v="0"/>
    <x v="3"/>
    <x v="15"/>
  </r>
  <r>
    <x v="19"/>
    <x v="2"/>
    <x v="0"/>
    <x v="1"/>
    <x v="2"/>
    <x v="16"/>
  </r>
  <r>
    <x v="19"/>
    <x v="1"/>
    <x v="2"/>
    <x v="0"/>
    <x v="3"/>
    <x v="17"/>
  </r>
  <r>
    <x v="20"/>
    <x v="0"/>
    <x v="2"/>
    <x v="1"/>
    <x v="4"/>
    <x v="20"/>
  </r>
  <r>
    <x v="20"/>
    <x v="3"/>
    <x v="1"/>
    <x v="0"/>
    <x v="0"/>
    <x v="18"/>
  </r>
  <r>
    <x v="20"/>
    <x v="2"/>
    <x v="2"/>
    <x v="0"/>
    <x v="0"/>
    <x v="6"/>
  </r>
  <r>
    <x v="20"/>
    <x v="1"/>
    <x v="3"/>
    <x v="0"/>
    <x v="3"/>
    <x v="10"/>
  </r>
  <r>
    <x v="21"/>
    <x v="0"/>
    <x v="0"/>
    <x v="0"/>
    <x v="1"/>
    <x v="28"/>
  </r>
  <r>
    <x v="21"/>
    <x v="1"/>
    <x v="1"/>
    <x v="0"/>
    <x v="0"/>
    <x v="29"/>
  </r>
  <r>
    <x v="22"/>
    <x v="0"/>
    <x v="1"/>
    <x v="1"/>
    <x v="4"/>
    <x v="30"/>
  </r>
  <r>
    <x v="22"/>
    <x v="0"/>
    <x v="1"/>
    <x v="1"/>
    <x v="4"/>
    <x v="31"/>
  </r>
  <r>
    <x v="22"/>
    <x v="2"/>
    <x v="3"/>
    <x v="0"/>
    <x v="1"/>
    <x v="0"/>
  </r>
  <r>
    <x v="22"/>
    <x v="1"/>
    <x v="0"/>
    <x v="0"/>
    <x v="3"/>
    <x v="32"/>
  </r>
  <r>
    <x v="22"/>
    <x v="1"/>
    <x v="0"/>
    <x v="0"/>
    <x v="0"/>
    <x v="33"/>
  </r>
  <r>
    <x v="23"/>
    <x v="0"/>
    <x v="0"/>
    <x v="1"/>
    <x v="4"/>
    <x v="4"/>
  </r>
  <r>
    <x v="23"/>
    <x v="0"/>
    <x v="2"/>
    <x v="0"/>
    <x v="1"/>
    <x v="34"/>
  </r>
  <r>
    <x v="23"/>
    <x v="3"/>
    <x v="0"/>
    <x v="0"/>
    <x v="1"/>
    <x v="35"/>
  </r>
  <r>
    <x v="23"/>
    <x v="2"/>
    <x v="1"/>
    <x v="0"/>
    <x v="3"/>
    <x v="36"/>
  </r>
  <r>
    <x v="23"/>
    <x v="1"/>
    <x v="1"/>
    <x v="0"/>
    <x v="3"/>
    <x v="37"/>
  </r>
  <r>
    <x v="24"/>
    <x v="0"/>
    <x v="0"/>
    <x v="1"/>
    <x v="2"/>
    <x v="38"/>
  </r>
  <r>
    <x v="24"/>
    <x v="0"/>
    <x v="2"/>
    <x v="1"/>
    <x v="2"/>
    <x v="39"/>
  </r>
  <r>
    <x v="24"/>
    <x v="2"/>
    <x v="1"/>
    <x v="0"/>
    <x v="1"/>
    <x v="13"/>
  </r>
  <r>
    <x v="24"/>
    <x v="1"/>
    <x v="3"/>
    <x v="0"/>
    <x v="0"/>
    <x v="40"/>
  </r>
  <r>
    <x v="24"/>
    <x v="1"/>
    <x v="1"/>
    <x v="0"/>
    <x v="3"/>
    <x v="41"/>
  </r>
  <r>
    <x v="25"/>
    <x v="3"/>
    <x v="2"/>
    <x v="1"/>
    <x v="2"/>
    <x v="42"/>
  </r>
  <r>
    <x v="25"/>
    <x v="1"/>
    <x v="2"/>
    <x v="0"/>
    <x v="0"/>
    <x v="43"/>
  </r>
  <r>
    <x v="25"/>
    <x v="1"/>
    <x v="2"/>
    <x v="0"/>
    <x v="0"/>
    <x v="44"/>
  </r>
  <r>
    <x v="25"/>
    <x v="1"/>
    <x v="1"/>
    <x v="0"/>
    <x v="1"/>
    <x v="45"/>
  </r>
  <r>
    <x v="25"/>
    <x v="0"/>
    <x v="1"/>
    <x v="0"/>
    <x v="1"/>
    <x v="46"/>
  </r>
  <r>
    <x v="25"/>
    <x v="2"/>
    <x v="2"/>
    <x v="0"/>
    <x v="3"/>
    <x v="36"/>
  </r>
  <r>
    <x v="25"/>
    <x v="1"/>
    <x v="1"/>
    <x v="0"/>
    <x v="3"/>
    <x v="47"/>
  </r>
  <r>
    <x v="26"/>
    <x v="0"/>
    <x v="0"/>
    <x v="0"/>
    <x v="3"/>
    <x v="34"/>
  </r>
  <r>
    <x v="26"/>
    <x v="1"/>
    <x v="3"/>
    <x v="1"/>
    <x v="2"/>
    <x v="48"/>
  </r>
  <r>
    <x v="26"/>
    <x v="1"/>
    <x v="0"/>
    <x v="0"/>
    <x v="0"/>
    <x v="40"/>
  </r>
  <r>
    <x v="27"/>
    <x v="3"/>
    <x v="0"/>
    <x v="1"/>
    <x v="4"/>
    <x v="49"/>
  </r>
  <r>
    <x v="27"/>
    <x v="2"/>
    <x v="1"/>
    <x v="1"/>
    <x v="2"/>
    <x v="50"/>
  </r>
  <r>
    <x v="27"/>
    <x v="1"/>
    <x v="1"/>
    <x v="0"/>
    <x v="0"/>
    <x v="41"/>
  </r>
  <r>
    <x v="28"/>
    <x v="0"/>
    <x v="2"/>
    <x v="0"/>
    <x v="1"/>
    <x v="51"/>
  </r>
  <r>
    <x v="28"/>
    <x v="1"/>
    <x v="0"/>
    <x v="0"/>
    <x v="1"/>
    <x v="43"/>
  </r>
  <r>
    <x v="29"/>
    <x v="3"/>
    <x v="2"/>
    <x v="0"/>
    <x v="1"/>
    <x v="45"/>
  </r>
  <r>
    <x v="29"/>
    <x v="1"/>
    <x v="1"/>
    <x v="0"/>
    <x v="3"/>
    <x v="43"/>
  </r>
  <r>
    <x v="29"/>
    <x v="1"/>
    <x v="2"/>
    <x v="0"/>
    <x v="1"/>
    <x v="45"/>
  </r>
  <r>
    <x v="30"/>
    <x v="0"/>
    <x v="2"/>
    <x v="1"/>
    <x v="4"/>
    <x v="52"/>
  </r>
  <r>
    <x v="30"/>
    <x v="3"/>
    <x v="2"/>
    <x v="1"/>
    <x v="2"/>
    <x v="53"/>
  </r>
  <r>
    <x v="30"/>
    <x v="2"/>
    <x v="1"/>
    <x v="0"/>
    <x v="1"/>
    <x v="46"/>
  </r>
  <r>
    <x v="30"/>
    <x v="1"/>
    <x v="1"/>
    <x v="0"/>
    <x v="0"/>
    <x v="47"/>
  </r>
  <r>
    <x v="31"/>
    <x v="0"/>
    <x v="2"/>
    <x v="1"/>
    <x v="4"/>
    <x v="39"/>
  </r>
  <r>
    <x v="31"/>
    <x v="2"/>
    <x v="1"/>
    <x v="0"/>
    <x v="0"/>
    <x v="13"/>
  </r>
  <r>
    <x v="31"/>
    <x v="1"/>
    <x v="0"/>
    <x v="0"/>
    <x v="1"/>
    <x v="54"/>
  </r>
  <r>
    <x v="32"/>
    <x v="1"/>
    <x v="1"/>
    <x v="0"/>
    <x v="1"/>
    <x v="55"/>
  </r>
  <r>
    <x v="33"/>
    <x v="1"/>
    <x v="2"/>
    <x v="0"/>
    <x v="3"/>
    <x v="43"/>
  </r>
  <r>
    <x v="34"/>
    <x v="3"/>
    <x v="2"/>
    <x v="1"/>
    <x v="4"/>
    <x v="56"/>
  </r>
  <r>
    <x v="35"/>
    <x v="0"/>
    <x v="1"/>
    <x v="0"/>
    <x v="3"/>
    <x v="46"/>
  </r>
  <r>
    <x v="36"/>
    <x v="0"/>
    <x v="1"/>
    <x v="1"/>
    <x v="4"/>
    <x v="30"/>
  </r>
  <r>
    <x v="36"/>
    <x v="3"/>
    <x v="1"/>
    <x v="1"/>
    <x v="4"/>
    <x v="53"/>
  </r>
  <r>
    <x v="36"/>
    <x v="2"/>
    <x v="3"/>
    <x v="0"/>
    <x v="1"/>
    <x v="0"/>
  </r>
  <r>
    <x v="36"/>
    <x v="1"/>
    <x v="0"/>
    <x v="0"/>
    <x v="0"/>
    <x v="32"/>
  </r>
  <r>
    <x v="37"/>
    <x v="0"/>
    <x v="0"/>
    <x v="1"/>
    <x v="4"/>
    <x v="57"/>
  </r>
  <r>
    <x v="37"/>
    <x v="2"/>
    <x v="1"/>
    <x v="0"/>
    <x v="0"/>
    <x v="58"/>
  </r>
  <r>
    <x v="37"/>
    <x v="1"/>
    <x v="0"/>
    <x v="0"/>
    <x v="0"/>
    <x v="59"/>
  </r>
  <r>
    <x v="37"/>
    <x v="1"/>
    <x v="1"/>
    <x v="0"/>
    <x v="0"/>
    <x v="60"/>
  </r>
  <r>
    <x v="38"/>
    <x v="0"/>
    <x v="2"/>
    <x v="1"/>
    <x v="4"/>
    <x v="61"/>
  </r>
  <r>
    <x v="38"/>
    <x v="2"/>
    <x v="1"/>
    <x v="0"/>
    <x v="0"/>
    <x v="13"/>
  </r>
  <r>
    <x v="38"/>
    <x v="1"/>
    <x v="2"/>
    <x v="0"/>
    <x v="0"/>
    <x v="62"/>
  </r>
  <r>
    <x v="39"/>
    <x v="3"/>
    <x v="2"/>
    <x v="1"/>
    <x v="2"/>
    <x v="63"/>
  </r>
  <r>
    <x v="39"/>
    <x v="1"/>
    <x v="1"/>
    <x v="0"/>
    <x v="1"/>
    <x v="64"/>
  </r>
  <r>
    <x v="40"/>
    <x v="0"/>
    <x v="2"/>
    <x v="1"/>
    <x v="4"/>
    <x v="65"/>
  </r>
  <r>
    <x v="40"/>
    <x v="2"/>
    <x v="1"/>
    <x v="0"/>
    <x v="1"/>
    <x v="66"/>
  </r>
  <r>
    <x v="40"/>
    <x v="1"/>
    <x v="0"/>
    <x v="0"/>
    <x v="0"/>
    <x v="67"/>
  </r>
  <r>
    <x v="41"/>
    <x v="1"/>
    <x v="1"/>
    <x v="0"/>
    <x v="3"/>
    <x v="68"/>
  </r>
  <r>
    <x v="41"/>
    <x v="0"/>
    <x v="1"/>
    <x v="0"/>
    <x v="3"/>
    <x v="46"/>
  </r>
  <r>
    <x v="41"/>
    <x v="3"/>
    <x v="2"/>
    <x v="1"/>
    <x v="2"/>
    <x v="56"/>
  </r>
  <r>
    <x v="41"/>
    <x v="1"/>
    <x v="2"/>
    <x v="0"/>
    <x v="3"/>
    <x v="43"/>
  </r>
  <r>
    <x v="42"/>
    <x v="0"/>
    <x v="1"/>
    <x v="1"/>
    <x v="2"/>
    <x v="69"/>
  </r>
  <r>
    <x v="42"/>
    <x v="2"/>
    <x v="3"/>
    <x v="0"/>
    <x v="1"/>
    <x v="70"/>
  </r>
  <r>
    <x v="42"/>
    <x v="1"/>
    <x v="0"/>
    <x v="0"/>
    <x v="3"/>
    <x v="32"/>
  </r>
  <r>
    <x v="43"/>
    <x v="3"/>
    <x v="1"/>
    <x v="1"/>
    <x v="2"/>
    <x v="71"/>
  </r>
  <r>
    <x v="44"/>
    <x v="3"/>
    <x v="2"/>
    <x v="0"/>
    <x v="0"/>
    <x v="72"/>
  </r>
  <r>
    <x v="44"/>
    <x v="1"/>
    <x v="0"/>
    <x v="0"/>
    <x v="3"/>
    <x v="73"/>
  </r>
  <r>
    <x v="44"/>
    <x v="1"/>
    <x v="2"/>
    <x v="0"/>
    <x v="3"/>
    <x v="74"/>
  </r>
  <r>
    <x v="45"/>
    <x v="2"/>
    <x v="1"/>
    <x v="0"/>
    <x v="3"/>
    <x v="75"/>
  </r>
  <r>
    <x v="45"/>
    <x v="1"/>
    <x v="1"/>
    <x v="0"/>
    <x v="3"/>
    <x v="60"/>
  </r>
  <r>
    <x v="46"/>
    <x v="0"/>
    <x v="2"/>
    <x v="1"/>
    <x v="4"/>
    <x v="60"/>
  </r>
  <r>
    <x v="46"/>
    <x v="2"/>
    <x v="1"/>
    <x v="0"/>
    <x v="1"/>
    <x v="13"/>
  </r>
  <r>
    <x v="46"/>
    <x v="1"/>
    <x v="2"/>
    <x v="0"/>
    <x v="3"/>
    <x v="62"/>
  </r>
  <r>
    <x v="47"/>
    <x v="0"/>
    <x v="1"/>
    <x v="1"/>
    <x v="4"/>
    <x v="52"/>
  </r>
  <r>
    <x v="47"/>
    <x v="3"/>
    <x v="1"/>
    <x v="1"/>
    <x v="2"/>
    <x v="76"/>
  </r>
  <r>
    <x v="47"/>
    <x v="2"/>
    <x v="3"/>
    <x v="0"/>
    <x v="0"/>
    <x v="71"/>
  </r>
  <r>
    <x v="48"/>
    <x v="1"/>
    <x v="0"/>
    <x v="0"/>
    <x v="1"/>
    <x v="73"/>
  </r>
  <r>
    <x v="49"/>
    <x v="0"/>
    <x v="0"/>
    <x v="1"/>
    <x v="2"/>
    <x v="60"/>
  </r>
  <r>
    <x v="49"/>
    <x v="2"/>
    <x v="1"/>
    <x v="0"/>
    <x v="3"/>
    <x v="8"/>
  </r>
  <r>
    <x v="50"/>
    <x v="0"/>
    <x v="0"/>
    <x v="0"/>
    <x v="3"/>
    <x v="67"/>
  </r>
  <r>
    <x v="50"/>
    <x v="2"/>
    <x v="2"/>
    <x v="0"/>
    <x v="3"/>
    <x v="77"/>
  </r>
  <r>
    <x v="50"/>
    <x v="1"/>
    <x v="1"/>
    <x v="0"/>
    <x v="1"/>
    <x v="78"/>
  </r>
  <r>
    <x v="51"/>
    <x v="3"/>
    <x v="2"/>
    <x v="1"/>
    <x v="2"/>
    <x v="71"/>
  </r>
  <r>
    <x v="51"/>
    <x v="2"/>
    <x v="2"/>
    <x v="0"/>
    <x v="0"/>
    <x v="43"/>
  </r>
  <r>
    <x v="51"/>
    <x v="1"/>
    <x v="1"/>
    <x v="0"/>
    <x v="0"/>
    <x v="68"/>
  </r>
  <r>
    <x v="52"/>
    <x v="1"/>
    <x v="2"/>
    <x v="0"/>
    <x v="1"/>
    <x v="74"/>
  </r>
  <r>
    <x v="52"/>
    <x v="2"/>
    <x v="1"/>
    <x v="0"/>
    <x v="0"/>
    <x v="75"/>
  </r>
  <r>
    <x v="52"/>
    <x v="1"/>
    <x v="1"/>
    <x v="0"/>
    <x v="3"/>
    <x v="60"/>
  </r>
  <r>
    <x v="52"/>
    <x v="0"/>
    <x v="2"/>
    <x v="1"/>
    <x v="2"/>
    <x v="60"/>
  </r>
  <r>
    <x v="53"/>
    <x v="2"/>
    <x v="1"/>
    <x v="0"/>
    <x v="0"/>
    <x v="13"/>
  </r>
  <r>
    <x v="53"/>
    <x v="1"/>
    <x v="2"/>
    <x v="0"/>
    <x v="0"/>
    <x v="62"/>
  </r>
  <r>
    <x v="53"/>
    <x v="0"/>
    <x v="1"/>
    <x v="1"/>
    <x v="2"/>
    <x v="52"/>
  </r>
  <r>
    <x v="54"/>
    <x v="3"/>
    <x v="1"/>
    <x v="1"/>
    <x v="4"/>
    <x v="76"/>
  </r>
  <r>
    <x v="54"/>
    <x v="2"/>
    <x v="3"/>
    <x v="0"/>
    <x v="1"/>
    <x v="71"/>
  </r>
  <r>
    <x v="54"/>
    <x v="1"/>
    <x v="0"/>
    <x v="0"/>
    <x v="3"/>
    <x v="73"/>
  </r>
  <r>
    <x v="54"/>
    <x v="0"/>
    <x v="0"/>
    <x v="1"/>
    <x v="4"/>
    <x v="60"/>
  </r>
  <r>
    <x v="55"/>
    <x v="2"/>
    <x v="1"/>
    <x v="0"/>
    <x v="0"/>
    <x v="8"/>
  </r>
  <r>
    <x v="55"/>
    <x v="0"/>
    <x v="0"/>
    <x v="0"/>
    <x v="0"/>
    <x v="67"/>
  </r>
  <r>
    <x v="55"/>
    <x v="2"/>
    <x v="2"/>
    <x v="0"/>
    <x v="3"/>
    <x v="77"/>
  </r>
  <r>
    <x v="55"/>
    <x v="1"/>
    <x v="1"/>
    <x v="0"/>
    <x v="3"/>
    <x v="78"/>
  </r>
  <r>
    <x v="56"/>
    <x v="0"/>
    <x v="1"/>
    <x v="1"/>
    <x v="2"/>
    <x v="52"/>
  </r>
  <r>
    <x v="56"/>
    <x v="3"/>
    <x v="1"/>
    <x v="1"/>
    <x v="2"/>
    <x v="76"/>
  </r>
  <r>
    <x v="56"/>
    <x v="2"/>
    <x v="3"/>
    <x v="0"/>
    <x v="3"/>
    <x v="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BB6D1-540D-4F4F-8789-C47A46869506}"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B70" firstHeaderRow="1" firstDataRow="1" firstDataCol="1"/>
  <pivotFields count="7">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sd="0" x="0"/>
        <item sd="0" x="3"/>
        <item sd="0" x="2"/>
        <item sd="0" x="1"/>
        <item t="default"/>
      </items>
    </pivotField>
    <pivotField axis="axisRow" showAll="0">
      <items count="5">
        <item n="Friuli-Venezia Giulia" sd="0" x="2"/>
        <item sd="0" x="0"/>
        <item sd="0" x="3"/>
        <item sd="0" x="1"/>
        <item t="default"/>
      </items>
    </pivotField>
    <pivotField showAll="0">
      <items count="3">
        <item x="0"/>
        <item x="1"/>
        <item t="default"/>
      </items>
    </pivotField>
    <pivotField showAll="0">
      <items count="6">
        <item x="4"/>
        <item x="2"/>
        <item x="3"/>
        <item x="0"/>
        <item x="1"/>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Items count="1">
    <i/>
  </colItems>
  <dataFields count="1">
    <dataField name="Sum of Fatturato " fld="5"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DF6D1-250A-42F1-9A18-44A7ED3B220B}"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B57" firstHeaderRow="1" firstDataRow="1" firstDataCol="1"/>
  <pivotFields count="7">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sd="0" x="0"/>
        <item sd="0" x="3"/>
        <item sd="0" x="2"/>
        <item sd="0" x="1"/>
        <item t="default"/>
      </items>
    </pivotField>
    <pivotField axis="axisRow" showAll="0">
      <items count="5">
        <item sd="0" x="2"/>
        <item sd="0" x="0"/>
        <item sd="0" x="3"/>
        <item sd="0" x="1"/>
        <item t="default"/>
      </items>
    </pivotField>
    <pivotField showAll="0">
      <items count="3">
        <item x="0"/>
        <item x="1"/>
        <item t="default"/>
      </items>
    </pivotField>
    <pivotField showAll="0">
      <items count="6">
        <item x="4"/>
        <item x="2"/>
        <item x="3"/>
        <item x="0"/>
        <item x="1"/>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5">
    <i>
      <x/>
    </i>
    <i>
      <x v="1"/>
    </i>
    <i>
      <x v="2"/>
    </i>
    <i>
      <x v="3"/>
    </i>
    <i t="grand">
      <x/>
    </i>
  </rowItems>
  <colItems count="1">
    <i/>
  </colItems>
  <dataFields count="1">
    <dataField name="Sum of Fatturato " fld="5"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FA3454-8B94-47C2-92C6-D2CEBD1A48CF}"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F41" firstHeaderRow="1" firstDataRow="2" firstDataCol="1"/>
  <pivotFields count="7">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sd="0" x="0"/>
        <item sd="0" x="3"/>
        <item sd="0" x="2"/>
        <item sd="0" x="1"/>
        <item t="default"/>
      </items>
    </pivotField>
    <pivotField axis="axisRow" showAll="0">
      <items count="5">
        <item sd="0" x="2"/>
        <item sd="0" x="0"/>
        <item sd="0" x="3"/>
        <item sd="0" x="1"/>
        <item t="default"/>
      </items>
    </pivotField>
    <pivotField showAll="0">
      <items count="3">
        <item x="0"/>
        <item x="1"/>
        <item t="default"/>
      </items>
    </pivotField>
    <pivotField showAll="0">
      <items count="6">
        <item x="4"/>
        <item x="2"/>
        <item x="3"/>
        <item x="0"/>
        <item x="1"/>
        <item t="default"/>
      </items>
    </pivotField>
    <pivotField dataField="1" numFmtId="164"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5">
    <i>
      <x/>
    </i>
    <i>
      <x v="1"/>
    </i>
    <i>
      <x v="2"/>
    </i>
    <i>
      <x v="3"/>
    </i>
    <i t="grand">
      <x/>
    </i>
  </rowItems>
  <colFields count="1">
    <field x="6"/>
  </colFields>
  <colItems count="5">
    <i>
      <x v="6"/>
    </i>
    <i>
      <x v="7"/>
    </i>
    <i>
      <x v="8"/>
    </i>
    <i>
      <x v="9"/>
    </i>
    <i t="grand">
      <x/>
    </i>
  </colItems>
  <dataFields count="1">
    <dataField name="Sum of Fatturato " fld="5"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114" series="1">
      <pivotArea type="data" outline="0" fieldPosition="0">
        <references count="2">
          <reference field="4294967294" count="1" selected="0">
            <x v="0"/>
          </reference>
          <reference field="6" count="1" selected="0">
            <x v="7"/>
          </reference>
        </references>
      </pivotArea>
    </chartFormat>
    <chartFormat chart="3" format="115" series="1">
      <pivotArea type="data" outline="0" fieldPosition="0">
        <references count="2">
          <reference field="4294967294" count="1" selected="0">
            <x v="0"/>
          </reference>
          <reference field="6" count="1" selected="0">
            <x v="8"/>
          </reference>
        </references>
      </pivotArea>
    </chartFormat>
    <chartFormat chart="3" format="116" series="1">
      <pivotArea type="data" outline="0" fieldPosition="0">
        <references count="2">
          <reference field="4294967294" count="1" selected="0">
            <x v="0"/>
          </reference>
          <reference field="6" count="1" selected="0">
            <x v="9"/>
          </reference>
        </references>
      </pivotArea>
    </chartFormat>
    <chartFormat chart="5" format="121" series="1">
      <pivotArea type="data" outline="0" fieldPosition="0">
        <references count="2">
          <reference field="4294967294" count="1" selected="0">
            <x v="0"/>
          </reference>
          <reference field="6" count="1" selected="0">
            <x v="6"/>
          </reference>
        </references>
      </pivotArea>
    </chartFormat>
    <chartFormat chart="5" format="122" series="1">
      <pivotArea type="data" outline="0" fieldPosition="0">
        <references count="2">
          <reference field="4294967294" count="1" selected="0">
            <x v="0"/>
          </reference>
          <reference field="6" count="1" selected="0">
            <x v="7"/>
          </reference>
        </references>
      </pivotArea>
    </chartFormat>
    <chartFormat chart="5" format="123" series="1">
      <pivotArea type="data" outline="0" fieldPosition="0">
        <references count="2">
          <reference field="4294967294" count="1" selected="0">
            <x v="0"/>
          </reference>
          <reference field="6" count="1" selected="0">
            <x v="8"/>
          </reference>
        </references>
      </pivotArea>
    </chartFormat>
    <chartFormat chart="5" format="124" series="1">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FC566E-6877-420D-9FF6-F4BE384AF12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F24" firstHeaderRow="1" firstDataRow="3" firstDataCol="1"/>
  <pivotFields count="7">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0"/>
        <item x="3"/>
        <item x="2"/>
        <item x="1"/>
        <item t="default"/>
      </items>
    </pivotField>
    <pivotField axis="axisCol" showAll="0">
      <items count="5">
        <item sd="0" x="2"/>
        <item sd="0" x="0"/>
        <item sd="0" x="3"/>
        <item sd="0" x="1"/>
        <item t="default"/>
      </items>
    </pivotField>
    <pivotField showAll="0">
      <items count="3">
        <item x="0"/>
        <item x="1"/>
        <item t="default"/>
      </items>
    </pivotField>
    <pivotField showAll="0">
      <items count="6">
        <item x="4"/>
        <item x="2"/>
        <item x="3"/>
        <item x="0"/>
        <item x="1"/>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5">
    <i>
      <x v="6"/>
    </i>
    <i>
      <x v="7"/>
    </i>
    <i>
      <x v="8"/>
    </i>
    <i>
      <x v="9"/>
    </i>
    <i t="grand">
      <x/>
    </i>
  </rowItems>
  <colFields count="2">
    <field x="2"/>
    <field x="1"/>
  </colFields>
  <colItems count="5">
    <i>
      <x/>
    </i>
    <i>
      <x v="1"/>
    </i>
    <i>
      <x v="2"/>
    </i>
    <i>
      <x v="3"/>
    </i>
    <i t="grand">
      <x/>
    </i>
  </colItems>
  <dataFields count="1">
    <dataField name="Sum of Fatturato " fld="5" baseField="0" baseItem="0"/>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F1BA9E-061B-4209-A534-0BDEF68A89C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rowPageCount="1" colPageCount="1"/>
  <pivotFields count="7">
    <pivotField axis="axisPage"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3"/>
        <item x="2"/>
        <item x="1"/>
        <item t="default"/>
      </items>
    </pivotField>
    <pivotField axis="axisRow" showAll="0">
      <items count="5">
        <item sd="0" x="2"/>
        <item sd="0" x="0"/>
        <item sd="0" x="3"/>
        <item sd="0" x="1"/>
        <item t="default"/>
      </items>
    </pivotField>
    <pivotField axis="axisCol" showAll="0">
      <items count="3">
        <item x="0"/>
        <item x="1"/>
        <item t="default"/>
      </items>
    </pivotField>
    <pivotField showAll="0">
      <items count="6">
        <item x="4"/>
        <item x="2"/>
        <item x="3"/>
        <item x="0"/>
        <item x="1"/>
        <item t="default"/>
      </items>
    </pivotField>
    <pivotField dataField="1" numFmtId="164" showAll="0">
      <items count="80">
        <item x="64"/>
        <item x="10"/>
        <item x="70"/>
        <item x="1"/>
        <item x="5"/>
        <item x="73"/>
        <item x="19"/>
        <item x="12"/>
        <item x="77"/>
        <item x="27"/>
        <item x="40"/>
        <item x="29"/>
        <item x="67"/>
        <item x="51"/>
        <item x="71"/>
        <item x="68"/>
        <item x="41"/>
        <item x="0"/>
        <item x="61"/>
        <item x="6"/>
        <item x="33"/>
        <item x="24"/>
        <item x="26"/>
        <item x="15"/>
        <item x="47"/>
        <item x="21"/>
        <item x="28"/>
        <item x="9"/>
        <item x="13"/>
        <item x="18"/>
        <item x="23"/>
        <item x="37"/>
        <item x="34"/>
        <item x="45"/>
        <item x="2"/>
        <item x="25"/>
        <item x="62"/>
        <item x="65"/>
        <item x="66"/>
        <item x="3"/>
        <item x="72"/>
        <item x="46"/>
        <item x="32"/>
        <item x="35"/>
        <item x="36"/>
        <item x="43"/>
        <item x="8"/>
        <item x="11"/>
        <item x="55"/>
        <item x="59"/>
        <item x="16"/>
        <item x="31"/>
        <item x="60"/>
        <item x="17"/>
        <item x="44"/>
        <item x="22"/>
        <item x="75"/>
        <item x="76"/>
        <item x="14"/>
        <item x="57"/>
        <item x="78"/>
        <item x="39"/>
        <item x="49"/>
        <item x="50"/>
        <item x="20"/>
        <item x="7"/>
        <item x="74"/>
        <item x="58"/>
        <item x="38"/>
        <item x="56"/>
        <item x="63"/>
        <item x="52"/>
        <item x="42"/>
        <item x="69"/>
        <item x="53"/>
        <item x="54"/>
        <item x="4"/>
        <item x="48"/>
        <item x="30"/>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5">
    <i>
      <x/>
    </i>
    <i>
      <x v="1"/>
    </i>
    <i>
      <x v="2"/>
    </i>
    <i>
      <x v="3"/>
    </i>
    <i t="grand">
      <x/>
    </i>
  </rowItems>
  <colFields count="1">
    <field x="3"/>
  </colFields>
  <colItems count="3">
    <i>
      <x/>
    </i>
    <i>
      <x v="1"/>
    </i>
    <i t="grand">
      <x/>
    </i>
  </colItems>
  <pageFields count="1">
    <pageField fld="0" hier="-1"/>
  </pageFields>
  <dataFields count="1">
    <dataField name="Sum of Fatturato " fld="5"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itore" xr10:uid="{29F35269-3DC4-4B73-98C8-059696CC5840}" sourceName="Venditore">
  <pivotTables>
    <pivotTable tabId="5" name="PivotTable3"/>
    <pivotTable tabId="5" name="PivotTable11"/>
    <pivotTable tabId="5" name="PivotTable4"/>
    <pivotTable tabId="5" name="PivotTable5"/>
    <pivotTable tabId="5" name="PivotTable6"/>
  </pivotTables>
  <data>
    <tabular pivotCacheId="23019080">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e" xr10:uid="{C3E42880-934B-44DD-98B6-15B6D0EF7D63}" sourceName="Regione">
  <pivotTables>
    <pivotTable tabId="5" name="PivotTable3"/>
    <pivotTable tabId="5" name="PivotTable11"/>
    <pivotTable tabId="5" name="PivotTable4"/>
    <pivotTable tabId="5" name="PivotTable5"/>
    <pivotTable tabId="5" name="PivotTable6"/>
  </pivotTables>
  <data>
    <tabular pivotCacheId="23019080">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ore" xr10:uid="{B891D392-0385-4379-A1C9-E58951B7CE5A}" sourceName="Settore">
  <pivotTables>
    <pivotTable tabId="5" name="PivotTable3"/>
    <pivotTable tabId="5" name="PivotTable11"/>
    <pivotTable tabId="5" name="PivotTable4"/>
    <pivotTable tabId="5" name="PivotTable5"/>
    <pivotTable tabId="5" name="PivotTable6"/>
  </pivotTables>
  <data>
    <tabular pivotCacheId="2301908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ice_prodotto" xr10:uid="{FF512365-44F8-49EF-B9B5-C42BCA5BE297}" sourceName="codice prodotto">
  <pivotTables>
    <pivotTable tabId="5" name="PivotTable3"/>
    <pivotTable tabId="5" name="PivotTable11"/>
    <pivotTable tabId="5" name="PivotTable4"/>
    <pivotTable tabId="5" name="PivotTable5"/>
    <pivotTable tabId="5" name="PivotTable6"/>
  </pivotTables>
  <data>
    <tabular pivotCacheId="23019080">
      <items count="5">
        <i x="4" s="1"/>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921C6AA-87AC-4318-9573-EFB15B19B165}" sourceName="Months">
  <pivotTables>
    <pivotTable tabId="5" name="PivotTable3"/>
    <pivotTable tabId="5" name="PivotTable11"/>
    <pivotTable tabId="5" name="PivotTable4"/>
    <pivotTable tabId="5" name="PivotTable5"/>
    <pivotTable tabId="5" name="PivotTable6"/>
  </pivotTables>
  <data>
    <tabular pivotCacheId="23019080">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itore" xr10:uid="{E9C8EC2F-8380-4F28-8EFB-3211A49AD385}" cache="Slicer_Venditore" caption="Venditore" rowHeight="241300"/>
  <slicer name="Regione" xr10:uid="{BC2620EA-D744-43A6-9B49-CBF1397434A7}" cache="Slicer_Regione" caption="Regione" rowHeight="241300"/>
  <slicer name="Settore" xr10:uid="{6F07D2AF-61EF-4AA3-97F6-F985ED7126E7}" cache="Slicer_Settore" caption="Settore" rowHeight="241300"/>
  <slicer name="codice prodotto" xr10:uid="{7A9B9FC0-6A96-4538-9E6B-C864486E6E70}" cache="Slicer_codice_prodotto" caption="codice prodotto" rowHeight="241300"/>
  <slicer name="Months" xr10:uid="{941DFF7D-81FE-49A0-B4E8-288A0A2A81A2}"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0EB5E0-29D3-4574-8D15-0CF38DFE35AA}" name="Table4" displayName="Table4" ref="D65:E69" totalsRowShown="0" tableBorderDxfId="2">
  <autoFilter ref="D65:E69" xr:uid="{DC0EB5E0-29D3-4574-8D15-0CF38DFE35AA}"/>
  <tableColumns count="2">
    <tableColumn id="1" xr3:uid="{E91E5215-7F78-4485-8685-65844E7502A1}" name="Column1" dataDxfId="1"/>
    <tableColumn id="2" xr3:uid="{054D5DB9-3F4B-454F-8890-7F48C9F25668}" name="Fatturato"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65C7C-7F47-4E6C-8BF3-780CFA18B45D}">
  <sheetPr>
    <tabColor rgb="FFFF0000"/>
  </sheetPr>
  <dimension ref="B2:N162"/>
  <sheetViews>
    <sheetView tabSelected="1" topLeftCell="A2" zoomScale="110" zoomScaleNormal="110" workbookViewId="0">
      <selection activeCell="J6" sqref="J6"/>
    </sheetView>
  </sheetViews>
  <sheetFormatPr defaultRowHeight="15" x14ac:dyDescent="0.25"/>
  <cols>
    <col min="1" max="1" width="3.5703125" customWidth="1"/>
    <col min="2" max="2" width="26.85546875" bestFit="1" customWidth="1"/>
    <col min="3" max="3" width="9.85546875" bestFit="1" customWidth="1"/>
    <col min="4" max="4" width="10.28515625" bestFit="1" customWidth="1"/>
    <col min="5" max="5" width="11.140625" bestFit="1" customWidth="1"/>
    <col min="6" max="6" width="9.28515625" style="6" customWidth="1"/>
    <col min="7" max="7" width="13.140625" bestFit="1" customWidth="1"/>
    <col min="9" max="9" width="9.85546875" bestFit="1" customWidth="1"/>
    <col min="10" max="10" width="12.140625" bestFit="1" customWidth="1"/>
    <col min="11" max="11" width="11.140625" bestFit="1" customWidth="1"/>
    <col min="12" max="12" width="11" bestFit="1" customWidth="1"/>
  </cols>
  <sheetData>
    <row r="2" spans="2:14" ht="38.25" x14ac:dyDescent="0.25">
      <c r="I2" s="7" t="s">
        <v>0</v>
      </c>
      <c r="J2" s="7" t="s">
        <v>18</v>
      </c>
      <c r="K2" s="7" t="s">
        <v>17</v>
      </c>
      <c r="L2" s="7" t="s">
        <v>16</v>
      </c>
    </row>
    <row r="3" spans="2:14" x14ac:dyDescent="0.25">
      <c r="I3" s="8" t="s">
        <v>1</v>
      </c>
      <c r="J3" s="9">
        <f>SUMIF(C6:C162,"Rossi",G6:G162)</f>
        <v>98810</v>
      </c>
      <c r="K3" s="2">
        <f>COUNTIF(C6:C162,"Rossi")</f>
        <v>35</v>
      </c>
      <c r="L3" s="9">
        <f>AVERAGEIF(C6:C162,"Rossi",G6:G162)</f>
        <v>2823.1428571428573</v>
      </c>
    </row>
    <row r="5" spans="2:14" ht="38.25" x14ac:dyDescent="0.25">
      <c r="B5" s="5" t="s">
        <v>14</v>
      </c>
      <c r="C5" s="5" t="s">
        <v>0</v>
      </c>
      <c r="D5" s="5" t="s">
        <v>4</v>
      </c>
      <c r="E5" s="5" t="s">
        <v>11</v>
      </c>
      <c r="F5" s="5" t="s">
        <v>15</v>
      </c>
      <c r="G5" s="5" t="s">
        <v>9</v>
      </c>
      <c r="I5" s="7" t="s">
        <v>0</v>
      </c>
      <c r="J5" s="7" t="s">
        <v>4</v>
      </c>
      <c r="K5" s="7" t="s">
        <v>11</v>
      </c>
      <c r="L5" s="7" t="s">
        <v>18</v>
      </c>
      <c r="M5" s="7" t="s">
        <v>17</v>
      </c>
      <c r="N5" s="7" t="s">
        <v>16</v>
      </c>
    </row>
    <row r="6" spans="2:14" x14ac:dyDescent="0.25">
      <c r="B6" s="1">
        <v>44008</v>
      </c>
      <c r="C6" s="2" t="s">
        <v>3</v>
      </c>
      <c r="D6" s="3" t="s">
        <v>7</v>
      </c>
      <c r="E6" s="3" t="s">
        <v>13</v>
      </c>
      <c r="F6" s="2">
        <v>4</v>
      </c>
      <c r="G6" s="4">
        <v>750</v>
      </c>
      <c r="I6" s="8" t="s">
        <v>10</v>
      </c>
      <c r="J6" s="8" t="s">
        <v>5</v>
      </c>
      <c r="K6" s="8" t="s">
        <v>13</v>
      </c>
      <c r="L6" s="10">
        <f>SUMIFS(G6:G162,C6:C162,I6,D6:D162,J6,E6:E162,K6)</f>
        <v>3990</v>
      </c>
      <c r="M6" s="2">
        <f>COUNTIFS(C6:C162,I6,D6:D162,J6,E6:E162,K6)</f>
        <v>2</v>
      </c>
      <c r="N6" s="2">
        <f>AVERAGEIFS(G6:G162,C6:C162,I6,D6:D162,J6,E6:E162,K6)</f>
        <v>1995</v>
      </c>
    </row>
    <row r="7" spans="2:14" x14ac:dyDescent="0.25">
      <c r="B7" s="1">
        <v>44008</v>
      </c>
      <c r="C7" s="2" t="s">
        <v>2</v>
      </c>
      <c r="D7" s="3" t="s">
        <v>6</v>
      </c>
      <c r="E7" s="3" t="s">
        <v>13</v>
      </c>
      <c r="F7" s="2">
        <v>5</v>
      </c>
      <c r="G7" s="4">
        <v>280</v>
      </c>
    </row>
    <row r="8" spans="2:14" x14ac:dyDescent="0.25">
      <c r="B8" s="1">
        <v>44008</v>
      </c>
      <c r="C8" s="2" t="s">
        <v>2</v>
      </c>
      <c r="D8" s="3" t="s">
        <v>5</v>
      </c>
      <c r="E8" s="3" t="s">
        <v>13</v>
      </c>
      <c r="F8" s="2">
        <v>4</v>
      </c>
      <c r="G8" s="4">
        <v>1650</v>
      </c>
    </row>
    <row r="9" spans="2:14" x14ac:dyDescent="0.25">
      <c r="B9" s="1">
        <v>44011</v>
      </c>
      <c r="C9" s="2" t="s">
        <v>3</v>
      </c>
      <c r="D9" s="3" t="s">
        <v>7</v>
      </c>
      <c r="E9" s="3" t="s">
        <v>12</v>
      </c>
      <c r="F9" s="2">
        <v>2</v>
      </c>
      <c r="G9" s="4">
        <v>2240</v>
      </c>
    </row>
    <row r="10" spans="2:14" x14ac:dyDescent="0.25">
      <c r="B10" s="1">
        <v>44011</v>
      </c>
      <c r="C10" s="2" t="s">
        <v>1</v>
      </c>
      <c r="D10" s="3" t="s">
        <v>7</v>
      </c>
      <c r="E10" s="3" t="s">
        <v>12</v>
      </c>
      <c r="F10" s="2">
        <v>2</v>
      </c>
      <c r="G10" s="4">
        <v>10160</v>
      </c>
    </row>
    <row r="11" spans="2:14" x14ac:dyDescent="0.25">
      <c r="B11" s="1">
        <v>44011</v>
      </c>
      <c r="C11" s="2" t="s">
        <v>2</v>
      </c>
      <c r="D11" s="3" t="s">
        <v>6</v>
      </c>
      <c r="E11" s="3" t="s">
        <v>13</v>
      </c>
      <c r="F11" s="2">
        <v>3</v>
      </c>
      <c r="G11" s="4">
        <v>302</v>
      </c>
    </row>
    <row r="12" spans="2:14" x14ac:dyDescent="0.25">
      <c r="B12" s="1">
        <v>44011</v>
      </c>
      <c r="C12" s="2" t="s">
        <v>2</v>
      </c>
      <c r="D12" s="3" t="s">
        <v>7</v>
      </c>
      <c r="E12" s="3" t="s">
        <v>13</v>
      </c>
      <c r="F12" s="2">
        <v>5</v>
      </c>
      <c r="G12" s="4">
        <v>840</v>
      </c>
    </row>
    <row r="13" spans="2:14" x14ac:dyDescent="0.25">
      <c r="B13" s="1">
        <v>44013</v>
      </c>
      <c r="C13" s="2" t="s">
        <v>3</v>
      </c>
      <c r="D13" s="3" t="s">
        <v>8</v>
      </c>
      <c r="E13" s="3" t="s">
        <v>12</v>
      </c>
      <c r="F13" s="2">
        <v>2</v>
      </c>
      <c r="G13" s="4">
        <v>6420</v>
      </c>
    </row>
    <row r="14" spans="2:14" x14ac:dyDescent="0.25">
      <c r="B14" s="1">
        <v>44014</v>
      </c>
      <c r="C14" s="2" t="s">
        <v>1</v>
      </c>
      <c r="D14" s="3" t="s">
        <v>6</v>
      </c>
      <c r="E14" s="3" t="s">
        <v>13</v>
      </c>
      <c r="F14" s="2">
        <v>3</v>
      </c>
      <c r="G14" s="4">
        <v>2840</v>
      </c>
    </row>
    <row r="15" spans="2:14" x14ac:dyDescent="0.25">
      <c r="B15" s="1">
        <v>44015</v>
      </c>
      <c r="C15" s="2" t="s">
        <v>3</v>
      </c>
      <c r="D15" s="3" t="s">
        <v>5</v>
      </c>
      <c r="E15" s="3" t="s">
        <v>13</v>
      </c>
      <c r="F15" s="2">
        <v>5</v>
      </c>
      <c r="G15" s="4">
        <v>1420</v>
      </c>
    </row>
    <row r="16" spans="2:14" x14ac:dyDescent="0.25">
      <c r="B16" s="1">
        <v>44018</v>
      </c>
      <c r="C16" s="2" t="s">
        <v>3</v>
      </c>
      <c r="D16" s="3" t="s">
        <v>6</v>
      </c>
      <c r="E16" s="3" t="s">
        <v>13</v>
      </c>
      <c r="F16" s="2">
        <v>4</v>
      </c>
      <c r="G16" s="4">
        <v>210</v>
      </c>
    </row>
    <row r="17" spans="2:7" x14ac:dyDescent="0.25">
      <c r="B17" s="1">
        <v>44018</v>
      </c>
      <c r="C17" s="2" t="s">
        <v>1</v>
      </c>
      <c r="D17" s="3" t="s">
        <v>7</v>
      </c>
      <c r="E17" s="3" t="s">
        <v>13</v>
      </c>
      <c r="F17" s="2">
        <v>3</v>
      </c>
      <c r="G17" s="4">
        <v>2900</v>
      </c>
    </row>
    <row r="18" spans="2:7" x14ac:dyDescent="0.25">
      <c r="B18" s="1">
        <v>44018</v>
      </c>
      <c r="C18" s="2" t="s">
        <v>2</v>
      </c>
      <c r="D18" s="3" t="s">
        <v>5</v>
      </c>
      <c r="E18" s="3" t="s">
        <v>13</v>
      </c>
      <c r="F18" s="2">
        <v>4</v>
      </c>
      <c r="G18" s="4">
        <v>350</v>
      </c>
    </row>
    <row r="19" spans="2:7" x14ac:dyDescent="0.25">
      <c r="B19" s="1">
        <v>44019</v>
      </c>
      <c r="C19" s="2" t="s">
        <v>10</v>
      </c>
      <c r="D19" s="3" t="s">
        <v>6</v>
      </c>
      <c r="E19" s="3" t="s">
        <v>13</v>
      </c>
      <c r="F19" s="2">
        <v>5</v>
      </c>
      <c r="G19" s="4">
        <v>1500</v>
      </c>
    </row>
    <row r="20" spans="2:7" x14ac:dyDescent="0.25">
      <c r="B20" s="1">
        <v>44019</v>
      </c>
      <c r="C20" s="2" t="s">
        <v>2</v>
      </c>
      <c r="D20" s="3" t="s">
        <v>7</v>
      </c>
      <c r="E20" s="3" t="s">
        <v>12</v>
      </c>
      <c r="F20" s="2">
        <v>1</v>
      </c>
      <c r="G20" s="4">
        <v>5120</v>
      </c>
    </row>
    <row r="21" spans="2:7" x14ac:dyDescent="0.25">
      <c r="B21" s="1">
        <v>44020</v>
      </c>
      <c r="C21" s="2" t="s">
        <v>3</v>
      </c>
      <c r="D21" s="3" t="s">
        <v>6</v>
      </c>
      <c r="E21" s="3" t="s">
        <v>13</v>
      </c>
      <c r="F21" s="2">
        <v>5</v>
      </c>
      <c r="G21" s="4">
        <v>1204</v>
      </c>
    </row>
    <row r="22" spans="2:7" x14ac:dyDescent="0.25">
      <c r="B22" s="1">
        <v>44021</v>
      </c>
      <c r="C22" s="2" t="s">
        <v>1</v>
      </c>
      <c r="D22" s="3" t="s">
        <v>7</v>
      </c>
      <c r="E22" s="3" t="s">
        <v>12</v>
      </c>
      <c r="F22" s="2">
        <v>2</v>
      </c>
      <c r="G22" s="4">
        <v>3400</v>
      </c>
    </row>
    <row r="23" spans="2:7" x14ac:dyDescent="0.25">
      <c r="B23" s="1">
        <v>44022</v>
      </c>
      <c r="C23" s="2" t="s">
        <v>2</v>
      </c>
      <c r="D23" s="3" t="s">
        <v>5</v>
      </c>
      <c r="E23" s="3" t="s">
        <v>13</v>
      </c>
      <c r="F23" s="2">
        <v>4</v>
      </c>
      <c r="G23" s="4">
        <v>3540</v>
      </c>
    </row>
    <row r="24" spans="2:7" x14ac:dyDescent="0.25">
      <c r="B24" s="1">
        <v>44025</v>
      </c>
      <c r="C24" s="2" t="s">
        <v>10</v>
      </c>
      <c r="D24" s="3" t="s">
        <v>6</v>
      </c>
      <c r="E24" s="3" t="s">
        <v>13</v>
      </c>
      <c r="F24" s="2">
        <v>4</v>
      </c>
      <c r="G24" s="4">
        <v>1504</v>
      </c>
    </row>
    <row r="25" spans="2:7" x14ac:dyDescent="0.25">
      <c r="B25" s="1">
        <v>44025</v>
      </c>
      <c r="C25" s="2" t="s">
        <v>2</v>
      </c>
      <c r="D25" s="3" t="s">
        <v>8</v>
      </c>
      <c r="E25" s="3" t="s">
        <v>13</v>
      </c>
      <c r="F25" s="2">
        <v>3</v>
      </c>
      <c r="G25" s="4">
        <v>330</v>
      </c>
    </row>
    <row r="26" spans="2:7" x14ac:dyDescent="0.25">
      <c r="B26" s="1">
        <v>44026</v>
      </c>
      <c r="C26" s="2" t="s">
        <v>3</v>
      </c>
      <c r="D26" s="3" t="s">
        <v>5</v>
      </c>
      <c r="E26" s="3" t="s">
        <v>12</v>
      </c>
      <c r="F26" s="2">
        <v>2</v>
      </c>
      <c r="G26" s="4">
        <v>6240</v>
      </c>
    </row>
    <row r="27" spans="2:7" x14ac:dyDescent="0.25">
      <c r="B27" s="1">
        <v>44027</v>
      </c>
      <c r="C27" s="2" t="s">
        <v>3</v>
      </c>
      <c r="D27" s="3" t="s">
        <v>6</v>
      </c>
      <c r="E27" s="3" t="s">
        <v>13</v>
      </c>
      <c r="F27" s="2">
        <v>3</v>
      </c>
      <c r="G27" s="4">
        <v>1260</v>
      </c>
    </row>
    <row r="28" spans="2:7" x14ac:dyDescent="0.25">
      <c r="B28" s="1">
        <v>44027</v>
      </c>
      <c r="C28" s="2" t="s">
        <v>1</v>
      </c>
      <c r="D28" s="3" t="s">
        <v>5</v>
      </c>
      <c r="E28" s="3" t="s">
        <v>12</v>
      </c>
      <c r="F28" s="2">
        <v>1</v>
      </c>
      <c r="G28" s="4">
        <v>4800</v>
      </c>
    </row>
    <row r="29" spans="2:7" x14ac:dyDescent="0.25">
      <c r="B29" s="1">
        <v>44027</v>
      </c>
      <c r="C29" s="2" t="s">
        <v>2</v>
      </c>
      <c r="D29" s="3" t="s">
        <v>6</v>
      </c>
      <c r="E29" s="3" t="s">
        <v>13</v>
      </c>
      <c r="F29" s="2">
        <v>5</v>
      </c>
      <c r="G29" s="4">
        <v>1520</v>
      </c>
    </row>
    <row r="30" spans="2:7" x14ac:dyDescent="0.25">
      <c r="B30" s="1">
        <v>44028</v>
      </c>
      <c r="C30" s="2" t="s">
        <v>10</v>
      </c>
      <c r="D30" s="3" t="s">
        <v>7</v>
      </c>
      <c r="E30" s="3" t="s">
        <v>13</v>
      </c>
      <c r="F30" s="2">
        <v>3</v>
      </c>
      <c r="G30" s="4">
        <v>985</v>
      </c>
    </row>
    <row r="31" spans="2:7" x14ac:dyDescent="0.25">
      <c r="B31" s="1">
        <v>44028</v>
      </c>
      <c r="C31" s="2" t="s">
        <v>1</v>
      </c>
      <c r="D31" s="3" t="s">
        <v>6</v>
      </c>
      <c r="E31" s="3" t="s">
        <v>12</v>
      </c>
      <c r="F31" s="2">
        <v>2</v>
      </c>
      <c r="G31" s="4">
        <v>1680</v>
      </c>
    </row>
    <row r="32" spans="2:7" x14ac:dyDescent="0.25">
      <c r="B32" s="1">
        <v>44028</v>
      </c>
      <c r="C32" s="2" t="s">
        <v>2</v>
      </c>
      <c r="D32" s="3" t="s">
        <v>6</v>
      </c>
      <c r="E32" s="3" t="s">
        <v>13</v>
      </c>
      <c r="F32" s="2">
        <v>5</v>
      </c>
      <c r="G32" s="4">
        <v>1200</v>
      </c>
    </row>
    <row r="33" spans="2:7" x14ac:dyDescent="0.25">
      <c r="B33" s="1">
        <v>44029</v>
      </c>
      <c r="C33" s="2" t="s">
        <v>3</v>
      </c>
      <c r="D33" s="3" t="s">
        <v>7</v>
      </c>
      <c r="E33" s="3" t="s">
        <v>13</v>
      </c>
      <c r="F33" s="2">
        <v>3</v>
      </c>
      <c r="G33" s="4">
        <v>750</v>
      </c>
    </row>
    <row r="34" spans="2:7" x14ac:dyDescent="0.25">
      <c r="B34" s="1">
        <v>44029</v>
      </c>
      <c r="C34" s="2" t="s">
        <v>10</v>
      </c>
      <c r="D34" s="3" t="s">
        <v>6</v>
      </c>
      <c r="E34" s="3" t="s">
        <v>13</v>
      </c>
      <c r="F34" s="2">
        <v>4</v>
      </c>
      <c r="G34" s="4">
        <v>280</v>
      </c>
    </row>
    <row r="35" spans="2:7" x14ac:dyDescent="0.25">
      <c r="B35" s="1">
        <v>44029</v>
      </c>
      <c r="C35" s="2" t="s">
        <v>1</v>
      </c>
      <c r="D35" s="3" t="s">
        <v>7</v>
      </c>
      <c r="E35" s="3" t="s">
        <v>12</v>
      </c>
      <c r="F35" s="2">
        <v>1</v>
      </c>
      <c r="G35" s="4">
        <v>10160</v>
      </c>
    </row>
    <row r="36" spans="2:7" x14ac:dyDescent="0.25">
      <c r="B36" s="1">
        <v>44029</v>
      </c>
      <c r="C36" s="2" t="s">
        <v>2</v>
      </c>
      <c r="D36" s="3" t="s">
        <v>5</v>
      </c>
      <c r="E36" s="3" t="s">
        <v>13</v>
      </c>
      <c r="F36" s="2">
        <v>3</v>
      </c>
      <c r="G36" s="4">
        <v>1650</v>
      </c>
    </row>
    <row r="37" spans="2:7" x14ac:dyDescent="0.25">
      <c r="B37" s="1">
        <v>44030</v>
      </c>
      <c r="C37" s="2" t="s">
        <v>2</v>
      </c>
      <c r="D37" s="3" t="s">
        <v>6</v>
      </c>
      <c r="E37" s="3" t="s">
        <v>13</v>
      </c>
      <c r="F37" s="2">
        <v>3</v>
      </c>
      <c r="G37" s="4">
        <v>302</v>
      </c>
    </row>
    <row r="38" spans="2:7" x14ac:dyDescent="0.25">
      <c r="B38" s="1">
        <v>44032</v>
      </c>
      <c r="C38" s="2" t="s">
        <v>3</v>
      </c>
      <c r="D38" s="3" t="s">
        <v>7</v>
      </c>
      <c r="E38" s="3" t="s">
        <v>12</v>
      </c>
      <c r="F38" s="2">
        <v>2</v>
      </c>
      <c r="G38" s="4">
        <v>2240</v>
      </c>
    </row>
    <row r="39" spans="2:7" x14ac:dyDescent="0.25">
      <c r="B39" s="1">
        <v>44032</v>
      </c>
      <c r="C39" s="2" t="s">
        <v>3</v>
      </c>
      <c r="D39" s="3" t="s">
        <v>8</v>
      </c>
      <c r="E39" s="3" t="s">
        <v>12</v>
      </c>
      <c r="F39" s="2">
        <v>1</v>
      </c>
      <c r="G39" s="4">
        <v>6420</v>
      </c>
    </row>
    <row r="40" spans="2:7" x14ac:dyDescent="0.25">
      <c r="B40" s="1">
        <v>44032</v>
      </c>
      <c r="C40" s="2" t="s">
        <v>2</v>
      </c>
      <c r="D40" s="3" t="s">
        <v>7</v>
      </c>
      <c r="E40" s="3" t="s">
        <v>13</v>
      </c>
      <c r="F40" s="2">
        <v>3</v>
      </c>
      <c r="G40" s="4">
        <v>840</v>
      </c>
    </row>
    <row r="41" spans="2:7" x14ac:dyDescent="0.25">
      <c r="B41" s="1">
        <v>44033</v>
      </c>
      <c r="C41" s="2" t="s">
        <v>3</v>
      </c>
      <c r="D41" s="3" t="s">
        <v>5</v>
      </c>
      <c r="E41" s="3" t="s">
        <v>13</v>
      </c>
      <c r="F41" s="2">
        <v>5</v>
      </c>
      <c r="G41" s="4">
        <v>1420</v>
      </c>
    </row>
    <row r="42" spans="2:7" x14ac:dyDescent="0.25">
      <c r="B42" s="1">
        <v>44033</v>
      </c>
      <c r="C42" s="2" t="s">
        <v>1</v>
      </c>
      <c r="D42" s="3" t="s">
        <v>6</v>
      </c>
      <c r="E42" s="3" t="s">
        <v>13</v>
      </c>
      <c r="F42" s="2">
        <v>4</v>
      </c>
      <c r="G42" s="4">
        <v>2840</v>
      </c>
    </row>
    <row r="43" spans="2:7" x14ac:dyDescent="0.25">
      <c r="B43" s="1">
        <v>44033</v>
      </c>
      <c r="C43" s="2" t="s">
        <v>2</v>
      </c>
      <c r="D43" s="3" t="s">
        <v>5</v>
      </c>
      <c r="E43" s="3" t="s">
        <v>13</v>
      </c>
      <c r="F43" s="2">
        <v>4</v>
      </c>
      <c r="G43" s="4">
        <v>350</v>
      </c>
    </row>
    <row r="44" spans="2:7" x14ac:dyDescent="0.25">
      <c r="B44" s="1">
        <v>44034</v>
      </c>
      <c r="C44" s="2" t="s">
        <v>3</v>
      </c>
      <c r="D44" s="3" t="s">
        <v>6</v>
      </c>
      <c r="E44" s="3" t="s">
        <v>13</v>
      </c>
      <c r="F44" s="2">
        <v>4</v>
      </c>
      <c r="G44" s="4">
        <v>440</v>
      </c>
    </row>
    <row r="45" spans="2:7" x14ac:dyDescent="0.25">
      <c r="B45" s="1">
        <v>44034</v>
      </c>
      <c r="C45" s="2" t="s">
        <v>10</v>
      </c>
      <c r="D45" s="3" t="s">
        <v>6</v>
      </c>
      <c r="E45" s="3" t="s">
        <v>13</v>
      </c>
      <c r="F45" s="2">
        <v>5</v>
      </c>
      <c r="G45" s="4">
        <v>1500</v>
      </c>
    </row>
    <row r="46" spans="2:7" x14ac:dyDescent="0.25">
      <c r="B46" s="1">
        <v>44034</v>
      </c>
      <c r="C46" s="2" t="s">
        <v>1</v>
      </c>
      <c r="D46" s="3" t="s">
        <v>7</v>
      </c>
      <c r="E46" s="3" t="s">
        <v>13</v>
      </c>
      <c r="F46" s="2">
        <v>5</v>
      </c>
      <c r="G46" s="4">
        <v>2900</v>
      </c>
    </row>
    <row r="47" spans="2:7" x14ac:dyDescent="0.25">
      <c r="B47" s="1">
        <v>44034</v>
      </c>
      <c r="C47" s="2" t="s">
        <v>2</v>
      </c>
      <c r="D47" s="3" t="s">
        <v>7</v>
      </c>
      <c r="E47" s="3" t="s">
        <v>12</v>
      </c>
      <c r="F47" s="2">
        <v>2</v>
      </c>
      <c r="G47" s="4">
        <v>5120</v>
      </c>
    </row>
    <row r="48" spans="2:7" x14ac:dyDescent="0.25">
      <c r="B48" s="1">
        <v>44035</v>
      </c>
      <c r="C48" s="2" t="s">
        <v>3</v>
      </c>
      <c r="D48" s="3" t="s">
        <v>6</v>
      </c>
      <c r="E48" s="3" t="s">
        <v>13</v>
      </c>
      <c r="F48" s="2">
        <v>3</v>
      </c>
      <c r="G48" s="4">
        <v>1204</v>
      </c>
    </row>
    <row r="49" spans="2:7" x14ac:dyDescent="0.25">
      <c r="B49" s="1">
        <v>44035</v>
      </c>
      <c r="C49" s="2" t="s">
        <v>1</v>
      </c>
      <c r="D49" s="3" t="s">
        <v>7</v>
      </c>
      <c r="E49" s="3" t="s">
        <v>12</v>
      </c>
      <c r="F49" s="2">
        <v>2</v>
      </c>
      <c r="G49" s="4">
        <v>3400</v>
      </c>
    </row>
    <row r="50" spans="2:7" x14ac:dyDescent="0.25">
      <c r="B50" s="1">
        <v>44035</v>
      </c>
      <c r="C50" s="2" t="s">
        <v>2</v>
      </c>
      <c r="D50" s="3" t="s">
        <v>5</v>
      </c>
      <c r="E50" s="3" t="s">
        <v>13</v>
      </c>
      <c r="F50" s="2">
        <v>3</v>
      </c>
      <c r="G50" s="4">
        <v>3540</v>
      </c>
    </row>
    <row r="51" spans="2:7" x14ac:dyDescent="0.25">
      <c r="B51" s="1">
        <v>44036</v>
      </c>
      <c r="C51" s="2" t="s">
        <v>3</v>
      </c>
      <c r="D51" s="3" t="s">
        <v>5</v>
      </c>
      <c r="E51" s="3" t="s">
        <v>12</v>
      </c>
      <c r="F51" s="2">
        <v>1</v>
      </c>
      <c r="G51" s="4">
        <v>6240</v>
      </c>
    </row>
    <row r="52" spans="2:7" x14ac:dyDescent="0.25">
      <c r="B52" s="1">
        <v>44036</v>
      </c>
      <c r="C52" s="2" t="s">
        <v>10</v>
      </c>
      <c r="D52" s="3" t="s">
        <v>6</v>
      </c>
      <c r="E52" s="3" t="s">
        <v>13</v>
      </c>
      <c r="F52" s="2">
        <v>4</v>
      </c>
      <c r="G52" s="4">
        <v>1504</v>
      </c>
    </row>
    <row r="53" spans="2:7" x14ac:dyDescent="0.25">
      <c r="B53" s="1">
        <v>44036</v>
      </c>
      <c r="C53" s="2" t="s">
        <v>1</v>
      </c>
      <c r="D53" s="3" t="s">
        <v>5</v>
      </c>
      <c r="E53" s="3" t="s">
        <v>13</v>
      </c>
      <c r="F53" s="2">
        <v>4</v>
      </c>
      <c r="G53" s="4">
        <v>840</v>
      </c>
    </row>
    <row r="54" spans="2:7" x14ac:dyDescent="0.25">
      <c r="B54" s="1">
        <v>44036</v>
      </c>
      <c r="C54" s="2" t="s">
        <v>2</v>
      </c>
      <c r="D54" s="3" t="s">
        <v>8</v>
      </c>
      <c r="E54" s="3" t="s">
        <v>13</v>
      </c>
      <c r="F54" s="2">
        <v>3</v>
      </c>
      <c r="G54" s="4">
        <v>210</v>
      </c>
    </row>
    <row r="55" spans="2:7" x14ac:dyDescent="0.25">
      <c r="B55" s="1">
        <v>44037</v>
      </c>
      <c r="C55" s="2" t="s">
        <v>3</v>
      </c>
      <c r="D55" s="3" t="s">
        <v>7</v>
      </c>
      <c r="E55" s="3" t="s">
        <v>13</v>
      </c>
      <c r="F55" s="2">
        <v>5</v>
      </c>
      <c r="G55" s="4">
        <v>1390</v>
      </c>
    </row>
    <row r="56" spans="2:7" x14ac:dyDescent="0.25">
      <c r="B56" s="1">
        <v>44037</v>
      </c>
      <c r="C56" s="2" t="s">
        <v>2</v>
      </c>
      <c r="D56" s="3" t="s">
        <v>6</v>
      </c>
      <c r="E56" s="3" t="s">
        <v>13</v>
      </c>
      <c r="F56" s="2">
        <v>4</v>
      </c>
      <c r="G56" s="4">
        <v>490</v>
      </c>
    </row>
    <row r="57" spans="2:7" x14ac:dyDescent="0.25">
      <c r="B57" s="1">
        <v>44039</v>
      </c>
      <c r="C57" s="2" t="s">
        <v>3</v>
      </c>
      <c r="D57" s="3" t="s">
        <v>6</v>
      </c>
      <c r="E57" s="3" t="s">
        <v>12</v>
      </c>
      <c r="F57" s="2">
        <v>1</v>
      </c>
      <c r="G57" s="4">
        <v>11360</v>
      </c>
    </row>
    <row r="58" spans="2:7" x14ac:dyDescent="0.25">
      <c r="B58" s="1">
        <v>44039</v>
      </c>
      <c r="C58" s="2" t="s">
        <v>3</v>
      </c>
      <c r="D58" s="3" t="s">
        <v>6</v>
      </c>
      <c r="E58" s="3" t="s">
        <v>12</v>
      </c>
      <c r="F58" s="2">
        <v>1</v>
      </c>
      <c r="G58" s="4">
        <v>3440</v>
      </c>
    </row>
    <row r="59" spans="2:7" x14ac:dyDescent="0.25">
      <c r="B59" s="1">
        <v>44039</v>
      </c>
      <c r="C59" s="2" t="s">
        <v>1</v>
      </c>
      <c r="D59" s="3" t="s">
        <v>8</v>
      </c>
      <c r="E59" s="3" t="s">
        <v>13</v>
      </c>
      <c r="F59" s="2">
        <v>5</v>
      </c>
      <c r="G59" s="4">
        <v>750</v>
      </c>
    </row>
    <row r="60" spans="2:7" x14ac:dyDescent="0.25">
      <c r="B60" s="1">
        <v>44039</v>
      </c>
      <c r="C60" s="2" t="s">
        <v>2</v>
      </c>
      <c r="D60" s="3" t="s">
        <v>7</v>
      </c>
      <c r="E60" s="3" t="s">
        <v>13</v>
      </c>
      <c r="F60" s="2">
        <v>3</v>
      </c>
      <c r="G60" s="4">
        <v>2540</v>
      </c>
    </row>
    <row r="61" spans="2:7" x14ac:dyDescent="0.25">
      <c r="B61" s="1">
        <v>44039</v>
      </c>
      <c r="C61" s="2" t="s">
        <v>2</v>
      </c>
      <c r="D61" s="3" t="s">
        <v>7</v>
      </c>
      <c r="E61" s="3" t="s">
        <v>13</v>
      </c>
      <c r="F61" s="2">
        <v>4</v>
      </c>
      <c r="G61" s="4">
        <v>920</v>
      </c>
    </row>
    <row r="62" spans="2:7" x14ac:dyDescent="0.25">
      <c r="B62" s="1">
        <v>44040</v>
      </c>
      <c r="C62" s="2" t="s">
        <v>3</v>
      </c>
      <c r="D62" s="3" t="s">
        <v>7</v>
      </c>
      <c r="E62" s="3" t="s">
        <v>12</v>
      </c>
      <c r="F62" s="2">
        <v>1</v>
      </c>
      <c r="G62" s="4">
        <v>10160</v>
      </c>
    </row>
    <row r="63" spans="2:7" x14ac:dyDescent="0.25">
      <c r="B63" s="1">
        <v>44040</v>
      </c>
      <c r="C63" s="2" t="s">
        <v>3</v>
      </c>
      <c r="D63" s="3" t="s">
        <v>5</v>
      </c>
      <c r="E63" s="3" t="s">
        <v>13</v>
      </c>
      <c r="F63" s="2">
        <v>5</v>
      </c>
      <c r="G63" s="4">
        <v>1580</v>
      </c>
    </row>
    <row r="64" spans="2:7" x14ac:dyDescent="0.25">
      <c r="B64" s="1">
        <v>44040</v>
      </c>
      <c r="C64" s="2" t="s">
        <v>10</v>
      </c>
      <c r="D64" s="3" t="s">
        <v>7</v>
      </c>
      <c r="E64" s="3" t="s">
        <v>13</v>
      </c>
      <c r="F64" s="2">
        <v>5</v>
      </c>
      <c r="G64" s="4">
        <v>2548</v>
      </c>
    </row>
    <row r="65" spans="2:7" x14ac:dyDescent="0.25">
      <c r="B65" s="1">
        <v>44040</v>
      </c>
      <c r="C65" s="2" t="s">
        <v>1</v>
      </c>
      <c r="D65" s="3" t="s">
        <v>6</v>
      </c>
      <c r="E65" s="3" t="s">
        <v>13</v>
      </c>
      <c r="F65" s="2">
        <v>3</v>
      </c>
      <c r="G65" s="4">
        <v>2555</v>
      </c>
    </row>
    <row r="66" spans="2:7" x14ac:dyDescent="0.25">
      <c r="B66" s="1">
        <v>44040</v>
      </c>
      <c r="C66" s="2" t="s">
        <v>2</v>
      </c>
      <c r="D66" s="3" t="s">
        <v>6</v>
      </c>
      <c r="E66" s="3" t="s">
        <v>13</v>
      </c>
      <c r="F66" s="2">
        <v>3</v>
      </c>
      <c r="G66" s="4">
        <v>1560</v>
      </c>
    </row>
    <row r="67" spans="2:7" x14ac:dyDescent="0.25">
      <c r="B67" s="1">
        <v>44041</v>
      </c>
      <c r="C67" s="2" t="s">
        <v>3</v>
      </c>
      <c r="D67" s="3" t="s">
        <v>7</v>
      </c>
      <c r="E67" s="3" t="s">
        <v>12</v>
      </c>
      <c r="F67" s="2">
        <v>2</v>
      </c>
      <c r="G67" s="4">
        <v>7400</v>
      </c>
    </row>
    <row r="68" spans="2:7" x14ac:dyDescent="0.25">
      <c r="B68" s="1">
        <v>44041</v>
      </c>
      <c r="C68" s="2" t="s">
        <v>3</v>
      </c>
      <c r="D68" s="3" t="s">
        <v>5</v>
      </c>
      <c r="E68" s="3" t="s">
        <v>12</v>
      </c>
      <c r="F68" s="2">
        <v>2</v>
      </c>
      <c r="G68" s="4">
        <v>5800</v>
      </c>
    </row>
    <row r="69" spans="2:7" x14ac:dyDescent="0.25">
      <c r="B69" s="1">
        <v>44041</v>
      </c>
      <c r="C69" s="2" t="s">
        <v>1</v>
      </c>
      <c r="D69" s="3" t="s">
        <v>6</v>
      </c>
      <c r="E69" s="3" t="s">
        <v>13</v>
      </c>
      <c r="F69" s="2">
        <v>5</v>
      </c>
      <c r="G69" s="4">
        <v>1500</v>
      </c>
    </row>
    <row r="70" spans="2:7" x14ac:dyDescent="0.25">
      <c r="B70" s="1">
        <v>44041</v>
      </c>
      <c r="C70" s="2" t="s">
        <v>2</v>
      </c>
      <c r="D70" s="3" t="s">
        <v>8</v>
      </c>
      <c r="E70" s="3" t="s">
        <v>13</v>
      </c>
      <c r="F70" s="2">
        <v>4</v>
      </c>
      <c r="G70" s="4">
        <v>460</v>
      </c>
    </row>
    <row r="71" spans="2:7" x14ac:dyDescent="0.25">
      <c r="B71" s="1">
        <v>44041</v>
      </c>
      <c r="C71" s="2" t="s">
        <v>2</v>
      </c>
      <c r="D71" s="3" t="s">
        <v>6</v>
      </c>
      <c r="E71" s="3" t="s">
        <v>13</v>
      </c>
      <c r="F71" s="2">
        <v>3</v>
      </c>
      <c r="G71" s="4">
        <v>700</v>
      </c>
    </row>
    <row r="72" spans="2:7" x14ac:dyDescent="0.25">
      <c r="B72" s="1">
        <v>44043</v>
      </c>
      <c r="C72" s="2" t="s">
        <v>10</v>
      </c>
      <c r="D72" s="3" t="s">
        <v>5</v>
      </c>
      <c r="E72" s="3" t="s">
        <v>12</v>
      </c>
      <c r="F72" s="2">
        <v>2</v>
      </c>
      <c r="G72" s="4">
        <v>8480</v>
      </c>
    </row>
    <row r="73" spans="2:7" x14ac:dyDescent="0.25">
      <c r="B73" s="1">
        <v>44043</v>
      </c>
      <c r="C73" s="2" t="s">
        <v>2</v>
      </c>
      <c r="D73" s="3" t="s">
        <v>5</v>
      </c>
      <c r="E73" s="3" t="s">
        <v>13</v>
      </c>
      <c r="F73" s="2">
        <v>4</v>
      </c>
      <c r="G73" s="4">
        <v>2800</v>
      </c>
    </row>
    <row r="74" spans="2:7" x14ac:dyDescent="0.25">
      <c r="B74" s="1">
        <v>44043</v>
      </c>
      <c r="C74" s="2" t="s">
        <v>2</v>
      </c>
      <c r="D74" s="3" t="s">
        <v>5</v>
      </c>
      <c r="E74" s="3" t="s">
        <v>13</v>
      </c>
      <c r="F74" s="2">
        <v>4</v>
      </c>
      <c r="G74" s="4">
        <v>4560</v>
      </c>
    </row>
    <row r="75" spans="2:7" x14ac:dyDescent="0.25">
      <c r="B75" s="1">
        <v>44043</v>
      </c>
      <c r="C75" s="2" t="s">
        <v>2</v>
      </c>
      <c r="D75" s="3" t="s">
        <v>6</v>
      </c>
      <c r="E75" s="3" t="s">
        <v>13</v>
      </c>
      <c r="F75" s="2">
        <v>5</v>
      </c>
      <c r="G75" s="4">
        <v>1590</v>
      </c>
    </row>
    <row r="76" spans="2:7" x14ac:dyDescent="0.25">
      <c r="B76" s="1">
        <v>44043</v>
      </c>
      <c r="C76" s="2" t="s">
        <v>3</v>
      </c>
      <c r="D76" s="3" t="s">
        <v>6</v>
      </c>
      <c r="E76" s="3" t="s">
        <v>13</v>
      </c>
      <c r="F76" s="2">
        <v>5</v>
      </c>
      <c r="G76" s="4">
        <v>2500</v>
      </c>
    </row>
    <row r="77" spans="2:7" x14ac:dyDescent="0.25">
      <c r="B77" s="1">
        <v>44043</v>
      </c>
      <c r="C77" s="2" t="s">
        <v>1</v>
      </c>
      <c r="D77" s="3" t="s">
        <v>5</v>
      </c>
      <c r="E77" s="3" t="s">
        <v>13</v>
      </c>
      <c r="F77" s="2">
        <v>3</v>
      </c>
      <c r="G77" s="4">
        <v>2555</v>
      </c>
    </row>
    <row r="78" spans="2:7" x14ac:dyDescent="0.25">
      <c r="B78" s="1">
        <v>44043</v>
      </c>
      <c r="C78" s="2" t="s">
        <v>2</v>
      </c>
      <c r="D78" s="3" t="s">
        <v>6</v>
      </c>
      <c r="E78" s="3" t="s">
        <v>13</v>
      </c>
      <c r="F78" s="2">
        <v>3</v>
      </c>
      <c r="G78" s="4">
        <v>1220</v>
      </c>
    </row>
    <row r="79" spans="2:7" x14ac:dyDescent="0.25">
      <c r="B79" s="1">
        <v>44046</v>
      </c>
      <c r="C79" s="2" t="s">
        <v>3</v>
      </c>
      <c r="D79" s="3" t="s">
        <v>7</v>
      </c>
      <c r="E79" s="3" t="s">
        <v>13</v>
      </c>
      <c r="F79" s="2">
        <v>3</v>
      </c>
      <c r="G79" s="4">
        <v>1580</v>
      </c>
    </row>
    <row r="80" spans="2:7" x14ac:dyDescent="0.25">
      <c r="B80" s="1">
        <v>44046</v>
      </c>
      <c r="C80" s="2" t="s">
        <v>2</v>
      </c>
      <c r="D80" s="3" t="s">
        <v>8</v>
      </c>
      <c r="E80" s="3" t="s">
        <v>12</v>
      </c>
      <c r="F80" s="2">
        <v>2</v>
      </c>
      <c r="G80" s="4">
        <v>10192</v>
      </c>
    </row>
    <row r="81" spans="2:7" x14ac:dyDescent="0.25">
      <c r="B81" s="1">
        <v>44046</v>
      </c>
      <c r="C81" s="2" t="s">
        <v>2</v>
      </c>
      <c r="D81" s="3" t="s">
        <v>7</v>
      </c>
      <c r="E81" s="3" t="s">
        <v>13</v>
      </c>
      <c r="F81" s="2">
        <v>4</v>
      </c>
      <c r="G81" s="4">
        <v>460</v>
      </c>
    </row>
    <row r="82" spans="2:7" x14ac:dyDescent="0.25">
      <c r="B82" s="1">
        <v>44047</v>
      </c>
      <c r="C82" s="2" t="s">
        <v>10</v>
      </c>
      <c r="D82" s="3" t="s">
        <v>7</v>
      </c>
      <c r="E82" s="3" t="s">
        <v>12</v>
      </c>
      <c r="F82" s="2">
        <v>1</v>
      </c>
      <c r="G82" s="4">
        <v>5844</v>
      </c>
    </row>
    <row r="83" spans="2:7" x14ac:dyDescent="0.25">
      <c r="B83" s="1">
        <v>44047</v>
      </c>
      <c r="C83" s="2" t="s">
        <v>1</v>
      </c>
      <c r="D83" s="3" t="s">
        <v>6</v>
      </c>
      <c r="E83" s="3" t="s">
        <v>12</v>
      </c>
      <c r="F83" s="2">
        <v>2</v>
      </c>
      <c r="G83" s="4">
        <v>6000</v>
      </c>
    </row>
    <row r="84" spans="2:7" x14ac:dyDescent="0.25">
      <c r="B84" s="1">
        <v>44047</v>
      </c>
      <c r="C84" s="2" t="s">
        <v>2</v>
      </c>
      <c r="D84" s="3" t="s">
        <v>6</v>
      </c>
      <c r="E84" s="3" t="s">
        <v>13</v>
      </c>
      <c r="F84" s="2">
        <v>4</v>
      </c>
      <c r="G84" s="4">
        <v>700</v>
      </c>
    </row>
    <row r="85" spans="2:7" x14ac:dyDescent="0.25">
      <c r="B85" s="1">
        <v>44048</v>
      </c>
      <c r="C85" s="2" t="s">
        <v>3</v>
      </c>
      <c r="D85" s="3" t="s">
        <v>5</v>
      </c>
      <c r="E85" s="3" t="s">
        <v>13</v>
      </c>
      <c r="F85" s="2">
        <v>5</v>
      </c>
      <c r="G85" s="4">
        <v>550</v>
      </c>
    </row>
    <row r="86" spans="2:7" x14ac:dyDescent="0.25">
      <c r="B86" s="1">
        <v>44048</v>
      </c>
      <c r="C86" s="2" t="s">
        <v>2</v>
      </c>
      <c r="D86" s="3" t="s">
        <v>7</v>
      </c>
      <c r="E86" s="3" t="s">
        <v>13</v>
      </c>
      <c r="F86" s="2">
        <v>5</v>
      </c>
      <c r="G86" s="4">
        <v>2800</v>
      </c>
    </row>
    <row r="87" spans="2:7" x14ac:dyDescent="0.25">
      <c r="B87" s="1">
        <v>44049</v>
      </c>
      <c r="C87" s="2" t="s">
        <v>10</v>
      </c>
      <c r="D87" s="3" t="s">
        <v>5</v>
      </c>
      <c r="E87" s="3" t="s">
        <v>13</v>
      </c>
      <c r="F87" s="2">
        <v>5</v>
      </c>
      <c r="G87" s="4">
        <v>1590</v>
      </c>
    </row>
    <row r="88" spans="2:7" x14ac:dyDescent="0.25">
      <c r="B88" s="1">
        <v>44049</v>
      </c>
      <c r="C88" s="2" t="s">
        <v>2</v>
      </c>
      <c r="D88" s="3" t="s">
        <v>6</v>
      </c>
      <c r="E88" s="3" t="s">
        <v>13</v>
      </c>
      <c r="F88" s="2">
        <v>3</v>
      </c>
      <c r="G88" s="4">
        <v>2800</v>
      </c>
    </row>
    <row r="89" spans="2:7" x14ac:dyDescent="0.25">
      <c r="B89" s="1">
        <v>44049</v>
      </c>
      <c r="C89" s="2" t="s">
        <v>2</v>
      </c>
      <c r="D89" s="3" t="s">
        <v>5</v>
      </c>
      <c r="E89" s="3" t="s">
        <v>13</v>
      </c>
      <c r="F89" s="2">
        <v>5</v>
      </c>
      <c r="G89" s="4">
        <v>1590</v>
      </c>
    </row>
    <row r="90" spans="2:7" x14ac:dyDescent="0.25">
      <c r="B90" s="1">
        <v>44050</v>
      </c>
      <c r="C90" s="2" t="s">
        <v>3</v>
      </c>
      <c r="D90" s="3" t="s">
        <v>5</v>
      </c>
      <c r="E90" s="3" t="s">
        <v>12</v>
      </c>
      <c r="F90" s="2">
        <v>1</v>
      </c>
      <c r="G90" s="4">
        <v>8000</v>
      </c>
    </row>
    <row r="91" spans="2:7" x14ac:dyDescent="0.25">
      <c r="B91" s="1">
        <v>44050</v>
      </c>
      <c r="C91" s="2" t="s">
        <v>10</v>
      </c>
      <c r="D91" s="3" t="s">
        <v>5</v>
      </c>
      <c r="E91" s="3" t="s">
        <v>12</v>
      </c>
      <c r="F91" s="2">
        <v>2</v>
      </c>
      <c r="G91" s="4">
        <v>8800</v>
      </c>
    </row>
    <row r="92" spans="2:7" x14ac:dyDescent="0.25">
      <c r="B92" s="1">
        <v>44050</v>
      </c>
      <c r="C92" s="2" t="s">
        <v>1</v>
      </c>
      <c r="D92" s="3" t="s">
        <v>6</v>
      </c>
      <c r="E92" s="3" t="s">
        <v>13</v>
      </c>
      <c r="F92" s="2">
        <v>5</v>
      </c>
      <c r="G92" s="4">
        <v>2500</v>
      </c>
    </row>
    <row r="93" spans="2:7" x14ac:dyDescent="0.25">
      <c r="B93" s="1">
        <v>44050</v>
      </c>
      <c r="C93" s="2" t="s">
        <v>2</v>
      </c>
      <c r="D93" s="3" t="s">
        <v>6</v>
      </c>
      <c r="E93" s="3" t="s">
        <v>13</v>
      </c>
      <c r="F93" s="2">
        <v>4</v>
      </c>
      <c r="G93" s="4">
        <v>1220</v>
      </c>
    </row>
    <row r="94" spans="2:7" x14ac:dyDescent="0.25">
      <c r="B94" s="1">
        <v>44053</v>
      </c>
      <c r="C94" s="2" t="s">
        <v>3</v>
      </c>
      <c r="D94" s="3" t="s">
        <v>5</v>
      </c>
      <c r="E94" s="3" t="s">
        <v>12</v>
      </c>
      <c r="F94" s="2">
        <v>1</v>
      </c>
      <c r="G94" s="4">
        <v>5800</v>
      </c>
    </row>
    <row r="95" spans="2:7" x14ac:dyDescent="0.25">
      <c r="B95" s="1">
        <v>44053</v>
      </c>
      <c r="C95" s="2" t="s">
        <v>1</v>
      </c>
      <c r="D95" s="3" t="s">
        <v>6</v>
      </c>
      <c r="E95" s="3" t="s">
        <v>13</v>
      </c>
      <c r="F95" s="2">
        <v>4</v>
      </c>
      <c r="G95" s="4">
        <v>1500</v>
      </c>
    </row>
    <row r="96" spans="2:7" x14ac:dyDescent="0.25">
      <c r="B96" s="1">
        <v>44053</v>
      </c>
      <c r="C96" s="2" t="s">
        <v>2</v>
      </c>
      <c r="D96" s="3" t="s">
        <v>7</v>
      </c>
      <c r="E96" s="3" t="s">
        <v>13</v>
      </c>
      <c r="F96" s="2">
        <v>5</v>
      </c>
      <c r="G96" s="4">
        <v>9500</v>
      </c>
    </row>
    <row r="97" spans="2:7" x14ac:dyDescent="0.25">
      <c r="B97" s="1">
        <v>44054</v>
      </c>
      <c r="C97" s="2" t="s">
        <v>2</v>
      </c>
      <c r="D97" s="3" t="s">
        <v>6</v>
      </c>
      <c r="E97" s="3" t="s">
        <v>13</v>
      </c>
      <c r="F97" s="2">
        <v>5</v>
      </c>
      <c r="G97" s="4">
        <v>3200</v>
      </c>
    </row>
    <row r="98" spans="2:7" x14ac:dyDescent="0.25">
      <c r="B98" s="1">
        <v>44055</v>
      </c>
      <c r="C98" s="2" t="s">
        <v>2</v>
      </c>
      <c r="D98" s="3" t="s">
        <v>5</v>
      </c>
      <c r="E98" s="3" t="s">
        <v>13</v>
      </c>
      <c r="F98" s="2">
        <v>3</v>
      </c>
      <c r="G98" s="4">
        <v>2800</v>
      </c>
    </row>
    <row r="99" spans="2:7" x14ac:dyDescent="0.25">
      <c r="B99" s="1">
        <v>44056</v>
      </c>
      <c r="C99" s="2" t="s">
        <v>10</v>
      </c>
      <c r="D99" s="3" t="s">
        <v>5</v>
      </c>
      <c r="E99" s="3" t="s">
        <v>12</v>
      </c>
      <c r="F99" s="2">
        <v>1</v>
      </c>
      <c r="G99" s="4">
        <v>7700</v>
      </c>
    </row>
    <row r="100" spans="2:7" x14ac:dyDescent="0.25">
      <c r="B100" s="1">
        <v>44057</v>
      </c>
      <c r="C100" s="2" t="s">
        <v>3</v>
      </c>
      <c r="D100" s="3" t="s">
        <v>6</v>
      </c>
      <c r="E100" s="3" t="s">
        <v>13</v>
      </c>
      <c r="F100" s="2">
        <v>3</v>
      </c>
      <c r="G100" s="4">
        <v>2500</v>
      </c>
    </row>
    <row r="101" spans="2:7" x14ac:dyDescent="0.25">
      <c r="B101" s="1">
        <v>44061</v>
      </c>
      <c r="C101" s="2" t="s">
        <v>3</v>
      </c>
      <c r="D101" s="3" t="s">
        <v>6</v>
      </c>
      <c r="E101" s="3" t="s">
        <v>12</v>
      </c>
      <c r="F101" s="2">
        <v>1</v>
      </c>
      <c r="G101" s="4">
        <v>11360</v>
      </c>
    </row>
    <row r="102" spans="2:7" x14ac:dyDescent="0.25">
      <c r="B102" s="1">
        <v>44061</v>
      </c>
      <c r="C102" s="2" t="s">
        <v>10</v>
      </c>
      <c r="D102" s="3" t="s">
        <v>6</v>
      </c>
      <c r="E102" s="3" t="s">
        <v>12</v>
      </c>
      <c r="F102" s="2">
        <v>1</v>
      </c>
      <c r="G102" s="4">
        <v>8800</v>
      </c>
    </row>
    <row r="103" spans="2:7" x14ac:dyDescent="0.25">
      <c r="B103" s="1">
        <v>44061</v>
      </c>
      <c r="C103" s="2" t="s">
        <v>1</v>
      </c>
      <c r="D103" s="3" t="s">
        <v>8</v>
      </c>
      <c r="E103" s="3" t="s">
        <v>13</v>
      </c>
      <c r="F103" s="2">
        <v>5</v>
      </c>
      <c r="G103" s="4">
        <v>750</v>
      </c>
    </row>
    <row r="104" spans="2:7" x14ac:dyDescent="0.25">
      <c r="B104" s="1">
        <v>44061</v>
      </c>
      <c r="C104" s="2" t="s">
        <v>2</v>
      </c>
      <c r="D104" s="3" t="s">
        <v>7</v>
      </c>
      <c r="E104" s="3" t="s">
        <v>13</v>
      </c>
      <c r="F104" s="2">
        <v>4</v>
      </c>
      <c r="G104" s="4">
        <v>2540</v>
      </c>
    </row>
    <row r="105" spans="2:7" x14ac:dyDescent="0.25">
      <c r="B105" s="1">
        <v>44062</v>
      </c>
      <c r="C105" s="2" t="s">
        <v>3</v>
      </c>
      <c r="D105" s="3" t="s">
        <v>7</v>
      </c>
      <c r="E105" s="3" t="s">
        <v>12</v>
      </c>
      <c r="F105" s="2">
        <v>1</v>
      </c>
      <c r="G105" s="4">
        <v>5400</v>
      </c>
    </row>
    <row r="106" spans="2:7" x14ac:dyDescent="0.25">
      <c r="B106" s="1">
        <v>44062</v>
      </c>
      <c r="C106" s="2" t="s">
        <v>1</v>
      </c>
      <c r="D106" s="3" t="s">
        <v>6</v>
      </c>
      <c r="E106" s="3" t="s">
        <v>13</v>
      </c>
      <c r="F106" s="2">
        <v>4</v>
      </c>
      <c r="G106" s="4">
        <v>6840</v>
      </c>
    </row>
    <row r="107" spans="2:7" x14ac:dyDescent="0.25">
      <c r="B107" s="1">
        <v>44062</v>
      </c>
      <c r="C107" s="2" t="s">
        <v>2</v>
      </c>
      <c r="D107" s="3" t="s">
        <v>7</v>
      </c>
      <c r="E107" s="3" t="s">
        <v>13</v>
      </c>
      <c r="F107" s="2">
        <v>4</v>
      </c>
      <c r="G107" s="4">
        <v>3260</v>
      </c>
    </row>
    <row r="108" spans="2:7" x14ac:dyDescent="0.25">
      <c r="B108" s="1">
        <v>44062</v>
      </c>
      <c r="C108" s="2" t="s">
        <v>2</v>
      </c>
      <c r="D108" s="3" t="s">
        <v>6</v>
      </c>
      <c r="E108" s="3" t="s">
        <v>13</v>
      </c>
      <c r="F108" s="2">
        <v>4</v>
      </c>
      <c r="G108" s="4">
        <v>3500</v>
      </c>
    </row>
    <row r="109" spans="2:7" x14ac:dyDescent="0.25">
      <c r="B109" s="1">
        <v>44067</v>
      </c>
      <c r="C109" s="2" t="s">
        <v>3</v>
      </c>
      <c r="D109" s="3" t="s">
        <v>5</v>
      </c>
      <c r="E109" s="3" t="s">
        <v>12</v>
      </c>
      <c r="F109" s="2">
        <v>1</v>
      </c>
      <c r="G109" s="4">
        <v>800</v>
      </c>
    </row>
    <row r="110" spans="2:7" x14ac:dyDescent="0.25">
      <c r="B110" s="1">
        <v>44067</v>
      </c>
      <c r="C110" s="2" t="s">
        <v>1</v>
      </c>
      <c r="D110" s="3" t="s">
        <v>6</v>
      </c>
      <c r="E110" s="3" t="s">
        <v>13</v>
      </c>
      <c r="F110" s="2">
        <v>4</v>
      </c>
      <c r="G110" s="4">
        <v>1500</v>
      </c>
    </row>
    <row r="111" spans="2:7" x14ac:dyDescent="0.25">
      <c r="B111" s="1">
        <v>44067</v>
      </c>
      <c r="C111" s="2" t="s">
        <v>2</v>
      </c>
      <c r="D111" s="3" t="s">
        <v>5</v>
      </c>
      <c r="E111" s="3" t="s">
        <v>13</v>
      </c>
      <c r="F111" s="2">
        <v>4</v>
      </c>
      <c r="G111" s="4">
        <v>1800</v>
      </c>
    </row>
    <row r="112" spans="2:7" x14ac:dyDescent="0.25">
      <c r="B112" s="1">
        <v>44068</v>
      </c>
      <c r="C112" s="2" t="s">
        <v>10</v>
      </c>
      <c r="D112" s="3" t="s">
        <v>5</v>
      </c>
      <c r="E112" s="3" t="s">
        <v>12</v>
      </c>
      <c r="F112" s="2">
        <v>2</v>
      </c>
      <c r="G112" s="4">
        <v>7800</v>
      </c>
    </row>
    <row r="113" spans="2:7" x14ac:dyDescent="0.25">
      <c r="B113" s="1">
        <v>44068</v>
      </c>
      <c r="C113" s="2" t="s">
        <v>2</v>
      </c>
      <c r="D113" s="3" t="s">
        <v>6</v>
      </c>
      <c r="E113" s="3" t="s">
        <v>13</v>
      </c>
      <c r="F113" s="2">
        <v>5</v>
      </c>
      <c r="G113" s="4">
        <v>110</v>
      </c>
    </row>
    <row r="114" spans="2:7" x14ac:dyDescent="0.25">
      <c r="B114" s="1">
        <v>44069</v>
      </c>
      <c r="C114" s="2" t="s">
        <v>3</v>
      </c>
      <c r="D114" s="3" t="s">
        <v>5</v>
      </c>
      <c r="E114" s="3" t="s">
        <v>12</v>
      </c>
      <c r="F114" s="2">
        <v>1</v>
      </c>
      <c r="G114" s="4">
        <v>1850</v>
      </c>
    </row>
    <row r="115" spans="2:7" x14ac:dyDescent="0.25">
      <c r="B115" s="1">
        <v>44069</v>
      </c>
      <c r="C115" s="2" t="s">
        <v>1</v>
      </c>
      <c r="D115" s="3" t="s">
        <v>6</v>
      </c>
      <c r="E115" s="3" t="s">
        <v>13</v>
      </c>
      <c r="F115" s="2">
        <v>5</v>
      </c>
      <c r="G115" s="4">
        <v>2000</v>
      </c>
    </row>
    <row r="116" spans="2:7" x14ac:dyDescent="0.25">
      <c r="B116" s="1">
        <v>44069</v>
      </c>
      <c r="C116" s="2" t="s">
        <v>2</v>
      </c>
      <c r="D116" s="3" t="s">
        <v>7</v>
      </c>
      <c r="E116" s="3" t="s">
        <v>13</v>
      </c>
      <c r="F116" s="2">
        <v>4</v>
      </c>
      <c r="G116" s="4">
        <v>520</v>
      </c>
    </row>
    <row r="117" spans="2:7" x14ac:dyDescent="0.25">
      <c r="B117" s="1">
        <v>44070</v>
      </c>
      <c r="C117" s="2" t="s">
        <v>2</v>
      </c>
      <c r="D117" s="3" t="s">
        <v>6</v>
      </c>
      <c r="E117" s="3" t="s">
        <v>13</v>
      </c>
      <c r="F117" s="2">
        <v>3</v>
      </c>
      <c r="G117" s="4">
        <v>690</v>
      </c>
    </row>
    <row r="118" spans="2:7" x14ac:dyDescent="0.25">
      <c r="B118" s="1">
        <v>44070</v>
      </c>
      <c r="C118" s="2" t="s">
        <v>3</v>
      </c>
      <c r="D118" s="3" t="s">
        <v>6</v>
      </c>
      <c r="E118" s="3" t="s">
        <v>13</v>
      </c>
      <c r="F118" s="2">
        <v>3</v>
      </c>
      <c r="G118" s="4">
        <v>2500</v>
      </c>
    </row>
    <row r="119" spans="2:7" x14ac:dyDescent="0.25">
      <c r="B119" s="1">
        <v>44070</v>
      </c>
      <c r="C119" s="2" t="s">
        <v>10</v>
      </c>
      <c r="D119" s="3" t="s">
        <v>5</v>
      </c>
      <c r="E119" s="3" t="s">
        <v>12</v>
      </c>
      <c r="F119" s="2">
        <v>2</v>
      </c>
      <c r="G119" s="4">
        <v>7700</v>
      </c>
    </row>
    <row r="120" spans="2:7" x14ac:dyDescent="0.25">
      <c r="B120" s="1">
        <v>44070</v>
      </c>
      <c r="C120" s="2" t="s">
        <v>2</v>
      </c>
      <c r="D120" s="3" t="s">
        <v>5</v>
      </c>
      <c r="E120" s="3" t="s">
        <v>13</v>
      </c>
      <c r="F120" s="2">
        <v>3</v>
      </c>
      <c r="G120" s="4">
        <v>2800</v>
      </c>
    </row>
    <row r="121" spans="2:7" x14ac:dyDescent="0.25">
      <c r="B121" s="1">
        <v>44074</v>
      </c>
      <c r="C121" s="2" t="s">
        <v>3</v>
      </c>
      <c r="D121" s="3" t="s">
        <v>6</v>
      </c>
      <c r="E121" s="3" t="s">
        <v>12</v>
      </c>
      <c r="F121" s="2">
        <v>2</v>
      </c>
      <c r="G121" s="4">
        <v>8500</v>
      </c>
    </row>
    <row r="122" spans="2:7" x14ac:dyDescent="0.25">
      <c r="B122" s="1">
        <v>44074</v>
      </c>
      <c r="C122" s="2" t="s">
        <v>1</v>
      </c>
      <c r="D122" s="3" t="s">
        <v>8</v>
      </c>
      <c r="E122" s="3" t="s">
        <v>13</v>
      </c>
      <c r="F122" s="2">
        <v>5</v>
      </c>
      <c r="G122" s="4">
        <v>250</v>
      </c>
    </row>
    <row r="123" spans="2:7" x14ac:dyDescent="0.25">
      <c r="B123" s="1">
        <v>44074</v>
      </c>
      <c r="C123" s="2" t="s">
        <v>2</v>
      </c>
      <c r="D123" s="3" t="s">
        <v>7</v>
      </c>
      <c r="E123" s="3" t="s">
        <v>13</v>
      </c>
      <c r="F123" s="2">
        <v>3</v>
      </c>
      <c r="G123" s="4">
        <v>2540</v>
      </c>
    </row>
    <row r="124" spans="2:7" x14ac:dyDescent="0.25">
      <c r="B124" s="1">
        <v>44075</v>
      </c>
      <c r="C124" s="2" t="s">
        <v>10</v>
      </c>
      <c r="D124" s="3" t="s">
        <v>6</v>
      </c>
      <c r="E124" s="3" t="s">
        <v>12</v>
      </c>
      <c r="F124" s="2">
        <v>2</v>
      </c>
      <c r="G124" s="4">
        <v>650</v>
      </c>
    </row>
    <row r="125" spans="2:7" x14ac:dyDescent="0.25">
      <c r="B125" s="1">
        <v>44076</v>
      </c>
      <c r="C125" s="2" t="s">
        <v>10</v>
      </c>
      <c r="D125" s="3" t="s">
        <v>5</v>
      </c>
      <c r="E125" s="3" t="s">
        <v>13</v>
      </c>
      <c r="F125" s="2">
        <v>4</v>
      </c>
      <c r="G125" s="4">
        <v>2400</v>
      </c>
    </row>
    <row r="126" spans="2:7" x14ac:dyDescent="0.25">
      <c r="B126" s="1">
        <v>44076</v>
      </c>
      <c r="C126" s="2" t="s">
        <v>2</v>
      </c>
      <c r="D126" s="3" t="s">
        <v>7</v>
      </c>
      <c r="E126" s="3" t="s">
        <v>13</v>
      </c>
      <c r="F126" s="2">
        <v>3</v>
      </c>
      <c r="G126" s="4">
        <v>320</v>
      </c>
    </row>
    <row r="127" spans="2:7" x14ac:dyDescent="0.25">
      <c r="B127" s="1">
        <v>44076</v>
      </c>
      <c r="C127" s="2" t="s">
        <v>2</v>
      </c>
      <c r="D127" s="3" t="s">
        <v>5</v>
      </c>
      <c r="E127" s="3" t="s">
        <v>13</v>
      </c>
      <c r="F127" s="2">
        <v>3</v>
      </c>
      <c r="G127" s="4">
        <v>6500</v>
      </c>
    </row>
    <row r="128" spans="2:7" x14ac:dyDescent="0.25">
      <c r="B128" s="1">
        <v>44077</v>
      </c>
      <c r="C128" s="2" t="s">
        <v>1</v>
      </c>
      <c r="D128" s="3" t="s">
        <v>6</v>
      </c>
      <c r="E128" s="3" t="s">
        <v>13</v>
      </c>
      <c r="F128" s="2">
        <v>3</v>
      </c>
      <c r="G128" s="4">
        <v>5000</v>
      </c>
    </row>
    <row r="129" spans="2:7" x14ac:dyDescent="0.25">
      <c r="B129" s="1">
        <v>44077</v>
      </c>
      <c r="C129" s="2" t="s">
        <v>2</v>
      </c>
      <c r="D129" s="3" t="s">
        <v>6</v>
      </c>
      <c r="E129" s="3" t="s">
        <v>13</v>
      </c>
      <c r="F129" s="2">
        <v>3</v>
      </c>
      <c r="G129" s="4">
        <v>3500</v>
      </c>
    </row>
    <row r="130" spans="2:7" x14ac:dyDescent="0.25">
      <c r="B130" s="1">
        <v>44078</v>
      </c>
      <c r="C130" s="2" t="s">
        <v>3</v>
      </c>
      <c r="D130" s="3" t="s">
        <v>5</v>
      </c>
      <c r="E130" s="3" t="s">
        <v>12</v>
      </c>
      <c r="F130" s="2">
        <v>1</v>
      </c>
      <c r="G130" s="4">
        <v>3500</v>
      </c>
    </row>
    <row r="131" spans="2:7" x14ac:dyDescent="0.25">
      <c r="B131" s="1">
        <v>44078</v>
      </c>
      <c r="C131" s="2" t="s">
        <v>1</v>
      </c>
      <c r="D131" s="3" t="s">
        <v>6</v>
      </c>
      <c r="E131" s="3" t="s">
        <v>13</v>
      </c>
      <c r="F131" s="2">
        <v>5</v>
      </c>
      <c r="G131" s="4">
        <v>1500</v>
      </c>
    </row>
    <row r="132" spans="2:7" x14ac:dyDescent="0.25">
      <c r="B132" s="1">
        <v>44078</v>
      </c>
      <c r="C132" s="2" t="s">
        <v>2</v>
      </c>
      <c r="D132" s="3" t="s">
        <v>5</v>
      </c>
      <c r="E132" s="3" t="s">
        <v>13</v>
      </c>
      <c r="F132" s="2">
        <v>3</v>
      </c>
      <c r="G132" s="4">
        <v>1800</v>
      </c>
    </row>
    <row r="133" spans="2:7" x14ac:dyDescent="0.25">
      <c r="B133" s="1">
        <v>44081</v>
      </c>
      <c r="C133" s="2" t="s">
        <v>3</v>
      </c>
      <c r="D133" s="3" t="s">
        <v>6</v>
      </c>
      <c r="E133" s="3" t="s">
        <v>12</v>
      </c>
      <c r="F133" s="2">
        <v>1</v>
      </c>
      <c r="G133" s="4">
        <v>8000</v>
      </c>
    </row>
    <row r="134" spans="2:7" x14ac:dyDescent="0.25">
      <c r="B134" s="1">
        <v>44081</v>
      </c>
      <c r="C134" s="2" t="s">
        <v>10</v>
      </c>
      <c r="D134" s="3" t="s">
        <v>6</v>
      </c>
      <c r="E134" s="3" t="s">
        <v>12</v>
      </c>
      <c r="F134" s="2">
        <v>2</v>
      </c>
      <c r="G134" s="4">
        <v>5100</v>
      </c>
    </row>
    <row r="135" spans="2:7" x14ac:dyDescent="0.25">
      <c r="B135" s="1">
        <v>44081</v>
      </c>
      <c r="C135" s="2" t="s">
        <v>1</v>
      </c>
      <c r="D135" s="3" t="s">
        <v>8</v>
      </c>
      <c r="E135" s="3" t="s">
        <v>13</v>
      </c>
      <c r="F135" s="2">
        <v>4</v>
      </c>
      <c r="G135" s="4">
        <v>650</v>
      </c>
    </row>
    <row r="136" spans="2:7" x14ac:dyDescent="0.25">
      <c r="B136" s="1">
        <v>44082</v>
      </c>
      <c r="C136" s="2" t="s">
        <v>2</v>
      </c>
      <c r="D136" s="3" t="s">
        <v>7</v>
      </c>
      <c r="E136" s="3" t="s">
        <v>13</v>
      </c>
      <c r="F136" s="2">
        <v>5</v>
      </c>
      <c r="G136" s="4">
        <v>320</v>
      </c>
    </row>
    <row r="137" spans="2:7" x14ac:dyDescent="0.25">
      <c r="B137" s="1">
        <v>44083</v>
      </c>
      <c r="C137" s="2" t="s">
        <v>3</v>
      </c>
      <c r="D137" s="3" t="s">
        <v>7</v>
      </c>
      <c r="E137" s="3" t="s">
        <v>12</v>
      </c>
      <c r="F137" s="2">
        <v>2</v>
      </c>
      <c r="G137" s="4">
        <v>3500</v>
      </c>
    </row>
    <row r="138" spans="2:7" x14ac:dyDescent="0.25">
      <c r="B138" s="1">
        <v>44083</v>
      </c>
      <c r="C138" s="2" t="s">
        <v>1</v>
      </c>
      <c r="D138" s="3" t="s">
        <v>6</v>
      </c>
      <c r="E138" s="3" t="s">
        <v>13</v>
      </c>
      <c r="F138" s="2">
        <v>3</v>
      </c>
      <c r="G138" s="4">
        <v>2840</v>
      </c>
    </row>
    <row r="139" spans="2:7" x14ac:dyDescent="0.25">
      <c r="B139" s="1">
        <v>44084</v>
      </c>
      <c r="C139" s="2" t="s">
        <v>3</v>
      </c>
      <c r="D139" s="3" t="s">
        <v>7</v>
      </c>
      <c r="E139" s="3" t="s">
        <v>13</v>
      </c>
      <c r="F139" s="2">
        <v>3</v>
      </c>
      <c r="G139" s="4">
        <v>520</v>
      </c>
    </row>
    <row r="140" spans="2:7" x14ac:dyDescent="0.25">
      <c r="B140" s="1">
        <v>44084</v>
      </c>
      <c r="C140" s="2" t="s">
        <v>1</v>
      </c>
      <c r="D140" s="3" t="s">
        <v>5</v>
      </c>
      <c r="E140" s="3" t="s">
        <v>13</v>
      </c>
      <c r="F140" s="2">
        <v>3</v>
      </c>
      <c r="G140" s="4">
        <v>380</v>
      </c>
    </row>
    <row r="141" spans="2:7" x14ac:dyDescent="0.25">
      <c r="B141" s="1">
        <v>44084</v>
      </c>
      <c r="C141" s="2" t="s">
        <v>2</v>
      </c>
      <c r="D141" s="3" t="s">
        <v>6</v>
      </c>
      <c r="E141" s="3" t="s">
        <v>13</v>
      </c>
      <c r="F141" s="2">
        <v>5</v>
      </c>
      <c r="G141" s="4">
        <v>5550</v>
      </c>
    </row>
    <row r="142" spans="2:7" x14ac:dyDescent="0.25">
      <c r="B142" s="1">
        <v>44085</v>
      </c>
      <c r="C142" s="2" t="s">
        <v>10</v>
      </c>
      <c r="D142" s="3" t="s">
        <v>5</v>
      </c>
      <c r="E142" s="3" t="s">
        <v>12</v>
      </c>
      <c r="F142" s="2">
        <v>2</v>
      </c>
      <c r="G142" s="4">
        <v>650</v>
      </c>
    </row>
    <row r="143" spans="2:7" x14ac:dyDescent="0.25">
      <c r="B143" s="1">
        <v>44085</v>
      </c>
      <c r="C143" s="2" t="s">
        <v>1</v>
      </c>
      <c r="D143" s="3" t="s">
        <v>5</v>
      </c>
      <c r="E143" s="3" t="s">
        <v>13</v>
      </c>
      <c r="F143" s="2">
        <v>4</v>
      </c>
      <c r="G143" s="4">
        <v>2800</v>
      </c>
    </row>
    <row r="144" spans="2:7" x14ac:dyDescent="0.25">
      <c r="B144" s="1">
        <v>44085</v>
      </c>
      <c r="C144" s="2" t="s">
        <v>2</v>
      </c>
      <c r="D144" s="3" t="s">
        <v>6</v>
      </c>
      <c r="E144" s="3" t="s">
        <v>13</v>
      </c>
      <c r="F144" s="2">
        <v>4</v>
      </c>
      <c r="G144" s="4">
        <v>690</v>
      </c>
    </row>
    <row r="145" spans="2:7" x14ac:dyDescent="0.25">
      <c r="B145" s="1">
        <v>44088</v>
      </c>
      <c r="C145" s="2" t="s">
        <v>2</v>
      </c>
      <c r="D145" s="3" t="s">
        <v>5</v>
      </c>
      <c r="E145" s="3" t="s">
        <v>13</v>
      </c>
      <c r="F145" s="2">
        <v>5</v>
      </c>
      <c r="G145" s="4">
        <v>6500</v>
      </c>
    </row>
    <row r="146" spans="2:7" x14ac:dyDescent="0.25">
      <c r="B146" s="1">
        <v>44088</v>
      </c>
      <c r="C146" s="2" t="s">
        <v>1</v>
      </c>
      <c r="D146" s="3" t="s">
        <v>6</v>
      </c>
      <c r="E146" s="3" t="s">
        <v>13</v>
      </c>
      <c r="F146" s="2">
        <v>4</v>
      </c>
      <c r="G146" s="4">
        <v>5000</v>
      </c>
    </row>
    <row r="147" spans="2:7" x14ac:dyDescent="0.25">
      <c r="B147" s="1">
        <v>44088</v>
      </c>
      <c r="C147" s="2" t="s">
        <v>2</v>
      </c>
      <c r="D147" s="3" t="s">
        <v>6</v>
      </c>
      <c r="E147" s="3" t="s">
        <v>13</v>
      </c>
      <c r="F147" s="2">
        <v>3</v>
      </c>
      <c r="G147" s="4">
        <v>3500</v>
      </c>
    </row>
    <row r="148" spans="2:7" x14ac:dyDescent="0.25">
      <c r="B148" s="1">
        <v>44088</v>
      </c>
      <c r="C148" s="2" t="s">
        <v>3</v>
      </c>
      <c r="D148" s="3" t="s">
        <v>5</v>
      </c>
      <c r="E148" s="3" t="s">
        <v>12</v>
      </c>
      <c r="F148" s="2">
        <v>2</v>
      </c>
      <c r="G148" s="4">
        <v>3500</v>
      </c>
    </row>
    <row r="149" spans="2:7" x14ac:dyDescent="0.25">
      <c r="B149" s="1">
        <v>44089</v>
      </c>
      <c r="C149" s="2" t="s">
        <v>1</v>
      </c>
      <c r="D149" s="3" t="s">
        <v>6</v>
      </c>
      <c r="E149" s="3" t="s">
        <v>13</v>
      </c>
      <c r="F149" s="2">
        <v>4</v>
      </c>
      <c r="G149" s="4">
        <v>1500</v>
      </c>
    </row>
    <row r="150" spans="2:7" x14ac:dyDescent="0.25">
      <c r="B150" s="1">
        <v>44089</v>
      </c>
      <c r="C150" s="2" t="s">
        <v>2</v>
      </c>
      <c r="D150" s="3" t="s">
        <v>5</v>
      </c>
      <c r="E150" s="3" t="s">
        <v>13</v>
      </c>
      <c r="F150" s="2">
        <v>4</v>
      </c>
      <c r="G150" s="4">
        <v>1800</v>
      </c>
    </row>
    <row r="151" spans="2:7" x14ac:dyDescent="0.25">
      <c r="B151" s="1">
        <v>44089</v>
      </c>
      <c r="C151" s="2" t="s">
        <v>3</v>
      </c>
      <c r="D151" s="3" t="s">
        <v>6</v>
      </c>
      <c r="E151" s="3" t="s">
        <v>12</v>
      </c>
      <c r="F151" s="2">
        <v>2</v>
      </c>
      <c r="G151" s="4">
        <v>8000</v>
      </c>
    </row>
    <row r="152" spans="2:7" x14ac:dyDescent="0.25">
      <c r="B152" s="1">
        <v>44090</v>
      </c>
      <c r="C152" s="2" t="s">
        <v>10</v>
      </c>
      <c r="D152" s="3" t="s">
        <v>6</v>
      </c>
      <c r="E152" s="3" t="s">
        <v>12</v>
      </c>
      <c r="F152" s="2">
        <v>1</v>
      </c>
      <c r="G152" s="4">
        <v>5100</v>
      </c>
    </row>
    <row r="153" spans="2:7" x14ac:dyDescent="0.25">
      <c r="B153" s="1">
        <v>44090</v>
      </c>
      <c r="C153" s="2" t="s">
        <v>1</v>
      </c>
      <c r="D153" s="3" t="s">
        <v>8</v>
      </c>
      <c r="E153" s="3" t="s">
        <v>13</v>
      </c>
      <c r="F153" s="2">
        <v>5</v>
      </c>
      <c r="G153" s="4">
        <v>650</v>
      </c>
    </row>
    <row r="154" spans="2:7" x14ac:dyDescent="0.25">
      <c r="B154" s="1">
        <v>44090</v>
      </c>
      <c r="C154" s="2" t="s">
        <v>2</v>
      </c>
      <c r="D154" s="3" t="s">
        <v>7</v>
      </c>
      <c r="E154" s="3" t="s">
        <v>13</v>
      </c>
      <c r="F154" s="2">
        <v>3</v>
      </c>
      <c r="G154" s="4">
        <v>320</v>
      </c>
    </row>
    <row r="155" spans="2:7" x14ac:dyDescent="0.25">
      <c r="B155" s="1">
        <v>44090</v>
      </c>
      <c r="C155" s="2" t="s">
        <v>3</v>
      </c>
      <c r="D155" s="3" t="s">
        <v>7</v>
      </c>
      <c r="E155" s="3" t="s">
        <v>12</v>
      </c>
      <c r="F155" s="2">
        <v>1</v>
      </c>
      <c r="G155" s="4">
        <v>3500</v>
      </c>
    </row>
    <row r="156" spans="2:7" x14ac:dyDescent="0.25">
      <c r="B156" s="1">
        <v>44091</v>
      </c>
      <c r="C156" s="2" t="s">
        <v>1</v>
      </c>
      <c r="D156" s="3" t="s">
        <v>6</v>
      </c>
      <c r="E156" s="3" t="s">
        <v>13</v>
      </c>
      <c r="F156" s="2">
        <v>4</v>
      </c>
      <c r="G156" s="4">
        <v>2840</v>
      </c>
    </row>
    <row r="157" spans="2:7" x14ac:dyDescent="0.25">
      <c r="B157" s="1">
        <v>44091</v>
      </c>
      <c r="C157" s="2" t="s">
        <v>3</v>
      </c>
      <c r="D157" s="3" t="s">
        <v>7</v>
      </c>
      <c r="E157" s="3" t="s">
        <v>13</v>
      </c>
      <c r="F157" s="2">
        <v>4</v>
      </c>
      <c r="G157" s="4">
        <v>520</v>
      </c>
    </row>
    <row r="158" spans="2:7" x14ac:dyDescent="0.25">
      <c r="B158" s="1">
        <v>44091</v>
      </c>
      <c r="C158" s="2" t="s">
        <v>1</v>
      </c>
      <c r="D158" s="3" t="s">
        <v>5</v>
      </c>
      <c r="E158" s="3" t="s">
        <v>13</v>
      </c>
      <c r="F158" s="2">
        <v>3</v>
      </c>
      <c r="G158" s="4">
        <v>380</v>
      </c>
    </row>
    <row r="159" spans="2:7" x14ac:dyDescent="0.25">
      <c r="B159" s="1">
        <v>44091</v>
      </c>
      <c r="C159" s="2" t="s">
        <v>2</v>
      </c>
      <c r="D159" s="3" t="s">
        <v>6</v>
      </c>
      <c r="E159" s="3" t="s">
        <v>13</v>
      </c>
      <c r="F159" s="2">
        <v>3</v>
      </c>
      <c r="G159" s="4">
        <v>5550</v>
      </c>
    </row>
    <row r="160" spans="2:7" x14ac:dyDescent="0.25">
      <c r="B160" s="1">
        <v>44092</v>
      </c>
      <c r="C160" s="2" t="s">
        <v>3</v>
      </c>
      <c r="D160" s="3" t="s">
        <v>6</v>
      </c>
      <c r="E160" s="3" t="s">
        <v>12</v>
      </c>
      <c r="F160" s="2">
        <v>2</v>
      </c>
      <c r="G160" s="4">
        <v>8000</v>
      </c>
    </row>
    <row r="161" spans="2:7" x14ac:dyDescent="0.25">
      <c r="B161" s="1">
        <v>44092</v>
      </c>
      <c r="C161" s="2" t="s">
        <v>10</v>
      </c>
      <c r="D161" s="3" t="s">
        <v>6</v>
      </c>
      <c r="E161" s="3" t="s">
        <v>12</v>
      </c>
      <c r="F161" s="2">
        <v>2</v>
      </c>
      <c r="G161" s="4">
        <v>5100</v>
      </c>
    </row>
    <row r="162" spans="2:7" x14ac:dyDescent="0.25">
      <c r="B162" s="1">
        <v>44092</v>
      </c>
      <c r="C162" s="2" t="s">
        <v>1</v>
      </c>
      <c r="D162" s="3" t="s">
        <v>8</v>
      </c>
      <c r="E162" s="3" t="s">
        <v>13</v>
      </c>
      <c r="F162" s="2">
        <v>3</v>
      </c>
      <c r="G162" s="4">
        <v>650</v>
      </c>
    </row>
  </sheetData>
  <dataValidations count="3">
    <dataValidation type="list" allowBlank="1" showInputMessage="1" showErrorMessage="1" sqref="K6" xr:uid="{78783374-B2A6-4491-A475-4D0C217A6D64}">
      <formula1>"Cancelleria,Informatica"</formula1>
    </dataValidation>
    <dataValidation type="list" allowBlank="1" showInputMessage="1" showErrorMessage="1" sqref="J6" xr:uid="{8AD9BB16-62B2-4278-859D-8D1EA3101671}">
      <formula1>"Friuli,Lombardia,Trentino,Veneto"</formula1>
    </dataValidation>
    <dataValidation type="list" allowBlank="1" showInputMessage="1" showErrorMessage="1" sqref="I3 I6" xr:uid="{FD2CCA4F-19D2-45C7-BF35-C138CD2E377C}">
      <formula1>"Bianchi,Neri,Rossi,Verdi"</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533A-6D04-4459-945D-4F1162D63A0E}">
  <sheetPr>
    <tabColor rgb="FFFF0000"/>
  </sheetPr>
  <dimension ref="A1:F86"/>
  <sheetViews>
    <sheetView workbookViewId="0">
      <selection activeCell="G66" sqref="G66"/>
    </sheetView>
  </sheetViews>
  <sheetFormatPr defaultRowHeight="15" x14ac:dyDescent="0.25"/>
  <cols>
    <col min="1" max="1" width="13.140625" bestFit="1" customWidth="1"/>
    <col min="2" max="2" width="16.28515625" bestFit="1" customWidth="1"/>
    <col min="3" max="5" width="7" bestFit="1" customWidth="1"/>
    <col min="6" max="7" width="11.28515625" bestFit="1" customWidth="1"/>
    <col min="8" max="8" width="8.28515625" bestFit="1" customWidth="1"/>
    <col min="9" max="9" width="11.28515625" bestFit="1" customWidth="1"/>
    <col min="10" max="10" width="8.28515625" bestFit="1" customWidth="1"/>
    <col min="11" max="11" width="11.28515625" bestFit="1" customWidth="1"/>
    <col min="12" max="12" width="8.28515625" bestFit="1" customWidth="1"/>
    <col min="13" max="13" width="11.28515625" bestFit="1" customWidth="1"/>
    <col min="14" max="14" width="8.28515625" bestFit="1" customWidth="1"/>
    <col min="15" max="15" width="11.28515625" bestFit="1" customWidth="1"/>
    <col min="16" max="16" width="8.28515625" bestFit="1" customWidth="1"/>
    <col min="17" max="17" width="11.28515625" bestFit="1" customWidth="1"/>
    <col min="18" max="18" width="8.28515625" bestFit="1" customWidth="1"/>
    <col min="19" max="19" width="11.28515625" bestFit="1" customWidth="1"/>
    <col min="20" max="20" width="8.28515625" bestFit="1" customWidth="1"/>
    <col min="21" max="21" width="11.28515625" bestFit="1" customWidth="1"/>
    <col min="22" max="22" width="8.28515625" bestFit="1" customWidth="1"/>
    <col min="23" max="23" width="11.28515625" bestFit="1" customWidth="1"/>
    <col min="24" max="24" width="8.28515625" bestFit="1" customWidth="1"/>
    <col min="25" max="25" width="11.28515625" bestFit="1" customWidth="1"/>
    <col min="26" max="26" width="8.28515625" bestFit="1" customWidth="1"/>
    <col min="27" max="27" width="11.28515625" bestFit="1" customWidth="1"/>
    <col min="28" max="28" width="8.28515625" bestFit="1" customWidth="1"/>
    <col min="29" max="29" width="11.28515625" bestFit="1" customWidth="1"/>
    <col min="30" max="30" width="8.28515625" bestFit="1" customWidth="1"/>
    <col min="31" max="31" width="11.28515625" bestFit="1" customWidth="1"/>
    <col min="32" max="32" width="8.28515625" bestFit="1" customWidth="1"/>
    <col min="33" max="33" width="11.28515625" bestFit="1" customWidth="1"/>
    <col min="34" max="34" width="8.28515625" bestFit="1" customWidth="1"/>
    <col min="35" max="35" width="11.28515625" bestFit="1" customWidth="1"/>
    <col min="36" max="36" width="8.28515625" bestFit="1" customWidth="1"/>
    <col min="37" max="37" width="11.28515625" bestFit="1" customWidth="1"/>
    <col min="38" max="38" width="8.28515625" bestFit="1" customWidth="1"/>
    <col min="39" max="39" width="11.28515625" bestFit="1" customWidth="1"/>
    <col min="40" max="40" width="8.28515625" bestFit="1" customWidth="1"/>
    <col min="41" max="41" width="11.28515625" bestFit="1" customWidth="1"/>
    <col min="42" max="42" width="8.28515625" bestFit="1" customWidth="1"/>
    <col min="43" max="43" width="11.28515625" bestFit="1" customWidth="1"/>
    <col min="44" max="44" width="8.28515625" bestFit="1" customWidth="1"/>
    <col min="45" max="45" width="11.28515625" bestFit="1" customWidth="1"/>
    <col min="46" max="46" width="8.28515625" bestFit="1" customWidth="1"/>
    <col min="47" max="47" width="11.28515625" bestFit="1" customWidth="1"/>
    <col min="48" max="48" width="8.28515625" bestFit="1" customWidth="1"/>
    <col min="49" max="49" width="11.28515625" bestFit="1" customWidth="1"/>
    <col min="50" max="50" width="8.28515625" bestFit="1" customWidth="1"/>
    <col min="51" max="51" width="11.28515625" bestFit="1" customWidth="1"/>
    <col min="52" max="52" width="8.28515625" bestFit="1" customWidth="1"/>
    <col min="53" max="53" width="11.28515625" bestFit="1" customWidth="1"/>
    <col min="54" max="54" width="8.7109375" bestFit="1" customWidth="1"/>
    <col min="55" max="55" width="11.7109375" bestFit="1" customWidth="1"/>
    <col min="56" max="56" width="8.7109375" bestFit="1" customWidth="1"/>
    <col min="57" max="57" width="11.7109375" bestFit="1" customWidth="1"/>
    <col min="58" max="58" width="8.7109375" bestFit="1" customWidth="1"/>
    <col min="59" max="59" width="11.7109375" bestFit="1" customWidth="1"/>
    <col min="60" max="60" width="8.7109375" bestFit="1" customWidth="1"/>
    <col min="61" max="61" width="11.7109375" bestFit="1" customWidth="1"/>
    <col min="62" max="62" width="8.7109375" bestFit="1" customWidth="1"/>
    <col min="63" max="63" width="11.7109375" bestFit="1" customWidth="1"/>
    <col min="64" max="64" width="8.7109375" bestFit="1" customWidth="1"/>
    <col min="65" max="65" width="11.7109375" bestFit="1" customWidth="1"/>
    <col min="66" max="66" width="8.7109375" bestFit="1" customWidth="1"/>
    <col min="67" max="67" width="11.7109375" bestFit="1" customWidth="1"/>
    <col min="68" max="68" width="8.7109375" bestFit="1" customWidth="1"/>
    <col min="69" max="69" width="11.7109375" bestFit="1" customWidth="1"/>
    <col min="70" max="70" width="8.7109375" bestFit="1" customWidth="1"/>
    <col min="71" max="71" width="11.7109375" bestFit="1" customWidth="1"/>
    <col min="72" max="72" width="8.7109375" bestFit="1" customWidth="1"/>
    <col min="73" max="73" width="11.7109375" bestFit="1" customWidth="1"/>
    <col min="74" max="74" width="8.7109375" bestFit="1" customWidth="1"/>
    <col min="75" max="75" width="11.7109375" bestFit="1" customWidth="1"/>
    <col min="76" max="76" width="8.7109375" bestFit="1" customWidth="1"/>
    <col min="77" max="77" width="11.7109375" bestFit="1" customWidth="1"/>
    <col min="78" max="78" width="8.7109375" bestFit="1" customWidth="1"/>
    <col min="79" max="79" width="11.7109375" bestFit="1" customWidth="1"/>
    <col min="80" max="80" width="8.7109375" bestFit="1" customWidth="1"/>
    <col min="81" max="81" width="11.7109375" bestFit="1" customWidth="1"/>
    <col min="82" max="82" width="8.7109375" bestFit="1" customWidth="1"/>
    <col min="83" max="83" width="11.7109375" bestFit="1" customWidth="1"/>
    <col min="84" max="84" width="8.7109375" bestFit="1" customWidth="1"/>
    <col min="85" max="85" width="11.7109375" bestFit="1" customWidth="1"/>
    <col min="86" max="86" width="8.7109375" bestFit="1" customWidth="1"/>
    <col min="87" max="87" width="11.7109375" bestFit="1" customWidth="1"/>
    <col min="88" max="88" width="8.28515625" bestFit="1" customWidth="1"/>
    <col min="89" max="89" width="11.28515625" bestFit="1" customWidth="1"/>
    <col min="90" max="90" width="8.28515625" bestFit="1" customWidth="1"/>
    <col min="91" max="91" width="11.28515625" bestFit="1" customWidth="1"/>
    <col min="92" max="92" width="8.28515625" bestFit="1" customWidth="1"/>
    <col min="93" max="93" width="11.28515625" bestFit="1" customWidth="1"/>
    <col min="94" max="94" width="8.28515625" bestFit="1" customWidth="1"/>
    <col min="95" max="95" width="11.28515625" bestFit="1" customWidth="1"/>
    <col min="96" max="96" width="8.28515625" bestFit="1" customWidth="1"/>
    <col min="97" max="97" width="11.28515625" bestFit="1" customWidth="1"/>
    <col min="98" max="98" width="8.28515625" bestFit="1" customWidth="1"/>
    <col min="99" max="99" width="11.28515625" bestFit="1" customWidth="1"/>
    <col min="100" max="100" width="8.28515625" bestFit="1" customWidth="1"/>
    <col min="101" max="101" width="11.28515625" bestFit="1" customWidth="1"/>
    <col min="102" max="102" width="8.28515625" bestFit="1" customWidth="1"/>
    <col min="103" max="103" width="11.28515625" bestFit="1" customWidth="1"/>
    <col min="104" max="104" width="8.28515625" bestFit="1" customWidth="1"/>
    <col min="105" max="105" width="11.28515625" bestFit="1" customWidth="1"/>
    <col min="106" max="106" width="8.28515625" bestFit="1" customWidth="1"/>
    <col min="107" max="107" width="11.28515625" bestFit="1" customWidth="1"/>
    <col min="108" max="108" width="8.28515625" bestFit="1" customWidth="1"/>
    <col min="109" max="109" width="11.28515625" bestFit="1" customWidth="1"/>
    <col min="110" max="110" width="8.28515625" bestFit="1" customWidth="1"/>
    <col min="111" max="111" width="11.28515625" bestFit="1" customWidth="1"/>
    <col min="112" max="112" width="8.28515625" bestFit="1" customWidth="1"/>
    <col min="113" max="113" width="11.28515625" bestFit="1" customWidth="1"/>
    <col min="114" max="114" width="8.28515625" bestFit="1" customWidth="1"/>
    <col min="115" max="116" width="11.28515625" bestFit="1" customWidth="1"/>
    <col min="117" max="117" width="25.140625" bestFit="1" customWidth="1"/>
    <col min="118" max="118" width="23.42578125" bestFit="1" customWidth="1"/>
    <col min="119" max="119" width="7.5703125" bestFit="1" customWidth="1"/>
    <col min="120" max="120" width="26.5703125" bestFit="1" customWidth="1"/>
    <col min="121" max="121" width="25.42578125" bestFit="1" customWidth="1"/>
    <col min="122" max="122" width="10.28515625" bestFit="1" customWidth="1"/>
    <col min="123" max="123" width="7.5703125" bestFit="1" customWidth="1"/>
    <col min="124" max="124" width="28.5703125" bestFit="1" customWidth="1"/>
    <col min="125" max="125" width="22.85546875" bestFit="1" customWidth="1"/>
    <col min="126" max="126" width="7.5703125" bestFit="1" customWidth="1"/>
    <col min="127" max="127" width="26.140625" bestFit="1" customWidth="1"/>
    <col min="128" max="128" width="22" bestFit="1" customWidth="1"/>
    <col min="129" max="129" width="8.5703125" bestFit="1" customWidth="1"/>
    <col min="130" max="130" width="7.5703125" bestFit="1" customWidth="1"/>
    <col min="131" max="131" width="25.140625" bestFit="1" customWidth="1"/>
    <col min="132" max="132" width="25.85546875" bestFit="1" customWidth="1"/>
    <col min="133" max="133" width="29" bestFit="1" customWidth="1"/>
    <col min="134" max="134" width="28" bestFit="1" customWidth="1"/>
    <col min="135" max="135" width="10.28515625" bestFit="1" customWidth="1"/>
    <col min="136" max="136" width="31.140625" bestFit="1" customWidth="1"/>
    <col min="137" max="137" width="25.42578125" bestFit="1" customWidth="1"/>
    <col min="138" max="138" width="28.5703125" bestFit="1" customWidth="1"/>
    <col min="139" max="139" width="25.7109375" bestFit="1" customWidth="1"/>
    <col min="140" max="140" width="7.5703125" bestFit="1" customWidth="1"/>
    <col min="141" max="141" width="28.85546875" bestFit="1" customWidth="1"/>
    <col min="142" max="142" width="24.5703125" bestFit="1" customWidth="1"/>
    <col min="143" max="143" width="7.5703125" bestFit="1" customWidth="1"/>
    <col min="144" max="144" width="27.7109375" bestFit="1" customWidth="1"/>
    <col min="145" max="145" width="25.85546875" bestFit="1" customWidth="1"/>
    <col min="146" max="146" width="29" bestFit="1" customWidth="1"/>
    <col min="147" max="147" width="28" bestFit="1" customWidth="1"/>
    <col min="148" max="148" width="7.5703125" bestFit="1" customWidth="1"/>
    <col min="149" max="149" width="31.140625" bestFit="1" customWidth="1"/>
    <col min="150" max="150" width="26.42578125" bestFit="1" customWidth="1"/>
    <col min="151" max="151" width="10.28515625" bestFit="1" customWidth="1"/>
    <col min="152" max="152" width="7.5703125" bestFit="1" customWidth="1"/>
    <col min="153" max="153" width="29.7109375" bestFit="1" customWidth="1"/>
    <col min="154" max="154" width="26.7109375" bestFit="1" customWidth="1"/>
    <col min="155" max="155" width="7.5703125" bestFit="1" customWidth="1"/>
    <col min="156" max="156" width="30" bestFit="1" customWidth="1"/>
    <col min="157" max="157" width="25.5703125" bestFit="1" customWidth="1"/>
    <col min="158" max="158" width="7.5703125" bestFit="1" customWidth="1"/>
    <col min="159" max="159" width="28.7109375" bestFit="1" customWidth="1"/>
    <col min="160" max="160" width="26.85546875" bestFit="1" customWidth="1"/>
    <col min="161" max="161" width="7.5703125" bestFit="1" customWidth="1"/>
    <col min="162" max="162" width="30.140625" bestFit="1" customWidth="1"/>
    <col min="163" max="163" width="29" bestFit="1" customWidth="1"/>
    <col min="164" max="164" width="8.5703125" bestFit="1" customWidth="1"/>
    <col min="165" max="165" width="7.5703125" bestFit="1" customWidth="1"/>
    <col min="166" max="166" width="32.140625" bestFit="1" customWidth="1"/>
    <col min="167" max="167" width="26.42578125" bestFit="1" customWidth="1"/>
    <col min="168" max="168" width="10.28515625" bestFit="1" customWidth="1"/>
    <col min="169" max="169" width="7.5703125" bestFit="1" customWidth="1"/>
    <col min="170" max="170" width="29.7109375" bestFit="1" customWidth="1"/>
    <col min="171" max="171" width="26.7109375" bestFit="1" customWidth="1"/>
    <col min="172" max="172" width="7.5703125" bestFit="1" customWidth="1"/>
    <col min="173" max="173" width="30" bestFit="1" customWidth="1"/>
    <col min="174" max="174" width="11.28515625" bestFit="1" customWidth="1"/>
  </cols>
  <sheetData>
    <row r="1" spans="1:4" x14ac:dyDescent="0.25">
      <c r="A1" s="35" t="s">
        <v>14</v>
      </c>
      <c r="B1" t="s">
        <v>64</v>
      </c>
    </row>
    <row r="3" spans="1:4" x14ac:dyDescent="0.25">
      <c r="A3" s="35" t="s">
        <v>68</v>
      </c>
      <c r="B3" s="35" t="s">
        <v>65</v>
      </c>
    </row>
    <row r="4" spans="1:4" x14ac:dyDescent="0.25">
      <c r="A4" s="35" t="s">
        <v>67</v>
      </c>
      <c r="B4" t="s">
        <v>13</v>
      </c>
      <c r="C4" t="s">
        <v>12</v>
      </c>
      <c r="D4" t="s">
        <v>66</v>
      </c>
    </row>
    <row r="5" spans="1:4" x14ac:dyDescent="0.25">
      <c r="A5" s="36" t="s">
        <v>5</v>
      </c>
      <c r="B5" s="37">
        <v>59945</v>
      </c>
      <c r="C5" s="37">
        <v>87660</v>
      </c>
      <c r="D5" s="37">
        <v>147605</v>
      </c>
    </row>
    <row r="6" spans="1:4" x14ac:dyDescent="0.25">
      <c r="A6" s="36" t="s">
        <v>7</v>
      </c>
      <c r="B6" s="37">
        <v>42563</v>
      </c>
      <c r="C6" s="37">
        <v>77644</v>
      </c>
      <c r="D6" s="37">
        <v>120207</v>
      </c>
    </row>
    <row r="7" spans="1:4" x14ac:dyDescent="0.25">
      <c r="A7" s="36" t="s">
        <v>8</v>
      </c>
      <c r="B7" s="37">
        <v>4700</v>
      </c>
      <c r="C7" s="37">
        <v>23032</v>
      </c>
      <c r="D7" s="37">
        <v>27732</v>
      </c>
    </row>
    <row r="8" spans="1:4" x14ac:dyDescent="0.25">
      <c r="A8" s="36" t="s">
        <v>6</v>
      </c>
      <c r="B8" s="37">
        <v>101035</v>
      </c>
      <c r="C8" s="37">
        <v>91090</v>
      </c>
      <c r="D8" s="37">
        <v>192125</v>
      </c>
    </row>
    <row r="9" spans="1:4" x14ac:dyDescent="0.25">
      <c r="A9" s="36" t="s">
        <v>66</v>
      </c>
      <c r="B9" s="37">
        <v>208243</v>
      </c>
      <c r="C9" s="37">
        <v>279426</v>
      </c>
      <c r="D9" s="37">
        <v>487669</v>
      </c>
    </row>
    <row r="17" spans="1:6" x14ac:dyDescent="0.25">
      <c r="A17" s="35" t="s">
        <v>68</v>
      </c>
      <c r="B17" s="35" t="s">
        <v>65</v>
      </c>
    </row>
    <row r="18" spans="1:6" x14ac:dyDescent="0.25">
      <c r="B18" t="s">
        <v>5</v>
      </c>
      <c r="C18" t="s">
        <v>7</v>
      </c>
      <c r="D18" t="s">
        <v>8</v>
      </c>
      <c r="E18" t="s">
        <v>6</v>
      </c>
      <c r="F18" t="s">
        <v>66</v>
      </c>
    </row>
    <row r="19" spans="1:6" x14ac:dyDescent="0.25">
      <c r="A19" s="35" t="s">
        <v>67</v>
      </c>
    </row>
    <row r="20" spans="1:6" x14ac:dyDescent="0.25">
      <c r="A20" s="36" t="s">
        <v>70</v>
      </c>
      <c r="B20" s="37">
        <v>1650</v>
      </c>
      <c r="C20" s="37">
        <v>13990</v>
      </c>
      <c r="D20" s="37"/>
      <c r="E20" s="37">
        <v>582</v>
      </c>
      <c r="F20" s="37">
        <v>16222</v>
      </c>
    </row>
    <row r="21" spans="1:6" x14ac:dyDescent="0.25">
      <c r="A21" s="36" t="s">
        <v>71</v>
      </c>
      <c r="B21" s="37">
        <v>56165</v>
      </c>
      <c r="C21" s="37">
        <v>62773</v>
      </c>
      <c r="D21" s="37">
        <v>14590</v>
      </c>
      <c r="E21" s="37">
        <v>47903</v>
      </c>
      <c r="F21" s="37">
        <v>181431</v>
      </c>
    </row>
    <row r="22" spans="1:6" x14ac:dyDescent="0.25">
      <c r="A22" s="36" t="s">
        <v>72</v>
      </c>
      <c r="B22" s="37">
        <v>59580</v>
      </c>
      <c r="C22" s="37">
        <v>34444</v>
      </c>
      <c r="D22" s="37">
        <v>11192</v>
      </c>
      <c r="E22" s="37">
        <v>66220</v>
      </c>
      <c r="F22" s="37">
        <v>171436</v>
      </c>
    </row>
    <row r="23" spans="1:6" x14ac:dyDescent="0.25">
      <c r="A23" s="36" t="s">
        <v>73</v>
      </c>
      <c r="B23" s="37">
        <v>30210</v>
      </c>
      <c r="C23" s="37">
        <v>9000</v>
      </c>
      <c r="D23" s="37">
        <v>1950</v>
      </c>
      <c r="E23" s="37">
        <v>77420</v>
      </c>
      <c r="F23" s="37">
        <v>118580</v>
      </c>
    </row>
    <row r="24" spans="1:6" x14ac:dyDescent="0.25">
      <c r="A24" s="36" t="s">
        <v>66</v>
      </c>
      <c r="B24" s="37">
        <v>147605</v>
      </c>
      <c r="C24" s="37">
        <v>120207</v>
      </c>
      <c r="D24" s="37">
        <v>27732</v>
      </c>
      <c r="E24" s="37">
        <v>192125</v>
      </c>
      <c r="F24" s="37">
        <v>487669</v>
      </c>
    </row>
    <row r="35" spans="1:6" x14ac:dyDescent="0.25">
      <c r="A35" s="35" t="s">
        <v>68</v>
      </c>
      <c r="B35" s="35" t="s">
        <v>65</v>
      </c>
    </row>
    <row r="36" spans="1:6" x14ac:dyDescent="0.25">
      <c r="A36" s="35" t="s">
        <v>67</v>
      </c>
      <c r="B36" t="s">
        <v>70</v>
      </c>
      <c r="C36" t="s">
        <v>71</v>
      </c>
      <c r="D36" t="s">
        <v>72</v>
      </c>
      <c r="E36" t="s">
        <v>73</v>
      </c>
      <c r="F36" t="s">
        <v>66</v>
      </c>
    </row>
    <row r="37" spans="1:6" x14ac:dyDescent="0.25">
      <c r="A37" s="36" t="s">
        <v>3</v>
      </c>
      <c r="B37" s="37">
        <v>2990</v>
      </c>
      <c r="C37" s="37">
        <v>79098</v>
      </c>
      <c r="D37" s="37">
        <v>48840</v>
      </c>
      <c r="E37" s="37">
        <v>39040</v>
      </c>
      <c r="F37" s="37">
        <v>169968</v>
      </c>
    </row>
    <row r="38" spans="1:6" x14ac:dyDescent="0.25">
      <c r="A38" s="36" t="s">
        <v>10</v>
      </c>
      <c r="B38" s="37"/>
      <c r="C38" s="37">
        <v>18301</v>
      </c>
      <c r="D38" s="37">
        <v>48234</v>
      </c>
      <c r="E38" s="37">
        <v>19000</v>
      </c>
      <c r="F38" s="37">
        <v>85535</v>
      </c>
    </row>
    <row r="39" spans="1:6" x14ac:dyDescent="0.25">
      <c r="A39" s="36" t="s">
        <v>1</v>
      </c>
      <c r="B39" s="37">
        <v>10160</v>
      </c>
      <c r="C39" s="37">
        <v>43120</v>
      </c>
      <c r="D39" s="37">
        <v>21340</v>
      </c>
      <c r="E39" s="37">
        <v>24190</v>
      </c>
      <c r="F39" s="37">
        <v>98810</v>
      </c>
    </row>
    <row r="40" spans="1:6" x14ac:dyDescent="0.25">
      <c r="A40" s="36" t="s">
        <v>2</v>
      </c>
      <c r="B40" s="37">
        <v>3072</v>
      </c>
      <c r="C40" s="37">
        <v>40912</v>
      </c>
      <c r="D40" s="37">
        <v>53022</v>
      </c>
      <c r="E40" s="37">
        <v>36350</v>
      </c>
      <c r="F40" s="37">
        <v>133356</v>
      </c>
    </row>
    <row r="41" spans="1:6" x14ac:dyDescent="0.25">
      <c r="A41" s="36" t="s">
        <v>66</v>
      </c>
      <c r="B41" s="37">
        <v>16222</v>
      </c>
      <c r="C41" s="37">
        <v>181431</v>
      </c>
      <c r="D41" s="37">
        <v>171436</v>
      </c>
      <c r="E41" s="37">
        <v>118580</v>
      </c>
      <c r="F41" s="37">
        <v>487669</v>
      </c>
    </row>
    <row r="52" spans="1:2" x14ac:dyDescent="0.25">
      <c r="A52" s="35" t="s">
        <v>67</v>
      </c>
      <c r="B52" t="s">
        <v>68</v>
      </c>
    </row>
    <row r="53" spans="1:2" x14ac:dyDescent="0.25">
      <c r="A53" s="36" t="s">
        <v>3</v>
      </c>
      <c r="B53" s="37">
        <v>169968</v>
      </c>
    </row>
    <row r="54" spans="1:2" x14ac:dyDescent="0.25">
      <c r="A54" s="36" t="s">
        <v>10</v>
      </c>
      <c r="B54" s="37">
        <v>85535</v>
      </c>
    </row>
    <row r="55" spans="1:2" x14ac:dyDescent="0.25">
      <c r="A55" s="36" t="s">
        <v>1</v>
      </c>
      <c r="B55" s="37">
        <v>98810</v>
      </c>
    </row>
    <row r="56" spans="1:2" x14ac:dyDescent="0.25">
      <c r="A56" s="36" t="s">
        <v>2</v>
      </c>
      <c r="B56" s="37">
        <v>133356</v>
      </c>
    </row>
    <row r="57" spans="1:2" x14ac:dyDescent="0.25">
      <c r="A57" s="36" t="s">
        <v>66</v>
      </c>
      <c r="B57" s="37">
        <v>487669</v>
      </c>
    </row>
    <row r="65" spans="1:5" x14ac:dyDescent="0.25">
      <c r="A65" s="35" t="s">
        <v>67</v>
      </c>
      <c r="B65" t="s">
        <v>68</v>
      </c>
      <c r="D65" s="41" t="s">
        <v>69</v>
      </c>
      <c r="E65" s="42" t="s">
        <v>18</v>
      </c>
    </row>
    <row r="66" spans="1:5" x14ac:dyDescent="0.25">
      <c r="A66" s="36" t="s">
        <v>74</v>
      </c>
      <c r="B66" s="37">
        <v>147605</v>
      </c>
      <c r="D66" s="40" t="s">
        <v>74</v>
      </c>
      <c r="E66" s="39">
        <v>147605</v>
      </c>
    </row>
    <row r="67" spans="1:5" x14ac:dyDescent="0.25">
      <c r="A67" s="36" t="s">
        <v>7</v>
      </c>
      <c r="B67" s="37">
        <v>120207</v>
      </c>
      <c r="D67" s="40" t="s">
        <v>7</v>
      </c>
      <c r="E67" s="39">
        <v>120207</v>
      </c>
    </row>
    <row r="68" spans="1:5" x14ac:dyDescent="0.25">
      <c r="A68" s="36" t="s">
        <v>8</v>
      </c>
      <c r="B68" s="37">
        <v>27732</v>
      </c>
      <c r="D68" s="40" t="s">
        <v>8</v>
      </c>
      <c r="E68" s="39">
        <v>27732</v>
      </c>
    </row>
    <row r="69" spans="1:5" x14ac:dyDescent="0.25">
      <c r="A69" s="36" t="s">
        <v>6</v>
      </c>
      <c r="B69" s="37">
        <v>192125</v>
      </c>
      <c r="D69" s="40" t="s">
        <v>6</v>
      </c>
      <c r="E69" s="39">
        <v>192125</v>
      </c>
    </row>
    <row r="70" spans="1:5" x14ac:dyDescent="0.25">
      <c r="A70" s="36" t="s">
        <v>66</v>
      </c>
      <c r="B70" s="37">
        <v>487669</v>
      </c>
    </row>
    <row r="82" spans="1:2" x14ac:dyDescent="0.25">
      <c r="A82" s="37"/>
      <c r="B82" s="37"/>
    </row>
    <row r="83" spans="1:2" x14ac:dyDescent="0.25">
      <c r="A83" s="38"/>
      <c r="B83" s="39"/>
    </row>
    <row r="84" spans="1:2" x14ac:dyDescent="0.25">
      <c r="A84" s="38"/>
      <c r="B84" s="39"/>
    </row>
    <row r="85" spans="1:2" x14ac:dyDescent="0.25">
      <c r="A85" s="38"/>
      <c r="B85" s="39"/>
    </row>
    <row r="86" spans="1:2" x14ac:dyDescent="0.25">
      <c r="A86" s="38"/>
      <c r="B86" s="39"/>
    </row>
  </sheetData>
  <pageMargins left="0.7" right="0.7" top="0.75" bottom="0.75" header="0.3" footer="0.3"/>
  <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58DB-95AD-45B1-BC0D-EF0D667EC231}">
  <dimension ref="A1:AD4"/>
  <sheetViews>
    <sheetView zoomScale="70" zoomScaleNormal="70" workbookViewId="0">
      <selection sqref="A1:AD4"/>
    </sheetView>
  </sheetViews>
  <sheetFormatPr defaultRowHeight="15" x14ac:dyDescent="0.25"/>
  <sheetData>
    <row r="1" spans="1:30" ht="15" customHeight="1" x14ac:dyDescent="0.25">
      <c r="A1" s="47" t="s">
        <v>75</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row>
    <row r="2" spans="1:30" ht="15" customHeight="1" x14ac:dyDescent="0.25">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row>
    <row r="3" spans="1:30" ht="15" customHeight="1" x14ac:dyDescent="0.25">
      <c r="A3" s="47"/>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row>
    <row r="4" spans="1:30" ht="15" customHeight="1" x14ac:dyDescent="0.25">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2EC39-B6ED-4FF8-97CE-E81AC06E237D}">
  <dimension ref="A10:M39"/>
  <sheetViews>
    <sheetView topLeftCell="A19" workbookViewId="0">
      <selection activeCell="N33" sqref="N33"/>
    </sheetView>
  </sheetViews>
  <sheetFormatPr defaultRowHeight="15" x14ac:dyDescent="0.25"/>
  <cols>
    <col min="2" max="2" width="8.5703125" bestFit="1" customWidth="1"/>
    <col min="3" max="3" width="31.5703125" bestFit="1" customWidth="1"/>
    <col min="4" max="4" width="10.42578125" bestFit="1" customWidth="1"/>
    <col min="5" max="5" width="18.42578125" bestFit="1" customWidth="1"/>
    <col min="6" max="6" width="14.85546875" bestFit="1" customWidth="1"/>
    <col min="8" max="8" width="14.85546875" bestFit="1" customWidth="1"/>
    <col min="9" max="9" width="18.7109375" bestFit="1" customWidth="1"/>
    <col min="10" max="10" width="8.7109375" bestFit="1" customWidth="1"/>
    <col min="11" max="11" width="14.85546875" bestFit="1" customWidth="1"/>
  </cols>
  <sheetData>
    <row r="10" spans="2:11" x14ac:dyDescent="0.25">
      <c r="B10" s="11"/>
      <c r="C10" s="21" t="s">
        <v>19</v>
      </c>
      <c r="D10" s="11"/>
      <c r="E10" s="11"/>
      <c r="F10" s="11"/>
      <c r="G10" s="11"/>
      <c r="H10" s="11"/>
      <c r="I10" s="11"/>
      <c r="J10" s="11"/>
      <c r="K10" s="11"/>
    </row>
    <row r="11" spans="2:11" x14ac:dyDescent="0.25">
      <c r="B11" s="11"/>
      <c r="C11" s="21" t="s">
        <v>20</v>
      </c>
      <c r="D11" s="11"/>
      <c r="E11" s="11"/>
      <c r="F11" s="11"/>
      <c r="G11" s="11"/>
      <c r="H11" s="11"/>
      <c r="I11" s="11"/>
      <c r="J11" s="11"/>
      <c r="K11" s="11"/>
    </row>
    <row r="12" spans="2:11" x14ac:dyDescent="0.25">
      <c r="B12" s="11"/>
      <c r="C12" s="22"/>
      <c r="D12" s="21"/>
      <c r="E12" s="11"/>
      <c r="F12" s="11"/>
      <c r="G12" s="11"/>
      <c r="H12" s="11"/>
      <c r="I12" s="11"/>
      <c r="J12" s="11"/>
      <c r="K12" s="11"/>
    </row>
    <row r="13" spans="2:11" x14ac:dyDescent="0.25">
      <c r="B13" s="11"/>
      <c r="C13" s="22"/>
      <c r="D13" s="21"/>
      <c r="E13" s="11"/>
      <c r="F13" s="11"/>
      <c r="G13" s="11"/>
      <c r="H13" s="11"/>
      <c r="I13" s="11"/>
      <c r="J13" s="11"/>
      <c r="K13" s="11"/>
    </row>
    <row r="14" spans="2:11" x14ac:dyDescent="0.25">
      <c r="B14" s="11"/>
      <c r="C14" s="11"/>
      <c r="D14" s="21"/>
      <c r="E14" s="11"/>
      <c r="F14" s="11"/>
      <c r="G14" s="11"/>
      <c r="H14" s="11"/>
      <c r="I14" s="21"/>
      <c r="J14" s="11"/>
      <c r="K14" s="15"/>
    </row>
    <row r="15" spans="2:11" x14ac:dyDescent="0.25">
      <c r="B15" s="11"/>
      <c r="C15" s="24"/>
      <c r="D15" s="11"/>
      <c r="E15" s="11"/>
      <c r="F15" s="11"/>
      <c r="G15" s="11"/>
      <c r="H15" s="11"/>
      <c r="I15" s="11"/>
      <c r="J15" s="11"/>
      <c r="K15" s="11"/>
    </row>
    <row r="16" spans="2:11" ht="15.75" x14ac:dyDescent="0.25">
      <c r="B16" s="26" t="s">
        <v>21</v>
      </c>
      <c r="C16" s="14" t="s">
        <v>22</v>
      </c>
      <c r="D16" s="23" t="s">
        <v>23</v>
      </c>
      <c r="E16" s="23" t="s">
        <v>24</v>
      </c>
      <c r="F16" s="23" t="s">
        <v>25</v>
      </c>
      <c r="G16" s="11"/>
      <c r="H16" s="29" t="s">
        <v>26</v>
      </c>
      <c r="I16" s="29" t="s">
        <v>27</v>
      </c>
      <c r="J16" s="29" t="s">
        <v>28</v>
      </c>
      <c r="K16" s="29" t="s">
        <v>29</v>
      </c>
    </row>
    <row r="17" spans="2:13" ht="15.75" x14ac:dyDescent="0.25">
      <c r="B17" s="32" t="s">
        <v>31</v>
      </c>
      <c r="C17" s="20" t="str">
        <f>_xlfn.CONCAT(_xlfn.XLOOKUP(B17,H$17:H$29,I$17:I$29," ")," ",_xlfn.XLOOKUP(B17,H$17:H$29,J$17:J$29," "))</f>
        <v>Snowboard DIABLO</v>
      </c>
      <c r="D17" s="31">
        <v>12</v>
      </c>
      <c r="E17" s="17">
        <f>_xlfn.XLOOKUP(B17,H$17:H$29,K$17:K$29," ")</f>
        <v>578</v>
      </c>
      <c r="F17" s="18">
        <f>IFERROR(D17*E17," ")</f>
        <v>6936</v>
      </c>
      <c r="G17" s="11"/>
      <c r="H17" s="25" t="s">
        <v>31</v>
      </c>
      <c r="I17" s="19" t="s">
        <v>32</v>
      </c>
      <c r="J17" s="12" t="s">
        <v>33</v>
      </c>
      <c r="K17" s="13">
        <v>578</v>
      </c>
      <c r="L17" s="11"/>
      <c r="M17" s="11"/>
    </row>
    <row r="18" spans="2:13" ht="15.75" x14ac:dyDescent="0.25">
      <c r="B18" s="32" t="s">
        <v>43</v>
      </c>
      <c r="C18" s="20" t="str">
        <f t="shared" ref="C18:C29" si="0">_xlfn.CONCAT(_xlfn.XLOOKUP(B18,H$17:H$29,I$17:I$29," ")," ",_xlfn.XLOOKUP(B18,H$17:H$29,J$17:J$29," "))</f>
        <v>Giacche Snowboard FOCUS</v>
      </c>
      <c r="D18" s="31">
        <v>32</v>
      </c>
      <c r="E18" s="17">
        <f t="shared" ref="E18:E29" si="1">_xlfn.XLOOKUP(B18,H$17:H$29,K$17:K$29," ")</f>
        <v>299</v>
      </c>
      <c r="F18" s="18">
        <f t="shared" ref="F18:F29" si="2">IFERROR(D18*E18," ")</f>
        <v>9568</v>
      </c>
      <c r="G18" s="11"/>
      <c r="H18" s="25" t="s">
        <v>30</v>
      </c>
      <c r="I18" s="19" t="s">
        <v>32</v>
      </c>
      <c r="J18" s="12" t="s">
        <v>35</v>
      </c>
      <c r="K18" s="13">
        <v>620</v>
      </c>
      <c r="L18" s="11"/>
      <c r="M18" s="11"/>
    </row>
    <row r="19" spans="2:13" ht="15.75" x14ac:dyDescent="0.25">
      <c r="B19" s="32" t="s">
        <v>55</v>
      </c>
      <c r="C19" s="20" t="str">
        <f t="shared" si="0"/>
        <v>Scarponi SLOGAN</v>
      </c>
      <c r="D19" s="31">
        <v>4</v>
      </c>
      <c r="E19" s="17">
        <f t="shared" si="1"/>
        <v>197</v>
      </c>
      <c r="F19" s="18">
        <f t="shared" si="2"/>
        <v>788</v>
      </c>
      <c r="G19" s="11"/>
      <c r="H19" s="25" t="s">
        <v>37</v>
      </c>
      <c r="I19" s="19" t="s">
        <v>38</v>
      </c>
      <c r="J19" s="12" t="s">
        <v>39</v>
      </c>
      <c r="K19" s="13">
        <v>261.5</v>
      </c>
      <c r="L19" s="11"/>
      <c r="M19" s="11"/>
    </row>
    <row r="20" spans="2:13" ht="15.75" x14ac:dyDescent="0.25">
      <c r="B20" s="32" t="s">
        <v>40</v>
      </c>
      <c r="C20" s="20" t="str">
        <f t="shared" si="0"/>
        <v>Giacche Snowboard EVOL</v>
      </c>
      <c r="D20" s="31">
        <v>53</v>
      </c>
      <c r="E20" s="17">
        <f t="shared" si="1"/>
        <v>214</v>
      </c>
      <c r="F20" s="18">
        <f t="shared" si="2"/>
        <v>11342</v>
      </c>
      <c r="G20" s="11"/>
      <c r="H20" s="25" t="s">
        <v>40</v>
      </c>
      <c r="I20" s="19" t="s">
        <v>38</v>
      </c>
      <c r="J20" s="12" t="s">
        <v>41</v>
      </c>
      <c r="K20" s="13">
        <v>214</v>
      </c>
      <c r="L20" s="11"/>
      <c r="M20" s="11"/>
    </row>
    <row r="21" spans="2:13" ht="15.75" x14ac:dyDescent="0.25">
      <c r="B21" s="32" t="s">
        <v>34</v>
      </c>
      <c r="C21" s="20" t="str">
        <f t="shared" si="0"/>
        <v>Giacche Snowboard ROUTER</v>
      </c>
      <c r="D21" s="31">
        <v>54</v>
      </c>
      <c r="E21" s="17">
        <f t="shared" si="1"/>
        <v>187</v>
      </c>
      <c r="F21" s="18">
        <f t="shared" si="2"/>
        <v>10098</v>
      </c>
      <c r="G21" s="27"/>
      <c r="H21" s="25" t="s">
        <v>34</v>
      </c>
      <c r="I21" s="19" t="s">
        <v>38</v>
      </c>
      <c r="J21" s="12" t="s">
        <v>42</v>
      </c>
      <c r="K21" s="13">
        <v>187</v>
      </c>
      <c r="L21" s="27"/>
      <c r="M21" s="27"/>
    </row>
    <row r="22" spans="2:13" ht="15.75" x14ac:dyDescent="0.25">
      <c r="B22" s="32" t="s">
        <v>37</v>
      </c>
      <c r="C22" s="20" t="str">
        <f t="shared" si="0"/>
        <v>Giacche Snowboard MONO</v>
      </c>
      <c r="D22" s="31">
        <v>21</v>
      </c>
      <c r="E22" s="17">
        <f t="shared" si="1"/>
        <v>261.5</v>
      </c>
      <c r="F22" s="18">
        <f t="shared" si="2"/>
        <v>5491.5</v>
      </c>
      <c r="G22" s="27"/>
      <c r="H22" s="25" t="s">
        <v>43</v>
      </c>
      <c r="I22" s="19" t="s">
        <v>38</v>
      </c>
      <c r="J22" s="12" t="s">
        <v>44</v>
      </c>
      <c r="K22" s="13">
        <v>299</v>
      </c>
      <c r="L22" s="11"/>
      <c r="M22" s="11"/>
    </row>
    <row r="23" spans="2:13" ht="15.75" x14ac:dyDescent="0.25">
      <c r="B23" s="32" t="s">
        <v>36</v>
      </c>
      <c r="C23" s="20" t="str">
        <f t="shared" si="0"/>
        <v>Giacche Snowboard MAIMED</v>
      </c>
      <c r="D23" s="31">
        <v>55</v>
      </c>
      <c r="E23" s="17">
        <f t="shared" si="1"/>
        <v>158.5</v>
      </c>
      <c r="F23" s="18">
        <f t="shared" si="2"/>
        <v>8717.5</v>
      </c>
      <c r="G23" s="27"/>
      <c r="H23" s="25" t="s">
        <v>36</v>
      </c>
      <c r="I23" s="19" t="s">
        <v>38</v>
      </c>
      <c r="J23" s="12" t="s">
        <v>45</v>
      </c>
      <c r="K23" s="13">
        <v>158.5</v>
      </c>
      <c r="L23" s="11"/>
      <c r="M23" s="11"/>
    </row>
    <row r="24" spans="2:13" ht="15.75" x14ac:dyDescent="0.25">
      <c r="B24" s="32" t="s">
        <v>58</v>
      </c>
      <c r="C24" s="20" t="str">
        <f t="shared" si="0"/>
        <v>Scarponi PRISON</v>
      </c>
      <c r="D24" s="31">
        <v>7</v>
      </c>
      <c r="E24" s="17">
        <f t="shared" si="1"/>
        <v>230</v>
      </c>
      <c r="F24" s="18">
        <f t="shared" si="2"/>
        <v>1610</v>
      </c>
      <c r="G24" s="27"/>
      <c r="H24" s="25" t="s">
        <v>46</v>
      </c>
      <c r="I24" s="19" t="s">
        <v>47</v>
      </c>
      <c r="J24" s="12" t="s">
        <v>48</v>
      </c>
      <c r="K24" s="13">
        <v>183.5</v>
      </c>
      <c r="L24" s="11"/>
      <c r="M24" s="11"/>
    </row>
    <row r="25" spans="2:13" ht="15.75" x14ac:dyDescent="0.25">
      <c r="B25" s="32"/>
      <c r="C25" s="20" t="str">
        <f t="shared" si="0"/>
        <v xml:space="preserve">   </v>
      </c>
      <c r="D25" s="31">
        <v>87</v>
      </c>
      <c r="E25" s="17" t="str">
        <f>_xlfn.XLOOKUP(B25,H$17:H$29,K$17:K$29," ")</f>
        <v xml:space="preserve"> </v>
      </c>
      <c r="F25" s="18" t="str">
        <f t="shared" si="2"/>
        <v xml:space="preserve"> </v>
      </c>
      <c r="G25" s="27"/>
      <c r="H25" s="25" t="s">
        <v>49</v>
      </c>
      <c r="I25" s="19" t="s">
        <v>47</v>
      </c>
      <c r="J25" s="12" t="s">
        <v>50</v>
      </c>
      <c r="K25" s="13">
        <v>168</v>
      </c>
      <c r="L25" s="11"/>
      <c r="M25" s="11"/>
    </row>
    <row r="26" spans="2:13" ht="15.75" x14ac:dyDescent="0.25">
      <c r="B26" s="32" t="s">
        <v>52</v>
      </c>
      <c r="C26" s="20" t="str">
        <f t="shared" si="0"/>
        <v>Pantaloni Snowboard FRANK</v>
      </c>
      <c r="D26" s="31">
        <v>9</v>
      </c>
      <c r="E26" s="17">
        <f t="shared" si="1"/>
        <v>140.5</v>
      </c>
      <c r="F26" s="18">
        <f t="shared" si="2"/>
        <v>1264.5</v>
      </c>
      <c r="G26" s="27"/>
      <c r="H26" s="25" t="s">
        <v>52</v>
      </c>
      <c r="I26" s="19" t="s">
        <v>47</v>
      </c>
      <c r="J26" s="12" t="s">
        <v>53</v>
      </c>
      <c r="K26" s="13">
        <v>140.5</v>
      </c>
      <c r="L26" s="11"/>
      <c r="M26" s="11"/>
    </row>
    <row r="27" spans="2:13" ht="15.75" x14ac:dyDescent="0.25">
      <c r="B27" s="32" t="s">
        <v>30</v>
      </c>
      <c r="C27" s="20" t="str">
        <f t="shared" si="0"/>
        <v>Snowboard EVIL</v>
      </c>
      <c r="D27" s="31">
        <v>5</v>
      </c>
      <c r="E27" s="17">
        <f t="shared" si="1"/>
        <v>620</v>
      </c>
      <c r="F27" s="18">
        <f t="shared" si="2"/>
        <v>3100</v>
      </c>
      <c r="G27" s="15"/>
      <c r="H27" s="25" t="s">
        <v>55</v>
      </c>
      <c r="I27" s="19" t="s">
        <v>56</v>
      </c>
      <c r="J27" s="12" t="s">
        <v>57</v>
      </c>
      <c r="K27" s="13">
        <v>197</v>
      </c>
      <c r="L27" s="11"/>
      <c r="M27" s="11"/>
    </row>
    <row r="28" spans="2:13" ht="15.75" x14ac:dyDescent="0.25">
      <c r="B28" s="32" t="s">
        <v>46</v>
      </c>
      <c r="C28" s="20" t="str">
        <f t="shared" si="0"/>
        <v>Pantaloni Snowboard FRONT</v>
      </c>
      <c r="D28" s="31">
        <v>4</v>
      </c>
      <c r="E28" s="17">
        <f t="shared" si="1"/>
        <v>183.5</v>
      </c>
      <c r="F28" s="18">
        <f t="shared" si="2"/>
        <v>734</v>
      </c>
      <c r="G28" s="15"/>
      <c r="H28" s="25" t="s">
        <v>58</v>
      </c>
      <c r="I28" s="19" t="s">
        <v>56</v>
      </c>
      <c r="J28" s="12" t="s">
        <v>59</v>
      </c>
      <c r="K28" s="13">
        <v>230</v>
      </c>
      <c r="L28" s="11"/>
      <c r="M28" s="11"/>
    </row>
    <row r="29" spans="2:13" ht="15.75" x14ac:dyDescent="0.25">
      <c r="B29" s="32" t="s">
        <v>61</v>
      </c>
      <c r="C29" s="20" t="str">
        <f t="shared" si="0"/>
        <v>Scarponi SOLID</v>
      </c>
      <c r="D29" s="31">
        <v>2</v>
      </c>
      <c r="E29" s="17">
        <f t="shared" si="1"/>
        <v>195.5</v>
      </c>
      <c r="F29" s="18">
        <f t="shared" si="2"/>
        <v>391</v>
      </c>
      <c r="G29" s="15"/>
      <c r="H29" s="25" t="s">
        <v>61</v>
      </c>
      <c r="I29" s="19" t="s">
        <v>56</v>
      </c>
      <c r="J29" s="12" t="s">
        <v>62</v>
      </c>
      <c r="K29" s="13">
        <v>195.5</v>
      </c>
      <c r="L29" s="11"/>
      <c r="M29" s="11"/>
    </row>
    <row r="30" spans="2:13" x14ac:dyDescent="0.25">
      <c r="B30" s="11"/>
      <c r="C30" s="11"/>
      <c r="D30" s="11"/>
      <c r="E30" s="15"/>
      <c r="F30" s="15"/>
      <c r="G30" s="15"/>
      <c r="H30" s="11"/>
      <c r="I30" s="11"/>
      <c r="J30" s="11"/>
      <c r="K30" s="11"/>
      <c r="L30" s="11"/>
      <c r="M30" s="11"/>
    </row>
    <row r="31" spans="2:13" ht="15.75" x14ac:dyDescent="0.25">
      <c r="C31" s="11"/>
      <c r="D31" s="11"/>
      <c r="E31" s="16" t="s">
        <v>51</v>
      </c>
      <c r="F31" s="18">
        <f>_xlfn.AGGREGATE(9,6,F17:F29)</f>
        <v>60040.5</v>
      </c>
      <c r="G31" s="15"/>
      <c r="H31" s="46"/>
      <c r="I31" s="11"/>
      <c r="J31" s="11"/>
      <c r="K31" s="11"/>
      <c r="L31" s="11"/>
      <c r="M31" s="11"/>
    </row>
    <row r="32" spans="2:13" ht="15.75" x14ac:dyDescent="0.25">
      <c r="E32" s="16" t="s">
        <v>54</v>
      </c>
      <c r="F32" s="18">
        <f>F31*22/100</f>
        <v>13208.91</v>
      </c>
    </row>
    <row r="33" spans="1:7" x14ac:dyDescent="0.25">
      <c r="E33" s="11"/>
      <c r="F33" s="11"/>
    </row>
    <row r="34" spans="1:7" ht="15.75" x14ac:dyDescent="0.25">
      <c r="E34" s="21" t="s">
        <v>60</v>
      </c>
      <c r="F34" s="18">
        <f>F31+F32</f>
        <v>73249.41</v>
      </c>
      <c r="G34" s="28"/>
    </row>
    <row r="36" spans="1:7" x14ac:dyDescent="0.25">
      <c r="B36" s="11"/>
      <c r="C36" s="11"/>
      <c r="D36" s="11"/>
    </row>
    <row r="37" spans="1:7" ht="15.75" x14ac:dyDescent="0.25">
      <c r="A37" s="44" t="s">
        <v>63</v>
      </c>
      <c r="B37" s="30" t="s">
        <v>61</v>
      </c>
      <c r="C37" s="45" t="str">
        <f>_xlfn.CONCAT(VLOOKUP(B37,H$17:K$29,2,FALSE)," ",VLOOKUP(B37,H$17:K$29,3,FALSE))</f>
        <v>Scarponi SOLID</v>
      </c>
      <c r="D37" s="33">
        <v>2</v>
      </c>
      <c r="E37" s="34">
        <f>VLOOKUP(B37,H$17:K$29,4,FALSE)</f>
        <v>195.5</v>
      </c>
      <c r="F37" s="43">
        <f>D37*E37</f>
        <v>391</v>
      </c>
    </row>
    <row r="38" spans="1:7" ht="15.75" x14ac:dyDescent="0.25">
      <c r="A38" s="44" t="s">
        <v>63</v>
      </c>
      <c r="B38" s="30" t="s">
        <v>52</v>
      </c>
      <c r="C38" s="45" t="str">
        <f>_xlfn.CONCAT(VLOOKUP(B38,H$17:K$29,2,FALSE)," ",VLOOKUP(B38,H$17:K$29,3,FALSE))</f>
        <v>Pantaloni Snowboard FRANK</v>
      </c>
      <c r="D38" s="33">
        <v>2</v>
      </c>
      <c r="E38" s="34">
        <f>VLOOKUP(B38,H$17:K$29,4,FALSE)</f>
        <v>140.5</v>
      </c>
      <c r="F38" s="43">
        <f>D38*E38</f>
        <v>281</v>
      </c>
    </row>
    <row r="39" spans="1:7" x14ac:dyDescent="0.25">
      <c r="B39" s="11"/>
      <c r="C39" s="11"/>
      <c r="D39" s="1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U p V T V c J D 4 q O l A A A A 9 g A A A B I A H A B D b 2 5 m a W c v U G F j a 2 F n Z S 5 4 b W w g o h g A K K A U A A A A A A A A A A A A A A A A A A A A A A A A A A A A h Y + x D o I w G I R f h X S n L W V R 8 l M G J x N J T D T G t S k V G q A Y W i z v 5 u A j + Q p i F H V z v L v v k r v 7 9 Q b Z 2 D b B R f V W d y Z F E a Y o U E Z 2 h T Z l i g Z 3 C h c o 4 7 A V s h a l C i b Y 2 G S 0 O k W V c + e E E O 8 9 9 j H u + p I w S i N y z D c 7 W a l W h N p Y J 4 x U 6 N M q / r c Q h 8 N r D G c 4 o k s c U 4 Y p k N m E X J s v w K a 9 z / T H h N X Q u K F X X L t w v Q c y S y D v D / w B U E s D B B Q A A g A I A F K V U 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l V N V U i v 8 a G 0 B A A B r B Q A A E w A c A E Z v c m 1 1 b G F z L 1 N l Y 3 R p b 2 4 x L m 0 g o h g A K K A U A A A A A A A A A A A A A A A A A A A A A A A A A A A A 7 V L N a s J A E L 4 L e Y d l p Z B A S K x Q C i 0 9 6 a U 3 U a E H k b I m Y x w 0 u 2 F 3 Y n + s 7 9 J n 6 C O 0 L 9 Z d o x Y b C z 2 0 N / e S 2 f m + z H z z 7 R h I C J V k g + p 7 f u 0 1 v I a Z C Q 0 p a / K u I G Q p 5 C r T Y o o J M m A Z 7 C 6 j X K V o A 8 F e 2 D 5 8 w D k S G F J j z m 7 Y A s h r M H s G q t Q J 2 M w d T K K e y M B 3 Q U d J A k n G 5 z O i w l z F M V L k K h S Q o o i U z m J 3 i / u Q W W 1 4 n 5 6 1 L 2 9 J L F D w I A i r y l a i a N n C V Y d V a z 1 y m f E W b f L O T M j M D j N 8 K s B J G o r J A q K h F t J M l c 4 7 a l H m 0 o H G 3 5 Q K V y t e 9 Q M e M r I A I 3 i k d c h W v C M K S 1 e Z q i E 9 Z R H x 7 P 5 i v p h E Q Y 0 x K A v Q z j Z L m O f v b 3 V G F 6 R B + n j d F I i P c 3 p a L V F a J 4 E l S I 6 c A 2 n X H E l I G F 2 M 6 6 J V X k o 8 S K + D v T 1 9 + 7 h L a 0 / l g / l y q A K 2 a f + b j + G h F 0 f H P z r x 7 w b Y a V 4 H X g P l T 1 L / b l W Z 3 w 5 O 6 3 p a 1 / 9 d 1 0 9 Q S w E C L Q A U A A I A C A B S l V N V w k P i o 6 U A A A D 2 A A A A E g A A A A A A A A A A A A A A A A A A A A A A Q 2 9 u Z m l n L 1 B h Y 2 t h Z 2 U u e G 1 s U E s B A i 0 A F A A C A A g A U p V T V Q / K 6 a u k A A A A 6 Q A A A B M A A A A A A A A A A A A A A A A A 8 Q A A A F t D b 2 5 0 Z W 5 0 X 1 R 5 c G V z X S 5 4 b W x Q S w E C L Q A U A A I A C A B S l V N V U i v 8 a G 0 B A A B r B Q A A E w A A A A A A A A A A A A A A A A D i 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L F g A A A A A A A G k 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p J T I w Z G V t b 2 d y Y W Z p Y 2 k l M j B l J T I w Z 2 V v Z 3 J h Z m l j a S U 1 Q m 1 v Z G l m a W N h J T I w J T d D J T I w b W 9 k a W Z p Y 2 E l M j B 3 a W t p d G V z d G 8 l N U 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I t M T A t M T l U M T Q 6 N T Y 6 N D I u O T U 2 N j E 2 N 1 o i I C 8 + P E V u d H J 5 I F R 5 c G U 9 I k Z p b G x D b 2 x 1 b W 5 U e X B l c y I g V m F s d W U 9 I n N C Z 1 k 9 I i A v P j x F b n R y e S B U e X B l P S J G a W x s Q 2 9 s d W 1 u T m F t Z X M i I F Z h b H V l P S J z W y Z x d W 9 0 O 1 J l Z 2 l v b m U m c X V v d D s s J n F 1 b 3 Q 7 R G V u c 2 l 0 w 6 A g K G F i L i 9 r b c K y 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h d G k g Z G V t b 2 d y Y W Z p Y 2 k g Z S B n Z W 9 n c m F m a W N p W 2 1 v Z G l m a W N h I H w g b W 9 k a W Z p Y 2 E g d 2 l r a X R l c 3 R v X S 9 B d X R v U m V t b 3 Z l Z E N v b H V t b n M x L n t S Z W d p b 2 5 l L D B 9 J n F 1 b 3 Q 7 L C Z x d W 9 0 O 1 N l Y 3 R p b 2 4 x L 0 R h d G k g Z G V t b 2 d y Y W Z p Y 2 k g Z S B n Z W 9 n c m F m a W N p W 2 1 v Z G l m a W N h I H w g b W 9 k a W Z p Y 2 E g d 2 l r a X R l c 3 R v X S 9 B d X R v U m V t b 3 Z l Z E N v b H V t b n M x L n t E Z W 5 z a X T D o C A o Y W I u L 2 t t w r I p L D F 9 J n F 1 b 3 Q 7 X S w m c X V v d D t D b 2 x 1 b W 5 D b 3 V u d C Z x d W 9 0 O z o y L C Z x d W 9 0 O 0 t l e U N v b H V t b k 5 h b W V z J n F 1 b 3 Q 7 O l t d L C Z x d W 9 0 O 0 N v b H V t b k l k Z W 5 0 a X R p Z X M m c X V v d D s 6 W y Z x d W 9 0 O 1 N l Y 3 R p b 2 4 x L 0 R h d G k g Z G V t b 2 d y Y W Z p Y 2 k g Z S B n Z W 9 n c m F m a W N p W 2 1 v Z G l m a W N h I H w g b W 9 k a W Z p Y 2 E g d 2 l r a X R l c 3 R v X S 9 B d X R v U m V t b 3 Z l Z E N v b H V t b n M x L n t S Z W d p b 2 5 l L D B 9 J n F 1 b 3 Q 7 L C Z x d W 9 0 O 1 N l Y 3 R p b 2 4 x L 0 R h d G k g Z G V t b 2 d y Y W Z p Y 2 k g Z S B n Z W 9 n c m F m a W N p W 2 1 v Z G l m a W N h I H w g b W 9 k a W Z p Y 2 E g d 2 l r a X R l c 3 R v X S 9 B d X R v U m V t b 3 Z l Z E N v b H V t b n M x L n t E Z W 5 z a X T D o C A o Y W I u L 2 t t w r I p L D F 9 J n F 1 b 3 Q 7 X S w m c X V v d D t S Z W x h d G l v b n N o a X B J b m Z v J n F 1 b 3 Q 7 O l t d f S I g L z 4 8 L 1 N 0 Y W J s Z U V u d H J p Z X M + P C 9 J d G V t P j x J d G V t P j x J d G V t T G 9 j Y X R p b 2 4 + P E l 0 Z W 1 U e X B l P k Z v c m 1 1 b G E 8 L 0 l 0 Z W 1 U e X B l P j x J d G V t U G F 0 a D 5 T Z W N 0 a W 9 u M S 9 E Y X R p J T I w Z G V t b 2 d y Y W Z p Y 2 k l M j B l J T I w Z 2 V v Z 3 J h Z m l j a S U 1 Q m 1 v Z G l m a W N h J T I w J T d D J T I w b W 9 k a W Z p Y 2 E l M j B 3 a W t p d G V z d G 8 l N U Q v U 2 9 1 c m N l P C 9 J d G V t U G F 0 a D 4 8 L 0 l 0 Z W 1 M b 2 N h d G l v b j 4 8 U 3 R h Y m x l R W 5 0 c m l l c y A v P j w v S X R l b T 4 8 S X R l b T 4 8 S X R l b U x v Y 2 F 0 a W 9 u P j x J d G V t V H l w Z T 5 G b 3 J t d W x h P C 9 J d G V t V H l w Z T 4 8 S X R l b V B h d G g + U 2 V j d G l v b j E v R G F 0 a S U y M G R l b W 9 n c m F m a W N p J T I w Z S U y M G d l b 2 d y Y W Z p Y 2 k l N U J t b 2 R p Z m l j Y S U y M C U 3 Q y U y M G 1 v Z G l m a W N h J T I w d 2 l r a X R l c 3 R v J T V E L 0 R h d G E w P C 9 J d G V t U G F 0 a D 4 8 L 0 l 0 Z W 1 M b 2 N h d G l v b j 4 8 U 3 R h Y m x l R W 5 0 c m l l c y A v P j w v S X R l b T 4 8 S X R l b T 4 8 S X R l b U x v Y 2 F 0 a W 9 u P j x J d G V t V H l w Z T 5 G b 3 J t d W x h P C 9 J d G V t V H l w Z T 4 8 S X R l b V B h d G g + U 2 V j d G l v b j E v R G F 0 a S U y M G R l b W 9 n c m F m a W N p J T I w Z S U y M G d l b 2 d y Y W Z p Y 2 k l N U J t b 2 R p Z m l j Y S U y M C U 3 Q y U y M G 1 v Z G l m a W N h J T I w d 2 l r a X R l c 3 R v J T V E L 0 N o Y W 5 n Z W Q l M j B U e X B l P C 9 J d G V t U G F 0 a D 4 8 L 0 l 0 Z W 1 M b 2 N h d G l v b j 4 8 U 3 R h Y m x l R W 5 0 c m l l c y A v P j w v S X R l b T 4 8 S X R l b T 4 8 S X R l b U x v Y 2 F 0 a W 9 u P j x J d G V t V H l w Z T 5 G b 3 J t d W x h P C 9 J d G V t V H l w Z T 4 8 S X R l b V B h d G g + U 2 V j d G l v b j E v R G F 0 a S U y M G R l b W 9 n c m F m a W N p J T I w Z S U y M G d l b 2 d y Y W Z p Y 2 k l N U J t b 2 R p Z m l j Y S U y M C U 3 Q y U y M G 1 v Z G l m a W N h J T I w d 2 l r a X R l c 3 R v J T V E L 1 J l b W 9 2 Z W Q l M j B D b 2 x 1 b W 5 z P C 9 J d G V t U G F 0 a D 4 8 L 0 l 0 Z W 1 M b 2 N h d G l v b j 4 8 U 3 R h Y m x l R W 5 0 c m l l c y A v P j w v S X R l b T 4 8 S X R l b T 4 8 S X R l b U x v Y 2 F 0 a W 9 u P j x J d G V t V H l w Z T 5 G b 3 J t d W x h P C 9 J d G V t V H l w Z T 4 8 S X R l b V B h d G g + U 2 V j d G l v b j E v R G F 0 a S U y M G R l b W 9 n c m F m a W N p J T I w Z S U y M G d l b 2 d y Y W Z p Y 2 k l N U J t b 2 R p Z m l j Y S U y M C U 3 Q y U y M G 1 v Z G l m a W N h J T I w d 2 l r a X R l c 3 R v J T V E 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x M C 0 x O V Q x N D o 1 N j o 0 M i 4 5 N T Y 2 M T Y 3 W i I g L z 4 8 R W 5 0 c n k g V H l w Z T 0 i R m l s b E N v b H V t b l R 5 c G V z I i B W Y W x 1 Z T 0 i c 0 J n W T 0 i I C 8 + P E V u d H J 5 I F R 5 c G U 9 I k Z p b G x D b 2 x 1 b W 5 O Y W 1 l c y I g V m F s d W U 9 I n N b J n F 1 b 3 Q 7 U m V n a W 9 u Z S Z x d W 9 0 O y w m c X V v d D t E Z W 5 z a X T D o C A o Y W I u L 2 t t w r I p J n F 1 b 3 Q 7 X S I g L z 4 8 R W 5 0 c n k g V H l w Z T 0 i R m l s b F N 0 Y X R 1 c y I g V m F s d W U 9 I n N D b 2 1 w b G V 0 Z S I g L z 4 8 R W 5 0 c n k g V H l w Z T 0 i R m l s b E N v d W 5 0 I i B W Y W x 1 Z T 0 i b D I y I i A v P j x F b n R y e S B U e X B l P S J S Z W x h d G l v b n N o a X B J b m Z v Q 2 9 u d G F p b m V y I i B W Y W x 1 Z T 0 i c 3 s m c X V v d D t j b 2 x 1 b W 5 D b 3 V u d C Z x d W 9 0 O z o y L C Z x d W 9 0 O 2 t l e U N v b H V t b k 5 h b W V z J n F 1 b 3 Q 7 O l t d L C Z x d W 9 0 O 3 F 1 Z X J 5 U m V s Y X R p b 2 5 z a G l w c y Z x d W 9 0 O z p b X S w m c X V v d D t j b 2 x 1 b W 5 J Z G V u d G l 0 a W V z J n F 1 b 3 Q 7 O l s m c X V v d D t T Z W N 0 a W 9 u M S 9 E Y X R p I G R l b W 9 n c m F m a W N p I G U g Z 2 V v Z 3 J h Z m l j a V t t b 2 R p Z m l j Y S B 8 I G 1 v Z G l m a W N h I H d p a 2 l 0 Z X N 0 b 1 0 v Q X V 0 b 1 J l b W 9 2 Z W R D b 2 x 1 b W 5 z M S 5 7 U m V n a W 9 u Z S w w f S Z x d W 9 0 O y w m c X V v d D t T Z W N 0 a W 9 u M S 9 E Y X R p I G R l b W 9 n c m F m a W N p I G U g Z 2 V v Z 3 J h Z m l j a V t t b 2 R p Z m l j Y S B 8 I G 1 v Z G l m a W N h I H d p a 2 l 0 Z X N 0 b 1 0 v Q X V 0 b 1 J l b W 9 2 Z W R D b 2 x 1 b W 5 z M S 5 7 R G V u c 2 l 0 w 6 A g K G F i L i 9 r b c K y K S w x f S Z x d W 9 0 O 1 0 s J n F 1 b 3 Q 7 Q 2 9 s d W 1 u Q 2 9 1 b n Q m c X V v d D s 6 M i w m c X V v d D t L Z X l D b 2 x 1 b W 5 O Y W 1 l c y Z x d W 9 0 O z p b X S w m c X V v d D t D b 2 x 1 b W 5 J Z G V u d G l 0 a W V z J n F 1 b 3 Q 7 O l s m c X V v d D t T Z W N 0 a W 9 u M S 9 E Y X R p I G R l b W 9 n c m F m a W N p I G U g Z 2 V v Z 3 J h Z m l j a V t t b 2 R p Z m l j Y S B 8 I G 1 v Z G l m a W N h I H d p a 2 l 0 Z X N 0 b 1 0 v Q X V 0 b 1 J l b W 9 2 Z W R D b 2 x 1 b W 5 z M S 5 7 U m V n a W 9 u Z S w w f S Z x d W 9 0 O y w m c X V v d D t T Z W N 0 a W 9 u M S 9 E Y X R p I G R l b W 9 n c m F m a W N p I G U g Z 2 V v Z 3 J h Z m l j a V t t b 2 R p Z m l j Y S B 8 I G 1 v Z G l m a W N h I H d p a 2 l 0 Z X N 0 b 1 0 v Q X V 0 b 1 J l b W 9 2 Z W R D b 2 x 1 b W 5 z M S 5 7 R G V u c 2 l 0 w 6 A g K G F i L i 9 r b c K y K S w x f S Z x d W 9 0 O 1 0 s J n F 1 b 3 Q 7 U m V s Y X R p b 2 5 z a G l w S W 5 m b y Z x d W 9 0 O z p b X X 0 i I C 8 + P E V u d H J 5 I F R 5 c G U 9 I k x v Y W R l Z F R v Q W 5 h b H l z a X N T Z X J 2 a W N l c y I g V m F s d W U 9 I m w w I i A v P j w v U 3 R h Y m x l R W 5 0 c m l l c z 4 8 L 0 l 0 Z W 0 + P E l 0 Z W 0 + P E l 0 Z W 1 M b 2 N h d G l v b j 4 8 S X R l b V R 5 c G U + R m 9 y b X V s Y T w v S X R l b V R 5 c G U + P E l 0 Z W 1 Q Y X R o P l N l Y 3 R p b 2 4 x L 0 R h d G k l M j B k Z W 1 v Z 3 J h Z m l j a S U y M G U l M j B n Z W 9 n c m F m a W N p J T V C b W 9 k a W Z p Y 2 E l M j A l N 0 M l M j B t b 2 R p Z m l j Y S U y M H d p a 2 l 0 Z X N 0 b y U 1 R C U y M C g y K S 9 T b 3 V y Y 2 U 8 L 0 l 0 Z W 1 Q Y X R o P j w v S X R l b U x v Y 2 F 0 a W 9 u P j x T d G F i b G V F b n R y a W V z I C 8 + P C 9 J d G V t P j x J d G V t P j x J d G V t T G 9 j Y X R p b 2 4 + P E l 0 Z W 1 U e X B l P k Z v c m 1 1 b G E 8 L 0 l 0 Z W 1 U e X B l P j x J d G V t U G F 0 a D 5 T Z W N 0 a W 9 u M S 9 E Y X R p J T I w Z G V t b 2 d y Y W Z p Y 2 k l M j B l J T I w Z 2 V v Z 3 J h Z m l j a S U 1 Q m 1 v Z G l m a W N h J T I w J T d D J T I w b W 9 k a W Z p Y 2 E l M j B 3 a W t p d G V z d G 8 l N U Q l M j A o M i k v R G F 0 Y T A 8 L 0 l 0 Z W 1 Q Y X R o P j w v S X R l b U x v Y 2 F 0 a W 9 u P j x T d G F i b G V F b n R y a W V z I C 8 + P C 9 J d G V t P j x J d G V t P j x J d G V t T G 9 j Y X R p b 2 4 + P E l 0 Z W 1 U e X B l P k Z v c m 1 1 b G E 8 L 0 l 0 Z W 1 U e X B l P j x J d G V t U G F 0 a D 5 T Z W N 0 a W 9 u M S 9 E Y X R p J T I w Z G V t b 2 d y Y W Z p Y 2 k l M j B l J T I w Z 2 V v Z 3 J h Z m l j a S U 1 Q m 1 v Z G l m a W N h J T I w J T d D J T I w b W 9 k a W Z p Y 2 E l M j B 3 a W t p d G V z d G 8 l N U Q l M j A o M i k v Q 2 h h b m d l Z C U y M F R 5 c G U 8 L 0 l 0 Z W 1 Q Y X R o P j w v S X R l b U x v Y 2 F 0 a W 9 u P j x T d G F i b G V F b n R y a W V z I C 8 + P C 9 J d G V t P j x J d G V t P j x J d G V t T G 9 j Y X R p b 2 4 + P E l 0 Z W 1 U e X B l P k Z v c m 1 1 b G E 8 L 0 l 0 Z W 1 U e X B l P j x J d G V t U G F 0 a D 5 T Z W N 0 a W 9 u M S 9 E Y X R p J T I w Z G V t b 2 d y Y W Z p Y 2 k l M j B l J T I w Z 2 V v Z 3 J h Z m l j a S U 1 Q m 1 v Z G l m a W N h J T I w J T d D J T I w b W 9 k a W Z p Y 2 E l M j B 3 a W t p d G V z d G 8 l N U Q l M j A o M i k v U m V t b 3 Z l Z C U y M E N v b H V t b n M 8 L 0 l 0 Z W 1 Q Y X R o P j w v S X R l b U x v Y 2 F 0 a W 9 u P j x T d G F i b G V F b n R y a W V z I C 8 + P C 9 J d G V t P j w v S X R l b X M + P C 9 M b 2 N h b F B h Y 2 t h Z 2 V N Z X R h Z G F 0 Y U Z p b G U + F g A A A F B L B Q Y A A A A A A A A A A A A A A A A A A A A A A A A m A Q A A A Q A A A N C M n d 8 B F d E R j H o A w E / C l + s B A A A A k g o D a B d o U U q m J N x A o V j f E w A A A A A C A A A A A A A Q Z g A A A A E A A C A A A A B 9 G z A f / D 2 x Y I Y k W a c 0 / F B s k 9 h f G J 4 t X q Q 7 E 8 M c n c U v r g A A A A A O g A A A A A I A A C A A A A B I X Q w r v x b 1 a k E U u w V 8 5 H S D 0 g v Z U x C f w g m U k H + 9 Z 9 3 r E V A A A A C c J j E 6 q d Y H o D O u W R s e k 8 A Y C H v F 4 j 5 s U k Q B 3 Z R Q T o w K f U x R y D m o 3 V W y x N d U z w + u M 8 + Z d J / / y 0 R W 5 R I D p D k v a I r H o j r d h Z 5 4 Q h m A y 4 1 1 m z C z v E A A A A B B D R q i Y F z t O v O Y K l j f 9 u t e j E c U Z f e H F T y j 9 R x l c R L J 5 / O i k m g E Q b s t Q r n t y d C n s v d J L M W S b E Y Z f j + 7 q r 9 2 e w h / < / D a t a M a s h u p > 
</file>

<file path=customXml/itemProps1.xml><?xml version="1.0" encoding="utf-8"?>
<ds:datastoreItem xmlns:ds="http://schemas.openxmlformats.org/officeDocument/2006/customXml" ds:itemID="{F3F1E968-7599-4041-9981-7812EF77DA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Esercizio 1</vt:lpstr>
      <vt:lpstr>Esercizio 1 - GRAF-PIVOT</vt:lpstr>
      <vt:lpstr>DASHBOARD</vt:lpstr>
      <vt:lpstr>Esercizio 2</vt:lpstr>
      <vt:lpstr>'Esercizio 1'!tabella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2022-08-31T13:49:04Z</dcterms:created>
  <dcterms:modified xsi:type="dcterms:W3CDTF">2022-10-19T17:37:55Z</dcterms:modified>
</cp:coreProperties>
</file>