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Ex1.xml" ContentType="application/vnd.ms-office.chartex+xml"/>
  <Override PartName="/xl/charts/style4.xml" ContentType="application/vnd.ms-office.chartstyle+xml"/>
  <Override PartName="/xl/charts/colors4.xml" ContentType="application/vnd.ms-office.chartcolorstyle+xml"/>
  <Override PartName="/xl/charts/chartEx2.xml" ContentType="application/vnd.ms-office.chartex+xml"/>
  <Override PartName="/xl/charts/style5.xml" ContentType="application/vnd.ms-office.chartstyle+xml"/>
  <Override PartName="/xl/charts/colors5.xml" ContentType="application/vnd.ms-office.chartcolorstyle+xml"/>
  <Override PartName="/xl/charts/chartEx3.xml" ContentType="application/vnd.ms-office.chartex+xml"/>
  <Override PartName="/xl/charts/style6.xml" ContentType="application/vnd.ms-office.chartstyle+xml"/>
  <Override PartName="/xl/charts/colors6.xml" ContentType="application/vnd.ms-office.chartcolorstyle+xml"/>
  <Override PartName="/xl/charts/chartEx4.xml" ContentType="application/vnd.ms-office.chartex+xml"/>
  <Override PartName="/xl/charts/style7.xml" ContentType="application/vnd.ms-office.chartstyle+xml"/>
  <Override PartName="/xl/charts/colors7.xml" ContentType="application/vnd.ms-office.chartcolorstyle+xml"/>
  <Override PartName="/xl/charts/chartEx5.xml" ContentType="application/vnd.ms-office.chartex+xml"/>
  <Override PartName="/xl/charts/style8.xml" ContentType="application/vnd.ms-office.chartstyle+xml"/>
  <Override PartName="/xl/charts/colors8.xml" ContentType="application/vnd.ms-office.chartcolorstyle+xml"/>
  <Override PartName="/xl/charts/chart4.xml" ContentType="application/vnd.openxmlformats-officedocument.drawingml.chart+xml"/>
  <Override PartName="/xl/charts/style9.xml" ContentType="application/vnd.ms-office.chartstyle+xml"/>
  <Override PartName="/xl/charts/colors9.xml" ContentType="application/vnd.ms-office.chartcolorstyle+xml"/>
  <Override PartName="/xl/charts/chart5.xml" ContentType="application/vnd.openxmlformats-officedocument.drawingml.chart+xml"/>
  <Override PartName="/xl/charts/style10.xml" ContentType="application/vnd.ms-office.chartstyle+xml"/>
  <Override PartName="/xl/charts/colors10.xml" ContentType="application/vnd.ms-office.chartcolorstyle+xml"/>
  <Override PartName="/xl/charts/chart6.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6.xml" ContentType="application/vnd.openxmlformats-officedocument.drawing+xml"/>
  <Override PartName="/xl/tables/table1.xml" ContentType="application/vnd.openxmlformats-officedocument.spreadsheetml.table+xml"/>
  <Override PartName="/xl/charts/chartEx6.xml" ContentType="application/vnd.ms-office.chartex+xml"/>
  <Override PartName="/xl/charts/style12.xml" ContentType="application/vnd.ms-office.chartstyle+xml"/>
  <Override PartName="/xl/charts/colors12.xml" ContentType="application/vnd.ms-office.chartcolorstyle+xml"/>
  <Override PartName="/xl/charts/chartEx7.xml" ContentType="application/vnd.ms-office.chartex+xml"/>
  <Override PartName="/xl/charts/style13.xml" ContentType="application/vnd.ms-office.chartstyle+xml"/>
  <Override PartName="/xl/charts/colors13.xml" ContentType="application/vnd.ms-office.chartcolorstyle+xml"/>
  <Override PartName="/xl/charts/chartEx8.xml" ContentType="application/vnd.ms-office.chartex+xml"/>
  <Override PartName="/xl/charts/style14.xml" ContentType="application/vnd.ms-office.chartstyle+xml"/>
  <Override PartName="/xl/charts/colors14.xml" ContentType="application/vnd.ms-office.chartcolorstyle+xml"/>
  <Override PartName="/xl/charts/chartEx9.xml" ContentType="application/vnd.ms-office.chartex+xml"/>
  <Override PartName="/xl/charts/style15.xml" ContentType="application/vnd.ms-office.chartstyle+xml"/>
  <Override PartName="/xl/charts/colors15.xml" ContentType="application/vnd.ms-office.chartcolorstyle+xml"/>
  <Override PartName="/xl/charts/chart7.xml" ContentType="application/vnd.openxmlformats-officedocument.drawingml.chart+xml"/>
  <Override PartName="/xl/charts/style16.xml" ContentType="application/vnd.ms-office.chartstyle+xml"/>
  <Override PartName="/xl/charts/colors16.xml" ContentType="application/vnd.ms-office.chartcolorstyle+xml"/>
  <Override PartName="/xl/charts/chartEx10.xml" ContentType="application/vnd.ms-office.chartex+xml"/>
  <Override PartName="/xl/charts/style17.xml" ContentType="application/vnd.ms-office.chartstyle+xml"/>
  <Override PartName="/xl/charts/colors17.xml" ContentType="application/vnd.ms-office.chartcolorstyle+xml"/>
  <Override PartName="/xl/charts/chart8.xml" ContentType="application/vnd.openxmlformats-officedocument.drawingml.chart+xml"/>
  <Override PartName="/xl/charts/style18.xml" ContentType="application/vnd.ms-office.chartstyle+xml"/>
  <Override PartName="/xl/charts/colors18.xml" ContentType="application/vnd.ms-office.chartcolorstyle+xml"/>
  <Override PartName="/xl/charts/chart9.xml" ContentType="application/vnd.openxmlformats-officedocument.drawingml.chart+xml"/>
  <Override PartName="/xl/charts/style19.xml" ContentType="application/vnd.ms-office.chartstyle+xml"/>
  <Override PartName="/xl/charts/colors19.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7.xml" ContentType="application/vnd.openxmlformats-officedocument.drawing+xml"/>
  <Override PartName="/xl/tables/table2.xml" ContentType="application/vnd.openxmlformats-officedocument.spreadsheetml.table+xml"/>
  <Override PartName="/xl/charts/chart10.xml" ContentType="application/vnd.openxmlformats-officedocument.drawingml.chart+xml"/>
  <Override PartName="/xl/charts/style20.xml" ContentType="application/vnd.ms-office.chartstyle+xml"/>
  <Override PartName="/xl/charts/colors20.xml" ContentType="application/vnd.ms-office.chartcolorstyle+xml"/>
  <Override PartName="/xl/charts/chart11.xml" ContentType="application/vnd.openxmlformats-officedocument.drawingml.chart+xml"/>
  <Override PartName="/xl/charts/style21.xml" ContentType="application/vnd.ms-office.chartstyle+xml"/>
  <Override PartName="/xl/charts/colors21.xml" ContentType="application/vnd.ms-office.chartcolorstyle+xml"/>
  <Override PartName="/xl/charts/chart12.xml" ContentType="application/vnd.openxmlformats-officedocument.drawingml.chart+xml"/>
  <Override PartName="/xl/charts/style22.xml" ContentType="application/vnd.ms-office.chartstyle+xml"/>
  <Override PartName="/xl/charts/colors22.xml" ContentType="application/vnd.ms-office.chartcolorstyle+xml"/>
  <Override PartName="/xl/charts/chartEx11.xml" ContentType="application/vnd.ms-office.chartex+xml"/>
  <Override PartName="/xl/charts/style23.xml" ContentType="application/vnd.ms-office.chartstyle+xml"/>
  <Override PartName="/xl/charts/colors23.xml" ContentType="application/vnd.ms-office.chartcolorstyle+xml"/>
  <Override PartName="/xl/drawings/drawing8.xml" ContentType="application/vnd.openxmlformats-officedocument.drawing+xml"/>
  <Override PartName="/xl/tables/table3.xml" ContentType="application/vnd.openxmlformats-officedocument.spreadsheetml.table+xml"/>
  <Override PartName="/xl/queryTables/queryTable1.xml" ContentType="application/vnd.openxmlformats-officedocument.spreadsheetml.queryTable+xml"/>
  <Override PartName="/xl/charts/chart13.xml" ContentType="application/vnd.openxmlformats-officedocument.drawingml.chart+xml"/>
  <Override PartName="/xl/charts/style24.xml" ContentType="application/vnd.ms-office.chartstyle+xml"/>
  <Override PartName="/xl/charts/colors24.xml" ContentType="application/vnd.ms-office.chartcolorstyle+xml"/>
  <Override PartName="/xl/drawings/drawing9.xml" ContentType="application/vnd.openxmlformats-officedocument.drawing+xml"/>
  <Override PartName="/xl/tables/table4.xml" ContentType="application/vnd.openxmlformats-officedocument.spreadsheetml.table+xml"/>
  <Override PartName="/xl/queryTables/queryTable2.xml" ContentType="application/vnd.openxmlformats-officedocument.spreadsheetml.queryTable+xml"/>
  <Override PartName="/xl/charts/chart14.xml" ContentType="application/vnd.openxmlformats-officedocument.drawingml.chart+xml"/>
  <Override PartName="/xl/charts/style25.xml" ContentType="application/vnd.ms-office.chartstyle+xml"/>
  <Override PartName="/xl/charts/colors25.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629"/>
  <workbookPr filterPrivacy="1" hidePivotFieldList="1"/>
  <xr:revisionPtr revIDLastSave="0" documentId="13_ncr:1_{E3BFDC4D-F528-4A3C-8023-0E3CBCD0EA3A}" xr6:coauthVersionLast="47" xr6:coauthVersionMax="47" xr10:uidLastSave="{00000000-0000-0000-0000-000000000000}"/>
  <bookViews>
    <workbookView xWindow="-120" yWindow="-120" windowWidth="20730" windowHeight="11160" xr2:uid="{E123DFDF-41E7-4503-B4AC-A725FA0C5974}"/>
  </bookViews>
  <sheets>
    <sheet name="Esercizio 1" sheetId="1" r:id="rId1"/>
    <sheet name="Esercizio 2" sheetId="2" r:id="rId2"/>
    <sheet name="Esercizio 2 - Sfida" sheetId="3" r:id="rId3"/>
    <sheet name="Esercizio 3" sheetId="4" r:id="rId4"/>
    <sheet name="DASHBOARD" sheetId="7" r:id="rId5"/>
    <sheet name="DATA&amp;PIVOT1" sheetId="5" r:id="rId6"/>
    <sheet name="DATA&amp;PIVOT2" sheetId="6" r:id="rId7"/>
    <sheet name="Power Query" sheetId="10" r:id="rId8"/>
    <sheet name="Power Query 2" sheetId="12" r:id="rId9"/>
  </sheets>
  <definedNames>
    <definedName name="_xlchart.v5.0" hidden="1">'DATA&amp;PIVOT1'!$AF$3</definedName>
    <definedName name="_xlchart.v5.1" hidden="1">'DATA&amp;PIVOT1'!$AF$4:$AF$23</definedName>
    <definedName name="_xlchart.v5.10" hidden="1">'DATA&amp;PIVOT1'!$AN$8</definedName>
    <definedName name="_xlchart.v5.11" hidden="1">'DATA&amp;PIVOT1'!$AN$9</definedName>
    <definedName name="_xlchart.v5.12" hidden="1">'DATA&amp;PIVOT2'!$AO$3</definedName>
    <definedName name="_xlchart.v5.13" hidden="1">'DATA&amp;PIVOT2'!$AO$4:$AO$23</definedName>
    <definedName name="_xlchart.v5.14" hidden="1">'DATA&amp;PIVOT2'!$AP$3</definedName>
    <definedName name="_xlchart.v5.15" hidden="1">'DATA&amp;PIVOT2'!$AP$4:$AP$23</definedName>
    <definedName name="_xlchart.v5.16" hidden="1">'DATA&amp;PIVOT1'!$AI$3</definedName>
    <definedName name="_xlchart.v5.17" hidden="1">'DATA&amp;PIVOT1'!$AI$4:$AI$7</definedName>
    <definedName name="_xlchart.v5.18" hidden="1">'DATA&amp;PIVOT1'!$AJ$3</definedName>
    <definedName name="_xlchart.v5.19" hidden="1">'DATA&amp;PIVOT1'!$AJ$4:$AJ$7</definedName>
    <definedName name="_xlchart.v5.2" hidden="1">'DATA&amp;PIVOT1'!$AG$3</definedName>
    <definedName name="_xlchart.v5.20" hidden="1">'DATA&amp;PIVOT1'!$AC$3</definedName>
    <definedName name="_xlchart.v5.21" hidden="1">'DATA&amp;PIVOT1'!$AC$4:$AC$23</definedName>
    <definedName name="_xlchart.v5.22" hidden="1">'DATA&amp;PIVOT1'!$AF$3</definedName>
    <definedName name="_xlchart.v5.23" hidden="1">'DATA&amp;PIVOT1'!$AF$4:$AF$23</definedName>
    <definedName name="_xlchart.v5.24" hidden="1">'DATA&amp;PIVOT1'!$AG$3</definedName>
    <definedName name="_xlchart.v5.25" hidden="1">'DATA&amp;PIVOT1'!$AG$4:$AG$23</definedName>
    <definedName name="_xlchart.v5.26" hidden="1">'DATA&amp;PIVOT1'!$AM$4</definedName>
    <definedName name="_xlchart.v5.27" hidden="1">'DATA&amp;PIVOT1'!$AM$5</definedName>
    <definedName name="_xlchart.v5.28" hidden="1">'DATA&amp;PIVOT1'!$AN$4</definedName>
    <definedName name="_xlchart.v5.29" hidden="1">'DATA&amp;PIVOT1'!$AN$5</definedName>
    <definedName name="_xlchart.v5.3" hidden="1">'DATA&amp;PIVOT1'!$AG$4:$AG$23</definedName>
    <definedName name="_xlchart.v5.30" hidden="1">'DATA&amp;PIVOT1'!$AI$3</definedName>
    <definedName name="_xlchart.v5.31" hidden="1">'DATA&amp;PIVOT1'!$AI$4:$AI$7</definedName>
    <definedName name="_xlchart.v5.32" hidden="1">'DATA&amp;PIVOT1'!$AJ$3</definedName>
    <definedName name="_xlchart.v5.33" hidden="1">'DATA&amp;PIVOT1'!$AJ$4:$AJ$7</definedName>
    <definedName name="_xlchart.v5.34" hidden="1">'DATA&amp;PIVOT1'!$AM$8</definedName>
    <definedName name="_xlchart.v5.35" hidden="1">'DATA&amp;PIVOT1'!$AM$9</definedName>
    <definedName name="_xlchart.v5.36" hidden="1">'DATA&amp;PIVOT1'!$AN$8</definedName>
    <definedName name="_xlchart.v5.37" hidden="1">'DATA&amp;PIVOT1'!$AN$9</definedName>
    <definedName name="_xlchart.v5.38" hidden="1">'DATA&amp;PIVOT1'!$AA$60</definedName>
    <definedName name="_xlchart.v5.39" hidden="1">'DATA&amp;PIVOT1'!$AA$61:$AA$62</definedName>
    <definedName name="_xlchart.v5.4" hidden="1">'DATA&amp;PIVOT1'!$AM$4</definedName>
    <definedName name="_xlchart.v5.40" hidden="1">'DATA&amp;PIVOT1'!$AB$60</definedName>
    <definedName name="_xlchart.v5.41" hidden="1">'DATA&amp;PIVOT1'!$AB$61:$AB$62</definedName>
    <definedName name="_xlchart.v5.42" hidden="1">'DATA&amp;PIVOT1'!$AA$60</definedName>
    <definedName name="_xlchart.v5.43" hidden="1">'DATA&amp;PIVOT1'!$AA$61:$AA$62</definedName>
    <definedName name="_xlchart.v5.44" hidden="1">'DATA&amp;PIVOT1'!$AB$60</definedName>
    <definedName name="_xlchart.v5.45" hidden="1">'DATA&amp;PIVOT1'!$AB$61:$AB$62</definedName>
    <definedName name="_xlchart.v5.46" hidden="1">'DATA&amp;PIVOT2'!$AO$3</definedName>
    <definedName name="_xlchart.v5.47" hidden="1">'DATA&amp;PIVOT2'!$AO$4:$AO$23</definedName>
    <definedName name="_xlchart.v5.48" hidden="1">'DATA&amp;PIVOT2'!$AP$3</definedName>
    <definedName name="_xlchart.v5.49" hidden="1">'DATA&amp;PIVOT2'!$AP$4:$AP$23</definedName>
    <definedName name="_xlchart.v5.5" hidden="1">'DATA&amp;PIVOT1'!$AM$5</definedName>
    <definedName name="_xlchart.v5.6" hidden="1">'DATA&amp;PIVOT1'!$AN$4</definedName>
    <definedName name="_xlchart.v5.7" hidden="1">'DATA&amp;PIVOT1'!$AN$5</definedName>
    <definedName name="_xlchart.v5.8" hidden="1">'DATA&amp;PIVOT1'!$AM$8</definedName>
    <definedName name="_xlchart.v5.9" hidden="1">'DATA&amp;PIVOT1'!$AM$9</definedName>
    <definedName name="_xlcn.WorksheetConnection_DATAPIVOT1AA61AB621" hidden="1">'DATA&amp;PIVOT1'!$AA$61:$AB$62</definedName>
    <definedName name="ExternalData_1" localSheetId="7" hidden="1">'Power Query'!$A$1:$B$212</definedName>
    <definedName name="ExternalData_1" localSheetId="8" hidden="1">'Power Query 2'!$A$1:$G$101</definedName>
    <definedName name="Slicer_Anz_lavoro">#N/A</definedName>
    <definedName name="Slicer_Months">#N/A</definedName>
    <definedName name="Slicer_Regione">#N/A</definedName>
    <definedName name="Slicer_Settore">#N/A</definedName>
    <definedName name="Slicer_Settore1">#N/A</definedName>
    <definedName name="Slicer_Tipo_contratto">#N/A</definedName>
    <definedName name="Slicer_Venditore">#N/A</definedName>
  </definedNames>
  <calcPr calcId="191029"/>
  <pivotCaches>
    <pivotCache cacheId="36" r:id="rId10"/>
    <pivotCache cacheId="157" r:id="rId11"/>
  </pivotCaches>
  <extLst>
    <ext xmlns:x14="http://schemas.microsoft.com/office/spreadsheetml/2009/9/main" uri="{BBE1A952-AA13-448e-AADC-164F8A28A991}">
      <x14:slicerCaches>
        <x14:slicerCache r:id="rId12"/>
        <x14:slicerCache r:id="rId13"/>
        <x14:slicerCache r:id="rId14"/>
        <x14:slicerCache r:id="rId15"/>
        <x14:slicerCache r:id="rId16"/>
        <x14:slicerCache r:id="rId17"/>
        <x14:slicerCache r:id="rId1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name="Range" connection="WorksheetConnection_DATA&amp;PIVOT1!$AA$61:$AB$62"/>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J4" i="5" l="1"/>
  <c r="AG5" i="5"/>
  <c r="AG6" i="5"/>
  <c r="AG7" i="5"/>
  <c r="AG8" i="5"/>
  <c r="AG9" i="5"/>
  <c r="AG10" i="5"/>
  <c r="AG11" i="5"/>
  <c r="AG12" i="5"/>
  <c r="AG13" i="5"/>
  <c r="AG14" i="5"/>
  <c r="AG15" i="5"/>
  <c r="AG16" i="5"/>
  <c r="AG17" i="5"/>
  <c r="AG18" i="5"/>
  <c r="AG19" i="5"/>
  <c r="AG20" i="5"/>
  <c r="AG21" i="5"/>
  <c r="AG22" i="5"/>
  <c r="AG23" i="5"/>
  <c r="AG4" i="5"/>
  <c r="AD5" i="5"/>
  <c r="AD6" i="5"/>
  <c r="AD7" i="5"/>
  <c r="AD8" i="5"/>
  <c r="AD9" i="5"/>
  <c r="AD10" i="5"/>
  <c r="AD11" i="5"/>
  <c r="AD12" i="5"/>
  <c r="AD13" i="5"/>
  <c r="AD14" i="5"/>
  <c r="AD15" i="5"/>
  <c r="AD16" i="5"/>
  <c r="AD17" i="5"/>
  <c r="AD18" i="5"/>
  <c r="AD19" i="5"/>
  <c r="AD20" i="5"/>
  <c r="AD21" i="5"/>
  <c r="AD22" i="5"/>
  <c r="AD23" i="5"/>
  <c r="AD4" i="5"/>
  <c r="P29" i="5"/>
  <c r="G14" i="2"/>
  <c r="B23" i="2" s="1"/>
  <c r="B9" i="3"/>
  <c r="C17" i="2"/>
  <c r="L2" i="1"/>
  <c r="J2" i="1"/>
  <c r="H11" i="4"/>
  <c r="I15" i="4" s="1"/>
  <c r="I14" i="4"/>
  <c r="H14" i="4"/>
  <c r="AP5" i="6"/>
  <c r="AP6" i="6"/>
  <c r="AP7" i="6"/>
  <c r="AP8" i="6"/>
  <c r="AP9" i="6"/>
  <c r="AP10" i="6"/>
  <c r="AP11" i="6"/>
  <c r="AP12" i="6"/>
  <c r="AP13" i="6"/>
  <c r="AP14" i="6"/>
  <c r="AP15" i="6"/>
  <c r="AP16" i="6"/>
  <c r="AP17" i="6"/>
  <c r="AP18" i="6"/>
  <c r="AP19" i="6"/>
  <c r="AP20" i="6"/>
  <c r="AP21" i="6"/>
  <c r="AP22" i="6"/>
  <c r="AP23" i="6"/>
  <c r="AP4" i="6"/>
  <c r="F29" i="7"/>
  <c r="F30" i="7"/>
  <c r="F31" i="7"/>
  <c r="K29" i="7"/>
  <c r="F61" i="5"/>
  <c r="G61" i="5"/>
  <c r="F60" i="5"/>
  <c r="G60" i="5"/>
  <c r="F55" i="5"/>
  <c r="F56" i="5"/>
  <c r="F57" i="5"/>
  <c r="F58" i="5"/>
  <c r="F59" i="5"/>
  <c r="G55" i="5"/>
  <c r="G56" i="5"/>
  <c r="G57" i="5"/>
  <c r="G58" i="5"/>
  <c r="G59" i="5"/>
  <c r="AN9" i="5"/>
  <c r="AN5" i="5"/>
  <c r="P31" i="5"/>
  <c r="P30" i="5"/>
  <c r="D20" i="2" l="1"/>
  <c r="C20" i="2"/>
  <c r="H15" i="4"/>
  <c r="K30" i="7"/>
  <c r="K31" i="7"/>
  <c r="G30" i="5"/>
  <c r="G31" i="5"/>
  <c r="G32" i="5"/>
  <c r="G33" i="5"/>
  <c r="G34" i="5"/>
  <c r="G35" i="5"/>
  <c r="G36" i="5"/>
  <c r="G37" i="5"/>
  <c r="G38" i="5"/>
  <c r="G39" i="5"/>
  <c r="G40" i="5"/>
  <c r="G41" i="5"/>
  <c r="G42" i="5"/>
  <c r="G43" i="5"/>
  <c r="G44" i="5"/>
  <c r="G45" i="5"/>
  <c r="G46" i="5"/>
  <c r="G47" i="5"/>
  <c r="G48" i="5"/>
  <c r="G49" i="5"/>
  <c r="G50" i="5"/>
  <c r="G51" i="5"/>
  <c r="G52" i="5"/>
  <c r="G53" i="5"/>
  <c r="G54" i="5"/>
  <c r="F30" i="5"/>
  <c r="F31" i="5"/>
  <c r="F32" i="5"/>
  <c r="F33" i="5"/>
  <c r="F34" i="5"/>
  <c r="F35" i="5"/>
  <c r="F36" i="5"/>
  <c r="F37" i="5"/>
  <c r="F38" i="5"/>
  <c r="F39" i="5"/>
  <c r="F40" i="5"/>
  <c r="F41" i="5"/>
  <c r="F42" i="5"/>
  <c r="F43" i="5"/>
  <c r="F44" i="5"/>
  <c r="F45" i="5"/>
  <c r="F46" i="5"/>
  <c r="F47" i="5"/>
  <c r="F48" i="5"/>
  <c r="F49" i="5"/>
  <c r="F50" i="5"/>
  <c r="F51" i="5"/>
  <c r="F52" i="5"/>
  <c r="F53" i="5"/>
  <c r="F54" i="5"/>
  <c r="G29" i="5"/>
  <c r="F29" i="5"/>
  <c r="G28" i="5"/>
  <c r="F28" i="5"/>
  <c r="G27" i="5"/>
  <c r="F27" i="5"/>
  <c r="G26" i="5"/>
  <c r="F26" i="5"/>
  <c r="G25" i="5"/>
  <c r="F25" i="5"/>
  <c r="G24" i="5"/>
  <c r="F24" i="5"/>
  <c r="G23" i="5"/>
  <c r="F23" i="5"/>
  <c r="G22" i="5"/>
  <c r="F22" i="5"/>
  <c r="G21" i="5"/>
  <c r="F21" i="5"/>
  <c r="G20" i="5"/>
  <c r="F20" i="5"/>
  <c r="G19" i="5"/>
  <c r="F19" i="5"/>
  <c r="G18" i="5"/>
  <c r="F18" i="5"/>
  <c r="G17" i="5"/>
  <c r="F17" i="5"/>
  <c r="G16" i="5"/>
  <c r="F16" i="5"/>
  <c r="G15" i="5"/>
  <c r="F15" i="5"/>
  <c r="G14" i="5"/>
  <c r="F14" i="5"/>
  <c r="G13" i="5"/>
  <c r="F13" i="5"/>
  <c r="G12" i="5"/>
  <c r="F12" i="5"/>
  <c r="G11" i="5"/>
  <c r="F11" i="5"/>
  <c r="G10" i="5"/>
  <c r="F10" i="5"/>
  <c r="G9" i="5"/>
  <c r="F9" i="5"/>
  <c r="G8" i="5"/>
  <c r="F8" i="5"/>
  <c r="G7" i="5"/>
  <c r="F7" i="5"/>
  <c r="G6" i="5"/>
  <c r="F6" i="5"/>
  <c r="G5" i="5"/>
  <c r="F5" i="5"/>
  <c r="G4" i="5"/>
  <c r="F4" i="5"/>
  <c r="G3" i="5"/>
  <c r="F3" i="5"/>
  <c r="G2" i="5"/>
  <c r="F2" i="5"/>
  <c r="I18" i="4"/>
  <c r="I11" i="4"/>
  <c r="E8" i="2"/>
  <c r="B14" i="2"/>
  <c r="B11" i="2"/>
  <c r="C5" i="2"/>
  <c r="A14" i="2" s="1"/>
  <c r="C8" i="2"/>
  <c r="D8" i="2"/>
  <c r="B8" i="2"/>
  <c r="A11" i="2"/>
  <c r="H3" i="4"/>
  <c r="H5" i="4"/>
  <c r="H6" i="4"/>
  <c r="H7" i="4"/>
  <c r="H8" i="4"/>
  <c r="H9" i="4"/>
  <c r="H4" i="4"/>
  <c r="F4" i="2"/>
  <c r="F5" i="2"/>
  <c r="F6" i="2"/>
  <c r="F7" i="2"/>
  <c r="F8" i="2"/>
  <c r="F9" i="2"/>
  <c r="F10" i="2"/>
  <c r="F11" i="2"/>
  <c r="F3" i="2"/>
  <c r="B20" i="2"/>
  <c r="A20" i="2"/>
  <c r="A23" i="2"/>
  <c r="A24" i="2" s="1"/>
  <c r="D17" i="2"/>
  <c r="I2" i="1"/>
  <c r="M2" i="1"/>
  <c r="A17" i="2"/>
  <c r="B17" i="2"/>
  <c r="K2" i="1"/>
  <c r="M3" i="1"/>
  <c r="M4" i="1"/>
  <c r="M5" i="1"/>
  <c r="M6" i="1"/>
  <c r="M7" i="1"/>
  <c r="M8" i="1"/>
  <c r="M9" i="1"/>
  <c r="M10" i="1"/>
  <c r="M11" i="1"/>
  <c r="M12" i="1"/>
  <c r="M13" i="1"/>
  <c r="M14" i="1"/>
  <c r="M15" i="1"/>
  <c r="M16" i="1"/>
  <c r="M17" i="1"/>
  <c r="M18" i="1"/>
  <c r="M19" i="1"/>
  <c r="M20" i="1"/>
  <c r="M21" i="1"/>
  <c r="M22" i="1"/>
  <c r="M23" i="1"/>
  <c r="M24" i="1"/>
  <c r="M25" i="1"/>
  <c r="M26" i="1"/>
  <c r="M27" i="1"/>
  <c r="M28" i="1"/>
  <c r="M29" i="1"/>
  <c r="L3" i="1"/>
  <c r="L4" i="1"/>
  <c r="L5" i="1"/>
  <c r="L6" i="1"/>
  <c r="L7" i="1"/>
  <c r="L8" i="1"/>
  <c r="L9" i="1"/>
  <c r="L10" i="1"/>
  <c r="L11" i="1"/>
  <c r="L12" i="1"/>
  <c r="L13" i="1"/>
  <c r="L14" i="1"/>
  <c r="L15" i="1"/>
  <c r="L16" i="1"/>
  <c r="L17" i="1"/>
  <c r="L18" i="1"/>
  <c r="L19" i="1"/>
  <c r="L20" i="1"/>
  <c r="L21" i="1"/>
  <c r="L22" i="1"/>
  <c r="L23" i="1"/>
  <c r="L24" i="1"/>
  <c r="L25" i="1"/>
  <c r="L26" i="1"/>
  <c r="L27" i="1"/>
  <c r="L28" i="1"/>
  <c r="L29" i="1"/>
  <c r="K3" i="1"/>
  <c r="K4" i="1"/>
  <c r="K5" i="1"/>
  <c r="K6" i="1"/>
  <c r="K7" i="1"/>
  <c r="K8" i="1"/>
  <c r="K9" i="1"/>
  <c r="K10" i="1"/>
  <c r="K11" i="1"/>
  <c r="K12" i="1"/>
  <c r="K13" i="1"/>
  <c r="K14" i="1"/>
  <c r="K15" i="1"/>
  <c r="K16" i="1"/>
  <c r="K17" i="1"/>
  <c r="K18" i="1"/>
  <c r="K19" i="1"/>
  <c r="K20" i="1"/>
  <c r="K21" i="1"/>
  <c r="K22" i="1"/>
  <c r="K23" i="1"/>
  <c r="K24" i="1"/>
  <c r="K25" i="1"/>
  <c r="K26" i="1"/>
  <c r="K27" i="1"/>
  <c r="K28" i="1"/>
  <c r="K29" i="1"/>
  <c r="J3" i="1"/>
  <c r="J4" i="1"/>
  <c r="J5" i="1"/>
  <c r="J6" i="1"/>
  <c r="J7" i="1"/>
  <c r="J8" i="1"/>
  <c r="J9" i="1"/>
  <c r="J10" i="1"/>
  <c r="J11" i="1"/>
  <c r="J12" i="1"/>
  <c r="J13" i="1"/>
  <c r="J14" i="1"/>
  <c r="J15" i="1"/>
  <c r="J16" i="1"/>
  <c r="J17" i="1"/>
  <c r="J18" i="1"/>
  <c r="J19" i="1"/>
  <c r="J20" i="1"/>
  <c r="J21" i="1"/>
  <c r="J22" i="1"/>
  <c r="J23" i="1"/>
  <c r="J24" i="1"/>
  <c r="J25" i="1"/>
  <c r="J26" i="1"/>
  <c r="J27" i="1"/>
  <c r="J28" i="1"/>
  <c r="J29" i="1"/>
  <c r="H2" i="1"/>
  <c r="I3" i="1"/>
  <c r="I4" i="1"/>
  <c r="I5" i="1"/>
  <c r="I6" i="1"/>
  <c r="I7" i="1"/>
  <c r="I8" i="1"/>
  <c r="I9" i="1"/>
  <c r="I10" i="1"/>
  <c r="I11" i="1"/>
  <c r="I12" i="1"/>
  <c r="I13" i="1"/>
  <c r="I14" i="1"/>
  <c r="I15" i="1"/>
  <c r="I16" i="1"/>
  <c r="I17" i="1"/>
  <c r="I18" i="1"/>
  <c r="I19" i="1"/>
  <c r="I20" i="1"/>
  <c r="I21" i="1"/>
  <c r="I22" i="1"/>
  <c r="I23" i="1"/>
  <c r="I24" i="1"/>
  <c r="I25" i="1"/>
  <c r="I26" i="1"/>
  <c r="I27" i="1"/>
  <c r="I28" i="1"/>
  <c r="I29" i="1"/>
  <c r="H3" i="1"/>
  <c r="H4" i="1"/>
  <c r="H5" i="1"/>
  <c r="H6" i="1"/>
  <c r="H7" i="1"/>
  <c r="H8" i="1"/>
  <c r="H9" i="1"/>
  <c r="H10" i="1"/>
  <c r="H11" i="1"/>
  <c r="H12" i="1"/>
  <c r="H13" i="1"/>
  <c r="H14" i="1"/>
  <c r="H15" i="1"/>
  <c r="H16" i="1"/>
  <c r="H17" i="1"/>
  <c r="H18" i="1"/>
  <c r="H19" i="1"/>
  <c r="H20" i="1"/>
  <c r="H21" i="1"/>
  <c r="H22" i="1"/>
  <c r="H23" i="1"/>
  <c r="H24" i="1"/>
  <c r="H25" i="1"/>
  <c r="H26" i="1"/>
  <c r="H27" i="1"/>
  <c r="H28" i="1"/>
  <c r="H29" i="1"/>
  <c r="G29" i="1"/>
  <c r="F29" i="1"/>
  <c r="G14" i="1"/>
  <c r="F14" i="1"/>
  <c r="G21" i="1"/>
  <c r="F21" i="1"/>
  <c r="G3" i="1"/>
  <c r="F3" i="1"/>
  <c r="G19" i="1"/>
  <c r="G5" i="1"/>
  <c r="F19" i="1"/>
  <c r="F5" i="1"/>
  <c r="G25" i="1"/>
  <c r="G15" i="1"/>
  <c r="G17" i="1"/>
  <c r="G9" i="1"/>
  <c r="G6" i="1"/>
  <c r="G12" i="1"/>
  <c r="G7" i="1"/>
  <c r="G11" i="1"/>
  <c r="G16" i="1"/>
  <c r="G2" i="1"/>
  <c r="G26" i="1"/>
  <c r="G27" i="1"/>
  <c r="G28" i="1"/>
  <c r="G10" i="1"/>
  <c r="G13" i="1"/>
  <c r="G18" i="1"/>
  <c r="G23" i="1"/>
  <c r="G8" i="1"/>
  <c r="G24" i="1"/>
  <c r="G22" i="1"/>
  <c r="G20" i="1"/>
  <c r="G4" i="1"/>
  <c r="F25" i="1"/>
  <c r="F15" i="1"/>
  <c r="F17" i="1"/>
  <c r="F9" i="1"/>
  <c r="F6" i="1"/>
  <c r="F12" i="1"/>
  <c r="F7" i="1"/>
  <c r="F11" i="1"/>
  <c r="F16" i="1"/>
  <c r="F2" i="1"/>
  <c r="F26" i="1"/>
  <c r="F27" i="1"/>
  <c r="F28" i="1"/>
  <c r="F10" i="1"/>
  <c r="F13" i="1"/>
  <c r="F18" i="1"/>
  <c r="F23" i="1"/>
  <c r="F8" i="1"/>
  <c r="F24" i="1"/>
  <c r="F22" i="1"/>
  <c r="F20" i="1"/>
  <c r="F4" i="1"/>
  <c r="H18" i="4" l="1"/>
  <c r="B24"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29B0146-A3E0-4FA1-B2B4-3191CFC2165C}" keepAlive="1" name="Query - Errors in Table 0" description="Connection to the 'Errors in Table 0' query in the workbook." type="5" refreshedVersion="0" background="1">
    <dbPr connection="Provider=Microsoft.Mashup.OleDb.1;Data Source=$Workbook$;Location=&quot;Errors in Table 0&quot;;Extended Properties=&quot;&quot;" command="SELECT * FROM [Errors in Table 0]"/>
  </connection>
  <connection id="2" xr16:uid="{B9095722-22F6-4855-970A-F56193B49195}" keepAlive="1" name="Query - Table 0" description="Connection to the 'Table 0' query in the workbook." type="5" refreshedVersion="8" background="1" saveData="1">
    <dbPr connection="Provider=Microsoft.Mashup.OleDb.1;Data Source=$Workbook$;Location=&quot;Table 0&quot;;Extended Properties=&quot;&quot;" command="SELECT * FROM [Table 0]"/>
  </connection>
  <connection id="3" xr16:uid="{CFE65231-79A5-4286-BEAD-1C2129A060B7}" keepAlive="1" name="Query - Table 0 (2)" description="Connection to the 'Table 0 (2)' query in the workbook." type="5" refreshedVersion="8" background="1" saveData="1">
    <dbPr connection="Provider=Microsoft.Mashup.OleDb.1;Data Source=$Workbook$;Location=&quot;Table 0 (2)&quot;;Extended Properties=&quot;&quot;" command="SELECT * FROM [Table 0 (2)]"/>
  </connection>
  <connection id="4" xr16:uid="{AE2A7AF1-4989-45C1-BE38-D008E4A7F4B0}"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5" xr16:uid="{497F84C1-3DA0-4DAC-8769-873914F91955}" name="WorksheetConnection_DATA&amp;PIVOT1!$AA$61:$AB$62" type="102" refreshedVersion="8" minRefreshableVersion="5">
    <extLst>
      <ext xmlns:x15="http://schemas.microsoft.com/office/spreadsheetml/2010/11/main" uri="{DE250136-89BD-433C-8126-D09CA5730AF9}">
        <x15:connection id="Range">
          <x15:rangePr sourceName="_xlcn.WorksheetConnection_DATAPIVOT1AA61AB621"/>
        </x15:connection>
      </ext>
    </extLst>
  </connection>
</connections>
</file>

<file path=xl/sharedStrings.xml><?xml version="1.0" encoding="utf-8"?>
<sst xmlns="http://schemas.openxmlformats.org/spreadsheetml/2006/main" count="1409" uniqueCount="593">
  <si>
    <t>Amministrazione</t>
  </si>
  <si>
    <t>Direzione</t>
  </si>
  <si>
    <t>Produzione</t>
  </si>
  <si>
    <t>Cognome</t>
  </si>
  <si>
    <t>Settore</t>
  </si>
  <si>
    <t>Stipendio</t>
  </si>
  <si>
    <t>Età</t>
  </si>
  <si>
    <t>Anz_lavoro</t>
  </si>
  <si>
    <t>Dt_assunzione</t>
  </si>
  <si>
    <t>Dt_nascita</t>
  </si>
  <si>
    <t>Commerciale</t>
  </si>
  <si>
    <t>Dipendende 1</t>
  </si>
  <si>
    <t>Dipendende 2</t>
  </si>
  <si>
    <t>Dipendende 3</t>
  </si>
  <si>
    <t>Dipendende 4</t>
  </si>
  <si>
    <t>Dipendende 5</t>
  </si>
  <si>
    <t>Dipendende 6</t>
  </si>
  <si>
    <t>Dipendende 7</t>
  </si>
  <si>
    <t>Dipendende 8</t>
  </si>
  <si>
    <t>Dipendende 9</t>
  </si>
  <si>
    <t>Dipendende 10</t>
  </si>
  <si>
    <t>Dipendende 11</t>
  </si>
  <si>
    <t>Dipendende 12</t>
  </si>
  <si>
    <t>Dipendende 13</t>
  </si>
  <si>
    <t>Dipendende 14</t>
  </si>
  <si>
    <t>Dipendende 15</t>
  </si>
  <si>
    <t>Dipendende 16</t>
  </si>
  <si>
    <t>Dipendende 17</t>
  </si>
  <si>
    <t>Dipendende 18</t>
  </si>
  <si>
    <t>Dipendende 19</t>
  </si>
  <si>
    <t>Dipendende 20</t>
  </si>
  <si>
    <t>Dipendende 21</t>
  </si>
  <si>
    <t>Dipendende 22</t>
  </si>
  <si>
    <t>Dipendende 23</t>
  </si>
  <si>
    <t>Dipendende 24</t>
  </si>
  <si>
    <t>Dipendende 25</t>
  </si>
  <si>
    <t>Dipendende 26</t>
  </si>
  <si>
    <t>Dipendende 27</t>
  </si>
  <si>
    <t>Dipendende 28</t>
  </si>
  <si>
    <t>Età2</t>
  </si>
  <si>
    <t>Anz_lavoro2</t>
  </si>
  <si>
    <t>Età3</t>
  </si>
  <si>
    <t>Anz_lavoro3</t>
  </si>
  <si>
    <t>Età4</t>
  </si>
  <si>
    <t>Anz_lavoro4</t>
  </si>
  <si>
    <t>Festività 2020</t>
  </si>
  <si>
    <t>Capodanno</t>
  </si>
  <si>
    <t>data iniziale</t>
  </si>
  <si>
    <t>Epifania</t>
  </si>
  <si>
    <t>Lunedì di pasqua</t>
  </si>
  <si>
    <t>Liberazione</t>
  </si>
  <si>
    <t>data finale</t>
  </si>
  <si>
    <t>numero settimana</t>
  </si>
  <si>
    <t>Festa del lavoro</t>
  </si>
  <si>
    <t>Festa della Repubblica</t>
  </si>
  <si>
    <t>Ferragosto assunzione</t>
  </si>
  <si>
    <t>Natale</t>
  </si>
  <si>
    <t>S. Stefano</t>
  </si>
  <si>
    <r>
      <t xml:space="preserve">differenza giorni </t>
    </r>
    <r>
      <rPr>
        <sz val="11"/>
        <color rgb="FFFF0000"/>
        <rFont val="Tw Cen MT"/>
        <family val="2"/>
        <scheme val="minor"/>
      </rPr>
      <t>(data iniziale - data finale)</t>
    </r>
  </si>
  <si>
    <t>2nd calculation</t>
  </si>
  <si>
    <r>
      <t xml:space="preserve">differenza mesi </t>
    </r>
    <r>
      <rPr>
        <sz val="11"/>
        <color rgb="FFFF0000"/>
        <rFont val="Tw Cen MT"/>
        <family val="2"/>
        <scheme val="minor"/>
      </rPr>
      <t>(data iniziale - data finale)</t>
    </r>
  </si>
  <si>
    <r>
      <t xml:space="preserve">Giorni lavorativi fra due date  </t>
    </r>
    <r>
      <rPr>
        <sz val="11"/>
        <color rgb="FFFF0000"/>
        <rFont val="Tw Cen MT"/>
        <family val="2"/>
        <scheme val="minor"/>
      </rPr>
      <t>(data iniziale - data finale)</t>
    </r>
  </si>
  <si>
    <t>Both the formula count for sundays and saturdays as non-working; then the festivities are added, as count</t>
  </si>
  <si>
    <t>3nd calculation</t>
  </si>
  <si>
    <t>4rth calculation</t>
  </si>
  <si>
    <t>100 giorni lavorativi a partire dal 20/4/2020</t>
  </si>
  <si>
    <t>Weekday</t>
  </si>
  <si>
    <t>TEST</t>
  </si>
  <si>
    <t>entrata</t>
  </si>
  <si>
    <t>uscita</t>
  </si>
  <si>
    <t>totale</t>
  </si>
  <si>
    <t>Lunedì</t>
  </si>
  <si>
    <t>Martedì</t>
  </si>
  <si>
    <t>Mercoledì</t>
  </si>
  <si>
    <t>Giovedì</t>
  </si>
  <si>
    <t>Venerdì</t>
  </si>
  <si>
    <t>Sabato</t>
  </si>
  <si>
    <t>Domenica</t>
  </si>
  <si>
    <t>totale ore</t>
  </si>
  <si>
    <t>Retrib. Oraria</t>
  </si>
  <si>
    <t>Retr. Straordinario</t>
  </si>
  <si>
    <t>COUNTDOWN</t>
  </si>
  <si>
    <r>
      <t xml:space="preserve">differenza settimane </t>
    </r>
    <r>
      <rPr>
        <sz val="11"/>
        <color rgb="FFFF0000"/>
        <rFont val="Tw Cen MT"/>
        <family val="2"/>
        <scheme val="minor"/>
      </rPr>
      <t>(data iniziale - data finale)</t>
    </r>
  </si>
  <si>
    <t>generale</t>
  </si>
  <si>
    <t>custom #2</t>
  </si>
  <si>
    <t>Dipendende 29</t>
  </si>
  <si>
    <t>Dipendende 30</t>
  </si>
  <si>
    <t>Dipendende 31</t>
  </si>
  <si>
    <t>Dipendende 32</t>
  </si>
  <si>
    <t>Dipendende 33</t>
  </si>
  <si>
    <t>Dipendende 34</t>
  </si>
  <si>
    <t>Dipendende 35</t>
  </si>
  <si>
    <t>Dipendende 36</t>
  </si>
  <si>
    <t>Dipendende 37</t>
  </si>
  <si>
    <t>Dipendende 38</t>
  </si>
  <si>
    <t>Dipendende 39</t>
  </si>
  <si>
    <t>Dipendende 40</t>
  </si>
  <si>
    <t>Dipendende 41</t>
  </si>
  <si>
    <t>Dipendende 42</t>
  </si>
  <si>
    <t>Dipendende 43</t>
  </si>
  <si>
    <t>Dipendende 44</t>
  </si>
  <si>
    <t>Dipendende 45</t>
  </si>
  <si>
    <t>Dipendende 46</t>
  </si>
  <si>
    <t>Dipendende 47</t>
  </si>
  <si>
    <t>Dipendende 48</t>
  </si>
  <si>
    <t>Dipendende 49</t>
  </si>
  <si>
    <t>Dipendende 50</t>
  </si>
  <si>
    <t>Dipendende 51</t>
  </si>
  <si>
    <t>Dipendende 52</t>
  </si>
  <si>
    <t>Dipendende 53</t>
  </si>
  <si>
    <t>Fatturato</t>
  </si>
  <si>
    <t>Regione_operativa</t>
  </si>
  <si>
    <t>Tipo_contratto</t>
  </si>
  <si>
    <t>Veneto</t>
  </si>
  <si>
    <t>Trentino</t>
  </si>
  <si>
    <t>Lombardia</t>
  </si>
  <si>
    <t>Friuli-Venezia Giulia</t>
  </si>
  <si>
    <t>Marche</t>
  </si>
  <si>
    <t>Abruzzo</t>
  </si>
  <si>
    <t>Molise</t>
  </si>
  <si>
    <t>Liguria</t>
  </si>
  <si>
    <t>Puglia</t>
  </si>
  <si>
    <t>Sardegna</t>
  </si>
  <si>
    <t>Dipendende 54</t>
  </si>
  <si>
    <t>Dipendende 55</t>
  </si>
  <si>
    <t>Dipendende 56</t>
  </si>
  <si>
    <t>Dipendende 57</t>
  </si>
  <si>
    <t>Dipendende 58</t>
  </si>
  <si>
    <t>Dipendende 59</t>
  </si>
  <si>
    <t>Dipendende 60</t>
  </si>
  <si>
    <t>Calabria</t>
  </si>
  <si>
    <t>Sicilia</t>
  </si>
  <si>
    <t>Valle D'Aosta</t>
  </si>
  <si>
    <t>Piemonte</t>
  </si>
  <si>
    <t>Codice</t>
  </si>
  <si>
    <t>Row Labels</t>
  </si>
  <si>
    <t>Grand Total</t>
  </si>
  <si>
    <t>Column Labels</t>
  </si>
  <si>
    <t>40:00:00</t>
  </si>
  <si>
    <t>Count of Tipo_contratto</t>
  </si>
  <si>
    <t>TIPI DI CONTRATTO MEDIO PER ANZIANITA'</t>
  </si>
  <si>
    <t>Average of Stipendio</t>
  </si>
  <si>
    <t>Average of Fatturato</t>
  </si>
  <si>
    <t>DASHBOARD</t>
  </si>
  <si>
    <t>Data</t>
  </si>
  <si>
    <t>Venditore</t>
  </si>
  <si>
    <t>Regione</t>
  </si>
  <si>
    <t>codice prodotto</t>
  </si>
  <si>
    <t xml:space="preserve">Fatturato </t>
  </si>
  <si>
    <t>Bianchi</t>
  </si>
  <si>
    <t>Cancelleria</t>
  </si>
  <si>
    <t>Verdi</t>
  </si>
  <si>
    <t>Informatica</t>
  </si>
  <si>
    <t>Rossi</t>
  </si>
  <si>
    <t>Neri</t>
  </si>
  <si>
    <t>AVERAGE ANZIANITA' 5:00</t>
  </si>
  <si>
    <t>AVERAGE ANZIANITA' 20:00</t>
  </si>
  <si>
    <t>AVERAGE ANZIANITA' 40:00</t>
  </si>
  <si>
    <t>FATTURATO vs STIPENDIO PER SETTORE E REGIONE</t>
  </si>
  <si>
    <t>Commerciale x REGIONE</t>
  </si>
  <si>
    <t>FATTURATO x REGIONE</t>
  </si>
  <si>
    <t>Basilicata</t>
  </si>
  <si>
    <t>Campania</t>
  </si>
  <si>
    <t>Emilia-Romagna</t>
  </si>
  <si>
    <t>Lazio</t>
  </si>
  <si>
    <t>Toscana</t>
  </si>
  <si>
    <t>Trentino-Alto Adige</t>
  </si>
  <si>
    <t>Umbria</t>
  </si>
  <si>
    <t>(All)</t>
  </si>
  <si>
    <t xml:space="preserve">Sum of Fatturato </t>
  </si>
  <si>
    <t>giu</t>
  </si>
  <si>
    <t>lug</t>
  </si>
  <si>
    <t>ago</t>
  </si>
  <si>
    <t>set</t>
  </si>
  <si>
    <t>Months</t>
  </si>
  <si>
    <t>STIPENDIO COMMERCIALI x REGIONE</t>
  </si>
  <si>
    <t>STIPENDIO PRODUZIONE x REGIONE</t>
  </si>
  <si>
    <t>primo gennaio</t>
  </si>
  <si>
    <t>TOT</t>
  </si>
  <si>
    <t>Date</t>
  </si>
  <si>
    <t>Closing Price</t>
  </si>
  <si>
    <t>date</t>
  </si>
  <si>
    <t>21 Oct 2022</t>
  </si>
  <si>
    <t>20 Oct 2022</t>
  </si>
  <si>
    <t>19 Oct 2022</t>
  </si>
  <si>
    <t>18 Oct 2022</t>
  </si>
  <si>
    <t>17 Oct 2022</t>
  </si>
  <si>
    <t>14 Oct 2022</t>
  </si>
  <si>
    <t>13 Oct 2022</t>
  </si>
  <si>
    <t>12 Oct 2022</t>
  </si>
  <si>
    <t>11 Oct 2022</t>
  </si>
  <si>
    <t>10 Oct 2022</t>
  </si>
  <si>
    <t>07 Oct 2022</t>
  </si>
  <si>
    <t>06 Oct 2022</t>
  </si>
  <si>
    <t>05 Oct 2022</t>
  </si>
  <si>
    <t>04 Oct 2022</t>
  </si>
  <si>
    <t>03 Oct 2022</t>
  </si>
  <si>
    <t>30 Sep 2022</t>
  </si>
  <si>
    <t>29 Sep 2022</t>
  </si>
  <si>
    <t>28 Sep 2022</t>
  </si>
  <si>
    <t>27 Sep 2022</t>
  </si>
  <si>
    <t>26 Sep 2022</t>
  </si>
  <si>
    <t>23 Sep 2022</t>
  </si>
  <si>
    <t>22 Sep 2022</t>
  </si>
  <si>
    <t>21 Sep 2022</t>
  </si>
  <si>
    <t>20 Sep 2022</t>
  </si>
  <si>
    <t>19 Sep 2022</t>
  </si>
  <si>
    <t>16 Sep 2022</t>
  </si>
  <si>
    <t>15 Sep 2022</t>
  </si>
  <si>
    <t>14 Sep 2022</t>
  </si>
  <si>
    <t>13 Sep 2022</t>
  </si>
  <si>
    <t>12 Sep 2022</t>
  </si>
  <si>
    <t>09 Sep 2022</t>
  </si>
  <si>
    <t>08 Sep 2022</t>
  </si>
  <si>
    <t>07 Sep 2022</t>
  </si>
  <si>
    <t>06 Sep 2022</t>
  </si>
  <si>
    <t>05 Sep 2022</t>
  </si>
  <si>
    <t>02 Sep 2022</t>
  </si>
  <si>
    <t>01 Sep 2022</t>
  </si>
  <si>
    <t>31 Aug 2022</t>
  </si>
  <si>
    <t>30 Aug 2022</t>
  </si>
  <si>
    <t>29 Aug 2022</t>
  </si>
  <si>
    <t>26 Aug 2022</t>
  </si>
  <si>
    <t>25 Aug 2022</t>
  </si>
  <si>
    <t>24 Aug 2022</t>
  </si>
  <si>
    <t>23 Aug 2022</t>
  </si>
  <si>
    <t>22 Aug 2022</t>
  </si>
  <si>
    <t>19 Aug 2022</t>
  </si>
  <si>
    <t>18 Aug 2022</t>
  </si>
  <si>
    <t>17 Aug 2022</t>
  </si>
  <si>
    <t>16 Aug 2022</t>
  </si>
  <si>
    <t>15 Aug 2022</t>
  </si>
  <si>
    <t>12 Aug 2022</t>
  </si>
  <si>
    <t>11 Aug 2022</t>
  </si>
  <si>
    <t>10 Aug 2022</t>
  </si>
  <si>
    <t>09 Aug 2022</t>
  </si>
  <si>
    <t>08 Aug 2022</t>
  </si>
  <si>
    <t>05 Aug 2022</t>
  </si>
  <si>
    <t>04 Aug 2022</t>
  </si>
  <si>
    <t>03 Aug 2022</t>
  </si>
  <si>
    <t>02 Aug 2022</t>
  </si>
  <si>
    <t>01 Aug 2022</t>
  </si>
  <si>
    <t>29 Jul 2022</t>
  </si>
  <si>
    <t>28 Jul 2022</t>
  </si>
  <si>
    <t>27 Jul 2022</t>
  </si>
  <si>
    <t>26 Jul 2022</t>
  </si>
  <si>
    <t>25 Jul 2022</t>
  </si>
  <si>
    <t>22 Jul 2022</t>
  </si>
  <si>
    <t>21 Jul 2022</t>
  </si>
  <si>
    <t>20 Jul 2022</t>
  </si>
  <si>
    <t>19 Jul 2022</t>
  </si>
  <si>
    <t>18 Jul 2022</t>
  </si>
  <si>
    <t>15 Jul 2022</t>
  </si>
  <si>
    <t>14 Jul 2022</t>
  </si>
  <si>
    <t>13 Jul 2022</t>
  </si>
  <si>
    <t>12 Jul 2022</t>
  </si>
  <si>
    <t>11 Jul 2022</t>
  </si>
  <si>
    <t>08 Jul 2022</t>
  </si>
  <si>
    <t>07 Jul 2022</t>
  </si>
  <si>
    <t>06 Jul 2022</t>
  </si>
  <si>
    <t>05 Jul 2022</t>
  </si>
  <si>
    <t>04 Jul 2022</t>
  </si>
  <si>
    <t>01 Jul 2022</t>
  </si>
  <si>
    <t>30 Jun 2022</t>
  </si>
  <si>
    <t>29 Jun 2022</t>
  </si>
  <si>
    <t>28 Jun 2022</t>
  </si>
  <si>
    <t>27 Jun 2022</t>
  </si>
  <si>
    <t>24 Jun 2022</t>
  </si>
  <si>
    <t>23 Jun 2022</t>
  </si>
  <si>
    <t>22 Jun 2022</t>
  </si>
  <si>
    <t>21 Jun 2022</t>
  </si>
  <si>
    <t>20 Jun 2022</t>
  </si>
  <si>
    <t>17 Jun 2022</t>
  </si>
  <si>
    <t>16 Jun 2022</t>
  </si>
  <si>
    <t>15 Jun 2022</t>
  </si>
  <si>
    <t>14 Jun 2022</t>
  </si>
  <si>
    <t>13 Jun 2022</t>
  </si>
  <si>
    <t>10 Jun 2022</t>
  </si>
  <si>
    <t>09 Jun 2022</t>
  </si>
  <si>
    <t>08 Jun 2022</t>
  </si>
  <si>
    <t>07 Jun 2022</t>
  </si>
  <si>
    <t>06 Jun 2022</t>
  </si>
  <si>
    <t>03 Jun 2022</t>
  </si>
  <si>
    <t>02 Jun 2022</t>
  </si>
  <si>
    <t>01 Jun 2022</t>
  </si>
  <si>
    <t>31 May 2022</t>
  </si>
  <si>
    <t>30 May 2022</t>
  </si>
  <si>
    <t>27 May 2022</t>
  </si>
  <si>
    <t>26 May 2022</t>
  </si>
  <si>
    <t>25 May 2022</t>
  </si>
  <si>
    <t>24 May 2022</t>
  </si>
  <si>
    <t>23 May 2022</t>
  </si>
  <si>
    <t>20 May 2022</t>
  </si>
  <si>
    <t>19 May 2022</t>
  </si>
  <si>
    <t>18 May 2022</t>
  </si>
  <si>
    <t>17 May 2022</t>
  </si>
  <si>
    <t>16 May 2022</t>
  </si>
  <si>
    <t>13 May 2022</t>
  </si>
  <si>
    <t>12 May 2022</t>
  </si>
  <si>
    <t>11 May 2022</t>
  </si>
  <si>
    <t>10 May 2022</t>
  </si>
  <si>
    <t>09 May 2022</t>
  </si>
  <si>
    <t>06 May 2022</t>
  </si>
  <si>
    <t>05 May 2022</t>
  </si>
  <si>
    <t>04 May 2022</t>
  </si>
  <si>
    <t>03 May 2022</t>
  </si>
  <si>
    <t>02 May 2022</t>
  </si>
  <si>
    <t>29 Apr 2022</t>
  </si>
  <si>
    <t>28 Apr 2022</t>
  </si>
  <si>
    <t>27 Apr 2022</t>
  </si>
  <si>
    <t>26 Apr 2022</t>
  </si>
  <si>
    <t>25 Apr 2022</t>
  </si>
  <si>
    <t>22 Apr 2022</t>
  </si>
  <si>
    <t>21 Apr 2022</t>
  </si>
  <si>
    <t>20 Apr 2022</t>
  </si>
  <si>
    <t>19 Apr 2022</t>
  </si>
  <si>
    <t>18 Apr 2022</t>
  </si>
  <si>
    <t>15 Apr 2022</t>
  </si>
  <si>
    <t>14 Apr 2022</t>
  </si>
  <si>
    <t>13 Apr 2022</t>
  </si>
  <si>
    <t>12 Apr 2022</t>
  </si>
  <si>
    <t>11 Apr 2022</t>
  </si>
  <si>
    <t>08 Apr 2022</t>
  </si>
  <si>
    <t>07 Apr 2022</t>
  </si>
  <si>
    <t>06 Apr 2022</t>
  </si>
  <si>
    <t>05 Apr 2022</t>
  </si>
  <si>
    <t>04 Apr 2022</t>
  </si>
  <si>
    <t>01 Apr 2022</t>
  </si>
  <si>
    <t>31 Mar 2022</t>
  </si>
  <si>
    <t>30 Mar 2022</t>
  </si>
  <si>
    <t>29 Mar 2022</t>
  </si>
  <si>
    <t>28 Mar 2022</t>
  </si>
  <si>
    <t>25 Mar 2022</t>
  </si>
  <si>
    <t>24 Mar 2022</t>
  </si>
  <si>
    <t>23 Mar 2022</t>
  </si>
  <si>
    <t>22 Mar 2022</t>
  </si>
  <si>
    <t>21 Mar 2022</t>
  </si>
  <si>
    <t>18 Mar 2022</t>
  </si>
  <si>
    <t>17 Mar 2022</t>
  </si>
  <si>
    <t>16 Mar 2022</t>
  </si>
  <si>
    <t>15 Mar 2022</t>
  </si>
  <si>
    <t>14 Mar 2022</t>
  </si>
  <si>
    <t>11 Mar 2022</t>
  </si>
  <si>
    <t>10 Mar 2022</t>
  </si>
  <si>
    <t>09 Mar 2022</t>
  </si>
  <si>
    <t>08 Mar 2022</t>
  </si>
  <si>
    <t>07 Mar 2022</t>
  </si>
  <si>
    <t>04 Mar 2022</t>
  </si>
  <si>
    <t>03 Mar 2022</t>
  </si>
  <si>
    <t>02 Mar 2022</t>
  </si>
  <si>
    <t>01 Mar 2022</t>
  </si>
  <si>
    <t>28 Feb 2022</t>
  </si>
  <si>
    <t>25 Feb 2022</t>
  </si>
  <si>
    <t>24 Feb 2022</t>
  </si>
  <si>
    <t>23 Feb 2022</t>
  </si>
  <si>
    <t>22 Feb 2022</t>
  </si>
  <si>
    <t>21 Feb 2022</t>
  </si>
  <si>
    <t>18 Feb 2022</t>
  </si>
  <si>
    <t>17 Feb 2022</t>
  </si>
  <si>
    <t>16 Feb 2022</t>
  </si>
  <si>
    <t>15 Feb 2022</t>
  </si>
  <si>
    <t>14 Feb 2022</t>
  </si>
  <si>
    <t>11 Feb 2022</t>
  </si>
  <si>
    <t>10 Feb 2022</t>
  </si>
  <si>
    <t>09 Feb 2022</t>
  </si>
  <si>
    <t>08 Feb 2022</t>
  </si>
  <si>
    <t>07 Feb 2022</t>
  </si>
  <si>
    <t>04 Feb 2022</t>
  </si>
  <si>
    <t>03 Feb 2022</t>
  </si>
  <si>
    <t>02 Feb 2022</t>
  </si>
  <si>
    <t>01 Feb 2022</t>
  </si>
  <si>
    <t>31 Jan 2022</t>
  </si>
  <si>
    <t>28 Jan 2022</t>
  </si>
  <si>
    <t>27 Jan 2022</t>
  </si>
  <si>
    <t>26 Jan 2022</t>
  </si>
  <si>
    <t>25 Jan 2022</t>
  </si>
  <si>
    <t>24 Jan 2022</t>
  </si>
  <si>
    <t>21 Jan 2022</t>
  </si>
  <si>
    <t>20 Jan 2022</t>
  </si>
  <si>
    <t>19 Jan 2022</t>
  </si>
  <si>
    <t>18 Jan 2022</t>
  </si>
  <si>
    <t>17 Jan 2022</t>
  </si>
  <si>
    <t>14 Jan 2022</t>
  </si>
  <si>
    <t>13 Jan 2022</t>
  </si>
  <si>
    <t>12 Jan 2022</t>
  </si>
  <si>
    <t>11 Jan 2022</t>
  </si>
  <si>
    <t>10 Jan 2022</t>
  </si>
  <si>
    <t>07 Jan 2022</t>
  </si>
  <si>
    <t>06 Jan 2022</t>
  </si>
  <si>
    <t>05 Jan 2022</t>
  </si>
  <si>
    <t>04 Jan 2022</t>
  </si>
  <si>
    <t>03 Jan 2022</t>
  </si>
  <si>
    <t>31 Dec 2021</t>
  </si>
  <si>
    <t>Open</t>
  </si>
  <si>
    <t>High</t>
  </si>
  <si>
    <t>Low</t>
  </si>
  <si>
    <t>Close*</t>
  </si>
  <si>
    <t>Adj Close**</t>
  </si>
  <si>
    <t>Volume</t>
  </si>
  <si>
    <t>84</t>
  </si>
  <si>
    <t>597</t>
  </si>
  <si>
    <t>238</t>
  </si>
  <si>
    <t>82</t>
  </si>
  <si>
    <t>729</t>
  </si>
  <si>
    <t>149</t>
  </si>
  <si>
    <t>167</t>
  </si>
  <si>
    <t>195</t>
  </si>
  <si>
    <t>179</t>
  </si>
  <si>
    <t>133</t>
  </si>
  <si>
    <t>418</t>
  </si>
  <si>
    <t>291</t>
  </si>
  <si>
    <t>410</t>
  </si>
  <si>
    <t>548</t>
  </si>
  <si>
    <t>6,028</t>
  </si>
  <si>
    <t>18,311</t>
  </si>
  <si>
    <t>888</t>
  </si>
  <si>
    <t>1,205</t>
  </si>
  <si>
    <t>1,224</t>
  </si>
  <si>
    <t>973</t>
  </si>
  <si>
    <t>2,337</t>
  </si>
  <si>
    <t>2,830</t>
  </si>
  <si>
    <t>580</t>
  </si>
  <si>
    <t>464</t>
  </si>
  <si>
    <t>1,125</t>
  </si>
  <si>
    <t>532</t>
  </si>
  <si>
    <t>432</t>
  </si>
  <si>
    <t>68</t>
  </si>
  <si>
    <t>635</t>
  </si>
  <si>
    <t>1,193</t>
  </si>
  <si>
    <t>651</t>
  </si>
  <si>
    <t>697</t>
  </si>
  <si>
    <t>-</t>
  </si>
  <si>
    <t>182</t>
  </si>
  <si>
    <t>683</t>
  </si>
  <si>
    <t>2,133</t>
  </si>
  <si>
    <t>385</t>
  </si>
  <si>
    <t>950</t>
  </si>
  <si>
    <t>202</t>
  </si>
  <si>
    <t>172</t>
  </si>
  <si>
    <t>187</t>
  </si>
  <si>
    <t>509</t>
  </si>
  <si>
    <t>347</t>
  </si>
  <si>
    <t>49</t>
  </si>
  <si>
    <t>321</t>
  </si>
  <si>
    <t>23</t>
  </si>
  <si>
    <t>308</t>
  </si>
  <si>
    <t>64</t>
  </si>
  <si>
    <t>1,235</t>
  </si>
  <si>
    <t>601</t>
  </si>
  <si>
    <t>249</t>
  </si>
  <si>
    <t>127</t>
  </si>
  <si>
    <t>645</t>
  </si>
  <si>
    <t>285</t>
  </si>
  <si>
    <t>399</t>
  </si>
  <si>
    <t>1,078</t>
  </si>
  <si>
    <t>705</t>
  </si>
  <si>
    <t>3,485</t>
  </si>
  <si>
    <t>37,236</t>
  </si>
  <si>
    <t>144,865</t>
  </si>
  <si>
    <t>1</t>
  </si>
  <si>
    <t>67</t>
  </si>
  <si>
    <t>61</t>
  </si>
  <si>
    <t>183</t>
  </si>
  <si>
    <t>130</t>
  </si>
  <si>
    <t>1,684</t>
  </si>
  <si>
    <t>264</t>
  </si>
  <si>
    <t>721</t>
  </si>
  <si>
    <t>1,289</t>
  </si>
  <si>
    <t>368</t>
  </si>
  <si>
    <t>451</t>
  </si>
  <si>
    <t>75</t>
  </si>
  <si>
    <t>370</t>
  </si>
  <si>
    <t>1,869</t>
  </si>
  <si>
    <t>1,729</t>
  </si>
  <si>
    <t>77</t>
  </si>
  <si>
    <t>328</t>
  </si>
  <si>
    <t>173</t>
  </si>
  <si>
    <t>391</t>
  </si>
  <si>
    <t>9</t>
  </si>
  <si>
    <t>115</t>
  </si>
  <si>
    <t>216</t>
  </si>
  <si>
    <t>170</t>
  </si>
  <si>
    <t>136</t>
  </si>
  <si>
    <t>108</t>
  </si>
  <si>
    <t>536</t>
  </si>
  <si>
    <t>1,490</t>
  </si>
  <si>
    <t>159</t>
  </si>
  <si>
    <t>218</t>
  </si>
  <si>
    <t>1,168</t>
  </si>
  <si>
    <t>142</t>
  </si>
  <si>
    <t>53</t>
  </si>
  <si>
    <t>Oct 20, 2022</t>
  </si>
  <si>
    <t>Oct 19, 2022</t>
  </si>
  <si>
    <t>Oct 18, 2022</t>
  </si>
  <si>
    <t>Oct 17, 2022</t>
  </si>
  <si>
    <t>Oct 14, 2022</t>
  </si>
  <si>
    <t>Oct 13, 2022</t>
  </si>
  <si>
    <t>Oct 12, 2022</t>
  </si>
  <si>
    <t>Oct 11, 2022</t>
  </si>
  <si>
    <t>Oct 10, 2022</t>
  </si>
  <si>
    <t>Oct 07, 2022</t>
  </si>
  <si>
    <t>Oct 06, 2022</t>
  </si>
  <si>
    <t>Oct 05, 2022</t>
  </si>
  <si>
    <t>Oct 04, 2022</t>
  </si>
  <si>
    <t>Oct 03, 2022</t>
  </si>
  <si>
    <t>Sep 30, 2022</t>
  </si>
  <si>
    <t>Sep 29, 2022</t>
  </si>
  <si>
    <t>Sep 28, 2022</t>
  </si>
  <si>
    <t>Sep 27, 2022</t>
  </si>
  <si>
    <t>Sep 26, 2022</t>
  </si>
  <si>
    <t>Sep 23, 2022</t>
  </si>
  <si>
    <t>Sep 22, 2022</t>
  </si>
  <si>
    <t>Sep 21, 2022</t>
  </si>
  <si>
    <t>Sep 20, 2022</t>
  </si>
  <si>
    <t>Sep 19, 2022</t>
  </si>
  <si>
    <t>Sep 16, 2022</t>
  </si>
  <si>
    <t>Sep 15, 2022</t>
  </si>
  <si>
    <t>Sep 14, 2022</t>
  </si>
  <si>
    <t>Sep 13, 2022</t>
  </si>
  <si>
    <t>Sep 12, 2022</t>
  </si>
  <si>
    <t>Sep 09, 2022</t>
  </si>
  <si>
    <t>Sep 08, 2022</t>
  </si>
  <si>
    <t>Sep 07, 2022</t>
  </si>
  <si>
    <t>Sep 06, 2022</t>
  </si>
  <si>
    <t>Sep 05, 2022</t>
  </si>
  <si>
    <t>Sep 02, 2022</t>
  </si>
  <si>
    <t>Sep 01, 2022</t>
  </si>
  <si>
    <t>Aug 31, 2022</t>
  </si>
  <si>
    <t>Aug 30, 2022</t>
  </si>
  <si>
    <t>Aug 29, 2022</t>
  </si>
  <si>
    <t>Aug 26, 2022</t>
  </si>
  <si>
    <t>Aug 25, 2022</t>
  </si>
  <si>
    <t>Aug 24, 2022</t>
  </si>
  <si>
    <t>Aug 23, 2022</t>
  </si>
  <si>
    <t>Aug 22, 2022</t>
  </si>
  <si>
    <t>Aug 19, 2022</t>
  </si>
  <si>
    <t>Aug 18, 2022</t>
  </si>
  <si>
    <t>Aug 17, 2022</t>
  </si>
  <si>
    <t>Aug 16, 2022</t>
  </si>
  <si>
    <t>Aug 15, 2022</t>
  </si>
  <si>
    <t>Aug 12, 2022</t>
  </si>
  <si>
    <t>Aug 11, 2022</t>
  </si>
  <si>
    <t>Aug 10, 2022</t>
  </si>
  <si>
    <t>Aug 09, 2022</t>
  </si>
  <si>
    <t>Aug 08, 2022</t>
  </si>
  <si>
    <t>Aug 05, 2022</t>
  </si>
  <si>
    <t>Aug 04, 2022</t>
  </si>
  <si>
    <t>Aug 03, 2022</t>
  </si>
  <si>
    <t>Aug 02, 2022</t>
  </si>
  <si>
    <t>Aug 01, 2022</t>
  </si>
  <si>
    <t>Jul 29, 2022</t>
  </si>
  <si>
    <t>Jul 28, 2022</t>
  </si>
  <si>
    <t>Jul 27, 2022</t>
  </si>
  <si>
    <t>Jul 26, 2022</t>
  </si>
  <si>
    <t>Jul 25, 2022</t>
  </si>
  <si>
    <t>Jul 22, 2022</t>
  </si>
  <si>
    <t>Jul 21, 2022</t>
  </si>
  <si>
    <t>Jul 20, 2022</t>
  </si>
  <si>
    <t>Jul 19, 2022</t>
  </si>
  <si>
    <t>Jul 18, 2022</t>
  </si>
  <si>
    <t>Jul 15, 2022</t>
  </si>
  <si>
    <t>Jul 14, 2022</t>
  </si>
  <si>
    <t>Jul 13, 2022</t>
  </si>
  <si>
    <t>Jul 12, 2022</t>
  </si>
  <si>
    <t>Jul 11, 2022</t>
  </si>
  <si>
    <t>Jul 08, 2022</t>
  </si>
  <si>
    <t>Jul 07, 2022</t>
  </si>
  <si>
    <t>Jul 06, 2022</t>
  </si>
  <si>
    <t>Jul 05, 2022</t>
  </si>
  <si>
    <t>Jul 04, 2022</t>
  </si>
  <si>
    <t>Jul 01, 2022</t>
  </si>
  <si>
    <t>Jun 30, 2022</t>
  </si>
  <si>
    <t>Jun 29, 2022</t>
  </si>
  <si>
    <t>Jun 28, 2022</t>
  </si>
  <si>
    <t>Jun 27, 2022</t>
  </si>
  <si>
    <t>Jun 24, 2022</t>
  </si>
  <si>
    <t>Jun 23, 2022</t>
  </si>
  <si>
    <t>Jun 22, 2022</t>
  </si>
  <si>
    <t>Jun 21, 2022</t>
  </si>
  <si>
    <t>Jun 20, 2022</t>
  </si>
  <si>
    <t>Jun 17, 2022</t>
  </si>
  <si>
    <t>Jun 16, 2022</t>
  </si>
  <si>
    <t>Jun 15, 2022</t>
  </si>
  <si>
    <t>Jun 14, 2022</t>
  </si>
  <si>
    <t>Jun 13, 2022</t>
  </si>
  <si>
    <t>Jun 10, 2022</t>
  </si>
  <si>
    <t>Jun 09, 2022</t>
  </si>
  <si>
    <t>Jun 08, 2022</t>
  </si>
  <si>
    <t>Jun 07, 2022</t>
  </si>
  <si>
    <t>Jun 06, 2022</t>
  </si>
  <si>
    <t>Jun 03, 2022</t>
  </si>
  <si>
    <t>Alessandria</t>
  </si>
  <si>
    <t>torino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</si>
</sst>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9">
    <numFmt numFmtId="44" formatCode="_-* #,##0.00\ &quot;€&quot;_-;\-* #,##0.00\ &quot;€&quot;_-;_-* &quot;-&quot;??\ &quot;€&quot;_-;_-@_-"/>
    <numFmt numFmtId="164" formatCode="_-[$€-2]\ * #,##0.00_-;\-[$€-2]\ * #,##0.00_-;_-[$€-2]\ * &quot;-&quot;??_-"/>
    <numFmt numFmtId="165" formatCode="[$-F800]dddd\,\ mmmm\ dd\,\ yyyy"/>
    <numFmt numFmtId="166" formatCode="_-&quot;€&quot;\ * #,##0.00_-;\-&quot;€&quot;\ * #,##0.00_-;_-&quot;€&quot;\ * &quot;-&quot;??_-;_-@_-"/>
    <numFmt numFmtId="167" formatCode="_-* #,##0.00\ [$€-410]_-;\-* #,##0.00\ [$€-410]_-;_-* &quot;-&quot;??\ [$€-410]_-;_-@_-"/>
    <numFmt numFmtId="174" formatCode="0.0"/>
    <numFmt numFmtId="180" formatCode="_-* #,##0\ [$€-410]_-;\-* #,##0\ [$€-410]_-;_-* &quot;-&quot;??\ [$€-410]_-;_-@_-"/>
    <numFmt numFmtId="182" formatCode="_-* #,##0\ &quot;€&quot;_-;\-* #,##0\ &quot;€&quot;_-;_-* &quot;-&quot;??\ &quot;€&quot;_-;_-@_-"/>
    <numFmt numFmtId="184" formatCode="#,##0.00\ &quot;€&quot;"/>
  </numFmts>
  <fonts count="9" x14ac:knownFonts="1">
    <font>
      <sz val="11"/>
      <color theme="1"/>
      <name val="Tw Cen MT"/>
      <family val="2"/>
      <scheme val="minor"/>
    </font>
    <font>
      <b/>
      <sz val="11"/>
      <color theme="1"/>
      <name val="Tw Cen MT"/>
      <family val="2"/>
      <scheme val="minor"/>
    </font>
    <font>
      <sz val="10"/>
      <name val="Arial"/>
      <family val="2"/>
    </font>
    <font>
      <sz val="11"/>
      <name val="Tw Cen MT"/>
      <family val="2"/>
      <scheme val="minor"/>
    </font>
    <font>
      <sz val="8"/>
      <name val="Tw Cen MT"/>
      <family val="2"/>
      <scheme val="minor"/>
    </font>
    <font>
      <sz val="11"/>
      <color theme="1"/>
      <name val="Tw Cen MT"/>
      <family val="2"/>
      <scheme val="minor"/>
    </font>
    <font>
      <sz val="11"/>
      <color rgb="FFFF0000"/>
      <name val="Tw Cen MT"/>
      <family val="2"/>
      <scheme val="minor"/>
    </font>
    <font>
      <b/>
      <sz val="10"/>
      <name val="Arial"/>
      <family val="2"/>
    </font>
    <font>
      <sz val="48"/>
      <color rgb="FF00B0F0"/>
      <name val="Tw Cen MT"/>
      <family val="2"/>
      <scheme val="minor"/>
    </font>
  </fonts>
  <fills count="12">
    <fill>
      <patternFill patternType="none"/>
    </fill>
    <fill>
      <patternFill patternType="gray125"/>
    </fill>
    <fill>
      <patternFill patternType="solid">
        <fgColor theme="5" tint="0.39997558519241921"/>
        <bgColor indexed="64"/>
      </patternFill>
    </fill>
    <fill>
      <patternFill patternType="solid">
        <fgColor rgb="FFFFFF00"/>
        <bgColor indexed="64"/>
      </patternFill>
    </fill>
    <fill>
      <patternFill patternType="solid">
        <fgColor theme="8"/>
        <bgColor indexed="64"/>
      </patternFill>
    </fill>
    <fill>
      <patternFill patternType="solid">
        <fgColor rgb="FF92D050"/>
        <bgColor indexed="64"/>
      </patternFill>
    </fill>
    <fill>
      <patternFill patternType="solid">
        <fgColor rgb="FF00B0F0"/>
        <bgColor indexed="64"/>
      </patternFill>
    </fill>
    <fill>
      <patternFill patternType="solid">
        <fgColor rgb="FFFFC000"/>
        <bgColor indexed="64"/>
      </patternFill>
    </fill>
    <fill>
      <patternFill patternType="solid">
        <fgColor theme="7" tint="0.79998168889431442"/>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6" tint="0.59999389629810485"/>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theme="4" tint="0.39997558519241921"/>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s>
  <cellStyleXfs count="4">
    <xf numFmtId="0" fontId="0" fillId="0" borderId="0"/>
    <xf numFmtId="164" fontId="2" fillId="0" borderId="0" applyFont="0" applyFill="0" applyBorder="0" applyAlignment="0" applyProtection="0"/>
    <xf numFmtId="44" fontId="5" fillId="0" borderId="0" applyFont="0" applyFill="0" applyBorder="0" applyAlignment="0" applyProtection="0"/>
    <xf numFmtId="166" fontId="5" fillId="0" borderId="0" applyFont="0" applyFill="0" applyBorder="0" applyAlignment="0" applyProtection="0"/>
  </cellStyleXfs>
  <cellXfs count="81">
    <xf numFmtId="0" fontId="0" fillId="0" borderId="0" xfId="0"/>
    <xf numFmtId="0" fontId="0" fillId="0" borderId="1" xfId="0" applyBorder="1"/>
    <xf numFmtId="0" fontId="3" fillId="0" borderId="1" xfId="0" applyFont="1" applyBorder="1"/>
    <xf numFmtId="14" fontId="3" fillId="0" borderId="1" xfId="0" applyNumberFormat="1" applyFont="1" applyBorder="1"/>
    <xf numFmtId="164" fontId="3" fillId="0" borderId="1" xfId="1" applyFont="1" applyBorder="1"/>
    <xf numFmtId="14" fontId="0" fillId="0" borderId="1" xfId="0" applyNumberFormat="1" applyBorder="1"/>
    <xf numFmtId="164" fontId="3" fillId="0" borderId="1" xfId="1" applyFont="1" applyFill="1" applyBorder="1"/>
    <xf numFmtId="0" fontId="1" fillId="2" borderId="1" xfId="0" applyFont="1" applyFill="1" applyBorder="1" applyAlignment="1">
      <alignment horizontal="center"/>
    </xf>
    <xf numFmtId="0" fontId="1" fillId="4" borderId="1" xfId="0" applyFont="1" applyFill="1" applyBorder="1" applyAlignment="1">
      <alignment horizontal="center"/>
    </xf>
    <xf numFmtId="0" fontId="1" fillId="5" borderId="1" xfId="0" applyFont="1" applyFill="1" applyBorder="1" applyAlignment="1">
      <alignment horizontal="center"/>
    </xf>
    <xf numFmtId="0" fontId="1" fillId="7" borderId="1" xfId="0" applyFont="1" applyFill="1" applyBorder="1" applyAlignment="1">
      <alignment horizontal="center"/>
    </xf>
    <xf numFmtId="2" fontId="0" fillId="0" borderId="1" xfId="0" applyNumberFormat="1" applyBorder="1"/>
    <xf numFmtId="49" fontId="0" fillId="8" borderId="1" xfId="0" applyNumberFormat="1" applyFill="1" applyBorder="1"/>
    <xf numFmtId="165" fontId="0" fillId="0" borderId="1" xfId="0" applyNumberFormat="1" applyBorder="1" applyAlignment="1">
      <alignment horizontal="left"/>
    </xf>
    <xf numFmtId="0" fontId="0" fillId="0" borderId="1" xfId="0" applyBorder="1" applyAlignment="1">
      <alignment horizontal="left"/>
    </xf>
    <xf numFmtId="165" fontId="0" fillId="7" borderId="1" xfId="0" applyNumberFormat="1" applyFill="1" applyBorder="1"/>
    <xf numFmtId="14" fontId="0" fillId="3" borderId="2" xfId="0" applyNumberFormat="1" applyFill="1" applyBorder="1"/>
    <xf numFmtId="2" fontId="0" fillId="7" borderId="1" xfId="0" applyNumberFormat="1" applyFill="1" applyBorder="1"/>
    <xf numFmtId="1" fontId="0" fillId="7" borderId="1" xfId="0" applyNumberFormat="1" applyFill="1" applyBorder="1" applyAlignment="1">
      <alignment horizontal="center"/>
    </xf>
    <xf numFmtId="0" fontId="0" fillId="7" borderId="1" xfId="0" applyFill="1" applyBorder="1" applyAlignment="1">
      <alignment horizontal="center"/>
    </xf>
    <xf numFmtId="165" fontId="0" fillId="7" borderId="1" xfId="0" applyNumberFormat="1" applyFill="1" applyBorder="1" applyAlignment="1">
      <alignment horizontal="center"/>
    </xf>
    <xf numFmtId="2" fontId="0" fillId="7" borderId="1" xfId="0" applyNumberFormat="1" applyFill="1" applyBorder="1" applyAlignment="1">
      <alignment horizontal="center"/>
    </xf>
    <xf numFmtId="49" fontId="0" fillId="8" borderId="0" xfId="0" applyNumberFormat="1" applyFill="1"/>
    <xf numFmtId="0" fontId="6" fillId="0" borderId="0" xfId="0" applyFont="1"/>
    <xf numFmtId="0" fontId="3" fillId="7" borderId="0" xfId="0" applyFont="1" applyFill="1"/>
    <xf numFmtId="0" fontId="6" fillId="0" borderId="0" xfId="0" applyFont="1" applyAlignment="1">
      <alignment horizontal="center"/>
    </xf>
    <xf numFmtId="20" fontId="0" fillId="0" borderId="1" xfId="0" applyNumberFormat="1" applyBorder="1"/>
    <xf numFmtId="2" fontId="0" fillId="0" borderId="0" xfId="0" applyNumberFormat="1"/>
    <xf numFmtId="0" fontId="0" fillId="0" borderId="0" xfId="0" applyAlignment="1">
      <alignment horizontal="right"/>
    </xf>
    <xf numFmtId="0" fontId="0" fillId="10" borderId="1" xfId="0" applyFill="1" applyBorder="1"/>
    <xf numFmtId="166" fontId="5" fillId="10" borderId="1" xfId="3" applyFont="1" applyFill="1" applyBorder="1"/>
    <xf numFmtId="0" fontId="0" fillId="10" borderId="1" xfId="0" applyFill="1" applyBorder="1" applyAlignment="1">
      <alignment horizontal="center"/>
    </xf>
    <xf numFmtId="0" fontId="1" fillId="0" borderId="1" xfId="0" applyFont="1" applyBorder="1"/>
    <xf numFmtId="20" fontId="0" fillId="0" borderId="0" xfId="0" applyNumberFormat="1"/>
    <xf numFmtId="44" fontId="0" fillId="0" borderId="1" xfId="0" applyNumberFormat="1" applyBorder="1"/>
    <xf numFmtId="49" fontId="0" fillId="6" borderId="1" xfId="0" applyNumberFormat="1" applyFill="1" applyBorder="1"/>
    <xf numFmtId="165" fontId="0" fillId="6" borderId="1" xfId="0" applyNumberFormat="1" applyFill="1" applyBorder="1"/>
    <xf numFmtId="46" fontId="0" fillId="0" borderId="1" xfId="0" applyNumberFormat="1" applyBorder="1"/>
    <xf numFmtId="167" fontId="0" fillId="0" borderId="1" xfId="0" applyNumberFormat="1" applyBorder="1"/>
    <xf numFmtId="0" fontId="1" fillId="2" borderId="3" xfId="0" applyFont="1" applyFill="1" applyBorder="1" applyAlignment="1">
      <alignment horizontal="center"/>
    </xf>
    <xf numFmtId="21" fontId="0" fillId="0" borderId="0" xfId="0" applyNumberFormat="1"/>
    <xf numFmtId="166" fontId="0" fillId="0" borderId="1" xfId="3" applyFont="1" applyBorder="1"/>
    <xf numFmtId="166" fontId="0" fillId="0" borderId="0" xfId="3" applyFont="1" applyBorder="1"/>
    <xf numFmtId="0" fontId="0" fillId="0" borderId="5" xfId="0" applyBorder="1"/>
    <xf numFmtId="0" fontId="0" fillId="0" borderId="0" xfId="0" pivotButton="1"/>
    <xf numFmtId="0" fontId="0" fillId="0" borderId="0" xfId="0" applyAlignment="1">
      <alignment horizontal="left"/>
    </xf>
    <xf numFmtId="0" fontId="0" fillId="0" borderId="0" xfId="0" applyAlignment="1">
      <alignment horizontal="left" indent="1"/>
    </xf>
    <xf numFmtId="167" fontId="0" fillId="0" borderId="0" xfId="0" applyNumberFormat="1"/>
    <xf numFmtId="0" fontId="1" fillId="0" borderId="7" xfId="0" applyFont="1" applyBorder="1" applyAlignment="1">
      <alignment horizontal="left"/>
    </xf>
    <xf numFmtId="167" fontId="1" fillId="0" borderId="7" xfId="0" applyNumberFormat="1" applyFont="1" applyBorder="1"/>
    <xf numFmtId="165" fontId="0" fillId="9" borderId="1" xfId="0" applyNumberFormat="1" applyFill="1" applyBorder="1" applyAlignment="1">
      <alignment horizontal="center"/>
    </xf>
    <xf numFmtId="0" fontId="0" fillId="0" borderId="1" xfId="0" applyBorder="1" applyAlignment="1">
      <alignment horizontal="center"/>
    </xf>
    <xf numFmtId="0" fontId="1" fillId="2" borderId="8" xfId="0" applyFont="1" applyFill="1" applyBorder="1" applyAlignment="1">
      <alignment horizontal="center"/>
    </xf>
    <xf numFmtId="0" fontId="1" fillId="2" borderId="4" xfId="0" applyFont="1" applyFill="1" applyBorder="1" applyAlignment="1">
      <alignment horizontal="center"/>
    </xf>
    <xf numFmtId="21" fontId="0" fillId="0" borderId="1" xfId="0" applyNumberFormat="1" applyBorder="1"/>
    <xf numFmtId="174" fontId="0" fillId="0" borderId="0" xfId="0" applyNumberFormat="1"/>
    <xf numFmtId="0" fontId="1" fillId="0" borderId="0" xfId="0" applyFont="1"/>
    <xf numFmtId="0" fontId="0" fillId="0" borderId="4" xfId="0" applyBorder="1" applyAlignment="1">
      <alignment horizontal="center"/>
    </xf>
    <xf numFmtId="0" fontId="0" fillId="0" borderId="0" xfId="0" applyBorder="1" applyAlignment="1">
      <alignment horizontal="center"/>
    </xf>
    <xf numFmtId="165" fontId="0" fillId="0" borderId="6" xfId="0" applyNumberFormat="1" applyBorder="1"/>
    <xf numFmtId="166" fontId="0" fillId="0" borderId="5" xfId="3" applyFont="1" applyBorder="1"/>
    <xf numFmtId="0" fontId="7" fillId="9" borderId="9" xfId="0" applyFont="1" applyFill="1" applyBorder="1" applyAlignment="1">
      <alignment horizontal="center" vertical="center" wrapText="1"/>
    </xf>
    <xf numFmtId="0" fontId="7" fillId="9" borderId="10" xfId="0" applyFont="1" applyFill="1" applyBorder="1" applyAlignment="1">
      <alignment horizontal="center" vertical="center" wrapText="1"/>
    </xf>
    <xf numFmtId="0" fontId="7" fillId="9" borderId="11" xfId="0" applyFont="1" applyFill="1" applyBorder="1" applyAlignment="1">
      <alignment horizontal="center" vertical="center" wrapText="1"/>
    </xf>
    <xf numFmtId="165" fontId="0" fillId="0" borderId="8" xfId="0" applyNumberFormat="1" applyBorder="1"/>
    <xf numFmtId="0" fontId="0" fillId="0" borderId="12" xfId="0" applyBorder="1"/>
    <xf numFmtId="166" fontId="0" fillId="0" borderId="12" xfId="3" applyFont="1" applyBorder="1"/>
    <xf numFmtId="0" fontId="0" fillId="0" borderId="0" xfId="0" applyNumberFormat="1"/>
    <xf numFmtId="44" fontId="0" fillId="0" borderId="0" xfId="0" applyNumberFormat="1"/>
    <xf numFmtId="180" fontId="0" fillId="0" borderId="0" xfId="0" applyNumberFormat="1"/>
    <xf numFmtId="0" fontId="8" fillId="10" borderId="0" xfId="0" applyFont="1" applyFill="1" applyAlignment="1">
      <alignment horizontal="center" vertical="center"/>
    </xf>
    <xf numFmtId="0" fontId="1" fillId="11" borderId="0" xfId="0" applyFont="1" applyFill="1"/>
    <xf numFmtId="0" fontId="0" fillId="11" borderId="0" xfId="0" applyFill="1"/>
    <xf numFmtId="2" fontId="1" fillId="11" borderId="0" xfId="0" applyNumberFormat="1" applyFont="1" applyFill="1"/>
    <xf numFmtId="44" fontId="0" fillId="0" borderId="0" xfId="2" applyFont="1"/>
    <xf numFmtId="182" fontId="0" fillId="0" borderId="0" xfId="2" applyNumberFormat="1" applyFont="1"/>
    <xf numFmtId="182" fontId="0" fillId="0" borderId="0" xfId="0" applyNumberFormat="1"/>
    <xf numFmtId="184" fontId="0" fillId="0" borderId="0" xfId="0" applyNumberFormat="1"/>
    <xf numFmtId="44" fontId="0" fillId="0" borderId="0" xfId="0" pivotButton="1" applyNumberFormat="1"/>
    <xf numFmtId="44" fontId="0" fillId="0" borderId="0" xfId="0" applyNumberFormat="1" applyAlignment="1">
      <alignment horizontal="left"/>
    </xf>
    <xf numFmtId="44" fontId="0" fillId="0" borderId="0" xfId="0" applyNumberFormat="1" applyAlignment="1">
      <alignment horizontal="left" indent="1"/>
    </xf>
  </cellXfs>
  <cellStyles count="4">
    <cellStyle name="Currency" xfId="2" builtinId="4"/>
    <cellStyle name="Currency 2" xfId="3" xr:uid="{2F51B5C6-A892-44B5-A234-A4B181D55E5A}"/>
    <cellStyle name="Euro" xfId="1" xr:uid="{05E7F11F-6F36-4D5E-B619-68835A6DDD65}"/>
    <cellStyle name="Normal" xfId="0" builtinId="0"/>
  </cellStyles>
  <dxfs count="47">
    <dxf>
      <font>
        <color rgb="FF006100"/>
      </font>
      <fill>
        <patternFill>
          <bgColor rgb="FFC6EFCE"/>
        </patternFill>
      </fill>
    </dxf>
    <dxf>
      <font>
        <color rgb="FF006100"/>
      </font>
      <fill>
        <patternFill>
          <bgColor rgb="FFC6EFCE"/>
        </patternFill>
      </fill>
    </dxf>
    <dxf>
      <fill>
        <patternFill>
          <bgColor theme="8" tint="0.59996337778862885"/>
        </patternFill>
      </fill>
    </dxf>
    <dxf>
      <font>
        <color rgb="FF9C0006"/>
      </font>
      <fill>
        <patternFill>
          <bgColor rgb="FFFFC7CE"/>
        </patternFill>
      </fill>
    </dxf>
    <dxf>
      <font>
        <color rgb="FF006100"/>
      </font>
      <fill>
        <patternFill>
          <bgColor rgb="FFC6EFCE"/>
        </patternFill>
      </fill>
    </dxf>
    <dxf>
      <numFmt numFmtId="34" formatCode="_-* #,##0.00\ &quot;€&quot;_-;\-* #,##0.00\ &quot;€&quot;_-;_-* &quot;-&quot;??\ &quot;€&quot;_-;_-@_-"/>
    </dxf>
    <dxf>
      <numFmt numFmtId="34" formatCode="_-* #,##0.00\ &quot;€&quot;_-;\-* #,##0.00\ &quot;€&quot;_-;_-* &quot;-&quot;??\ &quot;€&quot;_-;_-@_-"/>
    </dxf>
    <dxf>
      <numFmt numFmtId="34" formatCode="_-* #,##0.00\ &quot;€&quot;_-;\-* #,##0.00\ &quot;€&quot;_-;_-* &quot;-&quot;??\ &quot;€&quot;_-;_-@_-"/>
    </dxf>
    <dxf>
      <numFmt numFmtId="34" formatCode="_-* #,##0.00\ &quot;€&quot;_-;\-* #,##0.00\ &quot;€&quot;_-;_-* &quot;-&quot;??\ &quot;€&quot;_-;_-@_-"/>
    </dxf>
    <dxf>
      <numFmt numFmtId="34" formatCode="_-* #,##0.00\ &quot;€&quot;_-;\-* #,##0.00\ &quot;€&quot;_-;_-* &quot;-&quot;??\ &quot;€&quot;_-;_-@_-"/>
    </dxf>
    <dxf>
      <numFmt numFmtId="34" formatCode="_-* #,##0.00\ &quot;€&quot;_-;\-* #,##0.00\ &quot;€&quot;_-;_-* &quot;-&quot;??\ &quot;€&quot;_-;_-@_-"/>
    </dxf>
    <dxf>
      <numFmt numFmtId="34" formatCode="_-* #,##0.00\ &quot;€&quot;_-;\-* #,##0.00\ &quot;€&quot;_-;_-* &quot;-&quot;??\ &quot;€&quot;_-;_-@_-"/>
    </dxf>
    <dxf>
      <numFmt numFmtId="34" formatCode="_-* #,##0.00\ &quot;€&quot;_-;\-* #,##0.00\ &quot;€&quot;_-;_-* &quot;-&quot;??\ &quot;€&quot;_-;_-@_-"/>
    </dxf>
    <dxf>
      <numFmt numFmtId="34" formatCode="_-* #,##0.00\ &quot;€&quot;_-;\-* #,##0.00\ &quot;€&quot;_-;_-* &quot;-&quot;??\ &quot;€&quot;_-;_-@_-"/>
    </dxf>
    <dxf>
      <numFmt numFmtId="34" formatCode="_-* #,##0.00\ &quot;€&quot;_-;\-* #,##0.00\ &quot;€&quot;_-;_-* &quot;-&quot;??\ &quot;€&quot;_-;_-@_-"/>
    </dxf>
    <dxf>
      <numFmt numFmtId="0" formatCode="General"/>
    </dxf>
    <dxf>
      <numFmt numFmtId="0" formatCode="General"/>
    </dxf>
    <dxf>
      <numFmt numFmtId="0" formatCode="General"/>
    </dxf>
    <dxf>
      <numFmt numFmtId="0" formatCode="General"/>
    </dxf>
    <dxf>
      <numFmt numFmtId="182" formatCode="_-* #,##0\ &quot;€&quot;_-;\-* #,##0\ &quot;€&quot;_-;_-* &quot;-&quot;??\ &quot;€&quot;_-;_-@_-"/>
    </dxf>
    <dxf>
      <numFmt numFmtId="182" formatCode="_-* #,##0\ &quot;€&quot;_-;\-* #,##0\ &quot;€&quot;_-;_-* &quot;-&quot;??\ &quot;€&quot;_-;_-@_-"/>
    </dxf>
    <dxf>
      <numFmt numFmtId="182" formatCode="_-* #,##0\ &quot;€&quot;_-;\-* #,##0\ &quot;€&quot;_-;_-* &quot;-&quot;??\ &quot;€&quot;_-;_-@_-"/>
    </dxf>
    <dxf>
      <numFmt numFmtId="180" formatCode="_-* #,##0\ [$€-410]_-;\-* #,##0\ [$€-410]_-;_-* &quot;-&quot;??\ [$€-410]_-;_-@_-"/>
    </dxf>
    <dxf>
      <numFmt numFmtId="34" formatCode="_-* #,##0.00\ &quot;€&quot;_-;\-* #,##0.00\ &quot;€&quot;_-;_-* &quot;-&quot;??\ &quot;€&quot;_-;_-@_-"/>
    </dxf>
    <dxf>
      <font>
        <b/>
        <i val="0"/>
        <strike val="0"/>
        <condense val="0"/>
        <extend val="0"/>
        <outline val="0"/>
        <shadow val="0"/>
        <u val="none"/>
        <vertAlign val="baseline"/>
        <sz val="10"/>
        <color auto="1"/>
        <name val="Arial"/>
        <family val="2"/>
        <scheme val="none"/>
      </font>
      <fill>
        <patternFill patternType="solid">
          <fgColor indexed="64"/>
          <bgColor theme="0" tint="-4.9989318521683403E-2"/>
        </patternFill>
      </fill>
      <alignment horizontal="center" vertical="center" textRotation="0" wrapText="1" indent="0" justifyLastLine="0" shrinkToFit="0" readingOrder="0"/>
      <border diagonalUp="0" diagonalDown="0" outline="0">
        <left style="thin">
          <color indexed="64"/>
        </left>
        <right style="thin">
          <color indexed="64"/>
        </right>
        <top/>
        <bottom/>
      </border>
    </dxf>
    <dxf>
      <alignment horizontal="center" vertical="bottom" textRotation="0" wrapText="0" indent="0" justifyLastLine="0" shrinkToFit="0" readingOrder="0"/>
    </dxf>
    <dxf>
      <font>
        <b val="0"/>
        <i val="0"/>
        <strike val="0"/>
        <condense val="0"/>
        <extend val="0"/>
        <outline val="0"/>
        <shadow val="0"/>
        <u val="none"/>
        <vertAlign val="baseline"/>
        <sz val="11"/>
        <color theme="1"/>
        <name val="Tw Cen MT"/>
        <family val="2"/>
        <scheme val="minor"/>
      </font>
      <border diagonalUp="0" diagonalDown="0">
        <left style="thin">
          <color indexed="64"/>
        </left>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5" formatCode="[$-F800]dddd\,\ mmmm\ dd\,\ yyyy"/>
      <border diagonalUp="0" diagonalDown="0">
        <left/>
        <right style="thin">
          <color indexed="64"/>
        </right>
        <top style="thin">
          <color indexed="64"/>
        </top>
        <bottom style="thin">
          <color indexed="64"/>
        </bottom>
        <vertical/>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1" formatCode="[h]:mm:ss"/>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Tw Cen MT"/>
        <family val="2"/>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auto="1"/>
        <name val="Tw Cen MT"/>
        <family val="2"/>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9" formatCode="dd/mm/yyyy"/>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auto="1"/>
        <name val="Tw Cen MT"/>
        <family val="2"/>
        <scheme val="minor"/>
      </font>
      <numFmt numFmtId="19" formatCode="dd/mm/yyyy"/>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auto="1"/>
        <name val="Tw Cen MT"/>
        <family val="2"/>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outline="0">
        <left style="thin">
          <color indexed="64"/>
        </left>
      </border>
    </dxf>
    <dxf>
      <font>
        <b/>
        <i val="0"/>
        <strike val="0"/>
        <condense val="0"/>
        <extend val="0"/>
        <outline val="0"/>
        <shadow val="0"/>
        <u val="none"/>
        <vertAlign val="baseline"/>
        <sz val="11"/>
        <color theme="1"/>
        <name val="Tw Cen MT"/>
        <family val="2"/>
        <scheme val="minor"/>
      </font>
      <fill>
        <patternFill patternType="solid">
          <fgColor indexed="64"/>
          <bgColor theme="5" tint="0.39997558519241921"/>
        </patternFill>
      </fill>
      <alignment horizontal="center" vertical="bottom" textRotation="0" wrapText="0" indent="0" justifyLastLine="0" shrinkToFit="0" readingOrder="0"/>
      <border diagonalUp="0" diagonalDown="0" outline="0">
        <left style="thin">
          <color indexed="64"/>
        </left>
        <right style="thin">
          <color indexed="64"/>
        </right>
        <top/>
        <bottom/>
      </border>
    </dxf>
  </dxfs>
  <tableStyles count="1" defaultTableStyle="TableStyleMedium2" defaultPivotStyle="PivotStyleLight16">
    <tableStyle name="Invisible" pivot="0" table="0" count="0" xr9:uid="{3A45E396-550D-497A-B407-2CC1CE001945}"/>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18" Type="http://schemas.microsoft.com/office/2007/relationships/slicerCache" Target="slicerCaches/slicerCache7.xml"/><Relationship Id="rId26" Type="http://schemas.openxmlformats.org/officeDocument/2006/relationships/customXml" Target="../customXml/item2.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microsoft.com/office/2007/relationships/slicerCache" Target="slicerCaches/slicerCache1.xml"/><Relationship Id="rId17" Type="http://schemas.microsoft.com/office/2007/relationships/slicerCache" Target="slicerCaches/slicerCache6.xml"/><Relationship Id="rId25" Type="http://schemas.openxmlformats.org/officeDocument/2006/relationships/customXml" Target="../customXml/item1.xml"/><Relationship Id="rId2" Type="http://schemas.openxmlformats.org/officeDocument/2006/relationships/worksheet" Target="worksheets/sheet2.xml"/><Relationship Id="rId16" Type="http://schemas.microsoft.com/office/2007/relationships/slicerCache" Target="slicerCaches/slicerCache5.xml"/><Relationship Id="rId20" Type="http://schemas.openxmlformats.org/officeDocument/2006/relationships/connections" Target="connection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24" Type="http://schemas.openxmlformats.org/officeDocument/2006/relationships/calcChain" Target="calcChain.xml"/><Relationship Id="rId5" Type="http://schemas.openxmlformats.org/officeDocument/2006/relationships/worksheet" Target="worksheets/sheet5.xml"/><Relationship Id="rId15" Type="http://schemas.microsoft.com/office/2007/relationships/slicerCache" Target="slicerCaches/slicerCache4.xml"/><Relationship Id="rId23" Type="http://schemas.openxmlformats.org/officeDocument/2006/relationships/powerPivotData" Target="model/item.data"/><Relationship Id="rId28" Type="http://schemas.openxmlformats.org/officeDocument/2006/relationships/customXml" Target="../customXml/item4.xml"/><Relationship Id="rId10" Type="http://schemas.openxmlformats.org/officeDocument/2006/relationships/pivotCacheDefinition" Target="pivotCache/pivotCacheDefinition1.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3.xml"/><Relationship Id="rId22" Type="http://schemas.openxmlformats.org/officeDocument/2006/relationships/sharedStrings" Target="sharedStrings.xml"/><Relationship Id="rId27"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1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1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13.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14.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5.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6.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7.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Ex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10.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Ex11.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Ex2.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3.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4.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5.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6.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Ex7.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Ex8.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Ex9.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[progetto finale 1.xlsx]DATA&amp;PIVOT2!PivotTable1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it-IT" b="1"/>
              <a:t>FATTURATO x VENDITORE x CATEGORIA x REGIONE</a:t>
            </a:r>
          </a:p>
        </c:rich>
      </c:tx>
      <c:layout>
        <c:manualLayout>
          <c:xMode val="edge"/>
          <c:yMode val="edge"/>
          <c:x val="0.13729428291359017"/>
          <c:y val="2.666241719785026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t-IT"/>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pivotFmt>
      <c:pivotFmt>
        <c:idx val="45"/>
        <c:spPr>
          <a:solidFill>
            <a:schemeClr val="accent1"/>
          </a:solidFill>
          <a:ln w="19050">
            <a:solidFill>
              <a:schemeClr val="lt1"/>
            </a:solidFill>
          </a:ln>
          <a:effectLst/>
        </c:spPr>
      </c:pivotFmt>
      <c:pivotFmt>
        <c:idx val="46"/>
        <c:spPr>
          <a:solidFill>
            <a:schemeClr val="accent1"/>
          </a:solidFill>
          <a:ln w="19050">
            <a:solidFill>
              <a:schemeClr val="lt1"/>
            </a:solidFill>
          </a:ln>
          <a:effectLst/>
        </c:spPr>
      </c:pivotFmt>
      <c:pivotFmt>
        <c:idx val="47"/>
        <c:spPr>
          <a:solidFill>
            <a:schemeClr val="accent1"/>
          </a:solidFill>
          <a:ln w="19050">
            <a:solidFill>
              <a:schemeClr val="lt1"/>
            </a:solidFill>
          </a:ln>
          <a:effectLst/>
        </c:spPr>
      </c:pivotFmt>
      <c:pivotFmt>
        <c:idx val="48"/>
        <c:spPr>
          <a:solidFill>
            <a:schemeClr val="accent1"/>
          </a:solidFill>
          <a:ln w="19050">
            <a:solidFill>
              <a:schemeClr val="lt1"/>
            </a:solidFill>
          </a:ln>
          <a:effectLst/>
        </c:spPr>
      </c:pivotFmt>
      <c:pivotFmt>
        <c:idx val="49"/>
        <c:spPr>
          <a:solidFill>
            <a:schemeClr val="accent1"/>
          </a:solidFill>
          <a:ln w="19050">
            <a:solidFill>
              <a:schemeClr val="lt1"/>
            </a:solidFill>
          </a:ln>
          <a:effectLst/>
        </c:spPr>
      </c:pivotFmt>
      <c:pivotFmt>
        <c:idx val="5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w="19050">
            <a:solidFill>
              <a:schemeClr val="lt1"/>
            </a:solidFill>
          </a:ln>
          <a:effectLst/>
        </c:spPr>
      </c:pivotFmt>
      <c:pivotFmt>
        <c:idx val="52"/>
        <c:spPr>
          <a:solidFill>
            <a:schemeClr val="accent1"/>
          </a:solidFill>
          <a:ln w="19050">
            <a:solidFill>
              <a:schemeClr val="lt1"/>
            </a:solidFill>
          </a:ln>
          <a:effectLst/>
        </c:spPr>
      </c:pivotFmt>
      <c:pivotFmt>
        <c:idx val="53"/>
        <c:spPr>
          <a:solidFill>
            <a:schemeClr val="accent1"/>
          </a:solidFill>
          <a:ln w="19050">
            <a:solidFill>
              <a:schemeClr val="lt1"/>
            </a:solidFill>
          </a:ln>
          <a:effectLst/>
        </c:spPr>
      </c:pivotFmt>
      <c:pivotFmt>
        <c:idx val="54"/>
        <c:spPr>
          <a:solidFill>
            <a:schemeClr val="accent1"/>
          </a:solidFill>
          <a:ln w="19050">
            <a:solidFill>
              <a:schemeClr val="lt1"/>
            </a:solidFill>
          </a:ln>
          <a:effectLst/>
        </c:spPr>
      </c:pivotFmt>
      <c:pivotFmt>
        <c:idx val="55"/>
        <c:spPr>
          <a:solidFill>
            <a:schemeClr val="accent1"/>
          </a:solidFill>
          <a:ln w="19050">
            <a:solidFill>
              <a:schemeClr val="lt1"/>
            </a:solidFill>
          </a:ln>
          <a:effectLst/>
        </c:spPr>
      </c:pivotFmt>
      <c:pivotFmt>
        <c:idx val="56"/>
        <c:spPr>
          <a:solidFill>
            <a:schemeClr val="accent1"/>
          </a:solidFill>
          <a:ln w="19050">
            <a:solidFill>
              <a:schemeClr val="lt1"/>
            </a:solidFill>
          </a:ln>
          <a:effectLst/>
        </c:spPr>
      </c:pivotFmt>
      <c:pivotFmt>
        <c:idx val="57"/>
        <c:spPr>
          <a:solidFill>
            <a:schemeClr val="accent1"/>
          </a:solidFill>
          <a:ln w="19050">
            <a:solidFill>
              <a:schemeClr val="lt1"/>
            </a:solidFill>
          </a:ln>
          <a:effectLst/>
        </c:spPr>
      </c:pivotFmt>
      <c:pivotFmt>
        <c:idx val="58"/>
        <c:spPr>
          <a:solidFill>
            <a:schemeClr val="accent1"/>
          </a:solidFill>
          <a:ln w="19050">
            <a:solidFill>
              <a:schemeClr val="lt1"/>
            </a:solidFill>
          </a:ln>
          <a:effectLst/>
        </c:spPr>
      </c:pivotFmt>
      <c:pivotFmt>
        <c:idx val="59"/>
        <c:spPr>
          <a:solidFill>
            <a:schemeClr val="accent1"/>
          </a:solidFill>
          <a:ln w="19050">
            <a:solidFill>
              <a:schemeClr val="lt1"/>
            </a:solidFill>
          </a:ln>
          <a:effectLst/>
        </c:spPr>
      </c:pivotFmt>
      <c:pivotFmt>
        <c:idx val="60"/>
        <c:spPr>
          <a:solidFill>
            <a:schemeClr val="accent1"/>
          </a:solidFill>
          <a:ln w="19050">
            <a:solidFill>
              <a:schemeClr val="lt1"/>
            </a:solidFill>
          </a:ln>
          <a:effectLst/>
        </c:spPr>
      </c:pivotFmt>
      <c:pivotFmt>
        <c:idx val="61"/>
        <c:spPr>
          <a:solidFill>
            <a:schemeClr val="accent1"/>
          </a:solidFill>
          <a:ln w="19050">
            <a:solidFill>
              <a:schemeClr val="lt1"/>
            </a:solidFill>
          </a:ln>
          <a:effectLst/>
        </c:spPr>
      </c:pivotFmt>
      <c:pivotFmt>
        <c:idx val="62"/>
        <c:spPr>
          <a:solidFill>
            <a:schemeClr val="accent1"/>
          </a:solidFill>
          <a:ln w="19050">
            <a:solidFill>
              <a:schemeClr val="lt1"/>
            </a:solidFill>
          </a:ln>
          <a:effectLst/>
        </c:spPr>
      </c:pivotFmt>
      <c:pivotFmt>
        <c:idx val="63"/>
        <c:spPr>
          <a:solidFill>
            <a:schemeClr val="accent1"/>
          </a:solidFill>
          <a:ln w="19050">
            <a:solidFill>
              <a:schemeClr val="lt1"/>
            </a:solidFill>
          </a:ln>
          <a:effectLst/>
        </c:spPr>
      </c:pivotFmt>
      <c:pivotFmt>
        <c:idx val="6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w="19050">
            <a:solidFill>
              <a:schemeClr val="lt1"/>
            </a:solidFill>
          </a:ln>
          <a:effectLst/>
        </c:spPr>
      </c:pivotFmt>
      <c:pivotFmt>
        <c:idx val="66"/>
        <c:spPr>
          <a:solidFill>
            <a:schemeClr val="accent1"/>
          </a:solidFill>
          <a:ln w="19050">
            <a:solidFill>
              <a:schemeClr val="lt1"/>
            </a:solidFill>
          </a:ln>
          <a:effectLst/>
        </c:spPr>
      </c:pivotFmt>
      <c:pivotFmt>
        <c:idx val="67"/>
        <c:spPr>
          <a:solidFill>
            <a:schemeClr val="accent1"/>
          </a:solidFill>
          <a:ln w="19050">
            <a:solidFill>
              <a:schemeClr val="lt1"/>
            </a:solidFill>
          </a:ln>
          <a:effectLst/>
        </c:spPr>
      </c:pivotFmt>
      <c:pivotFmt>
        <c:idx val="68"/>
        <c:spPr>
          <a:solidFill>
            <a:schemeClr val="accent1"/>
          </a:solidFill>
          <a:ln w="19050">
            <a:solidFill>
              <a:schemeClr val="lt1"/>
            </a:solidFill>
          </a:ln>
          <a:effectLst/>
        </c:spPr>
      </c:pivotFmt>
      <c:pivotFmt>
        <c:idx val="69"/>
        <c:spPr>
          <a:solidFill>
            <a:schemeClr val="accent1"/>
          </a:solidFill>
          <a:ln w="19050">
            <a:solidFill>
              <a:schemeClr val="lt1"/>
            </a:solidFill>
          </a:ln>
          <a:effectLst/>
        </c:spPr>
      </c:pivotFmt>
      <c:pivotFmt>
        <c:idx val="70"/>
        <c:spPr>
          <a:solidFill>
            <a:schemeClr val="accent1"/>
          </a:solidFill>
          <a:ln w="19050">
            <a:solidFill>
              <a:schemeClr val="lt1"/>
            </a:solidFill>
          </a:ln>
          <a:effectLst/>
        </c:spPr>
      </c:pivotFmt>
      <c:pivotFmt>
        <c:idx val="71"/>
        <c:spPr>
          <a:solidFill>
            <a:schemeClr val="accent1"/>
          </a:solidFill>
          <a:ln w="19050">
            <a:solidFill>
              <a:schemeClr val="lt1"/>
            </a:solidFill>
          </a:ln>
          <a:effectLst/>
        </c:spPr>
      </c:pivotFmt>
      <c:pivotFmt>
        <c:idx val="72"/>
        <c:spPr>
          <a:solidFill>
            <a:schemeClr val="accent1"/>
          </a:solidFill>
          <a:ln w="19050">
            <a:solidFill>
              <a:schemeClr val="lt1"/>
            </a:solidFill>
          </a:ln>
          <a:effectLst/>
        </c:spPr>
      </c:pivotFmt>
      <c:pivotFmt>
        <c:idx val="73"/>
        <c:spPr>
          <a:solidFill>
            <a:schemeClr val="accent1"/>
          </a:solidFill>
          <a:ln w="19050">
            <a:solidFill>
              <a:schemeClr val="lt1"/>
            </a:solidFill>
          </a:ln>
          <a:effectLst/>
        </c:spPr>
      </c:pivotFmt>
      <c:pivotFmt>
        <c:idx val="74"/>
        <c:spPr>
          <a:solidFill>
            <a:schemeClr val="accent1"/>
          </a:solidFill>
          <a:ln w="19050">
            <a:solidFill>
              <a:schemeClr val="lt1"/>
            </a:solidFill>
          </a:ln>
          <a:effectLst/>
        </c:spPr>
      </c:pivotFmt>
      <c:pivotFmt>
        <c:idx val="75"/>
        <c:spPr>
          <a:solidFill>
            <a:schemeClr val="accent1"/>
          </a:solidFill>
          <a:ln w="19050">
            <a:solidFill>
              <a:schemeClr val="lt1"/>
            </a:solidFill>
          </a:ln>
          <a:effectLst/>
        </c:spPr>
      </c:pivotFmt>
      <c:pivotFmt>
        <c:idx val="76"/>
        <c:spPr>
          <a:solidFill>
            <a:schemeClr val="accent1"/>
          </a:solidFill>
          <a:ln w="19050">
            <a:solidFill>
              <a:schemeClr val="lt1"/>
            </a:solidFill>
          </a:ln>
          <a:effectLst/>
        </c:spPr>
      </c:pivotFmt>
      <c:pivotFmt>
        <c:idx val="77"/>
        <c:spPr>
          <a:solidFill>
            <a:schemeClr val="accent1"/>
          </a:solidFill>
          <a:ln w="19050">
            <a:solidFill>
              <a:schemeClr val="lt1"/>
            </a:solidFill>
          </a:ln>
          <a:effectLst/>
        </c:spPr>
      </c:pivotFmt>
      <c:pivotFmt>
        <c:idx val="7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1"/>
          </a:solidFill>
          <a:ln w="19050">
            <a:solidFill>
              <a:schemeClr val="lt1"/>
            </a:solidFill>
          </a:ln>
          <a:effectLst/>
        </c:spPr>
      </c:pivotFmt>
      <c:pivotFmt>
        <c:idx val="80"/>
        <c:spPr>
          <a:solidFill>
            <a:schemeClr val="accent1"/>
          </a:solidFill>
          <a:ln w="19050">
            <a:solidFill>
              <a:schemeClr val="lt1"/>
            </a:solidFill>
          </a:ln>
          <a:effectLst/>
        </c:spPr>
      </c:pivotFmt>
      <c:pivotFmt>
        <c:idx val="81"/>
        <c:spPr>
          <a:solidFill>
            <a:schemeClr val="accent1"/>
          </a:solidFill>
          <a:ln w="19050">
            <a:solidFill>
              <a:schemeClr val="lt1"/>
            </a:solidFill>
          </a:ln>
          <a:effectLst/>
        </c:spPr>
      </c:pivotFmt>
      <c:pivotFmt>
        <c:idx val="82"/>
        <c:spPr>
          <a:solidFill>
            <a:schemeClr val="accent1"/>
          </a:solidFill>
          <a:ln w="19050">
            <a:solidFill>
              <a:schemeClr val="lt1"/>
            </a:solidFill>
          </a:ln>
          <a:effectLst/>
        </c:spPr>
      </c:pivotFmt>
      <c:pivotFmt>
        <c:idx val="83"/>
        <c:spPr>
          <a:solidFill>
            <a:schemeClr val="accent1"/>
          </a:solidFill>
          <a:ln w="19050">
            <a:solidFill>
              <a:schemeClr val="lt1"/>
            </a:solidFill>
          </a:ln>
          <a:effectLst/>
        </c:spPr>
      </c:pivotFmt>
      <c:pivotFmt>
        <c:idx val="84"/>
        <c:spPr>
          <a:solidFill>
            <a:schemeClr val="accent1"/>
          </a:solidFill>
          <a:ln w="19050">
            <a:solidFill>
              <a:schemeClr val="lt1"/>
            </a:solidFill>
          </a:ln>
          <a:effectLst/>
        </c:spPr>
      </c:pivotFmt>
      <c:pivotFmt>
        <c:idx val="85"/>
        <c:spPr>
          <a:solidFill>
            <a:schemeClr val="accent1"/>
          </a:solidFill>
          <a:ln w="19050">
            <a:solidFill>
              <a:schemeClr val="lt1"/>
            </a:solidFill>
          </a:ln>
          <a:effectLst/>
        </c:spPr>
      </c:pivotFmt>
      <c:pivotFmt>
        <c:idx val="86"/>
        <c:spPr>
          <a:solidFill>
            <a:schemeClr val="accent1"/>
          </a:solidFill>
          <a:ln w="19050">
            <a:solidFill>
              <a:schemeClr val="lt1"/>
            </a:solidFill>
          </a:ln>
          <a:effectLst/>
        </c:spPr>
      </c:pivotFmt>
      <c:pivotFmt>
        <c:idx val="87"/>
        <c:spPr>
          <a:solidFill>
            <a:schemeClr val="accent1"/>
          </a:solidFill>
          <a:ln w="19050">
            <a:solidFill>
              <a:schemeClr val="lt1"/>
            </a:solidFill>
          </a:ln>
          <a:effectLst/>
        </c:spPr>
      </c:pivotFmt>
      <c:pivotFmt>
        <c:idx val="88"/>
        <c:spPr>
          <a:solidFill>
            <a:schemeClr val="accent1"/>
          </a:solidFill>
          <a:ln w="19050">
            <a:solidFill>
              <a:schemeClr val="lt1"/>
            </a:solidFill>
          </a:ln>
          <a:effectLst/>
        </c:spPr>
      </c:pivotFmt>
      <c:pivotFmt>
        <c:idx val="89"/>
        <c:spPr>
          <a:solidFill>
            <a:schemeClr val="accent1"/>
          </a:solidFill>
          <a:ln w="19050">
            <a:solidFill>
              <a:schemeClr val="lt1"/>
            </a:solidFill>
          </a:ln>
          <a:effectLst/>
        </c:spPr>
      </c:pivotFmt>
      <c:pivotFmt>
        <c:idx val="90"/>
        <c:spPr>
          <a:solidFill>
            <a:schemeClr val="accent1"/>
          </a:solidFill>
          <a:ln w="19050">
            <a:solidFill>
              <a:schemeClr val="lt1"/>
            </a:solidFill>
          </a:ln>
          <a:effectLst/>
        </c:spPr>
      </c:pivotFmt>
      <c:pivotFmt>
        <c:idx val="91"/>
        <c:spPr>
          <a:solidFill>
            <a:schemeClr val="accent1"/>
          </a:solidFill>
          <a:ln w="19050">
            <a:solidFill>
              <a:schemeClr val="lt1"/>
            </a:solidFill>
          </a:ln>
          <a:effectLst/>
        </c:spPr>
      </c:pivotFmt>
      <c:pivotFmt>
        <c:idx val="9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93"/>
        <c:spPr>
          <a:solidFill>
            <a:schemeClr val="accent1"/>
          </a:solidFill>
          <a:ln w="19050">
            <a:solidFill>
              <a:schemeClr val="lt1"/>
            </a:solidFill>
          </a:ln>
          <a:effectLst/>
        </c:spPr>
      </c:pivotFmt>
      <c:pivotFmt>
        <c:idx val="94"/>
        <c:spPr>
          <a:solidFill>
            <a:schemeClr val="accent1"/>
          </a:solidFill>
          <a:ln w="19050">
            <a:solidFill>
              <a:schemeClr val="lt1"/>
            </a:solidFill>
          </a:ln>
          <a:effectLst/>
        </c:spPr>
      </c:pivotFmt>
      <c:pivotFmt>
        <c:idx val="95"/>
        <c:spPr>
          <a:solidFill>
            <a:schemeClr val="accent1"/>
          </a:solidFill>
          <a:ln w="19050">
            <a:solidFill>
              <a:schemeClr val="lt1"/>
            </a:solidFill>
          </a:ln>
          <a:effectLst/>
        </c:spPr>
      </c:pivotFmt>
      <c:pivotFmt>
        <c:idx val="96"/>
        <c:spPr>
          <a:solidFill>
            <a:schemeClr val="accent1"/>
          </a:solidFill>
          <a:ln w="19050">
            <a:solidFill>
              <a:schemeClr val="lt1"/>
            </a:solidFill>
          </a:ln>
          <a:effectLst/>
        </c:spPr>
      </c:pivotFmt>
      <c:pivotFmt>
        <c:idx val="97"/>
        <c:spPr>
          <a:solidFill>
            <a:schemeClr val="accent1"/>
          </a:solidFill>
          <a:ln w="19050">
            <a:solidFill>
              <a:schemeClr val="lt1"/>
            </a:solidFill>
          </a:ln>
          <a:effectLst/>
        </c:spPr>
      </c:pivotFmt>
      <c:pivotFmt>
        <c:idx val="98"/>
        <c:spPr>
          <a:solidFill>
            <a:schemeClr val="accent1"/>
          </a:solidFill>
          <a:ln w="19050">
            <a:solidFill>
              <a:schemeClr val="lt1"/>
            </a:solidFill>
          </a:ln>
          <a:effectLst/>
        </c:spPr>
      </c:pivotFmt>
      <c:pivotFmt>
        <c:idx val="99"/>
        <c:spPr>
          <a:solidFill>
            <a:schemeClr val="accent1"/>
          </a:solidFill>
          <a:ln w="19050">
            <a:solidFill>
              <a:schemeClr val="lt1"/>
            </a:solidFill>
          </a:ln>
          <a:effectLst/>
        </c:spPr>
      </c:pivotFmt>
      <c:pivotFmt>
        <c:idx val="100"/>
        <c:spPr>
          <a:solidFill>
            <a:schemeClr val="accent1"/>
          </a:solidFill>
          <a:ln w="19050">
            <a:solidFill>
              <a:schemeClr val="lt1"/>
            </a:solidFill>
          </a:ln>
          <a:effectLst/>
        </c:spPr>
      </c:pivotFmt>
      <c:pivotFmt>
        <c:idx val="101"/>
        <c:spPr>
          <a:solidFill>
            <a:schemeClr val="accent1"/>
          </a:solidFill>
          <a:ln w="19050">
            <a:solidFill>
              <a:schemeClr val="lt1"/>
            </a:solidFill>
          </a:ln>
          <a:effectLst/>
        </c:spPr>
      </c:pivotFmt>
      <c:pivotFmt>
        <c:idx val="102"/>
        <c:spPr>
          <a:solidFill>
            <a:schemeClr val="accent1"/>
          </a:solidFill>
          <a:ln w="19050">
            <a:solidFill>
              <a:schemeClr val="lt1"/>
            </a:solidFill>
          </a:ln>
          <a:effectLst/>
        </c:spPr>
      </c:pivotFmt>
      <c:pivotFmt>
        <c:idx val="103"/>
        <c:spPr>
          <a:solidFill>
            <a:schemeClr val="accent1"/>
          </a:solidFill>
          <a:ln w="19050">
            <a:solidFill>
              <a:schemeClr val="lt1"/>
            </a:solidFill>
          </a:ln>
          <a:effectLst/>
        </c:spPr>
      </c:pivotFmt>
      <c:pivotFmt>
        <c:idx val="104"/>
        <c:spPr>
          <a:solidFill>
            <a:schemeClr val="accent1"/>
          </a:solidFill>
          <a:ln w="19050">
            <a:solidFill>
              <a:schemeClr val="lt1"/>
            </a:solidFill>
          </a:ln>
          <a:effectLst/>
        </c:spPr>
      </c:pivotFmt>
      <c:pivotFmt>
        <c:idx val="105"/>
        <c:spPr>
          <a:solidFill>
            <a:schemeClr val="accent1"/>
          </a:solidFill>
          <a:ln w="19050">
            <a:solidFill>
              <a:schemeClr val="lt1"/>
            </a:solidFill>
          </a:ln>
          <a:effectLst/>
        </c:spPr>
      </c:pivotFmt>
      <c:pivotFmt>
        <c:idx val="10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07"/>
        <c:spPr>
          <a:solidFill>
            <a:schemeClr val="accent1"/>
          </a:solidFill>
          <a:ln w="19050">
            <a:solidFill>
              <a:schemeClr val="lt1"/>
            </a:solidFill>
          </a:ln>
          <a:effectLst/>
        </c:spPr>
      </c:pivotFmt>
      <c:pivotFmt>
        <c:idx val="108"/>
        <c:spPr>
          <a:solidFill>
            <a:schemeClr val="accent1"/>
          </a:solidFill>
          <a:ln w="19050">
            <a:solidFill>
              <a:schemeClr val="lt1"/>
            </a:solidFill>
          </a:ln>
          <a:effectLst/>
        </c:spPr>
      </c:pivotFmt>
      <c:pivotFmt>
        <c:idx val="109"/>
        <c:spPr>
          <a:solidFill>
            <a:schemeClr val="accent1"/>
          </a:solidFill>
          <a:ln w="19050">
            <a:solidFill>
              <a:schemeClr val="lt1"/>
            </a:solidFill>
          </a:ln>
          <a:effectLst/>
        </c:spPr>
      </c:pivotFmt>
      <c:pivotFmt>
        <c:idx val="110"/>
        <c:spPr>
          <a:solidFill>
            <a:schemeClr val="accent1"/>
          </a:solidFill>
          <a:ln w="19050">
            <a:solidFill>
              <a:schemeClr val="lt1"/>
            </a:solidFill>
          </a:ln>
          <a:effectLst/>
        </c:spPr>
      </c:pivotFmt>
      <c:pivotFmt>
        <c:idx val="111"/>
        <c:spPr>
          <a:solidFill>
            <a:schemeClr val="accent1"/>
          </a:solidFill>
          <a:ln w="19050">
            <a:solidFill>
              <a:schemeClr val="lt1"/>
            </a:solidFill>
          </a:ln>
          <a:effectLst/>
        </c:spPr>
      </c:pivotFmt>
      <c:pivotFmt>
        <c:idx val="112"/>
        <c:spPr>
          <a:solidFill>
            <a:schemeClr val="accent1"/>
          </a:solidFill>
          <a:ln w="19050">
            <a:solidFill>
              <a:schemeClr val="lt1"/>
            </a:solidFill>
          </a:ln>
          <a:effectLst/>
        </c:spPr>
      </c:pivotFmt>
      <c:pivotFmt>
        <c:idx val="113"/>
        <c:spPr>
          <a:solidFill>
            <a:schemeClr val="accent1"/>
          </a:solidFill>
          <a:ln w="19050">
            <a:solidFill>
              <a:schemeClr val="lt1"/>
            </a:solidFill>
          </a:ln>
          <a:effectLst/>
        </c:spPr>
      </c:pivotFmt>
      <c:pivotFmt>
        <c:idx val="114"/>
        <c:spPr>
          <a:solidFill>
            <a:schemeClr val="accent1"/>
          </a:solidFill>
          <a:ln w="19050">
            <a:solidFill>
              <a:schemeClr val="lt1"/>
            </a:solidFill>
          </a:ln>
          <a:effectLst/>
        </c:spPr>
      </c:pivotFmt>
      <c:pivotFmt>
        <c:idx val="115"/>
        <c:spPr>
          <a:solidFill>
            <a:schemeClr val="accent1"/>
          </a:solidFill>
          <a:ln w="19050">
            <a:solidFill>
              <a:schemeClr val="lt1"/>
            </a:solidFill>
          </a:ln>
          <a:effectLst/>
        </c:spPr>
      </c:pivotFmt>
      <c:pivotFmt>
        <c:idx val="116"/>
        <c:spPr>
          <a:solidFill>
            <a:schemeClr val="accent1"/>
          </a:solidFill>
          <a:ln w="19050">
            <a:solidFill>
              <a:schemeClr val="lt1"/>
            </a:solidFill>
          </a:ln>
          <a:effectLst/>
        </c:spPr>
      </c:pivotFmt>
      <c:pivotFmt>
        <c:idx val="117"/>
        <c:spPr>
          <a:solidFill>
            <a:schemeClr val="accent1"/>
          </a:solidFill>
          <a:ln w="19050">
            <a:solidFill>
              <a:schemeClr val="lt1"/>
            </a:solidFill>
          </a:ln>
          <a:effectLst/>
        </c:spPr>
      </c:pivotFmt>
      <c:pivotFmt>
        <c:idx val="118"/>
        <c:spPr>
          <a:solidFill>
            <a:schemeClr val="accent1"/>
          </a:solidFill>
          <a:ln w="19050">
            <a:solidFill>
              <a:schemeClr val="lt1"/>
            </a:solidFill>
          </a:ln>
          <a:effectLst/>
        </c:spPr>
      </c:pivotFmt>
      <c:pivotFmt>
        <c:idx val="119"/>
        <c:spPr>
          <a:solidFill>
            <a:schemeClr val="accent1"/>
          </a:solidFill>
          <a:ln w="19050">
            <a:solidFill>
              <a:schemeClr val="lt1"/>
            </a:solidFill>
          </a:ln>
          <a:effectLst/>
        </c:spPr>
      </c:pivotFmt>
      <c:pivotFmt>
        <c:idx val="12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21"/>
        <c:spPr>
          <a:solidFill>
            <a:schemeClr val="accent1"/>
          </a:solidFill>
          <a:ln w="19050">
            <a:solidFill>
              <a:schemeClr val="lt1"/>
            </a:solidFill>
          </a:ln>
          <a:effectLst/>
        </c:spPr>
      </c:pivotFmt>
      <c:pivotFmt>
        <c:idx val="122"/>
        <c:spPr>
          <a:solidFill>
            <a:schemeClr val="accent1"/>
          </a:solidFill>
          <a:ln w="19050">
            <a:solidFill>
              <a:schemeClr val="lt1"/>
            </a:solidFill>
          </a:ln>
          <a:effectLst/>
        </c:spPr>
      </c:pivotFmt>
      <c:pivotFmt>
        <c:idx val="123"/>
        <c:spPr>
          <a:solidFill>
            <a:schemeClr val="accent1"/>
          </a:solidFill>
          <a:ln w="19050">
            <a:solidFill>
              <a:schemeClr val="lt1"/>
            </a:solidFill>
          </a:ln>
          <a:effectLst/>
        </c:spPr>
      </c:pivotFmt>
      <c:pivotFmt>
        <c:idx val="124"/>
        <c:spPr>
          <a:solidFill>
            <a:schemeClr val="accent1"/>
          </a:solidFill>
          <a:ln w="19050">
            <a:solidFill>
              <a:schemeClr val="lt1"/>
            </a:solidFill>
          </a:ln>
          <a:effectLst/>
        </c:spPr>
      </c:pivotFmt>
      <c:pivotFmt>
        <c:idx val="125"/>
        <c:spPr>
          <a:solidFill>
            <a:schemeClr val="accent1"/>
          </a:solidFill>
          <a:ln w="19050">
            <a:solidFill>
              <a:schemeClr val="lt1"/>
            </a:solidFill>
          </a:ln>
          <a:effectLst/>
        </c:spPr>
      </c:pivotFmt>
      <c:pivotFmt>
        <c:idx val="126"/>
        <c:spPr>
          <a:solidFill>
            <a:schemeClr val="accent1"/>
          </a:solidFill>
          <a:ln w="19050">
            <a:solidFill>
              <a:schemeClr val="lt1"/>
            </a:solidFill>
          </a:ln>
          <a:effectLst/>
        </c:spPr>
      </c:pivotFmt>
      <c:pivotFmt>
        <c:idx val="127"/>
        <c:spPr>
          <a:solidFill>
            <a:schemeClr val="accent1"/>
          </a:solidFill>
          <a:ln w="19050">
            <a:solidFill>
              <a:schemeClr val="lt1"/>
            </a:solidFill>
          </a:ln>
          <a:effectLst/>
        </c:spPr>
      </c:pivotFmt>
      <c:pivotFmt>
        <c:idx val="128"/>
        <c:spPr>
          <a:solidFill>
            <a:schemeClr val="accent1"/>
          </a:solidFill>
          <a:ln w="19050">
            <a:solidFill>
              <a:schemeClr val="lt1"/>
            </a:solidFill>
          </a:ln>
          <a:effectLst/>
        </c:spPr>
      </c:pivotFmt>
      <c:pivotFmt>
        <c:idx val="129"/>
        <c:spPr>
          <a:solidFill>
            <a:schemeClr val="accent1"/>
          </a:solidFill>
          <a:ln w="19050">
            <a:solidFill>
              <a:schemeClr val="lt1"/>
            </a:solidFill>
          </a:ln>
          <a:effectLst/>
        </c:spPr>
      </c:pivotFmt>
      <c:pivotFmt>
        <c:idx val="130"/>
        <c:spPr>
          <a:solidFill>
            <a:schemeClr val="accent1"/>
          </a:solidFill>
          <a:ln w="19050">
            <a:solidFill>
              <a:schemeClr val="lt1"/>
            </a:solidFill>
          </a:ln>
          <a:effectLst/>
        </c:spPr>
      </c:pivotFmt>
      <c:pivotFmt>
        <c:idx val="131"/>
        <c:spPr>
          <a:solidFill>
            <a:schemeClr val="accent1"/>
          </a:solidFill>
          <a:ln w="19050">
            <a:solidFill>
              <a:schemeClr val="lt1"/>
            </a:solidFill>
          </a:ln>
          <a:effectLst/>
        </c:spPr>
      </c:pivotFmt>
      <c:pivotFmt>
        <c:idx val="132"/>
        <c:spPr>
          <a:solidFill>
            <a:schemeClr val="accent1"/>
          </a:solidFill>
          <a:ln w="19050">
            <a:solidFill>
              <a:schemeClr val="lt1"/>
            </a:solidFill>
          </a:ln>
          <a:effectLst/>
        </c:spPr>
      </c:pivotFmt>
      <c:pivotFmt>
        <c:idx val="133"/>
        <c:spPr>
          <a:solidFill>
            <a:schemeClr val="accent1"/>
          </a:solidFill>
          <a:ln w="19050">
            <a:solidFill>
              <a:schemeClr val="lt1"/>
            </a:solidFill>
          </a:ln>
          <a:effectLst/>
        </c:spPr>
      </c:pivotFmt>
      <c:pivotFmt>
        <c:idx val="13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35"/>
        <c:spPr>
          <a:solidFill>
            <a:schemeClr val="accent1"/>
          </a:solidFill>
          <a:ln w="19050">
            <a:solidFill>
              <a:schemeClr val="lt1"/>
            </a:solidFill>
          </a:ln>
          <a:effectLst/>
        </c:spPr>
      </c:pivotFmt>
      <c:pivotFmt>
        <c:idx val="136"/>
        <c:spPr>
          <a:solidFill>
            <a:schemeClr val="accent1"/>
          </a:solidFill>
          <a:ln w="19050">
            <a:solidFill>
              <a:schemeClr val="lt1"/>
            </a:solidFill>
          </a:ln>
          <a:effectLst/>
        </c:spPr>
      </c:pivotFmt>
      <c:pivotFmt>
        <c:idx val="137"/>
        <c:spPr>
          <a:solidFill>
            <a:schemeClr val="accent1"/>
          </a:solidFill>
          <a:ln w="19050">
            <a:solidFill>
              <a:schemeClr val="lt1"/>
            </a:solidFill>
          </a:ln>
          <a:effectLst/>
        </c:spPr>
      </c:pivotFmt>
      <c:pivotFmt>
        <c:idx val="138"/>
        <c:spPr>
          <a:solidFill>
            <a:schemeClr val="accent1"/>
          </a:solidFill>
          <a:ln w="19050">
            <a:solidFill>
              <a:schemeClr val="lt1"/>
            </a:solidFill>
          </a:ln>
          <a:effectLst/>
        </c:spPr>
      </c:pivotFmt>
      <c:pivotFmt>
        <c:idx val="139"/>
        <c:spPr>
          <a:solidFill>
            <a:schemeClr val="accent1"/>
          </a:solidFill>
          <a:ln w="19050">
            <a:solidFill>
              <a:schemeClr val="lt1"/>
            </a:solidFill>
          </a:ln>
          <a:effectLst/>
        </c:spPr>
      </c:pivotFmt>
      <c:pivotFmt>
        <c:idx val="140"/>
        <c:spPr>
          <a:solidFill>
            <a:schemeClr val="accent1"/>
          </a:solidFill>
          <a:ln w="19050">
            <a:solidFill>
              <a:schemeClr val="lt1"/>
            </a:solidFill>
          </a:ln>
          <a:effectLst/>
        </c:spPr>
      </c:pivotFmt>
      <c:pivotFmt>
        <c:idx val="141"/>
        <c:spPr>
          <a:solidFill>
            <a:schemeClr val="accent1"/>
          </a:solidFill>
          <a:ln w="19050">
            <a:solidFill>
              <a:schemeClr val="lt1"/>
            </a:solidFill>
          </a:ln>
          <a:effectLst/>
        </c:spPr>
      </c:pivotFmt>
      <c:pivotFmt>
        <c:idx val="142"/>
        <c:spPr>
          <a:solidFill>
            <a:schemeClr val="accent1"/>
          </a:solidFill>
          <a:ln w="19050">
            <a:solidFill>
              <a:schemeClr val="lt1"/>
            </a:solidFill>
          </a:ln>
          <a:effectLst/>
        </c:spPr>
      </c:pivotFmt>
      <c:pivotFmt>
        <c:idx val="143"/>
        <c:spPr>
          <a:solidFill>
            <a:schemeClr val="accent1"/>
          </a:solidFill>
          <a:ln w="19050">
            <a:solidFill>
              <a:schemeClr val="lt1"/>
            </a:solidFill>
          </a:ln>
          <a:effectLst/>
        </c:spPr>
      </c:pivotFmt>
      <c:pivotFmt>
        <c:idx val="144"/>
        <c:spPr>
          <a:solidFill>
            <a:schemeClr val="accent1"/>
          </a:solidFill>
          <a:ln w="19050">
            <a:solidFill>
              <a:schemeClr val="lt1"/>
            </a:solidFill>
          </a:ln>
          <a:effectLst/>
        </c:spPr>
      </c:pivotFmt>
      <c:pivotFmt>
        <c:idx val="145"/>
        <c:spPr>
          <a:solidFill>
            <a:schemeClr val="accent1"/>
          </a:solidFill>
          <a:ln w="19050">
            <a:solidFill>
              <a:schemeClr val="lt1"/>
            </a:solidFill>
          </a:ln>
          <a:effectLst/>
        </c:spPr>
      </c:pivotFmt>
      <c:pivotFmt>
        <c:idx val="146"/>
        <c:spPr>
          <a:solidFill>
            <a:schemeClr val="accent1"/>
          </a:solidFill>
          <a:ln w="19050">
            <a:solidFill>
              <a:schemeClr val="lt1"/>
            </a:solidFill>
          </a:ln>
          <a:effectLst/>
        </c:spPr>
      </c:pivotFmt>
      <c:pivotFmt>
        <c:idx val="147"/>
        <c:spPr>
          <a:solidFill>
            <a:schemeClr val="accent1"/>
          </a:solidFill>
          <a:ln w="19050">
            <a:solidFill>
              <a:schemeClr val="lt1"/>
            </a:solidFill>
          </a:ln>
          <a:effectLst/>
        </c:spPr>
      </c:pivotFmt>
      <c:pivotFmt>
        <c:idx val="14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49"/>
        <c:spPr>
          <a:solidFill>
            <a:schemeClr val="accent1"/>
          </a:solidFill>
          <a:ln w="19050">
            <a:solidFill>
              <a:schemeClr val="lt1"/>
            </a:solidFill>
          </a:ln>
          <a:effectLst/>
        </c:spPr>
      </c:pivotFmt>
      <c:pivotFmt>
        <c:idx val="150"/>
        <c:spPr>
          <a:solidFill>
            <a:schemeClr val="accent1"/>
          </a:solidFill>
          <a:ln w="19050">
            <a:solidFill>
              <a:schemeClr val="lt1"/>
            </a:solidFill>
          </a:ln>
          <a:effectLst/>
        </c:spPr>
      </c:pivotFmt>
      <c:pivotFmt>
        <c:idx val="151"/>
        <c:spPr>
          <a:solidFill>
            <a:schemeClr val="accent1"/>
          </a:solidFill>
          <a:ln w="19050">
            <a:solidFill>
              <a:schemeClr val="lt1"/>
            </a:solidFill>
          </a:ln>
          <a:effectLst/>
        </c:spPr>
      </c:pivotFmt>
      <c:pivotFmt>
        <c:idx val="152"/>
        <c:spPr>
          <a:solidFill>
            <a:schemeClr val="accent1"/>
          </a:solidFill>
          <a:ln w="19050">
            <a:solidFill>
              <a:schemeClr val="lt1"/>
            </a:solidFill>
          </a:ln>
          <a:effectLst/>
        </c:spPr>
      </c:pivotFmt>
      <c:pivotFmt>
        <c:idx val="153"/>
        <c:spPr>
          <a:solidFill>
            <a:schemeClr val="accent1"/>
          </a:solidFill>
          <a:ln w="19050">
            <a:solidFill>
              <a:schemeClr val="lt1"/>
            </a:solidFill>
          </a:ln>
          <a:effectLst/>
        </c:spPr>
      </c:pivotFmt>
      <c:pivotFmt>
        <c:idx val="154"/>
        <c:spPr>
          <a:solidFill>
            <a:schemeClr val="accent1"/>
          </a:solidFill>
          <a:ln w="19050">
            <a:solidFill>
              <a:schemeClr val="lt1"/>
            </a:solidFill>
          </a:ln>
          <a:effectLst/>
        </c:spPr>
      </c:pivotFmt>
      <c:pivotFmt>
        <c:idx val="155"/>
        <c:spPr>
          <a:solidFill>
            <a:schemeClr val="accent1"/>
          </a:solidFill>
          <a:ln w="19050">
            <a:solidFill>
              <a:schemeClr val="lt1"/>
            </a:solidFill>
          </a:ln>
          <a:effectLst/>
        </c:spPr>
      </c:pivotFmt>
      <c:pivotFmt>
        <c:idx val="156"/>
        <c:spPr>
          <a:solidFill>
            <a:schemeClr val="accent1"/>
          </a:solidFill>
          <a:ln w="19050">
            <a:solidFill>
              <a:schemeClr val="lt1"/>
            </a:solidFill>
          </a:ln>
          <a:effectLst/>
        </c:spPr>
      </c:pivotFmt>
      <c:pivotFmt>
        <c:idx val="157"/>
        <c:spPr>
          <a:solidFill>
            <a:schemeClr val="accent1"/>
          </a:solidFill>
          <a:ln w="19050">
            <a:solidFill>
              <a:schemeClr val="lt1"/>
            </a:solidFill>
          </a:ln>
          <a:effectLst/>
        </c:spPr>
      </c:pivotFmt>
      <c:pivotFmt>
        <c:idx val="158"/>
        <c:spPr>
          <a:solidFill>
            <a:schemeClr val="accent1"/>
          </a:solidFill>
          <a:ln w="19050">
            <a:solidFill>
              <a:schemeClr val="lt1"/>
            </a:solidFill>
          </a:ln>
          <a:effectLst/>
        </c:spPr>
      </c:pivotFmt>
      <c:pivotFmt>
        <c:idx val="159"/>
        <c:spPr>
          <a:solidFill>
            <a:schemeClr val="accent1"/>
          </a:solidFill>
          <a:ln w="19050">
            <a:solidFill>
              <a:schemeClr val="lt1"/>
            </a:solidFill>
          </a:ln>
          <a:effectLst/>
        </c:spPr>
      </c:pivotFmt>
      <c:pivotFmt>
        <c:idx val="160"/>
        <c:spPr>
          <a:solidFill>
            <a:schemeClr val="accent1"/>
          </a:solidFill>
          <a:ln w="19050">
            <a:solidFill>
              <a:schemeClr val="lt1"/>
            </a:solidFill>
          </a:ln>
          <a:effectLst/>
        </c:spPr>
      </c:pivotFmt>
      <c:pivotFmt>
        <c:idx val="161"/>
        <c:spPr>
          <a:solidFill>
            <a:schemeClr val="accent1"/>
          </a:solidFill>
          <a:ln w="19050">
            <a:solidFill>
              <a:schemeClr val="lt1"/>
            </a:solidFill>
          </a:ln>
          <a:effectLst/>
        </c:spPr>
      </c:pivotFmt>
      <c:pivotFmt>
        <c:idx val="16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63"/>
        <c:spPr>
          <a:solidFill>
            <a:schemeClr val="accent1"/>
          </a:solidFill>
          <a:ln w="19050">
            <a:solidFill>
              <a:schemeClr val="lt1"/>
            </a:solidFill>
          </a:ln>
          <a:effectLst/>
        </c:spPr>
      </c:pivotFmt>
      <c:pivotFmt>
        <c:idx val="164"/>
        <c:spPr>
          <a:solidFill>
            <a:schemeClr val="accent1"/>
          </a:solidFill>
          <a:ln w="19050">
            <a:solidFill>
              <a:schemeClr val="lt1"/>
            </a:solidFill>
          </a:ln>
          <a:effectLst/>
        </c:spPr>
      </c:pivotFmt>
      <c:pivotFmt>
        <c:idx val="165"/>
        <c:spPr>
          <a:solidFill>
            <a:schemeClr val="accent1"/>
          </a:solidFill>
          <a:ln w="19050">
            <a:solidFill>
              <a:schemeClr val="lt1"/>
            </a:solidFill>
          </a:ln>
          <a:effectLst/>
        </c:spPr>
      </c:pivotFmt>
      <c:pivotFmt>
        <c:idx val="166"/>
        <c:spPr>
          <a:solidFill>
            <a:schemeClr val="accent1"/>
          </a:solidFill>
          <a:ln w="19050">
            <a:solidFill>
              <a:schemeClr val="lt1"/>
            </a:solidFill>
          </a:ln>
          <a:effectLst/>
        </c:spPr>
      </c:pivotFmt>
      <c:pivotFmt>
        <c:idx val="167"/>
        <c:spPr>
          <a:solidFill>
            <a:schemeClr val="accent1"/>
          </a:solidFill>
          <a:ln w="19050">
            <a:solidFill>
              <a:schemeClr val="lt1"/>
            </a:solidFill>
          </a:ln>
          <a:effectLst/>
        </c:spPr>
      </c:pivotFmt>
      <c:pivotFmt>
        <c:idx val="168"/>
        <c:spPr>
          <a:solidFill>
            <a:schemeClr val="accent1"/>
          </a:solidFill>
          <a:ln w="19050">
            <a:solidFill>
              <a:schemeClr val="lt1"/>
            </a:solidFill>
          </a:ln>
          <a:effectLst/>
        </c:spPr>
      </c:pivotFmt>
      <c:pivotFmt>
        <c:idx val="169"/>
        <c:spPr>
          <a:solidFill>
            <a:schemeClr val="accent1"/>
          </a:solidFill>
          <a:ln w="19050">
            <a:solidFill>
              <a:schemeClr val="lt1"/>
            </a:solidFill>
          </a:ln>
          <a:effectLst/>
        </c:spPr>
      </c:pivotFmt>
      <c:pivotFmt>
        <c:idx val="170"/>
        <c:spPr>
          <a:solidFill>
            <a:schemeClr val="accent1"/>
          </a:solidFill>
          <a:ln w="19050">
            <a:solidFill>
              <a:schemeClr val="lt1"/>
            </a:solidFill>
          </a:ln>
          <a:effectLst/>
        </c:spPr>
      </c:pivotFmt>
      <c:pivotFmt>
        <c:idx val="171"/>
        <c:spPr>
          <a:solidFill>
            <a:schemeClr val="accent1"/>
          </a:solidFill>
          <a:ln w="19050">
            <a:solidFill>
              <a:schemeClr val="lt1"/>
            </a:solidFill>
          </a:ln>
          <a:effectLst/>
        </c:spPr>
      </c:pivotFmt>
      <c:pivotFmt>
        <c:idx val="172"/>
        <c:spPr>
          <a:solidFill>
            <a:schemeClr val="accent1"/>
          </a:solidFill>
          <a:ln w="19050">
            <a:solidFill>
              <a:schemeClr val="lt1"/>
            </a:solidFill>
          </a:ln>
          <a:effectLst/>
        </c:spPr>
      </c:pivotFmt>
      <c:pivotFmt>
        <c:idx val="173"/>
        <c:spPr>
          <a:solidFill>
            <a:schemeClr val="accent1"/>
          </a:solidFill>
          <a:ln w="19050">
            <a:solidFill>
              <a:schemeClr val="lt1"/>
            </a:solidFill>
          </a:ln>
          <a:effectLst/>
        </c:spPr>
      </c:pivotFmt>
      <c:pivotFmt>
        <c:idx val="174"/>
        <c:spPr>
          <a:solidFill>
            <a:schemeClr val="accent1"/>
          </a:solidFill>
          <a:ln w="19050">
            <a:solidFill>
              <a:schemeClr val="lt1"/>
            </a:solidFill>
          </a:ln>
          <a:effectLst/>
        </c:spPr>
      </c:pivotFmt>
      <c:pivotFmt>
        <c:idx val="175"/>
        <c:spPr>
          <a:solidFill>
            <a:schemeClr val="accent1"/>
          </a:solidFill>
          <a:ln w="19050">
            <a:solidFill>
              <a:schemeClr val="lt1"/>
            </a:solidFill>
          </a:ln>
          <a:effectLst/>
        </c:spPr>
      </c:pivotFmt>
      <c:pivotFmt>
        <c:idx val="17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77"/>
        <c:spPr>
          <a:solidFill>
            <a:schemeClr val="accent1"/>
          </a:solidFill>
          <a:ln w="19050">
            <a:solidFill>
              <a:schemeClr val="lt1"/>
            </a:solidFill>
          </a:ln>
          <a:effectLst/>
        </c:spPr>
      </c:pivotFmt>
      <c:pivotFmt>
        <c:idx val="178"/>
        <c:spPr>
          <a:solidFill>
            <a:schemeClr val="accent1"/>
          </a:solidFill>
          <a:ln w="19050">
            <a:solidFill>
              <a:schemeClr val="lt1"/>
            </a:solidFill>
          </a:ln>
          <a:effectLst/>
        </c:spPr>
      </c:pivotFmt>
      <c:pivotFmt>
        <c:idx val="179"/>
        <c:spPr>
          <a:solidFill>
            <a:schemeClr val="accent1"/>
          </a:solidFill>
          <a:ln w="19050">
            <a:solidFill>
              <a:schemeClr val="lt1"/>
            </a:solidFill>
          </a:ln>
          <a:effectLst/>
        </c:spPr>
      </c:pivotFmt>
      <c:pivotFmt>
        <c:idx val="180"/>
        <c:spPr>
          <a:solidFill>
            <a:schemeClr val="accent1"/>
          </a:solidFill>
          <a:ln w="19050">
            <a:solidFill>
              <a:schemeClr val="lt1"/>
            </a:solidFill>
          </a:ln>
          <a:effectLst/>
        </c:spPr>
      </c:pivotFmt>
      <c:pivotFmt>
        <c:idx val="181"/>
        <c:spPr>
          <a:solidFill>
            <a:schemeClr val="accent1"/>
          </a:solidFill>
          <a:ln w="19050">
            <a:solidFill>
              <a:schemeClr val="lt1"/>
            </a:solidFill>
          </a:ln>
          <a:effectLst/>
        </c:spPr>
      </c:pivotFmt>
      <c:pivotFmt>
        <c:idx val="182"/>
        <c:spPr>
          <a:solidFill>
            <a:schemeClr val="accent1"/>
          </a:solidFill>
          <a:ln w="19050">
            <a:solidFill>
              <a:schemeClr val="lt1"/>
            </a:solidFill>
          </a:ln>
          <a:effectLst/>
        </c:spPr>
      </c:pivotFmt>
      <c:pivotFmt>
        <c:idx val="183"/>
        <c:spPr>
          <a:solidFill>
            <a:schemeClr val="accent1"/>
          </a:solidFill>
          <a:ln w="19050">
            <a:solidFill>
              <a:schemeClr val="lt1"/>
            </a:solidFill>
          </a:ln>
          <a:effectLst/>
        </c:spPr>
      </c:pivotFmt>
      <c:pivotFmt>
        <c:idx val="184"/>
        <c:spPr>
          <a:solidFill>
            <a:schemeClr val="accent1"/>
          </a:solidFill>
          <a:ln w="19050">
            <a:solidFill>
              <a:schemeClr val="lt1"/>
            </a:solidFill>
          </a:ln>
          <a:effectLst/>
        </c:spPr>
      </c:pivotFmt>
      <c:pivotFmt>
        <c:idx val="185"/>
        <c:spPr>
          <a:solidFill>
            <a:schemeClr val="accent1"/>
          </a:solidFill>
          <a:ln w="19050">
            <a:solidFill>
              <a:schemeClr val="lt1"/>
            </a:solidFill>
          </a:ln>
          <a:effectLst/>
        </c:spPr>
      </c:pivotFmt>
      <c:pivotFmt>
        <c:idx val="186"/>
        <c:spPr>
          <a:solidFill>
            <a:schemeClr val="accent1"/>
          </a:solidFill>
          <a:ln w="19050">
            <a:solidFill>
              <a:schemeClr val="lt1"/>
            </a:solidFill>
          </a:ln>
          <a:effectLst/>
        </c:spPr>
      </c:pivotFmt>
      <c:pivotFmt>
        <c:idx val="187"/>
        <c:spPr>
          <a:solidFill>
            <a:schemeClr val="accent1"/>
          </a:solidFill>
          <a:ln w="19050">
            <a:solidFill>
              <a:schemeClr val="lt1"/>
            </a:solidFill>
          </a:ln>
          <a:effectLst/>
        </c:spPr>
      </c:pivotFmt>
      <c:pivotFmt>
        <c:idx val="188"/>
        <c:spPr>
          <a:solidFill>
            <a:schemeClr val="accent1"/>
          </a:solidFill>
          <a:ln w="19050">
            <a:solidFill>
              <a:schemeClr val="lt1"/>
            </a:solidFill>
          </a:ln>
          <a:effectLst/>
        </c:spPr>
      </c:pivotFmt>
      <c:pivotFmt>
        <c:idx val="189"/>
        <c:spPr>
          <a:solidFill>
            <a:schemeClr val="accent1"/>
          </a:solidFill>
          <a:ln w="19050">
            <a:solidFill>
              <a:schemeClr val="lt1"/>
            </a:solidFill>
          </a:ln>
          <a:effectLst/>
        </c:spPr>
      </c:pivotFmt>
      <c:pivotFmt>
        <c:idx val="19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91"/>
        <c:spPr>
          <a:solidFill>
            <a:schemeClr val="accent1"/>
          </a:solidFill>
          <a:ln w="19050">
            <a:solidFill>
              <a:schemeClr val="lt1"/>
            </a:solidFill>
          </a:ln>
          <a:effectLst/>
        </c:spPr>
      </c:pivotFmt>
      <c:pivotFmt>
        <c:idx val="192"/>
        <c:spPr>
          <a:solidFill>
            <a:schemeClr val="accent1"/>
          </a:solidFill>
          <a:ln w="19050">
            <a:solidFill>
              <a:schemeClr val="lt1"/>
            </a:solidFill>
          </a:ln>
          <a:effectLst/>
        </c:spPr>
      </c:pivotFmt>
      <c:pivotFmt>
        <c:idx val="193"/>
        <c:spPr>
          <a:solidFill>
            <a:schemeClr val="accent1"/>
          </a:solidFill>
          <a:ln w="19050">
            <a:solidFill>
              <a:schemeClr val="lt1"/>
            </a:solidFill>
          </a:ln>
          <a:effectLst/>
        </c:spPr>
      </c:pivotFmt>
      <c:pivotFmt>
        <c:idx val="194"/>
        <c:spPr>
          <a:solidFill>
            <a:schemeClr val="accent1"/>
          </a:solidFill>
          <a:ln w="19050">
            <a:solidFill>
              <a:schemeClr val="lt1"/>
            </a:solidFill>
          </a:ln>
          <a:effectLst/>
        </c:spPr>
      </c:pivotFmt>
      <c:pivotFmt>
        <c:idx val="195"/>
        <c:spPr>
          <a:solidFill>
            <a:schemeClr val="accent1"/>
          </a:solidFill>
          <a:ln w="19050">
            <a:solidFill>
              <a:schemeClr val="lt1"/>
            </a:solidFill>
          </a:ln>
          <a:effectLst/>
        </c:spPr>
      </c:pivotFmt>
      <c:pivotFmt>
        <c:idx val="196"/>
        <c:spPr>
          <a:solidFill>
            <a:schemeClr val="accent1"/>
          </a:solidFill>
          <a:ln w="19050">
            <a:solidFill>
              <a:schemeClr val="lt1"/>
            </a:solidFill>
          </a:ln>
          <a:effectLst/>
        </c:spPr>
      </c:pivotFmt>
      <c:pivotFmt>
        <c:idx val="197"/>
        <c:spPr>
          <a:solidFill>
            <a:schemeClr val="accent1"/>
          </a:solidFill>
          <a:ln w="19050">
            <a:solidFill>
              <a:schemeClr val="lt1"/>
            </a:solidFill>
          </a:ln>
          <a:effectLst/>
        </c:spPr>
      </c:pivotFmt>
      <c:pivotFmt>
        <c:idx val="198"/>
        <c:spPr>
          <a:solidFill>
            <a:schemeClr val="accent1"/>
          </a:solidFill>
          <a:ln w="19050">
            <a:solidFill>
              <a:schemeClr val="lt1"/>
            </a:solidFill>
          </a:ln>
          <a:effectLst/>
        </c:spPr>
      </c:pivotFmt>
      <c:pivotFmt>
        <c:idx val="199"/>
        <c:spPr>
          <a:solidFill>
            <a:schemeClr val="accent1"/>
          </a:solidFill>
          <a:ln w="19050">
            <a:solidFill>
              <a:schemeClr val="lt1"/>
            </a:solidFill>
          </a:ln>
          <a:effectLst/>
        </c:spPr>
      </c:pivotFmt>
      <c:pivotFmt>
        <c:idx val="200"/>
        <c:spPr>
          <a:solidFill>
            <a:schemeClr val="accent1"/>
          </a:solidFill>
          <a:ln w="19050">
            <a:solidFill>
              <a:schemeClr val="lt1"/>
            </a:solidFill>
          </a:ln>
          <a:effectLst/>
        </c:spPr>
      </c:pivotFmt>
      <c:pivotFmt>
        <c:idx val="201"/>
        <c:spPr>
          <a:solidFill>
            <a:schemeClr val="accent1"/>
          </a:solidFill>
          <a:ln w="19050">
            <a:solidFill>
              <a:schemeClr val="lt1"/>
            </a:solidFill>
          </a:ln>
          <a:effectLst/>
        </c:spPr>
      </c:pivotFmt>
      <c:pivotFmt>
        <c:idx val="202"/>
        <c:spPr>
          <a:solidFill>
            <a:schemeClr val="accent1"/>
          </a:solidFill>
          <a:ln w="19050">
            <a:solidFill>
              <a:schemeClr val="lt1"/>
            </a:solidFill>
          </a:ln>
          <a:effectLst/>
        </c:spPr>
      </c:pivotFmt>
      <c:pivotFmt>
        <c:idx val="203"/>
        <c:spPr>
          <a:solidFill>
            <a:schemeClr val="accent1"/>
          </a:solidFill>
          <a:ln w="19050">
            <a:solidFill>
              <a:schemeClr val="lt1"/>
            </a:solidFill>
          </a:ln>
          <a:effectLst/>
        </c:spPr>
      </c:pivotFmt>
      <c:pivotFmt>
        <c:idx val="20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205"/>
        <c:spPr>
          <a:solidFill>
            <a:schemeClr val="accent1"/>
          </a:solidFill>
          <a:ln w="19050">
            <a:solidFill>
              <a:schemeClr val="lt1"/>
            </a:solidFill>
          </a:ln>
          <a:effectLst/>
        </c:spPr>
      </c:pivotFmt>
      <c:pivotFmt>
        <c:idx val="206"/>
        <c:spPr>
          <a:solidFill>
            <a:schemeClr val="accent1"/>
          </a:solidFill>
          <a:ln w="19050">
            <a:solidFill>
              <a:schemeClr val="lt1"/>
            </a:solidFill>
          </a:ln>
          <a:effectLst/>
        </c:spPr>
      </c:pivotFmt>
      <c:pivotFmt>
        <c:idx val="207"/>
        <c:spPr>
          <a:solidFill>
            <a:schemeClr val="accent1"/>
          </a:solidFill>
          <a:ln w="19050">
            <a:solidFill>
              <a:schemeClr val="lt1"/>
            </a:solidFill>
          </a:ln>
          <a:effectLst/>
        </c:spPr>
      </c:pivotFmt>
      <c:pivotFmt>
        <c:idx val="208"/>
        <c:spPr>
          <a:solidFill>
            <a:schemeClr val="accent1"/>
          </a:solidFill>
          <a:ln w="19050">
            <a:solidFill>
              <a:schemeClr val="lt1"/>
            </a:solidFill>
          </a:ln>
          <a:effectLst/>
        </c:spPr>
      </c:pivotFmt>
      <c:pivotFmt>
        <c:idx val="209"/>
        <c:spPr>
          <a:solidFill>
            <a:schemeClr val="accent1"/>
          </a:solidFill>
          <a:ln w="19050">
            <a:solidFill>
              <a:schemeClr val="lt1"/>
            </a:solidFill>
          </a:ln>
          <a:effectLst/>
        </c:spPr>
      </c:pivotFmt>
      <c:pivotFmt>
        <c:idx val="210"/>
        <c:spPr>
          <a:solidFill>
            <a:schemeClr val="accent1"/>
          </a:solidFill>
          <a:ln w="19050">
            <a:solidFill>
              <a:schemeClr val="lt1"/>
            </a:solidFill>
          </a:ln>
          <a:effectLst/>
        </c:spPr>
      </c:pivotFmt>
      <c:pivotFmt>
        <c:idx val="211"/>
        <c:spPr>
          <a:solidFill>
            <a:schemeClr val="accent1"/>
          </a:solidFill>
          <a:ln w="19050">
            <a:solidFill>
              <a:schemeClr val="lt1"/>
            </a:solidFill>
          </a:ln>
          <a:effectLst/>
        </c:spPr>
      </c:pivotFmt>
      <c:pivotFmt>
        <c:idx val="212"/>
        <c:spPr>
          <a:solidFill>
            <a:schemeClr val="accent1"/>
          </a:solidFill>
          <a:ln w="19050">
            <a:solidFill>
              <a:schemeClr val="lt1"/>
            </a:solidFill>
          </a:ln>
          <a:effectLst/>
        </c:spPr>
      </c:pivotFmt>
      <c:pivotFmt>
        <c:idx val="213"/>
        <c:spPr>
          <a:solidFill>
            <a:schemeClr val="accent1"/>
          </a:solidFill>
          <a:ln w="19050">
            <a:solidFill>
              <a:schemeClr val="lt1"/>
            </a:solidFill>
          </a:ln>
          <a:effectLst/>
        </c:spPr>
      </c:pivotFmt>
      <c:pivotFmt>
        <c:idx val="214"/>
        <c:spPr>
          <a:solidFill>
            <a:schemeClr val="accent1"/>
          </a:solidFill>
          <a:ln w="19050">
            <a:solidFill>
              <a:schemeClr val="lt1"/>
            </a:solidFill>
          </a:ln>
          <a:effectLst/>
        </c:spPr>
      </c:pivotFmt>
      <c:pivotFmt>
        <c:idx val="215"/>
        <c:spPr>
          <a:solidFill>
            <a:schemeClr val="accent1"/>
          </a:solidFill>
          <a:ln w="19050">
            <a:solidFill>
              <a:schemeClr val="lt1"/>
            </a:solidFill>
          </a:ln>
          <a:effectLst/>
        </c:spPr>
      </c:pivotFmt>
      <c:pivotFmt>
        <c:idx val="216"/>
        <c:spPr>
          <a:solidFill>
            <a:schemeClr val="accent1"/>
          </a:solidFill>
          <a:ln w="19050">
            <a:solidFill>
              <a:schemeClr val="lt1"/>
            </a:solidFill>
          </a:ln>
          <a:effectLst/>
        </c:spPr>
      </c:pivotFmt>
      <c:pivotFmt>
        <c:idx val="217"/>
        <c:spPr>
          <a:solidFill>
            <a:schemeClr val="accent1"/>
          </a:solidFill>
          <a:ln w="19050">
            <a:solidFill>
              <a:schemeClr val="lt1"/>
            </a:solidFill>
          </a:ln>
          <a:effectLst/>
        </c:spPr>
      </c:pivotFmt>
      <c:pivotFmt>
        <c:idx val="21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219"/>
        <c:spPr>
          <a:solidFill>
            <a:schemeClr val="accent1"/>
          </a:solidFill>
          <a:ln w="19050">
            <a:solidFill>
              <a:schemeClr val="lt1"/>
            </a:solidFill>
          </a:ln>
          <a:effectLst/>
        </c:spPr>
      </c:pivotFmt>
      <c:pivotFmt>
        <c:idx val="220"/>
        <c:spPr>
          <a:solidFill>
            <a:schemeClr val="accent1"/>
          </a:solidFill>
          <a:ln w="19050">
            <a:solidFill>
              <a:schemeClr val="lt1"/>
            </a:solidFill>
          </a:ln>
          <a:effectLst/>
        </c:spPr>
      </c:pivotFmt>
      <c:pivotFmt>
        <c:idx val="221"/>
        <c:spPr>
          <a:solidFill>
            <a:schemeClr val="accent1"/>
          </a:solidFill>
          <a:ln w="19050">
            <a:solidFill>
              <a:schemeClr val="lt1"/>
            </a:solidFill>
          </a:ln>
          <a:effectLst/>
        </c:spPr>
      </c:pivotFmt>
      <c:pivotFmt>
        <c:idx val="222"/>
        <c:spPr>
          <a:solidFill>
            <a:schemeClr val="accent1"/>
          </a:solidFill>
          <a:ln w="19050">
            <a:solidFill>
              <a:schemeClr val="lt1"/>
            </a:solidFill>
          </a:ln>
          <a:effectLst/>
        </c:spPr>
      </c:pivotFmt>
      <c:pivotFmt>
        <c:idx val="223"/>
        <c:spPr>
          <a:solidFill>
            <a:schemeClr val="accent1"/>
          </a:solidFill>
          <a:ln w="19050">
            <a:solidFill>
              <a:schemeClr val="lt1"/>
            </a:solidFill>
          </a:ln>
          <a:effectLst/>
        </c:spPr>
      </c:pivotFmt>
      <c:pivotFmt>
        <c:idx val="224"/>
        <c:spPr>
          <a:solidFill>
            <a:schemeClr val="accent1"/>
          </a:solidFill>
          <a:ln w="19050">
            <a:solidFill>
              <a:schemeClr val="lt1"/>
            </a:solidFill>
          </a:ln>
          <a:effectLst/>
        </c:spPr>
      </c:pivotFmt>
      <c:pivotFmt>
        <c:idx val="225"/>
        <c:spPr>
          <a:solidFill>
            <a:schemeClr val="accent1"/>
          </a:solidFill>
          <a:ln w="19050">
            <a:solidFill>
              <a:schemeClr val="lt1"/>
            </a:solidFill>
          </a:ln>
          <a:effectLst/>
        </c:spPr>
      </c:pivotFmt>
      <c:pivotFmt>
        <c:idx val="226"/>
        <c:spPr>
          <a:solidFill>
            <a:schemeClr val="accent1"/>
          </a:solidFill>
          <a:ln w="19050">
            <a:solidFill>
              <a:schemeClr val="lt1"/>
            </a:solidFill>
          </a:ln>
          <a:effectLst/>
        </c:spPr>
      </c:pivotFmt>
      <c:pivotFmt>
        <c:idx val="227"/>
        <c:spPr>
          <a:solidFill>
            <a:schemeClr val="accent1"/>
          </a:solidFill>
          <a:ln w="19050">
            <a:solidFill>
              <a:schemeClr val="lt1"/>
            </a:solidFill>
          </a:ln>
          <a:effectLst/>
        </c:spPr>
      </c:pivotFmt>
      <c:pivotFmt>
        <c:idx val="228"/>
        <c:spPr>
          <a:solidFill>
            <a:schemeClr val="accent1"/>
          </a:solidFill>
          <a:ln w="19050">
            <a:solidFill>
              <a:schemeClr val="lt1"/>
            </a:solidFill>
          </a:ln>
          <a:effectLst/>
        </c:spPr>
      </c:pivotFmt>
      <c:pivotFmt>
        <c:idx val="229"/>
        <c:spPr>
          <a:solidFill>
            <a:schemeClr val="accent1"/>
          </a:solidFill>
          <a:ln w="19050">
            <a:solidFill>
              <a:schemeClr val="lt1"/>
            </a:solidFill>
          </a:ln>
          <a:effectLst/>
        </c:spPr>
      </c:pivotFmt>
      <c:pivotFmt>
        <c:idx val="230"/>
        <c:spPr>
          <a:solidFill>
            <a:schemeClr val="accent1"/>
          </a:solidFill>
          <a:ln w="19050">
            <a:solidFill>
              <a:schemeClr val="lt1"/>
            </a:solidFill>
          </a:ln>
          <a:effectLst/>
        </c:spPr>
      </c:pivotFmt>
      <c:pivotFmt>
        <c:idx val="231"/>
        <c:spPr>
          <a:solidFill>
            <a:schemeClr val="accent1"/>
          </a:solidFill>
          <a:ln w="19050">
            <a:solidFill>
              <a:schemeClr val="lt1"/>
            </a:solidFill>
          </a:ln>
          <a:effectLst/>
        </c:spPr>
      </c:pivotFmt>
      <c:pivotFmt>
        <c:idx val="23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23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23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23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'DATA&amp;PIVOT2'!$I$3:$I$4</c:f>
              <c:strCache>
                <c:ptCount val="1"/>
                <c:pt idx="0">
                  <c:v>Bianchi</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F20-4C46-A6AB-1F70D534556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F20-4C46-A6AB-1F70D534556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F20-4C46-A6AB-1F70D534556C}"/>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2F20-4C46-A6AB-1F70D534556C}"/>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2F20-4C46-A6AB-1F70D534556C}"/>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2F20-4C46-A6AB-1F70D534556C}"/>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2F20-4C46-A6AB-1F70D534556C}"/>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2F20-4C46-A6AB-1F70D534556C}"/>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2F20-4C46-A6AB-1F70D534556C}"/>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2F20-4C46-A6AB-1F70D534556C}"/>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2F20-4C46-A6AB-1F70D534556C}"/>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2F20-4C46-A6AB-1F70D534556C}"/>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2F20-4C46-A6AB-1F70D534556C}"/>
              </c:ext>
            </c:extLst>
          </c:dPt>
          <c:dPt>
            <c:idx val="13"/>
            <c:bubble3D val="0"/>
            <c:spPr>
              <a:solidFill>
                <a:schemeClr val="accent2">
                  <a:lumMod val="80000"/>
                  <a:lumOff val="20000"/>
                </a:schemeClr>
              </a:solidFill>
              <a:ln w="19050">
                <a:solidFill>
                  <a:schemeClr val="lt1"/>
                </a:solidFill>
              </a:ln>
              <a:effectLst/>
            </c:spPr>
          </c:dPt>
          <c:dPt>
            <c:idx val="14"/>
            <c:bubble3D val="0"/>
            <c:spPr>
              <a:solidFill>
                <a:schemeClr val="accent3">
                  <a:lumMod val="80000"/>
                  <a:lumOff val="20000"/>
                </a:schemeClr>
              </a:solidFill>
              <a:ln w="19050">
                <a:solidFill>
                  <a:schemeClr val="lt1"/>
                </a:solidFill>
              </a:ln>
              <a:effectLst/>
            </c:spPr>
          </c:dPt>
          <c:dPt>
            <c:idx val="15"/>
            <c:bubble3D val="0"/>
            <c:spPr>
              <a:solidFill>
                <a:schemeClr val="accent4">
                  <a:lumMod val="80000"/>
                  <a:lumOff val="20000"/>
                </a:schemeClr>
              </a:solidFill>
              <a:ln w="19050">
                <a:solidFill>
                  <a:schemeClr val="lt1"/>
                </a:solidFill>
              </a:ln>
              <a:effectLst/>
            </c:spPr>
          </c:dPt>
          <c:dPt>
            <c:idx val="16"/>
            <c:bubble3D val="0"/>
            <c:spPr>
              <a:solidFill>
                <a:schemeClr val="accent5">
                  <a:lumMod val="80000"/>
                  <a:lumOff val="20000"/>
                </a:schemeClr>
              </a:solidFill>
              <a:ln w="19050">
                <a:solidFill>
                  <a:schemeClr val="lt1"/>
                </a:solidFill>
              </a:ln>
              <a:effectLst/>
            </c:spPr>
          </c:dPt>
          <c:dPt>
            <c:idx val="17"/>
            <c:bubble3D val="0"/>
            <c:spPr>
              <a:solidFill>
                <a:schemeClr val="accent6">
                  <a:lumMod val="80000"/>
                  <a:lumOff val="20000"/>
                </a:schemeClr>
              </a:solidFill>
              <a:ln w="19050">
                <a:solidFill>
                  <a:schemeClr val="lt1"/>
                </a:solidFill>
              </a:ln>
              <a:effectLst/>
            </c:spPr>
          </c:dPt>
          <c:dPt>
            <c:idx val="18"/>
            <c:bubble3D val="0"/>
            <c:spPr>
              <a:solidFill>
                <a:schemeClr val="accent1">
                  <a:lumMod val="80000"/>
                </a:schemeClr>
              </a:solidFill>
              <a:ln w="19050">
                <a:solidFill>
                  <a:schemeClr val="lt1"/>
                </a:solidFill>
              </a:ln>
              <a:effectLst/>
            </c:spPr>
          </c:dPt>
          <c:dPt>
            <c:idx val="19"/>
            <c:bubble3D val="0"/>
            <c:spPr>
              <a:solidFill>
                <a:schemeClr val="accent2">
                  <a:lumMod val="80000"/>
                </a:schemeClr>
              </a:solidFill>
              <a:ln w="19050">
                <a:solidFill>
                  <a:schemeClr val="lt1"/>
                </a:solidFill>
              </a:ln>
              <a:effectLst/>
            </c:spPr>
          </c:dPt>
          <c:cat>
            <c:strRef>
              <c:f>'DATA&amp;PIVOT2'!$H$5:$H$25</c:f>
              <c:strCache>
                <c:ptCount val="20"/>
                <c:pt idx="0">
                  <c:v>Abruzzo</c:v>
                </c:pt>
                <c:pt idx="1">
                  <c:v>Calabria</c:v>
                </c:pt>
                <c:pt idx="2">
                  <c:v>Friuli-Venezia Giulia</c:v>
                </c:pt>
                <c:pt idx="3">
                  <c:v>Liguria</c:v>
                </c:pt>
                <c:pt idx="4">
                  <c:v>Lombardia</c:v>
                </c:pt>
                <c:pt idx="5">
                  <c:v>Marche</c:v>
                </c:pt>
                <c:pt idx="6">
                  <c:v>Molise</c:v>
                </c:pt>
                <c:pt idx="7">
                  <c:v>Piemonte</c:v>
                </c:pt>
                <c:pt idx="8">
                  <c:v>Puglia</c:v>
                </c:pt>
                <c:pt idx="9">
                  <c:v>Sardegna</c:v>
                </c:pt>
                <c:pt idx="10">
                  <c:v>Sicilia</c:v>
                </c:pt>
                <c:pt idx="11">
                  <c:v>Valle D'Aosta</c:v>
                </c:pt>
                <c:pt idx="12">
                  <c:v>Veneto</c:v>
                </c:pt>
                <c:pt idx="13">
                  <c:v>Basilicata</c:v>
                </c:pt>
                <c:pt idx="14">
                  <c:v>Campania</c:v>
                </c:pt>
                <c:pt idx="15">
                  <c:v>Emilia-Romagna</c:v>
                </c:pt>
                <c:pt idx="16">
                  <c:v>Lazio</c:v>
                </c:pt>
                <c:pt idx="17">
                  <c:v>Toscana</c:v>
                </c:pt>
                <c:pt idx="18">
                  <c:v>Trentino-Alto Adige</c:v>
                </c:pt>
                <c:pt idx="19">
                  <c:v>Umbria</c:v>
                </c:pt>
              </c:strCache>
            </c:strRef>
          </c:cat>
          <c:val>
            <c:numRef>
              <c:f>'DATA&amp;PIVOT2'!$I$5:$I$25</c:f>
              <c:numCache>
                <c:formatCode>_("€"* #,##0.00_);_("€"* \(#,##0.00\);_("€"* "-"??_);_(@_)</c:formatCode>
                <c:ptCount val="20"/>
                <c:pt idx="0">
                  <c:v>18830</c:v>
                </c:pt>
                <c:pt idx="1">
                  <c:v>8790</c:v>
                </c:pt>
                <c:pt idx="2">
                  <c:v>8000</c:v>
                </c:pt>
                <c:pt idx="3">
                  <c:v>33810</c:v>
                </c:pt>
                <c:pt idx="5">
                  <c:v>12780</c:v>
                </c:pt>
                <c:pt idx="6">
                  <c:v>7150</c:v>
                </c:pt>
                <c:pt idx="7">
                  <c:v>15644</c:v>
                </c:pt>
                <c:pt idx="8">
                  <c:v>10080</c:v>
                </c:pt>
                <c:pt idx="10">
                  <c:v>6240</c:v>
                </c:pt>
                <c:pt idx="11">
                  <c:v>6940</c:v>
                </c:pt>
                <c:pt idx="12">
                  <c:v>34600</c:v>
                </c:pt>
                <c:pt idx="13">
                  <c:v>2240</c:v>
                </c:pt>
                <c:pt idx="14">
                  <c:v>2240</c:v>
                </c:pt>
                <c:pt idx="15">
                  <c:v>1420</c:v>
                </c:pt>
                <c:pt idx="17">
                  <c:v>1204</c:v>
                </c:pt>
              </c:numCache>
            </c:numRef>
          </c:val>
          <c:extLst>
            <c:ext xmlns:c16="http://schemas.microsoft.com/office/drawing/2014/chart" uri="{C3380CC4-5D6E-409C-BE32-E72D297353CC}">
              <c16:uniqueId val="{0000001A-2F20-4C46-A6AB-1F70D534556C}"/>
            </c:ext>
          </c:extLst>
        </c:ser>
        <c:ser>
          <c:idx val="1"/>
          <c:order val="1"/>
          <c:tx>
            <c:strRef>
              <c:f>'DATA&amp;PIVOT2'!$J$3:$J$4</c:f>
              <c:strCache>
                <c:ptCount val="1"/>
                <c:pt idx="0">
                  <c:v>Neri</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Pt>
            <c:idx val="10"/>
            <c:bubble3D val="0"/>
            <c:spPr>
              <a:solidFill>
                <a:schemeClr val="accent5">
                  <a:lumMod val="60000"/>
                </a:schemeClr>
              </a:solidFill>
              <a:ln w="19050">
                <a:solidFill>
                  <a:schemeClr val="lt1"/>
                </a:solidFill>
              </a:ln>
              <a:effectLst/>
            </c:spPr>
          </c:dPt>
          <c:dPt>
            <c:idx val="11"/>
            <c:bubble3D val="0"/>
            <c:spPr>
              <a:solidFill>
                <a:schemeClr val="accent6">
                  <a:lumMod val="60000"/>
                </a:schemeClr>
              </a:solidFill>
              <a:ln w="19050">
                <a:solidFill>
                  <a:schemeClr val="lt1"/>
                </a:solidFill>
              </a:ln>
              <a:effectLst/>
            </c:spPr>
          </c:dPt>
          <c:dPt>
            <c:idx val="12"/>
            <c:bubble3D val="0"/>
            <c:spPr>
              <a:solidFill>
                <a:schemeClr val="accent1">
                  <a:lumMod val="80000"/>
                  <a:lumOff val="20000"/>
                </a:schemeClr>
              </a:solidFill>
              <a:ln w="19050">
                <a:solidFill>
                  <a:schemeClr val="lt1"/>
                </a:solidFill>
              </a:ln>
              <a:effectLst/>
            </c:spPr>
          </c:dPt>
          <c:dPt>
            <c:idx val="13"/>
            <c:bubble3D val="0"/>
            <c:spPr>
              <a:solidFill>
                <a:schemeClr val="accent2">
                  <a:lumMod val="80000"/>
                  <a:lumOff val="20000"/>
                </a:schemeClr>
              </a:solidFill>
              <a:ln w="19050">
                <a:solidFill>
                  <a:schemeClr val="lt1"/>
                </a:solidFill>
              </a:ln>
              <a:effectLst/>
            </c:spPr>
          </c:dPt>
          <c:dPt>
            <c:idx val="14"/>
            <c:bubble3D val="0"/>
            <c:spPr>
              <a:solidFill>
                <a:schemeClr val="accent3">
                  <a:lumMod val="80000"/>
                  <a:lumOff val="20000"/>
                </a:schemeClr>
              </a:solidFill>
              <a:ln w="19050">
                <a:solidFill>
                  <a:schemeClr val="lt1"/>
                </a:solidFill>
              </a:ln>
              <a:effectLst/>
            </c:spPr>
          </c:dPt>
          <c:dPt>
            <c:idx val="15"/>
            <c:bubble3D val="0"/>
            <c:spPr>
              <a:solidFill>
                <a:schemeClr val="accent4">
                  <a:lumMod val="80000"/>
                  <a:lumOff val="20000"/>
                </a:schemeClr>
              </a:solidFill>
              <a:ln w="19050">
                <a:solidFill>
                  <a:schemeClr val="lt1"/>
                </a:solidFill>
              </a:ln>
              <a:effectLst/>
            </c:spPr>
          </c:dPt>
          <c:dPt>
            <c:idx val="16"/>
            <c:bubble3D val="0"/>
            <c:spPr>
              <a:solidFill>
                <a:schemeClr val="accent5">
                  <a:lumMod val="80000"/>
                  <a:lumOff val="20000"/>
                </a:schemeClr>
              </a:solidFill>
              <a:ln w="19050">
                <a:solidFill>
                  <a:schemeClr val="lt1"/>
                </a:solidFill>
              </a:ln>
              <a:effectLst/>
            </c:spPr>
          </c:dPt>
          <c:dPt>
            <c:idx val="17"/>
            <c:bubble3D val="0"/>
            <c:spPr>
              <a:solidFill>
                <a:schemeClr val="accent6">
                  <a:lumMod val="80000"/>
                  <a:lumOff val="20000"/>
                </a:schemeClr>
              </a:solidFill>
              <a:ln w="19050">
                <a:solidFill>
                  <a:schemeClr val="lt1"/>
                </a:solidFill>
              </a:ln>
              <a:effectLst/>
            </c:spPr>
          </c:dPt>
          <c:dPt>
            <c:idx val="18"/>
            <c:bubble3D val="0"/>
            <c:spPr>
              <a:solidFill>
                <a:schemeClr val="accent1">
                  <a:lumMod val="80000"/>
                </a:schemeClr>
              </a:solidFill>
              <a:ln w="19050">
                <a:solidFill>
                  <a:schemeClr val="lt1"/>
                </a:solidFill>
              </a:ln>
              <a:effectLst/>
            </c:spPr>
          </c:dPt>
          <c:dPt>
            <c:idx val="19"/>
            <c:bubble3D val="0"/>
            <c:spPr>
              <a:solidFill>
                <a:schemeClr val="accent2">
                  <a:lumMod val="80000"/>
                </a:schemeClr>
              </a:solidFill>
              <a:ln w="19050">
                <a:solidFill>
                  <a:schemeClr val="lt1"/>
                </a:solidFill>
              </a:ln>
              <a:effectLst/>
            </c:spPr>
          </c:dPt>
          <c:cat>
            <c:strRef>
              <c:f>'DATA&amp;PIVOT2'!$H$5:$H$25</c:f>
              <c:strCache>
                <c:ptCount val="20"/>
                <c:pt idx="0">
                  <c:v>Abruzzo</c:v>
                </c:pt>
                <c:pt idx="1">
                  <c:v>Calabria</c:v>
                </c:pt>
                <c:pt idx="2">
                  <c:v>Friuli-Venezia Giulia</c:v>
                </c:pt>
                <c:pt idx="3">
                  <c:v>Liguria</c:v>
                </c:pt>
                <c:pt idx="4">
                  <c:v>Lombardia</c:v>
                </c:pt>
                <c:pt idx="5">
                  <c:v>Marche</c:v>
                </c:pt>
                <c:pt idx="6">
                  <c:v>Molise</c:v>
                </c:pt>
                <c:pt idx="7">
                  <c:v>Piemonte</c:v>
                </c:pt>
                <c:pt idx="8">
                  <c:v>Puglia</c:v>
                </c:pt>
                <c:pt idx="9">
                  <c:v>Sardegna</c:v>
                </c:pt>
                <c:pt idx="10">
                  <c:v>Sicilia</c:v>
                </c:pt>
                <c:pt idx="11">
                  <c:v>Valle D'Aosta</c:v>
                </c:pt>
                <c:pt idx="12">
                  <c:v>Veneto</c:v>
                </c:pt>
                <c:pt idx="13">
                  <c:v>Basilicata</c:v>
                </c:pt>
                <c:pt idx="14">
                  <c:v>Campania</c:v>
                </c:pt>
                <c:pt idx="15">
                  <c:v>Emilia-Romagna</c:v>
                </c:pt>
                <c:pt idx="16">
                  <c:v>Lazio</c:v>
                </c:pt>
                <c:pt idx="17">
                  <c:v>Toscana</c:v>
                </c:pt>
                <c:pt idx="18">
                  <c:v>Trentino-Alto Adige</c:v>
                </c:pt>
                <c:pt idx="19">
                  <c:v>Umbria</c:v>
                </c:pt>
              </c:strCache>
            </c:strRef>
          </c:cat>
          <c:val>
            <c:numRef>
              <c:f>'DATA&amp;PIVOT2'!$J$5:$J$25</c:f>
              <c:numCache>
                <c:formatCode>_("€"* #,##0.00_);_("€"* \(#,##0.00\);_("€"* "-"??_);_(@_)</c:formatCode>
                <c:ptCount val="20"/>
                <c:pt idx="0">
                  <c:v>16475</c:v>
                </c:pt>
                <c:pt idx="1">
                  <c:v>16128</c:v>
                </c:pt>
                <c:pt idx="2">
                  <c:v>5844</c:v>
                </c:pt>
                <c:pt idx="3">
                  <c:v>5100</c:v>
                </c:pt>
                <c:pt idx="4">
                  <c:v>11230</c:v>
                </c:pt>
                <c:pt idx="8">
                  <c:v>8350</c:v>
                </c:pt>
                <c:pt idx="9">
                  <c:v>1500</c:v>
                </c:pt>
                <c:pt idx="11">
                  <c:v>11604</c:v>
                </c:pt>
                <c:pt idx="12">
                  <c:v>7800</c:v>
                </c:pt>
                <c:pt idx="17">
                  <c:v>1504</c:v>
                </c:pt>
              </c:numCache>
            </c:numRef>
          </c:val>
          <c:extLst>
            <c:ext xmlns:c16="http://schemas.microsoft.com/office/drawing/2014/chart" uri="{C3380CC4-5D6E-409C-BE32-E72D297353CC}">
              <c16:uniqueId val="{0000011F-2F20-4C46-A6AB-1F70D534556C}"/>
            </c:ext>
          </c:extLst>
        </c:ser>
        <c:ser>
          <c:idx val="2"/>
          <c:order val="2"/>
          <c:tx>
            <c:strRef>
              <c:f>'DATA&amp;PIVOT2'!$K$3:$K$4</c:f>
              <c:strCache>
                <c:ptCount val="1"/>
                <c:pt idx="0">
                  <c:v>Rossi</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Pt>
            <c:idx val="10"/>
            <c:bubble3D val="0"/>
            <c:spPr>
              <a:solidFill>
                <a:schemeClr val="accent5">
                  <a:lumMod val="60000"/>
                </a:schemeClr>
              </a:solidFill>
              <a:ln w="19050">
                <a:solidFill>
                  <a:schemeClr val="lt1"/>
                </a:solidFill>
              </a:ln>
              <a:effectLst/>
            </c:spPr>
          </c:dPt>
          <c:dPt>
            <c:idx val="11"/>
            <c:bubble3D val="0"/>
            <c:spPr>
              <a:solidFill>
                <a:schemeClr val="accent6">
                  <a:lumMod val="60000"/>
                </a:schemeClr>
              </a:solidFill>
              <a:ln w="19050">
                <a:solidFill>
                  <a:schemeClr val="lt1"/>
                </a:solidFill>
              </a:ln>
              <a:effectLst/>
            </c:spPr>
          </c:dPt>
          <c:dPt>
            <c:idx val="12"/>
            <c:bubble3D val="0"/>
            <c:spPr>
              <a:solidFill>
                <a:schemeClr val="accent1">
                  <a:lumMod val="80000"/>
                  <a:lumOff val="20000"/>
                </a:schemeClr>
              </a:solidFill>
              <a:ln w="19050">
                <a:solidFill>
                  <a:schemeClr val="lt1"/>
                </a:solidFill>
              </a:ln>
              <a:effectLst/>
            </c:spPr>
          </c:dPt>
          <c:dPt>
            <c:idx val="13"/>
            <c:bubble3D val="0"/>
            <c:spPr>
              <a:solidFill>
                <a:schemeClr val="accent2">
                  <a:lumMod val="80000"/>
                  <a:lumOff val="20000"/>
                </a:schemeClr>
              </a:solidFill>
              <a:ln w="19050">
                <a:solidFill>
                  <a:schemeClr val="lt1"/>
                </a:solidFill>
              </a:ln>
              <a:effectLst/>
            </c:spPr>
          </c:dPt>
          <c:dPt>
            <c:idx val="14"/>
            <c:bubble3D val="0"/>
            <c:spPr>
              <a:solidFill>
                <a:schemeClr val="accent3">
                  <a:lumMod val="80000"/>
                  <a:lumOff val="20000"/>
                </a:schemeClr>
              </a:solidFill>
              <a:ln w="19050">
                <a:solidFill>
                  <a:schemeClr val="lt1"/>
                </a:solidFill>
              </a:ln>
              <a:effectLst/>
            </c:spPr>
          </c:dPt>
          <c:dPt>
            <c:idx val="15"/>
            <c:bubble3D val="0"/>
            <c:spPr>
              <a:solidFill>
                <a:schemeClr val="accent4">
                  <a:lumMod val="80000"/>
                  <a:lumOff val="20000"/>
                </a:schemeClr>
              </a:solidFill>
              <a:ln w="19050">
                <a:solidFill>
                  <a:schemeClr val="lt1"/>
                </a:solidFill>
              </a:ln>
              <a:effectLst/>
            </c:spPr>
          </c:dPt>
          <c:dPt>
            <c:idx val="16"/>
            <c:bubble3D val="0"/>
            <c:spPr>
              <a:solidFill>
                <a:schemeClr val="accent5">
                  <a:lumMod val="80000"/>
                  <a:lumOff val="20000"/>
                </a:schemeClr>
              </a:solidFill>
              <a:ln w="19050">
                <a:solidFill>
                  <a:schemeClr val="lt1"/>
                </a:solidFill>
              </a:ln>
              <a:effectLst/>
            </c:spPr>
          </c:dPt>
          <c:dPt>
            <c:idx val="17"/>
            <c:bubble3D val="0"/>
            <c:spPr>
              <a:solidFill>
                <a:schemeClr val="accent6">
                  <a:lumMod val="80000"/>
                  <a:lumOff val="20000"/>
                </a:schemeClr>
              </a:solidFill>
              <a:ln w="19050">
                <a:solidFill>
                  <a:schemeClr val="lt1"/>
                </a:solidFill>
              </a:ln>
              <a:effectLst/>
            </c:spPr>
          </c:dPt>
          <c:dPt>
            <c:idx val="18"/>
            <c:bubble3D val="0"/>
            <c:spPr>
              <a:solidFill>
                <a:schemeClr val="accent1">
                  <a:lumMod val="80000"/>
                </a:schemeClr>
              </a:solidFill>
              <a:ln w="19050">
                <a:solidFill>
                  <a:schemeClr val="lt1"/>
                </a:solidFill>
              </a:ln>
              <a:effectLst/>
            </c:spPr>
          </c:dPt>
          <c:dPt>
            <c:idx val="19"/>
            <c:bubble3D val="0"/>
            <c:spPr>
              <a:solidFill>
                <a:schemeClr val="accent2">
                  <a:lumMod val="80000"/>
                </a:schemeClr>
              </a:solidFill>
              <a:ln w="19050">
                <a:solidFill>
                  <a:schemeClr val="lt1"/>
                </a:solidFill>
              </a:ln>
              <a:effectLst/>
            </c:spPr>
          </c:dPt>
          <c:cat>
            <c:strRef>
              <c:f>'DATA&amp;PIVOT2'!$H$5:$H$25</c:f>
              <c:strCache>
                <c:ptCount val="20"/>
                <c:pt idx="0">
                  <c:v>Abruzzo</c:v>
                </c:pt>
                <c:pt idx="1">
                  <c:v>Calabria</c:v>
                </c:pt>
                <c:pt idx="2">
                  <c:v>Friuli-Venezia Giulia</c:v>
                </c:pt>
                <c:pt idx="3">
                  <c:v>Liguria</c:v>
                </c:pt>
                <c:pt idx="4">
                  <c:v>Lombardia</c:v>
                </c:pt>
                <c:pt idx="5">
                  <c:v>Marche</c:v>
                </c:pt>
                <c:pt idx="6">
                  <c:v>Molise</c:v>
                </c:pt>
                <c:pt idx="7">
                  <c:v>Piemonte</c:v>
                </c:pt>
                <c:pt idx="8">
                  <c:v>Puglia</c:v>
                </c:pt>
                <c:pt idx="9">
                  <c:v>Sardegna</c:v>
                </c:pt>
                <c:pt idx="10">
                  <c:v>Sicilia</c:v>
                </c:pt>
                <c:pt idx="11">
                  <c:v>Valle D'Aosta</c:v>
                </c:pt>
                <c:pt idx="12">
                  <c:v>Veneto</c:v>
                </c:pt>
                <c:pt idx="13">
                  <c:v>Basilicata</c:v>
                </c:pt>
                <c:pt idx="14">
                  <c:v>Campania</c:v>
                </c:pt>
                <c:pt idx="15">
                  <c:v>Emilia-Romagna</c:v>
                </c:pt>
                <c:pt idx="16">
                  <c:v>Lazio</c:v>
                </c:pt>
                <c:pt idx="17">
                  <c:v>Toscana</c:v>
                </c:pt>
                <c:pt idx="18">
                  <c:v>Trentino-Alto Adige</c:v>
                </c:pt>
                <c:pt idx="19">
                  <c:v>Umbria</c:v>
                </c:pt>
              </c:strCache>
            </c:strRef>
          </c:cat>
          <c:val>
            <c:numRef>
              <c:f>'DATA&amp;PIVOT2'!$K$5:$K$25</c:f>
              <c:numCache>
                <c:formatCode>_("€"* #,##0.00_);_("€"* \(#,##0.00\);_("€"* "-"??_);_(@_)</c:formatCode>
                <c:ptCount val="20"/>
                <c:pt idx="0">
                  <c:v>1500</c:v>
                </c:pt>
                <c:pt idx="1">
                  <c:v>10830</c:v>
                </c:pt>
                <c:pt idx="2">
                  <c:v>3220</c:v>
                </c:pt>
                <c:pt idx="3">
                  <c:v>6000</c:v>
                </c:pt>
                <c:pt idx="4">
                  <c:v>16170</c:v>
                </c:pt>
                <c:pt idx="5">
                  <c:v>10905</c:v>
                </c:pt>
                <c:pt idx="7">
                  <c:v>6490</c:v>
                </c:pt>
                <c:pt idx="8">
                  <c:v>12455</c:v>
                </c:pt>
                <c:pt idx="11">
                  <c:v>16840</c:v>
                </c:pt>
                <c:pt idx="15">
                  <c:v>10160</c:v>
                </c:pt>
                <c:pt idx="18">
                  <c:v>4240</c:v>
                </c:pt>
              </c:numCache>
            </c:numRef>
          </c:val>
          <c:extLst>
            <c:ext xmlns:c16="http://schemas.microsoft.com/office/drawing/2014/chart" uri="{C3380CC4-5D6E-409C-BE32-E72D297353CC}">
              <c16:uniqueId val="{00000120-2F20-4C46-A6AB-1F70D534556C}"/>
            </c:ext>
          </c:extLst>
        </c:ser>
        <c:ser>
          <c:idx val="3"/>
          <c:order val="3"/>
          <c:tx>
            <c:strRef>
              <c:f>'DATA&amp;PIVOT2'!$L$3:$L$4</c:f>
              <c:strCache>
                <c:ptCount val="1"/>
                <c:pt idx="0">
                  <c:v>Verdi</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Pt>
            <c:idx val="10"/>
            <c:bubble3D val="0"/>
            <c:spPr>
              <a:solidFill>
                <a:schemeClr val="accent5">
                  <a:lumMod val="60000"/>
                </a:schemeClr>
              </a:solidFill>
              <a:ln w="19050">
                <a:solidFill>
                  <a:schemeClr val="lt1"/>
                </a:solidFill>
              </a:ln>
              <a:effectLst/>
            </c:spPr>
          </c:dPt>
          <c:dPt>
            <c:idx val="11"/>
            <c:bubble3D val="0"/>
            <c:spPr>
              <a:solidFill>
                <a:schemeClr val="accent6">
                  <a:lumMod val="60000"/>
                </a:schemeClr>
              </a:solidFill>
              <a:ln w="19050">
                <a:solidFill>
                  <a:schemeClr val="lt1"/>
                </a:solidFill>
              </a:ln>
              <a:effectLst/>
            </c:spPr>
          </c:dPt>
          <c:dPt>
            <c:idx val="12"/>
            <c:bubble3D val="0"/>
            <c:spPr>
              <a:solidFill>
                <a:schemeClr val="accent1">
                  <a:lumMod val="80000"/>
                  <a:lumOff val="20000"/>
                </a:schemeClr>
              </a:solidFill>
              <a:ln w="19050">
                <a:solidFill>
                  <a:schemeClr val="lt1"/>
                </a:solidFill>
              </a:ln>
              <a:effectLst/>
            </c:spPr>
          </c:dPt>
          <c:dPt>
            <c:idx val="13"/>
            <c:bubble3D val="0"/>
            <c:spPr>
              <a:solidFill>
                <a:schemeClr val="accent2">
                  <a:lumMod val="80000"/>
                  <a:lumOff val="20000"/>
                </a:schemeClr>
              </a:solidFill>
              <a:ln w="19050">
                <a:solidFill>
                  <a:schemeClr val="lt1"/>
                </a:solidFill>
              </a:ln>
              <a:effectLst/>
            </c:spPr>
          </c:dPt>
          <c:dPt>
            <c:idx val="14"/>
            <c:bubble3D val="0"/>
            <c:spPr>
              <a:solidFill>
                <a:schemeClr val="accent3">
                  <a:lumMod val="80000"/>
                  <a:lumOff val="20000"/>
                </a:schemeClr>
              </a:solidFill>
              <a:ln w="19050">
                <a:solidFill>
                  <a:schemeClr val="lt1"/>
                </a:solidFill>
              </a:ln>
              <a:effectLst/>
            </c:spPr>
          </c:dPt>
          <c:dPt>
            <c:idx val="15"/>
            <c:bubble3D val="0"/>
            <c:spPr>
              <a:solidFill>
                <a:schemeClr val="accent4">
                  <a:lumMod val="80000"/>
                  <a:lumOff val="20000"/>
                </a:schemeClr>
              </a:solidFill>
              <a:ln w="19050">
                <a:solidFill>
                  <a:schemeClr val="lt1"/>
                </a:solidFill>
              </a:ln>
              <a:effectLst/>
            </c:spPr>
          </c:dPt>
          <c:dPt>
            <c:idx val="16"/>
            <c:bubble3D val="0"/>
            <c:spPr>
              <a:solidFill>
                <a:schemeClr val="accent5">
                  <a:lumMod val="80000"/>
                  <a:lumOff val="20000"/>
                </a:schemeClr>
              </a:solidFill>
              <a:ln w="19050">
                <a:solidFill>
                  <a:schemeClr val="lt1"/>
                </a:solidFill>
              </a:ln>
              <a:effectLst/>
            </c:spPr>
          </c:dPt>
          <c:dPt>
            <c:idx val="17"/>
            <c:bubble3D val="0"/>
            <c:spPr>
              <a:solidFill>
                <a:schemeClr val="accent6">
                  <a:lumMod val="80000"/>
                  <a:lumOff val="20000"/>
                </a:schemeClr>
              </a:solidFill>
              <a:ln w="19050">
                <a:solidFill>
                  <a:schemeClr val="lt1"/>
                </a:solidFill>
              </a:ln>
              <a:effectLst/>
            </c:spPr>
          </c:dPt>
          <c:dPt>
            <c:idx val="18"/>
            <c:bubble3D val="0"/>
            <c:spPr>
              <a:solidFill>
                <a:schemeClr val="accent1">
                  <a:lumMod val="80000"/>
                </a:schemeClr>
              </a:solidFill>
              <a:ln w="19050">
                <a:solidFill>
                  <a:schemeClr val="lt1"/>
                </a:solidFill>
              </a:ln>
              <a:effectLst/>
            </c:spPr>
          </c:dPt>
          <c:dPt>
            <c:idx val="19"/>
            <c:bubble3D val="0"/>
            <c:spPr>
              <a:solidFill>
                <a:schemeClr val="accent2">
                  <a:lumMod val="80000"/>
                </a:schemeClr>
              </a:solidFill>
              <a:ln w="19050">
                <a:solidFill>
                  <a:schemeClr val="lt1"/>
                </a:solidFill>
              </a:ln>
              <a:effectLst/>
            </c:spPr>
          </c:dPt>
          <c:cat>
            <c:strRef>
              <c:f>'DATA&amp;PIVOT2'!$H$5:$H$25</c:f>
              <c:strCache>
                <c:ptCount val="20"/>
                <c:pt idx="0">
                  <c:v>Abruzzo</c:v>
                </c:pt>
                <c:pt idx="1">
                  <c:v>Calabria</c:v>
                </c:pt>
                <c:pt idx="2">
                  <c:v>Friuli-Venezia Giulia</c:v>
                </c:pt>
                <c:pt idx="3">
                  <c:v>Liguria</c:v>
                </c:pt>
                <c:pt idx="4">
                  <c:v>Lombardia</c:v>
                </c:pt>
                <c:pt idx="5">
                  <c:v>Marche</c:v>
                </c:pt>
                <c:pt idx="6">
                  <c:v>Molise</c:v>
                </c:pt>
                <c:pt idx="7">
                  <c:v>Piemonte</c:v>
                </c:pt>
                <c:pt idx="8">
                  <c:v>Puglia</c:v>
                </c:pt>
                <c:pt idx="9">
                  <c:v>Sardegna</c:v>
                </c:pt>
                <c:pt idx="10">
                  <c:v>Sicilia</c:v>
                </c:pt>
                <c:pt idx="11">
                  <c:v>Valle D'Aosta</c:v>
                </c:pt>
                <c:pt idx="12">
                  <c:v>Veneto</c:v>
                </c:pt>
                <c:pt idx="13">
                  <c:v>Basilicata</c:v>
                </c:pt>
                <c:pt idx="14">
                  <c:v>Campania</c:v>
                </c:pt>
                <c:pt idx="15">
                  <c:v>Emilia-Romagna</c:v>
                </c:pt>
                <c:pt idx="16">
                  <c:v>Lazio</c:v>
                </c:pt>
                <c:pt idx="17">
                  <c:v>Toscana</c:v>
                </c:pt>
                <c:pt idx="18">
                  <c:v>Trentino-Alto Adige</c:v>
                </c:pt>
                <c:pt idx="19">
                  <c:v>Umbria</c:v>
                </c:pt>
              </c:strCache>
            </c:strRef>
          </c:cat>
          <c:val>
            <c:numRef>
              <c:f>'DATA&amp;PIVOT2'!$L$5:$L$25</c:f>
              <c:numCache>
                <c:formatCode>_("€"* #,##0.00_);_("€"* \(#,##0.00\);_("€"* "-"??_);_(@_)</c:formatCode>
                <c:ptCount val="20"/>
                <c:pt idx="0">
                  <c:v>17804</c:v>
                </c:pt>
                <c:pt idx="1">
                  <c:v>6710</c:v>
                </c:pt>
                <c:pt idx="2">
                  <c:v>16012</c:v>
                </c:pt>
                <c:pt idx="3">
                  <c:v>10110</c:v>
                </c:pt>
                <c:pt idx="4">
                  <c:v>2290</c:v>
                </c:pt>
                <c:pt idx="5">
                  <c:v>13080</c:v>
                </c:pt>
                <c:pt idx="6">
                  <c:v>14590</c:v>
                </c:pt>
                <c:pt idx="7">
                  <c:v>9990</c:v>
                </c:pt>
                <c:pt idx="8">
                  <c:v>2890</c:v>
                </c:pt>
                <c:pt idx="9">
                  <c:v>3540</c:v>
                </c:pt>
                <c:pt idx="10">
                  <c:v>5120</c:v>
                </c:pt>
                <c:pt idx="11">
                  <c:v>9240</c:v>
                </c:pt>
                <c:pt idx="12">
                  <c:v>15920</c:v>
                </c:pt>
                <c:pt idx="13">
                  <c:v>280</c:v>
                </c:pt>
                <c:pt idx="14">
                  <c:v>840</c:v>
                </c:pt>
                <c:pt idx="16">
                  <c:v>1190</c:v>
                </c:pt>
                <c:pt idx="19">
                  <c:v>3750</c:v>
                </c:pt>
              </c:numCache>
            </c:numRef>
          </c:val>
          <c:extLst>
            <c:ext xmlns:c16="http://schemas.microsoft.com/office/drawing/2014/chart" uri="{C3380CC4-5D6E-409C-BE32-E72D297353CC}">
              <c16:uniqueId val="{00000121-2F20-4C46-A6AB-1F70D534556C}"/>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it-I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[progetto finale 1.xlsx]DATA&amp;PIVOT2!PivotTable1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it-IT"/>
              <a:t>VENDITORE x CATEGORIA x REGIONE</a:t>
            </a:r>
          </a:p>
        </c:rich>
      </c:tx>
      <c:layout>
        <c:manualLayout>
          <c:xMode val="edge"/>
          <c:yMode val="edge"/>
          <c:x val="0.29531893997121333"/>
          <c:y val="4.888451443569554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t-IT"/>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'DATA&amp;PIVOT2'!$I$3:$I$4</c:f>
              <c:strCache>
                <c:ptCount val="1"/>
                <c:pt idx="0">
                  <c:v>Bianchi</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Pt>
            <c:idx val="10"/>
            <c:bubble3D val="0"/>
            <c:spPr>
              <a:solidFill>
                <a:schemeClr val="accent5">
                  <a:lumMod val="60000"/>
                </a:schemeClr>
              </a:solidFill>
              <a:ln w="19050">
                <a:solidFill>
                  <a:schemeClr val="lt1"/>
                </a:solidFill>
              </a:ln>
              <a:effectLst/>
            </c:spPr>
          </c:dPt>
          <c:dPt>
            <c:idx val="11"/>
            <c:bubble3D val="0"/>
            <c:spPr>
              <a:solidFill>
                <a:schemeClr val="accent6">
                  <a:lumMod val="60000"/>
                </a:schemeClr>
              </a:solidFill>
              <a:ln w="19050">
                <a:solidFill>
                  <a:schemeClr val="lt1"/>
                </a:solidFill>
              </a:ln>
              <a:effectLst/>
            </c:spPr>
          </c:dPt>
          <c:dPt>
            <c:idx val="12"/>
            <c:bubble3D val="0"/>
            <c:spPr>
              <a:solidFill>
                <a:schemeClr val="accent1">
                  <a:lumMod val="80000"/>
                  <a:lumOff val="20000"/>
                </a:schemeClr>
              </a:solidFill>
              <a:ln w="19050">
                <a:solidFill>
                  <a:schemeClr val="lt1"/>
                </a:solidFill>
              </a:ln>
              <a:effectLst/>
            </c:spPr>
          </c:dPt>
          <c:dPt>
            <c:idx val="13"/>
            <c:bubble3D val="0"/>
            <c:spPr>
              <a:solidFill>
                <a:schemeClr val="accent2">
                  <a:lumMod val="80000"/>
                  <a:lumOff val="20000"/>
                </a:schemeClr>
              </a:solidFill>
              <a:ln w="19050">
                <a:solidFill>
                  <a:schemeClr val="lt1"/>
                </a:solidFill>
              </a:ln>
              <a:effectLst/>
            </c:spPr>
          </c:dPt>
          <c:dPt>
            <c:idx val="14"/>
            <c:bubble3D val="0"/>
            <c:spPr>
              <a:solidFill>
                <a:schemeClr val="accent3">
                  <a:lumMod val="80000"/>
                  <a:lumOff val="20000"/>
                </a:schemeClr>
              </a:solidFill>
              <a:ln w="19050">
                <a:solidFill>
                  <a:schemeClr val="lt1"/>
                </a:solidFill>
              </a:ln>
              <a:effectLst/>
            </c:spPr>
          </c:dPt>
          <c:dPt>
            <c:idx val="15"/>
            <c:bubble3D val="0"/>
            <c:spPr>
              <a:solidFill>
                <a:schemeClr val="accent4">
                  <a:lumMod val="80000"/>
                  <a:lumOff val="20000"/>
                </a:schemeClr>
              </a:solidFill>
              <a:ln w="19050">
                <a:solidFill>
                  <a:schemeClr val="lt1"/>
                </a:solidFill>
              </a:ln>
              <a:effectLst/>
            </c:spPr>
          </c:dPt>
          <c:dPt>
            <c:idx val="16"/>
            <c:bubble3D val="0"/>
            <c:spPr>
              <a:solidFill>
                <a:schemeClr val="accent5">
                  <a:lumMod val="80000"/>
                  <a:lumOff val="20000"/>
                </a:schemeClr>
              </a:solidFill>
              <a:ln w="19050">
                <a:solidFill>
                  <a:schemeClr val="lt1"/>
                </a:solidFill>
              </a:ln>
              <a:effectLst/>
            </c:spPr>
          </c:dPt>
          <c:dPt>
            <c:idx val="17"/>
            <c:bubble3D val="0"/>
            <c:spPr>
              <a:solidFill>
                <a:schemeClr val="accent6">
                  <a:lumMod val="80000"/>
                  <a:lumOff val="20000"/>
                </a:schemeClr>
              </a:solidFill>
              <a:ln w="19050">
                <a:solidFill>
                  <a:schemeClr val="lt1"/>
                </a:solidFill>
              </a:ln>
              <a:effectLst/>
            </c:spPr>
          </c:dPt>
          <c:dPt>
            <c:idx val="18"/>
            <c:bubble3D val="0"/>
            <c:spPr>
              <a:solidFill>
                <a:schemeClr val="accent1">
                  <a:lumMod val="80000"/>
                </a:schemeClr>
              </a:solidFill>
              <a:ln w="19050">
                <a:solidFill>
                  <a:schemeClr val="lt1"/>
                </a:solidFill>
              </a:ln>
              <a:effectLst/>
            </c:spPr>
          </c:dPt>
          <c:dPt>
            <c:idx val="19"/>
            <c:bubble3D val="0"/>
            <c:spPr>
              <a:solidFill>
                <a:schemeClr val="accent2">
                  <a:lumMod val="80000"/>
                </a:schemeClr>
              </a:solidFill>
              <a:ln w="19050">
                <a:solidFill>
                  <a:schemeClr val="lt1"/>
                </a:solidFill>
              </a:ln>
              <a:effectLst/>
            </c:spPr>
          </c:dPt>
          <c:cat>
            <c:strRef>
              <c:f>'DATA&amp;PIVOT2'!$H$5:$H$25</c:f>
              <c:strCache>
                <c:ptCount val="20"/>
                <c:pt idx="0">
                  <c:v>Abruzzo</c:v>
                </c:pt>
                <c:pt idx="1">
                  <c:v>Calabria</c:v>
                </c:pt>
                <c:pt idx="2">
                  <c:v>Friuli-Venezia Giulia</c:v>
                </c:pt>
                <c:pt idx="3">
                  <c:v>Liguria</c:v>
                </c:pt>
                <c:pt idx="4">
                  <c:v>Lombardia</c:v>
                </c:pt>
                <c:pt idx="5">
                  <c:v>Marche</c:v>
                </c:pt>
                <c:pt idx="6">
                  <c:v>Molise</c:v>
                </c:pt>
                <c:pt idx="7">
                  <c:v>Piemonte</c:v>
                </c:pt>
                <c:pt idx="8">
                  <c:v>Puglia</c:v>
                </c:pt>
                <c:pt idx="9">
                  <c:v>Sardegna</c:v>
                </c:pt>
                <c:pt idx="10">
                  <c:v>Sicilia</c:v>
                </c:pt>
                <c:pt idx="11">
                  <c:v>Valle D'Aosta</c:v>
                </c:pt>
                <c:pt idx="12">
                  <c:v>Veneto</c:v>
                </c:pt>
                <c:pt idx="13">
                  <c:v>Basilicata</c:v>
                </c:pt>
                <c:pt idx="14">
                  <c:v>Campania</c:v>
                </c:pt>
                <c:pt idx="15">
                  <c:v>Emilia-Romagna</c:v>
                </c:pt>
                <c:pt idx="16">
                  <c:v>Lazio</c:v>
                </c:pt>
                <c:pt idx="17">
                  <c:v>Toscana</c:v>
                </c:pt>
                <c:pt idx="18">
                  <c:v>Trentino-Alto Adige</c:v>
                </c:pt>
                <c:pt idx="19">
                  <c:v>Umbria</c:v>
                </c:pt>
              </c:strCache>
            </c:strRef>
          </c:cat>
          <c:val>
            <c:numRef>
              <c:f>'DATA&amp;PIVOT2'!$I$5:$I$25</c:f>
              <c:numCache>
                <c:formatCode>_("€"* #,##0.00_);_("€"* \(#,##0.00\);_("€"* "-"??_);_(@_)</c:formatCode>
                <c:ptCount val="20"/>
                <c:pt idx="0">
                  <c:v>18830</c:v>
                </c:pt>
                <c:pt idx="1">
                  <c:v>8790</c:v>
                </c:pt>
                <c:pt idx="2">
                  <c:v>8000</c:v>
                </c:pt>
                <c:pt idx="3">
                  <c:v>33810</c:v>
                </c:pt>
                <c:pt idx="5">
                  <c:v>12780</c:v>
                </c:pt>
                <c:pt idx="6">
                  <c:v>7150</c:v>
                </c:pt>
                <c:pt idx="7">
                  <c:v>15644</c:v>
                </c:pt>
                <c:pt idx="8">
                  <c:v>10080</c:v>
                </c:pt>
                <c:pt idx="10">
                  <c:v>6240</c:v>
                </c:pt>
                <c:pt idx="11">
                  <c:v>6940</c:v>
                </c:pt>
                <c:pt idx="12">
                  <c:v>34600</c:v>
                </c:pt>
                <c:pt idx="13">
                  <c:v>2240</c:v>
                </c:pt>
                <c:pt idx="14">
                  <c:v>2240</c:v>
                </c:pt>
                <c:pt idx="15">
                  <c:v>1420</c:v>
                </c:pt>
                <c:pt idx="17">
                  <c:v>1204</c:v>
                </c:pt>
              </c:numCache>
            </c:numRef>
          </c:val>
          <c:extLst>
            <c:ext xmlns:c16="http://schemas.microsoft.com/office/drawing/2014/chart" uri="{C3380CC4-5D6E-409C-BE32-E72D297353CC}">
              <c16:uniqueId val="{00000000-261C-43D9-8AAB-117844F2A016}"/>
            </c:ext>
          </c:extLst>
        </c:ser>
        <c:ser>
          <c:idx val="1"/>
          <c:order val="1"/>
          <c:tx>
            <c:strRef>
              <c:f>'DATA&amp;PIVOT2'!$J$3:$J$4</c:f>
              <c:strCache>
                <c:ptCount val="1"/>
                <c:pt idx="0">
                  <c:v>Neri</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Pt>
            <c:idx val="10"/>
            <c:bubble3D val="0"/>
            <c:spPr>
              <a:solidFill>
                <a:schemeClr val="accent5">
                  <a:lumMod val="60000"/>
                </a:schemeClr>
              </a:solidFill>
              <a:ln w="19050">
                <a:solidFill>
                  <a:schemeClr val="lt1"/>
                </a:solidFill>
              </a:ln>
              <a:effectLst/>
            </c:spPr>
          </c:dPt>
          <c:dPt>
            <c:idx val="11"/>
            <c:bubble3D val="0"/>
            <c:spPr>
              <a:solidFill>
                <a:schemeClr val="accent6">
                  <a:lumMod val="60000"/>
                </a:schemeClr>
              </a:solidFill>
              <a:ln w="19050">
                <a:solidFill>
                  <a:schemeClr val="lt1"/>
                </a:solidFill>
              </a:ln>
              <a:effectLst/>
            </c:spPr>
          </c:dPt>
          <c:dPt>
            <c:idx val="12"/>
            <c:bubble3D val="0"/>
            <c:spPr>
              <a:solidFill>
                <a:schemeClr val="accent1">
                  <a:lumMod val="80000"/>
                  <a:lumOff val="20000"/>
                </a:schemeClr>
              </a:solidFill>
              <a:ln w="19050">
                <a:solidFill>
                  <a:schemeClr val="lt1"/>
                </a:solidFill>
              </a:ln>
              <a:effectLst/>
            </c:spPr>
          </c:dPt>
          <c:dPt>
            <c:idx val="13"/>
            <c:bubble3D val="0"/>
            <c:spPr>
              <a:solidFill>
                <a:schemeClr val="accent2">
                  <a:lumMod val="80000"/>
                  <a:lumOff val="20000"/>
                </a:schemeClr>
              </a:solidFill>
              <a:ln w="19050">
                <a:solidFill>
                  <a:schemeClr val="lt1"/>
                </a:solidFill>
              </a:ln>
              <a:effectLst/>
            </c:spPr>
          </c:dPt>
          <c:dPt>
            <c:idx val="14"/>
            <c:bubble3D val="0"/>
            <c:spPr>
              <a:solidFill>
                <a:schemeClr val="accent3">
                  <a:lumMod val="80000"/>
                  <a:lumOff val="20000"/>
                </a:schemeClr>
              </a:solidFill>
              <a:ln w="19050">
                <a:solidFill>
                  <a:schemeClr val="lt1"/>
                </a:solidFill>
              </a:ln>
              <a:effectLst/>
            </c:spPr>
          </c:dPt>
          <c:dPt>
            <c:idx val="15"/>
            <c:bubble3D val="0"/>
            <c:spPr>
              <a:solidFill>
                <a:schemeClr val="accent4">
                  <a:lumMod val="80000"/>
                  <a:lumOff val="20000"/>
                </a:schemeClr>
              </a:solidFill>
              <a:ln w="19050">
                <a:solidFill>
                  <a:schemeClr val="lt1"/>
                </a:solidFill>
              </a:ln>
              <a:effectLst/>
            </c:spPr>
          </c:dPt>
          <c:dPt>
            <c:idx val="16"/>
            <c:bubble3D val="0"/>
            <c:spPr>
              <a:solidFill>
                <a:schemeClr val="accent5">
                  <a:lumMod val="80000"/>
                  <a:lumOff val="20000"/>
                </a:schemeClr>
              </a:solidFill>
              <a:ln w="19050">
                <a:solidFill>
                  <a:schemeClr val="lt1"/>
                </a:solidFill>
              </a:ln>
              <a:effectLst/>
            </c:spPr>
          </c:dPt>
          <c:dPt>
            <c:idx val="17"/>
            <c:bubble3D val="0"/>
            <c:spPr>
              <a:solidFill>
                <a:schemeClr val="accent6">
                  <a:lumMod val="80000"/>
                  <a:lumOff val="20000"/>
                </a:schemeClr>
              </a:solidFill>
              <a:ln w="19050">
                <a:solidFill>
                  <a:schemeClr val="lt1"/>
                </a:solidFill>
              </a:ln>
              <a:effectLst/>
            </c:spPr>
          </c:dPt>
          <c:dPt>
            <c:idx val="18"/>
            <c:bubble3D val="0"/>
            <c:spPr>
              <a:solidFill>
                <a:schemeClr val="accent1">
                  <a:lumMod val="80000"/>
                </a:schemeClr>
              </a:solidFill>
              <a:ln w="19050">
                <a:solidFill>
                  <a:schemeClr val="lt1"/>
                </a:solidFill>
              </a:ln>
              <a:effectLst/>
            </c:spPr>
          </c:dPt>
          <c:dPt>
            <c:idx val="19"/>
            <c:bubble3D val="0"/>
            <c:spPr>
              <a:solidFill>
                <a:schemeClr val="accent2">
                  <a:lumMod val="80000"/>
                </a:schemeClr>
              </a:solidFill>
              <a:ln w="19050">
                <a:solidFill>
                  <a:schemeClr val="lt1"/>
                </a:solidFill>
              </a:ln>
              <a:effectLst/>
            </c:spPr>
          </c:dPt>
          <c:cat>
            <c:strRef>
              <c:f>'DATA&amp;PIVOT2'!$H$5:$H$25</c:f>
              <c:strCache>
                <c:ptCount val="20"/>
                <c:pt idx="0">
                  <c:v>Abruzzo</c:v>
                </c:pt>
                <c:pt idx="1">
                  <c:v>Calabria</c:v>
                </c:pt>
                <c:pt idx="2">
                  <c:v>Friuli-Venezia Giulia</c:v>
                </c:pt>
                <c:pt idx="3">
                  <c:v>Liguria</c:v>
                </c:pt>
                <c:pt idx="4">
                  <c:v>Lombardia</c:v>
                </c:pt>
                <c:pt idx="5">
                  <c:v>Marche</c:v>
                </c:pt>
                <c:pt idx="6">
                  <c:v>Molise</c:v>
                </c:pt>
                <c:pt idx="7">
                  <c:v>Piemonte</c:v>
                </c:pt>
                <c:pt idx="8">
                  <c:v>Puglia</c:v>
                </c:pt>
                <c:pt idx="9">
                  <c:v>Sardegna</c:v>
                </c:pt>
                <c:pt idx="10">
                  <c:v>Sicilia</c:v>
                </c:pt>
                <c:pt idx="11">
                  <c:v>Valle D'Aosta</c:v>
                </c:pt>
                <c:pt idx="12">
                  <c:v>Veneto</c:v>
                </c:pt>
                <c:pt idx="13">
                  <c:v>Basilicata</c:v>
                </c:pt>
                <c:pt idx="14">
                  <c:v>Campania</c:v>
                </c:pt>
                <c:pt idx="15">
                  <c:v>Emilia-Romagna</c:v>
                </c:pt>
                <c:pt idx="16">
                  <c:v>Lazio</c:v>
                </c:pt>
                <c:pt idx="17">
                  <c:v>Toscana</c:v>
                </c:pt>
                <c:pt idx="18">
                  <c:v>Trentino-Alto Adige</c:v>
                </c:pt>
                <c:pt idx="19">
                  <c:v>Umbria</c:v>
                </c:pt>
              </c:strCache>
            </c:strRef>
          </c:cat>
          <c:val>
            <c:numRef>
              <c:f>'DATA&amp;PIVOT2'!$J$5:$J$25</c:f>
              <c:numCache>
                <c:formatCode>_("€"* #,##0.00_);_("€"* \(#,##0.00\);_("€"* "-"??_);_(@_)</c:formatCode>
                <c:ptCount val="20"/>
                <c:pt idx="0">
                  <c:v>16475</c:v>
                </c:pt>
                <c:pt idx="1">
                  <c:v>16128</c:v>
                </c:pt>
                <c:pt idx="2">
                  <c:v>5844</c:v>
                </c:pt>
                <c:pt idx="3">
                  <c:v>5100</c:v>
                </c:pt>
                <c:pt idx="4">
                  <c:v>11230</c:v>
                </c:pt>
                <c:pt idx="8">
                  <c:v>8350</c:v>
                </c:pt>
                <c:pt idx="9">
                  <c:v>1500</c:v>
                </c:pt>
                <c:pt idx="11">
                  <c:v>11604</c:v>
                </c:pt>
                <c:pt idx="12">
                  <c:v>7800</c:v>
                </c:pt>
                <c:pt idx="17">
                  <c:v>1504</c:v>
                </c:pt>
              </c:numCache>
            </c:numRef>
          </c:val>
          <c:extLst>
            <c:ext xmlns:c16="http://schemas.microsoft.com/office/drawing/2014/chart" uri="{C3380CC4-5D6E-409C-BE32-E72D297353CC}">
              <c16:uniqueId val="{0000005C-261C-43D9-8AAB-117844F2A016}"/>
            </c:ext>
          </c:extLst>
        </c:ser>
        <c:ser>
          <c:idx val="2"/>
          <c:order val="2"/>
          <c:tx>
            <c:strRef>
              <c:f>'DATA&amp;PIVOT2'!$K$3:$K$4</c:f>
              <c:strCache>
                <c:ptCount val="1"/>
                <c:pt idx="0">
                  <c:v>Rossi</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Pt>
            <c:idx val="10"/>
            <c:bubble3D val="0"/>
            <c:spPr>
              <a:solidFill>
                <a:schemeClr val="accent5">
                  <a:lumMod val="60000"/>
                </a:schemeClr>
              </a:solidFill>
              <a:ln w="19050">
                <a:solidFill>
                  <a:schemeClr val="lt1"/>
                </a:solidFill>
              </a:ln>
              <a:effectLst/>
            </c:spPr>
          </c:dPt>
          <c:dPt>
            <c:idx val="11"/>
            <c:bubble3D val="0"/>
            <c:spPr>
              <a:solidFill>
                <a:schemeClr val="accent6">
                  <a:lumMod val="60000"/>
                </a:schemeClr>
              </a:solidFill>
              <a:ln w="19050">
                <a:solidFill>
                  <a:schemeClr val="lt1"/>
                </a:solidFill>
              </a:ln>
              <a:effectLst/>
            </c:spPr>
          </c:dPt>
          <c:dPt>
            <c:idx val="12"/>
            <c:bubble3D val="0"/>
            <c:spPr>
              <a:solidFill>
                <a:schemeClr val="accent1">
                  <a:lumMod val="80000"/>
                  <a:lumOff val="20000"/>
                </a:schemeClr>
              </a:solidFill>
              <a:ln w="19050">
                <a:solidFill>
                  <a:schemeClr val="lt1"/>
                </a:solidFill>
              </a:ln>
              <a:effectLst/>
            </c:spPr>
          </c:dPt>
          <c:dPt>
            <c:idx val="13"/>
            <c:bubble3D val="0"/>
            <c:spPr>
              <a:solidFill>
                <a:schemeClr val="accent2">
                  <a:lumMod val="80000"/>
                  <a:lumOff val="20000"/>
                </a:schemeClr>
              </a:solidFill>
              <a:ln w="19050">
                <a:solidFill>
                  <a:schemeClr val="lt1"/>
                </a:solidFill>
              </a:ln>
              <a:effectLst/>
            </c:spPr>
          </c:dPt>
          <c:dPt>
            <c:idx val="14"/>
            <c:bubble3D val="0"/>
            <c:spPr>
              <a:solidFill>
                <a:schemeClr val="accent3">
                  <a:lumMod val="80000"/>
                  <a:lumOff val="20000"/>
                </a:schemeClr>
              </a:solidFill>
              <a:ln w="19050">
                <a:solidFill>
                  <a:schemeClr val="lt1"/>
                </a:solidFill>
              </a:ln>
              <a:effectLst/>
            </c:spPr>
          </c:dPt>
          <c:dPt>
            <c:idx val="15"/>
            <c:bubble3D val="0"/>
            <c:spPr>
              <a:solidFill>
                <a:schemeClr val="accent4">
                  <a:lumMod val="80000"/>
                  <a:lumOff val="20000"/>
                </a:schemeClr>
              </a:solidFill>
              <a:ln w="19050">
                <a:solidFill>
                  <a:schemeClr val="lt1"/>
                </a:solidFill>
              </a:ln>
              <a:effectLst/>
            </c:spPr>
          </c:dPt>
          <c:dPt>
            <c:idx val="16"/>
            <c:bubble3D val="0"/>
            <c:spPr>
              <a:solidFill>
                <a:schemeClr val="accent5">
                  <a:lumMod val="80000"/>
                  <a:lumOff val="20000"/>
                </a:schemeClr>
              </a:solidFill>
              <a:ln w="19050">
                <a:solidFill>
                  <a:schemeClr val="lt1"/>
                </a:solidFill>
              </a:ln>
              <a:effectLst/>
            </c:spPr>
          </c:dPt>
          <c:dPt>
            <c:idx val="17"/>
            <c:bubble3D val="0"/>
            <c:spPr>
              <a:solidFill>
                <a:schemeClr val="accent6">
                  <a:lumMod val="80000"/>
                  <a:lumOff val="20000"/>
                </a:schemeClr>
              </a:solidFill>
              <a:ln w="19050">
                <a:solidFill>
                  <a:schemeClr val="lt1"/>
                </a:solidFill>
              </a:ln>
              <a:effectLst/>
            </c:spPr>
          </c:dPt>
          <c:dPt>
            <c:idx val="18"/>
            <c:bubble3D val="0"/>
            <c:spPr>
              <a:solidFill>
                <a:schemeClr val="accent1">
                  <a:lumMod val="80000"/>
                </a:schemeClr>
              </a:solidFill>
              <a:ln w="19050">
                <a:solidFill>
                  <a:schemeClr val="lt1"/>
                </a:solidFill>
              </a:ln>
              <a:effectLst/>
            </c:spPr>
          </c:dPt>
          <c:dPt>
            <c:idx val="19"/>
            <c:bubble3D val="0"/>
            <c:spPr>
              <a:solidFill>
                <a:schemeClr val="accent2">
                  <a:lumMod val="80000"/>
                </a:schemeClr>
              </a:solidFill>
              <a:ln w="19050">
                <a:solidFill>
                  <a:schemeClr val="lt1"/>
                </a:solidFill>
              </a:ln>
              <a:effectLst/>
            </c:spPr>
          </c:dPt>
          <c:cat>
            <c:strRef>
              <c:f>'DATA&amp;PIVOT2'!$H$5:$H$25</c:f>
              <c:strCache>
                <c:ptCount val="20"/>
                <c:pt idx="0">
                  <c:v>Abruzzo</c:v>
                </c:pt>
                <c:pt idx="1">
                  <c:v>Calabria</c:v>
                </c:pt>
                <c:pt idx="2">
                  <c:v>Friuli-Venezia Giulia</c:v>
                </c:pt>
                <c:pt idx="3">
                  <c:v>Liguria</c:v>
                </c:pt>
                <c:pt idx="4">
                  <c:v>Lombardia</c:v>
                </c:pt>
                <c:pt idx="5">
                  <c:v>Marche</c:v>
                </c:pt>
                <c:pt idx="6">
                  <c:v>Molise</c:v>
                </c:pt>
                <c:pt idx="7">
                  <c:v>Piemonte</c:v>
                </c:pt>
                <c:pt idx="8">
                  <c:v>Puglia</c:v>
                </c:pt>
                <c:pt idx="9">
                  <c:v>Sardegna</c:v>
                </c:pt>
                <c:pt idx="10">
                  <c:v>Sicilia</c:v>
                </c:pt>
                <c:pt idx="11">
                  <c:v>Valle D'Aosta</c:v>
                </c:pt>
                <c:pt idx="12">
                  <c:v>Veneto</c:v>
                </c:pt>
                <c:pt idx="13">
                  <c:v>Basilicata</c:v>
                </c:pt>
                <c:pt idx="14">
                  <c:v>Campania</c:v>
                </c:pt>
                <c:pt idx="15">
                  <c:v>Emilia-Romagna</c:v>
                </c:pt>
                <c:pt idx="16">
                  <c:v>Lazio</c:v>
                </c:pt>
                <c:pt idx="17">
                  <c:v>Toscana</c:v>
                </c:pt>
                <c:pt idx="18">
                  <c:v>Trentino-Alto Adige</c:v>
                </c:pt>
                <c:pt idx="19">
                  <c:v>Umbria</c:v>
                </c:pt>
              </c:strCache>
            </c:strRef>
          </c:cat>
          <c:val>
            <c:numRef>
              <c:f>'DATA&amp;PIVOT2'!$K$5:$K$25</c:f>
              <c:numCache>
                <c:formatCode>_("€"* #,##0.00_);_("€"* \(#,##0.00\);_("€"* "-"??_);_(@_)</c:formatCode>
                <c:ptCount val="20"/>
                <c:pt idx="0">
                  <c:v>1500</c:v>
                </c:pt>
                <c:pt idx="1">
                  <c:v>10830</c:v>
                </c:pt>
                <c:pt idx="2">
                  <c:v>3220</c:v>
                </c:pt>
                <c:pt idx="3">
                  <c:v>6000</c:v>
                </c:pt>
                <c:pt idx="4">
                  <c:v>16170</c:v>
                </c:pt>
                <c:pt idx="5">
                  <c:v>10905</c:v>
                </c:pt>
                <c:pt idx="7">
                  <c:v>6490</c:v>
                </c:pt>
                <c:pt idx="8">
                  <c:v>12455</c:v>
                </c:pt>
                <c:pt idx="11">
                  <c:v>16840</c:v>
                </c:pt>
                <c:pt idx="15">
                  <c:v>10160</c:v>
                </c:pt>
                <c:pt idx="18">
                  <c:v>4240</c:v>
                </c:pt>
              </c:numCache>
            </c:numRef>
          </c:val>
          <c:extLst>
            <c:ext xmlns:c16="http://schemas.microsoft.com/office/drawing/2014/chart" uri="{C3380CC4-5D6E-409C-BE32-E72D297353CC}">
              <c16:uniqueId val="{0000005D-261C-43D9-8AAB-117844F2A016}"/>
            </c:ext>
          </c:extLst>
        </c:ser>
        <c:ser>
          <c:idx val="3"/>
          <c:order val="3"/>
          <c:tx>
            <c:strRef>
              <c:f>'DATA&amp;PIVOT2'!$L$3:$L$4</c:f>
              <c:strCache>
                <c:ptCount val="1"/>
                <c:pt idx="0">
                  <c:v>Verdi</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Pt>
            <c:idx val="10"/>
            <c:bubble3D val="0"/>
            <c:spPr>
              <a:solidFill>
                <a:schemeClr val="accent5">
                  <a:lumMod val="60000"/>
                </a:schemeClr>
              </a:solidFill>
              <a:ln w="19050">
                <a:solidFill>
                  <a:schemeClr val="lt1"/>
                </a:solidFill>
              </a:ln>
              <a:effectLst/>
            </c:spPr>
          </c:dPt>
          <c:dPt>
            <c:idx val="11"/>
            <c:bubble3D val="0"/>
            <c:spPr>
              <a:solidFill>
                <a:schemeClr val="accent6">
                  <a:lumMod val="60000"/>
                </a:schemeClr>
              </a:solidFill>
              <a:ln w="19050">
                <a:solidFill>
                  <a:schemeClr val="lt1"/>
                </a:solidFill>
              </a:ln>
              <a:effectLst/>
            </c:spPr>
          </c:dPt>
          <c:dPt>
            <c:idx val="12"/>
            <c:bubble3D val="0"/>
            <c:spPr>
              <a:solidFill>
                <a:schemeClr val="accent1">
                  <a:lumMod val="80000"/>
                  <a:lumOff val="20000"/>
                </a:schemeClr>
              </a:solidFill>
              <a:ln w="19050">
                <a:solidFill>
                  <a:schemeClr val="lt1"/>
                </a:solidFill>
              </a:ln>
              <a:effectLst/>
            </c:spPr>
          </c:dPt>
          <c:dPt>
            <c:idx val="13"/>
            <c:bubble3D val="0"/>
            <c:spPr>
              <a:solidFill>
                <a:schemeClr val="accent2">
                  <a:lumMod val="80000"/>
                  <a:lumOff val="20000"/>
                </a:schemeClr>
              </a:solidFill>
              <a:ln w="19050">
                <a:solidFill>
                  <a:schemeClr val="lt1"/>
                </a:solidFill>
              </a:ln>
              <a:effectLst/>
            </c:spPr>
          </c:dPt>
          <c:dPt>
            <c:idx val="14"/>
            <c:bubble3D val="0"/>
            <c:spPr>
              <a:solidFill>
                <a:schemeClr val="accent3">
                  <a:lumMod val="80000"/>
                  <a:lumOff val="20000"/>
                </a:schemeClr>
              </a:solidFill>
              <a:ln w="19050">
                <a:solidFill>
                  <a:schemeClr val="lt1"/>
                </a:solidFill>
              </a:ln>
              <a:effectLst/>
            </c:spPr>
          </c:dPt>
          <c:dPt>
            <c:idx val="15"/>
            <c:bubble3D val="0"/>
            <c:spPr>
              <a:solidFill>
                <a:schemeClr val="accent4">
                  <a:lumMod val="80000"/>
                  <a:lumOff val="20000"/>
                </a:schemeClr>
              </a:solidFill>
              <a:ln w="19050">
                <a:solidFill>
                  <a:schemeClr val="lt1"/>
                </a:solidFill>
              </a:ln>
              <a:effectLst/>
            </c:spPr>
          </c:dPt>
          <c:dPt>
            <c:idx val="16"/>
            <c:bubble3D val="0"/>
            <c:spPr>
              <a:solidFill>
                <a:schemeClr val="accent5">
                  <a:lumMod val="80000"/>
                  <a:lumOff val="20000"/>
                </a:schemeClr>
              </a:solidFill>
              <a:ln w="19050">
                <a:solidFill>
                  <a:schemeClr val="lt1"/>
                </a:solidFill>
              </a:ln>
              <a:effectLst/>
            </c:spPr>
          </c:dPt>
          <c:dPt>
            <c:idx val="17"/>
            <c:bubble3D val="0"/>
            <c:spPr>
              <a:solidFill>
                <a:schemeClr val="accent6">
                  <a:lumMod val="80000"/>
                  <a:lumOff val="20000"/>
                </a:schemeClr>
              </a:solidFill>
              <a:ln w="19050">
                <a:solidFill>
                  <a:schemeClr val="lt1"/>
                </a:solidFill>
              </a:ln>
              <a:effectLst/>
            </c:spPr>
          </c:dPt>
          <c:dPt>
            <c:idx val="18"/>
            <c:bubble3D val="0"/>
            <c:spPr>
              <a:solidFill>
                <a:schemeClr val="accent1">
                  <a:lumMod val="80000"/>
                </a:schemeClr>
              </a:solidFill>
              <a:ln w="19050">
                <a:solidFill>
                  <a:schemeClr val="lt1"/>
                </a:solidFill>
              </a:ln>
              <a:effectLst/>
            </c:spPr>
          </c:dPt>
          <c:dPt>
            <c:idx val="19"/>
            <c:bubble3D val="0"/>
            <c:spPr>
              <a:solidFill>
                <a:schemeClr val="accent2">
                  <a:lumMod val="80000"/>
                </a:schemeClr>
              </a:solidFill>
              <a:ln w="19050">
                <a:solidFill>
                  <a:schemeClr val="lt1"/>
                </a:solidFill>
              </a:ln>
              <a:effectLst/>
            </c:spPr>
          </c:dPt>
          <c:cat>
            <c:strRef>
              <c:f>'DATA&amp;PIVOT2'!$H$5:$H$25</c:f>
              <c:strCache>
                <c:ptCount val="20"/>
                <c:pt idx="0">
                  <c:v>Abruzzo</c:v>
                </c:pt>
                <c:pt idx="1">
                  <c:v>Calabria</c:v>
                </c:pt>
                <c:pt idx="2">
                  <c:v>Friuli-Venezia Giulia</c:v>
                </c:pt>
                <c:pt idx="3">
                  <c:v>Liguria</c:v>
                </c:pt>
                <c:pt idx="4">
                  <c:v>Lombardia</c:v>
                </c:pt>
                <c:pt idx="5">
                  <c:v>Marche</c:v>
                </c:pt>
                <c:pt idx="6">
                  <c:v>Molise</c:v>
                </c:pt>
                <c:pt idx="7">
                  <c:v>Piemonte</c:v>
                </c:pt>
                <c:pt idx="8">
                  <c:v>Puglia</c:v>
                </c:pt>
                <c:pt idx="9">
                  <c:v>Sardegna</c:v>
                </c:pt>
                <c:pt idx="10">
                  <c:v>Sicilia</c:v>
                </c:pt>
                <c:pt idx="11">
                  <c:v>Valle D'Aosta</c:v>
                </c:pt>
                <c:pt idx="12">
                  <c:v>Veneto</c:v>
                </c:pt>
                <c:pt idx="13">
                  <c:v>Basilicata</c:v>
                </c:pt>
                <c:pt idx="14">
                  <c:v>Campania</c:v>
                </c:pt>
                <c:pt idx="15">
                  <c:v>Emilia-Romagna</c:v>
                </c:pt>
                <c:pt idx="16">
                  <c:v>Lazio</c:v>
                </c:pt>
                <c:pt idx="17">
                  <c:v>Toscana</c:v>
                </c:pt>
                <c:pt idx="18">
                  <c:v>Trentino-Alto Adige</c:v>
                </c:pt>
                <c:pt idx="19">
                  <c:v>Umbria</c:v>
                </c:pt>
              </c:strCache>
            </c:strRef>
          </c:cat>
          <c:val>
            <c:numRef>
              <c:f>'DATA&amp;PIVOT2'!$L$5:$L$25</c:f>
              <c:numCache>
                <c:formatCode>_("€"* #,##0.00_);_("€"* \(#,##0.00\);_("€"* "-"??_);_(@_)</c:formatCode>
                <c:ptCount val="20"/>
                <c:pt idx="0">
                  <c:v>17804</c:v>
                </c:pt>
                <c:pt idx="1">
                  <c:v>6710</c:v>
                </c:pt>
                <c:pt idx="2">
                  <c:v>16012</c:v>
                </c:pt>
                <c:pt idx="3">
                  <c:v>10110</c:v>
                </c:pt>
                <c:pt idx="4">
                  <c:v>2290</c:v>
                </c:pt>
                <c:pt idx="5">
                  <c:v>13080</c:v>
                </c:pt>
                <c:pt idx="6">
                  <c:v>14590</c:v>
                </c:pt>
                <c:pt idx="7">
                  <c:v>9990</c:v>
                </c:pt>
                <c:pt idx="8">
                  <c:v>2890</c:v>
                </c:pt>
                <c:pt idx="9">
                  <c:v>3540</c:v>
                </c:pt>
                <c:pt idx="10">
                  <c:v>5120</c:v>
                </c:pt>
                <c:pt idx="11">
                  <c:v>9240</c:v>
                </c:pt>
                <c:pt idx="12">
                  <c:v>15920</c:v>
                </c:pt>
                <c:pt idx="13">
                  <c:v>280</c:v>
                </c:pt>
                <c:pt idx="14">
                  <c:v>840</c:v>
                </c:pt>
                <c:pt idx="16">
                  <c:v>1190</c:v>
                </c:pt>
                <c:pt idx="19">
                  <c:v>3750</c:v>
                </c:pt>
              </c:numCache>
            </c:numRef>
          </c:val>
          <c:extLst>
            <c:ext xmlns:c16="http://schemas.microsoft.com/office/drawing/2014/chart" uri="{C3380CC4-5D6E-409C-BE32-E72D297353CC}">
              <c16:uniqueId val="{0000005E-261C-43D9-8AAB-117844F2A016}"/>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[progetto finale 1.xlsx]DATA&amp;PIVOT2!PivotTable2</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'DATA&amp;PIVOT2'!$W$3:$W$5</c:f>
              <c:strCache>
                <c:ptCount val="1"/>
                <c:pt idx="0">
                  <c:v>Bianchi</c:v>
                </c:pt>
              </c:strCache>
            </c:strRef>
          </c:tx>
          <c:spPr>
            <a:ln w="28575" cap="rnd">
              <a:solidFill>
                <a:schemeClr val="accent1"/>
              </a:solidFill>
              <a:round/>
            </a:ln>
            <a:effectLst/>
          </c:spPr>
          <c:marker>
            <c:symbol val="none"/>
          </c:marker>
          <c:cat>
            <c:strRef>
              <c:f>'DATA&amp;PIVOT2'!$V$6:$V$10</c:f>
              <c:strCache>
                <c:ptCount val="4"/>
                <c:pt idx="0">
                  <c:v>giu</c:v>
                </c:pt>
                <c:pt idx="1">
                  <c:v>lug</c:v>
                </c:pt>
                <c:pt idx="2">
                  <c:v>ago</c:v>
                </c:pt>
                <c:pt idx="3">
                  <c:v>set</c:v>
                </c:pt>
              </c:strCache>
            </c:strRef>
          </c:cat>
          <c:val>
            <c:numRef>
              <c:f>'DATA&amp;PIVOT2'!$W$6:$W$10</c:f>
              <c:numCache>
                <c:formatCode>_-* #,##0\ "€"_-;\-* #,##0\ "€"_-;_-* "-"??\ "€"_-;_-@_-</c:formatCode>
                <c:ptCount val="4"/>
                <c:pt idx="0">
                  <c:v>2990</c:v>
                </c:pt>
                <c:pt idx="1">
                  <c:v>79098</c:v>
                </c:pt>
                <c:pt idx="2">
                  <c:v>48840</c:v>
                </c:pt>
                <c:pt idx="3">
                  <c:v>39040</c:v>
                </c:pt>
              </c:numCache>
            </c:numRef>
          </c:val>
          <c:smooth val="0"/>
          <c:extLst>
            <c:ext xmlns:c16="http://schemas.microsoft.com/office/drawing/2014/chart" uri="{C3380CC4-5D6E-409C-BE32-E72D297353CC}">
              <c16:uniqueId val="{00000000-B4CD-44B5-8110-1FAE7082545D}"/>
            </c:ext>
          </c:extLst>
        </c:ser>
        <c:ser>
          <c:idx val="1"/>
          <c:order val="1"/>
          <c:tx>
            <c:strRef>
              <c:f>'DATA&amp;PIVOT2'!$X$3:$X$5</c:f>
              <c:strCache>
                <c:ptCount val="1"/>
                <c:pt idx="0">
                  <c:v>Neri</c:v>
                </c:pt>
              </c:strCache>
            </c:strRef>
          </c:tx>
          <c:spPr>
            <a:ln w="28575" cap="rnd">
              <a:solidFill>
                <a:schemeClr val="accent2"/>
              </a:solidFill>
              <a:round/>
            </a:ln>
            <a:effectLst/>
          </c:spPr>
          <c:marker>
            <c:symbol val="none"/>
          </c:marker>
          <c:cat>
            <c:strRef>
              <c:f>'DATA&amp;PIVOT2'!$V$6:$V$10</c:f>
              <c:strCache>
                <c:ptCount val="4"/>
                <c:pt idx="0">
                  <c:v>giu</c:v>
                </c:pt>
                <c:pt idx="1">
                  <c:v>lug</c:v>
                </c:pt>
                <c:pt idx="2">
                  <c:v>ago</c:v>
                </c:pt>
                <c:pt idx="3">
                  <c:v>set</c:v>
                </c:pt>
              </c:strCache>
            </c:strRef>
          </c:cat>
          <c:val>
            <c:numRef>
              <c:f>'DATA&amp;PIVOT2'!$X$6:$X$10</c:f>
              <c:numCache>
                <c:formatCode>_-* #,##0\ "€"_-;\-* #,##0\ "€"_-;_-* "-"??\ "€"_-;_-@_-</c:formatCode>
                <c:ptCount val="4"/>
                <c:pt idx="1">
                  <c:v>18301</c:v>
                </c:pt>
                <c:pt idx="2">
                  <c:v>48234</c:v>
                </c:pt>
                <c:pt idx="3">
                  <c:v>19000</c:v>
                </c:pt>
              </c:numCache>
            </c:numRef>
          </c:val>
          <c:smooth val="0"/>
          <c:extLst>
            <c:ext xmlns:c16="http://schemas.microsoft.com/office/drawing/2014/chart" uri="{C3380CC4-5D6E-409C-BE32-E72D297353CC}">
              <c16:uniqueId val="{00000027-B4CD-44B5-8110-1FAE7082545D}"/>
            </c:ext>
          </c:extLst>
        </c:ser>
        <c:ser>
          <c:idx val="2"/>
          <c:order val="2"/>
          <c:tx>
            <c:strRef>
              <c:f>'DATA&amp;PIVOT2'!$Y$3:$Y$5</c:f>
              <c:strCache>
                <c:ptCount val="1"/>
                <c:pt idx="0">
                  <c:v>Rossi</c:v>
                </c:pt>
              </c:strCache>
            </c:strRef>
          </c:tx>
          <c:spPr>
            <a:ln w="28575" cap="rnd">
              <a:solidFill>
                <a:schemeClr val="accent3"/>
              </a:solidFill>
              <a:round/>
            </a:ln>
            <a:effectLst/>
          </c:spPr>
          <c:marker>
            <c:symbol val="none"/>
          </c:marker>
          <c:cat>
            <c:strRef>
              <c:f>'DATA&amp;PIVOT2'!$V$6:$V$10</c:f>
              <c:strCache>
                <c:ptCount val="4"/>
                <c:pt idx="0">
                  <c:v>giu</c:v>
                </c:pt>
                <c:pt idx="1">
                  <c:v>lug</c:v>
                </c:pt>
                <c:pt idx="2">
                  <c:v>ago</c:v>
                </c:pt>
                <c:pt idx="3">
                  <c:v>set</c:v>
                </c:pt>
              </c:strCache>
            </c:strRef>
          </c:cat>
          <c:val>
            <c:numRef>
              <c:f>'DATA&amp;PIVOT2'!$Y$6:$Y$10</c:f>
              <c:numCache>
                <c:formatCode>_-* #,##0\ "€"_-;\-* #,##0\ "€"_-;_-* "-"??\ "€"_-;_-@_-</c:formatCode>
                <c:ptCount val="4"/>
                <c:pt idx="0">
                  <c:v>10160</c:v>
                </c:pt>
                <c:pt idx="1">
                  <c:v>43120</c:v>
                </c:pt>
                <c:pt idx="2">
                  <c:v>21340</c:v>
                </c:pt>
                <c:pt idx="3">
                  <c:v>24190</c:v>
                </c:pt>
              </c:numCache>
            </c:numRef>
          </c:val>
          <c:smooth val="0"/>
          <c:extLst>
            <c:ext xmlns:c16="http://schemas.microsoft.com/office/drawing/2014/chart" uri="{C3380CC4-5D6E-409C-BE32-E72D297353CC}">
              <c16:uniqueId val="{00000028-B4CD-44B5-8110-1FAE7082545D}"/>
            </c:ext>
          </c:extLst>
        </c:ser>
        <c:ser>
          <c:idx val="3"/>
          <c:order val="3"/>
          <c:tx>
            <c:strRef>
              <c:f>'DATA&amp;PIVOT2'!$Z$3:$Z$5</c:f>
              <c:strCache>
                <c:ptCount val="1"/>
                <c:pt idx="0">
                  <c:v>Verdi</c:v>
                </c:pt>
              </c:strCache>
            </c:strRef>
          </c:tx>
          <c:spPr>
            <a:ln w="28575" cap="rnd">
              <a:solidFill>
                <a:schemeClr val="accent4"/>
              </a:solidFill>
              <a:round/>
            </a:ln>
            <a:effectLst/>
          </c:spPr>
          <c:marker>
            <c:symbol val="none"/>
          </c:marker>
          <c:cat>
            <c:strRef>
              <c:f>'DATA&amp;PIVOT2'!$V$6:$V$10</c:f>
              <c:strCache>
                <c:ptCount val="4"/>
                <c:pt idx="0">
                  <c:v>giu</c:v>
                </c:pt>
                <c:pt idx="1">
                  <c:v>lug</c:v>
                </c:pt>
                <c:pt idx="2">
                  <c:v>ago</c:v>
                </c:pt>
                <c:pt idx="3">
                  <c:v>set</c:v>
                </c:pt>
              </c:strCache>
            </c:strRef>
          </c:cat>
          <c:val>
            <c:numRef>
              <c:f>'DATA&amp;PIVOT2'!$Z$6:$Z$10</c:f>
              <c:numCache>
                <c:formatCode>_-* #,##0\ "€"_-;\-* #,##0\ "€"_-;_-* "-"??\ "€"_-;_-@_-</c:formatCode>
                <c:ptCount val="4"/>
                <c:pt idx="0">
                  <c:v>3072</c:v>
                </c:pt>
                <c:pt idx="1">
                  <c:v>40912</c:v>
                </c:pt>
                <c:pt idx="2">
                  <c:v>53022</c:v>
                </c:pt>
                <c:pt idx="3">
                  <c:v>36350</c:v>
                </c:pt>
              </c:numCache>
            </c:numRef>
          </c:val>
          <c:smooth val="0"/>
          <c:extLst>
            <c:ext xmlns:c16="http://schemas.microsoft.com/office/drawing/2014/chart" uri="{C3380CC4-5D6E-409C-BE32-E72D297353CC}">
              <c16:uniqueId val="{00000029-B4CD-44B5-8110-1FAE7082545D}"/>
            </c:ext>
          </c:extLst>
        </c:ser>
        <c:dLbls>
          <c:showLegendKey val="0"/>
          <c:showVal val="0"/>
          <c:showCatName val="0"/>
          <c:showSerName val="0"/>
          <c:showPercent val="0"/>
          <c:showBubbleSize val="0"/>
        </c:dLbls>
        <c:smooth val="0"/>
        <c:axId val="707771408"/>
        <c:axId val="707775672"/>
      </c:lineChart>
      <c:catAx>
        <c:axId val="7077714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707775672"/>
        <c:crosses val="autoZero"/>
        <c:auto val="1"/>
        <c:lblAlgn val="ctr"/>
        <c:lblOffset val="100"/>
        <c:noMultiLvlLbl val="0"/>
      </c:catAx>
      <c:valAx>
        <c:axId val="707775672"/>
        <c:scaling>
          <c:orientation val="minMax"/>
        </c:scaling>
        <c:delete val="0"/>
        <c:axPos val="l"/>
        <c:majorGridlines>
          <c:spPr>
            <a:ln w="9525" cap="flat" cmpd="sng" algn="ctr">
              <a:solidFill>
                <a:schemeClr val="tx1">
                  <a:lumMod val="15000"/>
                  <a:lumOff val="85000"/>
                </a:schemeClr>
              </a:solidFill>
              <a:round/>
            </a:ln>
            <a:effectLst/>
          </c:spPr>
        </c:majorGridlines>
        <c:numFmt formatCode="_-* #,##0\ &quot;€&quot;_-;\-* #,##0\ &quot;€&quot;_-;_-* &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7077714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[progetto finale 1.xlsx]DATA&amp;PIVOT2!PivotTable3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t-IT"/>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'DATA&amp;PIVOT2'!$AE$3</c:f>
              <c:strCache>
                <c:ptCount val="1"/>
                <c:pt idx="0">
                  <c:v>Total</c:v>
                </c:pt>
              </c:strCache>
            </c:strRef>
          </c:tx>
          <c:spPr>
            <a:solidFill>
              <a:schemeClr val="accent1"/>
            </a:solidFill>
            <a:ln>
              <a:noFill/>
            </a:ln>
            <a:effectLst/>
          </c:spPr>
          <c:invertIfNegative val="0"/>
          <c:cat>
            <c:strRef>
              <c:f>'DATA&amp;PIVOT2'!$AD$4:$AD$8</c:f>
              <c:strCache>
                <c:ptCount val="4"/>
                <c:pt idx="0">
                  <c:v>Bianchi</c:v>
                </c:pt>
                <c:pt idx="1">
                  <c:v>Neri</c:v>
                </c:pt>
                <c:pt idx="2">
                  <c:v>Rossi</c:v>
                </c:pt>
                <c:pt idx="3">
                  <c:v>Verdi</c:v>
                </c:pt>
              </c:strCache>
            </c:strRef>
          </c:cat>
          <c:val>
            <c:numRef>
              <c:f>'DATA&amp;PIVOT2'!$AE$4:$AE$8</c:f>
              <c:numCache>
                <c:formatCode>_-* #,##0\ "€"_-;\-* #,##0\ "€"_-;_-* "-"??\ "€"_-;_-@_-</c:formatCode>
                <c:ptCount val="4"/>
                <c:pt idx="0">
                  <c:v>169968</c:v>
                </c:pt>
                <c:pt idx="1">
                  <c:v>85535</c:v>
                </c:pt>
                <c:pt idx="2">
                  <c:v>98810</c:v>
                </c:pt>
                <c:pt idx="3">
                  <c:v>133356</c:v>
                </c:pt>
              </c:numCache>
            </c:numRef>
          </c:val>
          <c:extLst>
            <c:ext xmlns:c16="http://schemas.microsoft.com/office/drawing/2014/chart" uri="{C3380CC4-5D6E-409C-BE32-E72D297353CC}">
              <c16:uniqueId val="{00000000-A560-4205-A3F3-A936DEE101AE}"/>
            </c:ext>
          </c:extLst>
        </c:ser>
        <c:dLbls>
          <c:showLegendKey val="0"/>
          <c:showVal val="0"/>
          <c:showCatName val="0"/>
          <c:showSerName val="0"/>
          <c:showPercent val="0"/>
          <c:showBubbleSize val="0"/>
        </c:dLbls>
        <c:gapWidth val="182"/>
        <c:axId val="1004337056"/>
        <c:axId val="1004339680"/>
      </c:barChart>
      <c:catAx>
        <c:axId val="10043370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1004339680"/>
        <c:crosses val="autoZero"/>
        <c:auto val="1"/>
        <c:lblAlgn val="ctr"/>
        <c:lblOffset val="100"/>
        <c:noMultiLvlLbl val="0"/>
      </c:catAx>
      <c:valAx>
        <c:axId val="1004339680"/>
        <c:scaling>
          <c:orientation val="minMax"/>
        </c:scaling>
        <c:delete val="0"/>
        <c:axPos val="l"/>
        <c:majorGridlines>
          <c:spPr>
            <a:ln w="9525" cap="flat" cmpd="sng" algn="ctr">
              <a:solidFill>
                <a:schemeClr val="tx1">
                  <a:lumMod val="15000"/>
                  <a:lumOff val="85000"/>
                </a:schemeClr>
              </a:solidFill>
              <a:round/>
            </a:ln>
            <a:effectLst/>
          </c:spPr>
        </c:majorGridlines>
        <c:numFmt formatCode="_-* #,##0\ &quot;€&quot;_-;\-* #,##0\ &quot;€&quot;_-;_-* &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10043370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Closing Price "Gold"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t-IT"/>
        </a:p>
      </c:txPr>
    </c:title>
    <c:autoTitleDeleted val="0"/>
    <c:plotArea>
      <c:layout/>
      <c:lineChart>
        <c:grouping val="standard"/>
        <c:varyColors val="0"/>
        <c:ser>
          <c:idx val="0"/>
          <c:order val="0"/>
          <c:tx>
            <c:strRef>
              <c:f>'Power Query'!$B$1</c:f>
              <c:strCache>
                <c:ptCount val="1"/>
                <c:pt idx="0">
                  <c:v>Closing Price</c:v>
                </c:pt>
              </c:strCache>
            </c:strRef>
          </c:tx>
          <c:spPr>
            <a:ln w="28575" cap="rnd">
              <a:solidFill>
                <a:schemeClr val="accent1"/>
              </a:solidFill>
              <a:round/>
            </a:ln>
            <a:effectLst/>
          </c:spPr>
          <c:marker>
            <c:symbol val="none"/>
          </c:marker>
          <c:cat>
            <c:strRef>
              <c:f>'Power Query'!$A$2:$A$212</c:f>
              <c:strCache>
                <c:ptCount val="211"/>
                <c:pt idx="0">
                  <c:v>21 Oct 2022</c:v>
                </c:pt>
                <c:pt idx="1">
                  <c:v>20 Oct 2022</c:v>
                </c:pt>
                <c:pt idx="2">
                  <c:v>19 Oct 2022</c:v>
                </c:pt>
                <c:pt idx="3">
                  <c:v>18 Oct 2022</c:v>
                </c:pt>
                <c:pt idx="4">
                  <c:v>17 Oct 2022</c:v>
                </c:pt>
                <c:pt idx="5">
                  <c:v>14 Oct 2022</c:v>
                </c:pt>
                <c:pt idx="6">
                  <c:v>13 Oct 2022</c:v>
                </c:pt>
                <c:pt idx="7">
                  <c:v>12 Oct 2022</c:v>
                </c:pt>
                <c:pt idx="8">
                  <c:v>11 Oct 2022</c:v>
                </c:pt>
                <c:pt idx="9">
                  <c:v>10 Oct 2022</c:v>
                </c:pt>
                <c:pt idx="10">
                  <c:v>07 Oct 2022</c:v>
                </c:pt>
                <c:pt idx="11">
                  <c:v>06 Oct 2022</c:v>
                </c:pt>
                <c:pt idx="12">
                  <c:v>05 Oct 2022</c:v>
                </c:pt>
                <c:pt idx="13">
                  <c:v>04 Oct 2022</c:v>
                </c:pt>
                <c:pt idx="14">
                  <c:v>03 Oct 2022</c:v>
                </c:pt>
                <c:pt idx="15">
                  <c:v>30 Sep 2022</c:v>
                </c:pt>
                <c:pt idx="16">
                  <c:v>29 Sep 2022</c:v>
                </c:pt>
                <c:pt idx="17">
                  <c:v>28 Sep 2022</c:v>
                </c:pt>
                <c:pt idx="18">
                  <c:v>27 Sep 2022</c:v>
                </c:pt>
                <c:pt idx="19">
                  <c:v>26 Sep 2022</c:v>
                </c:pt>
                <c:pt idx="20">
                  <c:v>23 Sep 2022</c:v>
                </c:pt>
                <c:pt idx="21">
                  <c:v>22 Sep 2022</c:v>
                </c:pt>
                <c:pt idx="22">
                  <c:v>21 Sep 2022</c:v>
                </c:pt>
                <c:pt idx="23">
                  <c:v>20 Sep 2022</c:v>
                </c:pt>
                <c:pt idx="24">
                  <c:v>19 Sep 2022</c:v>
                </c:pt>
                <c:pt idx="25">
                  <c:v>16 Sep 2022</c:v>
                </c:pt>
                <c:pt idx="26">
                  <c:v>15 Sep 2022</c:v>
                </c:pt>
                <c:pt idx="27">
                  <c:v>14 Sep 2022</c:v>
                </c:pt>
                <c:pt idx="28">
                  <c:v>13 Sep 2022</c:v>
                </c:pt>
                <c:pt idx="29">
                  <c:v>12 Sep 2022</c:v>
                </c:pt>
                <c:pt idx="30">
                  <c:v>09 Sep 2022</c:v>
                </c:pt>
                <c:pt idx="31">
                  <c:v>08 Sep 2022</c:v>
                </c:pt>
                <c:pt idx="32">
                  <c:v>07 Sep 2022</c:v>
                </c:pt>
                <c:pt idx="33">
                  <c:v>06 Sep 2022</c:v>
                </c:pt>
                <c:pt idx="34">
                  <c:v>05 Sep 2022</c:v>
                </c:pt>
                <c:pt idx="35">
                  <c:v>02 Sep 2022</c:v>
                </c:pt>
                <c:pt idx="36">
                  <c:v>01 Sep 2022</c:v>
                </c:pt>
                <c:pt idx="37">
                  <c:v>31 Aug 2022</c:v>
                </c:pt>
                <c:pt idx="38">
                  <c:v>30 Aug 2022</c:v>
                </c:pt>
                <c:pt idx="39">
                  <c:v>29 Aug 2022</c:v>
                </c:pt>
                <c:pt idx="40">
                  <c:v>26 Aug 2022</c:v>
                </c:pt>
                <c:pt idx="41">
                  <c:v>25 Aug 2022</c:v>
                </c:pt>
                <c:pt idx="42">
                  <c:v>24 Aug 2022</c:v>
                </c:pt>
                <c:pt idx="43">
                  <c:v>23 Aug 2022</c:v>
                </c:pt>
                <c:pt idx="44">
                  <c:v>22 Aug 2022</c:v>
                </c:pt>
                <c:pt idx="45">
                  <c:v>19 Aug 2022</c:v>
                </c:pt>
                <c:pt idx="46">
                  <c:v>18 Aug 2022</c:v>
                </c:pt>
                <c:pt idx="47">
                  <c:v>17 Aug 2022</c:v>
                </c:pt>
                <c:pt idx="48">
                  <c:v>16 Aug 2022</c:v>
                </c:pt>
                <c:pt idx="49">
                  <c:v>15 Aug 2022</c:v>
                </c:pt>
                <c:pt idx="50">
                  <c:v>12 Aug 2022</c:v>
                </c:pt>
                <c:pt idx="51">
                  <c:v>11 Aug 2022</c:v>
                </c:pt>
                <c:pt idx="52">
                  <c:v>10 Aug 2022</c:v>
                </c:pt>
                <c:pt idx="53">
                  <c:v>09 Aug 2022</c:v>
                </c:pt>
                <c:pt idx="54">
                  <c:v>08 Aug 2022</c:v>
                </c:pt>
                <c:pt idx="55">
                  <c:v>05 Aug 2022</c:v>
                </c:pt>
                <c:pt idx="56">
                  <c:v>04 Aug 2022</c:v>
                </c:pt>
                <c:pt idx="57">
                  <c:v>03 Aug 2022</c:v>
                </c:pt>
                <c:pt idx="58">
                  <c:v>02 Aug 2022</c:v>
                </c:pt>
                <c:pt idx="59">
                  <c:v>01 Aug 2022</c:v>
                </c:pt>
                <c:pt idx="60">
                  <c:v>29 Jul 2022</c:v>
                </c:pt>
                <c:pt idx="61">
                  <c:v>28 Jul 2022</c:v>
                </c:pt>
                <c:pt idx="62">
                  <c:v>27 Jul 2022</c:v>
                </c:pt>
                <c:pt idx="63">
                  <c:v>26 Jul 2022</c:v>
                </c:pt>
                <c:pt idx="64">
                  <c:v>25 Jul 2022</c:v>
                </c:pt>
                <c:pt idx="65">
                  <c:v>22 Jul 2022</c:v>
                </c:pt>
                <c:pt idx="66">
                  <c:v>21 Jul 2022</c:v>
                </c:pt>
                <c:pt idx="67">
                  <c:v>20 Jul 2022</c:v>
                </c:pt>
                <c:pt idx="68">
                  <c:v>19 Jul 2022</c:v>
                </c:pt>
                <c:pt idx="69">
                  <c:v>18 Jul 2022</c:v>
                </c:pt>
                <c:pt idx="70">
                  <c:v>15 Jul 2022</c:v>
                </c:pt>
                <c:pt idx="71">
                  <c:v>14 Jul 2022</c:v>
                </c:pt>
                <c:pt idx="72">
                  <c:v>13 Jul 2022</c:v>
                </c:pt>
                <c:pt idx="73">
                  <c:v>12 Jul 2022</c:v>
                </c:pt>
                <c:pt idx="74">
                  <c:v>11 Jul 2022</c:v>
                </c:pt>
                <c:pt idx="75">
                  <c:v>08 Jul 2022</c:v>
                </c:pt>
                <c:pt idx="76">
                  <c:v>07 Jul 2022</c:v>
                </c:pt>
                <c:pt idx="77">
                  <c:v>06 Jul 2022</c:v>
                </c:pt>
                <c:pt idx="78">
                  <c:v>05 Jul 2022</c:v>
                </c:pt>
                <c:pt idx="79">
                  <c:v>04 Jul 2022</c:v>
                </c:pt>
                <c:pt idx="80">
                  <c:v>01 Jul 2022</c:v>
                </c:pt>
                <c:pt idx="81">
                  <c:v>30 Jun 2022</c:v>
                </c:pt>
                <c:pt idx="82">
                  <c:v>29 Jun 2022</c:v>
                </c:pt>
                <c:pt idx="83">
                  <c:v>28 Jun 2022</c:v>
                </c:pt>
                <c:pt idx="84">
                  <c:v>27 Jun 2022</c:v>
                </c:pt>
                <c:pt idx="85">
                  <c:v>24 Jun 2022</c:v>
                </c:pt>
                <c:pt idx="86">
                  <c:v>23 Jun 2022</c:v>
                </c:pt>
                <c:pt idx="87">
                  <c:v>22 Jun 2022</c:v>
                </c:pt>
                <c:pt idx="88">
                  <c:v>21 Jun 2022</c:v>
                </c:pt>
                <c:pt idx="89">
                  <c:v>20 Jun 2022</c:v>
                </c:pt>
                <c:pt idx="90">
                  <c:v>17 Jun 2022</c:v>
                </c:pt>
                <c:pt idx="91">
                  <c:v>16 Jun 2022</c:v>
                </c:pt>
                <c:pt idx="92">
                  <c:v>15 Jun 2022</c:v>
                </c:pt>
                <c:pt idx="93">
                  <c:v>14 Jun 2022</c:v>
                </c:pt>
                <c:pt idx="94">
                  <c:v>13 Jun 2022</c:v>
                </c:pt>
                <c:pt idx="95">
                  <c:v>10 Jun 2022</c:v>
                </c:pt>
                <c:pt idx="96">
                  <c:v>09 Jun 2022</c:v>
                </c:pt>
                <c:pt idx="97">
                  <c:v>08 Jun 2022</c:v>
                </c:pt>
                <c:pt idx="98">
                  <c:v>07 Jun 2022</c:v>
                </c:pt>
                <c:pt idx="99">
                  <c:v>06 Jun 2022</c:v>
                </c:pt>
                <c:pt idx="100">
                  <c:v>03 Jun 2022</c:v>
                </c:pt>
                <c:pt idx="101">
                  <c:v>02 Jun 2022</c:v>
                </c:pt>
                <c:pt idx="102">
                  <c:v>01 Jun 2022</c:v>
                </c:pt>
                <c:pt idx="103">
                  <c:v>31 May 2022</c:v>
                </c:pt>
                <c:pt idx="104">
                  <c:v>30 May 2022</c:v>
                </c:pt>
                <c:pt idx="105">
                  <c:v>27 May 2022</c:v>
                </c:pt>
                <c:pt idx="106">
                  <c:v>26 May 2022</c:v>
                </c:pt>
                <c:pt idx="107">
                  <c:v>25 May 2022</c:v>
                </c:pt>
                <c:pt idx="108">
                  <c:v>24 May 2022</c:v>
                </c:pt>
                <c:pt idx="109">
                  <c:v>23 May 2022</c:v>
                </c:pt>
                <c:pt idx="110">
                  <c:v>20 May 2022</c:v>
                </c:pt>
                <c:pt idx="111">
                  <c:v>19 May 2022</c:v>
                </c:pt>
                <c:pt idx="112">
                  <c:v>18 May 2022</c:v>
                </c:pt>
                <c:pt idx="113">
                  <c:v>17 May 2022</c:v>
                </c:pt>
                <c:pt idx="114">
                  <c:v>16 May 2022</c:v>
                </c:pt>
                <c:pt idx="115">
                  <c:v>13 May 2022</c:v>
                </c:pt>
                <c:pt idx="116">
                  <c:v>12 May 2022</c:v>
                </c:pt>
                <c:pt idx="117">
                  <c:v>11 May 2022</c:v>
                </c:pt>
                <c:pt idx="118">
                  <c:v>10 May 2022</c:v>
                </c:pt>
                <c:pt idx="119">
                  <c:v>09 May 2022</c:v>
                </c:pt>
                <c:pt idx="120">
                  <c:v>06 May 2022</c:v>
                </c:pt>
                <c:pt idx="121">
                  <c:v>05 May 2022</c:v>
                </c:pt>
                <c:pt idx="122">
                  <c:v>04 May 2022</c:v>
                </c:pt>
                <c:pt idx="123">
                  <c:v>03 May 2022</c:v>
                </c:pt>
                <c:pt idx="124">
                  <c:v>02 May 2022</c:v>
                </c:pt>
                <c:pt idx="125">
                  <c:v>29 Apr 2022</c:v>
                </c:pt>
                <c:pt idx="126">
                  <c:v>28 Apr 2022</c:v>
                </c:pt>
                <c:pt idx="127">
                  <c:v>27 Apr 2022</c:v>
                </c:pt>
                <c:pt idx="128">
                  <c:v>26 Apr 2022</c:v>
                </c:pt>
                <c:pt idx="129">
                  <c:v>25 Apr 2022</c:v>
                </c:pt>
                <c:pt idx="130">
                  <c:v>22 Apr 2022</c:v>
                </c:pt>
                <c:pt idx="131">
                  <c:v>21 Apr 2022</c:v>
                </c:pt>
                <c:pt idx="132">
                  <c:v>20 Apr 2022</c:v>
                </c:pt>
                <c:pt idx="133">
                  <c:v>19 Apr 2022</c:v>
                </c:pt>
                <c:pt idx="134">
                  <c:v>18 Apr 2022</c:v>
                </c:pt>
                <c:pt idx="135">
                  <c:v>15 Apr 2022</c:v>
                </c:pt>
                <c:pt idx="136">
                  <c:v>14 Apr 2022</c:v>
                </c:pt>
                <c:pt idx="137">
                  <c:v>13 Apr 2022</c:v>
                </c:pt>
                <c:pt idx="138">
                  <c:v>12 Apr 2022</c:v>
                </c:pt>
                <c:pt idx="139">
                  <c:v>11 Apr 2022</c:v>
                </c:pt>
                <c:pt idx="140">
                  <c:v>08 Apr 2022</c:v>
                </c:pt>
                <c:pt idx="141">
                  <c:v>07 Apr 2022</c:v>
                </c:pt>
                <c:pt idx="142">
                  <c:v>06 Apr 2022</c:v>
                </c:pt>
                <c:pt idx="143">
                  <c:v>05 Apr 2022</c:v>
                </c:pt>
                <c:pt idx="144">
                  <c:v>04 Apr 2022</c:v>
                </c:pt>
                <c:pt idx="145">
                  <c:v>01 Apr 2022</c:v>
                </c:pt>
                <c:pt idx="146">
                  <c:v>31 Mar 2022</c:v>
                </c:pt>
                <c:pt idx="147">
                  <c:v>30 Mar 2022</c:v>
                </c:pt>
                <c:pt idx="148">
                  <c:v>29 Mar 2022</c:v>
                </c:pt>
                <c:pt idx="149">
                  <c:v>28 Mar 2022</c:v>
                </c:pt>
                <c:pt idx="150">
                  <c:v>25 Mar 2022</c:v>
                </c:pt>
                <c:pt idx="151">
                  <c:v>24 Mar 2022</c:v>
                </c:pt>
                <c:pt idx="152">
                  <c:v>23 Mar 2022</c:v>
                </c:pt>
                <c:pt idx="153">
                  <c:v>22 Mar 2022</c:v>
                </c:pt>
                <c:pt idx="154">
                  <c:v>21 Mar 2022</c:v>
                </c:pt>
                <c:pt idx="155">
                  <c:v>18 Mar 2022</c:v>
                </c:pt>
                <c:pt idx="156">
                  <c:v>17 Mar 2022</c:v>
                </c:pt>
                <c:pt idx="157">
                  <c:v>16 Mar 2022</c:v>
                </c:pt>
                <c:pt idx="158">
                  <c:v>15 Mar 2022</c:v>
                </c:pt>
                <c:pt idx="159">
                  <c:v>14 Mar 2022</c:v>
                </c:pt>
                <c:pt idx="160">
                  <c:v>11 Mar 2022</c:v>
                </c:pt>
                <c:pt idx="161">
                  <c:v>10 Mar 2022</c:v>
                </c:pt>
                <c:pt idx="162">
                  <c:v>09 Mar 2022</c:v>
                </c:pt>
                <c:pt idx="163">
                  <c:v>08 Mar 2022</c:v>
                </c:pt>
                <c:pt idx="164">
                  <c:v>07 Mar 2022</c:v>
                </c:pt>
                <c:pt idx="165">
                  <c:v>04 Mar 2022</c:v>
                </c:pt>
                <c:pt idx="166">
                  <c:v>03 Mar 2022</c:v>
                </c:pt>
                <c:pt idx="167">
                  <c:v>02 Mar 2022</c:v>
                </c:pt>
                <c:pt idx="168">
                  <c:v>01 Mar 2022</c:v>
                </c:pt>
                <c:pt idx="169">
                  <c:v>28 Feb 2022</c:v>
                </c:pt>
                <c:pt idx="170">
                  <c:v>25 Feb 2022</c:v>
                </c:pt>
                <c:pt idx="171">
                  <c:v>24 Feb 2022</c:v>
                </c:pt>
                <c:pt idx="172">
                  <c:v>23 Feb 2022</c:v>
                </c:pt>
                <c:pt idx="173">
                  <c:v>22 Feb 2022</c:v>
                </c:pt>
                <c:pt idx="174">
                  <c:v>21 Feb 2022</c:v>
                </c:pt>
                <c:pt idx="175">
                  <c:v>18 Feb 2022</c:v>
                </c:pt>
                <c:pt idx="176">
                  <c:v>17 Feb 2022</c:v>
                </c:pt>
                <c:pt idx="177">
                  <c:v>16 Feb 2022</c:v>
                </c:pt>
                <c:pt idx="178">
                  <c:v>15 Feb 2022</c:v>
                </c:pt>
                <c:pt idx="179">
                  <c:v>14 Feb 2022</c:v>
                </c:pt>
                <c:pt idx="180">
                  <c:v>11 Feb 2022</c:v>
                </c:pt>
                <c:pt idx="181">
                  <c:v>10 Feb 2022</c:v>
                </c:pt>
                <c:pt idx="182">
                  <c:v>09 Feb 2022</c:v>
                </c:pt>
                <c:pt idx="183">
                  <c:v>08 Feb 2022</c:v>
                </c:pt>
                <c:pt idx="184">
                  <c:v>07 Feb 2022</c:v>
                </c:pt>
                <c:pt idx="185">
                  <c:v>04 Feb 2022</c:v>
                </c:pt>
                <c:pt idx="186">
                  <c:v>03 Feb 2022</c:v>
                </c:pt>
                <c:pt idx="187">
                  <c:v>02 Feb 2022</c:v>
                </c:pt>
                <c:pt idx="188">
                  <c:v>01 Feb 2022</c:v>
                </c:pt>
                <c:pt idx="189">
                  <c:v>31 Jan 2022</c:v>
                </c:pt>
                <c:pt idx="190">
                  <c:v>28 Jan 2022</c:v>
                </c:pt>
                <c:pt idx="191">
                  <c:v>27 Jan 2022</c:v>
                </c:pt>
                <c:pt idx="192">
                  <c:v>26 Jan 2022</c:v>
                </c:pt>
                <c:pt idx="193">
                  <c:v>25 Jan 2022</c:v>
                </c:pt>
                <c:pt idx="194">
                  <c:v>24 Jan 2022</c:v>
                </c:pt>
                <c:pt idx="195">
                  <c:v>21 Jan 2022</c:v>
                </c:pt>
                <c:pt idx="196">
                  <c:v>20 Jan 2022</c:v>
                </c:pt>
                <c:pt idx="197">
                  <c:v>19 Jan 2022</c:v>
                </c:pt>
                <c:pt idx="198">
                  <c:v>18 Jan 2022</c:v>
                </c:pt>
                <c:pt idx="199">
                  <c:v>17 Jan 2022</c:v>
                </c:pt>
                <c:pt idx="200">
                  <c:v>14 Jan 2022</c:v>
                </c:pt>
                <c:pt idx="201">
                  <c:v>13 Jan 2022</c:v>
                </c:pt>
                <c:pt idx="202">
                  <c:v>12 Jan 2022</c:v>
                </c:pt>
                <c:pt idx="203">
                  <c:v>11 Jan 2022</c:v>
                </c:pt>
                <c:pt idx="204">
                  <c:v>10 Jan 2022</c:v>
                </c:pt>
                <c:pt idx="205">
                  <c:v>07 Jan 2022</c:v>
                </c:pt>
                <c:pt idx="206">
                  <c:v>06 Jan 2022</c:v>
                </c:pt>
                <c:pt idx="207">
                  <c:v>05 Jan 2022</c:v>
                </c:pt>
                <c:pt idx="208">
                  <c:v>04 Jan 2022</c:v>
                </c:pt>
                <c:pt idx="209">
                  <c:v>03 Jan 2022</c:v>
                </c:pt>
                <c:pt idx="210">
                  <c:v>31 Dec 2021</c:v>
                </c:pt>
              </c:strCache>
            </c:strRef>
          </c:cat>
          <c:val>
            <c:numRef>
              <c:f>'Power Query'!$B$2:$B$212</c:f>
              <c:numCache>
                <c:formatCode>General</c:formatCode>
                <c:ptCount val="211"/>
                <c:pt idx="0">
                  <c:v>1621</c:v>
                </c:pt>
                <c:pt idx="1">
                  <c:v>1627.04</c:v>
                </c:pt>
                <c:pt idx="2">
                  <c:v>1627.28</c:v>
                </c:pt>
                <c:pt idx="3">
                  <c:v>1652.42</c:v>
                </c:pt>
                <c:pt idx="4">
                  <c:v>1650.67</c:v>
                </c:pt>
                <c:pt idx="5">
                  <c:v>1644.16</c:v>
                </c:pt>
                <c:pt idx="6">
                  <c:v>1663.59</c:v>
                </c:pt>
                <c:pt idx="7">
                  <c:v>1674.5</c:v>
                </c:pt>
                <c:pt idx="8">
                  <c:v>1663.98</c:v>
                </c:pt>
                <c:pt idx="9">
                  <c:v>1670.29</c:v>
                </c:pt>
                <c:pt idx="10">
                  <c:v>1694.7</c:v>
                </c:pt>
                <c:pt idx="11">
                  <c:v>1711.8</c:v>
                </c:pt>
                <c:pt idx="12">
                  <c:v>1718.41</c:v>
                </c:pt>
                <c:pt idx="13">
                  <c:v>1725.65</c:v>
                </c:pt>
                <c:pt idx="14">
                  <c:v>1700.96</c:v>
                </c:pt>
                <c:pt idx="15">
                  <c:v>1660.6</c:v>
                </c:pt>
                <c:pt idx="16">
                  <c:v>1664.4</c:v>
                </c:pt>
                <c:pt idx="17">
                  <c:v>1656.48</c:v>
                </c:pt>
                <c:pt idx="18">
                  <c:v>1628.84</c:v>
                </c:pt>
                <c:pt idx="19">
                  <c:v>1627.95</c:v>
                </c:pt>
                <c:pt idx="20">
                  <c:v>1643.9</c:v>
                </c:pt>
                <c:pt idx="21">
                  <c:v>1672.8</c:v>
                </c:pt>
                <c:pt idx="22">
                  <c:v>1667.23</c:v>
                </c:pt>
                <c:pt idx="23">
                  <c:v>1666.47</c:v>
                </c:pt>
                <c:pt idx="24">
                  <c:v>1675.89</c:v>
                </c:pt>
                <c:pt idx="25">
                  <c:v>1675.23</c:v>
                </c:pt>
                <c:pt idx="26">
                  <c:v>1662.54</c:v>
                </c:pt>
                <c:pt idx="27">
                  <c:v>1697.65</c:v>
                </c:pt>
                <c:pt idx="28">
                  <c:v>1702.16</c:v>
                </c:pt>
                <c:pt idx="29">
                  <c:v>1725.42</c:v>
                </c:pt>
                <c:pt idx="30">
                  <c:v>1717.32</c:v>
                </c:pt>
                <c:pt idx="31">
                  <c:v>1710.74</c:v>
                </c:pt>
                <c:pt idx="32">
                  <c:v>1716.64</c:v>
                </c:pt>
                <c:pt idx="33">
                  <c:v>1703.5</c:v>
                </c:pt>
                <c:pt idx="34">
                  <c:v>1714.02</c:v>
                </c:pt>
                <c:pt idx="35">
                  <c:v>1712.5</c:v>
                </c:pt>
                <c:pt idx="36">
                  <c:v>1697.5</c:v>
                </c:pt>
                <c:pt idx="37">
                  <c:v>1708.84</c:v>
                </c:pt>
                <c:pt idx="38">
                  <c:v>1723.41</c:v>
                </c:pt>
                <c:pt idx="39">
                  <c:v>1739.73</c:v>
                </c:pt>
                <c:pt idx="40">
                  <c:v>1738.1</c:v>
                </c:pt>
                <c:pt idx="41">
                  <c:v>1756.69</c:v>
                </c:pt>
                <c:pt idx="42">
                  <c:v>1751.07</c:v>
                </c:pt>
                <c:pt idx="43">
                  <c:v>1746.16</c:v>
                </c:pt>
                <c:pt idx="44">
                  <c:v>1735.32</c:v>
                </c:pt>
                <c:pt idx="45">
                  <c:v>1747</c:v>
                </c:pt>
                <c:pt idx="46">
                  <c:v>1758.54</c:v>
                </c:pt>
                <c:pt idx="47">
                  <c:v>1765.04</c:v>
                </c:pt>
                <c:pt idx="48">
                  <c:v>1775.56</c:v>
                </c:pt>
                <c:pt idx="49">
                  <c:v>1778.57</c:v>
                </c:pt>
                <c:pt idx="50">
                  <c:v>1801.89</c:v>
                </c:pt>
                <c:pt idx="51">
                  <c:v>1789.19</c:v>
                </c:pt>
                <c:pt idx="52">
                  <c:v>1791.78</c:v>
                </c:pt>
                <c:pt idx="53">
                  <c:v>1794.16</c:v>
                </c:pt>
                <c:pt idx="54">
                  <c:v>1789.26</c:v>
                </c:pt>
                <c:pt idx="55">
                  <c:v>1774.97</c:v>
                </c:pt>
                <c:pt idx="56">
                  <c:v>1793.47</c:v>
                </c:pt>
                <c:pt idx="57">
                  <c:v>1763.71</c:v>
                </c:pt>
                <c:pt idx="58">
                  <c:v>1756.78</c:v>
                </c:pt>
                <c:pt idx="59">
                  <c:v>1772.11</c:v>
                </c:pt>
                <c:pt idx="60">
                  <c:v>1766.16</c:v>
                </c:pt>
                <c:pt idx="61">
                  <c:v>1755.05</c:v>
                </c:pt>
                <c:pt idx="62">
                  <c:v>1738.87</c:v>
                </c:pt>
                <c:pt idx="63">
                  <c:v>1718.02</c:v>
                </c:pt>
                <c:pt idx="64">
                  <c:v>1719.06</c:v>
                </c:pt>
                <c:pt idx="65">
                  <c:v>1727.45</c:v>
                </c:pt>
                <c:pt idx="66">
                  <c:v>1718.55</c:v>
                </c:pt>
                <c:pt idx="67">
                  <c:v>1695.5</c:v>
                </c:pt>
                <c:pt idx="68">
                  <c:v>1710.01</c:v>
                </c:pt>
                <c:pt idx="69">
                  <c:v>1708.26</c:v>
                </c:pt>
                <c:pt idx="70">
                  <c:v>1707.27</c:v>
                </c:pt>
                <c:pt idx="71">
                  <c:v>1711.78</c:v>
                </c:pt>
                <c:pt idx="72">
                  <c:v>1732.08</c:v>
                </c:pt>
                <c:pt idx="73">
                  <c:v>1725.42</c:v>
                </c:pt>
                <c:pt idx="74">
                  <c:v>1733.39</c:v>
                </c:pt>
                <c:pt idx="75">
                  <c:v>1742.35</c:v>
                </c:pt>
                <c:pt idx="76">
                  <c:v>1741.94</c:v>
                </c:pt>
                <c:pt idx="77">
                  <c:v>1740.06</c:v>
                </c:pt>
                <c:pt idx="78">
                  <c:v>1769.48</c:v>
                </c:pt>
                <c:pt idx="79">
                  <c:v>1809.16</c:v>
                </c:pt>
                <c:pt idx="80">
                  <c:v>1810.46</c:v>
                </c:pt>
                <c:pt idx="81">
                  <c:v>1806.67</c:v>
                </c:pt>
                <c:pt idx="82">
                  <c:v>1818.93</c:v>
                </c:pt>
                <c:pt idx="83">
                  <c:v>1818.44</c:v>
                </c:pt>
                <c:pt idx="84">
                  <c:v>1823.61</c:v>
                </c:pt>
                <c:pt idx="85">
                  <c:v>1827.54</c:v>
                </c:pt>
                <c:pt idx="86">
                  <c:v>1824.7</c:v>
                </c:pt>
                <c:pt idx="87">
                  <c:v>1836.67</c:v>
                </c:pt>
                <c:pt idx="88">
                  <c:v>1831.39</c:v>
                </c:pt>
                <c:pt idx="89">
                  <c:v>1839.17</c:v>
                </c:pt>
                <c:pt idx="90">
                  <c:v>1840.25</c:v>
                </c:pt>
                <c:pt idx="91">
                  <c:v>1851.01</c:v>
                </c:pt>
                <c:pt idx="92">
                  <c:v>1833.9</c:v>
                </c:pt>
                <c:pt idx="93">
                  <c:v>1810.99</c:v>
                </c:pt>
                <c:pt idx="94">
                  <c:v>1820.98</c:v>
                </c:pt>
                <c:pt idx="95">
                  <c:v>1871.61</c:v>
                </c:pt>
                <c:pt idx="96">
                  <c:v>1847.09</c:v>
                </c:pt>
                <c:pt idx="97">
                  <c:v>1852.82</c:v>
                </c:pt>
                <c:pt idx="98">
                  <c:v>1853.62</c:v>
                </c:pt>
                <c:pt idx="99">
                  <c:v>1839.64</c:v>
                </c:pt>
                <c:pt idx="100">
                  <c:v>1851.1</c:v>
                </c:pt>
                <c:pt idx="101">
                  <c:v>1869.84</c:v>
                </c:pt>
                <c:pt idx="102">
                  <c:v>1846.05</c:v>
                </c:pt>
                <c:pt idx="103">
                  <c:v>1836.44</c:v>
                </c:pt>
                <c:pt idx="104">
                  <c:v>1852.52</c:v>
                </c:pt>
                <c:pt idx="105">
                  <c:v>1853.48</c:v>
                </c:pt>
                <c:pt idx="106">
                  <c:v>1853.04</c:v>
                </c:pt>
                <c:pt idx="107">
                  <c:v>1854.09</c:v>
                </c:pt>
                <c:pt idx="108">
                  <c:v>1867.44</c:v>
                </c:pt>
                <c:pt idx="109">
                  <c:v>1853.94</c:v>
                </c:pt>
                <c:pt idx="110">
                  <c:v>1846.53</c:v>
                </c:pt>
                <c:pt idx="111">
                  <c:v>1842.17</c:v>
                </c:pt>
                <c:pt idx="112">
                  <c:v>1816.19</c:v>
                </c:pt>
                <c:pt idx="113">
                  <c:v>1814.62</c:v>
                </c:pt>
                <c:pt idx="114">
                  <c:v>1826.49</c:v>
                </c:pt>
                <c:pt idx="115">
                  <c:v>1811.09</c:v>
                </c:pt>
                <c:pt idx="116">
                  <c:v>1820.7</c:v>
                </c:pt>
                <c:pt idx="117">
                  <c:v>1854.14</c:v>
                </c:pt>
                <c:pt idx="118">
                  <c:v>1833.65</c:v>
                </c:pt>
                <c:pt idx="119">
                  <c:v>1854.73</c:v>
                </c:pt>
                <c:pt idx="120">
                  <c:v>1883.86</c:v>
                </c:pt>
                <c:pt idx="121">
                  <c:v>1874.4</c:v>
                </c:pt>
                <c:pt idx="122">
                  <c:v>1894.08</c:v>
                </c:pt>
                <c:pt idx="123">
                  <c:v>1868.47</c:v>
                </c:pt>
                <c:pt idx="124">
                  <c:v>1863.28</c:v>
                </c:pt>
                <c:pt idx="125">
                  <c:v>1896.95</c:v>
                </c:pt>
                <c:pt idx="126">
                  <c:v>1895.6</c:v>
                </c:pt>
                <c:pt idx="127">
                  <c:v>1885.73</c:v>
                </c:pt>
                <c:pt idx="128">
                  <c:v>1906.63</c:v>
                </c:pt>
                <c:pt idx="129">
                  <c:v>1899.54</c:v>
                </c:pt>
                <c:pt idx="130">
                  <c:v>1931.96</c:v>
                </c:pt>
                <c:pt idx="131">
                  <c:v>1951.27</c:v>
                </c:pt>
                <c:pt idx="132">
                  <c:v>1956.95</c:v>
                </c:pt>
                <c:pt idx="133">
                  <c:v>1949.86</c:v>
                </c:pt>
                <c:pt idx="134">
                  <c:v>1977.34</c:v>
                </c:pt>
                <c:pt idx="135">
                  <c:v>1974.8</c:v>
                </c:pt>
                <c:pt idx="136">
                  <c:v>1973.3</c:v>
                </c:pt>
                <c:pt idx="137">
                  <c:v>1977.25</c:v>
                </c:pt>
                <c:pt idx="138">
                  <c:v>1966.04</c:v>
                </c:pt>
                <c:pt idx="139">
                  <c:v>1952.97</c:v>
                </c:pt>
                <c:pt idx="140">
                  <c:v>1947.57</c:v>
                </c:pt>
                <c:pt idx="141">
                  <c:v>1933.08</c:v>
                </c:pt>
                <c:pt idx="142">
                  <c:v>1923.91</c:v>
                </c:pt>
                <c:pt idx="143">
                  <c:v>1920.69</c:v>
                </c:pt>
                <c:pt idx="144">
                  <c:v>1931.59</c:v>
                </c:pt>
                <c:pt idx="145">
                  <c:v>1924.8</c:v>
                </c:pt>
                <c:pt idx="146">
                  <c:v>1936.78</c:v>
                </c:pt>
                <c:pt idx="147">
                  <c:v>1933.98</c:v>
                </c:pt>
                <c:pt idx="148">
                  <c:v>1916.47</c:v>
                </c:pt>
                <c:pt idx="149">
                  <c:v>1924.15</c:v>
                </c:pt>
                <c:pt idx="150">
                  <c:v>1958.39</c:v>
                </c:pt>
                <c:pt idx="151">
                  <c:v>1959.36</c:v>
                </c:pt>
                <c:pt idx="152">
                  <c:v>1946.21</c:v>
                </c:pt>
                <c:pt idx="153">
                  <c:v>1919.54</c:v>
                </c:pt>
                <c:pt idx="154">
                  <c:v>1935.53</c:v>
                </c:pt>
                <c:pt idx="155">
                  <c:v>1921.49</c:v>
                </c:pt>
                <c:pt idx="156">
                  <c:v>1944.05</c:v>
                </c:pt>
                <c:pt idx="157">
                  <c:v>1926.98</c:v>
                </c:pt>
                <c:pt idx="158">
                  <c:v>1918.31</c:v>
                </c:pt>
                <c:pt idx="159">
                  <c:v>1952.36</c:v>
                </c:pt>
                <c:pt idx="160">
                  <c:v>1987.99</c:v>
                </c:pt>
                <c:pt idx="161">
                  <c:v>1995.61</c:v>
                </c:pt>
                <c:pt idx="162">
                  <c:v>1990.08</c:v>
                </c:pt>
                <c:pt idx="163">
                  <c:v>2043.83</c:v>
                </c:pt>
                <c:pt idx="164">
                  <c:v>1998.79</c:v>
                </c:pt>
                <c:pt idx="165">
                  <c:v>1970.68</c:v>
                </c:pt>
                <c:pt idx="166">
                  <c:v>1934.96</c:v>
                </c:pt>
                <c:pt idx="167">
                  <c:v>1929.16</c:v>
                </c:pt>
                <c:pt idx="168">
                  <c:v>1942.43</c:v>
                </c:pt>
                <c:pt idx="169">
                  <c:v>1906.41</c:v>
                </c:pt>
                <c:pt idx="170">
                  <c:v>1889.18</c:v>
                </c:pt>
                <c:pt idx="171">
                  <c:v>1906.45</c:v>
                </c:pt>
                <c:pt idx="172">
                  <c:v>1910.86</c:v>
                </c:pt>
                <c:pt idx="173">
                  <c:v>1898.27</c:v>
                </c:pt>
                <c:pt idx="174">
                  <c:v>1909.53</c:v>
                </c:pt>
                <c:pt idx="175">
                  <c:v>1897.36</c:v>
                </c:pt>
                <c:pt idx="176">
                  <c:v>1900.09</c:v>
                </c:pt>
                <c:pt idx="177">
                  <c:v>1869.85</c:v>
                </c:pt>
                <c:pt idx="178">
                  <c:v>1853.08</c:v>
                </c:pt>
                <c:pt idx="179">
                  <c:v>1871.16</c:v>
                </c:pt>
                <c:pt idx="180">
                  <c:v>1858.69</c:v>
                </c:pt>
                <c:pt idx="181">
                  <c:v>1826.92</c:v>
                </c:pt>
                <c:pt idx="182">
                  <c:v>1832.75</c:v>
                </c:pt>
                <c:pt idx="183">
                  <c:v>1825.99</c:v>
                </c:pt>
                <c:pt idx="184">
                  <c:v>1822.1</c:v>
                </c:pt>
                <c:pt idx="185">
                  <c:v>1807.95</c:v>
                </c:pt>
                <c:pt idx="186">
                  <c:v>1805.76</c:v>
                </c:pt>
                <c:pt idx="187">
                  <c:v>1807.9</c:v>
                </c:pt>
                <c:pt idx="188">
                  <c:v>1800.77</c:v>
                </c:pt>
                <c:pt idx="189">
                  <c:v>1797.92</c:v>
                </c:pt>
                <c:pt idx="190">
                  <c:v>1792.11</c:v>
                </c:pt>
                <c:pt idx="191">
                  <c:v>1797.32</c:v>
                </c:pt>
                <c:pt idx="192">
                  <c:v>1822.01</c:v>
                </c:pt>
                <c:pt idx="193">
                  <c:v>1849.68</c:v>
                </c:pt>
                <c:pt idx="194">
                  <c:v>1843.57</c:v>
                </c:pt>
                <c:pt idx="195">
                  <c:v>1834.58</c:v>
                </c:pt>
                <c:pt idx="196">
                  <c:v>1839.01</c:v>
                </c:pt>
                <c:pt idx="197">
                  <c:v>1838.58</c:v>
                </c:pt>
                <c:pt idx="198">
                  <c:v>1814.33</c:v>
                </c:pt>
                <c:pt idx="199">
                  <c:v>1819.22</c:v>
                </c:pt>
                <c:pt idx="200">
                  <c:v>1817.43</c:v>
                </c:pt>
                <c:pt idx="201">
                  <c:v>1821.16</c:v>
                </c:pt>
                <c:pt idx="202">
                  <c:v>1825.36</c:v>
                </c:pt>
                <c:pt idx="203">
                  <c:v>1820.88</c:v>
                </c:pt>
                <c:pt idx="204">
                  <c:v>1801.52</c:v>
                </c:pt>
                <c:pt idx="205">
                  <c:v>1796.41</c:v>
                </c:pt>
                <c:pt idx="206">
                  <c:v>1791.61</c:v>
                </c:pt>
                <c:pt idx="207">
                  <c:v>1810.28</c:v>
                </c:pt>
                <c:pt idx="208">
                  <c:v>1813.88</c:v>
                </c:pt>
                <c:pt idx="209">
                  <c:v>1804.27</c:v>
                </c:pt>
                <c:pt idx="210">
                  <c:v>1829.05</c:v>
                </c:pt>
              </c:numCache>
            </c:numRef>
          </c:val>
          <c:smooth val="0"/>
          <c:extLst>
            <c:ext xmlns:c16="http://schemas.microsoft.com/office/drawing/2014/chart" uri="{C3380CC4-5D6E-409C-BE32-E72D297353CC}">
              <c16:uniqueId val="{00000000-4C1D-4652-8A07-2A437A4D33DB}"/>
            </c:ext>
          </c:extLst>
        </c:ser>
        <c:dLbls>
          <c:showLegendKey val="0"/>
          <c:showVal val="0"/>
          <c:showCatName val="0"/>
          <c:showSerName val="0"/>
          <c:showPercent val="0"/>
          <c:showBubbleSize val="0"/>
        </c:dLbls>
        <c:smooth val="0"/>
        <c:axId val="1034486688"/>
        <c:axId val="1034479800"/>
      </c:lineChart>
      <c:catAx>
        <c:axId val="1034486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1034479800"/>
        <c:crosses val="autoZero"/>
        <c:auto val="1"/>
        <c:lblAlgn val="ctr"/>
        <c:lblOffset val="100"/>
        <c:noMultiLvlLbl val="0"/>
      </c:catAx>
      <c:valAx>
        <c:axId val="10344798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10344866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it-IT"/>
              <a:t>H/L/C</a:t>
            </a:r>
            <a:r>
              <a:rPr lang="it-IT" baseline="0"/>
              <a:t> Yahoo Finance "Gold/$"</a:t>
            </a:r>
            <a:endParaRPr lang="it-IT"/>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t-IT"/>
        </a:p>
      </c:txPr>
    </c:title>
    <c:autoTitleDeleted val="0"/>
    <c:plotArea>
      <c:layout/>
      <c:stockChart>
        <c:ser>
          <c:idx val="0"/>
          <c:order val="0"/>
          <c:tx>
            <c:strRef>
              <c:f>'Power Query 2'!$C$1</c:f>
              <c:strCache>
                <c:ptCount val="1"/>
                <c:pt idx="0">
                  <c:v> High </c:v>
                </c:pt>
              </c:strCache>
            </c:strRef>
          </c:tx>
          <c:spPr>
            <a:ln w="28575" cap="rnd">
              <a:noFill/>
              <a:round/>
            </a:ln>
            <a:effectLst/>
          </c:spPr>
          <c:marker>
            <c:symbol val="none"/>
          </c:marker>
          <c:cat>
            <c:strRef>
              <c:f>'Power Query 2'!$A$2:$A$104</c:f>
              <c:strCache>
                <c:ptCount val="100"/>
                <c:pt idx="0">
                  <c:v>Oct 20, 2022</c:v>
                </c:pt>
                <c:pt idx="1">
                  <c:v>Oct 19, 2022</c:v>
                </c:pt>
                <c:pt idx="2">
                  <c:v>Oct 18, 2022</c:v>
                </c:pt>
                <c:pt idx="3">
                  <c:v>Oct 17, 2022</c:v>
                </c:pt>
                <c:pt idx="4">
                  <c:v>Oct 14, 2022</c:v>
                </c:pt>
                <c:pt idx="5">
                  <c:v>Oct 13, 2022</c:v>
                </c:pt>
                <c:pt idx="6">
                  <c:v>Oct 12, 2022</c:v>
                </c:pt>
                <c:pt idx="7">
                  <c:v>Oct 11, 2022</c:v>
                </c:pt>
                <c:pt idx="8">
                  <c:v>Oct 10, 2022</c:v>
                </c:pt>
                <c:pt idx="9">
                  <c:v>Oct 07, 2022</c:v>
                </c:pt>
                <c:pt idx="10">
                  <c:v>Oct 06, 2022</c:v>
                </c:pt>
                <c:pt idx="11">
                  <c:v>Oct 05, 2022</c:v>
                </c:pt>
                <c:pt idx="12">
                  <c:v>Oct 04, 2022</c:v>
                </c:pt>
                <c:pt idx="13">
                  <c:v>Oct 03, 2022</c:v>
                </c:pt>
                <c:pt idx="14">
                  <c:v>Sep 30, 2022</c:v>
                </c:pt>
                <c:pt idx="15">
                  <c:v>Sep 29, 2022</c:v>
                </c:pt>
                <c:pt idx="16">
                  <c:v>Sep 28, 2022</c:v>
                </c:pt>
                <c:pt idx="17">
                  <c:v>Sep 27, 2022</c:v>
                </c:pt>
                <c:pt idx="18">
                  <c:v>Sep 26, 2022</c:v>
                </c:pt>
                <c:pt idx="19">
                  <c:v>Sep 23, 2022</c:v>
                </c:pt>
                <c:pt idx="20">
                  <c:v>Sep 22, 2022</c:v>
                </c:pt>
                <c:pt idx="21">
                  <c:v>Sep 21, 2022</c:v>
                </c:pt>
                <c:pt idx="22">
                  <c:v>Sep 20, 2022</c:v>
                </c:pt>
                <c:pt idx="23">
                  <c:v>Sep 19, 2022</c:v>
                </c:pt>
                <c:pt idx="24">
                  <c:v>Sep 16, 2022</c:v>
                </c:pt>
                <c:pt idx="25">
                  <c:v>Sep 15, 2022</c:v>
                </c:pt>
                <c:pt idx="26">
                  <c:v>Sep 14, 2022</c:v>
                </c:pt>
                <c:pt idx="27">
                  <c:v>Sep 13, 2022</c:v>
                </c:pt>
                <c:pt idx="28">
                  <c:v>Sep 12, 2022</c:v>
                </c:pt>
                <c:pt idx="29">
                  <c:v>Sep 09, 2022</c:v>
                </c:pt>
                <c:pt idx="30">
                  <c:v>Sep 08, 2022</c:v>
                </c:pt>
                <c:pt idx="31">
                  <c:v>Sep 07, 2022</c:v>
                </c:pt>
                <c:pt idx="32">
                  <c:v>Sep 06, 2022</c:v>
                </c:pt>
                <c:pt idx="33">
                  <c:v>Sep 05, 2022</c:v>
                </c:pt>
                <c:pt idx="34">
                  <c:v>Sep 02, 2022</c:v>
                </c:pt>
                <c:pt idx="35">
                  <c:v>Sep 01, 2022</c:v>
                </c:pt>
                <c:pt idx="36">
                  <c:v>Aug 31, 2022</c:v>
                </c:pt>
                <c:pt idx="37">
                  <c:v>Aug 30, 2022</c:v>
                </c:pt>
                <c:pt idx="38">
                  <c:v>Aug 29, 2022</c:v>
                </c:pt>
                <c:pt idx="39">
                  <c:v>Aug 26, 2022</c:v>
                </c:pt>
                <c:pt idx="40">
                  <c:v>Aug 25, 2022</c:v>
                </c:pt>
                <c:pt idx="41">
                  <c:v>Aug 24, 2022</c:v>
                </c:pt>
                <c:pt idx="42">
                  <c:v>Aug 23, 2022</c:v>
                </c:pt>
                <c:pt idx="43">
                  <c:v>Aug 22, 2022</c:v>
                </c:pt>
                <c:pt idx="44">
                  <c:v>Aug 19, 2022</c:v>
                </c:pt>
                <c:pt idx="45">
                  <c:v>Aug 18, 2022</c:v>
                </c:pt>
                <c:pt idx="46">
                  <c:v>Aug 17, 2022</c:v>
                </c:pt>
                <c:pt idx="47">
                  <c:v>Aug 16, 2022</c:v>
                </c:pt>
                <c:pt idx="48">
                  <c:v>Aug 15, 2022</c:v>
                </c:pt>
                <c:pt idx="49">
                  <c:v>Aug 12, 2022</c:v>
                </c:pt>
                <c:pt idx="50">
                  <c:v>Aug 11, 2022</c:v>
                </c:pt>
                <c:pt idx="51">
                  <c:v>Aug 10, 2022</c:v>
                </c:pt>
                <c:pt idx="52">
                  <c:v>Aug 09, 2022</c:v>
                </c:pt>
                <c:pt idx="53">
                  <c:v>Aug 08, 2022</c:v>
                </c:pt>
                <c:pt idx="54">
                  <c:v>Aug 05, 2022</c:v>
                </c:pt>
                <c:pt idx="55">
                  <c:v>Aug 04, 2022</c:v>
                </c:pt>
                <c:pt idx="56">
                  <c:v>Aug 03, 2022</c:v>
                </c:pt>
                <c:pt idx="57">
                  <c:v>Aug 02, 2022</c:v>
                </c:pt>
                <c:pt idx="58">
                  <c:v>Aug 01, 2022</c:v>
                </c:pt>
                <c:pt idx="59">
                  <c:v>Jul 29, 2022</c:v>
                </c:pt>
                <c:pt idx="60">
                  <c:v>Jul 28, 2022</c:v>
                </c:pt>
                <c:pt idx="61">
                  <c:v>Jul 27, 2022</c:v>
                </c:pt>
                <c:pt idx="62">
                  <c:v>Jul 26, 2022</c:v>
                </c:pt>
                <c:pt idx="63">
                  <c:v>Jul 25, 2022</c:v>
                </c:pt>
                <c:pt idx="64">
                  <c:v>Jul 22, 2022</c:v>
                </c:pt>
                <c:pt idx="65">
                  <c:v>Jul 21, 2022</c:v>
                </c:pt>
                <c:pt idx="66">
                  <c:v>Jul 20, 2022</c:v>
                </c:pt>
                <c:pt idx="67">
                  <c:v>Jul 19, 2022</c:v>
                </c:pt>
                <c:pt idx="68">
                  <c:v>Jul 18, 2022</c:v>
                </c:pt>
                <c:pt idx="69">
                  <c:v>Jul 15, 2022</c:v>
                </c:pt>
                <c:pt idx="70">
                  <c:v>Jul 14, 2022</c:v>
                </c:pt>
                <c:pt idx="71">
                  <c:v>Jul 13, 2022</c:v>
                </c:pt>
                <c:pt idx="72">
                  <c:v>Jul 12, 2022</c:v>
                </c:pt>
                <c:pt idx="73">
                  <c:v>Jul 11, 2022</c:v>
                </c:pt>
                <c:pt idx="74">
                  <c:v>Jul 08, 2022</c:v>
                </c:pt>
                <c:pt idx="75">
                  <c:v>Jul 07, 2022</c:v>
                </c:pt>
                <c:pt idx="76">
                  <c:v>Jul 06, 2022</c:v>
                </c:pt>
                <c:pt idx="77">
                  <c:v>Jul 05, 2022</c:v>
                </c:pt>
                <c:pt idx="78">
                  <c:v>Jul 04, 2022</c:v>
                </c:pt>
                <c:pt idx="79">
                  <c:v>Jul 01, 2022</c:v>
                </c:pt>
                <c:pt idx="80">
                  <c:v>Jun 30, 2022</c:v>
                </c:pt>
                <c:pt idx="81">
                  <c:v>Jun 29, 2022</c:v>
                </c:pt>
                <c:pt idx="82">
                  <c:v>Jun 28, 2022</c:v>
                </c:pt>
                <c:pt idx="83">
                  <c:v>Jun 27, 2022</c:v>
                </c:pt>
                <c:pt idx="84">
                  <c:v>Jun 24, 2022</c:v>
                </c:pt>
                <c:pt idx="85">
                  <c:v>Jun 23, 2022</c:v>
                </c:pt>
                <c:pt idx="86">
                  <c:v>Jun 22, 2022</c:v>
                </c:pt>
                <c:pt idx="87">
                  <c:v>Jun 21, 2022</c:v>
                </c:pt>
                <c:pt idx="88">
                  <c:v>Jun 20, 2022</c:v>
                </c:pt>
                <c:pt idx="89">
                  <c:v>Jun 17, 2022</c:v>
                </c:pt>
                <c:pt idx="90">
                  <c:v>Jun 16, 2022</c:v>
                </c:pt>
                <c:pt idx="91">
                  <c:v>Jun 15, 2022</c:v>
                </c:pt>
                <c:pt idx="92">
                  <c:v>Jun 14, 2022</c:v>
                </c:pt>
                <c:pt idx="93">
                  <c:v>Jun 13, 2022</c:v>
                </c:pt>
                <c:pt idx="94">
                  <c:v>Jun 10, 2022</c:v>
                </c:pt>
                <c:pt idx="95">
                  <c:v>Jun 09, 2022</c:v>
                </c:pt>
                <c:pt idx="96">
                  <c:v>Jun 08, 2022</c:v>
                </c:pt>
                <c:pt idx="97">
                  <c:v>Jun 07, 2022</c:v>
                </c:pt>
                <c:pt idx="98">
                  <c:v>Jun 06, 2022</c:v>
                </c:pt>
                <c:pt idx="99">
                  <c:v>Jun 03, 2022</c:v>
                </c:pt>
              </c:strCache>
            </c:strRef>
          </c:cat>
          <c:val>
            <c:numRef>
              <c:f>'Power Query 2'!$C$2:$C$104</c:f>
              <c:numCache>
                <c:formatCode>_("€"* #,##0.00_);_("€"* \(#,##0.00\);_("€"* "-"??_);_(@_)</c:formatCode>
                <c:ptCount val="103"/>
                <c:pt idx="0">
                  <c:v>1641.4</c:v>
                </c:pt>
                <c:pt idx="1">
                  <c:v>1637.5</c:v>
                </c:pt>
                <c:pt idx="2">
                  <c:v>1655.2</c:v>
                </c:pt>
                <c:pt idx="3">
                  <c:v>1657</c:v>
                </c:pt>
                <c:pt idx="4">
                  <c:v>1667</c:v>
                </c:pt>
                <c:pt idx="5">
                  <c:v>1675.3</c:v>
                </c:pt>
                <c:pt idx="6">
                  <c:v>1672.7</c:v>
                </c:pt>
                <c:pt idx="7">
                  <c:v>1678.7</c:v>
                </c:pt>
                <c:pt idx="8">
                  <c:v>1693.4</c:v>
                </c:pt>
                <c:pt idx="9">
                  <c:v>1710.1</c:v>
                </c:pt>
                <c:pt idx="10">
                  <c:v>1723.3</c:v>
                </c:pt>
                <c:pt idx="11">
                  <c:v>1726.6</c:v>
                </c:pt>
                <c:pt idx="12">
                  <c:v>1728</c:v>
                </c:pt>
                <c:pt idx="13">
                  <c:v>1700</c:v>
                </c:pt>
                <c:pt idx="14">
                  <c:v>1672.7</c:v>
                </c:pt>
                <c:pt idx="15">
                  <c:v>1662.6</c:v>
                </c:pt>
                <c:pt idx="16">
                  <c:v>1660.4</c:v>
                </c:pt>
                <c:pt idx="17">
                  <c:v>1636.6</c:v>
                </c:pt>
                <c:pt idx="18">
                  <c:v>1623.3</c:v>
                </c:pt>
                <c:pt idx="19">
                  <c:v>1667</c:v>
                </c:pt>
                <c:pt idx="20">
                  <c:v>1670.8</c:v>
                </c:pt>
                <c:pt idx="21">
                  <c:v>1680.1</c:v>
                </c:pt>
                <c:pt idx="22">
                  <c:v>1659.7</c:v>
                </c:pt>
                <c:pt idx="23">
                  <c:v>1669.4</c:v>
                </c:pt>
                <c:pt idx="24">
                  <c:v>1674.9</c:v>
                </c:pt>
                <c:pt idx="25">
                  <c:v>1686</c:v>
                </c:pt>
                <c:pt idx="26">
                  <c:v>1701.8</c:v>
                </c:pt>
                <c:pt idx="27">
                  <c:v>1720.5</c:v>
                </c:pt>
                <c:pt idx="28">
                  <c:v>1728.1</c:v>
                </c:pt>
                <c:pt idx="29">
                  <c:v>1720</c:v>
                </c:pt>
                <c:pt idx="30">
                  <c:v>1718.2</c:v>
                </c:pt>
                <c:pt idx="31">
                  <c:v>1715.3</c:v>
                </c:pt>
                <c:pt idx="32">
                  <c:v>1717.4</c:v>
                </c:pt>
                <c:pt idx="34">
                  <c:v>1715.7</c:v>
                </c:pt>
                <c:pt idx="35">
                  <c:v>1707.9</c:v>
                </c:pt>
                <c:pt idx="36">
                  <c:v>1720.9</c:v>
                </c:pt>
                <c:pt idx="37">
                  <c:v>1739</c:v>
                </c:pt>
                <c:pt idx="38">
                  <c:v>1741.2</c:v>
                </c:pt>
                <c:pt idx="39">
                  <c:v>1755</c:v>
                </c:pt>
                <c:pt idx="40">
                  <c:v>1761.8</c:v>
                </c:pt>
                <c:pt idx="41">
                  <c:v>1751.8</c:v>
                </c:pt>
                <c:pt idx="42">
                  <c:v>1748.9</c:v>
                </c:pt>
                <c:pt idx="43">
                  <c:v>1740.5</c:v>
                </c:pt>
                <c:pt idx="44">
                  <c:v>1754.3</c:v>
                </c:pt>
                <c:pt idx="45">
                  <c:v>1762.9</c:v>
                </c:pt>
                <c:pt idx="46">
                  <c:v>1769.7</c:v>
                </c:pt>
                <c:pt idx="47">
                  <c:v>1777.4</c:v>
                </c:pt>
                <c:pt idx="48">
                  <c:v>1799</c:v>
                </c:pt>
                <c:pt idx="49">
                  <c:v>1800.4</c:v>
                </c:pt>
                <c:pt idx="50">
                  <c:v>1794.3</c:v>
                </c:pt>
                <c:pt idx="51">
                  <c:v>1804.9</c:v>
                </c:pt>
                <c:pt idx="52">
                  <c:v>1796.1</c:v>
                </c:pt>
                <c:pt idx="53">
                  <c:v>1786.8</c:v>
                </c:pt>
                <c:pt idx="54">
                  <c:v>1791.4</c:v>
                </c:pt>
                <c:pt idx="55">
                  <c:v>1792.1</c:v>
                </c:pt>
                <c:pt idx="56">
                  <c:v>1770.5</c:v>
                </c:pt>
                <c:pt idx="57">
                  <c:v>1786.6</c:v>
                </c:pt>
                <c:pt idx="58">
                  <c:v>1772.5</c:v>
                </c:pt>
                <c:pt idx="59">
                  <c:v>1765.7</c:v>
                </c:pt>
                <c:pt idx="60">
                  <c:v>1755</c:v>
                </c:pt>
                <c:pt idx="61">
                  <c:v>1719.1</c:v>
                </c:pt>
                <c:pt idx="62">
                  <c:v>1718</c:v>
                </c:pt>
                <c:pt idx="63">
                  <c:v>1732</c:v>
                </c:pt>
                <c:pt idx="64">
                  <c:v>1735</c:v>
                </c:pt>
                <c:pt idx="65">
                  <c:v>1715.5</c:v>
                </c:pt>
                <c:pt idx="66">
                  <c:v>1708.5</c:v>
                </c:pt>
                <c:pt idx="67">
                  <c:v>1714.4</c:v>
                </c:pt>
                <c:pt idx="68">
                  <c:v>1712.4</c:v>
                </c:pt>
                <c:pt idx="69">
                  <c:v>1709.7</c:v>
                </c:pt>
                <c:pt idx="70">
                  <c:v>1710.5</c:v>
                </c:pt>
                <c:pt idx="71">
                  <c:v>1734.2</c:v>
                </c:pt>
                <c:pt idx="72">
                  <c:v>1735.5</c:v>
                </c:pt>
                <c:pt idx="73">
                  <c:v>1736.7</c:v>
                </c:pt>
                <c:pt idx="74">
                  <c:v>1749.3</c:v>
                </c:pt>
                <c:pt idx="75">
                  <c:v>1745.2</c:v>
                </c:pt>
                <c:pt idx="76">
                  <c:v>1768</c:v>
                </c:pt>
                <c:pt idx="77">
                  <c:v>1805.4</c:v>
                </c:pt>
                <c:pt idx="79">
                  <c:v>1806.1</c:v>
                </c:pt>
                <c:pt idx="80">
                  <c:v>1817.3</c:v>
                </c:pt>
                <c:pt idx="81">
                  <c:v>1830.3</c:v>
                </c:pt>
                <c:pt idx="82">
                  <c:v>1826</c:v>
                </c:pt>
                <c:pt idx="83">
                  <c:v>1830.7</c:v>
                </c:pt>
                <c:pt idx="84">
                  <c:v>1826.5</c:v>
                </c:pt>
                <c:pt idx="85">
                  <c:v>1841.2</c:v>
                </c:pt>
                <c:pt idx="86">
                  <c:v>1842.7</c:v>
                </c:pt>
                <c:pt idx="87">
                  <c:v>1838.6</c:v>
                </c:pt>
                <c:pt idx="89">
                  <c:v>1853.7</c:v>
                </c:pt>
                <c:pt idx="90">
                  <c:v>1850.6</c:v>
                </c:pt>
                <c:pt idx="91">
                  <c:v>1839</c:v>
                </c:pt>
                <c:pt idx="92">
                  <c:v>1825.5</c:v>
                </c:pt>
                <c:pt idx="93">
                  <c:v>1873.8</c:v>
                </c:pt>
                <c:pt idx="94">
                  <c:v>1875.6</c:v>
                </c:pt>
                <c:pt idx="95">
                  <c:v>1850.1</c:v>
                </c:pt>
                <c:pt idx="96">
                  <c:v>1855</c:v>
                </c:pt>
                <c:pt idx="97">
                  <c:v>1851.6</c:v>
                </c:pt>
                <c:pt idx="98">
                  <c:v>1854.1</c:v>
                </c:pt>
                <c:pt idx="99">
                  <c:v>1871.8</c:v>
                </c:pt>
              </c:numCache>
            </c:numRef>
          </c:val>
          <c:smooth val="0"/>
          <c:extLst>
            <c:ext xmlns:c16="http://schemas.microsoft.com/office/drawing/2014/chart" uri="{C3380CC4-5D6E-409C-BE32-E72D297353CC}">
              <c16:uniqueId val="{00000000-2FB1-4725-BB9A-76FF2D582D83}"/>
            </c:ext>
          </c:extLst>
        </c:ser>
        <c:ser>
          <c:idx val="1"/>
          <c:order val="1"/>
          <c:tx>
            <c:strRef>
              <c:f>'Power Query 2'!$D$1</c:f>
              <c:strCache>
                <c:ptCount val="1"/>
                <c:pt idx="0">
                  <c:v> Low </c:v>
                </c:pt>
              </c:strCache>
            </c:strRef>
          </c:tx>
          <c:spPr>
            <a:ln w="28575" cap="rnd">
              <a:noFill/>
              <a:round/>
            </a:ln>
            <a:effectLst/>
          </c:spPr>
          <c:marker>
            <c:symbol val="none"/>
          </c:marker>
          <c:cat>
            <c:strRef>
              <c:f>'Power Query 2'!$A$2:$A$104</c:f>
              <c:strCache>
                <c:ptCount val="100"/>
                <c:pt idx="0">
                  <c:v>Oct 20, 2022</c:v>
                </c:pt>
                <c:pt idx="1">
                  <c:v>Oct 19, 2022</c:v>
                </c:pt>
                <c:pt idx="2">
                  <c:v>Oct 18, 2022</c:v>
                </c:pt>
                <c:pt idx="3">
                  <c:v>Oct 17, 2022</c:v>
                </c:pt>
                <c:pt idx="4">
                  <c:v>Oct 14, 2022</c:v>
                </c:pt>
                <c:pt idx="5">
                  <c:v>Oct 13, 2022</c:v>
                </c:pt>
                <c:pt idx="6">
                  <c:v>Oct 12, 2022</c:v>
                </c:pt>
                <c:pt idx="7">
                  <c:v>Oct 11, 2022</c:v>
                </c:pt>
                <c:pt idx="8">
                  <c:v>Oct 10, 2022</c:v>
                </c:pt>
                <c:pt idx="9">
                  <c:v>Oct 07, 2022</c:v>
                </c:pt>
                <c:pt idx="10">
                  <c:v>Oct 06, 2022</c:v>
                </c:pt>
                <c:pt idx="11">
                  <c:v>Oct 05, 2022</c:v>
                </c:pt>
                <c:pt idx="12">
                  <c:v>Oct 04, 2022</c:v>
                </c:pt>
                <c:pt idx="13">
                  <c:v>Oct 03, 2022</c:v>
                </c:pt>
                <c:pt idx="14">
                  <c:v>Sep 30, 2022</c:v>
                </c:pt>
                <c:pt idx="15">
                  <c:v>Sep 29, 2022</c:v>
                </c:pt>
                <c:pt idx="16">
                  <c:v>Sep 28, 2022</c:v>
                </c:pt>
                <c:pt idx="17">
                  <c:v>Sep 27, 2022</c:v>
                </c:pt>
                <c:pt idx="18">
                  <c:v>Sep 26, 2022</c:v>
                </c:pt>
                <c:pt idx="19">
                  <c:v>Sep 23, 2022</c:v>
                </c:pt>
                <c:pt idx="20">
                  <c:v>Sep 22, 2022</c:v>
                </c:pt>
                <c:pt idx="21">
                  <c:v>Sep 21, 2022</c:v>
                </c:pt>
                <c:pt idx="22">
                  <c:v>Sep 20, 2022</c:v>
                </c:pt>
                <c:pt idx="23">
                  <c:v>Sep 19, 2022</c:v>
                </c:pt>
                <c:pt idx="24">
                  <c:v>Sep 16, 2022</c:v>
                </c:pt>
                <c:pt idx="25">
                  <c:v>Sep 15, 2022</c:v>
                </c:pt>
                <c:pt idx="26">
                  <c:v>Sep 14, 2022</c:v>
                </c:pt>
                <c:pt idx="27">
                  <c:v>Sep 13, 2022</c:v>
                </c:pt>
                <c:pt idx="28">
                  <c:v>Sep 12, 2022</c:v>
                </c:pt>
                <c:pt idx="29">
                  <c:v>Sep 09, 2022</c:v>
                </c:pt>
                <c:pt idx="30">
                  <c:v>Sep 08, 2022</c:v>
                </c:pt>
                <c:pt idx="31">
                  <c:v>Sep 07, 2022</c:v>
                </c:pt>
                <c:pt idx="32">
                  <c:v>Sep 06, 2022</c:v>
                </c:pt>
                <c:pt idx="33">
                  <c:v>Sep 05, 2022</c:v>
                </c:pt>
                <c:pt idx="34">
                  <c:v>Sep 02, 2022</c:v>
                </c:pt>
                <c:pt idx="35">
                  <c:v>Sep 01, 2022</c:v>
                </c:pt>
                <c:pt idx="36">
                  <c:v>Aug 31, 2022</c:v>
                </c:pt>
                <c:pt idx="37">
                  <c:v>Aug 30, 2022</c:v>
                </c:pt>
                <c:pt idx="38">
                  <c:v>Aug 29, 2022</c:v>
                </c:pt>
                <c:pt idx="39">
                  <c:v>Aug 26, 2022</c:v>
                </c:pt>
                <c:pt idx="40">
                  <c:v>Aug 25, 2022</c:v>
                </c:pt>
                <c:pt idx="41">
                  <c:v>Aug 24, 2022</c:v>
                </c:pt>
                <c:pt idx="42">
                  <c:v>Aug 23, 2022</c:v>
                </c:pt>
                <c:pt idx="43">
                  <c:v>Aug 22, 2022</c:v>
                </c:pt>
                <c:pt idx="44">
                  <c:v>Aug 19, 2022</c:v>
                </c:pt>
                <c:pt idx="45">
                  <c:v>Aug 18, 2022</c:v>
                </c:pt>
                <c:pt idx="46">
                  <c:v>Aug 17, 2022</c:v>
                </c:pt>
                <c:pt idx="47">
                  <c:v>Aug 16, 2022</c:v>
                </c:pt>
                <c:pt idx="48">
                  <c:v>Aug 15, 2022</c:v>
                </c:pt>
                <c:pt idx="49">
                  <c:v>Aug 12, 2022</c:v>
                </c:pt>
                <c:pt idx="50">
                  <c:v>Aug 11, 2022</c:v>
                </c:pt>
                <c:pt idx="51">
                  <c:v>Aug 10, 2022</c:v>
                </c:pt>
                <c:pt idx="52">
                  <c:v>Aug 09, 2022</c:v>
                </c:pt>
                <c:pt idx="53">
                  <c:v>Aug 08, 2022</c:v>
                </c:pt>
                <c:pt idx="54">
                  <c:v>Aug 05, 2022</c:v>
                </c:pt>
                <c:pt idx="55">
                  <c:v>Aug 04, 2022</c:v>
                </c:pt>
                <c:pt idx="56">
                  <c:v>Aug 03, 2022</c:v>
                </c:pt>
                <c:pt idx="57">
                  <c:v>Aug 02, 2022</c:v>
                </c:pt>
                <c:pt idx="58">
                  <c:v>Aug 01, 2022</c:v>
                </c:pt>
                <c:pt idx="59">
                  <c:v>Jul 29, 2022</c:v>
                </c:pt>
                <c:pt idx="60">
                  <c:v>Jul 28, 2022</c:v>
                </c:pt>
                <c:pt idx="61">
                  <c:v>Jul 27, 2022</c:v>
                </c:pt>
                <c:pt idx="62">
                  <c:v>Jul 26, 2022</c:v>
                </c:pt>
                <c:pt idx="63">
                  <c:v>Jul 25, 2022</c:v>
                </c:pt>
                <c:pt idx="64">
                  <c:v>Jul 22, 2022</c:v>
                </c:pt>
                <c:pt idx="65">
                  <c:v>Jul 21, 2022</c:v>
                </c:pt>
                <c:pt idx="66">
                  <c:v>Jul 20, 2022</c:v>
                </c:pt>
                <c:pt idx="67">
                  <c:v>Jul 19, 2022</c:v>
                </c:pt>
                <c:pt idx="68">
                  <c:v>Jul 18, 2022</c:v>
                </c:pt>
                <c:pt idx="69">
                  <c:v>Jul 15, 2022</c:v>
                </c:pt>
                <c:pt idx="70">
                  <c:v>Jul 14, 2022</c:v>
                </c:pt>
                <c:pt idx="71">
                  <c:v>Jul 13, 2022</c:v>
                </c:pt>
                <c:pt idx="72">
                  <c:v>Jul 12, 2022</c:v>
                </c:pt>
                <c:pt idx="73">
                  <c:v>Jul 11, 2022</c:v>
                </c:pt>
                <c:pt idx="74">
                  <c:v>Jul 08, 2022</c:v>
                </c:pt>
                <c:pt idx="75">
                  <c:v>Jul 07, 2022</c:v>
                </c:pt>
                <c:pt idx="76">
                  <c:v>Jul 06, 2022</c:v>
                </c:pt>
                <c:pt idx="77">
                  <c:v>Jul 05, 2022</c:v>
                </c:pt>
                <c:pt idx="78">
                  <c:v>Jul 04, 2022</c:v>
                </c:pt>
                <c:pt idx="79">
                  <c:v>Jul 01, 2022</c:v>
                </c:pt>
                <c:pt idx="80">
                  <c:v>Jun 30, 2022</c:v>
                </c:pt>
                <c:pt idx="81">
                  <c:v>Jun 29, 2022</c:v>
                </c:pt>
                <c:pt idx="82">
                  <c:v>Jun 28, 2022</c:v>
                </c:pt>
                <c:pt idx="83">
                  <c:v>Jun 27, 2022</c:v>
                </c:pt>
                <c:pt idx="84">
                  <c:v>Jun 24, 2022</c:v>
                </c:pt>
                <c:pt idx="85">
                  <c:v>Jun 23, 2022</c:v>
                </c:pt>
                <c:pt idx="86">
                  <c:v>Jun 22, 2022</c:v>
                </c:pt>
                <c:pt idx="87">
                  <c:v>Jun 21, 2022</c:v>
                </c:pt>
                <c:pt idx="88">
                  <c:v>Jun 20, 2022</c:v>
                </c:pt>
                <c:pt idx="89">
                  <c:v>Jun 17, 2022</c:v>
                </c:pt>
                <c:pt idx="90">
                  <c:v>Jun 16, 2022</c:v>
                </c:pt>
                <c:pt idx="91">
                  <c:v>Jun 15, 2022</c:v>
                </c:pt>
                <c:pt idx="92">
                  <c:v>Jun 14, 2022</c:v>
                </c:pt>
                <c:pt idx="93">
                  <c:v>Jun 13, 2022</c:v>
                </c:pt>
                <c:pt idx="94">
                  <c:v>Jun 10, 2022</c:v>
                </c:pt>
                <c:pt idx="95">
                  <c:v>Jun 09, 2022</c:v>
                </c:pt>
                <c:pt idx="96">
                  <c:v>Jun 08, 2022</c:v>
                </c:pt>
                <c:pt idx="97">
                  <c:v>Jun 07, 2022</c:v>
                </c:pt>
                <c:pt idx="98">
                  <c:v>Jun 06, 2022</c:v>
                </c:pt>
                <c:pt idx="99">
                  <c:v>Jun 03, 2022</c:v>
                </c:pt>
              </c:strCache>
            </c:strRef>
          </c:cat>
          <c:val>
            <c:numRef>
              <c:f>'Power Query 2'!$D$2:$D$104</c:f>
              <c:numCache>
                <c:formatCode>_("€"* #,##0.00_);_("€"* \(#,##0.00\);_("€"* "-"??_);_(@_)</c:formatCode>
                <c:ptCount val="103"/>
                <c:pt idx="0">
                  <c:v>1622.8</c:v>
                </c:pt>
                <c:pt idx="1">
                  <c:v>1627.5</c:v>
                </c:pt>
                <c:pt idx="2">
                  <c:v>1649</c:v>
                </c:pt>
                <c:pt idx="3">
                  <c:v>1646.8</c:v>
                </c:pt>
                <c:pt idx="4">
                  <c:v>1640</c:v>
                </c:pt>
                <c:pt idx="5">
                  <c:v>1641.5</c:v>
                </c:pt>
                <c:pt idx="6">
                  <c:v>1668</c:v>
                </c:pt>
                <c:pt idx="7">
                  <c:v>1661</c:v>
                </c:pt>
                <c:pt idx="8">
                  <c:v>1667</c:v>
                </c:pt>
                <c:pt idx="9">
                  <c:v>1693.7</c:v>
                </c:pt>
                <c:pt idx="10">
                  <c:v>1709.1</c:v>
                </c:pt>
                <c:pt idx="11">
                  <c:v>1703</c:v>
                </c:pt>
                <c:pt idx="12">
                  <c:v>1696</c:v>
                </c:pt>
                <c:pt idx="13">
                  <c:v>1661.9</c:v>
                </c:pt>
                <c:pt idx="14">
                  <c:v>1658</c:v>
                </c:pt>
                <c:pt idx="15">
                  <c:v>1640</c:v>
                </c:pt>
                <c:pt idx="16">
                  <c:v>1620.4</c:v>
                </c:pt>
                <c:pt idx="17">
                  <c:v>1626.7</c:v>
                </c:pt>
                <c:pt idx="18">
                  <c:v>1623.3</c:v>
                </c:pt>
                <c:pt idx="19">
                  <c:v>1645.3</c:v>
                </c:pt>
                <c:pt idx="20">
                  <c:v>1668.3</c:v>
                </c:pt>
                <c:pt idx="21">
                  <c:v>1664.6</c:v>
                </c:pt>
                <c:pt idx="22">
                  <c:v>1659.7</c:v>
                </c:pt>
                <c:pt idx="23">
                  <c:v>1658.5</c:v>
                </c:pt>
                <c:pt idx="24">
                  <c:v>1651.7</c:v>
                </c:pt>
                <c:pt idx="25">
                  <c:v>1662.3</c:v>
                </c:pt>
                <c:pt idx="26">
                  <c:v>1696.5</c:v>
                </c:pt>
                <c:pt idx="27">
                  <c:v>1697.3</c:v>
                </c:pt>
                <c:pt idx="28">
                  <c:v>1727.4</c:v>
                </c:pt>
                <c:pt idx="29">
                  <c:v>1712.8</c:v>
                </c:pt>
                <c:pt idx="30">
                  <c:v>1705.3</c:v>
                </c:pt>
                <c:pt idx="31">
                  <c:v>1694.7</c:v>
                </c:pt>
                <c:pt idx="32">
                  <c:v>1699.7</c:v>
                </c:pt>
                <c:pt idx="34">
                  <c:v>1703.1</c:v>
                </c:pt>
                <c:pt idx="35">
                  <c:v>1693.9</c:v>
                </c:pt>
                <c:pt idx="36">
                  <c:v>1708.5</c:v>
                </c:pt>
                <c:pt idx="37">
                  <c:v>1720.7</c:v>
                </c:pt>
                <c:pt idx="38">
                  <c:v>1732.1</c:v>
                </c:pt>
                <c:pt idx="39">
                  <c:v>1736.1</c:v>
                </c:pt>
                <c:pt idx="40">
                  <c:v>1755</c:v>
                </c:pt>
                <c:pt idx="41">
                  <c:v>1743.6</c:v>
                </c:pt>
                <c:pt idx="42">
                  <c:v>1731.9</c:v>
                </c:pt>
                <c:pt idx="43">
                  <c:v>1726.5</c:v>
                </c:pt>
                <c:pt idx="44">
                  <c:v>1747.5</c:v>
                </c:pt>
                <c:pt idx="45">
                  <c:v>1753.4</c:v>
                </c:pt>
                <c:pt idx="46">
                  <c:v>1760</c:v>
                </c:pt>
                <c:pt idx="47">
                  <c:v>1771.4</c:v>
                </c:pt>
                <c:pt idx="48">
                  <c:v>1774.7</c:v>
                </c:pt>
                <c:pt idx="49">
                  <c:v>1784.3</c:v>
                </c:pt>
                <c:pt idx="50">
                  <c:v>1785.7</c:v>
                </c:pt>
                <c:pt idx="51">
                  <c:v>1787.8</c:v>
                </c:pt>
                <c:pt idx="52">
                  <c:v>1789</c:v>
                </c:pt>
                <c:pt idx="53">
                  <c:v>1771.8</c:v>
                </c:pt>
                <c:pt idx="54">
                  <c:v>1764.2</c:v>
                </c:pt>
                <c:pt idx="55">
                  <c:v>1767.7</c:v>
                </c:pt>
                <c:pt idx="56">
                  <c:v>1753</c:v>
                </c:pt>
                <c:pt idx="57">
                  <c:v>1759.4</c:v>
                </c:pt>
                <c:pt idx="58">
                  <c:v>1756.1</c:v>
                </c:pt>
                <c:pt idx="59">
                  <c:v>1750</c:v>
                </c:pt>
                <c:pt idx="60">
                  <c:v>1732</c:v>
                </c:pt>
                <c:pt idx="61">
                  <c:v>1719.1</c:v>
                </c:pt>
                <c:pt idx="62">
                  <c:v>1717.7</c:v>
                </c:pt>
                <c:pt idx="63">
                  <c:v>1719</c:v>
                </c:pt>
                <c:pt idx="64">
                  <c:v>1713</c:v>
                </c:pt>
                <c:pt idx="65">
                  <c:v>1679.8</c:v>
                </c:pt>
                <c:pt idx="66">
                  <c:v>1699.5</c:v>
                </c:pt>
                <c:pt idx="67">
                  <c:v>1706.1</c:v>
                </c:pt>
                <c:pt idx="68">
                  <c:v>1709.2</c:v>
                </c:pt>
                <c:pt idx="69">
                  <c:v>1701.1</c:v>
                </c:pt>
                <c:pt idx="70">
                  <c:v>1704.5</c:v>
                </c:pt>
                <c:pt idx="71">
                  <c:v>1710</c:v>
                </c:pt>
                <c:pt idx="72">
                  <c:v>1723.3</c:v>
                </c:pt>
                <c:pt idx="73">
                  <c:v>1730</c:v>
                </c:pt>
                <c:pt idx="74">
                  <c:v>1732.1</c:v>
                </c:pt>
                <c:pt idx="75">
                  <c:v>1737</c:v>
                </c:pt>
                <c:pt idx="76">
                  <c:v>1734</c:v>
                </c:pt>
                <c:pt idx="77">
                  <c:v>1761.8</c:v>
                </c:pt>
                <c:pt idx="79">
                  <c:v>1791.6</c:v>
                </c:pt>
                <c:pt idx="80">
                  <c:v>1801</c:v>
                </c:pt>
                <c:pt idx="81">
                  <c:v>1812.8</c:v>
                </c:pt>
                <c:pt idx="82">
                  <c:v>1817.5</c:v>
                </c:pt>
                <c:pt idx="83">
                  <c:v>1819.9</c:v>
                </c:pt>
                <c:pt idx="84">
                  <c:v>1815.8</c:v>
                </c:pt>
                <c:pt idx="85">
                  <c:v>1825.7</c:v>
                </c:pt>
                <c:pt idx="86">
                  <c:v>1821.6</c:v>
                </c:pt>
                <c:pt idx="87">
                  <c:v>1830.1</c:v>
                </c:pt>
                <c:pt idx="89">
                  <c:v>1833.6</c:v>
                </c:pt>
                <c:pt idx="90">
                  <c:v>1814.9</c:v>
                </c:pt>
                <c:pt idx="91">
                  <c:v>1810.8</c:v>
                </c:pt>
                <c:pt idx="92">
                  <c:v>1805.3</c:v>
                </c:pt>
                <c:pt idx="93">
                  <c:v>1818.7</c:v>
                </c:pt>
                <c:pt idx="94">
                  <c:v>1823.9</c:v>
                </c:pt>
                <c:pt idx="95">
                  <c:v>1837.9</c:v>
                </c:pt>
                <c:pt idx="96">
                  <c:v>1844.4</c:v>
                </c:pt>
                <c:pt idx="97">
                  <c:v>1835</c:v>
                </c:pt>
                <c:pt idx="98">
                  <c:v>1839.2</c:v>
                </c:pt>
                <c:pt idx="99">
                  <c:v>1845.4</c:v>
                </c:pt>
              </c:numCache>
            </c:numRef>
          </c:val>
          <c:smooth val="0"/>
          <c:extLst>
            <c:ext xmlns:c16="http://schemas.microsoft.com/office/drawing/2014/chart" uri="{C3380CC4-5D6E-409C-BE32-E72D297353CC}">
              <c16:uniqueId val="{00000001-2FB1-4725-BB9A-76FF2D582D83}"/>
            </c:ext>
          </c:extLst>
        </c:ser>
        <c:ser>
          <c:idx val="2"/>
          <c:order val="2"/>
          <c:tx>
            <c:strRef>
              <c:f>'Power Query 2'!$E$1</c:f>
              <c:strCache>
                <c:ptCount val="1"/>
                <c:pt idx="0">
                  <c:v> Close* </c:v>
                </c:pt>
              </c:strCache>
            </c:strRef>
          </c:tx>
          <c:spPr>
            <a:ln w="28575" cap="rnd">
              <a:noFill/>
              <a:round/>
            </a:ln>
            <a:effectLst/>
          </c:spPr>
          <c:marker>
            <c:symbol val="dot"/>
            <c:size val="3"/>
            <c:spPr>
              <a:solidFill>
                <a:schemeClr val="accent3"/>
              </a:solidFill>
              <a:ln w="9525">
                <a:solidFill>
                  <a:schemeClr val="accent3"/>
                </a:solidFill>
              </a:ln>
              <a:effectLst/>
            </c:spPr>
          </c:marker>
          <c:cat>
            <c:strRef>
              <c:f>'Power Query 2'!$A$2:$A$104</c:f>
              <c:strCache>
                <c:ptCount val="100"/>
                <c:pt idx="0">
                  <c:v>Oct 20, 2022</c:v>
                </c:pt>
                <c:pt idx="1">
                  <c:v>Oct 19, 2022</c:v>
                </c:pt>
                <c:pt idx="2">
                  <c:v>Oct 18, 2022</c:v>
                </c:pt>
                <c:pt idx="3">
                  <c:v>Oct 17, 2022</c:v>
                </c:pt>
                <c:pt idx="4">
                  <c:v>Oct 14, 2022</c:v>
                </c:pt>
                <c:pt idx="5">
                  <c:v>Oct 13, 2022</c:v>
                </c:pt>
                <c:pt idx="6">
                  <c:v>Oct 12, 2022</c:v>
                </c:pt>
                <c:pt idx="7">
                  <c:v>Oct 11, 2022</c:v>
                </c:pt>
                <c:pt idx="8">
                  <c:v>Oct 10, 2022</c:v>
                </c:pt>
                <c:pt idx="9">
                  <c:v>Oct 07, 2022</c:v>
                </c:pt>
                <c:pt idx="10">
                  <c:v>Oct 06, 2022</c:v>
                </c:pt>
                <c:pt idx="11">
                  <c:v>Oct 05, 2022</c:v>
                </c:pt>
                <c:pt idx="12">
                  <c:v>Oct 04, 2022</c:v>
                </c:pt>
                <c:pt idx="13">
                  <c:v>Oct 03, 2022</c:v>
                </c:pt>
                <c:pt idx="14">
                  <c:v>Sep 30, 2022</c:v>
                </c:pt>
                <c:pt idx="15">
                  <c:v>Sep 29, 2022</c:v>
                </c:pt>
                <c:pt idx="16">
                  <c:v>Sep 28, 2022</c:v>
                </c:pt>
                <c:pt idx="17">
                  <c:v>Sep 27, 2022</c:v>
                </c:pt>
                <c:pt idx="18">
                  <c:v>Sep 26, 2022</c:v>
                </c:pt>
                <c:pt idx="19">
                  <c:v>Sep 23, 2022</c:v>
                </c:pt>
                <c:pt idx="20">
                  <c:v>Sep 22, 2022</c:v>
                </c:pt>
                <c:pt idx="21">
                  <c:v>Sep 21, 2022</c:v>
                </c:pt>
                <c:pt idx="22">
                  <c:v>Sep 20, 2022</c:v>
                </c:pt>
                <c:pt idx="23">
                  <c:v>Sep 19, 2022</c:v>
                </c:pt>
                <c:pt idx="24">
                  <c:v>Sep 16, 2022</c:v>
                </c:pt>
                <c:pt idx="25">
                  <c:v>Sep 15, 2022</c:v>
                </c:pt>
                <c:pt idx="26">
                  <c:v>Sep 14, 2022</c:v>
                </c:pt>
                <c:pt idx="27">
                  <c:v>Sep 13, 2022</c:v>
                </c:pt>
                <c:pt idx="28">
                  <c:v>Sep 12, 2022</c:v>
                </c:pt>
                <c:pt idx="29">
                  <c:v>Sep 09, 2022</c:v>
                </c:pt>
                <c:pt idx="30">
                  <c:v>Sep 08, 2022</c:v>
                </c:pt>
                <c:pt idx="31">
                  <c:v>Sep 07, 2022</c:v>
                </c:pt>
                <c:pt idx="32">
                  <c:v>Sep 06, 2022</c:v>
                </c:pt>
                <c:pt idx="33">
                  <c:v>Sep 05, 2022</c:v>
                </c:pt>
                <c:pt idx="34">
                  <c:v>Sep 02, 2022</c:v>
                </c:pt>
                <c:pt idx="35">
                  <c:v>Sep 01, 2022</c:v>
                </c:pt>
                <c:pt idx="36">
                  <c:v>Aug 31, 2022</c:v>
                </c:pt>
                <c:pt idx="37">
                  <c:v>Aug 30, 2022</c:v>
                </c:pt>
                <c:pt idx="38">
                  <c:v>Aug 29, 2022</c:v>
                </c:pt>
                <c:pt idx="39">
                  <c:v>Aug 26, 2022</c:v>
                </c:pt>
                <c:pt idx="40">
                  <c:v>Aug 25, 2022</c:v>
                </c:pt>
                <c:pt idx="41">
                  <c:v>Aug 24, 2022</c:v>
                </c:pt>
                <c:pt idx="42">
                  <c:v>Aug 23, 2022</c:v>
                </c:pt>
                <c:pt idx="43">
                  <c:v>Aug 22, 2022</c:v>
                </c:pt>
                <c:pt idx="44">
                  <c:v>Aug 19, 2022</c:v>
                </c:pt>
                <c:pt idx="45">
                  <c:v>Aug 18, 2022</c:v>
                </c:pt>
                <c:pt idx="46">
                  <c:v>Aug 17, 2022</c:v>
                </c:pt>
                <c:pt idx="47">
                  <c:v>Aug 16, 2022</c:v>
                </c:pt>
                <c:pt idx="48">
                  <c:v>Aug 15, 2022</c:v>
                </c:pt>
                <c:pt idx="49">
                  <c:v>Aug 12, 2022</c:v>
                </c:pt>
                <c:pt idx="50">
                  <c:v>Aug 11, 2022</c:v>
                </c:pt>
                <c:pt idx="51">
                  <c:v>Aug 10, 2022</c:v>
                </c:pt>
                <c:pt idx="52">
                  <c:v>Aug 09, 2022</c:v>
                </c:pt>
                <c:pt idx="53">
                  <c:v>Aug 08, 2022</c:v>
                </c:pt>
                <c:pt idx="54">
                  <c:v>Aug 05, 2022</c:v>
                </c:pt>
                <c:pt idx="55">
                  <c:v>Aug 04, 2022</c:v>
                </c:pt>
                <c:pt idx="56">
                  <c:v>Aug 03, 2022</c:v>
                </c:pt>
                <c:pt idx="57">
                  <c:v>Aug 02, 2022</c:v>
                </c:pt>
                <c:pt idx="58">
                  <c:v>Aug 01, 2022</c:v>
                </c:pt>
                <c:pt idx="59">
                  <c:v>Jul 29, 2022</c:v>
                </c:pt>
                <c:pt idx="60">
                  <c:v>Jul 28, 2022</c:v>
                </c:pt>
                <c:pt idx="61">
                  <c:v>Jul 27, 2022</c:v>
                </c:pt>
                <c:pt idx="62">
                  <c:v>Jul 26, 2022</c:v>
                </c:pt>
                <c:pt idx="63">
                  <c:v>Jul 25, 2022</c:v>
                </c:pt>
                <c:pt idx="64">
                  <c:v>Jul 22, 2022</c:v>
                </c:pt>
                <c:pt idx="65">
                  <c:v>Jul 21, 2022</c:v>
                </c:pt>
                <c:pt idx="66">
                  <c:v>Jul 20, 2022</c:v>
                </c:pt>
                <c:pt idx="67">
                  <c:v>Jul 19, 2022</c:v>
                </c:pt>
                <c:pt idx="68">
                  <c:v>Jul 18, 2022</c:v>
                </c:pt>
                <c:pt idx="69">
                  <c:v>Jul 15, 2022</c:v>
                </c:pt>
                <c:pt idx="70">
                  <c:v>Jul 14, 2022</c:v>
                </c:pt>
                <c:pt idx="71">
                  <c:v>Jul 13, 2022</c:v>
                </c:pt>
                <c:pt idx="72">
                  <c:v>Jul 12, 2022</c:v>
                </c:pt>
                <c:pt idx="73">
                  <c:v>Jul 11, 2022</c:v>
                </c:pt>
                <c:pt idx="74">
                  <c:v>Jul 08, 2022</c:v>
                </c:pt>
                <c:pt idx="75">
                  <c:v>Jul 07, 2022</c:v>
                </c:pt>
                <c:pt idx="76">
                  <c:v>Jul 06, 2022</c:v>
                </c:pt>
                <c:pt idx="77">
                  <c:v>Jul 05, 2022</c:v>
                </c:pt>
                <c:pt idx="78">
                  <c:v>Jul 04, 2022</c:v>
                </c:pt>
                <c:pt idx="79">
                  <c:v>Jul 01, 2022</c:v>
                </c:pt>
                <c:pt idx="80">
                  <c:v>Jun 30, 2022</c:v>
                </c:pt>
                <c:pt idx="81">
                  <c:v>Jun 29, 2022</c:v>
                </c:pt>
                <c:pt idx="82">
                  <c:v>Jun 28, 2022</c:v>
                </c:pt>
                <c:pt idx="83">
                  <c:v>Jun 27, 2022</c:v>
                </c:pt>
                <c:pt idx="84">
                  <c:v>Jun 24, 2022</c:v>
                </c:pt>
                <c:pt idx="85">
                  <c:v>Jun 23, 2022</c:v>
                </c:pt>
                <c:pt idx="86">
                  <c:v>Jun 22, 2022</c:v>
                </c:pt>
                <c:pt idx="87">
                  <c:v>Jun 21, 2022</c:v>
                </c:pt>
                <c:pt idx="88">
                  <c:v>Jun 20, 2022</c:v>
                </c:pt>
                <c:pt idx="89">
                  <c:v>Jun 17, 2022</c:v>
                </c:pt>
                <c:pt idx="90">
                  <c:v>Jun 16, 2022</c:v>
                </c:pt>
                <c:pt idx="91">
                  <c:v>Jun 15, 2022</c:v>
                </c:pt>
                <c:pt idx="92">
                  <c:v>Jun 14, 2022</c:v>
                </c:pt>
                <c:pt idx="93">
                  <c:v>Jun 13, 2022</c:v>
                </c:pt>
                <c:pt idx="94">
                  <c:v>Jun 10, 2022</c:v>
                </c:pt>
                <c:pt idx="95">
                  <c:v>Jun 09, 2022</c:v>
                </c:pt>
                <c:pt idx="96">
                  <c:v>Jun 08, 2022</c:v>
                </c:pt>
                <c:pt idx="97">
                  <c:v>Jun 07, 2022</c:v>
                </c:pt>
                <c:pt idx="98">
                  <c:v>Jun 06, 2022</c:v>
                </c:pt>
                <c:pt idx="99">
                  <c:v>Jun 03, 2022</c:v>
                </c:pt>
              </c:strCache>
            </c:strRef>
          </c:cat>
          <c:val>
            <c:numRef>
              <c:f>'Power Query 2'!$E$2:$E$104</c:f>
              <c:numCache>
                <c:formatCode>_("€"* #,##0.00_);_("€"* \(#,##0.00\);_("€"* "-"??_);_(@_)</c:formatCode>
                <c:ptCount val="103"/>
                <c:pt idx="0">
                  <c:v>1630.8</c:v>
                </c:pt>
                <c:pt idx="1">
                  <c:v>1627.5</c:v>
                </c:pt>
                <c:pt idx="2">
                  <c:v>1649</c:v>
                </c:pt>
                <c:pt idx="3">
                  <c:v>1657</c:v>
                </c:pt>
                <c:pt idx="4">
                  <c:v>1641.7</c:v>
                </c:pt>
                <c:pt idx="5">
                  <c:v>1670</c:v>
                </c:pt>
                <c:pt idx="6">
                  <c:v>1670.3</c:v>
                </c:pt>
                <c:pt idx="7">
                  <c:v>1678.7</c:v>
                </c:pt>
                <c:pt idx="8">
                  <c:v>1667.3</c:v>
                </c:pt>
                <c:pt idx="9">
                  <c:v>1700.5</c:v>
                </c:pt>
                <c:pt idx="10">
                  <c:v>1711.7</c:v>
                </c:pt>
                <c:pt idx="11">
                  <c:v>1711.4</c:v>
                </c:pt>
                <c:pt idx="12">
                  <c:v>1721.1</c:v>
                </c:pt>
                <c:pt idx="13">
                  <c:v>1692.9</c:v>
                </c:pt>
                <c:pt idx="14">
                  <c:v>1662.4</c:v>
                </c:pt>
                <c:pt idx="15">
                  <c:v>1658.5</c:v>
                </c:pt>
                <c:pt idx="16">
                  <c:v>1660.4</c:v>
                </c:pt>
                <c:pt idx="17">
                  <c:v>1626.7</c:v>
                </c:pt>
                <c:pt idx="18">
                  <c:v>1623.3</c:v>
                </c:pt>
                <c:pt idx="19">
                  <c:v>1645.3</c:v>
                </c:pt>
                <c:pt idx="20">
                  <c:v>1670.8</c:v>
                </c:pt>
                <c:pt idx="21">
                  <c:v>1664.6</c:v>
                </c:pt>
                <c:pt idx="22">
                  <c:v>1659.7</c:v>
                </c:pt>
                <c:pt idx="23">
                  <c:v>1666.2</c:v>
                </c:pt>
                <c:pt idx="24">
                  <c:v>1671.7</c:v>
                </c:pt>
                <c:pt idx="25">
                  <c:v>1665.4</c:v>
                </c:pt>
                <c:pt idx="26">
                  <c:v>1696.5</c:v>
                </c:pt>
                <c:pt idx="27">
                  <c:v>1705</c:v>
                </c:pt>
                <c:pt idx="28">
                  <c:v>1728.1</c:v>
                </c:pt>
                <c:pt idx="29">
                  <c:v>1716.2</c:v>
                </c:pt>
                <c:pt idx="30">
                  <c:v>1708</c:v>
                </c:pt>
                <c:pt idx="31">
                  <c:v>1715.3</c:v>
                </c:pt>
                <c:pt idx="32">
                  <c:v>1700.4</c:v>
                </c:pt>
                <c:pt idx="34">
                  <c:v>1709.8</c:v>
                </c:pt>
                <c:pt idx="35">
                  <c:v>1696.6</c:v>
                </c:pt>
                <c:pt idx="36">
                  <c:v>1712.8</c:v>
                </c:pt>
                <c:pt idx="37">
                  <c:v>1723.2</c:v>
                </c:pt>
                <c:pt idx="38">
                  <c:v>1736.6</c:v>
                </c:pt>
                <c:pt idx="39">
                  <c:v>1736.1</c:v>
                </c:pt>
                <c:pt idx="40">
                  <c:v>1757.7</c:v>
                </c:pt>
                <c:pt idx="41">
                  <c:v>1747.8</c:v>
                </c:pt>
                <c:pt idx="42">
                  <c:v>1746.8</c:v>
                </c:pt>
                <c:pt idx="43">
                  <c:v>1734</c:v>
                </c:pt>
                <c:pt idx="44">
                  <c:v>1747.6</c:v>
                </c:pt>
                <c:pt idx="45">
                  <c:v>1755.3</c:v>
                </c:pt>
                <c:pt idx="46">
                  <c:v>1760.3</c:v>
                </c:pt>
                <c:pt idx="47">
                  <c:v>1773.2</c:v>
                </c:pt>
                <c:pt idx="48">
                  <c:v>1781.4</c:v>
                </c:pt>
                <c:pt idx="49">
                  <c:v>1798.6</c:v>
                </c:pt>
                <c:pt idx="50">
                  <c:v>1789.7</c:v>
                </c:pt>
                <c:pt idx="51">
                  <c:v>1795.6</c:v>
                </c:pt>
                <c:pt idx="52">
                  <c:v>1794</c:v>
                </c:pt>
                <c:pt idx="53">
                  <c:v>1786.8</c:v>
                </c:pt>
                <c:pt idx="54">
                  <c:v>1772.9</c:v>
                </c:pt>
                <c:pt idx="55">
                  <c:v>1788.5</c:v>
                </c:pt>
                <c:pt idx="56">
                  <c:v>1758</c:v>
                </c:pt>
                <c:pt idx="57">
                  <c:v>1771.1</c:v>
                </c:pt>
                <c:pt idx="58">
                  <c:v>1769</c:v>
                </c:pt>
                <c:pt idx="59">
                  <c:v>1762.9</c:v>
                </c:pt>
                <c:pt idx="60">
                  <c:v>1750.3</c:v>
                </c:pt>
                <c:pt idx="61">
                  <c:v>1719.1</c:v>
                </c:pt>
                <c:pt idx="62">
                  <c:v>1717.7</c:v>
                </c:pt>
                <c:pt idx="63">
                  <c:v>1719</c:v>
                </c:pt>
                <c:pt idx="64">
                  <c:v>1727.1</c:v>
                </c:pt>
                <c:pt idx="65">
                  <c:v>1712.7</c:v>
                </c:pt>
                <c:pt idx="66">
                  <c:v>1699.5</c:v>
                </c:pt>
                <c:pt idx="67">
                  <c:v>1710</c:v>
                </c:pt>
                <c:pt idx="68">
                  <c:v>1709.2</c:v>
                </c:pt>
                <c:pt idx="69">
                  <c:v>1702.4</c:v>
                </c:pt>
                <c:pt idx="70">
                  <c:v>1704.5</c:v>
                </c:pt>
                <c:pt idx="71">
                  <c:v>1734.2</c:v>
                </c:pt>
                <c:pt idx="72">
                  <c:v>1723.3</c:v>
                </c:pt>
                <c:pt idx="73">
                  <c:v>1730</c:v>
                </c:pt>
                <c:pt idx="74">
                  <c:v>1740.6</c:v>
                </c:pt>
                <c:pt idx="75">
                  <c:v>1737.9</c:v>
                </c:pt>
                <c:pt idx="76">
                  <c:v>1734.9</c:v>
                </c:pt>
                <c:pt idx="77">
                  <c:v>1761.8</c:v>
                </c:pt>
                <c:pt idx="79">
                  <c:v>1798.9</c:v>
                </c:pt>
                <c:pt idx="80">
                  <c:v>1804.1</c:v>
                </c:pt>
                <c:pt idx="81">
                  <c:v>1813.7</c:v>
                </c:pt>
                <c:pt idx="82">
                  <c:v>1817.5</c:v>
                </c:pt>
                <c:pt idx="83">
                  <c:v>1820.9</c:v>
                </c:pt>
                <c:pt idx="84">
                  <c:v>1826.5</c:v>
                </c:pt>
                <c:pt idx="85">
                  <c:v>1825.7</c:v>
                </c:pt>
                <c:pt idx="86">
                  <c:v>1834.3</c:v>
                </c:pt>
                <c:pt idx="87">
                  <c:v>1834.6</c:v>
                </c:pt>
                <c:pt idx="89">
                  <c:v>1835.6</c:v>
                </c:pt>
                <c:pt idx="90">
                  <c:v>1845.7</c:v>
                </c:pt>
                <c:pt idx="91">
                  <c:v>1815.3</c:v>
                </c:pt>
                <c:pt idx="92">
                  <c:v>1809.5</c:v>
                </c:pt>
                <c:pt idx="93">
                  <c:v>1828</c:v>
                </c:pt>
                <c:pt idx="94">
                  <c:v>1871.5</c:v>
                </c:pt>
                <c:pt idx="95">
                  <c:v>1848.8</c:v>
                </c:pt>
                <c:pt idx="96">
                  <c:v>1851.9</c:v>
                </c:pt>
                <c:pt idx="97">
                  <c:v>1847.5</c:v>
                </c:pt>
                <c:pt idx="98">
                  <c:v>1839.2</c:v>
                </c:pt>
                <c:pt idx="99">
                  <c:v>1845.4</c:v>
                </c:pt>
              </c:numCache>
            </c:numRef>
          </c:val>
          <c:smooth val="0"/>
          <c:extLst>
            <c:ext xmlns:c16="http://schemas.microsoft.com/office/drawing/2014/chart" uri="{C3380CC4-5D6E-409C-BE32-E72D297353CC}">
              <c16:uniqueId val="{00000002-2FB1-4725-BB9A-76FF2D582D83}"/>
            </c:ext>
          </c:extLst>
        </c:ser>
        <c:dLbls>
          <c:showLegendKey val="0"/>
          <c:showVal val="0"/>
          <c:showCatName val="0"/>
          <c:showSerName val="0"/>
          <c:showPercent val="0"/>
          <c:showBubbleSize val="0"/>
        </c:dLbls>
        <c:hiLowLines>
          <c:spPr>
            <a:ln w="9525" cap="flat" cmpd="sng" algn="ctr">
              <a:solidFill>
                <a:schemeClr val="tx1">
                  <a:lumMod val="75000"/>
                  <a:lumOff val="25000"/>
                </a:schemeClr>
              </a:solidFill>
              <a:round/>
            </a:ln>
            <a:effectLst/>
          </c:spPr>
        </c:hiLowLines>
        <c:axId val="644772856"/>
        <c:axId val="644767608"/>
      </c:stockChart>
      <c:catAx>
        <c:axId val="6447728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644767608"/>
        <c:crosses val="autoZero"/>
        <c:auto val="1"/>
        <c:lblAlgn val="ctr"/>
        <c:lblOffset val="100"/>
        <c:noMultiLvlLbl val="0"/>
      </c:catAx>
      <c:valAx>
        <c:axId val="644767608"/>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6447728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[progetto finale 1.xlsx]DATA&amp;PIVOT2!PivotTable2</c:name>
    <c:fmtId val="2"/>
  </c:pivotSource>
  <c:chart>
    <c:title>
      <c:tx>
        <c:rich>
          <a:bodyPr rot="0" spcFirstLastPara="1" vertOverflow="ellipsis" vert="horz" wrap="square" anchor="ctr" anchorCtr="1"/>
          <a:lstStyle/>
          <a:p>
            <a:pPr>
              <a:defRPr lang="it-IT" sz="1400" b="1" i="0" u="none" strike="noStrike" kern="1200" spc="0" baseline="0">
                <a:solidFill>
                  <a:sysClr val="windowText" lastClr="000000">
                    <a:lumMod val="65000"/>
                    <a:lumOff val="35000"/>
                  </a:sysClr>
                </a:solidFill>
                <a:latin typeface="+mn-lt"/>
                <a:ea typeface="+mn-ea"/>
                <a:cs typeface="+mn-cs"/>
              </a:defRPr>
            </a:pPr>
            <a:r>
              <a:rPr lang="it-IT" sz="1400" b="1" i="0" u="none" strike="noStrike" kern="1200" spc="0" baseline="0">
                <a:solidFill>
                  <a:sysClr val="windowText" lastClr="000000">
                    <a:lumMod val="65000"/>
                    <a:lumOff val="35000"/>
                  </a:sysClr>
                </a:solidFill>
                <a:latin typeface="+mn-lt"/>
                <a:ea typeface="+mn-ea"/>
                <a:cs typeface="+mn-cs"/>
              </a:rPr>
              <a:t>FATTURATO x MESE (x DATA) x VENDITORE (x REGIONE)</a:t>
            </a:r>
          </a:p>
        </c:rich>
      </c:tx>
      <c:overlay val="0"/>
      <c:spPr>
        <a:noFill/>
        <a:ln>
          <a:noFill/>
        </a:ln>
        <a:effectLst/>
      </c:spPr>
      <c:txPr>
        <a:bodyPr rot="0" spcFirstLastPara="1" vertOverflow="ellipsis" vert="horz" wrap="square" anchor="ctr" anchorCtr="1"/>
        <a:lstStyle/>
        <a:p>
          <a:pPr>
            <a:defRPr lang="it-IT" sz="1400" b="1" i="0" u="none" strike="noStrike" kern="1200" spc="0" baseline="0">
              <a:solidFill>
                <a:sysClr val="windowText" lastClr="000000">
                  <a:lumMod val="65000"/>
                  <a:lumOff val="35000"/>
                </a:sysClr>
              </a:solidFill>
              <a:latin typeface="+mn-lt"/>
              <a:ea typeface="+mn-ea"/>
              <a:cs typeface="+mn-cs"/>
            </a:defRPr>
          </a:pPr>
          <a:endParaRPr lang="it-IT"/>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'DATA&amp;PIVOT2'!$W$3:$W$5</c:f>
              <c:strCache>
                <c:ptCount val="1"/>
                <c:pt idx="0">
                  <c:v>Bianchi</c:v>
                </c:pt>
              </c:strCache>
            </c:strRef>
          </c:tx>
          <c:spPr>
            <a:ln w="28575" cap="rnd">
              <a:solidFill>
                <a:schemeClr val="accent1"/>
              </a:solidFill>
              <a:round/>
            </a:ln>
            <a:effectLst/>
          </c:spPr>
          <c:marker>
            <c:symbol val="none"/>
          </c:marker>
          <c:cat>
            <c:strRef>
              <c:f>'DATA&amp;PIVOT2'!$V$6:$V$10</c:f>
              <c:strCache>
                <c:ptCount val="4"/>
                <c:pt idx="0">
                  <c:v>giu</c:v>
                </c:pt>
                <c:pt idx="1">
                  <c:v>lug</c:v>
                </c:pt>
                <c:pt idx="2">
                  <c:v>ago</c:v>
                </c:pt>
                <c:pt idx="3">
                  <c:v>set</c:v>
                </c:pt>
              </c:strCache>
            </c:strRef>
          </c:cat>
          <c:val>
            <c:numRef>
              <c:f>'DATA&amp;PIVOT2'!$W$6:$W$10</c:f>
              <c:numCache>
                <c:formatCode>_-* #,##0\ "€"_-;\-* #,##0\ "€"_-;_-* "-"??\ "€"_-;_-@_-</c:formatCode>
                <c:ptCount val="4"/>
                <c:pt idx="0">
                  <c:v>2990</c:v>
                </c:pt>
                <c:pt idx="1">
                  <c:v>79098</c:v>
                </c:pt>
                <c:pt idx="2">
                  <c:v>48840</c:v>
                </c:pt>
                <c:pt idx="3">
                  <c:v>39040</c:v>
                </c:pt>
              </c:numCache>
            </c:numRef>
          </c:val>
          <c:smooth val="0"/>
          <c:extLst>
            <c:ext xmlns:c16="http://schemas.microsoft.com/office/drawing/2014/chart" uri="{C3380CC4-5D6E-409C-BE32-E72D297353CC}">
              <c16:uniqueId val="{00000000-6D87-4BAF-ABD6-66272211659A}"/>
            </c:ext>
          </c:extLst>
        </c:ser>
        <c:ser>
          <c:idx val="1"/>
          <c:order val="1"/>
          <c:tx>
            <c:strRef>
              <c:f>'DATA&amp;PIVOT2'!$X$3:$X$5</c:f>
              <c:strCache>
                <c:ptCount val="1"/>
                <c:pt idx="0">
                  <c:v>Neri</c:v>
                </c:pt>
              </c:strCache>
            </c:strRef>
          </c:tx>
          <c:spPr>
            <a:ln w="28575" cap="rnd">
              <a:solidFill>
                <a:schemeClr val="accent2"/>
              </a:solidFill>
              <a:round/>
            </a:ln>
            <a:effectLst/>
          </c:spPr>
          <c:marker>
            <c:symbol val="none"/>
          </c:marker>
          <c:cat>
            <c:strRef>
              <c:f>'DATA&amp;PIVOT2'!$V$6:$V$10</c:f>
              <c:strCache>
                <c:ptCount val="4"/>
                <c:pt idx="0">
                  <c:v>giu</c:v>
                </c:pt>
                <c:pt idx="1">
                  <c:v>lug</c:v>
                </c:pt>
                <c:pt idx="2">
                  <c:v>ago</c:v>
                </c:pt>
                <c:pt idx="3">
                  <c:v>set</c:v>
                </c:pt>
              </c:strCache>
            </c:strRef>
          </c:cat>
          <c:val>
            <c:numRef>
              <c:f>'DATA&amp;PIVOT2'!$X$6:$X$10</c:f>
              <c:numCache>
                <c:formatCode>_-* #,##0\ "€"_-;\-* #,##0\ "€"_-;_-* "-"??\ "€"_-;_-@_-</c:formatCode>
                <c:ptCount val="4"/>
                <c:pt idx="1">
                  <c:v>18301</c:v>
                </c:pt>
                <c:pt idx="2">
                  <c:v>48234</c:v>
                </c:pt>
                <c:pt idx="3">
                  <c:v>19000</c:v>
                </c:pt>
              </c:numCache>
            </c:numRef>
          </c:val>
          <c:smooth val="0"/>
          <c:extLst>
            <c:ext xmlns:c16="http://schemas.microsoft.com/office/drawing/2014/chart" uri="{C3380CC4-5D6E-409C-BE32-E72D297353CC}">
              <c16:uniqueId val="{00000022-6D87-4BAF-ABD6-66272211659A}"/>
            </c:ext>
          </c:extLst>
        </c:ser>
        <c:ser>
          <c:idx val="2"/>
          <c:order val="2"/>
          <c:tx>
            <c:strRef>
              <c:f>'DATA&amp;PIVOT2'!$Y$3:$Y$5</c:f>
              <c:strCache>
                <c:ptCount val="1"/>
                <c:pt idx="0">
                  <c:v>Rossi</c:v>
                </c:pt>
              </c:strCache>
            </c:strRef>
          </c:tx>
          <c:spPr>
            <a:ln w="28575" cap="rnd">
              <a:solidFill>
                <a:schemeClr val="accent3"/>
              </a:solidFill>
              <a:round/>
            </a:ln>
            <a:effectLst/>
          </c:spPr>
          <c:marker>
            <c:symbol val="none"/>
          </c:marker>
          <c:cat>
            <c:strRef>
              <c:f>'DATA&amp;PIVOT2'!$V$6:$V$10</c:f>
              <c:strCache>
                <c:ptCount val="4"/>
                <c:pt idx="0">
                  <c:v>giu</c:v>
                </c:pt>
                <c:pt idx="1">
                  <c:v>lug</c:v>
                </c:pt>
                <c:pt idx="2">
                  <c:v>ago</c:v>
                </c:pt>
                <c:pt idx="3">
                  <c:v>set</c:v>
                </c:pt>
              </c:strCache>
            </c:strRef>
          </c:cat>
          <c:val>
            <c:numRef>
              <c:f>'DATA&amp;PIVOT2'!$Y$6:$Y$10</c:f>
              <c:numCache>
                <c:formatCode>_-* #,##0\ "€"_-;\-* #,##0\ "€"_-;_-* "-"??\ "€"_-;_-@_-</c:formatCode>
                <c:ptCount val="4"/>
                <c:pt idx="0">
                  <c:v>10160</c:v>
                </c:pt>
                <c:pt idx="1">
                  <c:v>43120</c:v>
                </c:pt>
                <c:pt idx="2">
                  <c:v>21340</c:v>
                </c:pt>
                <c:pt idx="3">
                  <c:v>24190</c:v>
                </c:pt>
              </c:numCache>
            </c:numRef>
          </c:val>
          <c:smooth val="0"/>
          <c:extLst>
            <c:ext xmlns:c16="http://schemas.microsoft.com/office/drawing/2014/chart" uri="{C3380CC4-5D6E-409C-BE32-E72D297353CC}">
              <c16:uniqueId val="{00000023-6D87-4BAF-ABD6-66272211659A}"/>
            </c:ext>
          </c:extLst>
        </c:ser>
        <c:ser>
          <c:idx val="3"/>
          <c:order val="3"/>
          <c:tx>
            <c:strRef>
              <c:f>'DATA&amp;PIVOT2'!$Z$3:$Z$5</c:f>
              <c:strCache>
                <c:ptCount val="1"/>
                <c:pt idx="0">
                  <c:v>Verdi</c:v>
                </c:pt>
              </c:strCache>
            </c:strRef>
          </c:tx>
          <c:spPr>
            <a:ln w="28575" cap="rnd">
              <a:solidFill>
                <a:schemeClr val="accent4"/>
              </a:solidFill>
              <a:round/>
            </a:ln>
            <a:effectLst/>
          </c:spPr>
          <c:marker>
            <c:symbol val="none"/>
          </c:marker>
          <c:cat>
            <c:strRef>
              <c:f>'DATA&amp;PIVOT2'!$V$6:$V$10</c:f>
              <c:strCache>
                <c:ptCount val="4"/>
                <c:pt idx="0">
                  <c:v>giu</c:v>
                </c:pt>
                <c:pt idx="1">
                  <c:v>lug</c:v>
                </c:pt>
                <c:pt idx="2">
                  <c:v>ago</c:v>
                </c:pt>
                <c:pt idx="3">
                  <c:v>set</c:v>
                </c:pt>
              </c:strCache>
            </c:strRef>
          </c:cat>
          <c:val>
            <c:numRef>
              <c:f>'DATA&amp;PIVOT2'!$Z$6:$Z$10</c:f>
              <c:numCache>
                <c:formatCode>_-* #,##0\ "€"_-;\-* #,##0\ "€"_-;_-* "-"??\ "€"_-;_-@_-</c:formatCode>
                <c:ptCount val="4"/>
                <c:pt idx="0">
                  <c:v>3072</c:v>
                </c:pt>
                <c:pt idx="1">
                  <c:v>40912</c:v>
                </c:pt>
                <c:pt idx="2">
                  <c:v>53022</c:v>
                </c:pt>
                <c:pt idx="3">
                  <c:v>36350</c:v>
                </c:pt>
              </c:numCache>
            </c:numRef>
          </c:val>
          <c:smooth val="0"/>
          <c:extLst>
            <c:ext xmlns:c16="http://schemas.microsoft.com/office/drawing/2014/chart" uri="{C3380CC4-5D6E-409C-BE32-E72D297353CC}">
              <c16:uniqueId val="{00000024-6D87-4BAF-ABD6-66272211659A}"/>
            </c:ext>
          </c:extLst>
        </c:ser>
        <c:dLbls>
          <c:showLegendKey val="0"/>
          <c:showVal val="0"/>
          <c:showCatName val="0"/>
          <c:showSerName val="0"/>
          <c:showPercent val="0"/>
          <c:showBubbleSize val="0"/>
        </c:dLbls>
        <c:smooth val="0"/>
        <c:axId val="707771408"/>
        <c:axId val="707775672"/>
      </c:lineChart>
      <c:catAx>
        <c:axId val="7077714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it-IT"/>
          </a:p>
        </c:txPr>
        <c:crossAx val="707775672"/>
        <c:crosses val="autoZero"/>
        <c:auto val="1"/>
        <c:lblAlgn val="ctr"/>
        <c:lblOffset val="100"/>
        <c:noMultiLvlLbl val="0"/>
      </c:catAx>
      <c:valAx>
        <c:axId val="707775672"/>
        <c:scaling>
          <c:orientation val="minMax"/>
        </c:scaling>
        <c:delete val="0"/>
        <c:axPos val="l"/>
        <c:majorGridlines>
          <c:spPr>
            <a:ln w="9525" cap="flat" cmpd="sng" algn="ctr">
              <a:solidFill>
                <a:schemeClr val="tx1">
                  <a:lumMod val="15000"/>
                  <a:lumOff val="85000"/>
                </a:schemeClr>
              </a:solidFill>
              <a:round/>
            </a:ln>
            <a:effectLst/>
          </c:spPr>
        </c:majorGridlines>
        <c:numFmt formatCode="_-* #,##0\ &quot;€&quot;_-;\-* #,##0\ &quot;€&quot;_-;_-* &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it-IT"/>
          </a:p>
        </c:txPr>
        <c:crossAx val="7077714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it-I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[progetto finale 1.xlsx]DATA&amp;PIVOT2!PivotTable3</c:name>
    <c:fmtId val="2"/>
  </c:pivotSource>
  <c:chart>
    <c:title>
      <c:tx>
        <c:rich>
          <a:bodyPr rot="0" spcFirstLastPara="1" vertOverflow="ellipsis" vert="horz" wrap="square" anchor="ctr" anchorCtr="1"/>
          <a:lstStyle/>
          <a:p>
            <a:pPr algn="ctr" rtl="0">
              <a:defRPr lang="en-US" sz="1400" b="1" i="0" u="none" strike="noStrike" kern="1200" spc="0" baseline="0">
                <a:solidFill>
                  <a:sysClr val="windowText" lastClr="000000">
                    <a:lumMod val="65000"/>
                    <a:lumOff val="35000"/>
                  </a:sysClr>
                </a:solidFill>
                <a:latin typeface="+mn-lt"/>
                <a:ea typeface="+mn-ea"/>
                <a:cs typeface="+mn-cs"/>
              </a:defRPr>
            </a:pPr>
            <a:r>
              <a:rPr lang="en-US" sz="1400" b="1" i="0" u="none" strike="noStrike" kern="1200" spc="0" baseline="0">
                <a:solidFill>
                  <a:sysClr val="windowText" lastClr="000000">
                    <a:lumMod val="65000"/>
                    <a:lumOff val="35000"/>
                  </a:sysClr>
                </a:solidFill>
                <a:latin typeface="+mn-lt"/>
                <a:ea typeface="+mn-ea"/>
                <a:cs typeface="+mn-cs"/>
              </a:rPr>
              <a:t>TOTALE FATTURATO x VENDITORE (x REGIONE)</a:t>
            </a:r>
          </a:p>
        </c:rich>
      </c:tx>
      <c:overlay val="0"/>
      <c:spPr>
        <a:noFill/>
        <a:ln>
          <a:noFill/>
        </a:ln>
        <a:effectLst/>
      </c:spPr>
      <c:txPr>
        <a:bodyPr rot="0" spcFirstLastPara="1" vertOverflow="ellipsis" vert="horz" wrap="square" anchor="ctr" anchorCtr="1"/>
        <a:lstStyle/>
        <a:p>
          <a:pPr algn="ctr" rtl="0">
            <a:defRPr lang="en-US" sz="1400" b="1" i="0" u="none" strike="noStrike" kern="1200" spc="0" baseline="0">
              <a:solidFill>
                <a:sysClr val="windowText" lastClr="000000">
                  <a:lumMod val="65000"/>
                  <a:lumOff val="35000"/>
                </a:sysClr>
              </a:solidFill>
              <a:latin typeface="+mn-lt"/>
              <a:ea typeface="+mn-ea"/>
              <a:cs typeface="+mn-cs"/>
            </a:defRPr>
          </a:pPr>
          <a:endParaRPr lang="it-IT"/>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'DATA&amp;PIVOT2'!$AE$3</c:f>
              <c:strCache>
                <c:ptCount val="1"/>
                <c:pt idx="0">
                  <c:v>Total</c:v>
                </c:pt>
              </c:strCache>
            </c:strRef>
          </c:tx>
          <c:spPr>
            <a:solidFill>
              <a:schemeClr val="accent1"/>
            </a:solidFill>
            <a:ln>
              <a:noFill/>
            </a:ln>
            <a:effectLst/>
          </c:spPr>
          <c:invertIfNegative val="0"/>
          <c:cat>
            <c:strRef>
              <c:f>'DATA&amp;PIVOT2'!$AD$4:$AD$8</c:f>
              <c:strCache>
                <c:ptCount val="4"/>
                <c:pt idx="0">
                  <c:v>Bianchi</c:v>
                </c:pt>
                <c:pt idx="1">
                  <c:v>Neri</c:v>
                </c:pt>
                <c:pt idx="2">
                  <c:v>Rossi</c:v>
                </c:pt>
                <c:pt idx="3">
                  <c:v>Verdi</c:v>
                </c:pt>
              </c:strCache>
            </c:strRef>
          </c:cat>
          <c:val>
            <c:numRef>
              <c:f>'DATA&amp;PIVOT2'!$AE$4:$AE$8</c:f>
              <c:numCache>
                <c:formatCode>_-* #,##0\ "€"_-;\-* #,##0\ "€"_-;_-* "-"??\ "€"_-;_-@_-</c:formatCode>
                <c:ptCount val="4"/>
                <c:pt idx="0">
                  <c:v>169968</c:v>
                </c:pt>
                <c:pt idx="1">
                  <c:v>85535</c:v>
                </c:pt>
                <c:pt idx="2">
                  <c:v>98810</c:v>
                </c:pt>
                <c:pt idx="3">
                  <c:v>133356</c:v>
                </c:pt>
              </c:numCache>
            </c:numRef>
          </c:val>
          <c:extLst>
            <c:ext xmlns:c16="http://schemas.microsoft.com/office/drawing/2014/chart" uri="{C3380CC4-5D6E-409C-BE32-E72D297353CC}">
              <c16:uniqueId val="{00000000-42C3-4ACD-83BE-A41B99D0E85A}"/>
            </c:ext>
          </c:extLst>
        </c:ser>
        <c:dLbls>
          <c:showLegendKey val="0"/>
          <c:showVal val="0"/>
          <c:showCatName val="0"/>
          <c:showSerName val="0"/>
          <c:showPercent val="0"/>
          <c:showBubbleSize val="0"/>
        </c:dLbls>
        <c:gapWidth val="182"/>
        <c:axId val="1004337056"/>
        <c:axId val="1004339680"/>
      </c:barChart>
      <c:catAx>
        <c:axId val="10043370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it-IT"/>
          </a:p>
        </c:txPr>
        <c:crossAx val="1004339680"/>
        <c:crosses val="autoZero"/>
        <c:auto val="1"/>
        <c:lblAlgn val="ctr"/>
        <c:lblOffset val="100"/>
        <c:noMultiLvlLbl val="0"/>
      </c:catAx>
      <c:valAx>
        <c:axId val="1004339680"/>
        <c:scaling>
          <c:orientation val="minMax"/>
        </c:scaling>
        <c:delete val="0"/>
        <c:axPos val="l"/>
        <c:majorGridlines>
          <c:spPr>
            <a:ln w="9525" cap="flat" cmpd="sng" algn="ctr">
              <a:solidFill>
                <a:schemeClr val="tx1">
                  <a:lumMod val="15000"/>
                  <a:lumOff val="85000"/>
                </a:schemeClr>
              </a:solidFill>
              <a:round/>
            </a:ln>
            <a:effectLst/>
          </c:spPr>
        </c:majorGridlines>
        <c:numFmt formatCode="_-* #,##0\ &quot;€&quot;_-;\-* #,##0\ &quot;€&quot;_-;_-* &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it-IT"/>
          </a:p>
        </c:txPr>
        <c:crossAx val="10043370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it-I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[progetto finale 1.xlsx]DATA&amp;PIVOT1!PivotTable5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it-IT" b="1"/>
              <a:t>STIPENDIO MEDIO x ANZIANITA'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t-IT"/>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'DATA&amp;PIVOT1'!$BH$4:$BH$6</c:f>
              <c:strCache>
                <c:ptCount val="1"/>
                <c:pt idx="0">
                  <c:v>05:00:00</c:v>
                </c:pt>
              </c:strCache>
            </c:strRef>
          </c:tx>
          <c:spPr>
            <a:solidFill>
              <a:schemeClr val="accent1"/>
            </a:solidFill>
            <a:ln>
              <a:noFill/>
            </a:ln>
            <a:effectLst/>
          </c:spPr>
          <c:invertIfNegative val="0"/>
          <c:cat>
            <c:strRef>
              <c:f>'DATA&amp;PIVOT1'!$BG$7:$BG$29</c:f>
              <c:strCache>
                <c:ptCount val="22"/>
                <c:pt idx="0">
                  <c:v>0</c:v>
                </c:pt>
                <c:pt idx="1">
                  <c:v>1</c:v>
                </c:pt>
                <c:pt idx="2">
                  <c:v>2</c:v>
                </c:pt>
                <c:pt idx="3">
                  <c:v>3</c:v>
                </c:pt>
                <c:pt idx="4">
                  <c:v>4</c:v>
                </c:pt>
                <c:pt idx="5">
                  <c:v>5</c:v>
                </c:pt>
                <c:pt idx="6">
                  <c:v>6</c:v>
                </c:pt>
                <c:pt idx="7">
                  <c:v>8</c:v>
                </c:pt>
                <c:pt idx="8">
                  <c:v>9</c:v>
                </c:pt>
                <c:pt idx="9">
                  <c:v>10</c:v>
                </c:pt>
                <c:pt idx="10">
                  <c:v>11</c:v>
                </c:pt>
                <c:pt idx="11">
                  <c:v>12</c:v>
                </c:pt>
                <c:pt idx="12">
                  <c:v>14</c:v>
                </c:pt>
                <c:pt idx="13">
                  <c:v>15</c:v>
                </c:pt>
                <c:pt idx="14">
                  <c:v>20</c:v>
                </c:pt>
                <c:pt idx="15">
                  <c:v>22</c:v>
                </c:pt>
                <c:pt idx="16">
                  <c:v>23</c:v>
                </c:pt>
                <c:pt idx="17">
                  <c:v>24</c:v>
                </c:pt>
                <c:pt idx="18">
                  <c:v>26</c:v>
                </c:pt>
                <c:pt idx="19">
                  <c:v>32</c:v>
                </c:pt>
                <c:pt idx="20">
                  <c:v>34</c:v>
                </c:pt>
                <c:pt idx="21">
                  <c:v>35</c:v>
                </c:pt>
              </c:strCache>
            </c:strRef>
          </c:cat>
          <c:val>
            <c:numRef>
              <c:f>'DATA&amp;PIVOT1'!$BH$7:$BH$29</c:f>
              <c:numCache>
                <c:formatCode>_-* #,##0\ "€"_-;\-* #,##0\ "€"_-;_-* "-"??\ "€"_-;_-@_-</c:formatCode>
                <c:ptCount val="22"/>
                <c:pt idx="2">
                  <c:v>1230</c:v>
                </c:pt>
                <c:pt idx="3">
                  <c:v>1252</c:v>
                </c:pt>
                <c:pt idx="4">
                  <c:v>1245</c:v>
                </c:pt>
              </c:numCache>
            </c:numRef>
          </c:val>
          <c:extLst>
            <c:ext xmlns:c16="http://schemas.microsoft.com/office/drawing/2014/chart" uri="{C3380CC4-5D6E-409C-BE32-E72D297353CC}">
              <c16:uniqueId val="{00000000-4E01-48AE-BA5D-B1D2F47A6252}"/>
            </c:ext>
          </c:extLst>
        </c:ser>
        <c:ser>
          <c:idx val="1"/>
          <c:order val="1"/>
          <c:tx>
            <c:strRef>
              <c:f>'DATA&amp;PIVOT1'!$BI$4:$BI$6</c:f>
              <c:strCache>
                <c:ptCount val="1"/>
                <c:pt idx="0">
                  <c:v>20:00:00</c:v>
                </c:pt>
              </c:strCache>
            </c:strRef>
          </c:tx>
          <c:spPr>
            <a:solidFill>
              <a:schemeClr val="accent2"/>
            </a:solidFill>
            <a:ln>
              <a:noFill/>
            </a:ln>
            <a:effectLst/>
          </c:spPr>
          <c:invertIfNegative val="0"/>
          <c:cat>
            <c:strRef>
              <c:f>'DATA&amp;PIVOT1'!$BG$7:$BG$29</c:f>
              <c:strCache>
                <c:ptCount val="22"/>
                <c:pt idx="0">
                  <c:v>0</c:v>
                </c:pt>
                <c:pt idx="1">
                  <c:v>1</c:v>
                </c:pt>
                <c:pt idx="2">
                  <c:v>2</c:v>
                </c:pt>
                <c:pt idx="3">
                  <c:v>3</c:v>
                </c:pt>
                <c:pt idx="4">
                  <c:v>4</c:v>
                </c:pt>
                <c:pt idx="5">
                  <c:v>5</c:v>
                </c:pt>
                <c:pt idx="6">
                  <c:v>6</c:v>
                </c:pt>
                <c:pt idx="7">
                  <c:v>8</c:v>
                </c:pt>
                <c:pt idx="8">
                  <c:v>9</c:v>
                </c:pt>
                <c:pt idx="9">
                  <c:v>10</c:v>
                </c:pt>
                <c:pt idx="10">
                  <c:v>11</c:v>
                </c:pt>
                <c:pt idx="11">
                  <c:v>12</c:v>
                </c:pt>
                <c:pt idx="12">
                  <c:v>14</c:v>
                </c:pt>
                <c:pt idx="13">
                  <c:v>15</c:v>
                </c:pt>
                <c:pt idx="14">
                  <c:v>20</c:v>
                </c:pt>
                <c:pt idx="15">
                  <c:v>22</c:v>
                </c:pt>
                <c:pt idx="16">
                  <c:v>23</c:v>
                </c:pt>
                <c:pt idx="17">
                  <c:v>24</c:v>
                </c:pt>
                <c:pt idx="18">
                  <c:v>26</c:v>
                </c:pt>
                <c:pt idx="19">
                  <c:v>32</c:v>
                </c:pt>
                <c:pt idx="20">
                  <c:v>34</c:v>
                </c:pt>
                <c:pt idx="21">
                  <c:v>35</c:v>
                </c:pt>
              </c:strCache>
            </c:strRef>
          </c:cat>
          <c:val>
            <c:numRef>
              <c:f>'DATA&amp;PIVOT1'!$BI$7:$BI$29</c:f>
              <c:numCache>
                <c:formatCode>_-* #,##0\ "€"_-;\-* #,##0\ "€"_-;_-* "-"??\ "€"_-;_-@_-</c:formatCode>
                <c:ptCount val="22"/>
                <c:pt idx="4">
                  <c:v>1270</c:v>
                </c:pt>
                <c:pt idx="5">
                  <c:v>1600</c:v>
                </c:pt>
                <c:pt idx="7">
                  <c:v>1676</c:v>
                </c:pt>
                <c:pt idx="10">
                  <c:v>1537</c:v>
                </c:pt>
                <c:pt idx="11">
                  <c:v>1536.5</c:v>
                </c:pt>
                <c:pt idx="12">
                  <c:v>1972.6666666666667</c:v>
                </c:pt>
                <c:pt idx="13">
                  <c:v>2275</c:v>
                </c:pt>
                <c:pt idx="15">
                  <c:v>4900</c:v>
                </c:pt>
                <c:pt idx="16">
                  <c:v>1670</c:v>
                </c:pt>
              </c:numCache>
            </c:numRef>
          </c:val>
          <c:extLst>
            <c:ext xmlns:c16="http://schemas.microsoft.com/office/drawing/2014/chart" uri="{C3380CC4-5D6E-409C-BE32-E72D297353CC}">
              <c16:uniqueId val="{0000001E-4E01-48AE-BA5D-B1D2F47A6252}"/>
            </c:ext>
          </c:extLst>
        </c:ser>
        <c:ser>
          <c:idx val="2"/>
          <c:order val="2"/>
          <c:tx>
            <c:strRef>
              <c:f>'DATA&amp;PIVOT1'!$BJ$4:$BJ$6</c:f>
              <c:strCache>
                <c:ptCount val="1"/>
                <c:pt idx="0">
                  <c:v>40:00:00</c:v>
                </c:pt>
              </c:strCache>
            </c:strRef>
          </c:tx>
          <c:spPr>
            <a:solidFill>
              <a:schemeClr val="accent3"/>
            </a:solidFill>
            <a:ln>
              <a:noFill/>
            </a:ln>
            <a:effectLst/>
          </c:spPr>
          <c:invertIfNegative val="0"/>
          <c:cat>
            <c:strRef>
              <c:f>'DATA&amp;PIVOT1'!$BG$7:$BG$29</c:f>
              <c:strCache>
                <c:ptCount val="22"/>
                <c:pt idx="0">
                  <c:v>0</c:v>
                </c:pt>
                <c:pt idx="1">
                  <c:v>1</c:v>
                </c:pt>
                <c:pt idx="2">
                  <c:v>2</c:v>
                </c:pt>
                <c:pt idx="3">
                  <c:v>3</c:v>
                </c:pt>
                <c:pt idx="4">
                  <c:v>4</c:v>
                </c:pt>
                <c:pt idx="5">
                  <c:v>5</c:v>
                </c:pt>
                <c:pt idx="6">
                  <c:v>6</c:v>
                </c:pt>
                <c:pt idx="7">
                  <c:v>8</c:v>
                </c:pt>
                <c:pt idx="8">
                  <c:v>9</c:v>
                </c:pt>
                <c:pt idx="9">
                  <c:v>10</c:v>
                </c:pt>
                <c:pt idx="10">
                  <c:v>11</c:v>
                </c:pt>
                <c:pt idx="11">
                  <c:v>12</c:v>
                </c:pt>
                <c:pt idx="12">
                  <c:v>14</c:v>
                </c:pt>
                <c:pt idx="13">
                  <c:v>15</c:v>
                </c:pt>
                <c:pt idx="14">
                  <c:v>20</c:v>
                </c:pt>
                <c:pt idx="15">
                  <c:v>22</c:v>
                </c:pt>
                <c:pt idx="16">
                  <c:v>23</c:v>
                </c:pt>
                <c:pt idx="17">
                  <c:v>24</c:v>
                </c:pt>
                <c:pt idx="18">
                  <c:v>26</c:v>
                </c:pt>
                <c:pt idx="19">
                  <c:v>32</c:v>
                </c:pt>
                <c:pt idx="20">
                  <c:v>34</c:v>
                </c:pt>
                <c:pt idx="21">
                  <c:v>35</c:v>
                </c:pt>
              </c:strCache>
            </c:strRef>
          </c:cat>
          <c:val>
            <c:numRef>
              <c:f>'DATA&amp;PIVOT1'!$BJ$7:$BJ$29</c:f>
              <c:numCache>
                <c:formatCode>_-* #,##0\ "€"_-;\-* #,##0\ "€"_-;_-* "-"??\ "€"_-;_-@_-</c:formatCode>
                <c:ptCount val="22"/>
                <c:pt idx="0">
                  <c:v>400</c:v>
                </c:pt>
                <c:pt idx="1">
                  <c:v>1000</c:v>
                </c:pt>
                <c:pt idx="2">
                  <c:v>1338.6666666666667</c:v>
                </c:pt>
                <c:pt idx="3">
                  <c:v>1271.5</c:v>
                </c:pt>
                <c:pt idx="4">
                  <c:v>1701</c:v>
                </c:pt>
                <c:pt idx="5">
                  <c:v>1361</c:v>
                </c:pt>
                <c:pt idx="6">
                  <c:v>1414</c:v>
                </c:pt>
                <c:pt idx="7">
                  <c:v>1414</c:v>
                </c:pt>
                <c:pt idx="8">
                  <c:v>2030</c:v>
                </c:pt>
                <c:pt idx="9">
                  <c:v>2465.3333333333335</c:v>
                </c:pt>
                <c:pt idx="10">
                  <c:v>1845.6666666666667</c:v>
                </c:pt>
                <c:pt idx="11">
                  <c:v>1545</c:v>
                </c:pt>
                <c:pt idx="12">
                  <c:v>1532</c:v>
                </c:pt>
                <c:pt idx="14">
                  <c:v>2152</c:v>
                </c:pt>
                <c:pt idx="15">
                  <c:v>2474.5</c:v>
                </c:pt>
                <c:pt idx="17">
                  <c:v>2400</c:v>
                </c:pt>
                <c:pt idx="18">
                  <c:v>1750</c:v>
                </c:pt>
                <c:pt idx="19">
                  <c:v>4988.5</c:v>
                </c:pt>
                <c:pt idx="20">
                  <c:v>3200</c:v>
                </c:pt>
                <c:pt idx="21">
                  <c:v>3680</c:v>
                </c:pt>
              </c:numCache>
            </c:numRef>
          </c:val>
          <c:extLst>
            <c:ext xmlns:c16="http://schemas.microsoft.com/office/drawing/2014/chart" uri="{C3380CC4-5D6E-409C-BE32-E72D297353CC}">
              <c16:uniqueId val="{00000031-4E01-48AE-BA5D-B1D2F47A6252}"/>
            </c:ext>
          </c:extLst>
        </c:ser>
        <c:dLbls>
          <c:showLegendKey val="0"/>
          <c:showVal val="0"/>
          <c:showCatName val="0"/>
          <c:showSerName val="0"/>
          <c:showPercent val="0"/>
          <c:showBubbleSize val="0"/>
        </c:dLbls>
        <c:gapWidth val="219"/>
        <c:overlap val="-27"/>
        <c:axId val="1004350832"/>
        <c:axId val="1004346568"/>
      </c:barChart>
      <c:catAx>
        <c:axId val="10043508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1004346568"/>
        <c:crosses val="autoZero"/>
        <c:auto val="1"/>
        <c:lblAlgn val="ctr"/>
        <c:lblOffset val="100"/>
        <c:noMultiLvlLbl val="0"/>
      </c:catAx>
      <c:valAx>
        <c:axId val="1004346568"/>
        <c:scaling>
          <c:orientation val="minMax"/>
        </c:scaling>
        <c:delete val="0"/>
        <c:axPos val="l"/>
        <c:majorGridlines>
          <c:spPr>
            <a:ln w="9525" cap="flat" cmpd="sng" algn="ctr">
              <a:solidFill>
                <a:schemeClr val="tx1">
                  <a:lumMod val="15000"/>
                  <a:lumOff val="85000"/>
                </a:schemeClr>
              </a:solidFill>
              <a:round/>
            </a:ln>
            <a:effectLst/>
          </c:spPr>
        </c:majorGridlines>
        <c:numFmt formatCode="_-* #,##0\ &quot;€&quot;_-;\-* #,##0\ &quot;€&quot;_-;_-* &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10043508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[progetto finale 1.xlsx]DATA&amp;PIVOT1!PivotTable19</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it-IT" b="1"/>
              <a:t>TIPI DI CONTRATTO MEDIO PER ANZIANITA'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t-IT"/>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dLbl>
      </c:pivotFmt>
      <c:pivotFmt>
        <c:idx val="4"/>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dLbl>
      </c:pivotFmt>
      <c:pivotFmt>
        <c:idx val="5"/>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'DATA&amp;PIVOT1'!$P$3:$P$4</c:f>
              <c:strCache>
                <c:ptCount val="1"/>
                <c:pt idx="0">
                  <c:v>05:00:00</c:v>
                </c:pt>
              </c:strCache>
            </c:strRef>
          </c:tx>
          <c:spPr>
            <a:solidFill>
              <a:schemeClr val="accent1"/>
            </a:solidFill>
            <a:ln>
              <a:noFill/>
            </a:ln>
            <a:effectLst/>
          </c:spPr>
          <c:invertIfNegative val="0"/>
          <c:cat>
            <c:strRef>
              <c:f>'DATA&amp;PIVOT1'!$O$5:$O$27</c:f>
              <c:strCache>
                <c:ptCount val="22"/>
                <c:pt idx="0">
                  <c:v>0</c:v>
                </c:pt>
                <c:pt idx="1">
                  <c:v>1</c:v>
                </c:pt>
                <c:pt idx="2">
                  <c:v>2</c:v>
                </c:pt>
                <c:pt idx="3">
                  <c:v>3</c:v>
                </c:pt>
                <c:pt idx="4">
                  <c:v>4</c:v>
                </c:pt>
                <c:pt idx="5">
                  <c:v>5</c:v>
                </c:pt>
                <c:pt idx="6">
                  <c:v>6</c:v>
                </c:pt>
                <c:pt idx="7">
                  <c:v>8</c:v>
                </c:pt>
                <c:pt idx="8">
                  <c:v>9</c:v>
                </c:pt>
                <c:pt idx="9">
                  <c:v>10</c:v>
                </c:pt>
                <c:pt idx="10">
                  <c:v>11</c:v>
                </c:pt>
                <c:pt idx="11">
                  <c:v>12</c:v>
                </c:pt>
                <c:pt idx="12">
                  <c:v>14</c:v>
                </c:pt>
                <c:pt idx="13">
                  <c:v>15</c:v>
                </c:pt>
                <c:pt idx="14">
                  <c:v>20</c:v>
                </c:pt>
                <c:pt idx="15">
                  <c:v>22</c:v>
                </c:pt>
                <c:pt idx="16">
                  <c:v>23</c:v>
                </c:pt>
                <c:pt idx="17">
                  <c:v>24</c:v>
                </c:pt>
                <c:pt idx="18">
                  <c:v>26</c:v>
                </c:pt>
                <c:pt idx="19">
                  <c:v>32</c:v>
                </c:pt>
                <c:pt idx="20">
                  <c:v>34</c:v>
                </c:pt>
                <c:pt idx="21">
                  <c:v>35</c:v>
                </c:pt>
              </c:strCache>
            </c:strRef>
          </c:cat>
          <c:val>
            <c:numRef>
              <c:f>'DATA&amp;PIVOT1'!$P$5:$P$27</c:f>
              <c:numCache>
                <c:formatCode>General</c:formatCode>
                <c:ptCount val="22"/>
                <c:pt idx="2">
                  <c:v>1</c:v>
                </c:pt>
                <c:pt idx="3">
                  <c:v>1</c:v>
                </c:pt>
                <c:pt idx="4">
                  <c:v>1</c:v>
                </c:pt>
              </c:numCache>
            </c:numRef>
          </c:val>
          <c:extLst>
            <c:ext xmlns:c16="http://schemas.microsoft.com/office/drawing/2014/chart" uri="{C3380CC4-5D6E-409C-BE32-E72D297353CC}">
              <c16:uniqueId val="{00000000-39FB-4015-A2BE-F066BB87A245}"/>
            </c:ext>
          </c:extLst>
        </c:ser>
        <c:ser>
          <c:idx val="1"/>
          <c:order val="1"/>
          <c:tx>
            <c:strRef>
              <c:f>'DATA&amp;PIVOT1'!$Q$3:$Q$4</c:f>
              <c:strCache>
                <c:ptCount val="1"/>
                <c:pt idx="0">
                  <c:v>20:00:00</c:v>
                </c:pt>
              </c:strCache>
            </c:strRef>
          </c:tx>
          <c:spPr>
            <a:solidFill>
              <a:schemeClr val="accent2"/>
            </a:solidFill>
            <a:ln>
              <a:noFill/>
            </a:ln>
            <a:effectLst/>
          </c:spPr>
          <c:invertIfNegative val="0"/>
          <c:cat>
            <c:strRef>
              <c:f>'DATA&amp;PIVOT1'!$O$5:$O$27</c:f>
              <c:strCache>
                <c:ptCount val="22"/>
                <c:pt idx="0">
                  <c:v>0</c:v>
                </c:pt>
                <c:pt idx="1">
                  <c:v>1</c:v>
                </c:pt>
                <c:pt idx="2">
                  <c:v>2</c:v>
                </c:pt>
                <c:pt idx="3">
                  <c:v>3</c:v>
                </c:pt>
                <c:pt idx="4">
                  <c:v>4</c:v>
                </c:pt>
                <c:pt idx="5">
                  <c:v>5</c:v>
                </c:pt>
                <c:pt idx="6">
                  <c:v>6</c:v>
                </c:pt>
                <c:pt idx="7">
                  <c:v>8</c:v>
                </c:pt>
                <c:pt idx="8">
                  <c:v>9</c:v>
                </c:pt>
                <c:pt idx="9">
                  <c:v>10</c:v>
                </c:pt>
                <c:pt idx="10">
                  <c:v>11</c:v>
                </c:pt>
                <c:pt idx="11">
                  <c:v>12</c:v>
                </c:pt>
                <c:pt idx="12">
                  <c:v>14</c:v>
                </c:pt>
                <c:pt idx="13">
                  <c:v>15</c:v>
                </c:pt>
                <c:pt idx="14">
                  <c:v>20</c:v>
                </c:pt>
                <c:pt idx="15">
                  <c:v>22</c:v>
                </c:pt>
                <c:pt idx="16">
                  <c:v>23</c:v>
                </c:pt>
                <c:pt idx="17">
                  <c:v>24</c:v>
                </c:pt>
                <c:pt idx="18">
                  <c:v>26</c:v>
                </c:pt>
                <c:pt idx="19">
                  <c:v>32</c:v>
                </c:pt>
                <c:pt idx="20">
                  <c:v>34</c:v>
                </c:pt>
                <c:pt idx="21">
                  <c:v>35</c:v>
                </c:pt>
              </c:strCache>
            </c:strRef>
          </c:cat>
          <c:val>
            <c:numRef>
              <c:f>'DATA&amp;PIVOT1'!$Q$5:$Q$27</c:f>
              <c:numCache>
                <c:formatCode>General</c:formatCode>
                <c:ptCount val="22"/>
                <c:pt idx="4">
                  <c:v>1</c:v>
                </c:pt>
                <c:pt idx="5">
                  <c:v>1</c:v>
                </c:pt>
                <c:pt idx="7">
                  <c:v>1</c:v>
                </c:pt>
                <c:pt idx="10">
                  <c:v>1</c:v>
                </c:pt>
                <c:pt idx="11">
                  <c:v>2</c:v>
                </c:pt>
                <c:pt idx="12">
                  <c:v>3</c:v>
                </c:pt>
                <c:pt idx="13">
                  <c:v>1</c:v>
                </c:pt>
                <c:pt idx="15">
                  <c:v>1</c:v>
                </c:pt>
                <c:pt idx="16">
                  <c:v>1</c:v>
                </c:pt>
              </c:numCache>
            </c:numRef>
          </c:val>
          <c:extLst>
            <c:ext xmlns:c16="http://schemas.microsoft.com/office/drawing/2014/chart" uri="{C3380CC4-5D6E-409C-BE32-E72D297353CC}">
              <c16:uniqueId val="{00000012-39FB-4015-A2BE-F066BB87A245}"/>
            </c:ext>
          </c:extLst>
        </c:ser>
        <c:ser>
          <c:idx val="2"/>
          <c:order val="2"/>
          <c:tx>
            <c:strRef>
              <c:f>'DATA&amp;PIVOT1'!$R$3:$R$4</c:f>
              <c:strCache>
                <c:ptCount val="1"/>
                <c:pt idx="0">
                  <c:v>40:00:00</c:v>
                </c:pt>
              </c:strCache>
            </c:strRef>
          </c:tx>
          <c:spPr>
            <a:solidFill>
              <a:schemeClr val="accent3"/>
            </a:solidFill>
            <a:ln>
              <a:noFill/>
            </a:ln>
            <a:effectLst/>
          </c:spPr>
          <c:invertIfNegative val="0"/>
          <c:cat>
            <c:strRef>
              <c:f>'DATA&amp;PIVOT1'!$O$5:$O$27</c:f>
              <c:strCache>
                <c:ptCount val="22"/>
                <c:pt idx="0">
                  <c:v>0</c:v>
                </c:pt>
                <c:pt idx="1">
                  <c:v>1</c:v>
                </c:pt>
                <c:pt idx="2">
                  <c:v>2</c:v>
                </c:pt>
                <c:pt idx="3">
                  <c:v>3</c:v>
                </c:pt>
                <c:pt idx="4">
                  <c:v>4</c:v>
                </c:pt>
                <c:pt idx="5">
                  <c:v>5</c:v>
                </c:pt>
                <c:pt idx="6">
                  <c:v>6</c:v>
                </c:pt>
                <c:pt idx="7">
                  <c:v>8</c:v>
                </c:pt>
                <c:pt idx="8">
                  <c:v>9</c:v>
                </c:pt>
                <c:pt idx="9">
                  <c:v>10</c:v>
                </c:pt>
                <c:pt idx="10">
                  <c:v>11</c:v>
                </c:pt>
                <c:pt idx="11">
                  <c:v>12</c:v>
                </c:pt>
                <c:pt idx="12">
                  <c:v>14</c:v>
                </c:pt>
                <c:pt idx="13">
                  <c:v>15</c:v>
                </c:pt>
                <c:pt idx="14">
                  <c:v>20</c:v>
                </c:pt>
                <c:pt idx="15">
                  <c:v>22</c:v>
                </c:pt>
                <c:pt idx="16">
                  <c:v>23</c:v>
                </c:pt>
                <c:pt idx="17">
                  <c:v>24</c:v>
                </c:pt>
                <c:pt idx="18">
                  <c:v>26</c:v>
                </c:pt>
                <c:pt idx="19">
                  <c:v>32</c:v>
                </c:pt>
                <c:pt idx="20">
                  <c:v>34</c:v>
                </c:pt>
                <c:pt idx="21">
                  <c:v>35</c:v>
                </c:pt>
              </c:strCache>
            </c:strRef>
          </c:cat>
          <c:val>
            <c:numRef>
              <c:f>'DATA&amp;PIVOT1'!$R$5:$R$27</c:f>
              <c:numCache>
                <c:formatCode>General</c:formatCode>
                <c:ptCount val="22"/>
                <c:pt idx="0">
                  <c:v>2</c:v>
                </c:pt>
                <c:pt idx="1">
                  <c:v>1</c:v>
                </c:pt>
                <c:pt idx="2">
                  <c:v>6</c:v>
                </c:pt>
                <c:pt idx="3">
                  <c:v>2</c:v>
                </c:pt>
                <c:pt idx="4">
                  <c:v>4</c:v>
                </c:pt>
                <c:pt idx="5">
                  <c:v>5</c:v>
                </c:pt>
                <c:pt idx="6">
                  <c:v>1</c:v>
                </c:pt>
                <c:pt idx="7">
                  <c:v>1</c:v>
                </c:pt>
                <c:pt idx="8">
                  <c:v>3</c:v>
                </c:pt>
                <c:pt idx="9">
                  <c:v>3</c:v>
                </c:pt>
                <c:pt idx="10">
                  <c:v>3</c:v>
                </c:pt>
                <c:pt idx="11">
                  <c:v>1</c:v>
                </c:pt>
                <c:pt idx="12">
                  <c:v>2</c:v>
                </c:pt>
                <c:pt idx="14">
                  <c:v>1</c:v>
                </c:pt>
                <c:pt idx="15">
                  <c:v>4</c:v>
                </c:pt>
                <c:pt idx="17">
                  <c:v>1</c:v>
                </c:pt>
                <c:pt idx="18">
                  <c:v>1</c:v>
                </c:pt>
                <c:pt idx="19">
                  <c:v>2</c:v>
                </c:pt>
                <c:pt idx="20">
                  <c:v>1</c:v>
                </c:pt>
                <c:pt idx="21">
                  <c:v>1</c:v>
                </c:pt>
              </c:numCache>
            </c:numRef>
          </c:val>
          <c:extLst>
            <c:ext xmlns:c16="http://schemas.microsoft.com/office/drawing/2014/chart" uri="{C3380CC4-5D6E-409C-BE32-E72D297353CC}">
              <c16:uniqueId val="{00000016-39FB-4015-A2BE-F066BB87A245}"/>
            </c:ext>
          </c:extLst>
        </c:ser>
        <c:dLbls>
          <c:showLegendKey val="0"/>
          <c:showVal val="0"/>
          <c:showCatName val="0"/>
          <c:showSerName val="0"/>
          <c:showPercent val="0"/>
          <c:showBubbleSize val="0"/>
        </c:dLbls>
        <c:gapWidth val="182"/>
        <c:axId val="1005978304"/>
        <c:axId val="1005984208"/>
      </c:barChart>
      <c:catAx>
        <c:axId val="10059783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it-IT"/>
          </a:p>
        </c:txPr>
        <c:crossAx val="1005984208"/>
        <c:crosses val="autoZero"/>
        <c:auto val="1"/>
        <c:lblAlgn val="ctr"/>
        <c:lblOffset val="100"/>
        <c:noMultiLvlLbl val="0"/>
      </c:catAx>
      <c:valAx>
        <c:axId val="100598420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1005978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it-I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[progetto finale 1.xlsx]DATA&amp;PIVOT1!PivotTable20</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it-IT" sz="1400" b="1" i="0" baseline="0">
                <a:effectLst/>
              </a:rPr>
              <a:t>FATTURATO MEDIO vs STIPENDIO MEDIO x SETTORE x REGIONE </a:t>
            </a:r>
            <a:endParaRPr lang="it-IT" sz="110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t-IT"/>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'DATA&amp;PIVOT1'!$X$3</c:f>
              <c:strCache>
                <c:ptCount val="1"/>
                <c:pt idx="0">
                  <c:v>Average of Fatturato</c:v>
                </c:pt>
              </c:strCache>
            </c:strRef>
          </c:tx>
          <c:spPr>
            <a:ln w="28575" cap="rnd">
              <a:solidFill>
                <a:schemeClr val="accent1"/>
              </a:solidFill>
              <a:round/>
            </a:ln>
            <a:effectLst/>
          </c:spPr>
          <c:marker>
            <c:symbol val="none"/>
          </c:marker>
          <c:cat>
            <c:multiLvlStrRef>
              <c:f>'DATA&amp;PIVOT1'!$W$4:$W$27</c:f>
              <c:multiLvlStrCache>
                <c:ptCount val="19"/>
                <c:lvl>
                  <c:pt idx="0">
                    <c:v>Veneto</c:v>
                  </c:pt>
                  <c:pt idx="1">
                    <c:v>Abruzzo</c:v>
                  </c:pt>
                  <c:pt idx="2">
                    <c:v>Calabria</c:v>
                  </c:pt>
                  <c:pt idx="3">
                    <c:v>Friuli-Venezia Giulia</c:v>
                  </c:pt>
                  <c:pt idx="4">
                    <c:v>Liguria</c:v>
                  </c:pt>
                  <c:pt idx="5">
                    <c:v>Lombardia</c:v>
                  </c:pt>
                  <c:pt idx="6">
                    <c:v>Marche</c:v>
                  </c:pt>
                  <c:pt idx="7">
                    <c:v>Molise</c:v>
                  </c:pt>
                  <c:pt idx="8">
                    <c:v>Piemonte</c:v>
                  </c:pt>
                  <c:pt idx="9">
                    <c:v>Puglia</c:v>
                  </c:pt>
                  <c:pt idx="10">
                    <c:v>Sardegna</c:v>
                  </c:pt>
                  <c:pt idx="11">
                    <c:v>Sicilia</c:v>
                  </c:pt>
                  <c:pt idx="12">
                    <c:v>Valle D'Aosta</c:v>
                  </c:pt>
                  <c:pt idx="13">
                    <c:v>Veneto</c:v>
                  </c:pt>
                  <c:pt idx="14">
                    <c:v>Lombardia</c:v>
                  </c:pt>
                  <c:pt idx="15">
                    <c:v>Friuli-Venezia Giulia</c:v>
                  </c:pt>
                  <c:pt idx="16">
                    <c:v>Lombardia</c:v>
                  </c:pt>
                  <c:pt idx="17">
                    <c:v>Trentino</c:v>
                  </c:pt>
                  <c:pt idx="18">
                    <c:v>Veneto</c:v>
                  </c:pt>
                </c:lvl>
                <c:lvl>
                  <c:pt idx="0">
                    <c:v>Amministrazione</c:v>
                  </c:pt>
                  <c:pt idx="1">
                    <c:v>Commerciale</c:v>
                  </c:pt>
                  <c:pt idx="14">
                    <c:v>Direzione</c:v>
                  </c:pt>
                  <c:pt idx="15">
                    <c:v>Produzione</c:v>
                  </c:pt>
                </c:lvl>
              </c:multiLvlStrCache>
            </c:multiLvlStrRef>
          </c:cat>
          <c:val>
            <c:numRef>
              <c:f>'DATA&amp;PIVOT1'!$X$4:$X$27</c:f>
              <c:numCache>
                <c:formatCode>_("€"* #,##0.00_);_("€"* \(#,##0.00\);_("€"* "-"??_);_(@_)</c:formatCode>
                <c:ptCount val="19"/>
                <c:pt idx="0">
                  <c:v>0</c:v>
                </c:pt>
                <c:pt idx="1">
                  <c:v>10160</c:v>
                </c:pt>
                <c:pt idx="2">
                  <c:v>19000</c:v>
                </c:pt>
                <c:pt idx="3">
                  <c:v>23546.5</c:v>
                </c:pt>
                <c:pt idx="4">
                  <c:v>19330</c:v>
                </c:pt>
                <c:pt idx="5">
                  <c:v>43436</c:v>
                </c:pt>
                <c:pt idx="6">
                  <c:v>34003</c:v>
                </c:pt>
                <c:pt idx="7">
                  <c:v>21427</c:v>
                </c:pt>
                <c:pt idx="8">
                  <c:v>45214</c:v>
                </c:pt>
                <c:pt idx="9">
                  <c:v>34759</c:v>
                </c:pt>
                <c:pt idx="10">
                  <c:v>35019.5</c:v>
                </c:pt>
                <c:pt idx="11">
                  <c:v>14000</c:v>
                </c:pt>
                <c:pt idx="12">
                  <c:v>12040</c:v>
                </c:pt>
                <c:pt idx="13">
                  <c:v>32452</c:v>
                </c:pt>
                <c:pt idx="14">
                  <c:v>0</c:v>
                </c:pt>
                <c:pt idx="15">
                  <c:v>0</c:v>
                </c:pt>
                <c:pt idx="16">
                  <c:v>0</c:v>
                </c:pt>
                <c:pt idx="17">
                  <c:v>0</c:v>
                </c:pt>
                <c:pt idx="18">
                  <c:v>0</c:v>
                </c:pt>
              </c:numCache>
            </c:numRef>
          </c:val>
          <c:smooth val="0"/>
          <c:extLst>
            <c:ext xmlns:c16="http://schemas.microsoft.com/office/drawing/2014/chart" uri="{C3380CC4-5D6E-409C-BE32-E72D297353CC}">
              <c16:uniqueId val="{00000000-729C-41F7-B7A8-7D9D76BBC067}"/>
            </c:ext>
          </c:extLst>
        </c:ser>
        <c:ser>
          <c:idx val="1"/>
          <c:order val="1"/>
          <c:tx>
            <c:strRef>
              <c:f>'DATA&amp;PIVOT1'!$Y$3</c:f>
              <c:strCache>
                <c:ptCount val="1"/>
                <c:pt idx="0">
                  <c:v>Average of Stipendio</c:v>
                </c:pt>
              </c:strCache>
            </c:strRef>
          </c:tx>
          <c:spPr>
            <a:ln w="28575" cap="rnd">
              <a:solidFill>
                <a:schemeClr val="accent2"/>
              </a:solidFill>
              <a:round/>
            </a:ln>
            <a:effectLst/>
          </c:spPr>
          <c:marker>
            <c:symbol val="none"/>
          </c:marker>
          <c:cat>
            <c:multiLvlStrRef>
              <c:f>'DATA&amp;PIVOT1'!$W$4:$W$27</c:f>
              <c:multiLvlStrCache>
                <c:ptCount val="19"/>
                <c:lvl>
                  <c:pt idx="0">
                    <c:v>Veneto</c:v>
                  </c:pt>
                  <c:pt idx="1">
                    <c:v>Abruzzo</c:v>
                  </c:pt>
                  <c:pt idx="2">
                    <c:v>Calabria</c:v>
                  </c:pt>
                  <c:pt idx="3">
                    <c:v>Friuli-Venezia Giulia</c:v>
                  </c:pt>
                  <c:pt idx="4">
                    <c:v>Liguria</c:v>
                  </c:pt>
                  <c:pt idx="5">
                    <c:v>Lombardia</c:v>
                  </c:pt>
                  <c:pt idx="6">
                    <c:v>Marche</c:v>
                  </c:pt>
                  <c:pt idx="7">
                    <c:v>Molise</c:v>
                  </c:pt>
                  <c:pt idx="8">
                    <c:v>Piemonte</c:v>
                  </c:pt>
                  <c:pt idx="9">
                    <c:v>Puglia</c:v>
                  </c:pt>
                  <c:pt idx="10">
                    <c:v>Sardegna</c:v>
                  </c:pt>
                  <c:pt idx="11">
                    <c:v>Sicilia</c:v>
                  </c:pt>
                  <c:pt idx="12">
                    <c:v>Valle D'Aosta</c:v>
                  </c:pt>
                  <c:pt idx="13">
                    <c:v>Veneto</c:v>
                  </c:pt>
                  <c:pt idx="14">
                    <c:v>Lombardia</c:v>
                  </c:pt>
                  <c:pt idx="15">
                    <c:v>Friuli-Venezia Giulia</c:v>
                  </c:pt>
                  <c:pt idx="16">
                    <c:v>Lombardia</c:v>
                  </c:pt>
                  <c:pt idx="17">
                    <c:v>Trentino</c:v>
                  </c:pt>
                  <c:pt idx="18">
                    <c:v>Veneto</c:v>
                  </c:pt>
                </c:lvl>
                <c:lvl>
                  <c:pt idx="0">
                    <c:v>Amministrazione</c:v>
                  </c:pt>
                  <c:pt idx="1">
                    <c:v>Commerciale</c:v>
                  </c:pt>
                  <c:pt idx="14">
                    <c:v>Direzione</c:v>
                  </c:pt>
                  <c:pt idx="15">
                    <c:v>Produzione</c:v>
                  </c:pt>
                </c:lvl>
              </c:multiLvlStrCache>
            </c:multiLvlStrRef>
          </c:cat>
          <c:val>
            <c:numRef>
              <c:f>'DATA&amp;PIVOT1'!$Y$4:$Y$27</c:f>
              <c:numCache>
                <c:formatCode>_("€"* #,##0.00_);_("€"* \(#,##0.00\);_("€"* "-"??_);_(@_)</c:formatCode>
                <c:ptCount val="19"/>
                <c:pt idx="0">
                  <c:v>1467.7777777777778</c:v>
                </c:pt>
                <c:pt idx="1">
                  <c:v>1545</c:v>
                </c:pt>
                <c:pt idx="2">
                  <c:v>3200</c:v>
                </c:pt>
                <c:pt idx="3">
                  <c:v>2342</c:v>
                </c:pt>
                <c:pt idx="4">
                  <c:v>1414</c:v>
                </c:pt>
                <c:pt idx="5">
                  <c:v>4900</c:v>
                </c:pt>
                <c:pt idx="6">
                  <c:v>1560</c:v>
                </c:pt>
                <c:pt idx="7">
                  <c:v>3181</c:v>
                </c:pt>
                <c:pt idx="8">
                  <c:v>4300</c:v>
                </c:pt>
                <c:pt idx="9">
                  <c:v>400</c:v>
                </c:pt>
                <c:pt idx="10">
                  <c:v>4102</c:v>
                </c:pt>
                <c:pt idx="11">
                  <c:v>2800</c:v>
                </c:pt>
                <c:pt idx="12">
                  <c:v>2000</c:v>
                </c:pt>
                <c:pt idx="13">
                  <c:v>1200</c:v>
                </c:pt>
                <c:pt idx="14">
                  <c:v>3478.5</c:v>
                </c:pt>
                <c:pt idx="15">
                  <c:v>1486.625</c:v>
                </c:pt>
                <c:pt idx="16">
                  <c:v>1509</c:v>
                </c:pt>
                <c:pt idx="17">
                  <c:v>1661.8571428571429</c:v>
                </c:pt>
                <c:pt idx="18">
                  <c:v>1331.8181818181818</c:v>
                </c:pt>
              </c:numCache>
            </c:numRef>
          </c:val>
          <c:smooth val="0"/>
          <c:extLst>
            <c:ext xmlns:c16="http://schemas.microsoft.com/office/drawing/2014/chart" uri="{C3380CC4-5D6E-409C-BE32-E72D297353CC}">
              <c16:uniqueId val="{00000001-729C-41F7-B7A8-7D9D76BBC067}"/>
            </c:ext>
          </c:extLst>
        </c:ser>
        <c:dLbls>
          <c:showLegendKey val="0"/>
          <c:showVal val="0"/>
          <c:showCatName val="0"/>
          <c:showSerName val="0"/>
          <c:showPercent val="0"/>
          <c:showBubbleSize val="0"/>
        </c:dLbls>
        <c:smooth val="0"/>
        <c:axId val="587671808"/>
        <c:axId val="587684600"/>
      </c:lineChart>
      <c:catAx>
        <c:axId val="5876718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587684600"/>
        <c:crosses val="autoZero"/>
        <c:auto val="1"/>
        <c:lblAlgn val="ctr"/>
        <c:lblOffset val="100"/>
        <c:noMultiLvlLbl val="0"/>
      </c:catAx>
      <c:valAx>
        <c:axId val="587684600"/>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5876718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[progetto finale 1.xlsx]DATA&amp;PIVOT1!PivotTable5</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'DATA&amp;PIVOT1'!$BH$4:$BH$6</c:f>
              <c:strCache>
                <c:ptCount val="1"/>
                <c:pt idx="0">
                  <c:v>05:00:00</c:v>
                </c:pt>
              </c:strCache>
            </c:strRef>
          </c:tx>
          <c:spPr>
            <a:solidFill>
              <a:schemeClr val="accent1"/>
            </a:solidFill>
            <a:ln>
              <a:noFill/>
            </a:ln>
            <a:effectLst/>
          </c:spPr>
          <c:invertIfNegative val="0"/>
          <c:cat>
            <c:strRef>
              <c:f>'DATA&amp;PIVOT1'!$BG$7:$BG$29</c:f>
              <c:strCache>
                <c:ptCount val="22"/>
                <c:pt idx="0">
                  <c:v>0</c:v>
                </c:pt>
                <c:pt idx="1">
                  <c:v>1</c:v>
                </c:pt>
                <c:pt idx="2">
                  <c:v>2</c:v>
                </c:pt>
                <c:pt idx="3">
                  <c:v>3</c:v>
                </c:pt>
                <c:pt idx="4">
                  <c:v>4</c:v>
                </c:pt>
                <c:pt idx="5">
                  <c:v>5</c:v>
                </c:pt>
                <c:pt idx="6">
                  <c:v>6</c:v>
                </c:pt>
                <c:pt idx="7">
                  <c:v>8</c:v>
                </c:pt>
                <c:pt idx="8">
                  <c:v>9</c:v>
                </c:pt>
                <c:pt idx="9">
                  <c:v>10</c:v>
                </c:pt>
                <c:pt idx="10">
                  <c:v>11</c:v>
                </c:pt>
                <c:pt idx="11">
                  <c:v>12</c:v>
                </c:pt>
                <c:pt idx="12">
                  <c:v>14</c:v>
                </c:pt>
                <c:pt idx="13">
                  <c:v>15</c:v>
                </c:pt>
                <c:pt idx="14">
                  <c:v>20</c:v>
                </c:pt>
                <c:pt idx="15">
                  <c:v>22</c:v>
                </c:pt>
                <c:pt idx="16">
                  <c:v>23</c:v>
                </c:pt>
                <c:pt idx="17">
                  <c:v>24</c:v>
                </c:pt>
                <c:pt idx="18">
                  <c:v>26</c:v>
                </c:pt>
                <c:pt idx="19">
                  <c:v>32</c:v>
                </c:pt>
                <c:pt idx="20">
                  <c:v>34</c:v>
                </c:pt>
                <c:pt idx="21">
                  <c:v>35</c:v>
                </c:pt>
              </c:strCache>
            </c:strRef>
          </c:cat>
          <c:val>
            <c:numRef>
              <c:f>'DATA&amp;PIVOT1'!$BH$7:$BH$29</c:f>
              <c:numCache>
                <c:formatCode>_-* #,##0\ "€"_-;\-* #,##0\ "€"_-;_-* "-"??\ "€"_-;_-@_-</c:formatCode>
                <c:ptCount val="22"/>
                <c:pt idx="2">
                  <c:v>1230</c:v>
                </c:pt>
                <c:pt idx="3">
                  <c:v>1252</c:v>
                </c:pt>
                <c:pt idx="4">
                  <c:v>1245</c:v>
                </c:pt>
              </c:numCache>
            </c:numRef>
          </c:val>
          <c:extLst>
            <c:ext xmlns:c16="http://schemas.microsoft.com/office/drawing/2014/chart" uri="{C3380CC4-5D6E-409C-BE32-E72D297353CC}">
              <c16:uniqueId val="{00000000-9286-427B-B7CE-94DA8900A50C}"/>
            </c:ext>
          </c:extLst>
        </c:ser>
        <c:ser>
          <c:idx val="1"/>
          <c:order val="1"/>
          <c:tx>
            <c:strRef>
              <c:f>'DATA&amp;PIVOT1'!$BI$4:$BI$6</c:f>
              <c:strCache>
                <c:ptCount val="1"/>
                <c:pt idx="0">
                  <c:v>20:00:00</c:v>
                </c:pt>
              </c:strCache>
            </c:strRef>
          </c:tx>
          <c:spPr>
            <a:solidFill>
              <a:schemeClr val="accent2"/>
            </a:solidFill>
            <a:ln>
              <a:noFill/>
            </a:ln>
            <a:effectLst/>
          </c:spPr>
          <c:invertIfNegative val="0"/>
          <c:cat>
            <c:strRef>
              <c:f>'DATA&amp;PIVOT1'!$BG$7:$BG$29</c:f>
              <c:strCache>
                <c:ptCount val="22"/>
                <c:pt idx="0">
                  <c:v>0</c:v>
                </c:pt>
                <c:pt idx="1">
                  <c:v>1</c:v>
                </c:pt>
                <c:pt idx="2">
                  <c:v>2</c:v>
                </c:pt>
                <c:pt idx="3">
                  <c:v>3</c:v>
                </c:pt>
                <c:pt idx="4">
                  <c:v>4</c:v>
                </c:pt>
                <c:pt idx="5">
                  <c:v>5</c:v>
                </c:pt>
                <c:pt idx="6">
                  <c:v>6</c:v>
                </c:pt>
                <c:pt idx="7">
                  <c:v>8</c:v>
                </c:pt>
                <c:pt idx="8">
                  <c:v>9</c:v>
                </c:pt>
                <c:pt idx="9">
                  <c:v>10</c:v>
                </c:pt>
                <c:pt idx="10">
                  <c:v>11</c:v>
                </c:pt>
                <c:pt idx="11">
                  <c:v>12</c:v>
                </c:pt>
                <c:pt idx="12">
                  <c:v>14</c:v>
                </c:pt>
                <c:pt idx="13">
                  <c:v>15</c:v>
                </c:pt>
                <c:pt idx="14">
                  <c:v>20</c:v>
                </c:pt>
                <c:pt idx="15">
                  <c:v>22</c:v>
                </c:pt>
                <c:pt idx="16">
                  <c:v>23</c:v>
                </c:pt>
                <c:pt idx="17">
                  <c:v>24</c:v>
                </c:pt>
                <c:pt idx="18">
                  <c:v>26</c:v>
                </c:pt>
                <c:pt idx="19">
                  <c:v>32</c:v>
                </c:pt>
                <c:pt idx="20">
                  <c:v>34</c:v>
                </c:pt>
                <c:pt idx="21">
                  <c:v>35</c:v>
                </c:pt>
              </c:strCache>
            </c:strRef>
          </c:cat>
          <c:val>
            <c:numRef>
              <c:f>'DATA&amp;PIVOT1'!$BI$7:$BI$29</c:f>
              <c:numCache>
                <c:formatCode>_-* #,##0\ "€"_-;\-* #,##0\ "€"_-;_-* "-"??\ "€"_-;_-@_-</c:formatCode>
                <c:ptCount val="22"/>
                <c:pt idx="4">
                  <c:v>1270</c:v>
                </c:pt>
                <c:pt idx="5">
                  <c:v>1600</c:v>
                </c:pt>
                <c:pt idx="7">
                  <c:v>1676</c:v>
                </c:pt>
                <c:pt idx="10">
                  <c:v>1537</c:v>
                </c:pt>
                <c:pt idx="11">
                  <c:v>1536.5</c:v>
                </c:pt>
                <c:pt idx="12">
                  <c:v>1972.6666666666667</c:v>
                </c:pt>
                <c:pt idx="13">
                  <c:v>2275</c:v>
                </c:pt>
                <c:pt idx="15">
                  <c:v>4900</c:v>
                </c:pt>
                <c:pt idx="16">
                  <c:v>1670</c:v>
                </c:pt>
              </c:numCache>
            </c:numRef>
          </c:val>
          <c:extLst>
            <c:ext xmlns:c16="http://schemas.microsoft.com/office/drawing/2014/chart" uri="{C3380CC4-5D6E-409C-BE32-E72D297353CC}">
              <c16:uniqueId val="{0000001E-9286-427B-B7CE-94DA8900A50C}"/>
            </c:ext>
          </c:extLst>
        </c:ser>
        <c:ser>
          <c:idx val="2"/>
          <c:order val="2"/>
          <c:tx>
            <c:strRef>
              <c:f>'DATA&amp;PIVOT1'!$BJ$4:$BJ$6</c:f>
              <c:strCache>
                <c:ptCount val="1"/>
                <c:pt idx="0">
                  <c:v>40:00:00</c:v>
                </c:pt>
              </c:strCache>
            </c:strRef>
          </c:tx>
          <c:spPr>
            <a:solidFill>
              <a:schemeClr val="accent3"/>
            </a:solidFill>
            <a:ln>
              <a:noFill/>
            </a:ln>
            <a:effectLst/>
          </c:spPr>
          <c:invertIfNegative val="0"/>
          <c:cat>
            <c:strRef>
              <c:f>'DATA&amp;PIVOT1'!$BG$7:$BG$29</c:f>
              <c:strCache>
                <c:ptCount val="22"/>
                <c:pt idx="0">
                  <c:v>0</c:v>
                </c:pt>
                <c:pt idx="1">
                  <c:v>1</c:v>
                </c:pt>
                <c:pt idx="2">
                  <c:v>2</c:v>
                </c:pt>
                <c:pt idx="3">
                  <c:v>3</c:v>
                </c:pt>
                <c:pt idx="4">
                  <c:v>4</c:v>
                </c:pt>
                <c:pt idx="5">
                  <c:v>5</c:v>
                </c:pt>
                <c:pt idx="6">
                  <c:v>6</c:v>
                </c:pt>
                <c:pt idx="7">
                  <c:v>8</c:v>
                </c:pt>
                <c:pt idx="8">
                  <c:v>9</c:v>
                </c:pt>
                <c:pt idx="9">
                  <c:v>10</c:v>
                </c:pt>
                <c:pt idx="10">
                  <c:v>11</c:v>
                </c:pt>
                <c:pt idx="11">
                  <c:v>12</c:v>
                </c:pt>
                <c:pt idx="12">
                  <c:v>14</c:v>
                </c:pt>
                <c:pt idx="13">
                  <c:v>15</c:v>
                </c:pt>
                <c:pt idx="14">
                  <c:v>20</c:v>
                </c:pt>
                <c:pt idx="15">
                  <c:v>22</c:v>
                </c:pt>
                <c:pt idx="16">
                  <c:v>23</c:v>
                </c:pt>
                <c:pt idx="17">
                  <c:v>24</c:v>
                </c:pt>
                <c:pt idx="18">
                  <c:v>26</c:v>
                </c:pt>
                <c:pt idx="19">
                  <c:v>32</c:v>
                </c:pt>
                <c:pt idx="20">
                  <c:v>34</c:v>
                </c:pt>
                <c:pt idx="21">
                  <c:v>35</c:v>
                </c:pt>
              </c:strCache>
            </c:strRef>
          </c:cat>
          <c:val>
            <c:numRef>
              <c:f>'DATA&amp;PIVOT1'!$BJ$7:$BJ$29</c:f>
              <c:numCache>
                <c:formatCode>_-* #,##0\ "€"_-;\-* #,##0\ "€"_-;_-* "-"??\ "€"_-;_-@_-</c:formatCode>
                <c:ptCount val="22"/>
                <c:pt idx="0">
                  <c:v>400</c:v>
                </c:pt>
                <c:pt idx="1">
                  <c:v>1000</c:v>
                </c:pt>
                <c:pt idx="2">
                  <c:v>1338.6666666666667</c:v>
                </c:pt>
                <c:pt idx="3">
                  <c:v>1271.5</c:v>
                </c:pt>
                <c:pt idx="4">
                  <c:v>1701</c:v>
                </c:pt>
                <c:pt idx="5">
                  <c:v>1361</c:v>
                </c:pt>
                <c:pt idx="6">
                  <c:v>1414</c:v>
                </c:pt>
                <c:pt idx="7">
                  <c:v>1414</c:v>
                </c:pt>
                <c:pt idx="8">
                  <c:v>2030</c:v>
                </c:pt>
                <c:pt idx="9">
                  <c:v>2465.3333333333335</c:v>
                </c:pt>
                <c:pt idx="10">
                  <c:v>1845.6666666666667</c:v>
                </c:pt>
                <c:pt idx="11">
                  <c:v>1545</c:v>
                </c:pt>
                <c:pt idx="12">
                  <c:v>1532</c:v>
                </c:pt>
                <c:pt idx="14">
                  <c:v>2152</c:v>
                </c:pt>
                <c:pt idx="15">
                  <c:v>2474.5</c:v>
                </c:pt>
                <c:pt idx="17">
                  <c:v>2400</c:v>
                </c:pt>
                <c:pt idx="18">
                  <c:v>1750</c:v>
                </c:pt>
                <c:pt idx="19">
                  <c:v>4988.5</c:v>
                </c:pt>
                <c:pt idx="20">
                  <c:v>3200</c:v>
                </c:pt>
                <c:pt idx="21">
                  <c:v>3680</c:v>
                </c:pt>
              </c:numCache>
            </c:numRef>
          </c:val>
          <c:extLst>
            <c:ext xmlns:c16="http://schemas.microsoft.com/office/drawing/2014/chart" uri="{C3380CC4-5D6E-409C-BE32-E72D297353CC}">
              <c16:uniqueId val="{00000030-9286-427B-B7CE-94DA8900A50C}"/>
            </c:ext>
          </c:extLst>
        </c:ser>
        <c:dLbls>
          <c:showLegendKey val="0"/>
          <c:showVal val="0"/>
          <c:showCatName val="0"/>
          <c:showSerName val="0"/>
          <c:showPercent val="0"/>
          <c:showBubbleSize val="0"/>
        </c:dLbls>
        <c:gapWidth val="219"/>
        <c:overlap val="-27"/>
        <c:axId val="1004350832"/>
        <c:axId val="1004346568"/>
      </c:barChart>
      <c:catAx>
        <c:axId val="10043508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1004346568"/>
        <c:crosses val="autoZero"/>
        <c:auto val="1"/>
        <c:lblAlgn val="ctr"/>
        <c:lblOffset val="100"/>
        <c:noMultiLvlLbl val="0"/>
      </c:catAx>
      <c:valAx>
        <c:axId val="1004346568"/>
        <c:scaling>
          <c:orientation val="minMax"/>
        </c:scaling>
        <c:delete val="0"/>
        <c:axPos val="l"/>
        <c:majorGridlines>
          <c:spPr>
            <a:ln w="9525" cap="flat" cmpd="sng" algn="ctr">
              <a:solidFill>
                <a:schemeClr val="tx1">
                  <a:lumMod val="15000"/>
                  <a:lumOff val="85000"/>
                </a:schemeClr>
              </a:solidFill>
              <a:round/>
            </a:ln>
            <a:effectLst/>
          </c:spPr>
        </c:majorGridlines>
        <c:numFmt formatCode="_-* #,##0\ &quot;€&quot;_-;\-* #,##0\ &quot;€&quot;_-;_-* &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10043508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[progetto finale 1.xlsx]DATA&amp;PIVOT1!PivotTable19</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'DATA&amp;PIVOT1'!$P$3:$P$4</c:f>
              <c:strCache>
                <c:ptCount val="1"/>
                <c:pt idx="0">
                  <c:v>05:00:00</c:v>
                </c:pt>
              </c:strCache>
            </c:strRef>
          </c:tx>
          <c:spPr>
            <a:solidFill>
              <a:schemeClr val="accent1"/>
            </a:solidFill>
            <a:ln>
              <a:noFill/>
            </a:ln>
            <a:effectLst/>
          </c:spPr>
          <c:invertIfNegative val="0"/>
          <c:cat>
            <c:strRef>
              <c:f>'DATA&amp;PIVOT1'!$O$5:$O$27</c:f>
              <c:strCache>
                <c:ptCount val="22"/>
                <c:pt idx="0">
                  <c:v>0</c:v>
                </c:pt>
                <c:pt idx="1">
                  <c:v>1</c:v>
                </c:pt>
                <c:pt idx="2">
                  <c:v>2</c:v>
                </c:pt>
                <c:pt idx="3">
                  <c:v>3</c:v>
                </c:pt>
                <c:pt idx="4">
                  <c:v>4</c:v>
                </c:pt>
                <c:pt idx="5">
                  <c:v>5</c:v>
                </c:pt>
                <c:pt idx="6">
                  <c:v>6</c:v>
                </c:pt>
                <c:pt idx="7">
                  <c:v>8</c:v>
                </c:pt>
                <c:pt idx="8">
                  <c:v>9</c:v>
                </c:pt>
                <c:pt idx="9">
                  <c:v>10</c:v>
                </c:pt>
                <c:pt idx="10">
                  <c:v>11</c:v>
                </c:pt>
                <c:pt idx="11">
                  <c:v>12</c:v>
                </c:pt>
                <c:pt idx="12">
                  <c:v>14</c:v>
                </c:pt>
                <c:pt idx="13">
                  <c:v>15</c:v>
                </c:pt>
                <c:pt idx="14">
                  <c:v>20</c:v>
                </c:pt>
                <c:pt idx="15">
                  <c:v>22</c:v>
                </c:pt>
                <c:pt idx="16">
                  <c:v>23</c:v>
                </c:pt>
                <c:pt idx="17">
                  <c:v>24</c:v>
                </c:pt>
                <c:pt idx="18">
                  <c:v>26</c:v>
                </c:pt>
                <c:pt idx="19">
                  <c:v>32</c:v>
                </c:pt>
                <c:pt idx="20">
                  <c:v>34</c:v>
                </c:pt>
                <c:pt idx="21">
                  <c:v>35</c:v>
                </c:pt>
              </c:strCache>
            </c:strRef>
          </c:cat>
          <c:val>
            <c:numRef>
              <c:f>'DATA&amp;PIVOT1'!$P$5:$P$27</c:f>
              <c:numCache>
                <c:formatCode>General</c:formatCode>
                <c:ptCount val="22"/>
                <c:pt idx="2">
                  <c:v>1</c:v>
                </c:pt>
                <c:pt idx="3">
                  <c:v>1</c:v>
                </c:pt>
                <c:pt idx="4">
                  <c:v>1</c:v>
                </c:pt>
              </c:numCache>
            </c:numRef>
          </c:val>
          <c:extLst>
            <c:ext xmlns:c16="http://schemas.microsoft.com/office/drawing/2014/chart" uri="{C3380CC4-5D6E-409C-BE32-E72D297353CC}">
              <c16:uniqueId val="{00000000-2BEC-4C1F-B951-701954C30769}"/>
            </c:ext>
          </c:extLst>
        </c:ser>
        <c:ser>
          <c:idx val="1"/>
          <c:order val="1"/>
          <c:tx>
            <c:strRef>
              <c:f>'DATA&amp;PIVOT1'!$Q$3:$Q$4</c:f>
              <c:strCache>
                <c:ptCount val="1"/>
                <c:pt idx="0">
                  <c:v>20:00:00</c:v>
                </c:pt>
              </c:strCache>
            </c:strRef>
          </c:tx>
          <c:spPr>
            <a:solidFill>
              <a:schemeClr val="accent2"/>
            </a:solidFill>
            <a:ln>
              <a:noFill/>
            </a:ln>
            <a:effectLst/>
          </c:spPr>
          <c:invertIfNegative val="0"/>
          <c:cat>
            <c:strRef>
              <c:f>'DATA&amp;PIVOT1'!$O$5:$O$27</c:f>
              <c:strCache>
                <c:ptCount val="22"/>
                <c:pt idx="0">
                  <c:v>0</c:v>
                </c:pt>
                <c:pt idx="1">
                  <c:v>1</c:v>
                </c:pt>
                <c:pt idx="2">
                  <c:v>2</c:v>
                </c:pt>
                <c:pt idx="3">
                  <c:v>3</c:v>
                </c:pt>
                <c:pt idx="4">
                  <c:v>4</c:v>
                </c:pt>
                <c:pt idx="5">
                  <c:v>5</c:v>
                </c:pt>
                <c:pt idx="6">
                  <c:v>6</c:v>
                </c:pt>
                <c:pt idx="7">
                  <c:v>8</c:v>
                </c:pt>
                <c:pt idx="8">
                  <c:v>9</c:v>
                </c:pt>
                <c:pt idx="9">
                  <c:v>10</c:v>
                </c:pt>
                <c:pt idx="10">
                  <c:v>11</c:v>
                </c:pt>
                <c:pt idx="11">
                  <c:v>12</c:v>
                </c:pt>
                <c:pt idx="12">
                  <c:v>14</c:v>
                </c:pt>
                <c:pt idx="13">
                  <c:v>15</c:v>
                </c:pt>
                <c:pt idx="14">
                  <c:v>20</c:v>
                </c:pt>
                <c:pt idx="15">
                  <c:v>22</c:v>
                </c:pt>
                <c:pt idx="16">
                  <c:v>23</c:v>
                </c:pt>
                <c:pt idx="17">
                  <c:v>24</c:v>
                </c:pt>
                <c:pt idx="18">
                  <c:v>26</c:v>
                </c:pt>
                <c:pt idx="19">
                  <c:v>32</c:v>
                </c:pt>
                <c:pt idx="20">
                  <c:v>34</c:v>
                </c:pt>
                <c:pt idx="21">
                  <c:v>35</c:v>
                </c:pt>
              </c:strCache>
            </c:strRef>
          </c:cat>
          <c:val>
            <c:numRef>
              <c:f>'DATA&amp;PIVOT1'!$Q$5:$Q$27</c:f>
              <c:numCache>
                <c:formatCode>General</c:formatCode>
                <c:ptCount val="22"/>
                <c:pt idx="4">
                  <c:v>1</c:v>
                </c:pt>
                <c:pt idx="5">
                  <c:v>1</c:v>
                </c:pt>
                <c:pt idx="7">
                  <c:v>1</c:v>
                </c:pt>
                <c:pt idx="10">
                  <c:v>1</c:v>
                </c:pt>
                <c:pt idx="11">
                  <c:v>2</c:v>
                </c:pt>
                <c:pt idx="12">
                  <c:v>3</c:v>
                </c:pt>
                <c:pt idx="13">
                  <c:v>1</c:v>
                </c:pt>
                <c:pt idx="15">
                  <c:v>1</c:v>
                </c:pt>
                <c:pt idx="16">
                  <c:v>1</c:v>
                </c:pt>
              </c:numCache>
            </c:numRef>
          </c:val>
          <c:extLst>
            <c:ext xmlns:c16="http://schemas.microsoft.com/office/drawing/2014/chart" uri="{C3380CC4-5D6E-409C-BE32-E72D297353CC}">
              <c16:uniqueId val="{0000000C-2BEC-4C1F-B951-701954C30769}"/>
            </c:ext>
          </c:extLst>
        </c:ser>
        <c:ser>
          <c:idx val="2"/>
          <c:order val="2"/>
          <c:tx>
            <c:strRef>
              <c:f>'DATA&amp;PIVOT1'!$R$3:$R$4</c:f>
              <c:strCache>
                <c:ptCount val="1"/>
                <c:pt idx="0">
                  <c:v>40:00:00</c:v>
                </c:pt>
              </c:strCache>
            </c:strRef>
          </c:tx>
          <c:spPr>
            <a:solidFill>
              <a:schemeClr val="accent3"/>
            </a:solidFill>
            <a:ln>
              <a:noFill/>
            </a:ln>
            <a:effectLst/>
          </c:spPr>
          <c:invertIfNegative val="0"/>
          <c:cat>
            <c:strRef>
              <c:f>'DATA&amp;PIVOT1'!$O$5:$O$27</c:f>
              <c:strCache>
                <c:ptCount val="22"/>
                <c:pt idx="0">
                  <c:v>0</c:v>
                </c:pt>
                <c:pt idx="1">
                  <c:v>1</c:v>
                </c:pt>
                <c:pt idx="2">
                  <c:v>2</c:v>
                </c:pt>
                <c:pt idx="3">
                  <c:v>3</c:v>
                </c:pt>
                <c:pt idx="4">
                  <c:v>4</c:v>
                </c:pt>
                <c:pt idx="5">
                  <c:v>5</c:v>
                </c:pt>
                <c:pt idx="6">
                  <c:v>6</c:v>
                </c:pt>
                <c:pt idx="7">
                  <c:v>8</c:v>
                </c:pt>
                <c:pt idx="8">
                  <c:v>9</c:v>
                </c:pt>
                <c:pt idx="9">
                  <c:v>10</c:v>
                </c:pt>
                <c:pt idx="10">
                  <c:v>11</c:v>
                </c:pt>
                <c:pt idx="11">
                  <c:v>12</c:v>
                </c:pt>
                <c:pt idx="12">
                  <c:v>14</c:v>
                </c:pt>
                <c:pt idx="13">
                  <c:v>15</c:v>
                </c:pt>
                <c:pt idx="14">
                  <c:v>20</c:v>
                </c:pt>
                <c:pt idx="15">
                  <c:v>22</c:v>
                </c:pt>
                <c:pt idx="16">
                  <c:v>23</c:v>
                </c:pt>
                <c:pt idx="17">
                  <c:v>24</c:v>
                </c:pt>
                <c:pt idx="18">
                  <c:v>26</c:v>
                </c:pt>
                <c:pt idx="19">
                  <c:v>32</c:v>
                </c:pt>
                <c:pt idx="20">
                  <c:v>34</c:v>
                </c:pt>
                <c:pt idx="21">
                  <c:v>35</c:v>
                </c:pt>
              </c:strCache>
            </c:strRef>
          </c:cat>
          <c:val>
            <c:numRef>
              <c:f>'DATA&amp;PIVOT1'!$R$5:$R$27</c:f>
              <c:numCache>
                <c:formatCode>General</c:formatCode>
                <c:ptCount val="22"/>
                <c:pt idx="0">
                  <c:v>2</c:v>
                </c:pt>
                <c:pt idx="1">
                  <c:v>1</c:v>
                </c:pt>
                <c:pt idx="2">
                  <c:v>6</c:v>
                </c:pt>
                <c:pt idx="3">
                  <c:v>2</c:v>
                </c:pt>
                <c:pt idx="4">
                  <c:v>4</c:v>
                </c:pt>
                <c:pt idx="5">
                  <c:v>5</c:v>
                </c:pt>
                <c:pt idx="6">
                  <c:v>1</c:v>
                </c:pt>
                <c:pt idx="7">
                  <c:v>1</c:v>
                </c:pt>
                <c:pt idx="8">
                  <c:v>3</c:v>
                </c:pt>
                <c:pt idx="9">
                  <c:v>3</c:v>
                </c:pt>
                <c:pt idx="10">
                  <c:v>3</c:v>
                </c:pt>
                <c:pt idx="11">
                  <c:v>1</c:v>
                </c:pt>
                <c:pt idx="12">
                  <c:v>2</c:v>
                </c:pt>
                <c:pt idx="14">
                  <c:v>1</c:v>
                </c:pt>
                <c:pt idx="15">
                  <c:v>4</c:v>
                </c:pt>
                <c:pt idx="17">
                  <c:v>1</c:v>
                </c:pt>
                <c:pt idx="18">
                  <c:v>1</c:v>
                </c:pt>
                <c:pt idx="19">
                  <c:v>2</c:v>
                </c:pt>
                <c:pt idx="20">
                  <c:v>1</c:v>
                </c:pt>
                <c:pt idx="21">
                  <c:v>1</c:v>
                </c:pt>
              </c:numCache>
            </c:numRef>
          </c:val>
          <c:extLst>
            <c:ext xmlns:c16="http://schemas.microsoft.com/office/drawing/2014/chart" uri="{C3380CC4-5D6E-409C-BE32-E72D297353CC}">
              <c16:uniqueId val="{00000010-2BEC-4C1F-B951-701954C30769}"/>
            </c:ext>
          </c:extLst>
        </c:ser>
        <c:dLbls>
          <c:showLegendKey val="0"/>
          <c:showVal val="0"/>
          <c:showCatName val="0"/>
          <c:showSerName val="0"/>
          <c:showPercent val="0"/>
          <c:showBubbleSize val="0"/>
        </c:dLbls>
        <c:gapWidth val="182"/>
        <c:axId val="1005978304"/>
        <c:axId val="1005984208"/>
      </c:barChart>
      <c:catAx>
        <c:axId val="10059783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1005984208"/>
        <c:crosses val="autoZero"/>
        <c:auto val="1"/>
        <c:lblAlgn val="ctr"/>
        <c:lblOffset val="100"/>
        <c:noMultiLvlLbl val="0"/>
      </c:catAx>
      <c:valAx>
        <c:axId val="100598420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1005978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[progetto finale 1.xlsx]DATA&amp;PIVOT1!PivotTable20</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'DATA&amp;PIVOT1'!$X$3</c:f>
              <c:strCache>
                <c:ptCount val="1"/>
                <c:pt idx="0">
                  <c:v>Average of Fatturato</c:v>
                </c:pt>
              </c:strCache>
            </c:strRef>
          </c:tx>
          <c:spPr>
            <a:ln w="28575" cap="rnd">
              <a:solidFill>
                <a:schemeClr val="accent1"/>
              </a:solidFill>
              <a:round/>
            </a:ln>
            <a:effectLst/>
          </c:spPr>
          <c:marker>
            <c:symbol val="none"/>
          </c:marker>
          <c:cat>
            <c:multiLvlStrRef>
              <c:f>'DATA&amp;PIVOT1'!$W$4:$W$27</c:f>
              <c:multiLvlStrCache>
                <c:ptCount val="19"/>
                <c:lvl>
                  <c:pt idx="0">
                    <c:v>Veneto</c:v>
                  </c:pt>
                  <c:pt idx="1">
                    <c:v>Abruzzo</c:v>
                  </c:pt>
                  <c:pt idx="2">
                    <c:v>Calabria</c:v>
                  </c:pt>
                  <c:pt idx="3">
                    <c:v>Friuli-Venezia Giulia</c:v>
                  </c:pt>
                  <c:pt idx="4">
                    <c:v>Liguria</c:v>
                  </c:pt>
                  <c:pt idx="5">
                    <c:v>Lombardia</c:v>
                  </c:pt>
                  <c:pt idx="6">
                    <c:v>Marche</c:v>
                  </c:pt>
                  <c:pt idx="7">
                    <c:v>Molise</c:v>
                  </c:pt>
                  <c:pt idx="8">
                    <c:v>Piemonte</c:v>
                  </c:pt>
                  <c:pt idx="9">
                    <c:v>Puglia</c:v>
                  </c:pt>
                  <c:pt idx="10">
                    <c:v>Sardegna</c:v>
                  </c:pt>
                  <c:pt idx="11">
                    <c:v>Sicilia</c:v>
                  </c:pt>
                  <c:pt idx="12">
                    <c:v>Valle D'Aosta</c:v>
                  </c:pt>
                  <c:pt idx="13">
                    <c:v>Veneto</c:v>
                  </c:pt>
                  <c:pt idx="14">
                    <c:v>Lombardia</c:v>
                  </c:pt>
                  <c:pt idx="15">
                    <c:v>Friuli-Venezia Giulia</c:v>
                  </c:pt>
                  <c:pt idx="16">
                    <c:v>Lombardia</c:v>
                  </c:pt>
                  <c:pt idx="17">
                    <c:v>Trentino</c:v>
                  </c:pt>
                  <c:pt idx="18">
                    <c:v>Veneto</c:v>
                  </c:pt>
                </c:lvl>
                <c:lvl>
                  <c:pt idx="0">
                    <c:v>Amministrazione</c:v>
                  </c:pt>
                  <c:pt idx="1">
                    <c:v>Commerciale</c:v>
                  </c:pt>
                  <c:pt idx="14">
                    <c:v>Direzione</c:v>
                  </c:pt>
                  <c:pt idx="15">
                    <c:v>Produzione</c:v>
                  </c:pt>
                </c:lvl>
              </c:multiLvlStrCache>
            </c:multiLvlStrRef>
          </c:cat>
          <c:val>
            <c:numRef>
              <c:f>'DATA&amp;PIVOT1'!$X$4:$X$27</c:f>
              <c:numCache>
                <c:formatCode>_("€"* #,##0.00_);_("€"* \(#,##0.00\);_("€"* "-"??_);_(@_)</c:formatCode>
                <c:ptCount val="19"/>
                <c:pt idx="0">
                  <c:v>0</c:v>
                </c:pt>
                <c:pt idx="1">
                  <c:v>10160</c:v>
                </c:pt>
                <c:pt idx="2">
                  <c:v>19000</c:v>
                </c:pt>
                <c:pt idx="3">
                  <c:v>23546.5</c:v>
                </c:pt>
                <c:pt idx="4">
                  <c:v>19330</c:v>
                </c:pt>
                <c:pt idx="5">
                  <c:v>43436</c:v>
                </c:pt>
                <c:pt idx="6">
                  <c:v>34003</c:v>
                </c:pt>
                <c:pt idx="7">
                  <c:v>21427</c:v>
                </c:pt>
                <c:pt idx="8">
                  <c:v>45214</c:v>
                </c:pt>
                <c:pt idx="9">
                  <c:v>34759</c:v>
                </c:pt>
                <c:pt idx="10">
                  <c:v>35019.5</c:v>
                </c:pt>
                <c:pt idx="11">
                  <c:v>14000</c:v>
                </c:pt>
                <c:pt idx="12">
                  <c:v>12040</c:v>
                </c:pt>
                <c:pt idx="13">
                  <c:v>32452</c:v>
                </c:pt>
                <c:pt idx="14">
                  <c:v>0</c:v>
                </c:pt>
                <c:pt idx="15">
                  <c:v>0</c:v>
                </c:pt>
                <c:pt idx="16">
                  <c:v>0</c:v>
                </c:pt>
                <c:pt idx="17">
                  <c:v>0</c:v>
                </c:pt>
                <c:pt idx="18">
                  <c:v>0</c:v>
                </c:pt>
              </c:numCache>
            </c:numRef>
          </c:val>
          <c:smooth val="0"/>
          <c:extLst>
            <c:ext xmlns:c16="http://schemas.microsoft.com/office/drawing/2014/chart" uri="{C3380CC4-5D6E-409C-BE32-E72D297353CC}">
              <c16:uniqueId val="{00000000-E8CB-4412-B3DE-087185DE9EBE}"/>
            </c:ext>
          </c:extLst>
        </c:ser>
        <c:ser>
          <c:idx val="1"/>
          <c:order val="1"/>
          <c:tx>
            <c:strRef>
              <c:f>'DATA&amp;PIVOT1'!$Y$3</c:f>
              <c:strCache>
                <c:ptCount val="1"/>
                <c:pt idx="0">
                  <c:v>Average of Stipendio</c:v>
                </c:pt>
              </c:strCache>
            </c:strRef>
          </c:tx>
          <c:spPr>
            <a:ln w="28575" cap="rnd">
              <a:solidFill>
                <a:schemeClr val="accent2"/>
              </a:solidFill>
              <a:round/>
            </a:ln>
            <a:effectLst/>
          </c:spPr>
          <c:marker>
            <c:symbol val="none"/>
          </c:marker>
          <c:cat>
            <c:multiLvlStrRef>
              <c:f>'DATA&amp;PIVOT1'!$W$4:$W$27</c:f>
              <c:multiLvlStrCache>
                <c:ptCount val="19"/>
                <c:lvl>
                  <c:pt idx="0">
                    <c:v>Veneto</c:v>
                  </c:pt>
                  <c:pt idx="1">
                    <c:v>Abruzzo</c:v>
                  </c:pt>
                  <c:pt idx="2">
                    <c:v>Calabria</c:v>
                  </c:pt>
                  <c:pt idx="3">
                    <c:v>Friuli-Venezia Giulia</c:v>
                  </c:pt>
                  <c:pt idx="4">
                    <c:v>Liguria</c:v>
                  </c:pt>
                  <c:pt idx="5">
                    <c:v>Lombardia</c:v>
                  </c:pt>
                  <c:pt idx="6">
                    <c:v>Marche</c:v>
                  </c:pt>
                  <c:pt idx="7">
                    <c:v>Molise</c:v>
                  </c:pt>
                  <c:pt idx="8">
                    <c:v>Piemonte</c:v>
                  </c:pt>
                  <c:pt idx="9">
                    <c:v>Puglia</c:v>
                  </c:pt>
                  <c:pt idx="10">
                    <c:v>Sardegna</c:v>
                  </c:pt>
                  <c:pt idx="11">
                    <c:v>Sicilia</c:v>
                  </c:pt>
                  <c:pt idx="12">
                    <c:v>Valle D'Aosta</c:v>
                  </c:pt>
                  <c:pt idx="13">
                    <c:v>Veneto</c:v>
                  </c:pt>
                  <c:pt idx="14">
                    <c:v>Lombardia</c:v>
                  </c:pt>
                  <c:pt idx="15">
                    <c:v>Friuli-Venezia Giulia</c:v>
                  </c:pt>
                  <c:pt idx="16">
                    <c:v>Lombardia</c:v>
                  </c:pt>
                  <c:pt idx="17">
                    <c:v>Trentino</c:v>
                  </c:pt>
                  <c:pt idx="18">
                    <c:v>Veneto</c:v>
                  </c:pt>
                </c:lvl>
                <c:lvl>
                  <c:pt idx="0">
                    <c:v>Amministrazione</c:v>
                  </c:pt>
                  <c:pt idx="1">
                    <c:v>Commerciale</c:v>
                  </c:pt>
                  <c:pt idx="14">
                    <c:v>Direzione</c:v>
                  </c:pt>
                  <c:pt idx="15">
                    <c:v>Produzione</c:v>
                  </c:pt>
                </c:lvl>
              </c:multiLvlStrCache>
            </c:multiLvlStrRef>
          </c:cat>
          <c:val>
            <c:numRef>
              <c:f>'DATA&amp;PIVOT1'!$Y$4:$Y$27</c:f>
              <c:numCache>
                <c:formatCode>_("€"* #,##0.00_);_("€"* \(#,##0.00\);_("€"* "-"??_);_(@_)</c:formatCode>
                <c:ptCount val="19"/>
                <c:pt idx="0">
                  <c:v>1467.7777777777778</c:v>
                </c:pt>
                <c:pt idx="1">
                  <c:v>1545</c:v>
                </c:pt>
                <c:pt idx="2">
                  <c:v>3200</c:v>
                </c:pt>
                <c:pt idx="3">
                  <c:v>2342</c:v>
                </c:pt>
                <c:pt idx="4">
                  <c:v>1414</c:v>
                </c:pt>
                <c:pt idx="5">
                  <c:v>4900</c:v>
                </c:pt>
                <c:pt idx="6">
                  <c:v>1560</c:v>
                </c:pt>
                <c:pt idx="7">
                  <c:v>3181</c:v>
                </c:pt>
                <c:pt idx="8">
                  <c:v>4300</c:v>
                </c:pt>
                <c:pt idx="9">
                  <c:v>400</c:v>
                </c:pt>
                <c:pt idx="10">
                  <c:v>4102</c:v>
                </c:pt>
                <c:pt idx="11">
                  <c:v>2800</c:v>
                </c:pt>
                <c:pt idx="12">
                  <c:v>2000</c:v>
                </c:pt>
                <c:pt idx="13">
                  <c:v>1200</c:v>
                </c:pt>
                <c:pt idx="14">
                  <c:v>3478.5</c:v>
                </c:pt>
                <c:pt idx="15">
                  <c:v>1486.625</c:v>
                </c:pt>
                <c:pt idx="16">
                  <c:v>1509</c:v>
                </c:pt>
                <c:pt idx="17">
                  <c:v>1661.8571428571429</c:v>
                </c:pt>
                <c:pt idx="18">
                  <c:v>1331.8181818181818</c:v>
                </c:pt>
              </c:numCache>
            </c:numRef>
          </c:val>
          <c:smooth val="0"/>
          <c:extLst>
            <c:ext xmlns:c16="http://schemas.microsoft.com/office/drawing/2014/chart" uri="{C3380CC4-5D6E-409C-BE32-E72D297353CC}">
              <c16:uniqueId val="{00000001-E8CB-4412-B3DE-087185DE9EBE}"/>
            </c:ext>
          </c:extLst>
        </c:ser>
        <c:dLbls>
          <c:showLegendKey val="0"/>
          <c:showVal val="0"/>
          <c:showCatName val="0"/>
          <c:showSerName val="0"/>
          <c:showPercent val="0"/>
          <c:showBubbleSize val="0"/>
        </c:dLbls>
        <c:smooth val="0"/>
        <c:axId val="587671808"/>
        <c:axId val="587684600"/>
      </c:lineChart>
      <c:catAx>
        <c:axId val="5876718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587684600"/>
        <c:crosses val="autoZero"/>
        <c:auto val="1"/>
        <c:lblAlgn val="ctr"/>
        <c:lblOffset val="100"/>
        <c:noMultiLvlLbl val="0"/>
      </c:catAx>
      <c:valAx>
        <c:axId val="587684600"/>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5876718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_xlchart.v5.13</cx:f>
        <cx:nf>_xlchart.v5.12</cx:nf>
      </cx:strDim>
      <cx:numDim type="colorVal">
        <cx:f>_xlchart.v5.15</cx:f>
        <cx:nf>_xlchart.v5.14</cx:nf>
      </cx:numDim>
    </cx:data>
  </cx:chartData>
  <cx:chart>
    <cx:title pos="t" align="ctr" overlay="0">
      <cx:tx>
        <cx:rich>
          <a:bodyPr spcFirstLastPara="1" vertOverflow="ellipsis" horzOverflow="overflow" wrap="square" lIns="0" tIns="0" rIns="0" bIns="0" anchor="ctr" anchorCtr="1"/>
          <a:lstStyle/>
          <a:p>
            <a:pPr algn="ctr" rtl="0">
              <a:defRPr/>
            </a:pPr>
            <a:r>
              <a:rPr lang="en-US" sz="1400" b="1" i="0" u="none" strike="noStrike" kern="1200" spc="0" baseline="0" dirty="0">
                <a:solidFill>
                  <a:sysClr val="windowText" lastClr="000000">
                    <a:lumMod val="65000"/>
                    <a:lumOff val="35000"/>
                  </a:sysClr>
                </a:solidFill>
                <a:latin typeface="+mn-lt"/>
                <a:ea typeface="+mn-ea"/>
                <a:cs typeface="+mn-cs"/>
              </a:rPr>
              <a:t>FATTURATO</a:t>
            </a:r>
            <a:r>
              <a:rPr lang="en-US" sz="1400" b="0" i="0" u="none" strike="noStrike" baseline="0" dirty="0">
                <a:solidFill>
                  <a:sysClr val="windowText" lastClr="000000">
                    <a:lumMod val="65000"/>
                    <a:lumOff val="35000"/>
                  </a:sysClr>
                </a:solidFill>
                <a:latin typeface="Tw Cen MT" panose="020B0602020104020603"/>
              </a:rPr>
              <a:t> </a:t>
            </a:r>
            <a:r>
              <a:rPr lang="en-US" sz="1400" b="1" i="0" u="none" strike="noStrike" kern="1200" spc="0" baseline="0">
                <a:solidFill>
                  <a:sysClr val="windowText" lastClr="000000">
                    <a:lumMod val="65000"/>
                    <a:lumOff val="35000"/>
                  </a:sysClr>
                </a:solidFill>
                <a:latin typeface="+mn-lt"/>
                <a:ea typeface="+mn-ea"/>
                <a:cs typeface="+mn-cs"/>
              </a:rPr>
              <a:t>x REGIONE</a:t>
            </a:r>
          </a:p>
        </cx:rich>
      </cx:tx>
    </cx:title>
    <cx:plotArea>
      <cx:plotAreaRegion>
        <cx:series layoutId="regionMap" uniqueId="{B0A0533E-7F15-4F5B-87F4-17517A995C65}">
          <cx:tx>
            <cx:txData>
              <cx:v>Fatturato</cx:v>
            </cx:txData>
          </cx:tx>
          <cx:dataId val="0"/>
          <cx:layoutPr>
            <cx:geography cultureLanguage="en-US" cultureRegion="IT" attribution="Powered by Bing">
              <cx:geoCache provider="{E9337A44-BEBE-4D9F-B70C-5C5E7DAFC167}">
                <cx:binary>1HzZcty4su2vOPxyXy7VAAiA4I7dO6JB1lyaZXl4YciyDIIDAM7D158syWO1trv7hG/EdYWjWkUS
JICFzFy5Eux/34//ui8e7uoXY1mY5l/34+8v07Z1//rtt+Y+fSjvmpNS39e2sR/bk3tb/mY/ftT3
D799qO8GbdRvBGH62316V7cP48v//Bvuph7s3t7ftdqay+6hnq4emq5omx+ce/bUi7sPpTaxbtpa
37f495d7rbpa37188WBa3U43k3v4/eV3F7188dvxrf702BcF9KztPkBbSk+o7yMe+Dh8+rx8UVij
Pp0WJyEVPgrC8PMjz+5KaPY3+vHYi7sPH+qHpoFxPP73m4bfdfrx+MnLF/e2M+1hthRM3O8vN+1d
Mb18oRsbPZ2I7KHPm5vHQf72/Tz/599HB2DYR0e+geJ4jv7q1J+Q+ON93c2z/TwtPwEJckJIQEOf
iCcgxHdIYP9EMBqGviDo8YM/P/oJkaf+6M8Hn+vP84h8aXiECBz/tRBZlLrQd96VLe+U+bkmwogP
VkDx08yT74HBJ4czLGCfcDsylb/frefxOW5/BNOiPIER/1pIRXeluzM/1Y2hE8ERE5TwJ4z87zGi
J4JSBDAeWc3f6cnzsHxteQTI4cSvBYe8a8ByIFr9TKNBJ+CsWMg4fRYQfoIEpr5A/LPHenJjf68v
z0PybdsjUODUr4XJ/m7WPzO44JMQ5poHGD0X5jE5CTgXgcBgN0/U4lOcB6LQlZ+P/f2gsv/U7ggG
GNWvBUN0V9y9/6mEyw9PgG3xEAOnevp876n4iU8DzsBXfTn9LSB/p0PPW8fXlkegwIlfC5RlrbtC
e7cP5mHWdy9Wh18/03XxE8x9nzLf/wLBN5QYiBiiggXAmJ8821FI+ce9ex6u/3KbI+yW9cntyerX
gu/2rigeXsT/5w/b/NSIw04CHxHGsP9cxAlOfMHDAL6ezqIjT/fUqw9/3avn4TpqfgTT7cmHkz9+
LZT2tnx/V3/4qYbFTjgB54f8TynM90Q6hBgUYs5D9gmh4HPc+RSLnnoECeF/T36fB+fTWKDlES6H
E78WLKd3NSgSP5qCf5j/+xBvGPJDP3ia9e8xAWeHKfEJYfTzM5/AeOpH8/ng32cGXxoeQXE4/otB
YQvd/Ewo8AmHBAb+fQ0s38YdegJ0mvhMfFVqvmUGp3/ZneeN43O7YzzsL8YKLvRDaU37MwFhQNWA
iCHMn4gAOKRvAAlOQkJCgrF4PqJAhz4cevTPbeRryyNQDmP8tYzkolM/l5whSGRAsQRLecLkSCXj
JxyDZBnyo+Dxh/srkvi8dXxudwwEDOvXAuKmPjgLY70/ita++OODVj/TUvgJpZgGIjjSXfAJEViE
AftKpb/1Wf+wU89D9OxNjvC6qYF//WIM7Bro18PPVTIRqC4MsvzPIsD3xgOZqe9jjNknKoCOlMxD
h/RfyHbPQ/S15REuhxO/lh0dss72ZyozQIqZjwPMPgllRwQMg3IJuiYCkvb4Oco2/7o7zyPyud0R
HnD414LjWt8fVP8fxdh/Roj94ISJIOCCse+iPaYnGHLLwD/KGx878L/IST63OwIADv9aANzY5v7u
p5Zb/BN60I0F+spzv2FdGJ9g4MAhO4Sa72JJd+jI/wKJm88Nj6A4jOzXwuJV+XO1SkpOQg4KPkZH
TomAuI9ATmZHGPx1B573Rp/bHSFwOPz/NwLPF6yfluVTTvzdFf+0OO+fMBC0GAL//9n5f2sKBFwS
sGAhAIzD5yg2fCqf//fePA/Gp2bfdfz/cS3+v9fpv+xdiKE8tXjc9PBNqf7HZx+HBzsxjpr+QD76
dGrzATZGYEEhh/iymeJwk+/8zee8+Wl6v2nycNe0v7/EDJQTToOQg51AUo+Baw0Pj2d82FSBADig
zIwIH2zL2LpN4ZnkBAXg9hAlIVRjIAA1tns8gU987qMQSmYgS2PCvuwyubDFpKz5MhGffr8wXXlh
tWmb318GHL184Z6uO3QzIBgMF9xrANktx4JQeJC7v7uCrSxwOf6/udOTwoVHJQ1GT85GrKCSF4+t
Lld+rWo59d37LlWvutHT6ymci3hYNyqxsk4mJ2f/tsItk2h0FypNVDxQe5vkKIlRrco4IZuQa1/O
qRhi04Se7NvAi5FN3zE2fyx4k0ox6jwWPTwcqyx2mF8GuN6nVWsWFbeJnLUcucpk3vrdqpyLKAnT
d23ZeJuKFhK6v6Ns2DLYRbKGS15pjPYBodvRK+ooU3B9OwS7DtEhKiqerpGp0iiclm7K9c7YZjWW
jmyYNi5qpqZYDDV5Nfe5v8pK/ZHVxSJAXrMpbVZJXmWN9Otqw0Z/jrDGVLJuXA2jPk+m1Eoxm+Gc
ePW2NaGAkab0XFU3ohrvwlTXu2w0g8z0eepqGRT9TcfUGa/aK03LVhaIngVCtlm6VNlwraZUSc9g
LQuN3yI6RhipXUvUzvr5md+nu3GeLptsiNpCSF81a5G4K9LaiIfZ+6Sju7BPJcXdNdz4recXspqQ
lR42K1XAjLKpWWeoPxPmDUXNZuwvO0a2XdVc4LDaj6a+64fuDBZAeWb9ZGk9foVCe+HSaWkG7S9T
ksW1n68Cv92VGTqlZybLlyyx25Gzd1xV+cLHLIPxxBhtMjXGRkyR0majysxIm6ZjHCDVy4FXH9vg
PvPOg7zZ1wy/VyV+8KsiRiq/c61bNE3dxTQyBi2mbLw0ykyLtOrOakHWVMyDHIR9lWbDW+TjK9PJ
vgtvXOZLWPlTRLcTR2+CYogHk8CwA7Kq65nJMvOw9IQ4RTmOUDLnG+3bUx7UGyZ4LyfkJB/TSqo2
W5SeiQs3yWKicdJVWqparLtRLIc2m6Kwx0KKKlh4xVSdc8Me2sFXURhaLZs2kN41v0iQ50ntiWHV
GWhf9m6fDzpC6Ygl1+wBFbRYCJe+M/1wPo92SxDAnxocBzRdET5PMhzmVVvxRdoFD9UcqvPZo+ta
DyieVDlsa6+QatKREWN5Wvgw17q/Q7gq5ZDbM9IjLmdguVHQjfE81eGCJD2Tgge3BQqajcj6sz7x
s1XrNbuuv6G+yyMkulpqleSy8/sIsSxuMI1pksa1vqnCalmnbx03VSQmK9O+WPpJrxYC90uqx0nW
Gb7u0BvB67feNO6DKo1F0jpZwfqRYTnVsqdFPBbzkgzGSZZEvt1m0yT70DvDbHyX2XDBiYtZ0sZK
+TfOyqLwI22mrTcGV9QLNjkapGizJR54bMfxNfH7CxP6N7PJ7cpYmD4fLXlLqHTtRe/PaK/1xShc
debGMJCITdXK16ZajLy7qpCh0kNhu8i7yV8MKidRh0O+mskruNjOzo9UisuIT85F5DBFuNgktiYL
k8ytJC7xpIMYHfVZfhY0pJGjZUgmoj9rZv/Uinvtlbd5T8S+qoYPDqZVdqbU0WzbXGJs1hOblwUC
m/I9lkvNw1du9LZCWXoLQeUhD8yN7mu7bTgy0VB0aWTs/D5NqYmyvvFlwgpZUlNIUdo9TrSRY6fj
Dmengee/rsfyWrR+CHsMxTqce/AHdR3n2VhEYzut51zfJG0yLVg+vMmzK9aWWjqPzNKjGG/Lemhl
n2h3W5o8jZ3ohkvTCLMci8pGTRaeVoa+61D6oc7VZU/FeX2aC1vFhoe1LLqR71uPPcwjiSaAddkU
Qx4pRSdJzL6Z7I0qU7usi8uUlLshnG70lNxh8jGrAhF5jhanphMLp8dVatgolRkvO1ypRT/Ny6Ch
RHLSXasqc7Lr51QOFr0LcmekQ+QUudJECZ+UnERvozwfXwnLojS4wb5bToI+aCfQRo/0ir9JAoZj
1aXtIihwJxmsH2mabpRJFuC4G8jr3vdS6Yb+tOxa8D+OXZUhv6mK+lQfQoSygydTxRfZayzayExi
g902c+0pL4I24oS3UaMfeMpaOalxjlK/jdsi1HGhX6dluFXh3IF3AlQ9nM0L4fWLgXpLmFMufTKg
DfLovrDJGE8FumJMxarf2tBHcswqBUuz4BDs6PuaGxOFLc5k4S7GxtIoF92uFgVbZX0NSwWrD/ms
Qhl248YL+FmmpzSqibtSlQBDBP9X4kmCa194Jd2NOov7c1fJVKN+EcwJlkUO81JAWCVp+TZgdRWH
bZw6RWUrWL0EAiuN4pu5FX5UGl0viqIupZ7IZqzUIaQnkpDhqkNgJ9ovc5i75rYM9lNjRYSzzi2y
xFv5PjjSwBt7STysIuogqitSg4WMtFl7DM2SFvRVqZJVnrv0plLTPelTt1WsIwvRgl0ruB/JB285
BQkEeZItueFswVzD4nHq12wqg7jtcbbIPV3IAudXYHH9Mhnqbe+KZUPsTTsFxXk5Nu+5rt/b3rRx
3qT9qqnKh8ZV9dIrxletNe99BevPcJNBmNe1bHJ+xWdml0ilixlDZ429rgcbhbnLoiTolZzr8EPa
QmjI5zEWDos4rcVFWQUmosiplS2GJPbS9TjB8rJZ+0aLrFoCofqQZSTGSbIbLNsHhXc716lZZZ73
uiVlJ1GPrnQxs2hwVSxs+w75xb3i/eWck2KRW4ykInejJlq2ibmtUJlFeIiLKSgXDRxdiIFHdZg5
8HSyQg6vQt7eFyO9TxJ/LXwXmQpuxMs2qtpARZ22dj8ZWPQpE1Em8jBOZuCBthNJVKZjFWssSVPh
FbNURWwa5kgj825QKkqxkymn74oWgoeaSyqDZMyjxtMKolAvy2C+0W5eWuy12wk4o5f6kpmorqpr
NjSw0JoZRXYOV6KmqwElC5qTcVFhbWXWsAWZvauG+7ckw8s+9G+7hFQyS/ACOauifNJ71PAs8hp0
NRUXRcIbSVP30RA978CNrzNVxbaBlS3m8WYkJpSuxg34xkXSZR9GC/yPLwirt4Wji25yr1U9hAsv
RLeB66UKwI86Wz6oJFxAQv2AYaWDk2ovmZo3KsxuM9PeuFkHr9CA7xQvItNvvLYXa8+mGbDtEmhr
Sjx58Eac650ak9M2TLehh3XkhrxeoD4WXoq3xOpF0bpt6VESl66KtMs8cH9pvvK8FNgXO1WsKWKY
p0OsQu2Fl877ergxpDHbaQwviEq8RVofmHthe8lbna270EwRHk0i+2BP52GbZ50fcc/jSwfcoKYO
Lw5UuOj6tek7GrX+fGGHLl3Bg/dizPw4AA4+Ai2fcu+ewy0pYWc6I+8DPq5rRWOXAVb9u5bXXlR7
gYqneXyXGHIp4OpNKKqo7JU70yN/02QjORMhMLIEXHDgN8PSgf+dJvS6QvdV6DmJSf5udjRZfruD
/Lsc6t66qdYq/bRZ/8vP/9zYEv49bin/evCw1//rr9PPLwn88KrVgz3U0Jvjiw5J8Jd7fd28fkg8
v+xkP0pln14r+C957g9PfpcEf5fqf1bVDqki1DZ/lAJ/JzB8uf5T/itOGOICxIlDeZQKAVLRU/57
KNFBhS7kPqSyNIS60dcEODhBUONGkKJSnzHKoQLxKQX22Qm8iRCiQz4d+j4L6T/JgQ/j+DYFhpKu
D8IWQ7ArGCq8AQXp5NsU2LKymttQEDlbP5Q5ezsRyDtzNYwSqZnL3pT7OvBvKFoGJrCRKxuIEJyv
go6+FmiISDdc13RezYN6aKosjb6ZyGeS9OMOEiRCQgWF3f4h4SAkwCR928FsUCRE2p/Aw/ROZpRk
68AIBxkcLrbwB4ksAbogvUks+qTZpja7b0zRXeuqnDZW59UySFIVl8lEtyWdk0jBTTbWNR9/3NOD
5vftVEIH4f0QQjhsvAoAO36Y6m/UhAIdEGTVLOdwdG+tCt7O6TSeWt40q7TuOkgF68vJeXNsW8Ff
zwliu2Yqq4gOolgC0SVrnCK9mDu6AVjMJSuKNR3mYmE7N72r1bAm7m3SjOQSNk42V63vbpTz2Q53
os+irGz0qg2n95WvZVp0yaapUsJXSQpv1vhe052L5g2inN+MVdYuA5SfBnQSu6Tj3rLygYHGZV1H
JPDYQhsyxqgvgG2PwUevFd0FK/qylkZwYM7gAa89ICiyggymTcL6su2ybvHj+Tws/+P5DIXPwWQE
IvDWwRHys0ccbod6ks5550OXCQkEZ4pD643LXASZ1Em4yapk004G73XNbqbUZOsMY9BJMj5dBqJ7
8xd9+jPGGN4S8mH3HEWgRDHYtf0txlVe4x6SsFn6FR0vhtob92aeb904t2dDi7xTM8YgMvCrPncf
5yoPorrop3elRa9tB4zjx90hR9YLSw6yj0NZGURo2IZ5LGDVRjddXwIvGlvkFkGbpqclz4blcMh+
UWvftiOdL/y2RL3UA4cUDfSWlR4N3YxJ5d4S0eOdn2eQ4eRsA5H+rRiG8A3NID73nb1PHOW7dkQ4
Eqos4nLOyCG0pJuup3aByymADKApdsbP9VOoeXpX6TnD//NUwy5sEYATDANwQMHRVJuqJnk1ok42
lbuloiagj00gcaTqvQWyM/ojxNqym16J5I4OXr4bSECWBuhyVFpWxz+eapA8jxYjaI4oEPACDAEV
UxwtxnBKuLUNpER9WAINSHu8IGCjF1OOyguKs4twVHTz42f+yfdhEkAICDA5WEAIQH+/2qZ+zjJw
NlYG1ryCrBiciQ85jukpmGI7dTOgSNtNqjUQk8T01x2Q6WVJfL3UxRtWqHJf4DC4rCh+Q3CabFI8
Z7KEPSV/4aXJoSffKakwt2AQxIfYRAM/PEzfN77PTFgbTJmVE/NfqxyYbjVi/xTj/m0DSl4qkfOa
VTU4/xW1eTyqMLniQ5tss65766FsjkxDh103k9ciyeF6VuTzIhdgUU3pbzvX2zNU1lei70Zw8c22
bsP8fHTjbTii5oyVKpdTi+3riVbjX1gZiNXHowPbYhyUUwZh8hC0vx+dHogecx/0m6LOw41HgtXQ
+vUFvOjo7VqdDCAwBjdJScx141m1Fx6Iwci4BzSV5PJwbnTaXitDvJ0NbBorX3uLIXXZoqnb6gIl
U9xVfnqdW/7QTSTbB/0cxClO5mVZ91tP9wI0ylosQs++SUJr1h7P3g3J0Nz0IljN+bhLCjS+ChE2
y2xfj6JZlMEUrmlnNGgDswLhGLFtFQTmukz8s2QqgnWTELuElBriJsvzdYqqt4+RK+cgWZb5qVcm
8HKnUjA8muNN3xn/pmSnOFT+q2Jooh756aktOyQffVydBKM0cznLBg/52jVDvxV8gMjkbCdDkrpN
NdbsupnEjfBMCGIPVzKsQv81QtWizwNQXCrbXoHXnM+zxG1GzMna2SyMwRPYM9chexaQaU/zAjxe
36PlPDXBQmVjvc7YSGQzpOpUma6NJsg/JIKHbwiFPLvV5x1E7o03CHXqyFWIW/+0Q+AQtcvd0tYF
qO9+QjeC83TRcZqd9T1k7EIju+wPi288fLF5iEKRNzctCXo5JxztQYHkzRJTz23b2gNV1qNTNLfJ
sHMTeeNxP9mRMvV2oeFoWdGkkJAmheePX9U8QpKUAKEZK5PGWTjGozPoAUjZ1rAPKlfvLMjal2WI
xK7kSS2rvAIhKiFB1FfC3JK6O286hTaCgAcgsGnyNE0SBMYG6XlLH2zvV287obLIzK3aW1B2M2S9
nXLFDHjDX3Zqotx09rLN3jZDWN40ZOgWTw6G4UPapYP60kxBtWa2YXJgJNaiwm+USEfJTT1ftrSl
AHmlI1CcyLbVob8JejIsg3aqIm8qPtSG1pfCRaEzxWo4LPTC0vI89Oo1pNIbMlf9W0qBtfhh60mF
mmqXdaATV3p676zPP5SgUha5d/poCIIJddWodWptvmtQMa9GWMItdiJGj0SIBjo491TAlsQb2Nr2
+FWmWBmTUZnIclEuWIaWqUouZoAQZJdcQ0JnE7bLB2AVorVgl6GTbYX0ihtB9gGi7dJQk29ILep1
KJI5ArIKXu3A4R6bVoEfXHoClAGsUr6psoDvPO5uddhn+84xvrRVwlcWzW9UWs8gWrf9aixg+Wqk
1XauWLfwQ8XgsuCtQxPbcSCpasj35eFrSv18OdYZ36vErJqWsuvHZ6OW831J+grWcKtXXtEMUlte
g2wN0mCSjw9Q3nNvc6F4NPsgwIFoWb+CmNKCqN3wxWMrg2u2y3zLt0PYPmgC9apEeXahh8zG1npI
gnySrB8ZA2yRNrKZA3rdzyWIaCDNU8bz0zkYJ1DPZrek3OoIlxo8Cm5I1NfpFqpX5U3e++U15MiK
gujm5z3bPY5Add112HTL2ojhtPR6DdIvCi66XGdyZkl6C7WLXGYWjwufdPfZHKSy6etmlUNYOXXV
vOsMq/czAbmvo3kIsmohNgmdmoXDuZBeeukHTq+sKd8ry+jr0E1vK6U3tKmni67J8v3suT7u01qm
TZguKgv5vUjnszBBxdlsDVpmCdRytEbZlWqBe3ahXTfeMK/9ckx2YRt26+ReFSPfOO2C85mX28RV
aFdk3rus74doxIGJ+yEbz/Mp0MsB+XEyQhElUEO6b1Diy2FkBrIuPLx9/Ksp0+GWTf0brDdQpJhP
q1aYMzqlSfQUHoVp+LpVDV6kgdFLPpf9TaBCF/l+/soh3V+B9YEoOU3LirQMhH6slllAqiVssrJr
xFIOikyf7OrDV4DtBIUN5KKE8XLZw6vpkgQQmPzxvWZ0XCnn0et0BFmpp+EGzIbtdIXZzne+ke1j
gM/Vtp1LbwupkVlNhlVQFOryyGVjeOrrtJDNaPQKt25FcjdskM4/VuUMMmU2tRLqifoM2aSJc9Ve
5V5/i4AYbaAaSLYqBzmsEaO6ohVTcuj8+jYJ8vdJA668refIMmeWvW/cJu0GIxNXp9fYCxZoHLdN
bvsbPjZ8ybb1zNguLBO8TKk/vdPe+dgNZ4ntLuqmBCMnTboKKBolFEvGnSXpij7mPKmHm/1jxhVy
1YEeh6JcB8NFU9AFznBzRpAeQIXOxbpvobhQd/nbvPTOBg4BOPPNOYKcYeU8/4yhvr5MIaLGwRTY
ZVdM4Z6y3YRwsnBz6OIw6cUydAPbJcMIxRbsj3FYQsU224JBdBeameliBuK0FMiuM2HCFRS2dVwx
k26dboplK5KtClr/ykGeFBcK91A5tFB8E0XUtW6dBmPE8j7fP34NPhsj0yYUqpJFCsWeclz7oUv3
UBrIoyCzuxnEq9MCFblkuQ4XJauH063J0mbvDl8MBXkkgnGEMpRorpgKg6Vt1zpbll6dxk3S+6/K
zIl16SfnWdYCswtBAc1pOUZQrFSv8jKaw0GdZWaSsAzD8yFr+nPoYLBsWjdf41Sf116/7q2S2JLw
/QDkKRKHKWpG7i94MOdQMA/zfZ1DddJP512lyvyKdXShKUpBHvWMnKvQbmzGu6gcvHbpRHk6MNeB
3jEPUKROnCzrolhm2Hmxnvx6j1KeQYUNpHo2wa9K1PtasfvU1OVZi2GvgN/R62awKnbDVF/OnnpV
maCJXFjiK9cGwyIvcb4uucnjxHS0Ae29hpJBNQLLg9JH5ud2Rw635VBxibKubaGW3njbhkELVyYV
DE+TqAEvG41p0u3yTNjXYNBLbrvyKtHoJqza8rxOHJbWbw7eJlOXpfZhHWT+K5EPeFG4q3Hk+eWM
gutOpWX8mA30RcciohSQ9cENF0MDjwAWM8ed67JFN1bzbYnJKtOQKZ7jpJ8/9ALYlA22wG2A8Kpp
hnqGM7E9DN036mo6CB5Q0YQwIBKgPxU/E1lozpO5v8Fprxdplqo17ARpLoh/rmyx9EBmOuO8gXgH
1YeFS1odz30SYVBM9rhKhiVku4ns4H/fcTU3iQf2N+hVRuc3IP5/EIFnlqQOYTX1ts1WPa8p5KBz
3FdFs6hzMF3cc9jLUIzNAip5r8axe+OP4ZUYjLlpDtGoSVOQYaRowumqhorzTmsxSIKKUjIKWzc6
BXD9OJ0jf95uAhkSgq0wkNYyzjFsePk2SQo56Bc+NpBCa71FsyCrshvbK8jy0rjwxnd+M1a71BPb
qkqh2iSafAGEsTl//FJFsGgZVZdNV79/nPBUE39bOc42ZKhXWTH/hdjxp5yOB/DKEwpAIiTgtY/1
LDJUqEjEQCCVK6aooKE6JbNO1k0ZNKdWJ2e05/1ZLpxaWDqNFz+eLfynx8NeGw7qHwt9zGFH/VFK
KVyQhiRIWpm7VkARR6dLHao+0rirI4dQvaZpVUBqLNQu02FzFnTLSqxS65YktOG+D/C87gSUMkCB
IXEKu1TOUFDbsyTTYvU/hJzZcqS6trWfiAg6AbqF7Dtn2q6yq24Il6sKgRAgJBDS0/8j0+s/zd4R
+9xkOO0Vq7KRNOcc4xv6zy82+revFkGLuxZDwcyCEvzXF1uVIp5104MZCASac54seYP+ZennY5Qm
89Ex/izDMlrVupq/LZzmrQujt3uXc+K4haZIZ2HzRxOJI5OtnIlVHgq+7KmO4ep4sJRiZezBDPNv
UyvxIpTCPANPesOUT36MKUWRHOG9KudtMkbj/0uO+/e3CForgT0TQ5kOg+xflGLjLc0ieObyR0fp
FlTKwnoQljJq+vWEAFAR3Verlyq5jjuPFsQvm+N//qD/TRQECxsTLIyM3Lk0YMj/ew+xqcIwEacu
Z2MQ5JPXzDr3R5bXc5Pd4O5CGHkUh8bRMPegbK9KUEsHsqiCZYn87WzY4tCou/9jBdwvCPjfCghe
GAC3NIkR8cjCx9//hwLiqA29DqdoDm6oPWkRnPpw6i6VURItaf3SB+3nFIQY+Dr4d+3YxPtJ87u1
F1dnP436/+OTgoj/L68o9MM4CXAdC0APfGvRv2ygivVdosoAp1qjsrzvt18aAy1Cq0GWLKU5yGBS
2ypW/g+dDZ8+TecXNYlp39G221iei76CAOcPzUGHbXvwmJpcTsm0c4u3MqTtbl1jgjOVc9G2BMiM
akPAIj79zrr2wKfe5ZWn3DUp+z+1SvhBLtmLkqN60qISTw8JPPk5V0t/AfFic/7oEAjwHpmBrNN1
AF+e8Wb32BmPQSubPXiHBNvDVezXl7j01RPXWVBv69obb6mmP/DZPrcasmwflAaz5jHrNN5KXcev
PKFw8qE0jE63tzB799df6rbrmAb1MQSvlfEtfESDRvU+4i0B+TXCKs8jcsfsOn7tB6f2ZUf9ExCX
Nq/lxg9UfAnvD32IqfqfWXRm0R5NG8lTTBrrAazJio6LaYpRpWo11UmZD0m6fMbdX4Wp7I+Z5yb3
OyowDIv62FdcP80ZjpOE+vvWTf3eNkS84UOPMX/V3NfPj7fie3Q3Z2V4SEKcFwHBTFEzQlZ1RIZj
punwHM3l37ZUesOAqu07r29zQ3357Lc+ZP6ZJCg2Kdu0cVBuxNL8kBiL/ugIiBhPF5ZbERdxE/br
JTPiPNLxOWml/YgtkDa0pvStXDTIhFEsr4aOagW3VN+sWEULZuII8v06qkb7XtkGJMMS8I3vElZM
9zVklwqt270nD7Lu1QpIH5GTO8Z9qEXY3yEaf3QMEwiKexM0pSYt+tScIkv1OVbZMWqZPKbV8yS8
5ZrqdjmFzNfweOh40nqKV9hySxEFwA7uDQDnqXiFEfS1bFLP3wRjF3276+AnmbRD7icgERpGf/K+
RkcWfNIhGLBdY/+09EbkTkTAzgBgwJpI0n0MhAAUFLZxYs0+HptLR9R4qyH2jHROi8iSeCXTHkuF
RRsa6gCbBIJ2EcvxU/pZ+G3uXHX5r2daxMAiGjUUHoiqq7IzBsR5Sb9nasLGCDNAJEGze/wjvhf6
eQMvHQvV3rjyzdq0/Z/Ei9KCl3V1BK/5/JjcDYbeA4sdWk7IxKvBTd5mBH23ieP+g4YO168Fjbct
o3lZc+abPZMuy91E3NMIWGb1dbi6PquBhUZvPIq7o83YfjZedRLofPKRmRYbMAB4R+KgaIkj67kr
5zcymMvC4/FaNl1TmCb8LeD7vbAWk/Og42qNuWHb6pa8iLlE9aLBb9mQVwz+8aVq8OD39VtSkeVE
BFZiYP3n0pvVfg4muFbBWK1rb6hPjrfn+b4ERsPpJqUjGoAgYa9ZpNUx7TSY3QBT3rEuk6IvuTss
8eSfXJz++GclyHS6OBLQomfoJOpa513Is+Nw/25Llo/RQE49NRMYJP+sm0xcUXUEPAAT3YEdbJ7K
VdsmdKqY/FY/s0rNhZf41crF5rZMVX9+PKhR9ucK4zKswjbc+4moX5KuECKZX4C5pBhQG1Cv92bF
AzmUR2og226q/oopXc6wEMN9kG0Ihs/iMZlnwNc2j7KcaBwTZsm2yezNG99r1Obx6oXzXxvZi93j
WZddeEmBzaFmlvO+GbNyG4fp8j0Ly8PgQE48jlpnSrWG41XtHXS6w5yaduMSaK9ZcmmjxaJX9YPN
SEZ1eIzHIoXSOmWq+DqtmQ3zuIvklWmR5JMKt49/XGWZt6X4tnMZRe4U+WLr+uYI+qq/SJbdAFvG
hyQODTaPbnaDlevEgwHp89jh2CpJ3kXjOfPrsdBaSDDMvb+iNrEghezar2J+idWM7V6RD+J0+K3R
pbhYl364NGXHERhQDo09PYfYI+coAMMR+g1+Z2V5bEtXHsk4BetmmaJVWw79nsVjt9OEqyKCRrIK
VTWcGCdqpbvJ7tp2IavR99jGU7VdYV03z12fYgx5NCOPTv2u5tRt5F0bcCFb2EvDjyHFmebGKcnp
snTHjFVbThbsBKmtyjV6avgD0YsfRIcSfe5WpqQ7xEF0tFNvf3Ygowq7TDuvWfw1IJkh92b+4UPf
Xi+q87btwL8TUwIA4zRadWnDtxJczaqDq3qE5P70aJKYaYJdHcpwpwyIn9C5U2xivo1RYzfVMGS3
aBqavJLmM8K0fuurQK/HBIN2fKdRy6z0byEkwM3cCnmibdMWjwkzEj5fUZifrc3aT8+ObUH6pdo9
lA0VsWlF75WTDtN7mBiXp2QYV7qJ5rfZf6/kclkUU1U+i18ZZ/ZPu7zaeX7txKI/vMZdpu53N8AC
9GU3rr3HIRFJGOBx3akf2lo0I4HqrmOqtqRLeEEGH0aYW5IiCiP6nkzRs901cimfw0EMxVDVodtZ
mTw9XtWE930MGg6KseWbsfLGE5rb/tiEYGBL43+mcZsdVGToUWFw61UINWaap+NcA1NP56HAuJ6u
VTJWL1YTAYZsdj+6pnqtWB7ITtxiG81beA5zkdEyW6UZS9d03k2krn8Ja3Y+9srNohCjTAxKbtp7
HQvbWW+FNFPezD9KTuo3P1J768OI7EwQHL24SncGE1XBScAAecfzIbiDZr40Hw5HIYTVAEB1R/y2
cHBlFHBjLQN1exg6ccf2bVYfpJrnnW96bvMImEehxx7tBJUwhEz8t535WYd3AhF240YMZQWkDRCn
aU1/SkLRX4CRiX0d+tW0x3YQh8dIMLIY+gE64Q0YgmRVV15SPEaxyu8LyyaYm2hWcxYs7Mm22fjU
6fiIb3hrjOvf6r5iJ4ONmasqZHmUWP48lfRtafn8wwrOihii8GuYGgmMevlGfOhjsaTspR9KeZMJ
yK+/VeC3qNJoSGGWpqt4iKaD83uzC3Q9rB6SSdN+T5MOMQ2bDj/aQYW56ILuoBXS3msheqhsll27
ksMEGntXeDjv9rOY2K4LjqYNFyhZsMYEYOw8nVqy4ffDZLq/tIlqCHXtm7fE7WEiZjmzujqPqde/
hkQdvNnIHwIC9MN/CyJbrRKX9Oc0kFlR0dnsOwY8dcXTKtpyCfEj9vkPh6Zhgy4N/OKY8m1z72qG
CSvLn+TpP49dcRrf7fb/6fBimsAkEcMlu0dysn8VL8JY8DEOtJ/PdY/2lYQxaHoTo8HiKt57D41r
xlWhWy+w9pgEpEgyG+1xktnjWS1k+uVBFP/uJrfkJjVgF4WIL4Yt/smk734Te4VVovrQfrdmMWC7
wJ2WeZzBUA9ZnlZJsqms0MdM+PUe0niWj1miV4+nbTj/8wfMyAE6cf19kq7CABKIfcLK8BRP0tto
KuKnVKAVrXXI4ToImfeqfR2WNNsZybpXI2mz81nh+VGaR/f6ENwfIOva9ZKmfE0TOFSYeeTF9nS+
hgJgvonL4SUR7GedTn9Kwu+oBzrUuI3kLbLMv/M9G+fp/vzfD7VoQFlZX27nu8QVUWc2eqKe3lNw
HN0+nmz6SU3QFIudNhHXfF9iPC9UmsXf5MTzlLd2W81dWjymOuJldOdbx0HR1sGSB8sxqke+f6g2
Hd4R7tOlNwfwfQe4MyuGdApe+yDLtl5prwHrIxQQLEJq/LAYZ6hoXSI+BFfl5fHgRUydaw/Atz/W
ud9Cu/rvjwcu1kcmzbh7nABEspNEe74XFsGlmdqfJGuSvbiDCElli4j1a6IH9UoZX64xqNNPMvqI
BYVlf+tnshzDrqG5Nw0Vjr9Y7B5SHlwpKP3LWYixPg46+mOHyV0taz65QYma4rB9SunCvmwh6OEX
OH33wXv53oueFRWRXxqBW/zkwprp1otsWRs6iBV22Xgq03E8pOOyI9FpbmPvp5rTGBQ8L1exNW1e
Sv2aNin93pH6nSBHsfd7mMOwNKGj0llgyi6XImnk2zQu6ZmZFOtGUJ77kLb2nqjdrqEKHtXD//xd
0aT7UvcEEhcbn1kfEZNGFgya7FndvfR+stWG9X78Agg5hMpB+SWb/O3DKcNEvUpijxXlZOHiMz/8
1pE+LFxTTntYCb+WRfMDC416cj6OTtq5bR97at3ME79BfXcW+q43h/ZtGKctbXq5DuS8YA6XRRcI
8jnjiMwJ/ac3ttSfvgYqZuJoBWbRR3Vq0/qpuf8bdTt7BxyI54gmf2jSmjc/qfddz/dfXjI3zrwM
WfLu6gUwFwv+tmPkn5JqBE/hix2iJ4iZdEgFbvVCzZFXvrcb7z/B5PJ2TtVlAV23KipfZMfZsnmD
M5tf6D2OFCBxFXpOHX0y2w3xNHlBNzsUC8Bmu+pHcrP1Er0RPX5rdW1R3gKyJV75wr3Se/OX8j3l
3gtlwv0cSQTUn9ffSsODQ11jgh65v5OwWl77GKOuQ5fxVCq/u3qWrKgavzmgU3982NtzZxNUeDga
nq6zP0HiFYjFnMM+Qe5mUfTVG1c0FSvfjcqtja6mjfEa+DaQ7GDaNux5avxsR5ouBvxL94BAoVOD
2Ft7pALDPVqEFSIaHBLaIu+XIdVnsjLAorN6FUFAXEUlrTeczwmUf5FtVCO7NXhBSHatTBFDmSMA
RLsHhSHmCD1j51W7OFbJoddpsiVxPWMbooq3iC90v1pB1vge7DsXCuhfYr43/E6Hjmbxc7SU1ymr
k/VDTp9SGeycgJFUDvfNxu2VOrJcIUvoLaXl0aubj2EZ9TPSO+rkOvI88nbaKj6l+eQjjZY7F06b
r2KrpNIoahiSFPbY+fFTHYZniSTpV0cRLTJEOm9foX4Ujld0ra1g18ml1bVdHGyFUMDwuj+to3iE
1wmiPOD9BC7CQiQ2+jW+rxPfWzoEPWIkDJCOwYxL2Q5Nq7zaAQIB9+2ejal+7SPyy8rJ5Emmypuv
9FoST659HXWYAoZxP3ZAZXsF9MKHFFHCbyZ0Qd6SNpd6mkBtjvy9T3R1hqVfw/MAPT4oEXzXZh3F
9fAWMrkJOTI+Y1NmFybqdLXAeH0t4YcPQ/PtUdwfD5mFxS3TM14EO8+pml9ZhbSDVwtYRiF9w0DT
7u2jgUuiWBflCPIhruqtnYD3cbOsJwlXfQmYXOu0LqFB1cGJQFZDYgyRujYKIpmXSEcdwrlF80q7
oiYBYAVvUbepdX2BQt5tHjRO1b+EyhvOaFULEzH73NmqOTCP55ou2aFF55bbmC0QMqrqObBvY4l4
6uiZahVmgHKSpjoBoLLrzs+QAly4gZa0lLuMu/YpYN4qUHN0wMQRr0jSY6tng0JrRGAOqrYshrHn
z6kXpOseqctVD+Mvr4j1LnPVdnkaAytrBhZeoJvpU1zSrOAe7N1Muw/07/k4U/VjTBJU5yT7i7wa
X1fEH44NUJcSyEHyO8A1ZCh76bRGMK1/BeTm5/zss6F+RxHukD6J2UF1vHmPSbiJG8jy/lgeHwLT
Uj1QYFsWvp9Vqylm4irNPBUNBlBvmdJbmQj5I4Tssa7ks+wXsWJ+k2FPaHKYOeIvdzl9Esjj1U2C
t1KKtfWC7Bsf2mbdcc8ViVC/VODAe4SJJzcRpKLc3HncmPt/w7aWB72YA0Wo7YKqpJ8yQCeSVsnZ
CyeELvDR6Pul884E4ZMgSYcsM86Wwl+EXZmW1OvFtzDfAS5vvubzFrYdhmq1ig0NVzMx9GBD9jI/
drBBP5MDCKsRWazHbS+4Oz9+AmGDLThqcmRMHxNMbG+LUBs5IVKbqrLZwD+hZ+aSUu81IXKz4PqR
Kzie7RBW8zlEEPFCnYOiVIUXS/l7eG+00ZS5fdqxt6grb0MTJgolYlwHddzc6nsznHoaKTtKvs1G
eytJSfP8eFBllUexH1wfz5Asvce71Lv0Wbrqg5GtjW00BnMYRYU1JNh8Pe+a3j2pcPrZm1Gjc1Bv
KAZlCtNQU1jEAOQxNz+BV0Ke9/6TlKW3WjpmYKyObIugrSmQaicvJkNbYAR1x/EOxNnWqVVnvHfE
qqpC6NpD8Dvm9pwsA7YDsrL3dxtWXf9cUfZV67GPYDIsusrTLFkNg8mwvv+/VfioyAj8FUGPCgWD
89EeyBJY07LY56BV4hraFlBRfzVRGZ34FJa3tCzTayBfpi6td9VCAdHdT5cxgFmVKiYOLcrWzq8a
XWgskkNYTiJ/fIKdScQ2GBILYHNtg778o1tMJQ1282I9+5z2jl8Cr9p8wXKaIJDb2uZFJROQBzf7
q1i5bBd0AXKwKvU31ViTW0o1uS0h5Nh0oTEmoIDu+TxUG8AauehLtl1qKXcOgMolFvdMZUPXxkd6
Op48fo40CXPqmndYROqml5QUJEFH6qcdeYmm/uCXyG8Obh4wm9ufzd31fzywLjo2eoLy5SIGPalK
tiqMipmm8mZiJNggRMbn+S0I+uF7kJUrpPXNU6XabRJN7MXcB0Ji6wbVx9EnGdPsCZEchCgyOC+q
rJEWA8tD7mWWQ3pFm6frTUWn4Ph4CId+3EWhPSSts4dpuSB3JdEPuQG4fakpxp67yTWFkEzqb2BZ
9YFkfpMng8QxwJH3W4/4G4Kl5BKnnt19ydZ3pRP3D+gT+7uodDpOC5+PifQyoA/k1wTy9DgGJD6K
KcuHUPi3OWh3lfcc1pZu64DCKjLk+HhQTfhBTDbgtAyFPfSyheSJHvCxACMBrCK0XrNnSYaTpMdi
At7N1oEi8a6ZUEMHj8hnkdXhLp0lWUc8KepG24sLaotIFH7KBn9To2+CGrbI/HEYPB6CBMIcfJN+
FaTzR5MxeTbTbC6zmn5Q7doXiWKF9kY/I1C/kTLlT+2YbNKBlwdb1b+/OEu+YMgv790JeBex5otw
K6V7+KcqtRseDhA1xmTKxy5s1stMzbpR1fwK754dp1AjGNN9IGgQv99bq2JCCKCI4FStTAP9J8ya
ZmvHEid4t7xH2s9WbTK4p9QTZssiYYAs4o/I95JiZhjMyjHFwOuG+a30AmT4MhceHk+BPB0rNUJU
HqBEItGyPOOrPDZ339hV3IPK4vgqkkDdqzmejrLVbx1r7evMymVnWDRsUyKi7whqnLTfmk3Tdug/
ChkAbc1HjlOXV+xPYppvQ0/Tn3SGVa7rqDnSukKQF3X0qEmz5PLOk/zzFIzE4ymfWLqLJFTFCP1u
XE/pDzryAG5mHVyWtkPK0sy/Sp3Ua4FZb9OEvLsOo2AbOsVR8XiaRdFLHZPhLH2AX3bCMBygH36d
mwqrag5crnkHnjBibC3u4EzYIPkXc3chd3FnkHG35XCx5mZSRVnb+HlpRfwMA/4dofvu9PiVchVZ
zWA3c9zvTr5e/EiMPLad/OdpnxEJLttbW9rh3oiaYAyONfgk54HEdiCYmL+sK0Gh2o4Csxk4sR5i
SR7BEEdqXCc3FNfi8awWjr9CAKfIcU5prLeMOuwMqElPVVd/UpAJwCmwQNVQTgfjwouz7oi8fPK7
EckaYcM/uKdifk4yGNZCqvLYi/Fgo569SL/ZKep2YrF/LB8bqC93la5G/r+gaDtwLupgG/o4Fx4H
d+VQfjocNrmFrJU/SmYtCTmhqem+jMzWzeS0NGB07sf1VNt32cph3RsW7yDp2fclNltLhvGCkOor
WUR1TjCAFxjXvR8iWRDhnuz81I92xCDPwfg1GFmRAK92tWRi3VpUDO2H9XtVLU+t9fguMEYXaOjo
KUA4CVdFcPWRkPkkRWe/TWrqcsIyODvhWDwaGQh94w2dd/ckZnyuquvzIbP68DhrEWTA1EpavZ70
SqQCYsV/PUQwNYoh+CCT9lDAIelh/24RQRbfxnYyJ9yBMBYLqb1bkuJ/GjTx5sEaV2jHUNk2temC
Hw761IolqTn4WiWvsZnzNg3WI5YWy1OKKwZiN/yN2PjqN4l6Cbm6JhMDRjkP7FbLeN4NQkbIqtXR
VdYLDOeOrVXj+NcOaO+7QlWTPMcwcKaowjUX0Xx2SRJdEybiK6hNBj47zXHHitjHqLHv/YLV5eT+
q5bWyL/x0vbnyWAUypUtZRFG6lMvWQWqjPmi6AOIE17Aln1ZvdV3Ui7Rkp8WlmXrvpcyt0kbnISF
zSOj8n3BmJyPdddeSW36jSn1k77780ndnlutQKMPiVwhsXZjYtDb1JPjkUgP4+UdEGrtjOQqDuWm
kNAzdZOUxy4A0IIWKto/zIEU0MYqChFEcd1g9yl1G2TAulyShf45a4WbRrJ5lJukSdOT7z+lCKw/
e+NciCmYX9F7+89s7HdVlYXnx8GMVLtXmK4VuwiAH/JLuOnibiYNqkt3pcluEB8NLJ9anOP7rIXP
C85r3+SIl9ErluK0SoTlxy+lwlcZv5n76bOgHu17e28jyQsSnuNuNNCfbSOOFWL6cWzlGaN7eQur
oLtGxuQduDSoFh4yyXe8IEqRUywHfRP9gERLbcaPtqn3/QTPu54QLO/i+Zvlw3SLHCq6N4GWTkRU
QA2Mry1fdmKS/NwgsH2NQrUhs1sugHnfcReEOXqLQ7Cn7NJbF1a4/KJUu6RDPonefz8nEB5gIO0f
/9XjV43lDoQxPHeUrQlI8oLpdwniZ02fkMuG0x5Dsa5aeRnhq29BJlfFA9x/9E91gs8zaDow/skE
9A52ufHRb/U28oqvof0uvz/MmNhO8eV+LOZoPnFMpW5YOYFwchqSH67pYcgEfLwQXDOBXMLYnwX4
xbUDbL5+qK1Tg6xBCfUb26wI6JRsSkSJ1D3kt0gJD7jDipv9BpczoPoVEGjnlZn5SrToSh/IPMP9
Q7vGND9LFY17a5O60Cwq9xJ6V1G2EF6IbtEnJvWnjb3muey87IRc31UD0jwsozTn0QCXhAq8wSf7
0bVgjRrVutVDoNfD8PRgHz1/THITxD3YRjTDSJDZiw/0GdVIVAe0PQhCJNMN09FfxuGjlIA4t2E4
fDoeBE8Va3+NHoSZdAjYr7iz8NdQG+G9f+/QexZdmSIHwpEo7Frsj4CMKCc1JF4od9TlklnvDFW7
TCC8fPTTPF86AHMFYuIHQSw0c/JrTizZNDx4jk0NZY/B39EJvD/LTlCINqUt5x1Fjr5HdArZTn/Z
TjMY8a5yDa5MYO+AITmNn3AvG+7SAF/pIr9B0oCPGyj4Vxrhq4QGn+DUHtS4DnuT7gSm+2ImA1k7
z9Vrinuv6hiVosS1Ji+zNbg8xENUgIRDt3ViqNd1qfH/FtuF8BZhhxqKFGtNYf3QbTqvxZBWf7AB
Bjio89uYjA5poDTB3VzwPEIf/n/Pwh9oSQHOOBzobDyWswUInz1ney00X2vtvcPPAOeAW5NqZCH3
uNcH7s1UA0XHlR0+RveE4mYuDrcs8jx8tOgpFzPDw430oQy7fm3q5qDaEZpi1/4OBvRXjn8bfYjD
EQTgNcCbBfbVJzMS+GsY7shC7otSlms+KA4rZFpPJlvhGonlCrmpCJ3+Bqv1fVy6n/VSCK/x1m3U
KeQsA8iH86cq/3R0uZX19FlFRtyHDLkCQb/CyhGHSj0lftlvytbroQDTbq/dPWdQenSDAfoP88w6
wXcoLduNwN+gk3QXUWe4ROhdm6Xc6BoCSVU3KbB8TiCyImXsPPuXe/FwpGUariDaQ9LmGGNGfzkm
3rNrUoRCA2R6OtlxnLOZzEcPl2Yo2ho0jrzK42p6zsJ0OqcMkyC4ob5YRpgsi8VFPxTo/VER2m/h
VeDaAll/u+vsp0TwYTXBJaggA2VRcuw8BvMlA+kxUOi8M/UtLkIbIfIbJ7Yh1llbl+tEUmiEM04Z
34R0izByEHFcuTY+L5mgqyhit7mOx+3if/Zx9tl5o10B20nQdeOKCI4+zLk5XdWw/1Mf97KUKZLE
0bLuhJfA/sVlZ9nzqBq18kbvo/HFGlwcpvMy/egTEa+gt4VFJjEgTmi4jLK/qcKdKkhdBbjAA8Vl
maFXMdXoVRODAU8rvq1q/86hZukBdz44Qo+jpqBKXMr3Vbp8a9tO75YEXWyP0gCWYqAIkXRhSYG6
1VtcdXXyXBBs29b+KXmZ2xZ6IzIUuA6GQNz0HDIEZYw0OIpxQmJzxoVj3tLm1OvYBsumz2MyT9eS
TPuM3alxgTzfjLhayircZufVdOU3sI4rD/QM1K8XJFraE226rfYmidYJzkyIkNHketw+Qzu/CNDK
rDQY+IS0RcKHMw/NyuoOoLlVfC87gqMTaEUgvRfcG3UytN7XUh1UheNpkGTIkW5/1njDAHpxMoRy
rHLokTsvnp78nk6HSOzBo0BER2y1QY5e6QT5BTJsst99UAloc7gmhfhCrp3EJ2aS2G4CKFPOJ79J
xtQG6SmVW8iZOKkiSIzJHBV+wpu158kdL9MXdIC41McfPvskAZdpALOEyXgNpu+lH7CCcQAn2msv
gAZ/Zr65R2nq6ySCBlx/ia/Tg5MStFcHzpDGOU2rFn6SzZHI+U1l5jZx9twNjOexY2I3mf9H1Hkt
x40EWfSLEAFvXuHa00qkyBcEKQPvCkDBfP0e9OzGviikkTQiuxtVmTfvPQlxB6JgwKBkmPrL1FlB
ZTvB2mT9qV4Momk1Hbk0VTz9hQV8JH1VSHxhjCze1gFLpEzN6iTsPo8FI45oEs47znjn0eI93zCw
zJNVXnnHm4PdFf+6RQLxs3PMw/0SU5V5kESIyha97AHJHYiQFgezUDm/FxyoxuRc7dJ4zZIWqUpD
pcA5ETLRnwLPGopgnHIjxL5hECH/RvS5QUhpYyez8ZimU3pRKTG4GLqj4uKetxJq0CYbDs3K47p5
L1mGYKfOAGxUcSPg2/uIn4+cWerB5A3S9U3z1W3+oxO6oGcbytBc9L8VQ+mwKHFmtkpz0y2MfYjS
nb9k2hinbV77drLY0dh/J07X7r0PKt5EDLVl7uqb7tr72upVwZwxsKE1rZmLNDU23fmgVqhcLdOg
sCao6XcOJDldMvhPUil9VlelQW+KKUqSOT8kLtQmXUWNTZsNnks3PlQjD0FiNhylbeyG08b0wFZq
yVVCU7/OgxZXPcpnWhyF2zihTCzm0WW05q0MkxrzEg4aN6jz3L4RcuvTf8qANyBZKdtTDqSwn3UR
Gx3z8Cxx47raIrP3bD8tfqk5t7HQtQM34OSv+NReczF+EM97dAz7F1ysN2zU3aPn1kAm+OBQL4da
BvnCXp5xK32oDH59ZoHf4NbyYEgpX02rPIHusp4L+SU5rELRiq9aq1K/3pF8ZBRBkMnfzaxjPjIW
7thpH3tosIlS5IzCyyPLbV7qdQJhQ/IXxTr35wG3UILNdcmFfrTF8OY4xGcMCB5L8rhV5hraFTNl
09700G7wFyPB52ExwsAszD+GpMCgRk7CbBsvmpEz5Sq5ZLlIKt+YcLRMqfLXEi6JzkR7wJ3YxKny
IGiDj4SVKhBcb3zbF1NXl7graF02RFFUu2mjhZsb0fAW5XqIbOcFmvZh84jiB9O4obEA6D0jE2oO
gp6LBThETry1jBEIDVt+YmR10Pfcb+uAEpIu46kGiBGMRfGNJQu3r5Jfl8T7ws6Da8+eeYU8ce5h
PdaSA3WowHltX1ZOEeeCX6RZ/+064p1P/ivT/SrS8JRgLM1Io8yq+SSqMdSBBDU18TwcgqRJ1/Fz
psI6uHSS6JJco9iiDDkn+BvzJ9uVMki6rg/GtG4iRvGG36wGb2VSaw845LEE9XCXUkQhpYkWw3rS
yvliYJH/0TRDG1OmYhZ3v7A4RdnghoY6gurK+FTTxSii5iT2XonFOgEWO+W8dLbpl01+1exKpxIv
S/hfGfPWabKDbKjGwB3qwlcKyn3L7dDz2y0s6qW8Kg1DyrFgiC0chpVdd3JX5w+0vw91XmSUdEyI
xTRHuopncnYn/TijLJI8HK9EvJMVkS/x7Pdx4iI313oOXW+6yWLGw9Qr75Z80812CIHEPWNa13yT
xx5Pddw5FAVZSw1B2vENoIJNChJsnuzJe8ImoU/N5BwvZfZL48LNi/a8rtRaJhFpqvdIhxTYyQqC
qaUyqieYBgaRT6QiUFXVqntQ1lM+AMoy24poecK5SO2X5T15Cb3lyhxd7Kere8wZme4PgsltXsNE
DY3BezbTPelb6QemxNAx8Vsn8+/Ocf2E/Ogi9RTVeGPgahVE7mdqcUibtNEwK8lr9TdRpx7NTlVG
S1X8rlQ8mODDNPKJ0DtnFWikVep+YWfPprGk10l/YCSRx1uD5DcmBkJ+PZzpmDzqLknqu3O+kmaw
EDM4TIFHUhmpfLGNeBZ6+lY1dn/Sld9ZFyky7GUFW2xouFmXMSQzcRylfIcTVxyQwSm9qpWHhlA1
loMOlop4XT29inOCMLng+jY9UF2KsX9YXPtsz3tFXXnDhRoYHiPDk4ZbvUhp63mn1qBWe0L0SRea
xfhjbaR60BztSCxCibEYO/7CxwEHxFFsy3LAusATIOC4qkV5sseDteV/Rmt1jr3mHMxeamGmS0JE
G8+SVqr2sR/HE4nTKVwLjoJ2s0G9aFGbe1RIxUU25yJxEh57KEPcwQ8DdnbUCyv2Rt2Il2Ztw9HU
L0wSED7LPKwthCihTsHUlNVxIc20JeMfNfNe1NZe4QbqxGDFfDKS/hcgAYQwg6iAozsa7N6DsREA
d4rh7CqOFWrAdgvEiBKfFRZ9Mb6OFoep0RhWUBvjZ+U1ysvCDC2Hm2E73009eB+qg4kJyHHuT9ZI
7zJOQVIL62BWqRPoloB7AIItcdDUcsYvaZLYDAkSQRek6WFCrNlfmmX2h0YtD6VyscciOZdG7gWN
gl3LQhUfR7gT9hYZiT1CKtRS31WTDAJiznCgQWHGomTW8jDzFhswsqJGuFlsT0kWkHs7Ty0cQpdF
5AHQmqfWwWbSz/Y598yNEq0FqkcMTS7vaWaW8FQzGdWcrBm4kajuQA4P4O36whOH3PtLoZUd6sV5
QvL3x0oyNmnXHUZcw8pwtaeBQ/ngMklHHFaizpJnXu5bVgJss6bk2V1wIFZCDSGtWCFgzA33ie8m
cwZ9asMgBFxQI6vuTsYfuKDFEaKmFjDyChYsTIhrBXpiRqEOpcm3UjHEUifuuwnLpupwJe/KqSzV
N1HlMG1xIxRNaQSjDX9Advgc/WrAhIIJsAxzrQxyE6/5TPo3HEvxaWQEnBiIPrJLyz1gLu3xCOPe
QL7XXZ5HHLRpP7w3BD1jGhUcNgWCH0H8CN4zyKwxP5rJFMiRRnVyayaG/ITc3/KVWeGooeAIjKxV
zYCjPZkJdK9l1h54B7ejXHt8Ct5Pi8rvJIw6nJ3k2xmmUweLJ2JiDHgRL/Tu2WTkU7UYNysFWLbL
L130hMvIVBBfxh/JCsoQBTyN9emgz41+ELYe6hpmnxYipF4SniHHvyL93oYhvfT1OkZAQJunfr32
CjmzwczoNscy5UgDQJCqjXEdh6aJDNH9bcfmGcSs5HxgeOI0H3j7ikOXbx8tZwuvme3bhb2bmXnb
dKjSVEp8ZMWLYulbmNPOcRVyBprqivSZHYAx0e87hhkRz4sNxzxO2INvo1yyeEdwBXmtXdYNxHF6
wX/oHu1JWYmruFsotKwKhkWgY3+VutZx/iPNckCMqCb2Q76NIK27Zr6km4wLdX5NdNe7Zvn6ZmzW
GgnlWVOyz9Uxnp1GboiQWRknQyECIMnWjhDVyBnoWK051HQXz1dv/i51a37uFPsn9j7jomzyVRW/
cpPAtYPhioEnFg8hGaErSexSh4V9nnHFTp6PSUv6plq3PuZMiyPBZGC/PiyTUj9YjYoiuvZn8LpO
gEknizzTQCMr3gVm34jKNztUC11bjy0kFiaFIGHsIxC2h2rJZkK5dL9OqgM+uOMFcuug6byVU8UY
dAYxVqvDE544DF81dElLL89JJp3Iq4eNmfbyKZr21eMr9+ccp5PECi1YIOBnv6q8XqP0CJUXiCdz
gfGHCl3ggVzxkWlljr0v+5l3WDAsczTiRlMBr+AZ7U0jmjoj7mH0rF2/BPiuXlrU6KifvzcssVFW
k9Csm+Yy9NNxnqbtUS94oj2LWtgUL4x/SL+5g29hOvalcHM+UvPPXHR25CjLGC0amTpwM6Gq1Vws
0MOpa3E9EAsNUc3xitfGpRq/iq50rprwtSYR8ZYspwFHf4A1vY/QAh62TNXCzkrP9qTjtGqGULW7
9Jyb4NKpaf256D+6aXgzRRWvlc7TURdT7A7i0UlbhfJgPXGmdochn34lMtOOrVJ+M8hNz2jMBjh1
bJZyNrHN6Uq0WVP+Ojn2GZstjDFPzfzNAf3wMU3NeJ5M+duqir9TZfDEeBMNwzL5SUVuPR9+eE1r
ReBSq8ir1L/VrL8g8zYh3dxCL+Xg8S6+bezTcd2nY3CoTPSkDfN/OAIfE2m2Bf2MkrGZhTxbU/mz
LVCE2gqoslai8xdCScJ8m3gEsFWpeXXo7Hy8OP16XLUp5aTXrSMw+qcim0FZI1vZjlxiPbUssh0j
OHAHX5JV4FwwZ+eQWUYZ6tSEpjltN7WejoZrGf7koYUnEqmJBpRxjzpB++yc9pAsKxDvAqGn76aD
kFt70kf9F7a6Cf2nVyPN+J3LXDka+evqlEyLiuUNe9+fzoRo2lt4lkx0knwkcG7rL4CSbp2D4b/f
ai1Yxw375+qtD6sgtvNgDLyxE06WIKt4j6xcR6U2CJIb8/eyDQ8jkzW/nEkjjArlX4OplrgZhCZi
9b5drceR4a4vtPE5wR5B+eyGVlF1AaJwRx7gojrNly6qq9NVJiZe7TZJ69+QVSWuh/LRnnoPUdNv
MtS4JqkSHzwNch2TOOgMn0t97QdciPSUUtDfZuCLjw5NR1b2DWpQEiO9jYd0Y6LJqoGr5VS3Wf7o
mpwI6ax0R5kwX7NqCx97u33YoshuVo3hQ5vgwCo8n7AEyCpGnVsYHBwYyCah/F0N/U1mih7Tf5Py
IqHodgx4NeIIvsG/jr3mRg+ZYCTmM8LH+jNLxDGtePJrnObtqdAR9/pemaBT78Ksz1wIbcgdq6uq
rV+T2qnnyW2+EGNUwA2oxY22gu9oHrDU/bQ81Ti2ovjUjRY2zLR8S6upA/RfnoJhepsaxb66xcHg
MSzgx0TNMrmox9vFG0Yd30n2jtKoA2oEjZLksA4E8vwB4N2/bO2fNsawvbaUl0TFjTCVDkz+Srk4
ai/fWe5wVGG7BrMim8g2cx4X8nccki/4rJRAmdKvWZ3No96kJBS5X4MGhAbTPRVBuxmhNqrPpSWT
eCgNpphr9ZlD2dChQsiVzkUaRH4SAIKFw2exb7SnYmqqaOibKVqN4aaM2eOktL9NTPn0cVSRLihi
jt0/c6ISLKy5QldGWu+ZMxaPvd8wjEl1oR8Si1hrt7C4oSQSG06WjMWw+IaQ8lQbeMcIWL5WTr3G
ymy8Q+5cQZbMC9dOMJV0uTQ6iCTT/C6U4UOpmtI3NjDy64oEOFf1a6rwmEptuTXauRvg7GwWQRCp
4+WzjT/DBgaNvOmzm+AaEkYeLsIDGWHoZWiRz4fsR3WK2cImUVhPkWgaqCtqDvE8v6xlBScbHHLk
7NsTkmpXu0uZP7m56WcOjqSR6fglEdbD6Ewqr9ok6edFieYD/H+bRUrzq03g7pOvrEhkAIyKeFyi
5Odls1/mtlDi2nSA73SEaApte4Fk/CRqNeQDXzyX7vw6Ouhw0/q2yql7JXcat+v0QZKhveIpfbNJ
UC1acgNSfKvF8go3v/XtPnllvEHjp3/lC/p7yV4KQ371Q4Y+lWjNdfolWVLR7inSKsvpBsZUjQZ3
XXwnH8prK3u8nLIsQhAwXK90u5zX698+0UJVL4zrhDvbWsSn5q1o5wN/sC4AuUkt+dOIfLjMBa8U
SHeTICFTA4DX1VWrkvK/H3iJ/ZGRT5SuyXaY6vR36xZ7zZf9McigH8w8G7A6ebFiug5WB2pkdi6U
ONZp5xhlzpY4bt3AO1/Wh9Kg58cKCBT2Wxh494TFJa9hBE3UJ1tna0DT6p/F9HdBBPDnVNVuw7Ry
mTqZ5WM2/l4M+S+vaXiMFdNp82dNB4wBM8JnZdq/Co+Gu9R6fzZoH2RlfDaZ4cKnS05az5jJalJU
RXTYbqUKLItDqwzagZyiztMENw/LRpTPZnbUMVuQWCoibK1T4G72DyF1XNAu7XjaqKFMkYBTWcTG
tEA8N2b12FWUUhshXBVXgL/NSIg8pLPJPYefRgmJxLN/klRIUbrHErtQt41mNAjj78i0wdOM74XW
0t/UIaKArx4nNFLGFZIaf0tPslORujAD0XIZGRsKZlT6hQtDGOzJWCxM6M2bYaRvJsDra9G/wwcl
/qTLHbJe/0yUjQtfMej2Jh2/vQs2f+2ms6MWf8csqc4sh/2is3tzNyc/YZkFeiCHlwGm9UEgZOeq
ZgbG4qJPmghD8ms1JbEJTnQLqPy84lHS/2bW+IfXnK0gBXJ4kaf9Z4eXWV+ShGZrECFJuYO3FNZz
ZTbg0bc4n4CFbN2BkRLUzsFNI77QT8theGFY3rvHcSXyvd3GoqUr/2Bq238Ah5PcYYOqv48U7EGc
UN8+3A6R2dLpi6d+jeTCB0+lCVNRAzNrMmPHpkbiqKygfJW9eTMsygKzIm65IQ7F9LifyTrCiRs/
WT20RLgDkUAsoGPJQn9NeQdYLy3cmPkvNw0QIEgfEXzTNhyslqtDJgwTWXtQFjMvba/nYT5koeki
ksiVzsrLzNfNk9XZ1Zb3yc3yKC3bM3paFfY1Jo5eop47djwkq30TDLcuSD2hxKwVaZqGU244qOrc
3SBxMR2bwi3DTe1UOMj6YROB1DhrrKz6mYPrz8AlnTFb+LZaMXtbGhBBFoGsJDtuNPGBSr2rLxPd
agGjwZMunoENNhuxjJMi+NQPLReSkiMSeIaNEMYgN3Dm9kEzkAqoiZZg1LNbSc4nMuS3bsA5x0FX
k3jSyjBtEeHtbqUT0rKX3tYPTHaTWPYkF0ZKxlytNbr64WC2tRWUesnk33rvshmYHj5vw8DYTGTy
xNyD3MS2J1Ht10aYbWC51QmuFZHIALJfz/ok6++EJ96bPxK6C0916pNW26961npYMTREVYqPISGe
zbCg++5p8df816iKOerdVTDF5YOYcpyokuJUutg5lHkNwFxGdWZyAUBJ8BMNf39CpD6x0Ocdl7p0
alHW542lA/hvVpovik8gIfxznAZM0qRfMpcLwBohC4wZ/0eXjm1YjWeUEZx2NvsE2um9xj7ZWkn5
ItrqOFvjFClw9IO1c9l4ZACVmj1KNWBYHGnlYao+4e+zLCDRP1LLqM/erg3uMootVpIdc99i7nIN
JqTErzpdRdBrb0BxiETAgw1dh005mtuHDhywkNf95DZKTsxS5kG21Vc5WHrAJNyfBOTQkVYqaGuU
NnTAbCmrwIXrEq0t/yfH4TUgQGJx3lkvCllfT3DHustDY4PJd1WE8hFnS15sJEnH5XedVMvRq6cu
MFum+YP5jvECz6YzlTfEG0gbRstDVrOoZWQwV4/o5LMtmtCzmt8FCXS1d1UoBit4KTytU86b7+5T
IxwCzQ0fedgbK7s9rLJBtSPLTyPNfqraep68/H3e/cmm+7zpSksI7oA76tlLzeTZrgwm2dV2s0v3
OixK0KpWe7EtZQeC9f8qlhoFpJN5oJytvrDgwa/TBknYU75SQKeHHriS7xELJhWJ9CzZxGClyYuq
g+bTAJYta69Q/zs5alCyoxI1CogugXzqUUSozpm5ZuvjHPc3r5xOMzQXK0NDEynrSOTGWhCn/l7g
BUQJtHcaIXWArsuCJiVB1yRyUmN1P6zUwBZ1MrwJQdYSXs0oWeEzJR2zC4dPkSV+YMC5aHZqh9sG
JgzgoXNsQYTxuXHP6zTsoBZ2OBXtc9dndqg0lNrpqH/aOhHy4sWdFCWmxLFiTjlfSAi4k6GGy8K6
i90C567uT+7j9kRMCgJDbzCm88Rl40QwRopgLbWWU56XB7muf2nlKn+z+dTSnSjKsFxZ3HAhxmtH
vVwjU9CDSGkNUc0dPJKKOq9Se/CGro9L2fwwevtmGO72IGYoTqnHkh40yFNdZCDRlbVmiwoHqYru
kY7Gy5T1kDI6q4xxBoyB5Vx6M1t9HIaR3Rjmmewij8JSJpE7L0dTzt/qVGPE7NgTwjv/iORIvYlm
ENaLFkbMs7frxqBtK2sjpgzGOwFRZbQL47j9rBr1cyYR9JrsEZGl/M68qn4EfPYgyt9LNT8hVchr
ZyMhAbknJLVURGwQdTDfnFvA2XFvOSaaefarAHvDxPBjBomJxXYgBk7ENsKO+Y+BmoXgkT2a1pIc
7NFIodVoPxUWHJVFfdOMpMPBqSohvubnlOBPXuTiYtb7cgtVe5OzykIsUCvNKP9O+VDHWEMULgm+
qeED7gyOFAM/tRSfTcmkZ+CM3mw+wnlFk+6Bb055lo797mq0NwPDAmL1NLSR3q8/BpdFXs1IXVI2
9AFJVwUZIQa9tnDjyAEpkQBXmlotrMHtR5JmwHlBKsKfzUYV3G2HIukS2TFT5Bkce/FMEJ4bKKd9
TkkQVH/NxnMCnFyfStuOLG/RYguMFQ1x+oPkLM7yqjK58UmLswKIlJcAkj9bthWn2FPdjEGD5gzq
wcoJDCTumcFbXO3m/ZVBx5jNz1rL6iRNNTCOpJ5zNtoXASLGGQ+lgwkN78WnV0qFHSu9SXZRDRuJ
M101tN0JXFwLKirXNmJj+VeV6L/69KqmgoEwH+elFzRVqpE+l7aK/vBYKcV6QIq7qhhffI2VIGGO
ITauh5fObVbUvzz3tcQ+E2VOYkITfjKxg6vVrJhMin00tzRiQGOGRq0iABgsxtrvbnuq5ZWNikuw
2ErUFuC5Hfj8+AlnaDJrrdSRrjhlmC3sDKPpZXKGxUN+wzjcA7JjG3kruRYKzgMpuDmFR7/m57wa
wdQwQXblVsXOGSLPcOkt9U1DZoRsmWLxoRqUZMeuJNnePJvKiCMkZtEcvC0NvVnI9nkZ5W0WOnZ2
yocOEQoLcHark8wLU7p2+A3IGMvj2ABMVfYQCYJ+75uLoxwVqX3Kfa3h64z4nvKXUb7R9NtaAzZL
szJQZVWLIh9SNMfzonYvRlofJElSDjzhXZZ2fNI0Npn1RjcSpXY+KKd73CfXviSzYVclfAQQxbce
a6svVvmgdJN1Tk2TZLY93jqyb7FTPOnKk2Zl0B5VdDZjcI8GtZO/dUpKw+iqRNyAAVsLG/nE6nrx
nXPRqjNWLZGlT4R8LR9LBi4/DwLFHuyDFMTbgSsOaxJ8nYUPnMH6xEBkoMhaKx0f7ziuppTcXRWz
TxQ8jx1SyPOFfXEUQ0GIUWiAMPcavWOz+KhO/cZy2P004S4rHKycNcN+RJcfd1+o1nB0QRIyD+DP
8aVk3iXDSR+kOMQZ4CPp3f8Y1WF5wQXs+vd8965d7bzlsZj5GG4Diboc6zNetZ/YkwDQgncdCE8h
CsKQ51WkMsuLiFBVwfnspT9a4e6Vi/xeQAyZintQqXOfubeGZzzY+4a0jPuy1kRwfyEMa0ZyZfvQ
bn2FE4lhvcTWbE/LrczdaMMgdRI4Xn8ODTE7Vun4iwW1ok2IWbIIb1fiivwnABX6gU19kbJ58SaQ
ZrrCusD9H9UsliAKMchr0hb7/q2SWKbMmh/S+8LNTOG5sIDzTh2gbs5DgCdWlPFXNPI/VM2MZ3rP
eBftfQ+pTuS6YMvJ/R2z83Y5szvgyVrm9Xq3pMIqMYM7Sm7GAsESDyONyTrWwJJGhG98vo/AJMxH
4uwiTKCyEBVac5yOGn5KqRd6oPfW7//wa7U5mj9sSuZdyqXSoZonWUy4DLF0Aq3iOWTFeixloGr3
FM39h2ZD5MlG46BN4mljlvK6eIdhYeg8F41yhLp9UllC8tIyBA5YVMEMUyEWbDfO7f73J9a2ZZ7h
vFkLmcUUH5KhVAeHGkcisUd3coyzwjSa2wVWO8Ci+3crrS2BadLyz+gL4cNVFj8Jc0IKy0pMpnd+
ryoJYoLiII/LRU1NWllhgfx1pJ7627TUEDA9uMpauR5Shb0WqWsV11lWP+ahmwmxegMJO4I4pUPI
j4fH4AIbCM2J/gdn5Ic5qCprUTFRYQPxfgzNSewxuwl49n03Ss1qF9YqpgkFEih2RJrO72pnxTxd
3jR1WEKT8MPFbB3wtOuSBPnI+Tjjh1Nka/1ZKoOkG/ruBMpqrbmVWDxHr6w1f3cCyKXbc40EcOBG
bGuBRzRbboDFD9nQ5Q+4FHGfZvD47a0qX2bTjddCg3O0Oa/aPUQ51P1jw68GgSu3TRqIPvoWOKol
vqcEjRi3QvbcaIuBzYq3rrAZtyz5uP1aCiq+en5qMtn9XKFT8SIt6a1sfiELz7d5B+ZXepNgg52e
ltn5UA2TDmZaunrflbYzRAatvnbJuj4VPWW22FJCN/V6Ie4+PAuTYvFOT9Iye8Kq1+Ksreo0NhvM
Vhw99qXe/ij892glLUlAl08XFo5XBxJAmGVe+6a3LSuyZPuk62ULV77mQhqlA1mm2CPu5FTx2DHG
NjsWjSkpltl90q1bo0FidF6fYPEzziBXf8fD5BI7lZ0VN60qpMZGt53Iwu2bX7CriavOZIHFo7US
ilH9Qm2qz2tmLCxf6X7eAevOmoN8rAzzQST9xt3lPClWwzlgaNVlHUSQNIg365phfxwKk2DYrCGZ
ShU1/ENMC/1jMcGlgQU040z0c7BjcVUBYiYHdy4d1jq0nlfFpgYQOjUzEZipV5ythpJ45AB+MpgX
7xno+4uKNSHquoJdi0D/mBZnOCmIJYoMxoGB3hy0PIBHd53lESduTZu8OwXNer0OaFXZnq9IIWVp
hvM472Fd0ORZnBiknWdH0SO1ymi097ckyQYC6yWqPH+ObAiD2wc2sXlxs+MxiYJoi93dGpLi8SQS
JsnrfG5NS/PvrF4KO89v5rl5UQrhxM2AL+///3aqqt/gDpxHMTH2oHmujpWRfWE1P5XE3vOlFQcT
FTJaWg0cPDDwB/5DXHr95Y6r7veURpMj2NTNKVettzYb4zueS5g47O9EuqWucUaM235uZK9Lowvf
g4JzPxAJVIK+aKrYHiqsAx3tD2spaJJbF82KgOe8pP+h1No66mupXu+XbZubv62J7YkCksx13H9g
CaS8QuPWjsXwyGjkyiW9n+//90Ptfjh6qz52c/syoyVQL/Fbpp387maQQvdfbUbB2uh5nuLpSEew
/jISV5C2HrEjdHwIrNU0XpRmiPpRyM9mpMbFTGjc0rbOr3gY+A2JoGFhWqPueRvZSTi6y/rL0i+2
zLxT40xJwEbD4lc1OYxqbYXOQtgaosS+oqWSv2XiGh+501+l+mvpk/wvRBt8HBoS9X/UoKG14Kkl
f1M1I2xhkwBgu82bosAQx4rygcYrnZ5UTb+ksVbiAjCxGt4ZMiMGAV9DWTfsftrxjvpPa9Xeyro2
biJ/ux+0SeJVkNSGX44o1IAzxXtcuoQvokmfoClaLzoYi7k0Iwi7XPpz39wwlT3DpFdC00j55nZ6
p6IlnzMRkDMByOTYgPSL7ugEmc5Pyx5yK4q1O62Kk/1sVu9lBcL+sLJp8eeUa6hsTgHQff9NY8/D
Wdzo49JTqm8c3KOlFBcXt/mtXcoO7Y1U/zYAb1YkuNEu0XDUOqxNGSvBau1iLp+HjsN4MFF0WY+b
nIrVevmPjVbMEADSdMerVAcsItC4EySCvJePuSAqr2j4Dfa9G1ujXv678HtXejjbGVYR9FNGvpTF
UElFsxLyfhyTl2ppinmv2QjpBVXjkNoGDTk0088C0RGX26Jc2AzN0ifAA9fUhCWZl7f7eaKwkxYa
nWOSWAFBqFCF+DUPyvEOaN9Ynn5Cp6BxmBgxOmWff4MzeHY4sa49oUFfHYV7UtWyj+bZgY5C7DxK
W7Hc+urfvcKpuddoX+E+6fPoxCVbSi//3e9t6axPrdu9SdPy0G85jTKTYCCGjz4yCu2lY/vOg6sX
5kvB7HWz2WDsqeZKWZrqiDXTiSW9TGtGIyHLsDpoj2ty4kMpgslLqiAnYBIyPD6rOKoex6RlLr4D
z5kluc//fQmYChX8PrI7Gk7ava+YA3ezHViXoevOSrHvVMHlerYz8y1Rkuqg5cwd8QbAxIMr1OG0
P3qDKI5csQhPwIx4Lfe/xKqVJzbH7EsW2mdbIYhWlwnGEo5/csR4qUT924RGMA4TS4SFesMCaKMB
2fyKAj5QSMb/aGZ6K6Uwibl1w7Wwm/6R1Bs9A48DZ8n6i4w3HLb9e3JIVU1SoVkj7h6jFmjXrrXD
WVfF9c6Nmazuf5E+/yHJDL1QfXNO66CacTEz4Wd8Y/Uoex2raTLz98BIgMcqukN+SyZCxmiYz6yy
BFtQWydsPg9FlbGAfqeya7Iwn1K2tzcJTj+87v8AivB08JPZyg6kpsFUCOvx/qWw2tfsDpLcGsdq
ws7OiWAuchLus0FdP6aM2W09DI+kcKxXb/4J6eCwVUX2lbLXMyhNDX0yt724VJmnwK853DGpk8zr
eCqNp3Zi6Z6zrx3QyEf2BLCBobJhuSb5e29ZiM9IAqAtc3NncU53gPH91LcyauU+dU4aTiSylDko
nh7mMbhAAI8D5eS9b+ukrgeYJTCO750aZqo0Gqq8PeyLIwg/5P9UkH4t/v94qSlp8fgZR1LIONt3
8L5MZvNUzJI8lGNjP+zHJZI2w2h55w5oRXWaSyiKeM7yaDC9gr6EEtnes8aQBhho9Mv3oGJqaVj2
zdIkVuE0CZST/36qkAxBfxGh1vbW2/8Qd2bLcSNpln6Vtrou5GCHw6z7YiKA2MgI7qTEG5goktgX
d+x4+vnAzOpRZtdYzdiYzdzIklJSCkYADvf/nPMdS1AK42epc8Dh4DwPIkF3NavXqvXy6wqEFatR
X9Po7VqBsSIwHQJLV1Eqf0422acv2uSs8LHocwf/txbew9x2fqDUJ72MRFLNgl8aE5kQRO2W0eOI
iDPgpSXotxOlnR21KHp0IA7dKNYeubbFYEflfx2Yu9Sj7v/eQsX7wxYdM0hKaD3zHHs3s0PErsVO
Z4xwEn0dCRrh6UcqR7Slw2I6TsZ9FdlMUnP51shZQ4aHy+GA09woHjlfa+XXqsnq2VS9iSR8BUat
3nIQpP1tZCMoagYHX6+qMJIrTL1x0DWAsh0PVtKoWT6sK/OgG/HnwNh4V8wl4upXs894jRGlPPjY
efaz716nTZc+lt01O/rmW2eX7H+Umz4CBPF+X3dsLoD1O7s16pEucbsTtW9vuW29nRK02DZaxe3k
Wg82OBTZ0YvlJeonqcxrQ0crTwly34yR+CR0ZjKIcz8rSIW3rTu8LKnd76AwMhqI7OixpuZzSCiB
x8iyxRnd39SddpjA6AEARwlFOyLpWaRwr6mfLsskwqrdg5JbN/BaRx3J16IS64KnhdMF3LrLJTYX
hERWstHj6h6SeU+PssIoSejZSZj4VpV7HDDIXNv+9BpTeHflOYu4Yo3MIcCgeRWssQ8N61lULuNj
a3JIFYX9zLKVvadFf2eXpcAbEp9Q1uagYap/mBtDXQSX7SZXSGdT3XvB19N+FbkZs83XX6957h4q
MTW3hpLMpg32BV8tJxbs++PS6cevh5mzxqeVrXMb01pmUtOydpB8/e4s4++0xQzgHf2RN8QTYRqr
+9oYTT5l4Z+cYryzC/Mg11or2Zh37agRAnCHU2qSBRfLNciSPsR9Wj7O0bwAimAHVXD8c1a4CIQj
C2VxAAACcfHegM564obBF7X07NEtelccfVB3//MP8iJyDjSqMZaUyW20jhTmIvrELubsCFz/ZLxq
7Sjkdgp6TWBSOiR1t14pxIkj5Y8Buw3SOGuXZuVUVTURbr91V5FU4uSmYBdGw7uzquyBPFwHbyYW
a1iM5aR1k6DqYQWw358ZIA9qW+nFMZlaOuX6Ijr3PvYiKfLmtouRZE0eGt12alorIP35DW8liGki
21vHkp8LBoRjgTeQ51YsOMklwVcdSulrqL90VR2XjGgkz8d471APcG6qgW0OagaRBEjpTZRgl5t2
ej3NB01S8bay2m4SVd78jiR2bH/XJzkla4Bg1wN0rhgNwvnBybRWrULbSda0AgdrUFeoKhkdSlI+
ufmcMYRjIkJZ/Yk3BhpFT5b167fmqH9yoNNsndKgn8vjhNz66ascqn1RFi89EudFa53X3GUu2GSs
+5XxgDdwfHIGAHF1vxJFvxYSRtaXsmMqrNeO+5hn+jlN4Pp3lQMFvBzL49/ZwprxOGHBdI0HEd0n
E5rTxXXeFsGwZptjuZOkyPamVDx8bvPo4osnQ3vyzGdlPbf2Iw6VjTLdjUfy3rYwVbPnMS0tYL2l
RWZ7qowDJcEWiJVu31UH0QV9K8msv87tXdvfrYPev+tmUnmMmhx2FvZN7ZBy14qTQakEc974eYod
5h5LINlxTeQYU/ijmLflJ5ShdEmPGGsODLtfdX81zCo6ANoZ2KYUm8RizDFSsiSt9pmuSXTQhPAg
5vTbtrMf8G2GpLN48mTmwzj5b43phlUNV2ipG22bx85t23TXJiARZvi8Cjs7FGRF43oAjec55Qbl
8icOpSe6Cfl01z4kUTlHy8tW0I6NXzcf75O+2/g6j/wsUg8cKmEfoRqTju78+rElcQGOLCc/0jF0
mUONqDZ25zHKSbUn9BRBSjUEyqa0ULAWehHs0ghjA1M7zk3N0mkZE3x8tIgeKvUvulTNv5ZTmLpj
GbqBOGobrmH8tba2UrLxuymTTLXrYGTcdZnXX3Jxm7ds96U9N4hX/OIZDb+43h9ffv1e3NF8qfvY
YBQ++DPT25MVSyAHWlXQ6GDpRI8cx7r7/ZeG3W09cuz527/9t/+s8779nTRL2fdfur9//fL/qnn8
/1+p+I93QjAYMjqV/uz+VCouTJsPinfh91LctdP8jzrytRf9P/52/aMDSvNPvuWPZnH7N5pmTNpG
hO7DFrApABk/2m6tK//NpjbZ94H10pOk67TVVlT5Jf/xN9v8TVie5+NXMKmqdk2+ae2lXv9I/83j
eqXhRXcMvpOC63+8tD99PvFH/cfX/8YKfktXStfyb65tRr8Cg7nQTMI8gqGFbpvIYPz5L4UoJNji
pnBnfZM4RLVSlupgUO5tYTtkaHwIrzObmI1Wp0EkuDGMpH+uaBxkR833/PK2/ZPXYq/dNH99LcJz
2OZRdW6wZP/5tUwJrVZqxuM2MgkJlEYTQO8Rrhsm7G2A+cBeFqG014400VzH7GM4LFB7aJ18Nad7
g6dcAEKwU/5jPU8iUKUWdnZbbF/Q6GX/XIqchCzxeiRwDv3VbV+x7UsnF3P4pMK6yc7r70bTQFmD
4ufrygcj4gXoqKmbxqcZb2khm03ZrTcUr3qiF//iLVjLXv7yDliGq/smlwwqof6XKmFr8nyHc7CB
lLa4e6YKZggTGfOFJKgyMApSVdL8i3/TcIz1jf3LP0srDqVIrjB8w/bXi+SXi8CzO87eEvMwVIBA
H5W1wfWFANbAVyJ2mDvjczrOp0gwjAURC51DLW99S6nm7G0lMAp6UtA6y/mVo4x3VRHf3SSdm7Lh
mdt951HoCfyTIC/7oigsBraIRsp0nJb1e1KL96NDkqvLncsC+TD1GO966ymdqsSDHY8/Msw8+3SA
kWSI/JU5WLFzloq6GgzHZAS+Gz8Nd8Sp6jfUNDqhOy0/oL9d5aLe0y7lEmryD3Kuv1cWp+ApD7V5
5xvTR68PJLWbDkMdSWsYfr61ndrU2pRl/+Z67OP89GTWGvn3eNxFqYtjhzt50ybRwRyNGxTFM1fm
HGiOe4qWgw3nz4ynC9kMDKACZtxKhtYVDKzHcvE4FvG2cC574gB1npP5XqeUeIfRBYahds7s+jVP
JXNc46SZ/oPodNpqMpK2Ul1ak0FRrHkPpcCMyLiV03w7wxgS7tGKxQ9Pr9sDeTFEsKY8UugDbqK+
olj3hSqBQLiJvjdNYC6Df1rchVcO6NlF1CTd1Az9Q04TwJbhc+in1fd8dmmh0b4zdbqfi/5tVEgs
jdr3BICYVmRHzyFAvsbXgHO9aj61Tthk3mBB0cPRV2Eho60LWX5VSepr1RHP9th11tIsCATVvDXm
gR0II9HxJ2+AsaePuoK9sxWKbauD8SpZfa/sbOa1L6CPquc5Za6VmD+K2oDdmvMXac5wp7f1Tway
r9RsBzMLHKYG8743wazmGsBghXolCu15xA1pRphqMzOoW//dbSWbp3H4Ns/wI+L0UDtGFDh6E3PE
4VJFgb+lSQYiHLmmtJO4DJX/XlqMvxCgsu3AS1X6g24AGQT8hJ7jECuP7XtRpKyZLmZZO16SDXmj
t7icnubewiGIXZ6buAy7IjvkFBgBYSSZGxVin5WWCj1CUrrzGufc3il3F34t+gvRTiNSvA75GUL7
e2fOTr5Fe4XJlN+I5mrLTXZHBtclQJ8+tgu+lny+4tH/rICt6HikCV8O+zkXdxV88rFrUK3EbZFQ
+bkUSFcjJLqtjpbRkKC8ONm40QFjbdbwEwekR1RXdsHIfMRYA5ljdsNOGIV1a3/ggXRaeodrtfPH
lrD/KJ7nqE1J3Oe4AD0BXSLKK35emoHQ0k6wh/tN3xDNtBzw7U0x7lcwR94ZI5Ey6cPq7VsSslDJ
RKSeOG2QZchFeeim+RhzReB5guPBeCGdKOyNJFxn0ERtWkEzwDnB+a7BAOlqa03retMv/jPekbW3
DZVC1ndx+VwWwwVs9LtX0+rgNXF3N0yoyxlMkSZW+5HhtUrppbYjOO0NZzJW3ld4g/ajVt0xLaYM
RXEZuBZJ/cx1X4qOvCKqBTeS2MZjHHKIzY5249whtCxnr4HvPkM5MWzgtr5kb12eGT2GKdKB2bYB
4c6jcFqQGiWTf8+Tj1V7lQ5RcpsLvASji6vDQLyWFZHhJu/fiqwLBwBhhiD9hhl1hTN+FqUr995E
IaUhX9Yi3BSSLido9xK3ar1+LLIOybp+kMtsjWtj1Z7H9UqzeqxoMQFqIashzPUoD8n8b3LTZn4r
Y4mFz7wrSgFatMxiajMZSBGSzWiZ5PARp8ZLDHOy9hG/M/BjYLdjZsQmfEjbBwkDxpucFY0spt+l
oZlhMOI5i+YPrDaP3Ftbuc9oDezRy+bN3h5h8b+D/sLpqpU3kUkImRCSgKffK/I01koDdUgAKMNe
M0jXCY1Go4rgnR1Wx5ghulXRcmH0Ns9G7eODbS90ImkhNa80RaX9e28Tilaj+4KYw7mJlYJVvQ6y
acEg4lcoYxJ2fsfBNuY05IqJyevgWVt/7WQCWIvN3GsPsBLODAwLom8aRi4ir+V6iz1ZS81TRM2S
ARKfThdRFhpnN8qjoMPCyeZqRGVqBtzQfAQ0ETSSnWWSHUDQv00VGxbdj4sdKAoTO1vhZ7gSx5Zb
srsITXBAxfd9pp7rTunquRqcY52XEJuK8eDG7IlaZiY7x03eqlr7bA3MvIKiKAaB/Y4ysDmgQAzX
ezTfmv5ghrDgdo3N40PK+Hbq5UlijNj0hYB/yZAP7+kSZjNc7MIn8aG5t1ZVXjIpnqgEJbeE1S+I
Rj1kA6DCYebiGDZuTZc59LArxhSPVFUyOGj4i576OJM0IuaIjoQjmFZKfJpoMFoKKQtpdhNFNaRH
aWAe/mzs5WFagHzBkhBU0u4VNy1mQuB4s/beulXEODBXgUvKO5CuF8L64SeZCVlO7iS2jIMxeWn3
LeGUI1QYYmi0cYxL7JNgISDtWdXPLmp2Q072XPZ+HrTpMyYGKtezgoEPABaT1cqgJhG/X5iszBya
cWLmaX60iRW2zC7rpzCZBmevK/3Tzbk3WxqQ0ytJxHpTs4GIXf0Tz+dNakG6J5RI2hl7nXzReu8h
NrRT6rrcUmBC59F7bFVu7cRk8h84wTFNxTugTcWmb4srWnT7HWUxhpd2254S41g/DN0cdibpjdx9
JVGR0U9EuL4Q8nu3BrMFXFgSGfLT0iouR8fV9muSOaYZEKcUV0Wb4+CWOUQhBTolUEN7WLBYfN0b
3jI+JcJ4h1bpbMrIz8Lyvq9MwLb5tm9tc5dm9VVqWeM2mqhOllA8JqMLSGm4GI8tyUj+MDv1GWPu
sGnJXG1Uy9zPqJdnEeMJXHLsC53xZHo0g+N7E+2EuEeAGc9doLl4EhWIDHPUo71GiqAz9ed1Rd82
VqWYSzaoxyu1Mu8v49jc0Ls2ngdmoGGZ3UYaWFhzjJtt2R/NBmu8VGvEtxrDucheR90jGw58wFQM
G8oY4SvC8EG+zjsBRpp2mc+205qcnxQnIIWTuSW2P9ibavD4fNUQ7wrVxcx2G+a64Iw00HZbLTaN
QBshNjIRujZHUe9SjNTbSY9dNgeSGL5LLaJbxpj/nlUP7iAy9ow5t+WSQEcPivqqKArjLHIkswSv
yg2Uzl0E3mGH2JwELvxRW0BnwBbGWkSbVkJLdtUttG7wWNn1PQWOPnyKOH41DXl2YbYy3+/grVWw
xYeK2L95ka7mrX0daVCvGfC6x6fHW5AHuV3ftDlPS2OJdpRuEoaKbzL6JWYzFle6knu6g8wrgm/7
yEw+tIjNDTNGJNN19zFDN4fwtpg7xIEHYHaUlXn5AZ+We+0TIWczZPvbvI5rAF7dOSKXsZWp/TpW
dBONeHQHaaGR2x1MAYigDKrdx9GAGuPj2cqND18zwdaVPYBi0jO8foKNdEWivCXJTp+oGXcFtU4Q
lYNe7+CZeewSpCah3Pd+G3JL7At3eCUsOMEbAYsYKfUOeK/ajDOPhyK77zU+mdHxySbHEE+Tmc6W
fvBvRy15J39JX3gbv7iNQ2qgx3jtyixoY5/7cWZbqHxkOCtpdlZqy2PjtrTnMYp3rAPYhQAKC2ZI
lB7SyN4dySBYWvnBaavv9hR9lyNBhkL6xalqZUoPHZvLpWoZRkefsiXjo7ciPYL6xy3ILHB8ttFt
KhPGmgT5xqKXahvgtFwFNqY3plUMjKJG3/5sR2dc2xN+jIV4T9erqp6G76VAF2vlgl9WMz/66ZtY
DGvvptHbojcjt99GZhj6Ld3eGTh5yaYC7WBzuSlwbVIVi83NUDwyHXHwZ+OWLmQsu8jkYMDUVgK2
VT/61jXxtlVPVjtyutZocvWBuqVDYIh+71ALgudxYJfmPSwpMpfG+jur9H0GUZwvTTAm7nXpGzez
QXlbHQP8o8QYgane8hA99jEseoyhdr7L+4onjPcg2U9GOhO+vPPebVe8X1uZhe1jqHl7NsAatprG
7jYjR4mjsDlai+9fdUBJweFmPwCG8xoGBQxsWsIJr+dKPsDOYMHYLZsP22L6kPWgwwg/yLnZ0w0C
6qd+ACiy9TQWIHK+uhAvNiTJcFb9gx1Hh6gqP3JQErmefc6NedaU/l3F3WfvXGpnemykcUwgkGzR
gaGGF1W/qfMIJ/Vd7E5PeW4XB10MeohdMpTupWKTNRZDdDPPJItpRvuhtfUDmCnb7J6MzgQIAu52
5CE+9e2bveRhKtjTNISocnN687wBFzSL26mb2bvUFKAWqnhG/HX30jNu9L76SXMzbRYGVYrLRW9m
fecuWNIFIbi8sO9b1Y672u7vJL4XLLPbxSEhCTboBT35hrPFO6zzDbmdc+fi8RUpt0YUFWpLnOlK
b11gmy5z2XJgWyU1LBO9c18PZnfwdbZCSbZK76LW4IvGdwmHpq0ZQ09aBRjje5OtIW6tu2Q6cF8r
NncGrj+e9H4XUsvjB53IHY5CBsqgJ85WD7Mk840gajBdcIsFczLN5FTgC1vYAgNI5d/J+dSbBFbC
VGLhrZvqpl/WMxGGc2JoB4iG+mlxNNJR9a2jFuJF3v0cNUD8uFBtZlITjw0eSleKBym3BFifUbst
WrYbcu6DSZba1s8ncFDufGNWNPDRnnJenPLkVgMp7cuSm7fKUvpOSfbiNM4F0i41gkoQ1Y21yvZl
tOufKRVVodtWHyyfeRitGzNsyiGrV3SiE+y+JiIqmoajZ+p9aouv6EYRa2hHV6dRgjgtE+ujVFwK
fdUeu3Z5Xpj+cshfbkQ5exvovAFyc7dh7AKbA6s0Dt8QPtGA6eUi617flFRs9ji5Vve3E0v9Jit/
dMCHQNZMmOPpDLSy7npozGrrTeueCPdbivOEvdJArgleTJH17WnJpoBN0X3f6jdNiRIb+34AZDHd
Aq7fdgNuah8k52i+LCg/jNggGQ7Ve2sTOI5HWm3H5cPw3T5kk5skTrWzJA8Z2Vgfds4yntfTj9QF
KUcuDsNwfe8STDv3C1KblzplOCUfbfHa9hj2yim5yHhd6zz3ccnrw4Cwv4kE+SvX+kxVCntYgdjB
ki0CQlFiO3jMema6ZfHG7kZiRfSxDiefal3aaLYMi1oQBsj6Ctc0ty7TMfMlVvbJHKiXdnuYkTTr
ETGlpHlrLQ/Kn861cAmNGcPO9sYfbe0fsiEF+VLdTIa+y0s7hKGzcZkTMJ1Uz1YzXIiBoviM3fce
S4r+LfcS2JPp+wAN0XCvMhgwAZvn4to2+kNn8BRA/EuCmIckSozFuZKnrae9x9W3sSChMbbOm5OS
vxIlfZip8H7g/mO5n4Ae5aY7BHZdbbs6dbYEXsxAZVqzK6H0N0Q6hmNecFtFNT23MPRs2NY84UwL
cuS4UgN6NtMbqImBzi4aFwLmHPInG0YulB32NiO/3j03NL6R6x/ksYOoyLzROjEjx+yc+8Z5mKwf
c5xnV6l7GuCIY4OvricaU5ZJ2HeNNz6b3sygMOoVRnGESctOYto5sgx9w0OEot4TR4E8pRFtwp1u
c0rz8DtpIrkeBn231gLsPAETCEslR8OBT/qp0xmrpglWdSov9xoHrt185SVdBMqEPZe/eBv8DES7
czLF0oF2WMr3zGxXP5yCoJMi/FdMq1Pzs/e4C1tUgI00HWfLfouCtA5Xz9RwnshmkqYxsxoqI3ZT
1Jth5zMDHfnpW/0ednBNvZROF6huFtwj3WOVMoIm+99FLNDtCJzMjvWT16zxFFmn+1HVEk5qBGOo
bEJKJbk9BghbDxnQ5isubyyqJdZCjwRwhvoGjIOCR6goidlcyN9+uGTswzF3r5xy9AOcQqduAQ1g
T47cU1MGSteCTEdGfkvKFEYCl5e+2NaRSNWxGh2S2yOkUA9rg6uYc7rVgeu42xbagYCHfZM0/vXU
qXFHWMeGEcERYlwXyMatrjkZHTl9XCbftSEEEQsc0myfMSVLcYXdENTdeJVtnZIy2o0O60U0TASN
jGb1+GzIA+FHyOKwnFm1SlDev0/xpwnu2uByCGzgxVJCu6USrMZcwRydWD7sCXb7WPUPIOzldV0J
ABHslAdm0/y8JB6d0r31Hfb1OQ4M1Ah5VN71Ikr51GBpbTLEgzL1S16+vI6Ujg7gOHuAKzzHrCq5
8VvCjJZ5wzYoO9YCI22UMNzjYB7x+LXLXWclMV20815T2O/s0nnh6hVBBzf3MGsiSKXtHfoif+i7
HKj1UB9SoeUnrKi71u+cndTlBA2QBKJdWwXz8xrIZ+Pt3drdjg58rxqpPmwr2NwZmf1RQn+0iFWB
w+dkiNfa0fOdqQ3RNkrqiXSWzmcr5T5ZsMh20efEvXVKPEBJ0XBb2xi248WITrotHovC/0ZCD+TO
yNbfpn6ah4MOaAYe69cF+PUuz23+2bJehO5ImpT8usE+Aoqfqe/Lmo+xzWrv0DAHt3vmQvGMcdQE
6nOkIRAIvb6voInv2helG/VrxLQ8LuDjR9Ep7bTxUDTXWkL6eZrEcidFsi506SsHJt4qjZ0cRWoO
9dKhVMu9y4B977RwRIr19uS/GMJOWGAGOL/0CmsbwjLsbWtyUOzzc2vAF4XHNCzy9qOdvM+2sX+K
qE9C1+BMI6kH3EStt9GK1j0YmnYtgYjslaHube4+GMHqvlvPmiUddBuALldq1sDfz/rF5qmD22tX
JpRyTXAbqjxRYcp0DK+vb4Q9h8tN10vzwiCYZ7et0c+LJLgZh/cFlxjehvFGiBiLh0fbCxzlOXCM
kUwZHmKzsB8Jt5rb2K0lB4zolegw2DSjwd8zMvnUvk8KACYOsCnEVvR9BtcXTFBO8KFkc2gs/P6S
Pa9MosHCwahKyzrBEbvJIHD2DGS+/irWTDZ1FKv/vcEhkRK/MjYJcxyGqKUVWjDi/4UW/s90SZfU
uOOYJP9t3VqVsl8kqQWDNNOdztgMpdOD+oDO0Qxj0FZDtdUc1oLWA+kZSQOCkbGnxuKNzLUOjmn+
V5qcgQz7F3XMQo7UTfRYna4KU//zS7F0z7C9hZfSDtw9bRY1D54XvWQqfx16mp/Zrr3a4MI3WmSe
e8vpr7XC+UYiA/tWnjB1aMfL/1uZ/U96/f6jXoXs9t//JL7/Lvr/rBu2tiSC0PzXP0ZUXvXvP30R
Vl3azXf9h5rvP9q+6P4hR6//5//uH/6hqD/ODYr6/1KLJ0P0i6T8X5T4//5Gc+2S/irFf33Hfwrx
aKoo8TjZXdPUuaL+0OGt3zBdoMODCnbpz7VQXX/R4dHndUKr0O5QpOnb/YcOb/zmejTBMH/WBQq6
7v6f6PC+91/Fb8ozDfR8HhBcb97a7PvLBY/Tj5MQM8FNlHSnWGbjrjTyez0uGbYMRhYCTPUCWrMP
btM6geyh+thuznAwL8MytbRdnXEwpViK8Qh7C2NImhOtvj9B7SSPFcY/p7CfGEyiJ1Zxd+A8D2Gj
YRDD38SZTpswfFod1v46OaDLAjYqOwEsA+pr+5xYdPZ1OnMQwxzvMzzYbD/jjUzsY8NufxNltQr1
joNAHbtHSCIrbYg2ugaZKGK36SgZcJSnjQa6XM5OXyyRQcfzmtDFn3QzplkQV/ZVneUQ3CCTjIje
8Bn4WRTMthWhRpt91E/HbJ3k9ip718YebHDdOftM9KAqOxs6+e3UcdIdEiysU+S+mYOkvCaDCD9O
HpKpdTIMZmq1eZ8sGckX07326BI8kmnyNrYW70UygTNuFk7gdFRpAh0lLv3TNLy0hU9eBxrcFMPE
cACdIBV9pLnWbVMKg7f4Qc96c1pS7+hkfPnCgCHU6Ivj50BmbAp1Lnz3cWic+yj6GrlMZ08n3ttx
+DGneNUmeV/8cUL2WmyqIjtEQrPRjED+mHX3PmngH7AP/tAt4Ineo1fDcs6np0kM9ZZHOuHtpmTz
3tnniowAn6P+2g3okGMWN9iI+weXAe4G9vCuMyQsn3K4i6GAMrCe9vSJ4Qm1izPVGwIn3GeqeT9s
c3wEOUdl1d1oVPVOzXQrVteaZs3spFCMgcA2YMMYz9riYyo891rlxP/zpJdBeybFxmwxvuv05H22
3VdFPN3oGObBl6mJXLvjHXoqXL94bJ4Jg3ebBdYRswqOT51qUlidJMVm8Hc52Y48fTQciu1qzo2K
eknHmdkvO/6hTThSEmF8wMz4UnbF2WBI54ANBWLZXFMpRY0jICEMeNaGvSWN1sJ4i6uZ/RAHyu2c
6mx0E/lo99pHXhn2s58lVzKLn3Ef5Nhc2ErPmr5z4uZQNVhhGC3TkgChnqt/eW+rGM8wgtOo3rvF
Os9Mhuaa+0S0Zstbn186m1Jcs0npaZEA+MpuMkOnO8qUVIkU4sfCoA53yhAygBvCykzPTHtwtNat
hPnuBuACOdnxTKdW++R2yws51UeMhVu3HLdNggZt9Sc8bVuh21dePdyvX2sZo090Oj9XjD4he0ic
o4VFu8hsP7dFSG9B6JD36VyKWflM9l6CZx54TrnRsWJGa3QxoeEL5u3kXmn2fDO3+ja1sMs4dXfq
UziZudBhdtLgsDMsCKJWq7/pc1U+DVJ2V2Znn5h1vmrZ41TDwvdyB+yaR+Fc7EClLgmCOZ54zJPq
OqvHe5VmF99mxG+PD54g+gUAq4/QidCZVvHRoHh2bIfAGaHSTC6N9et3g8BGY4LIgs/NCtn6XkBO
XeFMD5uufHRyjgXGMh+j7LLAcrSyHy2xfTs9jSVEgNE50WnB2gpoPyrYwHeN2LQGDCF2HIeCur+N
6T87rswRWFBPqzFnp+hOV2AJh9COp+S5zkZWk1gwu+UhElSR334b6OJiiFU/di8NB+2rfoYxz7LC
XDO/jIXaV8t4vxgE2jROd6riJ2tRZmIVGd8WNWL41+Nx45Clu/a5YABSeB4CZvyNkNZxTlhwbfsl
ySx8/gyvz1nf8c0Yp1hm2BQx8KfaYWQBQpLJA3dUFNk589Xs+MPVV48L16cXz8a32jGvm8xjPshx
laGRGdZmvdoXGPgIzpS4JeZD0aG0Nqh/WKaKYqeVVsA4FVFHM68QnfSth4diF8trruZtO8k9HI3L
3Ez3zaCFasSbxQaagOzUHntaAfo4OceZ1R9BOn96jHiUZa2Rb8gcygkWDToeHmJtU1pwe0pzwFCC
0T02+KrteLcSVE5Ak1d171MKxwGIwQMNUHn49Z46OYI2yd6unD8zF3Cgc3Cq4UWk7Umr4psqukX5
OenUBwR0qjIt+CoZ0DFpW23fb2A1hX2ez2GvPB6vLXYmy/2ZmLCcB7s9Vm1DfGBwjcBFkrVQhfCx
Tl44+4m1yZz5Pkor+DRad6MgPOJWowmAeeqRqi3iNunGt+XBmucfZto6SDegnX3df1eqe8sl6AMd
ITLtzfZG2DTJMJKBLiaDHF2rNq8RdbAD0eWW6MdUUeNTGxjzxkX77ijF+8aipvOKNgxY6N82iTrH
sNh6caqy5oLXO7dmhrMFUkTsx7D3mJkXEH9qWmGK6KGiKq2ZZYl3ilEOAfcNJxcKtavizIXycxiS
fpOkFfCZnPC6tdz7XvYhPHzFgzXCSnVmHA8TiS27hzua4U7O1rk7k63bybFx2HbVzs845yAnAnOQ
57rWr8rce9PgaSc10ODGZR6/VHsg8jDpVPkNqtxZF8Cl+6Yod2JB48zc8SmHWd6p7HsJs3bnDTLZ
ZMkaryL8QYXzNiN+kPjmgBzB9Y9z3sBZZFBoEJA9sxDO5mfl6AFevmgvkcmiVW9k05XwccPIAgLU
xtk1cJB9a1D4hVLZeuiaOuKlXFVM5h/AJnLe6DmpzpHYt/MoEY74f8Zm7KBIlbvS9C/Jqo8mCKWl
zusUyOXlwk9MtRxsjsQyGSrly7tAajVn1GUd8bVFhG2ZhyBrL6CimO9zEyJYjRBTNxbyLQdCjfoN
/m2m1p9tPdDEhHl/23TA91f9lzZnPO7ua78qwyMSMYawyJUXvuy2nr4Fe7/2dhdXw6otS5ABuxz+
e+AhPKtVgZaN8yiQpKUwubbS6BQP3gNRpJcK8doBPLNq2bhzbjRH/6yYLUKxyTbzUY/0UypXVBpi
ON1eDjH4ego1yWYQ5hhQJAEUstN5bmeZMgjlb4kvnSSj4Z2WiPyg2MeRDW1WLZ5Is3FokeeLVac3
EeyHdb+nrxp+hpivflf1BQPl8caI2aB2hZfhzYN9llpumKb8T9AmVMA0KrpEWAZqRkly9RB4q5ug
Jui+ugs633iw9M8c04G/ug/i1Yfgro4E0W2s1aFAaphHwepa6Fb/Qm89UY3jrq6Geskeq9Xn4GB4
YMa+uh+y1QfhY4hoVmfEtHokUswSJqYJR2PCRXkli1lyIXawhDEGi251Wsw2lhgOuqcGEwb9R+6x
wZZBeM8MC228TZzc28xf3o3VxQHTEpoHV0WNwcPF6NHO9Kc6q/ejJHtv20z0Pc06DrJ5Zs935zuJ
dfZX54jRXeaETWe5ekp6KgD4uPKR08Nsq/9B3nntWK5cW/aLeEATJIOv27vMnd69EGmq6G3Qf/0d
UdLFlQSoG0K/dKMBPRydk5WVhibWXHOOKTcYR+6E9qEs2pFCJ6G/rrVLhS0XOhMvUaUdLBiGrshD
3d7C3JLZdPoK7XdZML7gqCn2bHhHVGN1hz6DQcbWTpkuIf0HwuM0aheNr/00jnbWRFH/Fjgshegn
2sGYo5HUwD9qaUdOmw8bUpCvf+6NTLU/ynfpViMxuKW4+nYCkj2HxUuWiAdbO37gLq8nSnBneRNh
CJphuWh/kAnGiAxAARu0cgDBL+vSGqa9jb80za+Odhk52I0OjD5z8aUC0gr4Q15a7UtawIhonxIP
eLwL2ruErwuBW/uZYu1sWrA4mdrrlGnXU1VkBJZL41T1zmupnVEctNm3abeUp31TmXZQKaxUnLub
TardVTM2q1T7rXztvDLsdGNrL9agXVmm9mdlxqVqQ/ZD2rmVYeEy2P7sUkxdsXZ3ldi8KuxeHrav
TPu/vOH3oP1gpnaG9VjEMBVtczF+gbkkT6ddZAN2slT7ymLtMCsUynDzZGnnWVbx6J4XGC1Nt4m1
OQ2TGmnRm0y71mzsazxbN4Y1nJPIXHiAO/cVX+QxGg2oNXINJMVaT50LRkG8utodl4wMJDALIBaV
96120HXGR27EOBUDNp7lMOOygxRtQVdJsN/12ocHIbu797Q3L8akl2PWM/IXH+teqj18A2Y+GRov
g3b3ldrn52rHHyg2/JjaBSixA8baF9iU5cuCUZC/D5wengCFhbDQXkKDECWg0ZZL9o+PZIZ04YwB
BzQ57jISmPT3AmTKswMbDlIlFQeDsIbXz+8ePwx+Ropeyg0rVGbeboDDju1Rav+j1E5Idp18WSX2
SFf7JOdC8Gib403tSDrz4oqIXvMUQB1ctMtSYLestO9ywYA5aCfmrD2ZjE8Zxk55Z2u/JuTtCfsm
N9ewL3P6QIbsw8LgqfyziXmfIly8VtoBGmEFNbUrgwkdcj5UfDq9TihWyz5L3IHlLF7SWbjGCgzQ
Qr0LX0GN5dSbL4l2oAbaiqo9qRyOOhKu6WHUflXNeZ60gxX2NeW1Sf0rVTARkOEAo9vdVz7RbT/7
+bW1qyde13/TAf+uJd39zYT+vwmU3CTfbaWq392/KlT/JGM9VQX/+19+yL/9RP+kfP3fIXWhN1oo
VP8+doKokyefBsvez6j8/EfN6+9/9O+ql01cBNErELbDZ/R9six/k72Cv0i8oXpJS2uagj/1P7KX
+5clYIr6ZkDUxLe9f5C9nL98IgqBj3/HtUifWP+J7GXJP9mCf8oeCBkQPQD7bxHn9/1/yR6ooBqM
ZQSa1DX2LpfWtxwTvL5uDqSu8m9B13LMrxNohCNLFJSaVeNjC09ctmSVgRtL6WG4EQxuAB18fW56
9wYOXNi34abJA4hX5Aruq2x8W7zkzigta1U1wyEa7IsKm2tKIwsZfYy0Vi5W3IWuqLd8pU9dZYLe
Kz6cKX1oo4o8m+szVlNNNOHAtL35PabMLkFZsgkW4jyZfs0zk62eQtvG0ivpSwGJdN9LQihD4dDE
FNGIo4xrNrBvaPl5rICsaJnhsa3cD0gMnx4AE+IXKGmZeInskRIDu1kV9XLOwuFX2J5tEqqrwEG5
YS49w/8nBIFilrocUR2HdxcrDZuVo9i1lXj+/zK1F/otlnwiT4x2MFDIO7tZsAqBCM5k4RLtUE+D
zDzMgd/hoYl/RlBOIT3yZebWN2mGhshhwT8Go6T1NPS2mRvd2xmyYYE75o/lKoiTHWAvapSi5/ah
3dfrrnXo1coY79jAL+iOaF+ijTnUDrwLLeYBEJhWxPk2QRTxcHGNXs0s4b6R18059BOkWAoPcSTZ
Z6m5Uh2vATd4o6zoGTbCR2sZ+pZg2AvptOKERFHJVUnr91S7CbvkZh1h3oe/h9ttlimw2Wp+Tr1D
G1E6lBjwLzPxq5m9jwzMDRuuYhMl071QwSFwKsZs4zZrHPZP1sm0Kfeh4TQpy4+qNk12xLrjtKUA
pVJb5E4I86ZLayBrRz1ybwq/s9dKemQYGHWzvq9XjeRQN88UfCR4aCbnledNv1EKHjb1yu1RdMm1
8rvgBIgGu9jE1NKlTQ1OTb/EOa4R2Hqf3fGZmthhjWux3sgQLggu/GzLKpEys1cS3vXWNHUrSd/d
Wh2GwDJmyAxKMznQ5FlB1tnyUHycTMfc12ZATJk/EdPXspoohdpQFPGs2u5XvbT4ypKaVizTvwB1
aAk3EPmWPZEj+s62yYggFsb1JZb3YfBnZQaGDGX1KYMyuHKMiJJuNJTZwvlXcDC0yZUym9TbDH3v
6An7tm5mgd0biNIAKT2MDt3i2QdJ1hnlmQEurLxDXlrJwW65Gvh5gB4mn7koBEzZzfz65ughSiOA
jnxKhgmF6aB7FJ0n92U48/OvE85TOpM2i5CIa7obukeAQe7aqwyXtTs1Wo4kwi8XLDpjTCVs/SAW
TBDdgq0BECebUQQQB58eiTg7qD6Lql/7AxTkJuMzNASBq2T21uaC+wAFnNVWjzk81KaFgdl4sv3j
n7/bDbJ4DYSAQbmi5S1FqVmoXw6rCMNbx6eqk+7Y7wdD3JaRP4C1sL/4MWWef8td4FHJMog1oPA+
/t0ZUhEh5sKudUbbIwNEQNCzHM7rXX9HgQaiqedR6JIUn7E5bW2bn05fxQGHfi6MFnZMZXxR5zgp
0Ot/PnScpwfDLCH8YwTNf1tG92p02XcAiZuNQvy7zt8jbrRVQT8D1zcDaBCFJmjE4mOx76LJ/Jxr
bVrkUs3m6JlU5WYw6n2S8+FyTL+bbn5wqvIWhOEd1SHr2Hco74az7Yfhqp/613SsLnFT3iYW1Gw7
/17q5He50KPaQWHXsFHPehvkjm+OgcMnCQU/Ygeg8MdaUKDbpqy3royuy4JY4I1kGlRRXLzyx2mx
+GM44seSfdezdpfQeR1zoUfefoLUgbmIBFUQshHox5fCqr/z1ifvo4ZDNjSPiDuFao5iunWqEXY4
anJssyeCz+lB06rZ0sscTRJAQIz5sISGGUMqW6wv4XbUhI+2tlPWb36WPZmGxsxawA0Dj4QLbVfB
NiI7lKe0EtNcuuH5GykyZyHe/XXE7jbr1Gk2/TsbWaKesD3EhafxvriKdbkw0Voqj0I2VuUybL3I
r3fqXkr1rLwOqgC+n3Xl9AHNXgH5kzsrUsteRIfZ8ctLXN3bZjDCGmPRFKsbGsrI9sTRrTNSUhCi
je1cEe8pl2UwXorvJnbTbY0zJ3bErZqdM6i3c+PcNY7wdllt70wbFxRpX8h7sebtVTXdnQWjgdsN
Gychp0rdEKdnG0CVVZxnmIkrtbzC//yFV9Rbo1MgXFpzt8nG7KMxjo4iGhRHj2ORJoiKnCmaKLk2
mXdxPO9XZwflCoYNcY+eWsMxyt9EyzvCpVTtbPS7uDx4nT9u8PrpaZiRkAthwGK1SU1xGMvnuvtV
yDA4gH3CZ9U9L35U7oQHvzKcEKnczD2VM28jq2NaHJI53lvcDG6Tf5ZNUGzj15bKzFQT8Wkw4LNW
3nVO3HwzKnFjB/2OkQneXEO7FmSMK0BzpOQQgy6viWspTBzM6buTOe6RCtlP3FY7au+ZvSrQvyqd
LzncFEJa6dprguaGygr67jgu0TsWsYTbl4VziWxIHHjuUmB3xLAcCdnOvg+/4RYEsOATsfbH5jpF
mOrdOv2KrIyLhxf5OA8IHy0ohKA4WD7WvdptWvj6D5Z+bByxd9irogEmQKEtw3wHqAuGBNzFcFNS
iVg3VXUs8WxuTBZQIKuFe+JxAAGkKDdxEb85LT1xQfuROFJtR3hdFvacwAS1gOlib8+A3t3OtdbD
WBUHjzfbHyVW2O4WOGR9qPBVT5X7ONouM+WQ/2Qs/hAF96Ep47uZwqfxJ3UtXrmAgLdSwcAGObMN
iJjUH8JygpUoYNQEnE5Rb+VIRpSnTFrYJ23Iknm4c1tFesYIL+VImc/ESagFqzE2dANie0TfwlFs
E9g4RX36hoA0r62Ro9PoolW03cuQY9kb7YKn1LwKrx0gxPVSuveVjf+70Ko4Myx5abHvatzBTOIN
XZ+Q87WCisnuaVxYQvnGm+Mt4tZsODNJuN32mPVwhnrAdKCzwHaw6byzvFHuvUC+QS7Zkuk+W3H0
asLkW3FfuTi0M/9F4ufOICuGFU0lAARTlHzjpYL/uaVHomlVfon78UZiG7pxPB6OpSfvLBJgAEZ/
g9+edJOceWKb/ZgK47PgWMh7yn9KKvcpzFIeAGF8lQ6QTrMjJ9GBXd0b9TbywhdDJ8WxD5eR+dnj
eCWOuvbUczTAXu0NOjnq+pCk0d6bpyeVvoyW8RJ6Pu0z4UslUAayhM1TY7JiGVP3wjt+K0E8k2OB
O9jY1yZ1QJrwDfJF8FiGZOVOv61moEF9+W2D72KOGXeRRAWWyvzMLby2OMBQLyIOgH10b00uEi05
m0QT5RuhdpUygcbmLevDqsfYPFJhREyKsE5yqmJ8mh1czuinBiKyninX2IxT+Zrn/auZEloYqCGL
4HWt+o5fpUqPeAHPJcT0C/atax77WOinmILGcbwARnX3yxhTA4YAliT5Of0Kimg4j1ymYjOavCyG
iaZ6Wj8eGrf8xc6/3/5So39W/Gclwh3xW4oUu/on01u/eLQelxFK/BCjrTp1RzoU8/eaJ6ncDLk7
3kb1jekv/DAidkk1bjvTIGrSwT2CMUnlQRrA9HRfp6WEj+s2nxwD0+PIm6ugLZcH/yP2AfxhTXgP
hXXfWMSdsM1R7MyFLYhQmOjie6vW3ZeKXmviNmG9uLs48t/qavF3Qci7w+etarcuNnkwL24/PuaL
icdZ8tc4BCceF2JvSXWXBxGYIF5IcXQdlpvBfuIuGO6sEVnfSuNLnHkwg9x52TvsdsCNMTCy0AoN
+LSTmQmaGtwSOTHWF3970ANxSuqD6DX0najN8JfWb8SRfysv8bet2X8nTqQdBpATnLhlCdw/JlkU
rpqJwj2PMh/pcxBZ2O9F+C7skkZCMd6Y/cgBnnwNjtG7vJ5ndCXsD5KdW1cdqExtYYziBfXJ0Iu3
UhUT1DDtIO6aglI2gCVIuAMiuRrJMabhp92xkxoCeoMo+Up1i+aMqi8dhtzcqufzn1bzlnOffPZi
hoA/S5mQrW1ruMF28bV8FbEOKTQDIo3ma2PHqJ2RcSCwdUt+yF/l80gJwcCzsp32+bBQ5BtwzfIL
y641hRCrOYEuXzKCFyoCo4S3f+oLHBv+T9l0z0VHJahXkvSHHm7FxYsXDrvIDR5Yh+M7iSa2ZNN4
svoMJimjXWC41Rn6jE79GVwWrX/qmeTWc0bpAyg7mrbM5SEnlUahdHfQj3XXkJ+l6T0TDgeMkKtj
08sbj0bKg2r8YSdhutA+yi1rBicUvJQzxCSmO9UH8hYnOEadsfWOwBDXqXDFmR/pJrF2yqomfLE1
0dfYdBHoXFjr+fBuZs5xhhG/rlT3OUERC4YLuVA6LPipsP265OVMHQo1hSu2/ke8kDQA2k8xBQqr
1MqsXW0XK5qInzobXA6L4vDS6laWcF1PQm3YYu7Tqnkyo3MT5/tsoU0rb2y1M9sRf1A6kW8t6E6z
5oKuK25143VMktdxwU4POpNXCg5wi7dXy743pll4a8YvpLPcm8GT6C2NY23LOPukpuact8NjOxcf
htIpHOGjs6NEb/14wZ7L1Mmb9bfRdSdbWK9NRsGKV1Jn7bENSTxfrUxKfclAN1go+8egRvHEGvvU
jHO4hwqwGfPkqZqoj5hY7TSTVTEEhaBCin1EwCBkglVRLrc9BxiIsboHZt5NrMUrl3YUmQUndHf2
7cRs/HWWx19k7zmFqn1JVxa/xPy2pBkm89r2uhjBtraHXV9wshjnjImZjJIgNZDNqNlDos+3TUFG
r75kE5/djodDKgQ15LyUguIFbNStXSX9pnHGvar4iMADtBeOV8iY864T8qPMq9NC/gAZ+zBU2dYJ
im+e96ASuP1Bkj7HNWzz+TeubnG7mFW0dgZ6rBT14TRKQQOatvxwH7jjvgMCSJs8oCJ1mrfmRDoL
RjGRZjmEG0f2b5lh/fjsd902UKeS1TEYRFppHKulKPysAsyiyUwsuUQXNn1MJcSAJlxbxlc7BPTP
sdT0Snq/4kW+U6DJYd45JAlE+KVnjGSVdlwa874r8/OSc9WoeB/1BpzEAOxlTL5rLPgBLBN7Nbex
aGhYCOpRCc3aYHjn6Zsicfdv/Jo/La+1DrWertHnOFDvZ5fCeq/0aCBuJbCztHZ3XYcbAPk72bdG
d8GzSY+ny13/SLSfA1v041G8sRYyxChRHxonE3wryDxDyxfrZ1zlGDDWbWq8OFNzm/kldQuqxS5k
zzWHD2AntUERi08UbsyKeI2g8JXP4bBlLU/bd/eZOWmztVkjoW44pzZr31WBnbkjNbP2vPtynJVO
QDKvWfuyV8+G6KbnwIm/22S5DYuMUTjE9weBH2sG+0vVkSEeyqzctPN0qKVLxyBiZJ9kGyOT0cYd
aFHYNbJ6p/jJBFfL3cSW+3dtuGBmHAu7YOLTuC6mdZoYxyZsvwJ9aAEleQ4LNB1RUzTK8P9jx5TS
ZAZsrH6Ij4phsC9ptohjuZlcf4JFy/lucDFkVY3YZD3XTx0QnXS1K0T19k27bFXDux7gcFH3YLZr
a5/H9nkBBHwsZbEly5Ouyxwq+xTeKvIVTR/C7HEriXzR3lbqna+embgyXoK5Zoe5iJ9aBMF6ePEs
cBRpRCh88SJKCtOqx/EY8gy0b13hyU2asGOuUbOo4jXWTRze0CFMUDAMzviSX+EAgXmAgQxrxT2R
/btbjOrkBRUX7AJBQTQ0FfrVOarhhCSlcXZ78lsYEkyM0UnGo78tWxhqy0ftt5y2Yg5hRJjIeESn
RnI0MA7WxOFzYKRZTQtWfpGFL26HYkOSyKCeLvTSB5wmATc7PUSVl1yVhR+lrJcXNmRkmQbp7RYi
66nJqQje4jVgGw9gcd4EnO2GtDv7vXivpumZXXq0VttyAkCf4SrJiuSU2TWZe3pQWXHbIAFZZG2w
pxYM0+ILECabyJpt8xD+zKrAwCRJwIxdviMog73Hw6whqpo6RQQSCj+SNcHhEMAxKVePYmH/0bnz
9LJLpD0KX5U/IeMQt+fkxKKJgj2neIEkU68NxloAIO99y34VUisbL8KEse5ibkR/aA3jHZs1w1ib
7AcnQoBdnLe+T07MpJSfR+mOyNqwrm3vqcc1gkkAeGGwOE8xb3no2qz4PaI6JsYyQwJTZXW/BQhD
koFRtU2hyfjT7NKIHmodB1fT7PT0Whnlzk09tD+TUlG6Ws2i+OZrSfnAsuFhV1ZQrjn0B9y3boXm
BwP2w/Spnx6wOmT5sh8qXIgQpdfIVz+hgG4/kk6988pjVpIIKcMCCwQuyxW+g9+DKBT7c7AHtfOr
cjja80D8CXjxrxY9M7lOTqt1eau31lSLFKfMNZhXWOXVUvB28doTaLF6Fc9te4H2+WRrzTvIsodQ
2NaxWS5tkXkrYwkjzqrpo4CHlTWsVGzcGskEmN3j9xBXEG6KnPc+gGcqIDyeUIHQGlYzwdSrxbgN
FnbJVhG8ubnW+2ygQ3O7T71dEFPBKthZVZiyBuBIwrHkXeLUP8oQrwDUoQ51bXloZ44sdJn/krJh
yahciqX8pyLqLlJvvIsqWc+xzQHNyx/oA2mIRU1ivcz5d0woP3TSH5GZbFp9hO4/X3Qa8M6FarUx
o4AgkZi15Bdv09rA5UXXLtPO/MywgzFmsW8oxRxJtNwUQs57GaU9A6x911tr2VDygIpfbYi7/poN
h6m15ccBGeTFTgneCMP+nQ7uQ6K8j3DSaoV8EtTLH6DzGIyNuCHJZpUKum8e0Ccjc0bi57KuPEyR
2LbqovsyPegDsfVEU8B5NPuXoOac4md4RLOxZS6LEBUZKcxNHDA1s/heLl2C0Q6cdeIE8Q2ptt9A
Ttj3hNFX0abLNvADHqD5zBlPE5iQ9uy0GDZ9zrwgur05t7wZIP67lrlXLjnnWvLykqO8JRV+aIvw
Oaa4Z5MZBOpgpK7EVEKSnskhTeVuTinMNoZEHq2gvyNMhcZgBC8yZf5wFU+nKiciPVf1xmgszMAz
F1JEbdLt6NT2IXfKm4bDbC+Y1ykZ08YRu2NPsartkEWbvsRqRc7YuMMSpRdaZCWViWm6mToL4x3f
pirORsfbMPap9cDDO9vAF+w0U0e7FD612o9R0HZ0TXr0iNoNxVq0SGL6vnQ94fe55fHgwrA84Upa
LTF7taxvTNL5bPGKF6cFkADvCUoS7u6SZxirxlViJkQxy1HXWbwrMzFOHCNSDue2ZAMi6/Mg7MOQ
+F+z0aZrYiPJQ/pUCapVZ0XHpb7ajRTndYFT7pqmOEFVSHa6s7aGLuz1SD8Sc3yo4/ZIp8w1FVAV
4sK64r9nCreWbe8S0s2jfUPVjuNx0U+BE61t1/7lSn/nt/NnZc5Ht6stjkIN+BZmK8KrmI+yJ7/l
lvXC+sI+kPGelOlqHmsAIJb5acLSYR0LaomDNoiX70ZgGJFYURQHJwZXYA05+cfpWzFz8mSrQqrT
S2Lx5dkKyTvRCE63Z/MVOEuoWzX2sx0Cjw1olWHVvA6N7qs2EfbpK9s2NgHbihaDE2MQ9pDS+Ta/
9GoDqus9etu4NhPTW9942xaqHQrw0mIlpdsITtF9sfoJUvkV0xPRhiZOat9NNlkAS2xsxMWuu+iI
W4k8VbGso7A3t83iI01x7unclA0WDvQ5D5iDSkLogcSjEBIohUb/EDEmrkIque3Arnex1xeaqPSm
FP86HkBblI2I1g2UtDHhrASWnG3xFKTwDli7uZd6tHNyCkQ7G4EI6k8NbcS8sXBWWeP7YCDE0b30
OmwDPWWVRpVuVdchFhuieSimgj+74G1vE+QQJ3sahfr0WAiNOV14NnwnhmSCsbU5bn4Gw/aZ+JL0
krOxEtQXHFwL092fHone12gYOgy53taZZTyYEkhGDo72wFr/ZgQMliCYMzLvwxQJq7e26BEEdktJ
kq3KnjH6vZsDCIIpdT/qQfwKMyKuosHpsygAIgP1zyxdeP6a9syeTx9Wce0Ddg6qzeCxI/MXTnc1
zw0isKwLF2MlwJ0fsgRsYKpXhTDtaqQafaJwsCTyy8VwPOIcmcboNkLbZhVa8h4kI6py/zp7R5+M
H20M1xr33DquYS7khljnQU/nDPQQthD5Jk/uFuqGTpG0znWaWvfW4lOTkkWA84an1r1r3brfUY6I
6hnWw/qPy+I/cqT8n3hN/sm08v9Q9soxtQvk3/tRVp8KQ8o3ma9/9KL87U/93Yri/UX+ysEKD9o2
kLSC/LcVxXL/chyXU7nvOUISpfwfJ4r1FxI2rFPb9P9uN/nvAJYT/CUDDCUBpHrJJ7aC/8iJgr+G
hNU/OVE8pCtYLwFQCHJj8l/gm5KJXwB/YbrreKx3YpQrXJoBa1REN4wycP9H9w1Nj1um0WnhQMyb
ib4K7r4WF7+3NQOeoDJUkOTMDUpNTR2NaeG/kh6Y7WTYM3mtasUBh/40tTPM+TJUxt1I/REBJwbw
mKVzjrqf9VRF88ZF28KwNinzxYitG0qm7W2YEriZl+QxNJzXvhzqfabKa4JfheOZByLFvnSueJYN
rRVjIqh4oIhxg0DzGhRjv6YFgBfQTDm6fMeeTOUWfbw8Wj7snkFo7LIMYNw71eJAz5buoEbCCVY1
5psAaJ9AgwP0wRDmR/6uSRMGAjZVyu7wD9j2pln6L+UkdPOF8XiOCAzyKy/Wda9YnLhjyT7Mvh+K
FAe87dbbPihOy4Y17rAvmpIcqp3eMC+vUvAneaPYRnmK7AwH4A4ZWAThc+aqWp+tKAZqdhEW0g0s
APyiaDv3pf1izYgDk8p5Fpn9/TKzEYsV6SsqdfZhr24p6uDFDtVlZbbtGgcR3X9Ci6hdexxVfOxK
zoieNyDHm+2ujlxYeUa4N2sHBmhg3WNfIMBijvveNp0z+fHd3HsPVqVDIywLQFQOt04733QpKmn7
HjuMwI28x3nHa69Ve8a0k1+l/iPxoZu+AFlpTewRB1P7+gz+iWaVJ16Zd46t8muEKLaqegCVbcIM
k4akF6qF5EvwjFHdQcxnpQM1aBWQXGFsF4T+HCByPQ5m0tWnlGt5M2BBXpmG0yMU5IdpMq4cfSCe
FQgR0dSvK2NMDhTFgrvzLLJ0MZsqQ+FL6qhxv4VCzETH8Z9oQbCjVwCz7Rj7x7DPHsZ62mXdfqIZ
lbfeqpy3KJs32HtPqkVR7qHioOCaiearJmw7mEKhKTg52/30Zw6oXU5s6yV0ln2uinujbMGdaFfl
XYK0DzdlTUnCjzDLrzn0x72dDltr5gPILr+Pg8HRYx4o1toHZvdUhT+YpIDrlVigw4kMmg0XIAsx
9mojAGrNDbbSDLDrwYxw1SscqnM3bio7OpplSdFPQKhDqvGtypbPXkhrU3gglOAwRQniS1I1AacV
9I4qZJkBe2igb4hoC008U4VrhBqt0a3MB7TgSfuI0LfZnibuR+i7O7MoYdDkWCIce9kmzUykwXEf
yKY/WSaGz3Yo7tgYTXS4dNEN5WbHwW6soz0vH9XUcGbu5aGhBWxdOiXOoOAAlwLjcDzfYVB7aDML
u7IT/yxpcjBjRy/fjNUorFUu6h87kfZNwhrmWf+/rL4UI5Y4s0foyaxXuv0+XL97XYjMkQwjH+LG
B8oleCLYjOt9exMK8LdNxz3E7uAGmCffFr1FsJdfiqI5WeRBDu5Yn5QrTv3EI7DKy+8sDpGInvrm
z7OGp0rp/9gwZ+25PxRFdQ4JYGQCz+wMZXYRp9ZutkMy0k7vrz0oN8di5GtRfXHwFyprR/Eyi2Xv
WcOVDgaG5avMh0NsWjiaeMcn5njLOuqpotUIymC3ysdyQy6JZm6C97ILDzKCdRL12774pJnExPqQ
4cy2W01KZNoPQdqZ/UmBkB4n/2cq3I8SolANKEaG46ccRX3jSvpvePAJFd/M4zXkW6azj7+cIAGJ
IAsAnPg1sssrONqsfFWoFU88uS4QNYtAdb9UYRxmWLZ3mM8Q/TwXZs6IrtrEB9k2YJ5rtLWZj+bM
M2ynB8FKbp9MtAv5Pp5H357lHtN4ugOa+UTb+HJnd8NtO43dPulVeJ6UgIzBmIFD++jAgTrkjWc9
e3VyKZzsocdcsYeDMtOZ2d+ZBsQYgqxrXhs0J/kei9cEAKjoN51/07O4XRlZUx8CiguljK9miRwR
unxncZgfNHl401UzkhoXM8svsKn10lA6mRndXbT42ALE9FkYeB0bPJaMgxuqunP2Idi/dNVhOBXv
JZvDtdF3L83QfqEtEZ7KjRt70BGAiIRCQREwuSzAInURXau5fpOzfpSEJAnSxPpET2kf4pImiKQN
z2xPgi31YnRp59WmotoJ5wjbGba721BM7NdiF8IOTlEVlgEFrflr1Nvlw9ykJ8nv1C6H20Jw8PYo
ThxyspspS0CsIOVGhahM0ubFONHkV1k/EqFtJQH/mdNZ2SyoiojHbqTCm8bsH7sOIk0ZQMY02ks1
gKMeWecqiy6jBlhVK/sNV1J+xB+abOZmjI5iJcL42ZLpo1sZhOLa7KVP1VNqHjPkqjG9q0l2dzMI
Xb0SlhN+L47rG5W7l77vtzbwA2IYA1iLBDgGlYqgI6zwPeFbcojR8LrvaIdtFerzR0AUr3aGzxpP
YNGM15ylbstSlBL1tdPSmF77CT0QtvHUxM+99O5I3+7jCOk1k7dl6PO3CTILPJwLIhB02tH3QcF9
SBMioF12xP06tn12i817zgW47Yr6hbwkW8YACk3FXiWf8odkOndh+IE3gYDISziIM/mWL+rOd1OA
JDCxoKID+UoMFPh7nnN3FChpjn2ciqg9x93cnv/80xz8sDGIcZdQaxh477HZrgfVj0fho4lmnb2X
gW4CZ39Yect4tCXJzWwsbkTrkCtOnlBIb0VpIvNSmZ16AuN7LZEq3BhTRo94yyotS/xHu8w3vXaH
DKH1UBm44lDrz4y5vwoizUQf0weALf4m6brfzjDIW6Hk29TS4wlOg1Jdq9UZJrmRfkGIVLTJ0fKw
tMVdFjEsFxCehoPDayvJmnezdC108JY8oPiN4EbkK87f1MIwytkKeyhuiCziwTUJ0mrRzH4WLXOx
MRg5xbsJkGI2OVwCUxr21KDtRWV/1TqrQAvlV95kN6U5dTgEQGYFDbZSpwaN2mProy2e9zJALCCQ
W757RW84Yr4ydhFeptWgpmkd9LRhxRXLgyOZ8Kdl6WDSWQ1XP4JQLViUqdjg4OO8+syta6oELkCa
GLglePDCn4hzBDeDdJq95YVI4ThlndehUZgheOjUUfnO4xbDl2FuWrJGSwCVbUhYTKEx+2b543uv
w4w+tFgFa/SrqtjmELiJKbDfh3PF28IgcbJpc1QIJg7CwDzgDIBUaGCnpRGnbnTts+rgDeoS7S4n
3ZsW7s6wkODtNAFFDYIQqH1psTKnOwomw0dvOB9t3z7Cr0zJkMfNmkgiEhptckAP/ec0fpO1NyFt
z4/2NLxCzEasF85GztB+xu4JcjVaeRB9LhIxJ5+RVQDvAZtXdIeSoecJ9Jr3tBhHxbfRgh4S1WJu
wyS6NiOaeDnJV3e+hnSFEYM6ypErIA3cS27yXkbKOXTlpRwQXfVdTWXK70VpUFeOfOamNAmZzodf
lt9GMd7HMY/VUooz/Yz2oZrcy4iYneV0zHl0iBOLoZmsRQXJouK36ahp7VTWOZ5oGQNf/8KZ9co3
BYcfZw/rEh9fK3fAemqQdKNFQClANkup6aJwG0Ne4YT8e3ac287PHoye13ddVsfa7m9coHfs1Tcu
K1Egl1ikp9H+bCPzt6YagAgwiGVOl1Cg+SgnuPkv9s5kOXLlatJPBBmAwLjNATmTTDI5bmBkFYl5
HgNP31+U9LdJ12SSdW+7d7duFcdEAnGOu39uEAliB84hboxpufXTt6TobqxI8q1jFpzP6TSDQngs
9eqhaCEgljXSSET3NS3rm7hNz3Y5j7yoo7d2DM5o9qTMJLP5qyIpxaGeR4dGrBGaj8Wqb+NVenhM
zfLXLL37NNSpQ4jR+5KGFmjNzctNI90D3cC/Jnp2V4kxUDPrLMuKPsZHrfAeSgP9LZH2jSjed5Ga
BBBRCyiIwmhmkpuywgHLW5hcZ9MGlTV92I3ziOkcG2Xf1Vw/3MXnQVuZbIuiqjw0Eclydp9c7Nhl
yVKCMuzrlyq8mHZXbs2lOtdjOu5m3fZIXHvjoUeHsC0LlOWcUOWncdEkFDeZMm0C0wMq2MXzZ1gz
vOgY4dDLg9Cq68NgOG+9zWXimc0LO65g8K0boJ3XCp3vSXNJD7c6zool5rATXyozvRc9SFUHf4VM
T/FzRUWam1u71osuU62dnTgDH5je47645O3yhOeBvTsczqhoXmqV64UjmffRxqzaF42MOE3bh2kK
7wFxbHjAvhNHDrSxUzAHDgBF/u2b3UuYdnv705AKRO5m765lvfmyoGiuubYF681hIrdfHyCjfKpv
gAz2N1vJlwX4PyW1QTrWP0pgliJ/8fqvCRAkcOzoG7usvrWhPiUzbtPFfDe5fFeCmBX7viI9jzbG
mqvVTPnjogi0VvSmNfLOaigh6qb094T5Kg6H7TwCb/FGMFJ43VJWCBhq/N9GwxW2TO/dkp5Cr/41
4/EmTE4YcDTAeBhe+TAJH2px80wFF/6MNil2dc7D6pr5KOdjgbrr4vEsDSihHrIHG7mz3hPtsscS
v7XMWKJzf7QqZzx41ptOGJYGoOYwJuN6Ehq2voSK5gTBOBDOevQkvsYS65yl2Yekj34bHC/NuPse
YGxQWY8JuRk12LLYSVtGKcuHkFvlDbBzpuiUyKDVXuhIWjt0o7JGLn/5k/vA2TFc61p6djAPrjhc
7HtKwki6xvf/fxn3B6d0+y8gJNv6j+Gw9Wf++dUm/7KKs/98zD9Wce7fTN1m10VZFdAj1/b+aRVH
74zl+MKEkWTZ/8RC0gmFmTbkIphHlNOYfMw/WEjC/Ru1MQ6YJJ3MGG1C1v/JKg6r6l82cSYUJo85
2rIF1CVbUZf+mYWUL6yLTeU4d4EgLJPVwrdm+6vRIQdnEC1rjD1tbUJOvxMzmPBc8iRGil5TZclM
pvn6ZzO42kos5XeGRYSThxVd4Kezl46raJPH4x1jGMqEdzfaVnjiXZiWDggdQjeB+EU0bngtymzD
qQp22jjXj4Vmzqt5I5bavCHBPgjwJzs/46kvscf6I8hqbCW0YYYVU5UYt3lIBJh4wcoMk2QP6nU+
ykE/L8kSnpe58lYtO6xduCQn4d/PuJ3P9UJ+1IJ1uWnMRj5h0h/WVJWLoHPQb4aIsd6dSkTzUDY4
nov4LmMpiU+XW9foTcRhasqCrfC9plqYlQDeD9BI4PSG6t3smF0BPpyTuD54C0Wm8OnqhyWmI11U
cRGkvYGipPk/hhFWlySUcEw9qLnOsByqUFGIXK04Fhb8XNzYG28RLOqjQlu1KaYOeg2XoGas2Wbp
1Kxm6RcHSO4covP4hFuqv6Dg9mBVG2LRVrgm4krSzs8Pol3ywFxQSrQwHU5Tc6KLINqTY/tpzDLa
Ab5HWM+iozH1YjubJcJYa8JktKunvhzHnd+R5ivBuO5kg3qa8kif9N+VBVkqMqYfylW4LWkN8Bov
LLfCc46tXMaDk5IIbFqdPReXQqbnZH3qAZxKa24RhqgyWVgNdfp3tnBWXd44+WkUvnOiyobonJvF
OyzJ5VwPs3dz0lcxFcVLNRjlY4VBo+ee6yAAX7XO1J7Mwr8uvZbfQSePtq2GNKbXjcYS46cdJ+Nu
njDB592wbNx+dC4cGZyLVyT7OGzpHYY7a2IUDby+cK+Wy93XMTSfND7rj2b0ngdzfOVZs68X1Yvs
EoPOjY0I+6eIijhKmYZDGnX3U+9RQTkZATraMbMs5MA2RNn2XEWJLA+6hm8MD/0qc81mxxPiPRw/
cwFKHFlR7GWF5zoSNxfG5Ja+A64pOZ1rORrYnu17TNzbORrGbVzjVZ5F8YBZ+iPJLLWySx87fSkf
ihJvZxpbm6LTevIDBeqOG4ydBq205/yEmh9EXc6pyhyZjYcfLPUVTy79Fx313m4YQVi4XcgbDKdT
RucfeipDXzOOkBy99Fx6gliYawTJxJf1gE7siN3xOuRDIPVKD/gm5q2g64eNIWCaLrfmYO4JF/kK
W+x0YA+LeLqWcYOJlbhVVQA3jSiKGD1I8i7uHl0BtMcWDqMpDKRusB+xk+0L33n0KoHhLrTfh4Jj
Vm2O7t1Q5q/mYvPSOjaAqjgPKinOQ+xOz4VR/W5mCd9pCI+yV0nxGCzznJPNGTQ8RhnGFSNu91hJ
okPSYcmdkwGkR12ENPrYqgDqDPah2Bdk8ylliq5z3PIyaftqAitV06RANSJauo2nZT2lQ7npRREf
wkV8dg2bjDp27Q13PpDXAYaj6aH3zfw8VWTZ5sp/zyq3uyhOcWK2AGKq6CT7+2gcw0ed/VplwtjU
ZfdcpIvYE4pAVVg2ToMFF694hUJATbpbDbvaw0HgFOrso15j1ykByOCrYdSIZNCOOR4NEHRAfyJg
rKOE7CUSToFFhnMSI0+9ZHkQ18yBnmTx7GcGNU0cjRYLMOnA13ZSKTdFyHs9mb8WAamtNeMA8HWE
Hs20GkYOhg7YWaTP+F9z+VVZrbYOC3u7JI3NMrgdsSu0MDbreB8PmnNPPgNdwcJfC9iryuuTVpfh
AfMqsTdNLchFR9hzxEAqR/+DuvtjL0pKfKL2rcrjjwTXzWrCu/zUJPWLy0UFMxneu9VTV4QncLDT
XaE1WzIP29hErSmzw9iHByzs74VhHa3axdgYHhZp7SKZv7n+VR3lm5B743jPzH5y9YbnV3sBw7wb
JnnsPuyl2ZhFulvYUw4x3NWw3U5uuovsESlf55zdziwi5W7umys01ZdywORQU8QQFSe2a1tiCdhI
mwsDzoHuoBsWXBaC366T5xtofYFd8A7xhUY3c1Tp+zQr1mSJ0j3VK8qw3b5DareQPRLkj0npIDhV
eQy31uOETDQqrQSLyc5r3OQwI6MYSk+hizLEHiPOzdgETdwU+GxRX2ZkGFxCB+C/XElKoSFnR5aw
wUug1JsBBkgymrtE6Tq6UnjE0l19C/3ZFjWFHvVLFKIGFaxJNpaQzYbakGCuu1OqtCOBiKRlAnKo
iXLNXj5TOlOC4LQoc1QYX4YaBmBbluNOEA3Oj7yhUKqUZtUgXtlKxTJc/Gm1EBjvYZdZljWeMPCY
azZ+X7RywM6ibSvCCFkrhUxGjhMkFcE9C6pZvST7uWxh7A+MFJ7S2FrEtix5Z5uUBcNoD/hCmw8f
WQ6cA6AG791Vep2yh4ZKwSuQ8gql6c1K3fOVzsfk/Kx150zpf3B3sMQjCY5KGzQX41WO0dPA5M6A
zqI5rZdLnsiXQimL4o/GiNiYITpC88BUpWzAozOul8p/WMLpnCmlslGapYN4iRw17nKlZ9pK2cTp
xQ4blH0mRLfTU2ByaAC50kPziLg0NCPOR2il2B0poEjEW51Z0TZ1/EV1DVHnq1RWxL8UX0d6P6gp
YWZcoF4RwDkDRK4miVCNFIwWrpoxbIYNy6AHCahcLXkVGUYATKt3HfPJzKDSqokFerwXhAUZVXv4
xvx4a9L0t2DI0VWH1qTmHstZp2oOwhkk11GCT5Afbh0yLGXOqKJFb1EsxwO2dvZNDFaOmrDwX7C3
+jN1MX4RANp2I86SCNwKlh33twpI6W+4uvKdVBPcokY5RjpTjXZqxmunBaS37mCAZQDsGQT16d1U
c2HGgJipSRFRyF17eAIlQ6QTE/gD3Jg50W9w51i5p+muWl7ln+mTO+SjpBGq+eU0fnJuhZbRO8PE
SivLu9RYLSLP5UgIOPbC35TzIidpn/M45BcQI8nK7dngk4/olM9EW9v0uDNO85zlbo8VpeNIYBDn
BsDLEiKn2hffhnrIIwz+hifJUY+AKJS97mWYIYZL2MdSm/DRsux1cf1UtYj37drz2DRFBRnivnFg
MwkeTU57mUqeWsDkzrYMvyd9eAG7DX9cW5qtlusPuW6Nh2nIdn3KjcGbU/xV5rDt00Kt8eKLJsRT
scAuaRrG7liwbO2dQ+vMYkUmdGYXgKHFLLj/1yWnIzHy8HKSnF0Fd/y6IxLIu7/gXWrCFepNBoyB
R0nu8BR01Il0sS2OYzDQM6d5XBr/LY+G+dXzrhYuWN7Jsw4Pp5KPhPqIvZLYwbovdvqiRVf8Uetx
ye3TZI43pDUMehb1UhpSTjE4RKHTjnIBRziB0PmVl6Mdnd08pynRqp5FhjTSw+QqjXo64KW3ezyC
lPhsRzSooMwNUOiDuxNdVgH4orbdzsanUBZ3EdaX/VyHgd8U/v0y0B7553dcJgNfJBpx3S4dT7sH
ZQgMC+RKLBYgOP0l3Lo5r2TfOT+mQ2K/NMITwOogNw0qznl6Vvny4tmEmqK+2VK/l27FeEhs3yFs
OoTnKuAZRwmWbhAvNNth46JInPNOXPwcgFjczw02f1aMDf7KtvbnN2nQqVSU9XAkKstrOeJKsoAO
eH26bUcewRgBxy1qI+Q1Lb/ibCLpvZRUL+jmvuBAfRgd+7RIvjev8ql4hLdN3fpzSFY7SHr3U7CP
XjX1JPYDlTp7yst4HA53WgM2rNNH99wv89qWFL4Id5zWXkRHQZib3sZFNd6YVmKuTKdxduSiki3l
8s+aSLN1qcubDW7lYuXt1WO/t8wcjjs1zGnt8su285tGOPmsN/6p9xrKPauUHAJzEG090chbSwp+
+cgMJ2+ynxYYhVueB0nQUirC4i67tDaoq2YYYQeqk00Pop3M+T1k9jxOoweDiErsFD7VW5CtmBTv
QPv4Fwi8u5xY2HZ0WJ5bbfgz+sV6gPz0LlskYnesrHXsjzg/3JRaQirNbPgJG0i4VDwuv5YGQqgD
rHcmCaM8Xr+F78WBm8hDlUzjBhPdkVxet3cT82R4UE3KtvplhNyLsXptFtLvq5kh9eLl5QNnZSMw
xPhjW/Rv2PGB98RmGlk1Sz18wPj8xIpha9MTv0/cfTX66TWRDBU+JZeULK17QMErS/dftNxpD10p
5LEcBOgEm6El5KY08ThcC2mdtGLOKTxFJvepCoo0OIBdniTUdDPa/LmJwWJ7aF0rPXaTc4plnezs
Wf7m7LI3SAzhhneKjXCMHiVCZ1YuPkvTYbYymaGpevkmFx6vJ5vVYjTB+Kbe7b4yWuMSx3KfaoDa
/El+2036kgxJfaelPAMbZoTEiYcNajrXfYZ1neugmeArJDodNmWCqQ7rPzNMTovZxHE39FTrum38
X+CT/l80q9mu/l/2Y0X9Wf5lP/bnY/6xH7P/5oF1523sEuL3LcWE/9+wcNf26WiGmOTh5/L+iZpk
/M3Wcd94gneGJVxY5f+zH/P/hk2Nf2/xKU3D46/+B5L+Lwgs8Or/+PM/d3aLfwOkx4vjYunSfSFY
3/3rekzqcSs7d+Ii05Ivf24hXrNNd0ZnR+MM22APWQQhWUFYaRvccT4tV3ab/vD8Q9M2wpvXkxVV
/2xMj7k27jKDc9GIOE9tx3XwmUct/lCywy/d9m1OoyDVknOvEYVl5USBVnJP6uvLbLxbbNkHcARf
/2Qd/Dc/ossu8S9ePOGwBYTp4NoQMa2/ePHQwUnIlQXHHhlD8uXt4zb9GzF3hgsLFsJQTNvMtgm9
q287D/NgqcITBTA/bcKAyeGCPXyYkOcV17EBI1J5BIz4aEpsL+A2DsgV52Xh+6/x3fpZdU7L7k01
XxZp+JFdOn4Rczvt2a6XwrhKD/1Rb/MzkcybN+9g0J1EmdfrPNK+q6IW0A56CHlO+2ZTP7YkX5Zv
70h0cA+Ki2NE88VgxF99teBpmHeRWzP6DIfahzcxelbH+h+bclicjYw/uKEdlIN8EWqaJuAJ26X1
b9OUb7nJdyTNivNIYdka1kDpxb+TEF6gvtDarTAgM8JiK9Mr26P3BSfMWFrX//zi/Olh/1ejpAtN
jDnChqTPtvgvL85QwftebNzd2MyRtdTFNNv7qWfpWm3N8hjVxkG4Dc4NFpOy3RtadKLFKRgnngxT
eBwn4q786/HvF6sHWhKZKzph3Ls6I5Sg3IRQal8dnaFwIXKvg9BiZHVS+0puMYiX8mzq8KRB3xMS
2XrGuZxlUPP5CFft4sQCeqQYip7GwgALfkPhDNep7orrn7+IBuuehJhbPkG0GbxHTSODUtn7pDCv
KR9d22KX22If6dYOS+bRD/OzpNcDtoRD7kiY2vY//0qNv268DXbwXO6u6xoOW3bjLxQ0OtVx+JcI
m7Gv/apod4KDtA2hQfkpzkfTDGZS7WNb3lfhfP4vX9v+Nw0XHkKg0D3bwyUu7L/cUPTKkQ1FmDSf
E+3v644fGowqX53j8TlMQ1yMvBy+xKHAMIfYyRspzeFnlXTqqo6QiDdR1drXpQ13Q9NuPE21152H
Urw3uPn7gavVnu0dvjEyO55E2qXCVTCWCKfdp3bx1XOF/3kvD/3jQmGiCeIDG0v2w5nj2WMUNal1
LNOS/qzsZyhIbP7x4HMj3FB+/oPo6bFpR6A1MLpqcNssp+/wEORfVnVnZ/ojHcTdZgCMA/aqJr/f
XRt+jpWZcad0FvJjCZQifEHpE5aNVzNzby3ap48GOigxdEQV1ZQ8msRDoLPN8pVw6i3LZyighA6p
0hWnmaplnGykoPzk6qC9sixf05c+HQBmUQulBNqhpjtokeV2qu5m84UjFSB7JemGc0lWvdRo4EXv
FUr3ndn5q76t1pxq+ogQh3suVxqKPnLdvc+07DpNZPTZWmP9x9RYWklC8xpic2m1343t3gjBlyRb
vAeocI9WL6h/iHRJnpewF3GRXy0qNqvEklYE/EjccLjFK7FbonpnqN++ksENn+wmbLxQCeSscipm
pn5roZ1DHwIv/EdOV8J6bup02US0bivRXVfyO/jRoGg1xMTqgcnnONnWRvo1gr2S7mU33JymeAvz
HFFfyfsmOr/ueBdNCf8tDgBPWQEyPAEd3gDfXz5tshqsELENYLbbOPgIGvwEDb4CMiTOigvyMVaW
A2a+bp0pG0KmDAmJsiZMpoPnC7NCo2wLtBXfaZp2mUn142pAa7l3cDkkyu5g4XuAMjVziy9+JmWJ
6JQ5IsnMe4w07WrmMFtVLvBMEyMFjopEWSuicrp6eC0cUMwO3guTtPxKV3aMOrR+FKGsUkaNoTyT
dd8XysCBywmuKTdSL4yIyhQkre5dP3xtlfVDwwNi5b2+jYD9rkn8/yrwiYA3wLtZB8SNjJ3HDZ9Q
LrFTZS5BEfrkMZisCnwn/FD7WhlRChwpAmdK11Ncr8NCEcObJ1LvWZ+jDT5b2MdN3uAAIuakyf7J
nJyPGueLrSwwLV4Yuj2HebmXyiIDlHClK9NMp+wz0Ug31URXkDLW6DhsvPiIuE9qT1lvLDw4nTLj
aOUGsUhTFh38it1OYXJ73DtteK/N1f2kTD2e80qnwO8pIrjYKmBtTXlbwSIOj6XXkult8AeRuJEA
67uzLl7VJWvH0a6NtIb1on8Jp/GlWBZwF8p0NOE+0mgup7HZee3m+KNRBqUpV3j1HtOSjnvJcuub
AxOwCkJlbZqUyQnoE5gGfE8SoSDvje7ScjeelTWKtOlvS5mlOmWbAjb74XT2tK50LFUF3qoCjxWJ
N8JkvkXmiOeWsmHNypCFr+vY4tCSOLUmlT5V1i2MrmeYbjqfgSuA9TddJBi9ShxfNAoDOqrcn7rs
NoYyhaW4wyzuwR1usVTjwNC00a4WQGoyAsm4BVvMZSYLH0txnRw0EiQ3j7KQ8C2NHe+Oxoif2cSG
pi85vHpJaD0vv7VqzE6koNdstY1HSC+rgkw7poAnqUASuOAWZYejHkF9HSxy5ZR/etac3nEGvIHI
bfZJGEI+YC9Atctz2U3tOl9M3uaaV6yBNhzh3fOxlW+QcGLbwc5mX/nU01aEp9mxrX2/ofxNMwDn
cAdIp+GXsTg7ncoF6ItQUjKOPlG+HPIItEvRn3yBx32W0QKlXnvD0tGfbARIRm5r3xjug4sVuBia
C2JOIIz5PCzMWlByPvo+XbiFLuVmSV21V2BtqBX6pmjFCxtnwRUGOi8OzAxOztyFQZMPCcsvSBRC
f4C8ifV/hu7eLFuP6roVFEPyamS+N/nSvsTvvWsSppMmx72cvDVzAn1wvLt0A5IebR6Poqm3hhfe
g/ICKhbTPVH6NAnDe9w2Uj6Xqps4W2ieKexNpc7tyK9tzBpjXD5bqfwmYcVqvZiRABtW0dBULoyl
vGYQEbKSKKXHItKU+ftkWI+M0ls2YZeuDHcLWfDCgFE8gXFSRuyGw6W5tBf8c92q0iOccE714EbR
dDLdGleNjs2Me561Garku8QehEX1DZ8w3AySeoXE9FGl8D2wBVu+w2rNxRKSDCXLV3N56ELLCqTP
kzgpehf5gPu+/r60wF8UzyAxu6+q4vHWNPMLUYLHLrYfpYiyrQ8UfJ2X7riazzG6+MYeWJtK9nAE
60VgO/pX4VeBsPaRhsTlTaitOdj3onG+ZeZSdh19ZLJEDTOIbpjDLqt9k1p0hELXl/cltn0eiKBT
wCQ8hgS4OwdxCQw2v4We2LA7hvu+oQy6tT46XwapXZ4yAD9R0w8ry2jru462TlbcG868RnTv59Ou
bmZ4DZpc1otfHdgGwDaLItBFg+gOeUvPXKd9a5lv7qxEf9btIt/6pFLXhhuZB5ebV7648QkmOSf4
GNVOsqjLMGgO0JGyCOSd1GjVJVJ1TA34Lb14dqKk2qNGHJtEnlo40wPC6oEk5ocq187KaSAtzqUl
fmqHZwOtquVW0+pzZThXPaLGegLPyDWcknQgFejYy4+OdWCxDG0D3EKjJNabNqHDA18zD0YbFZtw
Ggh9DsUL8KpokyHqUmsJBqN5KcVY89gPKdalKW/AKxtZyT60/Zvjtl9u4kOJ7NiI83+4sUDhp81i
pdcgn0wz+6CIG3Od/muR+mtDT5In6OCkHAK+AQGWTi/Mu3R23rAI1nehRxeI7SQHrTSvyzJ/dBqt
CYODqjd9EEjCaR1ZoHD4PoT1VUn3zk3S/ZJpv9gT8RvE8zqnYgNEFAN8Ge8GsTxU44AuOYx/Xs3O
IlTbQKxIqFwIKLEF2rtMx8k9mzMp25FU59rt+Zw6bdZoXPx+RBRq22X2qeroSrZMtyhZzlOq9w9e
wUMrtpG1a/sSRdwrQsdJdwnm53VZN3RiWuam6HF2V/FWL2z92DWbZgJWwKiaUO4QHZExLmAJk5ON
PTbh/cL9IqZKKOR0SMCZ3dkhxnlnTMZnQ/nUc1b2ANfil7aWB6tsr7Wp3t25/J4cb9tP6XdUsdga
TZzki3ypksZnzChfs5r0kN0eXWdrmCUzdvTblds+ApBOoBbv7TLfSn61KxUqLm0d5TlhBI7rH4D5
HdL1A2LM49JRqg0l8LzU4GWS0NiGxkK/ly9eTJ/eKUe8iEV7zDoboqoa0zNz3s56uPWhx9WLv0tt
ujywPzJqNc2TUyLLwDErUkjPZn9EugpKd8FRySGTkxEnJrLgUduA6uw5FSSO9ZEYSNgg9+BKgTaH
muFUxHlJxRq7FKNIPDebeqATmk18QYUR8NpExTSacF2ZQ7l1sfHV9fC1xPhDWvyQH+PPWNKyNBWI
lwNHqQr81JSnN2duvyzdfrRG7V0fLNX/8o7lDZgRT61mHJ4c294MoWExrx9Gf763Rv9omO2d68T6
riU/zfbl1R+qkzlgyPOgs/agFPA4sWLt7U/OFUAh5cwDtOIUQjSRv3MxT04LdbV3S8pu3+31JghN
/4k7+xGtcS/K4qPOwwt9EiuvF0S5w/Ex983LJOxnv83IV7X2zfefjPapngyyKR0dKYTkWevPd3aP
OsFX56BiaOG8mWA4ULh33+nevnR4eheJGa3HaAqghNFn4SdH242fBkmAA20Pe6kv1p7BY2OqeeAX
Loif2ac4sAtktq0EbnKZ4pwpvb3HA36V6eWu6cSp0WhDni1WB9XZdCa5iT+NKn1vgDuoGNoDo/mw
9ZSdtZlYlVRmsopnlttESFTIyuOoScCa3T4rEbDa5dRepNE91a6lbSc5sJwW8tN/jxyOxRCvuk1X
136AA3o3dcWDMUDcjPhh1tEg6F3LJVGqAZzRqHtrw45pF5gLRr5WvS20YgPc5mHy+VpFjfKUAjMY
XL6GDE0eKdnarqrnlumEbQczwxBbF08Hr8v9vVLWpWtqDpsijoJa6x4H2lpWo6IwZRb7iqURuzG1
HjprL3OdNli12GHVXkOEoK6nnE6TNAJpsneaNLV8ymwaVaPxcSYU5tpVMLDiCqaBD03nd8o3hp1V
ZmdHN5VhtLXuPJ/OHEqd8MhbzXGsDE/94AKJz/W3bstT3ZwgG8AmSeup37KtuM0Uuoq6fSu5KyTe
tWwbcjysmYpKfxu0dKdZNAdbESav8Dj48mWunTvTmC7Y3Qr+t5Tap1t7hwbF349jLMrLS2WZW32O
EXl5iwpBPLZ9irGf2Eb5ERsUvm9sal2zHCPdxD2CtUHogmAwmdpHPmNp07iXn+eSnQOb+ntnR7oR
J4WHQd76GsqY9L6ef+Ti1Y9zwH9wdaSTfTXdbSJDZyK5qe2EabdUdJ74m61Bwctaz7Vj29VvpESp
3DrroXElv7alqPuCLeErEgzP/SWe3SAmKuMMsI3En50R5hxL84/e6N/kTKxKY4VY2qyOsh/pYEm0
f+klIza92pSuHWVVntWvL4nqh7a07+Z272TVO+SJHyBkT6bRrSvcOvEUn5YqVic2rPhNBF9V/QdI
VwHeh4oveGJa5wct+B2/jX63s3/rYkxHPGRrZ1/L8NgACYJG/uZpvNVzFl9dxW2Z1G7p3tkzuqPh
cLfT9sXoH0JYP5U/XTokshqWZRNlH1UPxCOZLqRQMFvwE/BjW7V9tYxtPCKpqS1xTMVTw9BruAd+
p/sq5kTEIzhf+PmFtQNfEOgSZ17vHhoNyw73lRkRE345RXYvYdhfURg1xmbuNr97QeLKSPpbrnO6
1Srep3G8H2rTWUvwY4yc3p0WwX2WC+970VWf9ch40ex0LEuBrmdfUcoqPMEU50/TlohqtcLjSd8T
u9vOsggds45E5l6r11/Q80R07VEDsWfEbF/6yr8V0j+oayVsIpXRO/YqPZoLetEwkT4yMC+BF4PD
lmRb2+wA349wpNo3W+GyN10A7jQdX2l7uoUkuqo8ORrSe+0dTnpgpDpySoBb4rjAPPE9kRZgrK7R
QdkSL3g3MYJ7tz7iusQHvnJam1YCjr8tl0tdEEBtcr5S18s3nQfIRG0R74+Iu1NOQ4/p/4CV8iGc
wCWUNSw67wuFG8WwPIuGMwpPiyGJOEPMbLPVdj+awDu4Xv/IGBjqJv5yPrv6Wjm0Bj4f8rfGnG88
k1NbV/5X0menKUZAUAcpfp/7xhrfJtofCd84d5hBrm3q3FL1WTzXeay7iz31bxwmWOMtXD5Jynxr
/6oMNoztW+FHt1pqJJb5VuLcuZM9v4DOtq65w2egePUaxRq9mWgYdZfeIZqT2Gm2cwlZkMYlDl3J
31f9Y9Kaa+HyaupD9kXocJOMPMfiWPOAHYZg1Ds8ixSurNjtfWH94WPFwO0hfsKm422kG/1IIIGr
fu6wW/Zvgq+3KumrW/19J0m/9ai5B/W9JU33Zkj+mrPKnRIb9IZc3xLnG8u8hWT+pa228J51VZdY
XDpUbF9ZgD4YscfqtMl/Jr15sxt+JwDeoLGpeikCQGzK3MOfFaZbQ9LPnYUpm0/fVEQH0+KjK+tT
QhaWr8tYWNnXFMPgisfrjsxksm6YdmLmVqByEITYt6qvbqMP1Vm+Bdr9QHUGZEiauZSMMUNtyqvk
B2Hd5+GDpOnWFyfUbnA28RHK44gPNvSwWrrNhOExdFRE7lXPW1Rp33g0LS4nX5tY+7E0rcb5jhZN
UH+bTFqHpcrI2Rqd3OATgA6UkMlDYPKLZgnymYwlo0MQu5q+i624ONhy1zFy84S1otfJkgRxloou
G2YZqAOG/hzl7W1ojSdn8WM4Re6rtgBVEv7Zp9N9D8ITLDthw13JaXBsGx+Ed7qfK73dtn6arEGz
TnUdFB64uNLhABpuAA+eCHJsuuTZyNCIMc/+FH311s9lxTW9LqV3rBYWUF1P2pNiupnCSje/8zy2
/o7FVdW3+UPEmZ9GMTPbyLkEp59WZ2E6itnfP4LQ2qQGkH0MjpycvZw7z2R+UMx0Ei79u1Hp3hAQ
L5KD+J8l9oAnTpTOXeSDUMmScjt43OHmHvL5H8UrwQg14zdea5ZBQCbbjiI/67V+gTsVcWzngGAO
yc3KUiruw46qyOYtddY0DoWbOCTLOk1ziNcrXnUzD47IgXsz2tjmdTAR7ouZ8UIaPWSXKTW4sXg7
AGAmCcCcd6p/S1BPFtxsm3SArE+505rmdCA3YacWkL0XYMiNHPtXZEPCcjIbzYUFeMb5xCLouE5i
TF5eUM3Dy2R2/vqPqAVe8Sc0urcchabPgBYrE1tmXTlxgjJQVykoxgMBmx8u9H7Lc/+x8pabTshw
IcJIqrsH9ddG2JQ00nIka6Ejufd6OP32KoROc3oqAfxEX7oU16xkgQsxP+ZmEMP/nnlMqwcmweO3
Pz/gONYB6L1rtCzMTuAkCp4yoD9mbhkZJzsvCsCJUpnEAiBzjP/F3nntyI2lW/pVDuaeBbq9SQJz
5iIiGN5kpFfeEGmU9N7z6edjVmGOpKppncbcDtBotDqlSAa5uc3/r/Wt67x9m6cCzrW0XlkI50+b
10kYx2/zau111v08X4w6E3r/15w2r4LQ1/k/4zd4r7EGQmj+zs5goECvn/XC//zq7Px/VM1v3DGa
hj/lhybY34LC11XYJqHy+D37PoWv/4FDniilH7E1f33CX2IA4w9HdejcW5opJTx5Gvt/iQH0P1BI
wq1xpGPOQJsfxADyDymQENjSJt/IxM3yf9QApvhDQMNSLVWjq+dgcvl31AAaAU4/tspVXZeAxyDk
CGmTzKL/Ek8P/6IzYXWQ6zVzizGkNGazbHMyX4DIV3AqKJxy7RBZffriyExi3va2/00H0+Am/O0y
TIP+oWqiSLDMuaP/Q365YpjUjz0uI5aq4Yb1MPtWIeEJBdRKByF9kSrVfCoV16Ejn3OuuanhviBg
1er9a6eOm14qa/bPKzJtwYdWu0SJt2aBKHqItgGyUU8ZNkbcEGLwREDDUh28p2goX2VFBdyzYxqB
e6SfLq/o0sy6+1hd/DBI/kGVAFHoH74jj1Mn8t1kPv/lOwp9aCdCfhVKBIGLJ5A52l86Wb5ocZhn
AxEQEioixuzHsd2B0kNn4bYlVQz7ASwI1QDkq2ByqMH/CaWCFfXPkpBf5BJfY0CohiENinrSMn8Z
AzGKbV/zcIvSOlnmgb9zyB1SZqycpbrREm73b36h8fdRx9hGZqNKJC+sffPPf3jcZinZpo/UVAVZ
MHPuR1t9R0ZBsfe7GiMkYdHrCJNz5ly++Ls9+cTDUxfUBTXzR9yk7mQcQTA72Q0WpyUdy7uAXHMl
Sleav5dqsyyJ9akmB4zFkejjRRayb7PspaGkS9RlN795sn+/gT9/nVly88PXqeM4UA3J12m0j2mC
DtPpJBAXe8vb4R+gVtCdMb26E4oUT0NqXt+QSAsgj6o3rgTNciNVcXVEo7+5rrnv/4PUggfLdSFM
Yo5BB4Pz6OfrmsxyrNJk3hZoWK2InbVAk44hrA2BuI8wCED/qzY2KCDUCxvituWXv3mzvx7lL9dA
o0JF0cRUpiKv+fkaQOlwFhx8oDIl4jtMn7Dbq4oNt41E2hNyqw7V0jAbStESgGBxSJ2TQaKZnYtF
ixOO3cKFmJl7ZBsrqhTETjqPpTYAgcXWRLDjb26Z9gvHa75nBNqphjnrhwT0y5+vV22jYgxC3lJi
otcRJFoyY44S6Xc0ztJzRHr2rWz8ec+4JETZ1ZIL6RervG7Jb/bvxgyNtE3+iv4xOeY1TuztWNO6
o6STCWWJP2BDUOweJLGniCNVJxAp9YUkDRB/xMFMQNoryHwApNOpWxsN5Edqa52VLnYo8Td5prjM
0Os0nVHd9KBy/1QCwCuoDAQ2Pw+7Nei9RRdbD6TUrbF1LhyNsAOVLK0A3RCvEernpWC274nPnbVL
dLtBmtSX1heonG0SQDgvdyNOaq8XIEfY+VV1eVsVd21/ExWn6DhyVG+7aQUah7Huo3SMb1J8Po3f
VGvnGDkEwTbFC2lbb2mfHsKh4S5egklHtFo8R0V1YTe/4ju8t4N3CTv/UwBJM/rhztCgG9L1iMnE
IsZpIzQ6kw6RsuALFja+alrFlrVU5XBj2MNWSxgBY5H9TtQyS1Z+GbQ/DAKWx58HQSEyyFKixAmN
kcLxv5k0egQZ5m1n3M0+fJPfTQGCbSNa+UDugzDYIHLBo1wSB4YsC/jla6cV29+Mzn+8Lo1NhK0Z
Ev3gL9eVGbJpQcnjTfXktYcyps48Idoki3w6KxUMK30hnowK55qySUNi3uHWqMq2yNNjNEFX/dfX
Y/7Dy0IhWhWmNGDpia+X6ceJzzct9B60Y3CKMTVz9B4QXCeK/yB4QlFNqxLASUPGGce+UI93DoYB
+i6j+FCclsRSDIeksdMWQdRQuoVNYweZfaeRT1AGazNwaZ5WHHTuotRiFgeLaiKom1T5zXc0tAHA
RcN3WiQbPaQHQucUegns8dJF/AOx5vSvv6/2922K9dP3/WVCrVurqUJo8lTVQlefmdjJXakrXwrK
OtfWE3oNw4tPyJndzkf2PLxkIVCEJjqEOSzc31zOPyyjXA7T6zy3z+voz8OU/oCGwQbtQzBRyafE
rHU6rzeeRuIHBUaukjW1ao1z2qmubhTniHFrUtT519cxG6p/eVt+uoxfVnMxRl7vzJdhVeVaNUsX
Kva20y3wxs3yX/+qf34A//WNf1lpSaZxBthrWGpiztNEfWHagCf2ux3R17b3b19JmjorFoI61q+f
76zKdklLivkrJdW+8qE895TAqu+guokLpuTQ1zjklPWUUVnjjDxo/Y2KPzXekWd1BTx1MeXH2IbY
ctZDNPzmLhCnOl/ALxdoSewQgvFuqJr2i+gum1PYwEiwgXSCfd7g6chsdcDpqpdrsM8RBJLgmeyQ
2DEvbEcJJTCmWaMerXMiAtZYwW8cg36DbBAlQmqtK1fPe2uL2KpfdqLA46hMoeuweQpN5Ck84fEO
eA5JesowQj8sss2UFiFmDkIuDQLlRZwQUxz6DLCk5z3UabcpyQ3GotegKEj38cS1ktW0Qh0nWTas
eIMMM6Alpn+L9Ff6WcQHkDZxILOxWBr2rb1DrRG7TaM825pOPoxNzaZJ1R0qi6WSwlXXY6dZqQSX
EOO8IuaGRpSioFHrenzRXe1WRrP36Au5pAXt66QqlkOWfGgIg2j7P7AlI5CC4AviwrDnB9p70MMJ
mFBk0TZAqAC9140LujLSpizV46xXi+HGTwm8mpoHszefYXW9hNgjlUhxwVXjVMNJqDTde+19z5yB
2Mv23cfevSqBQ66GDAqxpqHorS9S9RANISZaeq2T7ZoJD8ngKc66EeJ7oPSEBETYmbE/VeW+yuPs
nIb2IkmeG6ox62b2IVEUhdo0xIJ1F+/8pIyfhCkUB8ezdEj8ERhDApPaSh0OUrlFsjILhTH/ZyXR
V31v0zYH9r+skSAsGtJ9Fqbf3tq61Z5ocNuuGlsQkqt0NuSnIeMs9Q41+m1AcE6PoDp86BITPkuK
DaQdX4Q/utio5SyjthaGnTJSHKLaOgfb3RRSW2/7Kd3ojLMkJAOhhK3VdI3Er6Y7yBoXmhHrO6e6
Heh7rwwjuHahWSF+eifa/j0DbMS73gMdCfLQjZGRT1MHMkuRa0slI8SzyAE3BjdLFXnQUFAwgMic
qldKpbxGsxQYX+8S38ZrLlNzpSC8A9nOmtHCyurr8cOppXDjBvIhRcS5sJfbW/CfuM0ptXqWH298
rEPQym1rj0BgEs6haiA/VKQM7fALPyRJ1mwHeTskOcEdZFGRVaEeyMmhrk52iJ/2R2UigyOhne7F
3mJMaraJM4FaF91OUya3mDzzoLUKHLk5TSnb+cqQwBXKgjXDBteW6NobHIk7mnoalk7jPgVXT3sP
otykhKgj2K8CwI6dNRF7d8mASt2Jsk2jtFAItOEAPj3cIGeKAXhl6pLWwUT8yKqQHDtlXJxineZQ
k6XUgut4V2biNSMGfKGVyh3hZMfeCXdUrva1P9qLohSoMJGCNXzhJcRpVNgoyugThFvFbC8qQah7
I90VkwlkiMJ/hG6vbiSmKQGz6iPXSIgPcSxxIEtLd5rTu3ppjmsNFP+kig9hB/U69XtaNp4CbxV9
pwv5FHKpxHCrKCWAdetOhMidA7V4R+ZADbuv6r0uK9qyj56qEQYbe4Juf3KOpfNiq73YGGF406Za
tPIyDtWBspxGmsTTOadUswARnqw09ihySj+c0p7Wpn2bFQHu2ylIt6gUAbux2lgno27LQ1tQzpTW
ckQqtktBF7gitYtFh06QfjWyyMa/U3x6KnEUPVLtZF/umwkewxLDFjIpt62sJ0kG9AVku5xK79C3
Ij7yxLONLKLPYuiIl5Ah+THEdLRd5OwcG9VXhOvZnZUEHmHtJmIFGjNGfjBa6yhj4w6KSI/LNTvj
sqUdE6UtkTQ1er42NFZG0M5oyLdepqcpyfO1Fch+ofutTyQ8ooCeVEHFrjS2dDYhvQGUoHGOLHFu
8SxNO7Xfj6FanUQyuyOb5MKcpW5MHpCOW3ihTv0HSYgjxoE6XqHx/T40GTeITnmeyYPaIlETMbB6
Qj4XbYvHsy0Ke5VZ6XtkWWxeKZUDBPDFx9QUa6vyX3TMCutBYO6uZX5JoZhBHPB3KezG0EHHgv3y
eWho0MSWaq7TELs/LrhSN19IQWvXcSB2XRu/JpRpIQInKsjZWTni32BgpNNdaToSVu+bXQ2Y1xp0
AX1UAlRtJqCvA7E/dXqSVntOYWv0vLUeiNQwKi4h9oJ5u1+4Y3vNy+jJLqVD67N6G/QrPcVLIiFF
cv4myLeBE5DULEy9r/H+VauqAwYaJYm5K2ykEIYo8iWtTxvyITQwBi6HteI5VPRrqyT+CmBBh+Rx
lyQxpN9hDDgTss4EE1WtwjdOdWzhSFsQ99mwbZ5FWS19SsSm8NvTY6t7u7w3s01tmWTxjZhxR7u5
q1QUSIpJW2hKxtu21FIXYAQpcoGUy8omNkbI4rUV9ndnk1yF4+3BjNGUbeA38/zLYhg3BJ4C3+gQ
b8w+KFbFgKgkMKmmpa7L4c7pkdX4jSiWEWKKRVW8Kb1Af96bcM6GW6kDRElRdHHqRNGdecWtpyXt
KtMLAmXFvit1ZLrwETF4YyYuCXIGtLlw4nGfiAmpcRteug4Pv0/sINkQ/jGqwAeAm2aBUK96wuJC
7oBY6XoWbccGJJooPqaQ3hxC0mKPgQABoMX9gmnI/rimHZvob8akfhq1GW8BIzb0kdhdz6oS2AXo
ss2a4whM/yYix4edP7KGMXhSn+zYy3ZBgyJVWB+hop7qEGF+6hAo4UhCekAwuJGmjTel95pMbBSx
/+xKpCGnAQ1143QvxAefRKOn6zpEYWwMjQUm35yOCvGfC9/0L2oarW36EztaTUyVsfnA68WhSxpL
2Ib5OvTRKw3VOCPuIZ0VPlFng11dLQSROvkHYa06HBNzbiP7lZUhqKGOOatrRoW1CUMXHrmQx9BC
oO/MccmDR7up76wZdXOIPHTctp/d1P1d39Chn2ilTXP/O9B7gOSgfaYaBav9bqfaeSyDb1lLKwPN
qRHpF0+OVEe8h+IlKPJDXAiPFmZ/tLo2dIH+0fcfXWH1FZ+BEVr3fYhyXX9XU36JfdrkIqRNNNlx
v/RiXq+2eK0B9i9LK7m1lf4qh5i9jWlvIuusTAwNlqaODzMsN56DfiuC59ICfwRpeLc1urfCyh5l
HHxk1H0b+HapE68bnxCD1H7VkeN0HS9Bq9MbxvY5LnvCTBZmN6DLeIpFZK2mca2X+FcBsV9JUkCt
llQbYRcb7P7VUU3Ji7Zalu5uJI2JxnNF4rhBd3nt9PQuhdxHZXRfGPneiYFg4NIYlYlNRLH0muIR
CB27rzQEIz3zTEu9Qog5IrlnsVz5kwIBlrSMqCP6WiFbaO79m4ZiLB0bCcFQXo00XWRmcOlN5TAZ
jdvVgdvH1tEMxZ5BfoxFcPFD7xSqgo6n6mMyRpO4SuHULPRaeUdgy96FTlrfHAMFMWeTR0cjVj/T
gBne72037milERbjwLi1T07YbQfBQSEwypypPLupHLjESXIPcBkhF6igahqVg69FOK7I/dlCMEIG
4QMnjQf9vvUlpu7hmU3irh++h8RPolhtQBSnLMSeSnW4VVZdiDDXUpuVksvjqEbVMjXL00T+rZQp
CeGJehYektWGyju6pAm+ob/TyWAzkubSq/5ri+Z0qZlsEyOLdJ1QHspIQABzLp2lXUye6wIX3Maf
tDUkn0HJzhPF5QW27O9aLUktLmp3MMoz5Ny9ohOUpTsPuNlRV6DommYiFe5yz5bRqoJSs0lScQ1J
ecEJR1/aDt+5MBw/9sMY1k+o8+8mRT+PBf6XxjyYKRG+KSqnXK0/GxOyCJqN55ZmbplcDZV0cByU
QosTnn20KdmrUatvD22NXjEej5ll9mTAePfwWTivsYjZcgbzqyDa444ITcW3DQgyRNp4WX0oK7Kw
VE1coeakC5hTGI+V27TUgDcDKpmyXSIKCex/sFylj/YEBb30mX9bmOVrSuJkwDkSmSQrB1Ihwuqh
PDTyNNcpB4mpEuU7Ch26Ry1y6LQ9FFPyrWISU5FML5pUOdaKcm+Mh4YzTKTZ99FMxv4W9+1OAySg
JdMqGALXaY29PVzsSFnnPi/MNK0U1AptTH5kmN4MI3SFpl+HgXLERumCqd4OM/W3IHJqHnnpMaZC
rDrjKpLKUbnXSLxvNfvRRNU1lZRFIrEls5L5JXgWQ4wid1oVDWXXftrkBXWl6sJUeDY9gEneuAK1
5mpBAwkxuEMpsW6DcB9FuOog6M/+oLqBadkvtFo55mhifAf+dNe6VWI9tD7q/TTYDBXQcvNqGizi
sOTtOt05yBzFMmUmJuTWiuRep4UBxNItUbZFEyQeP0AyoaJgRQVcGtvMDlGBSfIj+We2uQXXv0Q5
viqScRPG3dqDhZKzEbbbQ0rwGRW1AXHMjUZQS9KxjqjKbakIPCorTYitRdNp7FUmeNmjpLUeiAva
CP+kFtW+TJNVZ8JQK5FhSvM0XwE31sYEkJePiY2JKiASIIqWZm2sW5cTxVZziCXEGTWmPnqN/CVA
w2QnAYhr5UgJgOxqUtK5tPlmzuX+sRo3JBe4AtkLc5saUxhu6dzPniTonVIE15qjg1RxrWCTq3z/
lib9osgH6skFWPI9VcJNxncsB2UO1nKr/C3CKjY2ytFTg73Q+F6EwxceSXRNVS3K0TgNoCCq2Nx3
vnrD4gZ0AmU16GlcfRfNQklIT2oKxjPajEUG7Idu1BoLz6kV3LhWbB07OwJD38+PLu7GTarVOygw
wEEYikF9mf88q/Rik3zFOtir2HzQ4Oag9AmC68jYHtTwqrfBXqcq3wJPq0K0SZW6lsOH3lYuAsWt
wl7c7yqmd4K1Ql+6hHiffNV+jKXOeR8dHDiZyao3caNxlnipqg9MPcj/CJtfi9yhtkp0BiHZVkPL
y3OWqfZillQI1dtB6QiI/Z63tyobyLniPnkw+fpmZXSXKSCl46TmoG+ILGlnw4W8ZpRFYs+NZq5+
SEgSy4+i6pimy81IC4AyAM5TcyHgwwZNTJGGGwSq2grTlW8heq6y4/z35vysjigen6wn2S41j4+M
xUZDVdGGYiUL1Y2BRkVE1mqgajr2/ENNnQN3iBP0NwQYsKOqd5Fe3E6Fc/Glhbmkd/UOuvtsgdE6
OGLZidLTRgQUY1tAddL/lkcQdgCv7uxUYT5RkY/yS+QpJ2cSCBnIO3Ka1WYBRoalEL3LlF0d4qSo
4M1MqbrdtyigCsB438IqedQmUqjpJRZtfexa/05N7wgzUCAVxej6GtONspknkt3V7DEzPd0a5uMg
Pxwz5S1u4XfIXYyVk3IIkC3f+Da0xqorhEQ+p7herbmAaEnJQp5K28SoxRmRr0okpL7hILcymyPU
961uBy8dipmxL85xD4RkqvILgu5obXQtqsOSC/Qgda0KTdnWpKfryi5kqsLrhimcyGy0PJt4tmIK
SrU5vyzp7tU0XY3ZdGh7nMNEH8nG4bGnOFzb9qCo7jiWu4BXWSFmeVE05UOP7bJSo4NCebmiDqZF
sFFaBYk95Z642hvYJVC7JnticqlQ+Duln86tH8JI793S0tEBg4g2nY05y2Kj1F9qks1LyugDabTW
/OQjzIYHoMRHqF6bGMIIu8Dq1h98zijcrsTxTjkCvyACqacDCQmF21DdKp16M2JlKqZsPxZknCti
j2V+kVG1ZEuzzerhVNZyLUyxCZrkGHbohJpRnq0BjWIdZDqlc1bAkmalnU6EQUQYRmxS5xLM30rN
1toju2cBS6avkfzYdKrm1HrfYPOIk/NWw2190MMsIQI61maNonMZxYnE2GMA3GNTdjl709bahWCN
gi52E1RBbIM62olVUN6lFrc2sdSB3hoZbOUYehy9P1MqRSMyXCdJ3Zo+WNNdicFmchnyG19PP8mg
NuxLNTVL5iU/QNEVWLR2ndq6L2V70ireiBobfW4xM7Un9J6vDBB31jF1Km3O0mHdY25Gbmt32iWc
uaJm8Vz2FIgWAUBV5TDLte2kKBe2Wtx4DohSn9eb5YDo6jgD55C0p8whhQRyQD6kN30zrFq8novI
RMAsfHhBSf3Y6Hd15RHaA9ZukxOfMl+WlfOxRh6jxveMa+QYJ8xxZFwqCYOEjYWMAGDowE9K67Y0
4yNGipdS4/Ky9pzUxzw3rqUPiFjnqckS9b5t37ekHsehNlKh/54K6laWeOvkSGs31m5B85yjnJW8
bOTFpu97TIp07WF7+LNx929pqU7he4Ub+7P5n/M/e8+LkVZR0HyhPP7rT/8vvJWfPrf+X1+/BwXI
LGD66Q/uFyT4inVivP1et8mf1/DX3/zv/vA/vv93UMMomAQ9nP978Bda9fYX1PBf/+Yv+ZT6x6yD
wqulmarU+aw/xVPWHyYxW+gabFNDteIgychyIkr/83+Y5h/SgisBY4WOGJ0B/k2dt18/Mv6w6JrQ
3hd//fTf0k4J+5f+p67autDRYOmoLGwJAeHnNpGSaijHvbhflE2C0cG4doFzngWUadJsdejbih1v
Ct26pNBQ/IhZ38B7tRTaUeYOAHRKy/oIkAQHLroMSqhmy5vpgzn40hGjItw1rblWUYyEGOE40igo
YXijVcNmLjcXeEVe9cE6az0CzBmm0Ng+rXlBIdK4KiixlxheEqzGEmpn+DYjXyjXzuAn/yEGJl/a
4d1ksmE0ZtqIOXlrcGOo+K1XnbKN3and0rRJuHksEjBN8zzRe8mpqcXJa6I3RNb3WHvuTQ/JYxeK
e4LbNrCs9GXhoBZHPr6YRJJTN0DqGk7+mqkfzCw7N6EdUq+5QI11FnBJbSDyJM5b3WkWLhNFeD+D
H75U3S2p1WW90Rvtpau38Qg8AlDhvQytMyXfLczpNfCLfD6CcB8T0k8mQaF/jLC5CKalhLy1GdRa
zJpsToU+h8/Fl0xcany7NPbXOIhca7KPc7tCUfoDbS3Elb76kKez5YcPj6W4+h6/WprJfa+1FOXN
zSR4lEbBzft6JBM3TSs9TDPKY6H32yDAFNQDWGE+X4QTZpv5U2gGvWmt2LXAzRbAWXWopc3d1LG1
Uhy4AeBIl07QPCeRdz/fsUE2riPrihpEgGRfmc5jTbNKi8ZnWAdYISKEagEm4RauC8bTCB0Jghrh
oTVRLQw+Kjv0NDaf7Km8pOl4K5ro/kv3zdEhgcKQLr6+mFalW4zm9yrpq0mFHbpSsc0LQjKVRn91
DLVhweZXKSizieluG454s1nDmKtp+Yfua6RdapT//bB3AcoZs6/JjdpxmRuooXDRooeVBXGSIzGi
edWfFV1bRlnfLecrJ3yOg2MQfGaCM7nVrHrqnWj/oGCTvE0EMx4dpRD3ZYYn0ivwcg0xdyvEtmHx
yYi4P1En8JRVm+M9xieoBOegqZ/xaj0azgvcCNaPYdCxnZCgVOXF3eTh9C9ERB5F0FP5KMrt192v
Uxjag2FRwZ2ZnkevL9+70LkXcLB1wrpZWFLJV/oSVxfV8F2J8rWj5ZSry+ZZxs4NL1xRqu4QgAuZ
37imJTEqkcVmCDKKx/U3fzB2gQKnFbo3J/1Zd4/10WNwo7uBh6BBCUYUTCDRQeY0FDKqEX+O2XmO
yeP6VKfTKdDaPaWTTVozXK0h+6yodUs8zBFbHpicdoa9RFxlusGjS10U5b/SckcnMnN5e3eV6gCb
U8nkHfOXNOU2Mt4p6ZzjCm39/Aj7idrS/BnzXzXyVl3ptf+ZK9oWAAgnJ6BHXxuVwkmZLProLfVS
QITRZ0mJjoUbf4lVdwtipM70kCmrfcGKhIo5ioGq6ryxM1VndnjMDhwnnYBmyi+HmFM5tHO09mWs
5aWWyrlL2F9xnN/rwXL4ZtBQm0MfcBvidLOuOKTw5BEBivcAK15w6oknX9BloPXrH6ocf8lDPQVP
X2YdJ4w+HZTuZfHUBq3FoYLNxRf5qQstLimbx4ql3M/PLragBX89ag0NUC+Lh6C7nzrqzHJoCHbE
ZYVkPDLBxOr1TSENsuys1FnKDFKw2r7r1qBzuEfbN/raqhg4X3QFzkJU8FggvYZCrnoyQ/ZHtNw+
6T9Tr5u140IFguGbbxVC8CCI4bfkVCNVmuWLlvY0vaF8Lj7jtAeEtO8V+3420HyZmzLR1asZRoT2
kAvhVOqzSq8CExZlx8FkkRKPPc+hrY39zGOB4n9jBnzLmHNMu3ie742YHU5d4txHPXUyyo1Zfx+o
6WdqcbAlPQv+DJnWldkdBYknorD26PVRjzIYl350/2VHCSzGYWTyXzYm8VoJfPgsiPilaN+txmNr
XCy+PFmC4vxyPjIT9Qd9w0i2RcW3+7Kz+Ib9Gemq2xs9Taf0Lu5rQifoz0NAzU6DPaH4teNvI3dY
GZTvNjwpv2CUzy6WGWb25aWYZfQ6hqSsycHbYl8hIKWjzcT03ikjbEvIKl6RrSBR2YvA9AjYzt0i
m9F/wZuuDY37NRZMFhU21xjNEi1dNCSTJZa8N6x83ah2tVAsHEGAVSmzh9Bo6VHHEdOaZpAOFRNY
NRtz1HjUl0PeXDoNTR+eY0q6wryt9GgHxIQ7ypvWcLDVSOtrZ/SYzjNME6irWEJo5Z2/bAPQHo7c
QTKHZ4PGlylipAOxIPTnzea5ELO5apHNfT2Br59Y5DlyNtPIi0NWGRHvWK7kyBObfVQ4j+kgw02g
QDe7DuaXcT7xfA3XbJT3sf4KEkjSHSyelV7ieetWldS+EakCYRzicRW8jzQj/3yclh69ff3moYjv
Az/behxeQ9XbWTZuoAbW0kATswFUmcX+u3VneQSrlZQguorYIrEIaVMG9OclG4lIKXj0FApqndO2
fuxLb4ud+aZQTwJR5kSIp6kx5IR6rAoT4HyGxwV4yOC5DYoVJcy/p/W5ltrW0ip3Hvl4hc+6Lfa+
6Tx1ufm91aJLTEmt92JwZB12t6TmXkfYyjTCKocQ42RNa9j/qPVrHU9up6bbnhPOBIc2C2ziwnSS
amLC0CvY/Oy4RErLTu68jDBSR107gMzoGe0HTv4D8tCAugTleIOepQRFhqeR3eKi1KJtqBmrcVLX
ekvjSWk3A0vk7GEra6gcME0txXMDdBNxvqeGvRK+vu614hZnAXoOYz/XIWWTEWDXYES2dwNAKQMp
VjE2eKj0r5+P6gv/Ae+2nhXnCW+NqhVuDZS7qm8xSZIPVcxGJSqXr2KkcxQYp/kc2aBwSektCUXD
6Xpbga9uIAx1iId9yimgtl0Pt1a2tCxazoqxKkuqUTT2NYf0btsEzP7Se9x9OC9lTi7h2T5Ntlzn
luK2A38VkvMYpm4nkIXkqH08fhcsMQqTZjJu/ZSSmJde84o3eqw3cF5vSzRLlRYDNkt5o8AAR3To
8dNYynhH7eN2LgWXw6wk5K5ikeNjaaboqPzVg1cr7nz76JGWurfpjPHOj+6MPvxWtmunSnag67fl
BKM5QLybJ9uEii32O9cWnju15kEUpVvDMu1s/HAD7U4y9QzP21LA4P4zICbjhBoPVhcDEWJ8EX04
+sED6NUVIHmDHZDINflT77LSlhmy/kZR141jrEhuX+co4i2PRdEU55Eo1LiVpySnadjGW2Hdciw/
1JOzQzW+bRvlQkuX5lO96YI5CXMTlOLkRz5UEJpgKeKEdEUk5jmQypY0lL3w46sPbUmMzjFEfcHd
6izOGb5+kokFOSy6ImJ4q60rDZ4SnA/9EPxmuShdwyL3PszUO9n70yKCgBJpzIY8zx6YxeNoF69V
RpqW1hBlXDPV0X6vaMbb0ysGlNvUi5/6pBpdLFqnnBIgJb54A1NvqectUOPuLp6ica5cfnXHHxvR
0zXgNUfM1iGgMftL3E+fjmXD11oQ+26senpem2Q09lqS4rVqsLepVKZouJTA5yGq9Bh4ec1Q8tKB
9dKRbpYDYc73aozGRyskg1mg5xRWSyiWT/e/ZIIknYzit3geTV6Jd9shaDS0gw17iyvNMxQMGR82
dhl7IjZW42BfTE177H0E/WRccBCLx3wp1WgzJg4lNUvdeZ51D/FWrgIt3tERn5kklzCg7RZa+CSJ
z1rR5P/ET+4RcNELI3NFlWGiHMiSDD1I+1FLk4H9aygnTMnpOWnTJ5b0dhHlxabHFxuH1Kod8YkU
R+UcWYIFcCI6QWW9bQp6qCiH7yXZlouQRC9Kvdqd1fYlTniF2kynX+JEcP7s/ZtIY7fQFE+xpAma
pzT2Swj7C+Ifuhtmwl2GZ0F2FeacPosuiSKf/S48IpJp90gG5RJwBgm8lKDZlUc3XpPfkNY8de03
YHUDzvFwlXs+LWHa1Xlnsbo5yS1uXc5ST5wpxNLs/KdxwnjfRyNtLQKHF9OmggF/V+BS3k8i4ywb
cOaGDTVqE1tXpdyNJqTIslzCA6Fc2TxFYaYciIBfpXl2yE1Ki9IOUCUiPVPJyNCT/AZR8z7GWb3Q
TVATUuhPsAYO8MqKnczsE0AazlAl8AhMle/SlDZCgrNZeAiddDb0Br0VemS1zadyQ63nZkIYqpTW
xwAJnDg/5VES0LDI5TeoSmckJUTHhSEaGTZ7uI/OOSYA1Qw4ntkpKLtC7AbNoFumk9DZtpBF8l1T
ciJAitmZvJwBfRqHgjTlLIyoeWkyTtB6iBYJvLDYvU+pjVJNXTSBjWcqwAGFycgI/B7rZ/shilQF
ctgwMgl38VTeCyBebxmudcB+A+eZ0KI6rXH0Jt9XDfXPWtVgWneEq45N+m2pOWQV+XR+VnGLaKIF
YqF1dMBSwHgZnEA7pDeQsdhlEX1Y06Nlr5NMQWGQPogRvPuiGR7ytn4YfG2jNs4jAUf10pLIZWu4
LXia0Sfm36JS32tzXkFsOYVrEpk8QvtIKcqh6tDfzKQM4I30K03BPjWrvhC9IxjlBF1sY42CcGXk
ZztxAt7A4dkUzbOa001g09Ot7Ds9oiXvCPgkY0nGUkTqgmubRb4qKSbqaiR3YHVmRQ5lBgXwlBrk
7v9m7jx6W+fSbP1f7pwN5jC4E+VgybIsW8eeEI7cmzluhl/fD7+vC+iqBrrRuJMLVBVOAedYskRy
v2GtZxUeQuBWr781x96IoihWHtKSSvPxGVmAOQoz+5r1cZ5+UyjEH+KUjY7Wr3SNPKEIdnzgX0ML
JRB63u8iGz/AcH25ekTtxWlV2wNfC0qZmuzAvYIvlBimPE5+enaQ6NJ8oAvgdS4y3Rci30mbqFRw
aP7mB90qYZM21zThHRkBDE7BuMZ57hJv04vCemBi+sBlTLyqcK2HBqvQFsLBGqI00J86WBMCSvk4
AmcJ2PXhUQUvUsdZDkIsuQ1RemUM724L59EOHylRwXDW02eOpXrNqlyBYhNgEAjbXRKz/KZCNPrA
tAHsxf5OD+P3qMfLa2Xfncfh6RBEHeeYmBnCkrUVinaJ+fBPYaJaCAW5FRiVGCEQnP4U1wxecD6v
O1JhSIN6SqyUQDlXPVYJXZCsEwwmWrGpAUkeKdkDtBrVV+uxI+7r9jHEc23yyy4C025XtfmpLJJP
Cpj5nWGB80lLbVn42hs5GIDK4D6RQNO9pgiE9ECyI9RjMMboYdEz7snC/ZbMiWn3ijnF1X4PCtyR
lFMozsKYaJx23q0yz6J1DBfIUuRakV4zNADvgWqs0LLQzfH1DiS9r0zYMPCXnK/JYSvrRL9I8Hgh
P33L0LG7PKYjXb1YY7ubjPCUeejjsvxP1Q7rohCPrvlc9QHTs5Q9iJHcNGVeS0TSi7zm/is1lDhT
hh4xr77pKCF0sHfUxPRl5v24SBJUZCC+diXKFFX1GzSt6SITgEizyQVjWGySjNAt2yU2jTINX7rg
pzo5++HaNd9A85TsSMpzSk1z7O3mDkX6pbEJU0RevaADjud8pY0HOX9R2aVG+AIoLiLkwbsH0E67
/sUHHgYU0NwS5iQhwZX9pslrNAyFtSoV3dWEbynp1BMzlQuxDx9SgfSDb6KtLcqmb98qwM/B4l+a
g3vpBh93eHSySVxYNnHCsiVPqodE9Og7ktpfdmKXT0jIwcygoICB6NoEx3ei3kDIKZAGC5THzjm2
8g1hVw2pTVTMhpP8agaKvC72IAAM+vTgDP5hejUii0EUR+qYc+frMwmrbC9QIG7M2G4ZwKbCHimH
e/HIH0CJskBtSA7e5oZ4F4Ui1GCITspBLtdQMEWp95WMntx0MWyxcXxmE/9Sed3IAzNdNSPn5Jgw
QwPPdjSckiBuv4ZkarFAsYqnoP1A7P1Q2xHq5Kze8+Bm6lm3E88DKvjC4DcpBYqeqYe5iXh22fjR
o9GY/Ap4dUKfXjRC5VlO8Yyf7k9+s2zr8Kcai0ds/YBaEIoZDG8PAUrbPpePUWlfgU4OC47AV+o6
8nxw25pOfO3r6ChTa6Xxo2yDAs21/ZURZNqGYLJ1q/xHL/8IB54VsW0fvNo/UMLXZAJkxi6N93N2
UP9Up0lO2LZzK1F1AV/mPvJZfPkM/lgwXVrd/hklGGfP7f44CYUT9cMKUPdXmOlffpkJdkl6v/J0
952EoGGnlSTNy9Z9JtxuHSj53enZG/FrJVNXRBL2qN/oN68VDRRy+vbokv6bGdqe+wx1PJ7FGaiU
bbli2VKFzDtzhSoIL92yrK27mQzIX+f/EcQWEWlMzPg1jQiU8kFRZS1fVZ/Z117SkmW5FVxGs+Uy
b0FM2kz2IorOgy2tL7cFTyv79ll3eWdkWZ8s34zPyJAvZmUXK/IBvM3g0xA3WsYlOWk7/AyHGt0U
+z0kvxaGhBnuaoUahBS9ulmWGZ21gA1tXwA4lDbTxSwI3ZW0iYDFMbSwR/+j6DgS2ZIukGg2pN0i
y51zfcue283TgUkRmyWEIh69QwLUIwmOXyXB4SvHaZxFZn0WxlcJsRfyJ+v91WhmoCSYm2LshE9a
IBpPVK829QgqrnL0V4OmwQGuhNofu7UKTfvBjuRr4KpiFbXmJggIRaoN9o61Kp6GVp16zpuXUpyS
UkJoqX1xykIRrCKRnxEAQGwaHtucLDmtwVVLQBag68EjZU+xJ5iWhnzuEzKL+MeLYJ4GFZmxINHl
wSCdg3Wppkg7qdVh0MurFWVbpfcGVXAdHJnNXAxjVrlalDKa8t5QCFUI0R8qvr6Fm+KYdI3SPwGA
QBsyqrNWgiaKbASTFm4gEfs/M8FxHqLx/j4zxUCyHOpvR37MA32yzFD2ys+wdA5OHC7/4rmQ5AQh
mOCHGZsRz+3fnHuGigVStoH6NVUM0TxxTlH2Lv+aoBTOtNDR08x+9ad80t5khev0P23iLn+7if5z
VMC/uA3ZbnlwBjwsHwYnheX/ixW2Dck5ws6sL7LOYl/KiSeFti5yA2kLciRh/m1r+l9tSf9f9p//
tFbd/hTnj+yn+ddt6/+PS9LA0PHM/TdL0iL7/Ki/x3+CTPz9j/5jS2r8m21ijAgsJ0A/ps98hb/3
pP6/Yf7mP5apEy3h+3Pcwz8WpUAmLId/5ngY/wlg5fv9x6J03qH62OwMy7QgU8Ay+F9ETvwXyITB
6wC+AIHh+c7sFP3nNWnhAPBpcTGyf2M+njhQjJEwJ+i2F3pEca8QmOwkPW+SRmpxJrQ1+mmqWPwP
tjnM5rMj8u8Lff/9f/+PxyU9Z1/Mdkk9cH1iA/75nUQTDveS6cRiGm2Uo+NkHHIqiX7Um2Xn68Xa
NplsRLC0m2KrpxTGJDECptafqrba6x3OICCjMUlU9jyjBjfLnQcOZxExoeIBE3yrWvvkAGRF52FL
8nIvfaSN3WEVqpdJdkwso16V4D8XnpY/tCJrD0rUl8a0v22/+9NTbyInQbqSmDbBWTa7tN6gKaS4
Uq7xNcTTtSRkLajnnFCe5TP+T6fBITrNss/T+CvLdJ+Mzgu8who7hoOBPvvqC+Yi4NT12j5MenYA
LvUeRt24ccOeTjy8NTofQG31W6tAMBGm3dnMy9ex9m4JRzbj3l0S8DeMvCSaKDt2ElNXPPdlFkK6
zqngHY+QrsCqP1em2uRMCzmi6sfaZ7qe52cIsHTg+YAFyDs2dvyZlyEnrIHQiRzc4FCksOsMqe9Y
56ZuR1dBfMmiYdxHMKbP75n9Cpi0Ep+8NNDJzO0WpslkOaTyNoCCoLwLsRelN+L7SjRr3XOEKXan
q5LODhTYSJcqC+p9mSe4xViIhm17sNtfc6JL8wUYYAyI/rqEOA26kzLTkuV7VqvnOAqP8ZR9lICW
AI5r2aJidIp25jWqFJVWbbnU9vqvnIsvPTupiavGbpN76Wj3Zri2lgUQG42kgJKw0LWJ52llNhuY
z85ZltlWL4+qa27ErG2LAaW6GS4rFzCSY4YPjQk2IdGzGz0mvzmzuFRm5MDLF4s95jodqr09q6LK
FBlfmZsPrS8WrUHzQmRa0BaPedN+DIXhUFlbez9Vb7qcgKANHYmSCpJ9bSDBQizXALeStmMfJxxl
JuzzPQS5BPMwCv/eHi4ESeFf5Pc7mjZlHvKKcq2Hot+40ix2bh6e2qndFySHoWF2X1zN/7AcdiTm
0JL0aDM0n641unH2C85IaqyLR672DnWvtQu/ZXWBRKvAZSBWgNjsDVloB1bx1Gm0h4wvgutMLNBF
9mpQoDFTyQ9wjL+nUb2MUfid2iQsqeliJrm1YS2ZLkmU+uYAowoaskeCG1lAJWpixxzVJKioSwLd
dUOdCJgJbwUS/r3rIGfMg+mRt5zMAYRE8nnJtG00B1ziNO7JRR1mxDezjfI1yIKzxl08eON4TNjL
cTuwIIH0hL1rMenWtA0Hgxg39ZHkObl7GiCVPGNsZJ+ztsLm0aOhj1uWJ8WHN7Bwx8iJaDyvV4U0
il2bhEfbOAgP6ZLsLjE5Uoupow+lijsxNDKXQW0eLSjRLMTujsQJNEhzLZIIVtfUPWOgrBHOsrwQ
FogINpE1kon5IcATgtD5pF2WVpiSW0FSZsFb0aN2h7BcZ1fH4hiSg70P6MLAg5TUuLMrIw6Yi4zT
1vCAfvayFQ/CIxiNlMNLHL9MATPvOnpEUR1E00FJVLjh0vQY2zF5Q4c+6QH8Z9BathPvDJDYgSfm
2AKy/orJ20SRR/Dh5Gxsz0FZStTg4CLFM5HkWy0A1hG+ox3Hp9IIYkRs5TapwieUgvSydYck2/9Q
vEqvW/E+dKoPRJzgaA3nLlvtZShKBolwJX2ZUVNPAvmjGhZJxQwjmk5d6vRnbwVNtR4JpDDLlnVw
wrpIm+W/UW8803FxbrXldzbbFBmChpuaZRN87W8lY2TWTv4TiunaDThulT4QA24j6nz3s0gd5Wct
ZXpE5pPnlTrgAXO3KmOBx9J6I4i6oMHJHuvZlx/L4ag5yexuYxKtsHPY2bRv0uBJDP09Csq7O7Ar
CEYCzF1WCgMtaztHEcQHelR6PcDzVcN4w0jrfsHugljRoN243PyoLwyXdtbZdF301NiYpBg9EXGE
AgOG+Yfm4a1qkJAbzIAXDUDviqTG0Rl+Kw/lJDYR1pnhS4VLQLbkyQWEn8WefOw9ue5d94Gxc8So
OhsAumpsfNvoDmvoogzttY5fnXG4MUXeunq1A5NOViKgUKd5yQ0mf0725o3mx8hQn4CbJU/y15Cd
lBmb8P2YPuiWBRMvFI+mxla4Ut4NacUt9PDFSFv7aHTnmcQUg+wIRi1TT0yBGBD4hhd8twzA9UI7
RV1/KuuGIB7khlncrotUe01m6wzC0gR+62wvJDG+GbzXNAfhw/NNIWiW9zxNjiSgrJ3A/6O7vb99
FWZiAiJ3dayjzF6zEDo/y8W5YUSM7E722dX+RAkXWJWpW59glw/QLoh8qvZNCS1ZwqtGS+Mu0nLE
7caFnZfekwgQWYZPFiogxUBxAroJd1e9KocvuHeMhRr8cRl56Z+unNSBncwS6yVPmGpgFj66j32C
naCXGmSZ8MGuyab00nCjUpo3yzqYOliINMAxCyogovOzsgfQArTY76Gr/8YeGa7+UG9cP/HWErX5
2uy/h+gQ6L646PlWd1KEP1nxXZA9QovnPOd4b9DOlzt7stcetEPUUTq86p41nMSIrL+IVL2U8wQV
8q1g68XTCmBjvSkZQ0gzQIs7fGVO7i6jtnkhkBABby15diMygbFWrNNsfCLWBi9q5bFrHeWfChoG
spQIu25aPXYjKbSCLD9KGTD+fYyRRJgRTBAu1gCZwnLoaj7qEp0zm49lP5azH5d9RxN/6nZ+brti
xyLl18hIU65BWCyBLpIWpgSuwaLJaDyPdmsjJatSwJKJdrCieNgJq2We5TkvuqsEcodTp/ESUuE1
Hst+uoUI+jdmom37aNxprHvDbvRAQJnHRrdglXBmEiHccMR7/Xoyjfe/Jhvo5shJKXFIEwlK3m0y
XI3QeOwK60dQLgP/fe2gmiDjfremfutkRX/aGqPt3nxdzsIX/2gKXHHdeCOkABWhtw407cFP2gcS
Eb9nW0nS6R+sTplEA/dcSH+c/nbMpsV5ZgfH5lsp08voVG+uRzx7xndH6soO8Ap1JGlmxE3yaBEZ
b4acRdcriBJD+M8ccmPiCCYKmdCz0X2ohfcdSMK8SJPa2SiqoOTgbmDOFWmkDJc6kUwZWcd+n5HL
0GmviDP2lSnHhQnHHlxVuUGzex17Su2uNLtN53bawRbta8ahaOkI3GwEHOY428Ca4jV2Of90lpuU
gXtETLu+Ih85S6OavCbJ+TzAnh70pcWbBiCwMPX+rJfh21DrX2XBBqItXrMZHOlnQ/nIGUpebxnr
hNhxR+jsQWawpvaHAREzBZekZTuguGQtrrjdodrz9VjjrlZK7oJOEMyknH1KRozIiJeMFRKotHzI
g5itbxxv3DoYCEvadznfRKslfDoosMCWdRtqSET65I02DlVHVzN6M1JUb8ZjEmT5yh6aE73TF7Eg
26osKk5N+9IBtwSujucTyu67WxUHjzHtRlSW3Jhtt6vb/slqk1/wF2Nvbire1zDpYkW+Lbu6QnLL
Mzge3QD7oYHGpt8Mnb1yunOglcCe0dkFKXo88k2rMbpQUjxpgulpaVSMAHW5i4Lg5CuWFNR4Ozg9
FE9EqA6oPQei1TTC0+pbL5JzVLC86qL2XsXDXtg1yczursDxHQqi69z2oBH1bOn9PuEkFNLZzdF7
sZN8kX67S/bFrJGsx2hdudU2M9SdZJtDYWAtMcc/HC0Zf3Tq9Lcw1RVO132qsveqir6oxihNuRh0
koaDiw2zYc7iC2oQAQ9B6d+wyUGqxaXGaRLe0mpb2PETXncuICf9zY10XXFqwbHD/BTeZsyy1F1U
BNZxTIpLnnIFTK4xH7fxlzdWJ5ngmAZGb5WMLYdh02Pmx//XGQTK+nV6xkfgz0OptdWpt8TUtnVa
vzo+SC0/ex/QScwcDglSt0kOwxhvzGC4sgRkZfjBnuIQzoB1bHN1PmBKZQi+clKdwny85rn9nk0L
DZdloF79AXnnpDOqRReprJnk7N3qIrtolrg3wUNmuLAEi/c2l799HH81lnarRXeY7PhcVkgLs/Ii
KnXP6ZOc5NHauSp7Bkz2q80mP2FxZPpdgZrf+WNbVJW6Yo8dTvBMrENQqCt06IPH0gQeLzHa7m4W
D+dBuR2L7v4XvtSRZ48jZMatR6LezvvNuPK2WhHD10aWOL8J1zjYWnPRickF4FddnEFdc1wFRVFe
0mBu16ozlcsD1J3rmKp7p+SXnUQvvageYuSU1LmH0Oc9q/4+srOAx5OeYXU2C8LuJbdutsoVRUJo
zTDeMT13DZ8EA0MnxKKc4CkV6Bk8FdwMQTnX0by5dnNoeL96lP6K4djn6SX2UnIjgkISzaT45eWv
l/bX+aUGSPsLt15IDZNog0EwPHlu+PzXP/jr/YQVvglSNK9trVFwf5hlep5/8iD7e4dTsJU+xWhI
aNZUzMJTlL/TRfDm4pAxssv7wceyEslw52m8FZPO0luRcsC7/iuOT2F24aKJRTfLXFdkZd4CPb/Y
xq6twkPEnVUA1ljwVL4ZZnhvM/nXxaoiMi07+Ys89KQb+KT4Ala6N3z0rYceEMaTT/PTWxmf9LCf
gDEMCZFzZum8m5IdW0Q/DSK8WURld+rahojrMGlwpbgfSAP3NDEBrV2irWy/P44T63RkxtG21PxD
0oSCGad9LRhwrDrru3ZC56iR2hbX6k8pw3nGjwtXX9OIPrVm+yYMqeFchigx++SljteUXCY6zQYI
JKCB1CbaisfHlTgmynPcIWPIwUGAMh1SfKH5s+bxBaFoolnqcUgEUUK0RwQEqe/TG/FraYGTh5XT
e0XiRpSOH+PQn5sJ2VbvaGQyj6xQnHXjcDL0JW5O4ouYJPnNuvH9ek3+0NptApSbsj90Fpsgy2a3
URIH3fEKVyfJ/DlqYpXX4ayAcv+4qOzZ2U4fU6PbjMSdVeOPu5AyYS3FbAc3na9K5junF+M+nEFk
iGa6hTfSJAr2qdwe0QaSC7LGoN2aSX0qupDj7DVg7M+5R6oUyLgUz2wlS4RXyB2XGSN6puAsijBY
l3M+wlAIdMSe9p74k772DWqLXkQmygcXtpvi/M3dHzBUQB6II3VlvW2cTUYw5qrDRLwOURktc4cx
sWbU/g6G/kafVHqdU3Fqzf/ppVUeUpNIFUXDAO7fXysQRsb0YduoV1gR7U0MNKt5YlTBT2wichN6
ZR3IjPmcYqSvpbkmy5GiixZgXfChLUeP44pQbsjRjXjHjM0db9b7xicCYxRaB2FD2bBu2u4SBOkp
TqZdTmNWNshSe6l6EEbVrHOqd/oEfpsO3kSvm5LlRs4A7qWVr1cF+WQqOTV25B/xvn/qPQULzZMt
qmLjT/alwVCo2qpaFdl8pnri24vUdv5vHtcHL6c0cU3bP4YJ+5kk+SILyEctzR60cVPSXKLqAdXV
Y1IxMUw58FOgKPj01jL3uRP75BrCPQily1m1Bv+A0EdrsB0al8DjS3aLhvpuov2IraRalHXHragZ
6ZHL21jBEzkK4rfmRNxDDcZi6U3lsPYtUuS6cW7hvJKNDp2SrnxFkgdJH9OAqDHm0V1V1g8X2lJQ
qcQI3JpS38zzwbryGiJw3SdI+XRUaaefKqNf+fihkExrl8KjUax69yADe1qlxG8jAdo1arhHwk5Y
pgu1zoL6IAyDP5TDR9Bg80J2XG9l8ANqh9N98C4hfVmbqnolC4RB9Jo5Qd3GpQn4exQgMPLZE5eO
guzRnETi9UunC5/8obiDZ9BXIVsi/KmoabhN/LAXh9yfaFyqlW+wwPZ51JR+BykEy9HSI2wXHU+5
GN3YWYfgKSuj8xdORByNMg1EgLXjrjLXVwdGPkmiv5KksMMEiac9Z/PUuiiuFE6XEDkpq+EoUJTu
6Gmk3VvLnqYUdHn9bomAEIEgeWQGj3WmyquDbWDA4MFp+tXeVNlnVDX3HJ/nRu9KGIhEhXKaY/8b
G0rzVmJa6JZcbeGa8gEDJX/oK334oINpafiDmgw3vjKrLfY2W/fl0BtnE5fnTo3VWWTBiwP7Z4+e
c9V74acHxhTsXbLGwonxXYci1kQcPth/sBam3GtYomCVQpQ7kkfMLVh8K2uWpjb0XWa3Nfvc3CIX
WJFSizxnGsC9jQ5IVG7SvDgRvnmsMkTuumbnl2p8qDQNXbItIF60SbRirVVuIp3017Yhc8yqy5+i
zZ+KFu2CBx0r9vI3jRnPtpTTW6H5Lp+ZizGQ/XY4f21mE7NZj6DS1FfNMQk7AuiV502w6Gx9fMrA
rwZQZHkMWCQGZcxpPHvXdUV+atUgNvEsX5eZwZFEbkV0TDrD39F64GLxfPICDZGiHyZFufpITKNc
ui2EiCFHrpHV7llObb9sCQo9RrBbY71/Dk0/oJQdCa5yxnWtPWEieB8964lhy3SMMpFswoajyJ34
jKSVGavJNlHxuDy0/ZCIRvsrMZ3+qdTcF0oY66hN6lmv/0g7OqMA9hg6WumSRebdyrVw46e1xDlL
f9ZjAu6FwUNJz0gOim0Hdpa9qbrxPHRadkbVwVhurA6onz2e+DrABUiDizi+o+W21/2MXkkHk3VH
bwmGXfPUUxeMcsdzOogeTSv8M/LnmK/aDFRLiY/b5KvsUuMY9XSNmd5cxIjIKcqwFztmcgiFoiPN
mmkVNMN7nRfPAe+cSWLmbxTM19px8Ij/YcA9rqMdCCT0teuubW+6IY2zGIedmY1y51jiRZbULA65
TRsGSAgiemNT2da6K61NZWrHsaxIyLTda9E247rqPyeWQWuB/YllfM5p0u36rmPSG3NHQ2oYLbu+
WvA5m5RqyylDbrGatW3o9y+yLhHSaFgABiPNNzguGHpkwNM8q0WgEZwEAuIVFNxnRHLWMW0/OJm8
ByhLRh7Wmykc9g0udljWQbWGBneeBM6q0oFT3WFliQh20Un6OUi0emk3zeKp6g1v+atdc+ykzCWa
LO42flM/MjAk8TAciR/Xym0juz+hEsau0HBBsYAnWRpPmRXNssre5iFO5MTkdPK589yDj/gPvBXT
tMk7yuqto/k8dLb6ctL4p0st7pgA1WI9dIswZeMumxtococNg03aYKr/EOpwLayGHtQ2wS/43mPe
xp/0BN0mq/CEbVPbryDdVSDkSXmuWb8QuAXLjn5CHZwueSliNhdFWlQrI8H+H9dUTnLquAVakBNy
zh5Ch+FV4240OqDCqens2jy4xIIowxlcyExi2JiR46zjgSAJzxPA5OJsy8TSg6pjoUZx+Qs9Z0tt
sGupaMjKgU4idl2C/9L8ffaYdBTJqBNxLLrqq2qA4enoDtgFihPYj6bI3jufq8uFYRFR6s+tm6s1
JygCjKYJmUMkBauNni62f7vURB3qQ4HzGKGbLi+a9w4sBwmgbvoJDHwVea1/k/K8c0tmPZ5NsHmY
ol4Erwh2A4l66jQHHJvQSYIx2IZq1vcLULoDKOpVXVLVIw6EhhDPu8ey2wIPK/Zma/7JFOrfaMJp
ZlhfULi0nSWfKYDwacfDa6z73yWLAuQXAMZtROBIwjIKj6vvMgv18JhVU2YsIZ0hHR0DeBf1La7O
VsM12M38EpFyOTnSnJ0LOVVf/zlMzbkdiT1N+ligWGdMkoO0qNDWLVWIHYDyhU2nwmBntE9hlcIh
Mf2VE8+ZY/JcEv131NECmfTfXknv4ZowZ5Tz2wgoF4pj0O2IKppMovbwYuYhOjd9dN4ditHSEPJ9
yB6qxhiWmnhjZXKd2PsgoOjuUiTvPpmyyuuuN1uEP3NDK9uvpBI8oMaVV/B26Te1NvnC1MZaoUDa
6C7TmKphGOWvbYTXsSVRchqhnPgcisUDLr2doTeHuW8mmWlfQuuYf0hflRfMImeSpx+USr/COPh2
JMMHLz31aKxHjEa1ad/CsWWfq5U7FXr9wckc4ETF9ObWsTg5GTpqo0uXucbzy4+DdNEDa4ktHqwm
G9Va+xkt81UJzdyENmQVF9kMKieHhPJhogKvkE1PJ8SHIRw07iFu+3cR1rso5dpFotYU+9iMG2wY
Gt0fS1Ad+VE4Qk/04R3oxvjR6aV+6Pz8Q9k6BIEKnmoZJj+DURLqI9BhTePXYIyYWzH4ptqzd0hj
eR5NvGIFuk6mqhdNZKyhy0sbpA8W5g3pM1rRNm3YX9tUu5lGdqlQM4mKSUPE1DhxtwFpl/D2boS+
/1YdkW19+kBA3zUPm2ukLcc4efBHVk4Ef7/HvrXLXHgknF58QW9/32pSq++yiL7IDrqHNGwD49nR
j9+xUL43Tn4JQ+TwLED1zrkVqIfgn3s3nDjSestLkJsOP9DxixfTVdfRF/sgJebR52fGFCQePfw8
NGI6dBVdcwj1OzJxkA7I1AjH6G11bToeRfNN6xsx9Vu+IZQT/l38XnBC44iDR91h8S6JfayzFbZF
JhlsOoX5bPbq7iKLxXKxxvG2JchoBqlyFc1/aeh4X657Nabu3hPxnRh8DIrrrGZNRBACo8Nf0bf3
puLC1wjTQYB913Q10/xWxGsfGp50MiOS0McJzDdiKKAQE6M0fg8odfTDZMwwZmsT1LUyFV+6is8h
w5Mwd26W2d5nBgWl4QUx78oh5guzOlf+5G27yn2u8CFlGCdJcf91m0Myucuq4BX1hLGqBZCx5aMm
a3FnMyhjqfWrW5hq7foXAcW5DbVnXT42jJp0R92jEDDDBBuC367Q2oeGeDo8lrdSsFxLup+B3NED
jdqxSsp1njrBwTSoKRCDlmimaVKsvvy1kSKqKFlOXjpuOnB3p8yccHmRHKShxcAM8FYHBe5Gx9tU
jok1ZtBuYFuvXMZsz6Lxd4rab4XRj8c/7hP/yRlmH0vJ+t4DV9bpv4RyvToqwh4yKhZLU7tyLLud
RR3dOrdhnqjinqEbTVCZA/IR2QE17vsUg0qiuv5tm/KpAGOxcDJuDjGifcx5iNNGMm9kfLcjilYw
ddepckgEjKNZTVo+9pX9QKrqkgdkTlhnUCwd3pbneytd8Xk4s9yvbFjOq6K9CZYmmWNdtYTE2/lj
jxPco5p6A68av+aj9jphOeOaIpJOZ0JTGubZ0rvf0p3+kDvPGsMqSdXoqoe+zC550e0JnpsnvpCR
rOk0JcmrazFQ6cbu7KMYotjE5cfmdF1lCFntyd+RvMfXliNKHSYTwhpqiyErUEfEZJeUcJWk/1Zm
XE2qWeRV8BbLO3ooZ1WFPNbnVGLfBpM4oCconH1ZadshEWc/mTYRmGMmTxowqmFYJwgfN6wSPuq2
eajT+DXxWR7YACJ2keuf5pgLwp1e9Y44hLQZX9gaw0mI6FC732zINwPekRQxdGypjcxIvR2aF2cw
ju6ALjIz87cO28ssX00ZwbfAH9e9ZDUl4VY1AAToT8IS+8P40ZB6pqe0xBUzts77zVWwQm0qV0HQ
7kaTsIUmJGwB4F7K6Mif1DbRI/B8uB4CrwOGQghHGHsvMkdZjz2eWxNpPdon51o7+7pP6XgZ9Gnm
m6kxwOk4Dgg58dP8VHna0gIKV5rtKp/hY/RFLPXKB1fN2vPCOWT8n/RX0zt9SSt7a6WAq4P4uyqw
HxCM2yIxhYsPns6sT+Zo4ZddhjHDXhCibdfxpXIX+7lAs60TOFxHya1y8g+cAJbV/dFEDeNGIfuR
Izp82HgxLmeD6V1XYTTwgxElv/hkYHgyC05CKKQ9ZIBlMNdMFt6rnNXGoi7nuVnD/xSVxiXqXSYP
USniCDQavXUo8MM2oXFJGMyEunHPeywnWQtzTm8S7JNBevZMMrfc+Gar9LW24jt5imLjpcm5lC92
GKHE1G8xMQlBj0+r5Oh0I5xIFBnE1U39ejTQA8QB0LxSJcGjP8rxUFb618CqEe4PL5ttEGqt/T7f
tENxFOloELshvGUfsUaAIguEj3CvhdOxraL3pp5ri09Xe8x6at8GxwqDNyi4Uvtw+9c2w5ATPQuD
GLA2iPbKY14ZcMavdfcpJJq3DLvnJojejSyVCHxwmxhieAkHnAWS7Chi7aBZTcV1kr69blN6MfKm
Vi5reiiU7ETY5SkMt0t/pnuqhqVo6JKkcHVE0PG84IE5ZjgsIojWsoq40vKt5+BlcTj18b/RGWjd
8zQ7e4pEqxe9S9k6GiOg8nzaCBOrFwUU+nu3+vQc9sQ4cLoeYLkyuRSqcWigeYKlDt2WELVi2Dhl
nC2gkH79O3vnsWQ5kl3bf+EcbZAOYMDJ1Te0VhNYhoJwOACHBr7+La+ytuajkYMevzdpM7KyKjMj
4gLu56y99swE6DANWAWWsR13dp7dacT0l0A8h1h3jGSi1xwhLH09aXgYrO7kCm6LK2uLNp8ehhYU
Gb5pW5yVT2lJF/g3midSmFZfEyLmzThY731vf6D9Yk94CpYPOpYkAffyT841PChHAnaJdzElxlgo
13LHJfNKeD4oVLm3hPWuacMMkLmi47ZvLWX9FrV3GmbvR+i1PHfe8hzG2Z4XpbDHx1jK/ED4D5nV
nP+gFRbnpY4IyYJcdeTE9XU0DW8yZgIrWyaCXGHmU8glpZP3rHmvWeffyRy4r/TVe+8TCsmG4dEc
jxQjXs+57OPq3vWGUzXz8hk5beWjvkwTwu5pRYaOB242rm9F5k37gWvappvUrdN27SUCrIeGpc5A
3pENbVxeWLx2V8+96jJapVE2MxAjxNfY/c8qXzqXJkJwkvvaHo0WLb9cc2hDFYYMQPmMzRG6+l6y
6Tbhnol/CD7jfyCZvnLdrD6GOc+FyWccxbQf/yHZd8y+LYMQ02h4uVq8Kgd4sLTlh1Awme57fggr
lX4w6Lh2e1ax+bKcCcwRzohzm7mDGS4vlF/zGtqqGj+4NC7KaKYqPn+KelTMzrKmO2+mEyiiaLzM
QAw0h4eojHLiNqXFJ3oMDlUbtduwEiPOaobQLep1y0EjQrDUFq1zaqblT8B3abFpuYHSeLc8oi5/
0bn/H2R+Wpqf//yPP99sk/EF03Xy1f9XJtlF2YEi6X8Hma//tF/ZT/c//Dv/KssDORamE0/4ni3g
c//mmB33HzSG8Q98wczsbxPUPzlmGvZE7ImQmg5YZpo5/sUxu/8QEfmvvxh2avS86N/hmCGS/xs+
7GB74ne3fd92XMf772VWKmTTUKFsI9vjuYdMlO8ynqAL1fwsfRTCTcmLIynLjV/F16tfv00jCfuU
O7wWxR+iA/jHHAzpfvw5RQzKVHc9JLgQZuXu0746oKmxjgU8cDWhXKxYm24qh9cXcUSyigGfGEVW
ScpJb4JV/VTe+tCT7uvnFgdzxHvYr/yvykJZPgJ4FjYvW5ssRr1wySBMtp/10xQX24bah2LMGSAj
SPqL3KEDE9dzcVpjfdNmyYXXpTFFUh+ztpItooORISoe6ZJa5ZGwQe3z/CAChJUms89hDwTd+I9p
ioq8vLNCAmRTzDND1t9LmaF5EiVhZGodurb/TOz4mxESLeIh3LS/LH8a2Z1aIqOBnq/7zD37MQ0G
Y8e0qI3G26Qb7XMeLA9zzDqK8E3IVMsmqprO5PUsZ9d6A5JXN+0JvK5H1cdfjM/qXaJJw5aa+V8H
6sbZnl/dIIVee3WoMGps7CRN91ZIbRUtObY7t/s4AAme+T8oXX9a+6rYlSlqnDXAm1s/OPRkRHEf
75Ua1B5vxhXO04n1VIfEV6e80aL8YU644fsFDJc9TSev9hNyThQxjZotajEmT0HrAkb2P3kNflF3
I61mQ4GhnbqvrdOT7S4i0Nxh4C1aK8aTNt7auFLj9skpI5o2FL3skXTCm2VEDl5jaF3q7r0RHOXb
ht+o9akbHrPJ2YcyTo7elDvPUcgEdiA61KxXrYpe6ghSI59qmCyz54jYyFxIJg1+4YasU1CPd0WC
HVH75dOYdiOQr4K39R30091zyRP5luIxIPrJe4gB7s4x/fb3+YzTHeov5TYX+OATYgQU8LPldVYx
/x9u2cOr9TWPy9sKiAmvO7/RhwgNzy9jtIumdaqjHX0JNwNike0c8s73/ewxip1re25JwbGu8iSY
TuNYdKrQeLLp5jOIMPqM2K+uGq3vI11engvTDsOfDM15n5RkztnuR4v5me2De+amhZiuRmgLy7Z+
Bn+Yt7EetvNaEs8Tk2CsixQJnBa90GQ9aofyqtbIAbKU9p84w5lBZ1syoxYbmi6EXAhhFDVdN1P2
Vdf9T9Lj+R8Bh5/GkOuz7qddH2GfSGrHeysGUj0uk/prU3Wl9cSaA6aksCQ+n5Z3tI4In9WMnekx
oSBhJLN+mcWV/1xH7t5Hgvfev1pVUB8C8w5NxSgffX/4XV1u4UvKEygvOc+kdrGiJUHAaan4qauQ
1Tqr9zxT38Nlzb+aa92ck8jusXY29rHRXA6tptOfPa3n0hquW0QJT5Mihw9LdQmzRLAeCxiZ2lNE
xTBGTnolbA4nW/R8NHylyts4IzW1aRp0j1kw45Ez39nW/pPJIt1GPgmBLJXsmgggBlZ9o+kjyEL0
B3VCBMDrc+od2nP6jrdsM/UTTfKl8xol2KoaUrMNMYBiMBs5lzsKFu6rMkQb5LKpV6JmCbSSgBQM
vPeo6ghmtP1pKsb7Wg2UWFZMmhw26ozzmIbYypQ32KTS6+HgdfEpzcb7dsZcUtRMsTL/o5T+D3Md
6EnFuWU5Rdb4LIKUfyvhqj55nPDQ/G2XJsjRgKy/rEtuB895JQbXGQtK57BPzXvvI1z1cx7Eb30P
Zcoh1O+Lo60EviuOr5pF7la0b1PHTXYRUUFetHzixnQS89kt6ksX4mrjtxFtJTK9t8U2UbuOU85m
aI28b4vz42n18mcxU1mf5ZiylWFaYDWGzH6QQXIXhLgACzpdm7zhuSDNUUgGzfVAstxfuJF22bfQ
GKplLO2TVuyO1lKCYjEspTxqY8H94WggeOTgN2prZuLK2acOu1wWFhYaRnawLI7m1D9V7cHt/Ns6
4FlglReOLfxN46cvM+7fRq07fhsUB84xJ7LD0lf/6tp/nhr/UIWSb6RnUDpI9g1G8g1rHKgU3yKq
gu7OyyL+KO1lmYw/VWM2Z6tJXk6nRvovCVphpsnA0qn3h0vwx+I/hlB6oPY2BUkNRQzVEN86YwyG
jxFReTWg7SpgWvHai4ntwkyMfOFYP3vDj6I9i1s33yuQT4YJ745uXuYsh0IdBWdJrn3rmD00/ntW
zubHyGgPqWQWG/qOEPCUwy8IE79Vqm8tjEUw36dwmZE0iPzOdtERUIpQw55URXgKsuli9aJtPFX9
jVwb+nWg2MsWq1mA8KMoq1NTROvZ1To4ijl8GKXVPHkrczCenHq9kYRpEOcV5pMEMVbJQ7qA2Ymm
eqk1lpXIyvY1rdShHsOPcWbsllB/8musWISJ0bQ49EvFFdb6xIpuFdUWPla9Xc319lDM8rymKjlY
dZQxZlY3iz29yhkrPTlnf63uvIp9uhOt306T3TtDey1r4J1qnp+nhEj05P3I3H+IrTtM8S9L/Kyz
rtqnLs0FilQLigaVMJzouzbY8ci/JGBZn97dWVIAkFP7EnvFVQWHxs6JD1zaEOIgWE1zQMafOyjP
VeDTJskjrpFqvFl9aiqyFOetYiLLCE9B4VO3UABO4Zo+DVQoRa9DEV1pJfNTN63kCNLXZOmQz/Tk
XSU/Oh43VzFA0M/xyGZJz8fZXt5CNXVYHBo4nIl/U9l/AiUfJmd5zurY2cWT/dTwN6MfhOlK+5IB
t8/pGB/yqDCNeAk/hoF/Hla2y3ViX0UBedsk3S1Q5tupAyJT2WMnu+gkx/gZ5RzYAD+oPnzupuxp
2Aj7TVc4T2Tb2BelsWBRrTtoW/9aRsB5zBWGnLZPEWAUcUB4EmhUbeffU0qGwG28BzckfgauTi9D
0b/1CXd+3zyG/UZeTNJY/kL/R/o0DisbWHKNV54DAeVwnhFB6yLk5TyEB09QZ2qUEOxm1UXLm9CN
gJ/IHbBbFtxnhY5CnnHPeV1/Ovn42FFYsukctmWwPo1x8RRJi/2m6/aNpkiN7T9zQOVdJ3bNva/U
LyJY23sPkIvPBCYhd0K4jfLcTgZQ+uyCiBLUFl2K3Nr3pTx77FctPyOf/CUMG0DpKQEO2nDi9DFY
4z2L59s2Ln3SJCGq/LJFxcuCIxhIkFuddaqoe17WnPO0GQIMfv+5uHiHm/jSJM5VGJfHxWW+mTNF
HuzyoWrpCWij/ldMWIu9pdzbXi3OPePRecSqkTHSYzN7h7ELzcIACgpjfi4y8StU65G7fy2qLju6
qoDTKMNbZm174Nxq1wEobHgY0r2SflSx/9P7nC847Z0y/gNhJD/qKMrPdtMTDrYEYUNN0FwSiLBz
82b0GMXYGpVRl7CYZh0/pw3bs2yFsy3rx6C1SwLuyymusCcYlrxcMpLQS34eojjaRJrDv6DwJaBj
+hBGl16Zgg4HFd+jcL3R0H7NGG16bkU3fK+upM0tJx2LS1IHFw6ICPru/th48jr0dL/h+7N67yG/
1yFDTGLcJlfTwJ+zQUNN99MdWzsXXXa7ST0KZIN6TM+J5vzihu9dW3+FaezBI7Wf+fLL9qE+sI6F
zgE1q6YQ9SivKXRFqMx5PG38OBcbnPuMQHmj7NOlYzhWzRfCNes/C69f2aaULuWLgaIV++mBEbWX
wWTxFtjMCT8zDkIKHPnBE/rKfM8f6o1XwJ1Y8Le5FRObHGEJxCBnYdp6u+67bMF1oL6QfdUeBprk
Uht8WXseQakdDYScaEfE0sNAgrGu3vHueGc052B3d8or3V0ddoe/JpKLcFkOduteN7zkUnMuiK9K
27jGYdDRnHNK9Fp9PXfU3a3DTVbSbb6OJ6RLt21La1zY/JQqig9No4tDvtYBIob6DqyWH7DIPP+i
uyHIzGWvO/JFuyx8mp94bzwUHjKQMmRNQ3pkIUTZJdPeUayql+RK5flKpxe9Y3k+ntnaPAJcid20
jBMT9fmZXfh1UPef4dhes7V75MXOsoKYvufxaVviSFAgRGCFVMRuXRsAp6XeCbfNQeTsbyovgO2J
cm6muH8DNEdEyczIsS1MXbh4d2tJj8TYOMXFaPXDRQX2yW2XXkPaKrd0KDK4Y5qLTo/obcJCqRc3
SYngT0Qsk4fouLb27zCEEDpVcUH86qD67hy77U+ZEFe00pkIFqVP7GK+Uc4ZA095WhYAlC6e4mNU
0yoXr4TBpA7TnSZO4ZRflpXdIgcV2yYd8l03pvS1wJ7PcXoR2pQlhklGhZQnR2jNVmM9Yccedmpv
N9YLo+Rxm2iYKDtYfoMKE8v4R/dc2Z3sNObctnyiJUcelRwpVow2JLW+KDhjbSMCvgclhs04JRJD
lQwlLoO1deNC72iE2Amn/EAtyf64dS6dRktqx848apttbIXLoSxICMCjJnE8XY9TcyuS8YYre8pv
Gxwi452JyVJYVXK5Eqh1WB3kmbFogd//LRT4t+Zi/09q0F1mUBjK//fB2F3+842J7P+epv39L/09
GYv/4TohU33PDQJe865H8+3fkzFS/A64cEzG3qNlzXf4J/+cjIl/+JTYhmy4fcLFIuLP8K+Ev03i
Pw5tOyZL7fn+vzMZowvxf1Che1HoOsLxhBERIDRo/ksVtM65pSBdhr6jOQZAeQopJeQ5zMYHxnlH
jmTclRmpka/K+yRBwHAX4x+k9Us64xfRcuTiNZ6qajyyVgIdMssalCSyRahXj34Hx8XGyONk7RH2
jBGZwA5ORxfZFWAlK4bR+E4SYz5xjQOF0MaTa6woVIdKbhfznZXWbJQxpwx+c9GjUmmNU2UydhXG
eOHBMcYVpmd3qySuoho6jYyVxUz+A+Np8RC2YMIZ2VBZT3ZTBqfZxepSGr8LH2Gfv7p4GHBiQQkH
e2VsMBotTE43mzveeMYW89f/DLP/inNrMpzWvcUVfA9RRnVplyAiMeaZyjhopLHRsBrpjJwmjeA/
l/7BD9wnPfL1sW12ND1KG9YE30BmlHNEj23k8cxugI0qFX+MlWB0ZMw4wHhfIaqc0ChzjDuHfPyb
TkkeDBxypqa5y70VX1+2tal63Wtj4FFp9NQZJ0833ac24ckzlyOHKOHc7qokvjDcr4q4DEGQDCh+
FKof1zh/EoH9xx/d31Ri/0ULNKMHMsRyGjEFHAaGlHb6ClDHPboTDyNqoQjFEPnC+qKWPZLnLr6H
A7od0BHFHcux6VobS5FvYWMIgx6Skcei3bks2tASAY+TGioOJU877raexwgMA1L1twsJF3yMHglY
W+6kK65mcumevu/wOQJc8a2ax5YQW3U5S5b63Sz44iB/zHuOtVADz4Q11NC0EP1ZccA1/iVz/tzG
4RQZmxPduTvMRR+98TyNCJ/8xSUo2BW3/ojMdfDFjh+UJ4UkCq+MHTJlRfw20H+DR8pNvQ2hMplc
KJWsV0Zxx/EYQV+2Vr+14/I3MVYqxBi0At8kLbYq3QSAwwisAmOyEh3jzwS5lTKWqz47hcZ6BS/H
ZVlhwmqNEwsHHT8pfnrtao6wc3Q3G38W12JO678FHB6mwn1mPFsMWv+kRJqIrhIYi5/hD5otbQG7
3ji6GDRNhyFXbNR87xgak5dc5+dRcZdpV6pLBmxfC8TB2Ro5o64Q+3ULwhYbOxgNfC8tujA+x6/S
+MM6RGJwkc0eq/u7g9UK5ItTcNsb71jfEXkdm2mH5gFPgnhKCtA1mk9B+ab54DAaSBNsFmE7noYA
Xm31nK9xdJgBtYLp8LdlYZfQxodG23W1i31UPu3qPyA0fHI9zsUNGrXAfaxlcUtn5H5EsjY4hKWR
rrnQvFM0P2fGxkaB+dDW74uxtHFv/12C/o6r+FfSYvicjNHNbPGmCdo+NLY3Mj4vA/q3SJCvzowR
bu5xOgqicoWxxUXGGxcZg1yPSi4wTrnM2OUIa347uj33xjvXIKBbGWCROHdxsw0vcJ80axYEXCq0
dW7G2783JjtQfz4SyO20+wlIwc6NnQoO0Pw8osGbq4Cy7bb/ApEFSDCuvAFpngi1PuSBMdh7861t
1rB5Ut8P6XwXotzzas5iTnsPUuvDVOwMmuBzcUTX0r8NLccFf9uSbeEgfjkap1+P3A/FxbcPPxsN
6mOa4lNvLICD8QFKxICOWSJi1AP/EALH8jxTcmQ5n55kXe03d01w25pLJcPLhzSWT50xELYdrMQM
YsyVHyJnMaZCF2VhbdyFBRLDnjPXsfMKYBmrMOEMbhhsB69UGx1I0z1SXWACvf56vWQNnkXjSvxG
ghcfMmNQhHGgQPakA+u2MoZF37gWF6SLts06dEDDCAvhnx1jZhStbxjJZB/AM/uN+qqQOK7IHGMP
rCKbHwoq4bZGJMLyfWbmfLGm5XA1ZoxbyX2S5m6MJ5J0U8+BlOeDcUiuq3egTvu7MnbJyKSka4ST
Lqse7ndU6hkXJdXEH51J2cEZdvtFU0RMxogm7NANtvJFpRi57JlXYl1NbyG6y9h4L7vCegn6klgA
HMfUcgN3JfOm1pNcg4lrB2YfzyF5mzvFt0VF4lOCUX6Ljq/aZpg6N9Jix8IAZO+alWtslq8lW9hF
LLs6pmvCtZJvVJTc3zgwMtt1tlgxwDPMOrdgJu2ZBS/g5nXNxncwq19hlsD14D4AgZ9xoNA6L5vL
ziyMcaE91GyQa7NKzjvmBxHb5cFmPrewb87ZO6fIHrGC81M0++PJ8XKiNWZN7ZqFtc3mumMPfdmw
y87YaXdrEYOlvWh23blZejtm/d2bPTj7cMSwN5lfqguVCrgDduY5u3PXLNGlLW+TtMCwahbsOZt2
mz9SxuY9Myt46iA1VVf5Tc12figmZNPVve9cDoNAg4eChl3+YB4HBO/e7R4tY82+32bvL9j/I4uF
Fp5PMtBEngM+UCFb6KRnAwg7QKWvAQkmgxTYsAUIVSSWGnADI4ebipsICqHgcZvXyKmVFj8oE09p
Zf2SJb9F8wnAoJ1jGlrvMWQD570zqZOrxSAPPgLiTT4FF8LgEIj8KSUv//SjCzuU/RmbU2joCSiK
CZoidZi00fP6JUT2EkeDT52Nv/WOARTGaHAMrmMPFdM85TASoELjtFSBOOie48zQide5b0kjVocl
tlIKpa1bCr3GHZ31BEAMDMJm+YtrrdrYTT4fVNLeJsU8nJeKK/lkcJIkZZeJ9jYyoIno+094EdAT
A6FgUDisBkvBDNIQnwNVsQ20skCvlAMO034c6CwBbJF9fcwN6sK6QZek7ISBYITBYZwHsA9OHkAy
nKxGEm18+EHqSmYbwDQ8b1zYGmCJggMldWI23A29p4fCgDiq5MLmwuYoA+m4Btfp+uSddt9HFLu0
l90nButZhYIZ1LSlG+QnexwMABROL6L/9GvaGjG9rdDipHyEvmuy9nO2i3knDEyUhxhzc8WWIO0z
YFUiLts+oxWOiN4lU+JDCZc09AfdQEdN8Eo13FKk24VAMiiTNFATRzy8q2EwAWzWhPIteaeJ8m8S
aCgJFeVMy1OKMspxniKYqdXAUzxIXwNoKj9VTwK6KoWyWg1uNWT89GBnB8HK/NeS37WHzfIj8SDp
k2W7Qpza4Fs1HFcFz5VmOcNKg3i1islO2+B6NfhXWkT2NoQI8yDD5Ijc1KEvZISSVeTd3Lw2JmuM
yzuhKMWxBn4U0hzcDMX1mz896Fb/6aDRbIOlEQeET5Dm/AqzNoXxN3nwi27hXS1+FGTbhL2rS0Dd
arJ9Bn3LGTN3BoaL7PKpqFd7y+zSkHOd610Ehp4z5FzRTOgPiczWAHa0t+2Jsu6iuCYcpMhqIsIC
yCvKj5APIMGY8kcHZ/LPPNTgQQ3HVwWk946cgJ97Q/kFwbhrtHtkEc+KAhDQM0Rgp4Mrq022IgSp
jPtTYtjBdWRbvfq/LRKUFbiwBTK05PJHSkxJXZv39CQH29EQicEil33Gp88csnPgoRJ4MQ+4Cwlw
xqV7Fq1Jj4I5Bq7z5agcxRk/N8OvrcDIfNLgtGM9rwOcJBDBS8B3aFrp0XNlcJKap1MHXNkBWUY+
3naF3LIFv8QxSEDPEJkxaOYCoglafpT0HMBDk0abtyEoZ2OYzqaMA95YrwrY0wX6BJZm0JgwnKUY
daYldwEPZSdIrWPPlM+Qo0hQmOOlyakxVGnYTB4gElg1UsKt6qebwDCo1aBemDplqGB4VpSEbsFV
Z7DVAHw1NhxrY4hWDdrqg7hqUNfGMK/ZgI3VBoOlZvnFNVxsOr1Lw8lShP3bsqjnG+dxT8M/AlJL
rwAJD0PZOoa3LQx5K+AFDYmrDZNrcTyZgXRrYF1lqN2Ru4xfcqgJFSsNQ/bSQQUsYGjfHOxXGP63
MSRw1rf3Rdf/YpVRKFLrj9FQw6Xhhyuejh1AcQ1YHBnCGEwNBZWhjgX4sTAc8pB5LwMnRKtCvmRA
Zd8gyzHs8qzVaWULhcaJtOnyqwzkbEM7T1DPwoloXWCCXcWZPAbMyQODSEew0hXMNMul9Ro323II
PQoBzF8Gvlr/lQY1yLVn4OvaYNgtX48ILnsxgDYGgIa+yJChLcS3HdwbrYIEvBqd7mJmLbkR+XMv
CmPX530cnqfev6fWBjcOJRu+bZRK071TOzsZhYjxqCqiSgcPN5+AiS01G3V+76Q5g0WQ93ufjSas
V8FMX3X3xvKF4X5/Ubjq0/XCG920bya1ganppuWSINJrK0YG4qqtHr/tpnnPGNang3xBtEMHetYR
Qu2ABTXijKXarwtW2HHlt+gmh66qeB8N3T6plq/O5iclnQVpSdhn4hu/JQ1P5ieMIdrOb7oTVsFf
2w1nnt4IJCbrrV4BBRqsFit/BSqNWKPhBq+QSfF+n8eIz075a8R8IvnVa7MeiIxyPXVfE9GiQww+
Znpjaqc/UgTwm9bFJyHBt2WKntyOInXsYXYPnj8H/JYhGliuvZBGhDsblnfbhoov1pASNhF//0xa
3C5+Z+nfh7J/Y3jwRujOK0IGMEN+iJPlfvXpflswbZkMGLtP5AYy7YiqYqFapBftMaveSPBdMbpw
TgW5R48qu2j4XMV8Hccoek0tkJYn1q58/rr2jfjofU44lUElT2AXgcoQvv31+6Btf/NM2ZyDcZWk
HQ9WrT6ntrrlHbArS9IFqC/qQRcbGut+sekaYyo3b7666FMRHH2Sk/q7TA2CZC/G/pA6NK6yApdR
Ticdya7Rj27SkDdcWF0wgZ9pEch/i0B9ykHudSROYJ949yERNoBWxN664WWoLHEVFUeP3F3BNXxf
zRyRZ/pQ4w5DbUN7VKUsfENlRqEeqhBaxLL8qDkMZou+WzVcrDNLzPopf1sZMjgqrcsQjdarVZIn
b/yEHPbIltCHvGqVBwTh8hLl7WQN6Z8JfQ1uXzr9GgK1yPGs8aw9MgYeDy5d2jRPjMmhY6YSUrr5
kWf5rTvwRli4mo8eKCNfSsLbJLqwxdwVpC72HcWY+8Xrrq0eOsGqv3y+P/uAAfIQBUTP1fI9JTY6
SsXUbrn31tcs7Itbza03O6Vui6Y7QNzNgnXayqBa0J+j9MWx5bXjeFaerZkr2I9lqJaDNXmvuQRa
47g/kzOlqDu22NGZD9gwvbZW926V6Be91QN14NkaTJQ5pdj/5OjMkLEXTZcfJrToB15r6C2E992t
fIyQnd9HiT4hnM+5D8brbjSujmDlLjTGMLBlw/mb+jpM2RWz/sHOX0cvx81SjqfAzUl4FwyOkpLH
JhUb+V2U++zKkQb3s2IwhYSxD5l587Uad5XGFDEmzPtXpNbbqHMGDubJH14543ZOScH55F94uIkH
JMfWQfmhOoxNfcN2dn1w6/yuVfaOBFdxL6PpkasxXwg23+PQPDYiPFAN/p7T6HqVTvkLnE2PYOB6
Rp6o2vkxrXn3C5082oHLh9/9k88quZT00nusCiil3S8JjpvhbXTsc00FPcd3zgWY1mw8EwuPgryT
VzWdKiTPZUGTDAQtNhB2H3r50Ymzs93CuxrYegZz++HEi5k58gsVHrfNiOi+avPuEosWfns6bvYw
zDwE7IooUZmgTjb/w5cYOSC6wXRJ1uOgyGFFnF1dmX1jPy6Pfs6maXBjfAbc5HKHUHyFwRILwQbK
gAa1oD2tTfc4saTdtpgPNvZYverWJeHKrLUSyx/corROu3eJ0hO+M0L+CzOcsdZPpUo+pyZjMscD
WzrwXJMcuRJTEu0zzCBHB5Lc9ePCsGKA0ppLXt8DE0HHPSoNnzRocCdC9odZcS/sOpT6abUrfFNM
XepHHH0DSomELjl+eKbVk+emH2/cwXlNQ81dQOnPgprjavj0YqQxaWBRhjb9WYRgqICywJqeU7gd
am8mCrvso1vv/IC/jTewWRWaxhP+EOsUYdmvs9PcdJ+qJsknYDK9kEcqMNRx4HzISjqEwhqqP/XU
HQebh6izxGzUVgmZoIKPZGJKY/cTHjWfPHBBiKayf9Gplu5NGslLHICIyjO+TF5evKc+Z73CL348
ObHbgu3O0fVsaj9AKmqtDwsfjJ01N5dzqy7ZPjxJeEYAH6pfhmyfL1Z5U7rRXYA665KatEtP/aye
RScNnNrQgAMpjsZt80ryGYvfoo5TMx6XSYOrpSkZEH96lhWHJttoPymPewDiRWTjLrukm6NtHU3z
Be18PCOXZ2nlP0vFqyhxz13WO+d2Beng9Dd47bXOLPsi6GCyWgsplV6QJtBrSHGD4tbh4kDZCuqa
t5B/NJsP4VUURdW5zOpdkPlXiDih4RwC0GFeHVTYflY0Hu6IjNk7gAlrdaydBZ0a2ZjBTFlr1tq0
B7vFnvaOjaKtHkLyg8FHu1OtfMBrda0j8LWVmkEr9p4m4GEqTrEWLeJTSONnDZdnTkbVqQvbpy7T
7aFPI2DCKLrQvvex6vJ1NvIazyN3Cj28HXzZ3kR87P0Gbte0oHs+YyXG/5r1Q7Vn32ntpiTsD1He
vQj49Z0A7eB9vi364jJJQdBodqtFGzJOsh5R52/CGnmtcHqGMCALWEChRQTvvHPIp27gMSqRr/2l
lek6FR3R+l4HfXCf1dFdrJrzrJhkhMTdN0D87HMjizebL6koSCoGl+PYfGrsGMj5qEih1jta2q3V
c0wG3OHDTa57jOaTsvh3Ja5IbpE8SmPuvolR1lLXuE+CNNqhiwooOZwBYlYAUujUBW8BYWgVAjhb
Mz16mmWOnEluYSnCqNFn/BcjSIBu8e5BWDvu6ACa6KVULfZ1kMgH09w1BT0Oe8w60Hp0ouHOwIER
n7PO6g/SoYBqKD+4gdUMaN33NPDURcxsAFBMc9ZbHDqzGAt0QG5nepMuGw4zp36sr2MR8sX0qbeP
MJ7hidD8IE0RPy7yHFUWg+FmzJnkk+7s8OA0Hb+ohSLqsRDQqoRdjwtMNjOgj4aUR3vNfykM+Rqk
AY/t1QkerKH6jlveVtF8UwlK7SIG3gz/gcSKlXFTjzwxKedTzIJi6yP62XX+K5D8xJVlkNd4T6AH
GOdCl+Os6ZnIql5wxREUS8VBRRBuReYc2edxWo4FJNB+yDO9jaKFB5kaqmsJEKm9RfOrSYy1tp3u
cFBw+1ABBSn5KwPDDYtHoi1W/SdCytaI+zj1k3tRepfUSq3XQkZXNM1vaxu5rwiI2SeV/qXUYN2i
fUx5D6/qUoVmBoBgSeC/SgcbWH5kTBzH1A904B1E29fLIE0ebBc/oJPwF1o0n5mJetspSig0DRxe
xQ32nzbmdWyHaAD5nsWsV9ZYDudp4R2RoZ+haowH/VrRrqY+adaN92CVWGIKu3uIcBMrK4kfy6Z4
Vh0qk4V4dECEenEKGsOUJM8zutHVkHBh5r2/nYP2yfLCS0ekgmkuSxdMf+GppnWMn5voYhk6UMGU
MGVR3zc6EzurIoWd9u6HcEtvWzxEg2UdOCwEh5HVTzuKnwHucDfP3Agy5d9FS0QXjFefG16qrcet
qQnj9nJt1MbrOU46aTCf81wex2X5wYJQIqLjp5YruGV181VcLZeqcsRej8veb/FSjRDZe+I+5JVK
fbGMzk3cNfogR6rMtADdiFYuTyoECSCKw7zurIosoPxyYVuFlYA0vr5Ie+9hyDSJzCaQB4XRbxsg
BQP0Zmit9qLymAP4dFHJWSZk6OaTP06f9qBo2mrqGomkuMXWw8kN3cZOzc6OupJ0vVqph1il8g4c
KLdz2/M5F4V3Wp/Litlk4M+PCQWFpEM/iQCq21G0N638msvpDsvHeNUI7CvKXy9AwigkjPCh5P6M
IXAZyP+GwJRp9lZQ38lt732q4Sx6yQ6srxrUIK74ZbsZsGPObv1gTo6iZ/QTt86zVcTXslDXDjfR
kzPZ1q63o/vUaq7zIm8vfYVmqLSdl3EicrlgiK768WfIO3VgN0jIYOYv9X/YO7PluJEs2/5K/wDS
AAcccJi1tVkz5pHBICVS8QIjKQrzPOPr74Ky6rZSmZWqfu+HtNTEGACHD+fsvXb9JZAeqiDT7Vdd
dcviim1KCpPbZgjjxO4X5AezxbDUzOMi+HICymy5X3R8DCs0wE+1ghabNYN9F2fsqOcAZE6zR8Fh
eNtTYSlyRSvdl/k2NcGPoo88ji6H8+Rr0CD1DwpgPop4UwsCa+cbGE1Qg5k2It9m9M9WmnxgWHEW
0m1vGgJ2KlEGPjfNBdDgPyEGzCh8JNYSplDBxmFVsm0WuOGlLdd+n93Dd3buDKfGShduauGpPVok
TLh+eRitZt0E8zFfCxgepliA2XT2Zn6lSHXnNJvY0aKrHhk3N+7og0wl0NZYh8qHYFg3oZKmZQSK
bu8o21ybw7cE2PZStI+6X62skuE8lBSMY930H2IIvv5EIl00bqDYHPWMCrGBuGiJOMFbp/WVTOQR
cE5Ih8uz9xFhomu95DTXGtkWSDqFrsoGZ+sTx4aS00x1gBQmdYbKiVZ2m3ZHpUOfGGxSMCJdOzkj
hyOg0622HlMtXQmNxGdYtwjawcUA4uinDsekkWLwbfKVO44YcxDbI9SmHF2QCrwPk+bAeOP2dFOy
dvYwAepDOcemRHOAyv/50rKGXvyvfGk2SSZ/J7/5bzKvwtc/2NJ+/5F/2NLUb6gekcs4aNaRtkhe
7B+2NOs3JDlEW6Bxp8oE+fx/xDfiNyGw0epStyUKHJfkjX+Ib0z3N/6lzn+OLYTObvd/I76ZMyt+
zLQwsLgrPHN8NAuPnD4rc35Q3rgN8r2mRKsvKkIp/GJjtOVHpcr7MmCD9sNl+YtIGARDf3wvvopN
2Vh3eSf8dHNkzA/vFXiTA8G2JbAcWU+bRV+mPqdOzGhG+7OxUshBul0+/f2bGqSX/MW70riRBm+P
eOaP7+qDIHUbv0SlakOVD8ySqCrSkmQAUzZ6N9t2L1kpcf/v3GI4VtkWvuJzX5ovlUtSkAlf5HeD
JwEy/kf+F5fB0P/yEyHqQk2N9cFBc/XjdSjAPKehXdMFr7AGT+NaF+62skGJDBHLpJ3W97Am6SR2
4msGu+0XF+RPPkQuPZwlDIiOYTPI5iHxw23IyU/q6HMoQt1aZ5lSmmXHuJ+mdE/nFYR7PZ2Ydr7Z
fUSvztyyS5anTpff/v5j/GkwKGnRvnQMk9uCxfKnWBfXFXGbtgnNZEeSOpEnX9shHqjXHUhRCEaG
wpgnv/rq0p5f9g/jHVKZ4J2t+cFDujZfnB++fCx6ESRFh+CrUtfItQltrUqkMUDxV7II07VX1QeC
dpv2oFk44npyBliai4WR12qprPaplC5FLiE/21aN2DMhmp5TqQ5HYlgkGcoy0KH9FnpvSSU1qRt3
baH0tQI33pdGvFKiCChAZfXc9j5Es2KlHvGraR7MuAD8RYuDaZG74JOClMp9C+ZdM6mSQvxrgeAc
RkXazGhO26R0QY5X5EOws9xqTf/ZkAHnC+1EJHB8RzwNTom+wo3WE3CVqwq9UvAK6o3cEVda2M3N
R2atc28To2yMmrPuurWpSgKoOUx1xDhHdUDmqiz3JTXXZYJDYaW16kxlxDj2BskhVkazkGZ/vQ7y
8oB2i/Zkbn9Duc35a6qcNQzfEHA4wGBZPlK6wWHS5+4mK59FGZ8KKEOHIUF7bfT0XgzAhshSZlmL
MBH+msxAcDFvcqIQFAOmv8srpM6Trl2NIVELKonP0F+nU260AC/LV0exz+akUZ69LD+MobzVPj5F
HrHqYpcGe1ZMfAAbDr2IqCuNOa4uw7r3iYfYhMHXTlPDQXiGf9fTYSMo1V/bcQJqmdpS1bTDuezh
8Jl6trdU9NCJ/uRBa+N8qZn72vD2VTmVK9dr32WFGBtN/qFEr3uwOS4wiki8dW6D28b7QmivaV58
g8iCaohEvOXM6e48KCcWmkLM/+S4QD5yAZkXlkmHkIMeN4gOQPEa9bY152pMa6ONNioKSd1WyaNj
Rdbaa1EUlnZAhrYOwRWQkNFUKyMAE1cXHcQQ25h1FBiumnTppla2mUIGW2Akz5rZ01V2XXao6N3J
VObLc8au7xzRTA/YZaNFUGoYCkeTKArqIIs+tNQuLWJiBYQDvM20570iRVHG6VFn+0S7hTL1AE7N
dc+ksU4Y8a/V3NLr0W+TQE/OqGuCGqShvTY6uwS+3nwk6GmOlnXhMbszc0denKo52+TyHGTZx/e1
szIjw12auqB64ZFh0Qp50P360oSDu+sy/R3HwkG36W4UpOJsu0lBcrGDR2hHuKx84Od2QH6vlPBW
bJhWVQ3wPgm+ENze7A2F1SWYCbz+yM4LVfjJmIhiN3y44VYTh0BoIEAWVXmxIsJgCKciw4EubQ0/
gOuikKlXYmTH2+RLJQLgF80Z36u373wBy8RrjsOApM5BsLZNI+LfKnGh3ggAKE82rkifAtGwMJTa
MTD4qGkLgGz0YTBlYb6l7+7etc1sO4hktqucsNlS77SRc/fXMMjTByDywGZ8KIYKF3Oj46PEWhMv
6lK0p3zYgJYuL9KzuHTBGz3OZuOUeUNd3oMnDEl6yxRIpCPIokVkUTJPhVyNjti5Vi1JX/0Csgdd
6RgDy6QX+AZhMOSoy8zY9HqzLIZ7hxAdOCl5s6ojhFI4nlvoGIG9jkPqsEMPvTNQYpEY5bV1dPhk
AeKA3kCuEed8kT6kWGcTYYxxIL6MAwHL0qG7W/nNycAvtqEUxJGSyr6v0XvM3VmSo7ZdMdxoCZYw
W9dkecbrvBgJWTLMw5h/MiqeOZPi0F2vihfTcG6mhFTaQFftFOjephI8Gv7WMmhepjHS0O9tIDGY
QKsoma38LkOVRNKHQo65opzxAoT01cgn8jNyWrUxzi24GZq2ytAKZQlIXMPchXRhFh2UqkXS2fHB
bsdTNnIVpUGQQVWgdBGkcCSyq/dELH6euH/kQc1o65qFY0J4saX+iMlN0qDgG0hJVyuysTcAp4UL
7aLzcyr6aoFfbJUZv+ROhffe/wJ0P6doTXoP3eCGkCsxW5StHJwk3quAGkDVW5vSJP9dM61T2sG2
NwL7PtadQzWmLkMf2WYZeOeRUNxtFw3neAj8Q0+RACYSODUtKk6+ZOIc0vaQ00gyJ6Z5v+cGZKxc
O5PYDcr2a3B94X2e85yksMfaliNtWyMwNhy2OTC85AFfcBvUZHpGIxLTxt2YhfMwQ+UHz3+zjHC4
B/fruB2PXNiySjaZ4hp06cnXxBN/3O5R3YV31cAKN2ZFfywMMiwGEhokHgXHB7xE+qbGUrmy9IEF
tg82g7iTqkIx4XC85hiOGyNl9R/z9MWOyP7t0VAHeK+sPgd+0tWbXiGYAx950mv7951CMVPzhN2d
Bt3m3WeL2PfXUNYXIqLCZeH7BeuCictsMNhe2YwSqOEsWWiiTbzulzpZRVJHoFp4T3ks4OES1+bO
mwkHCKbAxcGRs0CKqzsfVszcYs1BDWPG+KBQdZ3Y0wPqCukw6RRViJ6lR6peEzuc1ppQLT1VkmGq
bNr4HP+XeVwfQ9Er0iEm0MpoA10Gt5vObfYINCOU+61NMIWPQwlY8wYF9SEVRX8oCPgkU4uY0U6Q
PFv143bSUVwU1Qh4zr6SGRhtOEPsjXKyt1NNgU/UTbg2x5Mmk6U9tVBitUKHBpy6m6pttRV3136U
FFtXeqy2CV1zEFVsNsgJSe7ITCrvsLZRNNdhJaON1+y+Ad9l7/2heUwJ7YCOhrw6gy5H5CwhdM5r
mybezi0x+TTSOw4Sx2AZVW+I6ulwSEgOBezWAFHQtquDM9vM7tDa3RJeX7GMIoMgCrPNNkOlvdRW
+jVNhgHzEMJZLyUZOEDv3EvxFoGg4pYlMMH1qMFKhyAntuUOkCng2CadxEqN6bgpbXmMKCqgtSYP
ow1PUT29t2CcMcgnLoUAwsORmSEPoSrTxflZH6kmjf7rMPMoIz9nbJN3o5FNNRYuOGpjxplrHM4m
17/3W+ejLm0KY0SE5T3qUivY+BlpK4gBND/bV2N7r6T3Ra8RLMhQfuh1QwCJDJiFimOTYe8NNNVv
XB2zFIvrg84aXfhA/VqqsxRW5YeXjOW9UzqINQx11zXAbwTqb99yt27LzxcDlRx3xDWKQBTpuBxo
hw0UJ5N2bs825S4EIoKLKd6ROUc1EKBX4+AAH/CeN9jG/YKWocamGJ3MS74zDZsFM0LvnzmI3Wc9
9tWdmi8MmU950/eMcwIHuvqc+xnsw7BDi4D7dlHHKfmxuE4nP3614IUGqfFBosYbxoJjpt8X9Tvy
hm+wR1rUAMFAmgtq8yDMdjnWsowU98AlYGVpgYbAFRrHK3qZN9vDSRDFa3nOIibzuD4gV9iE+PJy
mPPrMhjXMS4PC59t3rs0+wVEMaM+91n1ih76WCc1zTEkAxsLBsCKQgxNlKrZ5jn63RbNLjvgnii4
rinXdOa9OxVQCazd6bUXT20TWIAOsVQaCKacKevv3RGJhrXVtQqCtA6NAgesVjSUeEhB05L0oJvD
2pXGraY9aXfe1opQj8N3ouhrU7V1UX9XTX7FrTIsENyxOXTHewdsPmbPAGC/1m0GzfA2NNm2ZekB
Y5E8I+bHvPDg+YgXmoc1RljbhM9u2fob6sd1GNMCtNuO1kAXmEt3P1jc+8KxsoWt8bWrQF5ZlK+w
lD9bOcbSQNRvTj/WzF5kqnxRpqQimGJXGVxwCpWHB5hN5SVASLG0E8Js+wGscCEpDoRVctWAqNFl
rfCyEf3VUYsVtMPy8IMMQIsbi/AsVXRJspRJK5PlhUZbzBaY0rcxVaek5CIO7Rb0I49MapDh3Rz0
QduosTvRtl/5EvNNkH/Bh0SdGicOe9RFl1pzUGV16mbORpAOlAO8HI0Kxr87W/WvGYc0/CHWRA8Z
BT8EQDQMU4sJvOg/QWfnrEKluoJbQRgQUn5defcCqUfuW9c4x6hOAwKKzfyAxJj7Ong/iyCeaG9+
Loris69abwnZIrtD34RmsFk1g9kvjIDnlyS3y0C4ZEEsBWkH3tqIEZX464L4oWVqzU5Sn7oy5p1l
BhtUyyyqLO2EVbiJpoUT+LdmosUjjOFIN3vdAhNSDqV3w7nEQDO3RMetx7JsDiXRRf3oT0tltmgz
UyqOtdz6ur5TPVzKaIRKVs9Zmq6zCXvOPiNmkFAzNsot0aEOZBIEeX5gTH9NJpi44O/QaqI+y0xS
ik2n2g+ago4SKTLxTMKZIvyhQdSU6KY9lsW23NJ9f3IsCL1pn7zGVNLzwJJ03NozK+ATO/kXVFLp
SWBA7UPV75QnUYbA7OlaXWxMZ1i3ddvvfF5c2V/i3gsABDXBcnC/9qlfHfxmrA7ffyUE1DFIhxPb
8vnYClizvu+TbOSk4mBDmLJ1a7ZvLiq2wAAi6a3ZULyW9mGYsqsv5UfudmgV4E1jEqk+p8k8VZcw
V6RadQmFBJcWo55bC+JdJLj2hNg5/axF2M4buSI0YtXE6hz6Ht8s3qRKkS/yyXWDT8kEm6Oau14w
szPE1Dv5PelvvG9mIAQaDzXUO2u8OU4P2sFrd8LhoBZk3blPgpvv5uLOCEfaF2geli0U17sG9Wut
7GNaIHUd1aA2DVF9BSEThucuuugSqeGtUzv4KU+anvIYI6vTVfTYp/GnfjGU/ey4ZvekEVO7y1hQ
o5KjZUXVYazoIuVzrMSoVcdyyNxV3SCxbx/7UZ28UZH1LUjHVPYBVBadSw7YcW587fu1I9i9V7Od
V+8xIGRIyiZ7RNUM4i+xbDoFfCWetdNQRvtclFx2I3xG4+ou9RGRcBgwK1pDcMy8fKUpJEIZxAco
RTktZ5e+XoA4bwgrj1y+aevSMb+GofHqeA4iW+YL/nnxQo/Mv2ezwlEQNiGxneXO4LpjytdOA1UK
eqjtWyS7zzDsAx604oug4aQbs67NAHmuIfosOnFsgVPd+TBstNHBvhZrzSWfkDcZlcDDE9JUrfNx
XJgIYCEXJVtghjR8MoTLjgru1TQfpsuCOM+Bf+mcIqtdst8ETmerS2DhszMHf8A6QjJh0F48FYyM
nwajthlfKWYd49I2PolQpdvA13dF5jUAI6yZ6YvjfOibjYFABcPDdDEr+2kgKXFti1FtbGeivTqg
+DYLYW6mx3yoydZARs9qnh/ivherObxrID4yB4+4gG4K1rMvcsKW/F3bq+aj9aKFlApJdg2+NRn4
Zr1GwqdhfYTSfA4a0BfYHVO6t/l+6O9N7qmWULdqsnunt4pTPUyvpWM/EZ5wGlGtQCT4quTMzuz3
JZ479N76YizbtxThzV2j8JA06atNGojrA8FqPKoR/ZIMLJDWPRKgAj16xhRntjOWtD0nNOZwzBug
P7utF95LROOO0d3bgbHBePTZnrBPor7wOgdtjVdVuwiLDc8XxGK6R5O1hxLyRU8Rs2naJknzQ+vh
L+HR9DX3q+zaVQMqBGfKE9M+h+vsPbUwmFUSuUvArDcfYKGK7GeMiDVNIObZ8umpOhXN7FbyIyA1
QFGsPnpCYjstZlBFRzuZWS1cGln/DEjmVQ9fYurqxBf2ahsVZKsXXwNyQz8ZoRKn+XcdGRYtcRA4
gcqdssLtaAZftWpAKpiMVzsYL34icd5E7jan4MC6EyG1cKFIQmKAmniL6tDYwVnfUW/yT6WWDcey
Sy86z+ddPURPjimvQTmmayGmlUhiLERV6C1aw4L8RQVOkFjTe+hgSmffu2q6Apjn7EsaURPMvqbO
n1am5TwauXdTFUHmTeLCaGer0PkwJtB0NZYyllk8vaK6ePFb8Ks6Ry44GxojEDpaTc1AQQAR3kbm
rD7wfU7IK2mpe+kbkVdsDXgOrRFbATYNsOneV09vntJkM4wdRU9NbgCCftFHapCzGn8Aub6hzPfm
1NnXCCsU8yn094sz/31WfcR1+pAySgJhfB5Ahy3lEH5VE2EafT7gY5P2cSLhFomtu8raclVV1kHj
tjducyI1tdcoetO8puOZd3Bq2vjqj/NBgt0ax1kDBpfKqEYgrmmIM93HfgQBLW6Xp0CzRuobnbeb
ZpdkeK5BHl0iv0uP46JHWIjhsjPutQJYzjhFuyFJw4VRNKjyAW/uTcukaBMn+cLQS23bBfX95O51
vRSHEodrFY/DOQ3jEEnpLK+2tGKdyr7apbod7xlQO32ucQQF0wKKSVKS3wEagIipoDLXbKzRBu2R
Mnl7+CyyCfdQbd4oLGVINh1sRd6cZWebV8I9vglhPErxZCdU8DjGvfqzDhiSLktkKdx9WoWfqsLa
a5L9WjQ4a5tD76LSSpRuOOlYDUlhmYJN11bNihQotfCEf+TQRlbMYB/qxH7FRjutE4G6wuzvmsi7
TSZHXtC4O+zYBADnbIMaX7o7rUdyC/Nai0BV4YKP9odmSqa1FaBpLg1KiGRJfGOLA2EN8TeCLfdq
RXg74/kNhpwIjrpPF3bLBoF4RWfbl/bD6PXkmLsFDPiUNBdj8r4EEbWLXpQvEa6sHcv1Xu+K8dCJ
DPwWusKZJ5oeZB58NQYivRKbI2Phc3hvEh0ZNH6ESJoIizGzBqi9cXJ0cElKQnVyzT9WzYycmhq8
kRkf1M/mLLB+BMYmyExK3zIEK2zEFGgpgT+c7cYuYLZbdIh5N7o1FMzT0xpEGruzlHvhjkjWuyZd
ueghAuPVQuLPH3ILFYu1K/gd6BfsDFoNhA9duB+ybsqC2n5iUgPQ6w2TXkekg5XVuJAQI7Ktgrux
I+iKpIp8T/3noIx52zFSXK6yCDGTKw5Wi9gswT21UaGc7gBIrw2u3JK5E06LjVCVq7OMRj575T1X
fQRScaQs6mnxfWR2B2QO5daNEouMA3KbksDcNDPNLo2R1RnWzknzB0TOYgW07jmbYF9xEGdlGALw
RQ2HCat7iONynRuAlxZ6S7XXdAfMVOnkAUEmAr5cFDYP/TQBXXQm1XEhVI+J0iK61zwqk2ERIOV3
o+YJNMmH0e1Cnz8be2qNdarVC21XFeZbmVOrAU+EYcGtN02G1KKwOJUx7dKFc8JxWvJ9vFNGVFuc
V4B7zPJVr1rCgHl1IT1tJUxyZlAWaqvvovjvuSRjQdoMnT9O2A2CMZuySzJRAwlrXAHMQPDMBk6J
sUk10ezkKS2TzyXenVpcytxwkQVRbNKzXZZR+RQuBanvfb//FcbjKSdzPv3P+WcgJo1V6AfNf/3n
H37375E+Nh/5+TX9qH9+qT+8cv1f3/+a5uzytXn9w2+QPCIAeGg/qvH6UbfJ75/iH//y3/3L//j4
d2QErnIgZtBr/dccj8fX6it1/D9ICf7/j/2T5KEEvVIXRYEJ51YXSAZ+FxOo3+ikIqqdKbc6/XVJ
n/ufJA/jN8KYBXxbE7yGYel8in+KCdRvc0MU6AZym991Bt9vxP90srl6/7qz/XOvXUdEYCgTU5Nl
6dJUP3VXcxsY34j9g7wuImNVCrDatDBUdNfcSXBY61u7tz5KGk91gA1G63twGRxfslsU4wEhX/SH
6/dXrXb7517790+EukG6plLCMH7SHFSy03LHY3lKxv7ZsRAdxqW/jpEyUtCkxcq5oemIHW+TdR8m
tzSEJOoRAMyeKb3Z5oMeRfeaA3cgJDXOoe2ILD2+zQmtbHDgbSlyQPL22e79dae5T1odrfpqbZXh
0g6KAjdyvR8bvqoIyHaI+UXTIb72zeE6pkSjEtyqga2MGwgBYCZB/HyzME/iuXjnSm366TpUQbpA
hHAdUJkWNuEnk7+ZOvbtMY0t8b0gl2SXlvCa2ojeXULq79RGN4pLNtE/nQNfAxIzZJFdZj+QbTZX
JKWntn0tSf3InEXXUIKazqaT3fw2eJ/Ddp0iu+V+cmtzvEWcL30Xa2aP6zpcttVrX2kbrYhRUsIq
JyyGCl2Mhx64GmHz92kX3bqiWQZ5vHSFPofjIhwmK+VTygQ/xje48QEJJwZiUckHrAYCMvwXFjHq
eP6DPzi7cKj2cfeAUerBKqNbyp3DPHUO3ejsC+0UCb6hu3GUeTYKrkuVsjC47oVAqmsR8OI1Aw8U
ANK5cOvI/GSZ0ODJKp4rt+dRzp9cOUTU4GqlerKoIMxovrrAo4QsiadVJXKRBrS7sEnVJGGtRL3q
rB6X+ehypI44ma3z2WSlN8WmirpnOKxXz545e7F8qN1Hp5TLOYWl5O/m0NRKFxC06vssqz9PfXz7
xSCf9SI/ahp05ML0yuxZTCJc+2eFSx1Sf+zMGq/6XGbmtIVHHmF2a2+8NLlYQ/KNaw5MIjJWUQlZ
otA+zARahHETTZT8Pr//yznA/lleoqNr4dGhaoWwiNzNn4Qdtiqge8R6y0m6f5YtaT6mRl8OhpRO
F6X3NvCIH8igeTbi/Fa4PJGzmSsrsHCNBJu7L1be7PNgn4/RpzlTuW2iM2eIoxX01KgrEgZ4zgK7
uXqyv04y31Qouu+KsQO3UFMN5dlNg5mlFeYXAws7iZ4fIO8OccHj2fobN4HJFTnrYjSPYxujNNe+
FkX/POfJGBkH8zDOl2jQiW96Kk1kdQmjFFjZviuMB/Bgd4NIbkDKkpBojvpm0lWZfxR5wltnpO9/
f2/Fn8hI89VEPEZGlCNc52cyUjVN3hhMPYnutb8OOPVFTv88Jy9zrL5FjbZqPxxZP35/1suK+cWq
uYw+6p6ylzt/II2oxFDpp0eCebZDynSM0VOOxue//6CzJO6nQagMU6LBNCRMKPNnIRn0Zb8KnJHq
19SAW8H9ZxPI43T5jabpmc7MFo7hEiroeV4XsLR6Q/HUpMRYpCnmYgjdqX3xh63JrcZZeZ4DsC0/
IeJHfqT6NhRUhYiVcTFrc9DjSc3wb4ZdeiNZ6wZq8NJYpBON8XvlmduQ9Z6N0DWgMStINBqG9Mn1
gfhT1QU8frMSRomRYRVk8rJrgaWn2be0xkNii5soO9ZF85zMA6b7KjyHzCAvOGtMDQQcfE+kYvN6
AZn8/n1caNbByf3VwJqHwJVOH9NkmV972Ax3npvd5gDrwI7PFv5nvcWWGZ/nETM5K+EhWFb1caTj
+iut01/eEJfHkLWdEaR+0r2xbvSxNnJDWkpLmL9JSOoMsKCIl9KCurUVwmIh0k5M0c1qrXWvqXME
3glP4ueJhG7q1kS71N1Bpw9actGqOPr294NmVjH+adCgxHIU+xYO8T+rsVqntkUGzRiJEkpAYuMI
FLr4Tfs8J3s5VPQZrPU+n/orva1bhkQ3MvHvuBKbjFbvk1a7T1qohiFrqhkfUTOtQqvczJnwkNX3
AH5ZenxrSzDmO+l5J2v8EhrY9Zrom53ml0IjrdzxVvEUvTejtcXnd45IfSWrOYdIFeFWnJcMFh2C
U7KblPVDTihUavaEAfE4QoOOxuTSut7KS7m+yCfjiJ4Bp+0jGryNFhdPnoeM3erumxFTflMAUACY
GjfDJsB8P/nVunfG+8CncuZX4DJ2fXXjUPvh6esiTj7ndnSWhr2cb1RdVvsidZ4yyuhRMoDEio9z
GFYoCXWeNx+VY20xJJOJ+zhnpecJ9m5oHJc535wIlCWFpW9+TZReYG9H3VvN+WCRMB/LMv/FIvAX
91WwN3Vw7eNiscQs/vtBZecmGfDYlITBLDAV6VyAaHhCkZ/eKxsiiUvG7d+PpD+pPJkhTcGOU6Iu
RU7r/LTzjClDyqlnJCm7ANJlLA0TPPObGVOgYjU20u4qonmn0p7qCKxajCDA1+jeoMExjOruFx/n
z9tOPo6yHFT3Nv9X85L9wwWIXKC3w4AQO2W45jJ+8Iz2eXI7PHw+GzRf5C8WFZ3erJ/JPlO/uPxi
fvk/7ghmuIHNRlzoEtfOT9e/9HH3aT6rBvTw6k7QOzWi+OzGNrAlAzs9sACgYpUXPoz0AsCmWOxr
6/Z5xlVNPqiB2Kg/6QON6TjCTzUmzGRaP8El1dYQyglcH0S56Mvp0rXqVxPXXwwe01USZaiEVyjl
T1t2XcGpEoL2DdzCU1U4X01J0dU3uk0nArQbgjThgTYTiA8e+yilnFqcJPlaqXAgY342eNSwAUAx
rVj9//7G2j+fcAzh6I5QusmyrNhz/aSXpo89JrbDoV0DFTjKwLjzP2eBHEDBSJrCI8IqwiiopF+N
2iagq+HYoAbvpRYjyH18pYOlvXleetTi4DNpoXwHdqM6+dnTuCcUw1hQrNx1GHkQZiDMsZCedC06
R5/w4RphMuHxd8zthCeDnoktPG46A0nTUME4MnqHl5uzHyGXL8J1hcdzNUUcxVjunJKKMq4iMpP8
b/NwyEtuaIqUkAAdjiNdRqddc5ZSsFzoqfYmAra4Q8fmKqrch6wNXob5JBMQVYmQpsDrF9/COruB
uWVn5nSvDcbxX1xvoaufd0CGybkZHTwHSwPx+Pc15IdHyehriEuSDV2SlsjssuPUO4xGQU/as3ec
fGL3MQiTd6m/6tl4SnPOL2REhrQY86nBD8T5ifgOOPZ3RDt+i6ru+j2evZOctyz8jlXpfLUeysL8
5LTmS0foEdz8Bm0HXQsyRBNKlgUnrNhNLoobZzKXUHoNqpUZlCdOkgvMz7ZRwJV/0ecWU8WsSG98
1nj0C9XEmMID9ZbSb1nQ1zNy6lkdAh0loYWF026LTg4aW6m9Bw7HBDZYhF/Qrhs0+HqtPdAZgV01
OvBnIvaiC80t/buU0tCiG2hi9nVlMtXP8od8QnDRF6Ci6Eu7APlgLWKjjcZHWVFT7wfXpbEkwDCV
FtX1Ig+QM6CKgh9MWQ/Zd2hXgD36cM3XmOiLF2uVwvAd2pcMNvZysgus93n8ZIITWDQKLZ9DNh+x
8PdwYMJ1Z+O9sm13R9QobtPRgIMVuo/fJdJRxweenh3bEfRPJGf/gZoY7WRmJ1CX3/XOako2JvXQ
VRYU0dqRLjAxNM4rWr7XPFHxfogzACgWmEqbMJKIO9rpY7y3M3lILHrwodA+2Y75Wtnl87zozOt8
3VbE3DARzJtn5WmM7WKy2KPdt5LDhKVxhjXm/aTdTM8qHK4iTm5AfY7+aG77HB5EYGS3lLHXDz01
x769znsBiLcPs5ZVNNyzqCQoU8iOxiLK1AqKQtHtkzmCs4ybfcrZDNZK9E2bAlxlGNmI2Fq4x6YD
FUOOFH0+EkYjDsQYY+dUwPg9n6xFUHxq7QjtjiBISQRAyxhV5Amnmly1HU61YKZ8SQr8Ja0Ol5Gp
z4LpIAzfy6A8yJB+tZkdZ7+SHQWvnqj3vWTSt+RWYH0jxfYCcfvG+f1KU/Hd4uCsuvQ6H8QT1V8R
Z1wnAF5ZOcvOWp1yYnEv84y+LN+r1ZIbdb3b0JErakJ9S+W48cLkXJsZTyrZpfAoH9K2vZJBLZLp
PYk/8YGf6rjCLsqog1BKQxZEYamrR30qteWkrfVeh+AZE3ZCyzKMB2RjbfdkT+KmMGZTdaZiz/Q2
U0QIT4nfWx2anZLkwCJkRdvHVMiYlLlO4qFBqzip4YZnx8jJV2PzMOc3l6Z6SuvueS6o6OM7CntC
fQaVoKBtrw4EGadzn9Jn13PJVk+f5tBVMsk2sUn0csn2Cpn3Lo7xczndM9aQra5b2zHpXyObhmxw
brrwvY6ZYJLs2BT5sZviXaCZs87rMv8ZbYPneftvj0Bv8oqOTLgJUDoZ/tFR7c0YmewJXFjM5SSk
utd0LuGoxlz1mPL0egLynnD1fbO92npyliQpmNqcQgs+Gl+mHr+kUmHvdCmQE7U7lU+E/gzqyUfJ
Nn/c3ht5Zvx5vziw2tOGhMzxjDD9UzURm1Ay4WsGhZiqeTbbfqV12OS5Yv3YXjPffZorZHGQHZMQ
+Ttp1kz+OTHZTU61e0IUQoV6MZ/6c/R2jfERwmKZ31V1+Qx7wNMYnxlIkaZTxdcYUI+l3x1SWpLU
i6zJ3iBTRGAN2GjevvZjwlFsxHaAmZRzYsgJKsr7q+AiGaN+Tez00tbRe+fgdwAPbFKvdxrONH72
YgRwnbT4fT5OUGS8skPLcGWblybgdFw5wB98m8ZFVfK66Uh3IeT6CUpyTAiPiTvKg+hySDnx1qrQ
40QN2/38/7F3HsuRI1u2/ZVnPcc1CIcavEloxaAOMjmBkcwMwKG1+vpeHnXf6xJtVdbznpVlZZIQ
Dhfn7L32UN1rZmXixyP5CvgAPuQRrneO2rYJ3JXbRK9Qc+q9ASvGkpyx6qYFRp5r6xG55UuZvmrG
NPH1xd9NJO8Q6IfrqAryPXCne4ORBx8PbBs61iObxpwGUWPaYEtyg1QMBOoR0uxamQMK0R/bzDNX
o9KDltgtIIURG97P/Y88DuOlCLCmDLJDxGrA3sV1vzVcL98GpbIBA/rQ6BFuEi9sV1pt7jUjpDLr
xV+m7N9vBKOsoBFUNchigxQy6FSsI+HjsDTadp1ZNVjM1waY2v52AQGRBuugCzcjIA0UiVqz9coj
C1NygD/AJKWX3VKY3AAStThNk1WTXBwYUnPZNasotgSY2gRFM8tW5zku2sjhvqvsx9ZRCFeNO9aa
9JkGHqydtiaJwKPUNkI+zWNt2hDa5K9creToZH3dLsgem18JjJCV0UO0Zde9muqfOVSW/ewi2Chx
WOI45XkTHUBtZ/Y3tQ9lCBd9ve+d8HvSzlD2VHeH7DGzbR+jjMXKifJ0lyvS/VyfExN3fxPUjwX1
WYBqpVybSEyRvwwHnxlhQx/LXsZkdCF9k8muxn5uwzcKZ3PaeqoV2mQPhfB8ZMgscdI2m02L2V1k
GSL6mGsL8whhf2iHgPicGqMKMQR+09xXFAyAKvv37kh+RMKhMEEvtyr5HmgRHTQ3j3f8e+VLZlTN
8bkLfAMbbeGphZ4b9yrulx1irxnfBE1/+BGuoS4PvgtHJ4SgcAfo2oq2g5nE6o2WIzX7g9GfCKlu
sA5j7maKHU6dj3QWRgcxBnMoqeJXO2+Y5LpMegWT6g6siB59+/4LYzaVECtWqV7kHEB8mhpGDAHr
EAkI2nSnOxv2DTu8+IhbFkOO3qzTNlESweoBqfDVaAr2rIyWQpM4kYygoCST+nt9IINFtSAxp792
bYh2v+XZ6q4AhKzVV/vDxwi2kno1b0zamWB3+XYBLrOS+8gsI0dsZY/CmHnsM3Ps18ZBNy39Pt4X
bnQcGSRbfPLfVG0PYA+opwcu4kydnnLq/CSb9UerCssd836kTYupS++cenzKkoe41nBdS+0r03X2
zDEGgOQazulLuSeSIYzgnVDesEYCUsLiue2ZnFsYLaynVcMQ43gG7QDdDqAbgM4RCw3Vf6AYeNCf
4GJ8tFr6YOcsBm4R7HMdZVcTfncdq2+hGXcBOXWqojFOqDRKGaML6p9U5QvBOndNhaWd0qOVXDuK
OuovujiIF7ilvwc3pQx6N/U9nQkF4SCza2GVHBWmdNnodFptxMgWy+WtiDazpSjY/aTurcw+nHGK
3MPX+5BFuQFzxK3y5tT+KtLsHTEXD61LgFOeoEWW18Yl88yLrqpy4Rus6iUIMuRgDBSG3NyxsFWD
hFP4gy29Sq7fxr3DPhjyXiDlFcIUa4G3GSttXNLhWo3kHANceBR2S8osSfKq7YQN53su2PhFAYfG
lmhToqFeJ5nfEQz0bU3y7NTFQC7ofnR5Vw7rsypBy4L+Dj6eZRu1n/mMiZwEFM4d9aoZTTT00yFn
L71umNn9NHY52AHCkgYDQ8dRIXRGQUoZIm++cz62SO0+JZX4lqEbd0fVNrCT4S3gedGbYt9Xd+5X
VfHde8U2Q9nks0pnaXqepvTWnCkytpFqc9rWP+bGeFFFsDowh4Wqp/p2feh1HFM8bS2/19vGpWvD
OaUm7NlkQ9KHVxtDu+k69yZLspLT6q6BY5y3qw5xZR599/Z4tDncR1TdE+Gy3IevyJcferu/9wpJ
WnppoK4ZabHbLVg6J3uuAm5nVHuSBp5to/0ae3K7eoMvxeAIqauOl6KzdmjbDdvDvEGfD1bbSb1f
VTxVF6O6Ql1mIinsTmoXNdLxWTQR+1I3f3Bq6nwxD8mNGB9VN3EckJ8tcdszwdqsUeGGUOk30zrI
li0wRggCD5cQIV/GLrw65ls8+nzwfLComhADuyfYK/chryOZk9NYc/4OneiKDnFhyWzPkDt1/HD2
WeQ58RfMeNsF1bkvo29JuR1FgxrK8nuau4+WYX3rhKnOmu8nq9ht75jm0LUeRdW9mW34Gjrs2rD1
PagPC/S7qqEsHL0+q/GqDqO3F60+DPVCb5s06z7zm2Nf5Wf11UJ/2mhjeowEtE8vWouJYk0QZx+q
yqkK4AHOvbihr9Kaz+VQrZTop0N46tfdUwToN+VEbISc8EGdZbZ4aHjlWVNvbUG5sivZpF5UC1P9
kdpzJln2ob5HVRpTnUPT5BEVZrwP0BHTUPpwOMqQCf/k4N1TU4faSpZe+9QVUFz4Xdirt+pjV71P
Fu8nVdz36vSs7k9vkrPXUuFPTJKs09VcIF0q0ytb272eP+hxsoh7FEj6HLxoTrltGQWt0R0SKz1Z
zTHz6kOjmmlmpD/xwU4MiWidJz4hSf2bq/q2GVB2sztGHTc8t8+cnS+qmH+bGWWcIwy3XyRLti1A
LLBP/Ei537Rk9iui5i2kPGbE4TEX2cnWom9yiA/DxFZIzzdu3K6d6CGfgjNZjAtdrADO7cbKspd0
3ndqUjVDCIRWtqs5rNsMADtwXyTiTIRsat8818UJfPXB8D8a0ikUklBz+M1Vxyut/eGtxRgRheaJ
8judUV6CihAVVn1Qc9jYdGQcsENWD9nRnZeaODaV/lhWfG5uRD6mkz6o+reqoJMA9R2G2Xk2/Rdt
4MnP7ovq8VbyYlrdh2rzSsZ9rr2pIDr1KSJ5Z2RXL7U6I7GLjzhl+JxzKrwPZSpfNDVV5WH64M/M
clZCwZmiblUMeHY7dhQtq6OYzoHxrMfYEYvwO7aT74AOOcQoAM0WkesIvUsfJfrwDI/6UvhwUswM
9OaupeTHYRjf9+gBuPfni+kMT5bSYJW9w+HXW8epCvj0etJl8o2udhM+Sirg4hW+ygNMywopGke5
2KDz3BbPk4CZGfRsSSN7wJfpFis9mj69ONOWecK+tGpw0Y6yv6eYf2bTth5sBE0tn6jrpNNaxmpD
Y28mIkBI0mUlzuJunwcS9TtFuNpOP3P9y48RS+UcL6zuFfXFMiTFMW75VBxLYkjmh9k1fUq1/oyh
2gxrdIh0p8bmpBoeDnSdtnCz9e1qDVSVC0ubLjKg9po1L26dfMbtdEkQKsKFubgad+kFu3rC3pfa
mKWQ81+8UPthZcE6ctkWsfDkxEQ61CdhrJ1RSbZLttA4YiLiTJrpSBN0Yw/dvR+xBS+9d8SAwYJM
AwJGfGKIQ/Nij/1TYpFjRxjGE8UqcFkcPWaJIbSpOfoU8tMBIU5QfI9Ri2qcqzln7EmkQADSc4zo
WvrWDjk5m8i+21AS+uVzeZrZvVUJdw7ZOlhFfJjQsVat4J610jtI0jmYLH9AVsZOXKafg6U9T7q9
NRxCF6axg/OlLcs4fk+QEy+0EJwd2udtjSsPIP+mHzVKsn4QLHUbE2oL2d4I0dXdLrVJ9WXhOrOS
AjJEiLxAzf1h51hvYxkpD/evBAzGtmnka0OXfWHBaoHIaWFRICAFt/LKrlt0xRZpDcKpd4VJN8F3
h0daoaiaU1D+gj52QLClXpEWV6gm2wyqdaHN7w58bXaN3KiLTS1sJuTxJHatph7zC5QdXelDgudz
WopdAUhgRRe73gWjfiAjtFwIm0MY67+Br9Vmx+cPKwmpltzKYt+l46eJD3dhQNxCGVkepQ/H6fbr
xSgfSzt9z+EcrGESXVzE1X3GTekBbqSUgBTDRqCS4+iJdR14VBTcVX5lLhOiWpYFm4RYONjI8/Th
9hgMmEx6YuQUExpazSXG07AhFyc3n6sZnJyLNMOfEncBY42hGAG+rECkEw43DFsdbegiipJLBvom
1p10O+c+Az8t3AVkWdIK60hAOg5Oty89S62fPjHHU59Nq6FuTmmFMxrvD9OlPZ7xi3D+Y0alzzyy
cXaNh7hAoiGNeNVIwrekQQriTOwNgTwzut14VXcaCIYWQUzHh1OTOqFVAUFj6KcFwoDZpufPc8PT
lUbUjU0o/yheODZ8plprriYgTa7O4gT3EthkE+0RVlIwIWSAbxyTopT3WY39xgy1ZSggPlLCAJum
piQKhLpLFpGBmsa3w29USWx5mMsHVYz5LWAXLfvSXxNt0WCiXpdTfpvgWGiyFHoqRAXhjs8RqZvE
n0B17fEvIwL8oCFGEBqavSjXlkkopzW4uR1ItF8JmSLkO2xGV37mzM9Lc5iOTYMiqPLgTWf4IkAO
NQRKclAJ3tsGZPAYo+8xd0iVLiRG7TJbP0r56Y9Q6NKOj6UqcLzTJXBzQ1+Zjn228uPkaHfEFtA1
cp2DwA3CmYRP2OQT+e2/8jn7qPCuxOF0D4brw0udc69yY/OEh0Nr/FLXv3I7/rzN99FYYxMzxcZO
+WAo64H6nmHeI3xmd9Cq2qln3Oed3KESvxh+fIXjp5jQ6aepMeWQtHquAPqh2txkZgrzGntgzbTj
1Nl16vghyg0imwoWrTkeVxXRLJbNH8PCo7XSvYctGC3yR8BqJ+MFRTFxis6T658DwNgs5PoFLgbY
b7qZVM4XYTdcCLy73qapOtrEfXjy1L/2ZP8kbefgdf4mnNlbj9FdVxjfkeFl69sDKwnFEHhrsEl9
jkZMFpKaHbk0yANQ0IX8Jb2Gl2+yZIXAhKOURxp2bI+Rcl/V6wS3SvfpoFXq4JEwJEoM0G7i8xGQ
s2A09guOtgc/0C/kQl35wN5Lb9w6A89JsL7nBrNqMbG4rpEYXVszOwXMYqM+XYKA4lXcUzDSKrHT
JDGa0LAWt5fixAwz9UPh/Q2LHkkykiOiUtRSM3D1zXDRR4r8WMYqSt/plfw4NHCEVPY+aT8I7JjQ
++TTr2P25VSkuLzGxTbPmm+i66iT5hHtGLaOGiEwRwtKqINK297JgDaK7gbZejYMm7xL867vyV8I
Ak4/kYulxocgl5g8jtDknaIrvgZk7y1ygfLCo3VF0UuxLMKHqejvUb/+sjUPWTwAaJsZWccoSulX
+0JAz9oE7bAgPIHvA6G442IWUTcc8+VuU2Guusx4MSegmv3wxJcW3AYHrZKdXxDGSR+RsQpiiaRr
EiH02V95HjMPDaYfLs78KeRtFz3lbtcZJKB/mIKaNh7Ra3xyRnrGkfuqlSwjXlVjKqPWqLqJRtM9
GYaJiFCMJ5I1zpoXf1a5e6bMh3jbTO8Fvj141/IgEi6vqL/T2uEaKp0zNssKi4UPd0BfoTjAY+Ky
jMKPYN8RoWGpexx4Hq8Hl3q+xOn/0ej+pilC6BZReRrJCLHZsWlgCkfWvElgQe88epO+Pm6IuJxI
LqzePeJkZ/7ObSjfvj2bg1nbsGiYTnZVez8aeJwlW51YpeFnZ2FKwPyar42alVmb4m2J6D0zHWb0
mUkG54davlGeF/MqU+P8towlnIGWQJWvoRNf7S5jw4UJ1MAPXIjukUIX9SU1E/k2mQYyeGGiMmiZ
Lm+jcGr4X76MP92JQd7GA3yZiYpHhuna4SdQcoAHLK9p1eskHEYLOcpr5xIUHsJ4TyUblASLc9B9
UILZtLCLVUb4JagRyOMOyvIGlK9+sdSobVhu5xTC55wxAAT7q3qOrpk34qDnDwZjLUy6UW089tuy
Zf7Kwa6m67Yci2UDyaO3N5XwNDAhLBLUAV3wdUtLK+OVIY2LnUFxDUS5stWuLAzzfK1TerMIFd2O
rn8ogRD1nWFsSA5gv5NQmmEbW6xi7ckJx3fPZ3q5vSUid1yFQVzGaXIV6odpBo/lZoXQjfAaO5Qd
nGavlfM6KE3izuYiXWfeDDgDekeWm9HGhUkspNzcNpBWYN7ZVYLwL6PEf7u6vCo3lnaxNEoDZTDm
VCzZ74bAMpqWyKiZLDl74hww9zaHIYMAmRn9zBauscyo6g1T9um37OcbS77YdX9nUeMivRvXAYA+
Pq4HzZ9/3ka12sbebms0jZ09Tk+3h99aBKJ4JSvAbF1rA/JAFfKN6Y1k2nG7ZaRTTsyUXcJ1cSpQ
3z1Mol65iUX5HHZ8U/svcUvfDVgvcSZCX9oiiqE4wQdGEvMznzy19eHg4tfhaxTKBsNybhzTvtq5
DGoI4SPWXZOoUWA/XbcN6rx4KWBNCR36doJ0f9XVGmzHEdS3w6PVeo90hUIcQ0y+AIjcg8MZGG0/
7B4z7z5qDKqK/OpvE1P/YXXhusAhT6KSNt0VtP7iNv82Rw5PE9Cx1Vy6b+6cnuag4qINeh8Cb43T
JLiSQJv4qqXoGdxoXmN49t5yYOn7aoJTu9Solqz9Av8FreCIFh7ehT75TRvbeOTSQsRlh245e7I5
arIT61Wl+y+hSxfa6fSj3+O0kEH/RuA0gcjBXvXLxuYD9A4R4YKlaKbiEwYbC3gnUHq9XH5AzLGm
g26OcGF8qvBBQCm2RIvHVw10JCqLTaUSoGz9icIhNKqOxbvrxnu+pU/hZ5sotGgPDwTzpiMwlGDT
BQIcEZ3GVOrk17SnFLU6Izmi1ItTTzeAWESZClbMkoNp9J9zQuF4css7LWaiSFqJOKN1HpMR75Ux
3Qlv1LDyaw9GJY9qSk0sbkJnyqln2m32hG2MEvZvpDCDIdX4BtobnaPFYOzNGMOdp5ZZuplsl/X+
Ve+Y9mTAoKTvOK6HgdYakcEo8+hJoKJ1F87P2PQfhNavspQBUheEpHiqFe/ppEz4HE57fKtl1fRL
u2UmEBRPRd09DKZL6LXFpjXUXjrpnwZZsW+Y5ddAMscqqLXvcJ6PU8sGtyPLbl0SehXQWwZYxI9B
97LxippmTnXAT8PmFnrNqggA9IQieowp2AycTTJRHuwInllVjt4qIoolMwj4VagTvLPkwdjUUjg1
3jofQaiR0xPhRuklVXmUEsXciN86W5aGijv0FS0wYLylffh8m4o88WERHIaDEfcV3WUwVgOoFPV2
xkarVk1fHXIN/LxDF8tMsczkefgxoY1TEKqLL4GnOPiiYgr/TsmVQJ8PV0mW08Xi+WniLfQnKDAZ
rVjcler6+JzFwFHIgTNIcdrdyRiKdJH+IjMp32I+KBYAgxh+apJvuupHo9jM72Vv2tvbbFHCvRFE
rAPLWvSz/6vv7J1jsfn3QvsYIsumLvAGSpRGSrvPhHgqM1XvlDHK4vSqBNA9YWWLApmAFhO1GPGK
/uO/zCYPv8nD/g8xNw+FzNvm//7HX4h8UChdrCO+sJWHQ/xJuN2JJiGAPKNIXHAwoZHPIa3r126G
6UGpAm7HCgqCf/9bjb/qe/i1wrEdkxYkEj4TLdvv9D0eALdkdoCb3TrLG3e2nha0AMX87HTYZFHx
Wl6ZLn7TK/+vDekfaKbKT2Qph8Df2JDkt0yn3/NM//8/+jfR1P6XYwPx9PESmcK+GQ5+MyEZxr+I
73WET5ywjgpcIEz8twnJ8v6FZE44Pq4AYRqeyzX8PxOS/S+hfhSDzjaFMITxPyGa3iw9vxc/siXQ
wXxaSOMMgU5PiSN/N6DK0IZsXrM4y45TYwoRq5gee4tGWB5nn1FQJxvZEko3ZcPaHEW9IfJoT2wm
TtbJRJg1eTRAZ/nkjD9vh5LfPcv/5isz/vKZ+YKrwpJkmcgHHcv54+WxKWPjTMDHgv3NuInMXzMp
xaTyJa/kbjyUANiWTUcnXCfPZTlnVBjqsHsIY6gb0iedRgYhItfxs7HYnkm3wK+k0T76h6tUV/HH
h8hhSLhkPHOphq3/SUE6wFlr+4mjN/UJAmVmYd8F5tHA3/yQmB6Re9ZOs3J7507lVwqjlMYKeOqJ
hIWKPvTchB6SfXgEFG+b7d9fm/Vnca3hA3JF4gsj1NU9x/jTjKFTxptFgPJR6Cz8Fhz4Razl/oI+
29sY4MUdQ3Kz6qopICLaTyVCsnPZFdE+ynXBkSUjMK0kzJGAhFp6mz4CnD8OACxFxxY8nVzEHbnc
U1XDmRVn4VbLtX1IVdqhE+B0fvU8msmTFxOcY1Kt/wcps/jro3dc3/TU94V819P/NH77yrXdwE85
8pUD0L3a+iDbBf5KbqwT+laEldZQCwOZbNKpMM+ct7a2Pxb3fTA8j6180KIuPHUDJG4a8YBIKvFi
QOpZTDHZE024q/0A2eBo31WCCon04WoasH22wM5nuPc1sUSFvvVdDp0Vu1d6tfNnmzv7IHYs4H2d
PGkNuHIPFkqWUEOxKaiCjqdYYLBliV3nJX8E/rXPqaNsOExka9Axm38YA/gc/zQ+fQqSts5SBSsI
lfMfv6Iq6v3RbdkDmCVQu6x+Jy+3ZLG+u0luvJ99qf3oNP0xniK0SLHyyrrnHIojYUXIy4byffJA
RAqCuxajEW4spHcMczZMXkm+VDFt5in2gHQYj1FAaJXnYj22Nf62MNbzzD8dJdFQPxO2cLpqbP79
/f03s4Svu65aGXXmRgyaf7w/Z/LtEfM5mQUk2QLc/7Jj61GFXalVcnS5xKQMeDdgUBbQKJWlQFs1
RoqVPUuUBNSE/OZuQU++uy5dpbz/h3X7ti7/cYa4Tf+UF3XXQ5z7pyskeROo+kjZNii8t7LOnxoI
rLjuP5KTV9hbAnBJhYWW1GdcvFGUy5i4DlVS//LhEELKfiwTqQSp7NESoOl6vh5zJMpN4b/kSQq6
baP0iqOenmzKQR1CT9pDeJg5f80qL82j6UDfMf6HRy/+OkGzgAAiYIKxmV1uguTfrR9EqtDDqZhU
1G/iDPTSjuREBMMKuly+8HrtRUTh6yysRzlXu9KKz7eQN9qqj+rldEAloAU6+ySwRxwfy5aou4Wk
UGN6VLu8BzLrLIrcAeFJva0/egovSxMtLTCMfOAI+dD50TnSDpqD9JXMNN6NxbjXoOwvaQSQuobs
nQMzfD+LX2WKgQeFT7ySX8ZUPPkpJn839r4jKzr+z0elUDByR9d928Rw8cdRSaxM3LcWqAG8zq9o
p1Z65b0kpXa2gAt7iFcgzckvzn3E34Top8XHbWy2kvMJeafXyqoJKIijK6xJVIv/5Cf6K90Z87Pt
UPizDJ8jhatmjd+9Ooj+LmAAXl1QxV+KbWzN7XvClnbUg2MaNe+jQxvKllcV9hfFXOYd9wnwAoVG
s7OM/BdM8C8qk1e9poqFHjS3jMdbdiC2ZjIKO8QCP4QmntF566aCB5TpV+bADsrEBfQxym3tyZyp
V84qZE+rrbNGHrOZi0Mjoi/ISuyq8x61hxMQXRRdBy8jA562Sa5ZgGkZ1gYffCKpt01l/dCBF1w0
atzdRnrjVidOGI8dZcJFLPgaerrgiWM8Use6Tk7yVY7GY0eUChnS6DkBVMT6Q2bb54SbNwW//e9H
hPPXtdiHYwdNnOKtA7XjT098xFVlzhWghtnjpulqPzr0vIdUxeahrdKjcGebD0MlHm9fjxFxKzdx
YRcnR/+jDvGBAtqxMkFTXXtMLX3fDEhSQmsT6g44EgaNJFxCi58dR42vDl2vxNXWy4x0xALN/k9m
jFPtoSuLS3xT5mOL2zGbCzwXPLzAzU8UaO4aoS0zKDalnq7qsb3X6/TklxyFLXtalnN3DB3tEx75
i263h0ZWexOQ6xL12CPHj/fb2fL2Cm5TT6mZC28Kvv/+YTJA/7z245oSjoHdwQSLzj7xT96XubFL
YcYUr1tah+vWnxYuzfx1dQFJg8iThsvaDP9dv0w56UpCOYCjcG+lhi5P6w5NwW6M4MBu2TsU2szq
NHpRQnlRFQQL634coHFODt0beFAUksiEdZh7Fzkc100uLRDIdLq1MYzX/ixOk2pce5xk2cq+pLOz
xrhPq1GP1mxU0eJMmKhgHatmopESEn3Aiwfvx4iestSzj1UvVD9s4TWBdfBq86CXWnOwoG7T/kaP
Qr3z5CKuWgwtJXUadd8dj2UR9doq9kmqRabq0XwlFNDxH2UQfKIYo0FnGWfLjvxVVqoyG9tmwqc6
Eoj8B4J/RuTCxoX4ZRKeOF/PJ6eiDFFEfbFKyHDWK38k0B5Gbk4iDIyNs6McvqCA2ReowqLbh+LQ
Nf4du0V/ByBwmtNslw6oKPO+PzqE/v1bTpZ5y7I0TmZR0DvX54uNy9noSWfqhk5u2R5GRvTz1gMZ
dc4jeSJf2ua9lNO5A0iIrycmX7SSP4Ny1HZM+Nsht1zYyEGyzeO3QnVExOA/6YxfRO987UlFjUx1
/Ek13QG+LRkS7iq0koSfk17B8GACl/wdYc/2XtPTS5LRKxxdZ1f493qPC7egKwWWr9kVbJSRGhSr
ECjbKsLrOOelQj7TBSGcjp743K9xu2c0R90zEay067yK5gQdmVv9XE8hwIfIIa13R5u6dZG5KPzK
Vl/JElFEE9NASJvV7O9vhlPTw7kj+xUCMdpsMzvtKf6Y6atEpUs0a9GP6yj8KRsCnEMt2mik6fC1
r+KEEj8HM/uY40mVPRajqS/eeOHmiRbxfmBaQv7kXXyfaKUCOqjQkvdYdZ/avopUZFm6ZCVOl2c2
8KI7kmdcHDVdEwyjaOsaFLdyQYyP200bM9NJqwGEOfbnuCyjQzuMi6o0L1rPJFWkLZgcOszwTJmA
MO/uB8wQ923t8F92t+ocSmpIbsXWs9KHSZX6i1oaC0LlyQonxKrn27yNxlFQOSrs1aRMuI0kI23k
fCfQHHhW4yKm89BCevMqCicaQ8h36ppjFdAxqLmuvbx9LaPIUZZF+vss+BKLmRWpzJKN37PGzu58
T3eCOjbihdwl9abIbHc1wGP2wnBajyURrnlj3PneXiY2cZ9GVqwqzb20OvVTXSP1oPDNdG1OdU/L
v98LU7f25cBczLEI8ROFXiCGYt+n2ltAfOyicAZmrBTpfNmsYqlvogk1flvX913f7EaOUJVSWnCm
hLtVMlBr4rYE3uLcJxlTJl/G4Nu7wE0+NXtIEBXW38Rh/Ci0ROxHKouc+a70UpzlTYrjGJZYxa3R
LG73Wzvfo+4VG98avoLS+xFHZkZeLxl1plWs03ACekicwzotgqswqmtS+4T/CexOAWgAFJSEOGRk
ldNG5YNw0MWn2XJO5GdEsvW5snsa6kjqa4h84EIJ/6ERbI/DPslp8eclF67FbOMSyulwlPxVFQ47
pqJ56wJyW7D0+adgpN35CGEoOsWOSJYijxBCyYk7qEi66MOuV315bF12JdG+UqofNYwKo14wC/OJ
Zn5vLpswfWwHYIe6d7xd7O3lBqIuly6tEhuZQz42YmlVqDj0qi83beoB9VeuKb/Qf7pl59G+IeyK
hl9nxbwKdFt1ZenbXo8pglZUUlXLc9931zZiDxdYfNXBhFg9fu9RNd9b0VJSTL6QlEniW8Rmn7qA
0ndmbUdEeEkbhUCLSPQHqYn4YdhkjaE9pLZ8nlLr0ep7YJsGO6ew1yH+296pxOZC2gG8KNM46q3u
H+oRHIeOnXrUXyfyDFoHcDquorOnQ7+sWTWW1KkR48q3tMGmVsSgRov5uWq6DnWd5hMt3eAgyt6s
Fp478CusQ5P9Ebv2k6jYqEBtG5amWVR3Q6E96wAGUtD5RylQKRQFr8PFPp6Nrr6t++ydJTFdiRx6
sOi45cnm2aKm5FRl+jPh1vprVtr0JVNIa+aAZ6EnrRTXVary0uCrOHa3retsbRCEuSEe60JY3Sq1
rTsnjMTenl3obYW/r9GVYh11y3WTzjMnc2JZC5cuvB60e60PAkR2zQ+7d6t10RXWNorz9ZCjpG8V
2ynpOW5rQPsJ8UvISQNFDlZ/GVo0lcphrE+OAFuSu9G+c4M3+hXWvvHC+yozgFWC96eJbRCfBUdk
lYU8dgCO2yDOV7V69jVJiyinxoPqgUK/vEOZLC8IGd40gcM5SzRs5m5ZcghQzHMnOpPkCbrzGlpW
cF2qNVO6zkM2OfohtJ9oABNuyhFyVeHHiIWuXP/xunM8+1AC6eXoxfyiJMBmhgswBLDCwODd0DUU
K9jIRGAMqbYYxxoONWHDb51X/0DngkpEn371uUdzpUOYWZAIykZoPtWO9FQ7muxLnLsEYJLWMpeg
bQOt24Q07yj8MFWOkYOJTF9kWk0qQofDsPGbX6gKOUMkEfK+oCj7pUUjhsTNN28oXuzOI7ImRaug
207PDOF8kHJKDWUWd0ys8i7yOMnN+kCcbkZshj9a0zIw0AjfXq3FGDWIhtizCTFWYbzlDJ+h/OAt
hPWIdj8RzyQDUA40+oeKwMFDoe2nxh1ICMHg2QbDoy2n4jES4NunBAuRwTLZNAQTyyx7ImeAANsZ
tJttdJ/8aHufTfEum6D769gtcPQY7Y5jBSayMiEcRZ06yXEtNQsjOMtnMzZsJ4P0oa471CbSOcN4
ClDg7OI33xjSjZdq19Q1dnBTz1WUyA0d/EMwhmJPYskTqzOUiwEHvjNQvGRDFRKjMb8TFMeYz9L6
IAPvMyMbode9+j4bml2jefo69IdX12Mn4hiUQm8bpZuMpKOoILL0PbDAjGpoto2akdSkMRI920I2
Q2bw1tRsHmV+nw90LujioysJwm3sTvE6t1j8nCr3t52FekyCru61GeotkmWdsPnequPT0CQvRM+W
qzAZVEY4i/ZgFT8mkzzrUEnHNPZiy8Ss1BrJ5RmMpmWQf+bsRJdByQOza+9cxU4Eh14eHZtsRS1g
yCgVW0QtCwqy1y2Msrp3fCpoaayN65tcjRQqyBxhzA4/b4I1nrtx3TiM+4aApA0CZaQv/YhxC92k
w+ZIWAYtx/LOidkfNXJkWrL6xyYxynVQ832ELaYds/kZlmhlmijQFzRmQczOA85+wf5aT3sKNKqb
TjFmawzTndfl6HHHSwf4aBnHyO2sSXwHzQHwLvISJb8aA2YtTqCKrdtvjZjdL0fmAjygfzdEximk
Q7ycUK5skuDTQ3eBDd7jbtSzr6ux3hE7jK2iobihzc6+dLwZ12eGBmKMizUc0AHeBYeDpC5RppGU
Mcx9tZFVtxvH2cLzYyDr8BKujoD3OpQvtzVq8E9Oa2+kNr4AEIjOvA2o3G1w3x+jVtg7mxrVQhbN
mvnM23qtR41lSjkhzcuwtKcj6lU4gmxS1W4KUUZJfzheIzMJl0mBBMPMeRlIA/e2wNhsG1QAWDKw
fCTyrMtLBRd4XTpNuKyamWbsvDc921oG3fACUp4xHMT6ouuwS+jlygR1uY5VLy8hfuY/mTuvHcmV
7Gq/il6AA7oIkoAgQJlMW5nlOsveEGXpPYPu6fWxZjT/OQ39M9KNoIvTQJ8uk8kkI3bsvda31oNk
zOvYg+Nn8/BdPRp9G9843MqrXAcmEykeBMwY97OJYvenQ9umIKa10Lq2MRPvmjj1ByKReXSzJRcR
QfscvA05Tajcya9/SuBywJ9SzliOfz6HxDxSC7UgAgCDz1r6EGmcjwYLmY0bOOsWbuBKgVHm9MJ2
5GmQLFJeZGZ1d2UvIr+a6Pq6zLgjpOKwCng/c11umt4k+KG/nkG1SBw0W27MggAPAoKYZFDZKzjW
JMuBOVhC5nsheRKTjD5ZNqW7KHq2Q4W+xuIYSoD11ulNqNKFuebDDLAQGj+KGkbg7t7unpJ5YiZC
P2hTc7CS7b0RIVbB+2Ku82xJHu0NGBLytlqOfkIWL7RX4nVGGu5VqV1ilwlnrJLhkyQURwoecoJZ
kXBZ+c4i12j/88docHqtzGZmfWS8nBcuWc/kIOXKCdEE6AbH16nzR7doN6oqnKVNzzzfndPdRDlU
JBYvuSrP7Y3RBNoDl5PIGzhljZ38UqbzqkfNZeI9n9qw5zjO7mGoptnpTUm7eZ6snfJQKhj4E6/0
JLgZtZE8gXLUyRUn0JziUJ0dapwrYHBnnePpPneThDU4vOc2fGmKNHmWjj7sknSOVnaLG1sjhu9o
l4V1ZuDOUU/vrlPElLsZYNQejB7lKpLsE2kz6CGC4lc0e9aVKompcVuU3ssvqz0GxMLTtH1aoHdA
FVldN81SY0X5r6QO8wNA44yvQG6AXsC9Ul7DL6qcNdDw4nnk7GtWwY1BBsS+a3IM5lPhAfky94r+
3grDhXtjZvnZgEuywxeFjAtsghhn53ZcWOGsRITLYlhPWjDLMjWDI5CcC66a3ZhY6mz1qLW6YoIE
VKKq6t20BIxfmOesI+LnZ65jDcHDnMThjrg7eg3OmF4FJbEWSrsL4JquuOr9EcphtNKz+bGNC3GZ
F7N4zlDQ1IxfTt/dWA7tbSes5wu/k46VtjfJkmV8XusbTXPifYSCe9VUZKvrerAz4u4pHNJmX0mN
yFu8jkAzYKC2RXrQGu0bhbW+zjSbFt8kCWEL8EgPEznnGp8HWAL9TJZqukcF8KJm0K/NYZgRNqVu
PqBfr0ByYyiGAFEeOhf/uFFC9pzjPNmnlXNRhubuVESpQ85Wgay/lGW/C8YBb4s1dnuZx8+Vremr
InO7bTyE3141nQ0jrPa4ojOGlVl/0Aobv0XLHoykCzqtEb3ZqUSKn0floXWwo0DQsI7ZrPzCeyxE
ml9biGFQ6bt8tbguGUXc89PsjdOojYEo7vidIEM9I8R+KysEzyNYyE3eOuRmeS1ep06HSoCNFO7C
iwM34qoI69QvYtRB6C+cADUNB/IZ1Vi+tcnR25Z0+Yws22avRkE9rHOz09IID4FWiw01PrPJRaGh
y9DD0hp9ULQShSyjfaRx+wN6nmH0djhKvJivsl/TcCLOIbNfqoYja5BGEM67TwBlIGtzIPo2t2Mu
K5s1nEIkyzVkIqZ+DSGTE3eqH2dvfCILFwZviXjEqs1jXcy+sKkQOQgcUidRW6SHIXrjWuz6gJOL
Mx29ZlhFrUyuQnygs6OHm9YEcGMTfR3P3pOZBxwvLxnqQuauHPBlbB+DfClF6ud5bgjhKJF7Wfaj
iAcoEuz1jYc3S6p1KnR9O3ZUsqMCNouvI9lqYopWBIaNRzxnoNv2aM3qU+hhMdE9uABlm8ZIR3HU
NYvccqRBV8yOgUuY7dIz2RsJtjo5lkPsr/VhN1zazOLt1mWzUW5/AYcvWRIpnH4aVICW53UxwNXH
yP1P+tE/ZKk/TqWonuDFSFsHGQ52yVz61X+YAEQTK/EPO11fPmaXMCP8FSYd1LU+6ZQZOvECxJLf
FeaIrNXRnlTUV/taNKRYlNGpaaZDB6HB79wo5GGcRgwuyJuoI6jtJ/MDeCGflVYg4w+bxUjSylOe
x/dUYslmMrASgBv1/0lf+HcikqlDABQOI42lrWH/Puw0wNfF3cARBGYxA9eefGAFKq/UGP9Y7rCl
xbXpOg4/OIWNiK4cjY8Yz1R9nsuKMiWD2mECkPAydd03wIt+Xt//mpbm/yCtl1O2YO7+/xfJXFT7
8Vb8SSXzt+/5m0bG/ItF4C/zKMfUbUHY63+Cer2/kA6MsMIWloNMho3p7xoZ2/4LXy4Z+/NJA/I1
zb9rZGwCgS0X5i8jbwkHybL/JxqZH5HJHx8THSog6g5uJRNir/U7VIndPNMr3aKDM/BIp173QdEO
gKbzqvVgT7spqm4DjaaSjVNBZN8pY7U1/Ne1xqEmH1Cfz9ZD0WCcwFLoTbSpYhXed1qZHwxsmGDD
lF8776UCvULzbfCdsUYYaKE5Lw+mxhzNLtLXNLAhEtaXYqHuDpLCKcvau2Zg1/zDZ/NfiW5+H1Px
fj04aDoj3QUr9vtcRUlgvcYiB6rywEW77cJm6INLpQkseLgG/Rik98Yxh1PYoJCoKPr+8Suwfpe5
LWNyJvkGf1gLJPm3cXkUqJ5Dv5p+ZG4x6wzEJU7EvWY/pG7yFSpivGWE1tBpJ/pMtgMnHMfWOGnP
TcP4lKA0glVQ7RrWmpMlsHJbB4+4qK1zsjabCV+/aPXbzgQLlP1YCx2DBBg7vOGMyvgVUxSRXZRl
0VdhgW//x++PO5SV9U+3lKfDe0XnTzi1h8bstzfIbICCWqEHcJ06xssdHwODrqVlkBWRjpAojNwH
CPDqWNA1SH4cJt5x52KhJjnUJGkkLnEIxNgbieoqk+AD7SSxrwtupipfvWDecUoimZS7j+oqeJHO
VXokJsisp8DHRo+NdoJSEM5rgwa6iK5aW7+x0pBoaz2SazLbtIpkKvojuGdSbufGvkFfL/noI7Ge
I5H6QU0omTse7Vhgq6o4YKxHwRh3LplyFM0ymfjUM/Mj8VARK256WQHrYijHrHVB5DHIXbndM5U8
nhOMA2Sw0QXMb0f8T7MNb+mxypYMlYQbPOhZvLOAXtfsrFAYA/YndGVBS5mEK+Ec5MKMbUFKxrId
TdVysUb6GaMxX3c5ow7X5gekXsyk67bV4OG07kVXI6lXy7cOC8ogXJLESNlrodeH3zWOA3ORquSz
vaG5+Nq02RucgqsfmF6eBxeyTQHjLFLjgRhRVCVkhOlUKmFWQT/gZNDTkYqKaKBXaJHlSE6RU/AD
lSnJRfB6uNR8OLXGKGKisbYGaCtgddW3SU2nXW7zqPiSPWJw+mmfrajPSVddCwfduLuoi8eccdr4
SNfjoBE+RCQQBD0KWJpXFda5l9BOha9qIPWm/ia8fOADw2Hzg9Pqg/7DobL8a1Fil3a+zaxqzzAR
9a6JOcBq8nXvxN+keJ20MNsoDaRWP3w39F2HW7ebPmvSe226DcWMLxefRcGpY+ss8uCUVvUC3UOZ
B7wzHMmkdPsM53hw+elF/3xRhsGfJnNTkRKA4lhgUcfdG9PZhRbR5uT/LYhQjy5HM5/cesSy3Vl+
VWGpGPnxYUdDIQ+hJywT63bmdpQjqxMIha+K47MebxtogmtcoPQAJOYJIvPghoVkGJbjBZ72KlAa
d0oPf819MwuMpOadVNrnf0OeZLMR/f6ww3c2UFdCQrRRCP65zJpyoIMBwdXcXb2vjOa55Mjj2jvl
KDCEHg/YU1ZmxzQybhcZBgvydTjo32GKuYcvMzvvTYAmRE9nR/J7EVqQ3DWuYuIeVvNQbGHI07bn
5zZVfsIe9iu7DwzkGzNPI3DF76mK3uOROVurbid4XD+KLJFbd9hTrhFNrkJXQ1BAx2qZ3v/jpU4u
Arw/r3TktutLdSnhyruLyPWPNabu6FOecxpFG0lm02RuRGghe9AuKAnRurNdDpZ6jqipOTbjmA8u
tp58e5nYpS2RYrpgTRqWQSYaDjYhXWWnuJTXeFje6aZbq0Ut0bQ4BhhWIwVKaFC2dXalEJCUSiuA
P9T+1M00i+L3GZ2KmWUnHGbvAhPb4JR7hI0JvwC5SYo4RLuMRn8d2O3zcsF+JFRFeJ9p43M2oPtP
sndvMI52Hx0WvdOAQCZkSB0Zzyj8b+Oa10NJshNm9Tym9p019LsEGAPOt39W5Ur5e52Lpph6iMPw
4lk14Bb/+cLKtC84n8YgsFDgJEl5apVDC/9YluJOZg5ONxQlU/jtYHKjwOi17pCEJMkqPFFOetcb
7vUiy6qK/B3H/2kRiKXoBFc9uEwQVyWiduepbh7aNPueU5QoRCWBk7PEXbS85eCm7ZxvMs0QssCK
k2754GXmYYb5hQs5/RapuZlye/irryBuaghH6ZcSzkGZizIsbjZM8kiFa55p/R1cycziPWuZ2zuK
pmwLpa9XV0TDzCsC7syNI/mczBQpj1ZreJg89zmCeQP4F4dX2qCnVSzxlcPdzdDBlgMLxITX0tF2
hcL5UI3kAA8gApmX44PoxFHBJl3J0aoPHVCUJe/l7E50Sm0tMtYzDjJ6StoBHUBNBzX0O4W/op8p
BowFpwCfAA20ljEjCBfoWTYGft71h8xJW6wICXlAuGQsX6GtAAFVkB2JA6UcQ2sNkwWNWx+8eflI
rx//NagA8U62O+QwOj6O9hlY8hWYDxZwIFRJhQZVGRYtx2jYKws/Eqp1cqHSE4GLOFiyz8SJ9p7O
zf3Uk84zGghi7aq/bhP1SDFJJUfcUJbbHLr0bTvdQKisWCFJsVLzW2/02wISMHm7w3kufiUQibHW
UJfELaiqIMYPg6v1SCX+lKT20ewT3CIY4OtZa/eDhnLBLTc5Zpzj0JY0lbZzCuZp4Ii2IuMS2ceA
+qQWo+JeyAaAFJwH3VLSAuxNbFQlc2x5ITsYalLnRNctgVr6/DpFX4TaYMWf6SuJIh/ZAEs6OwKE
Rte963J+s0tc4nEsv0oUzkuaXbHNhz2ae2Kp5q9osAxeGaKEoC8+a1g1ulQsm4P55HKf423eKiNb
S3zra2OOA+ZDS6vNvImH7N6KJn9kcnEkMxUdc8ovNZDCKJG/kP5nrYcKpir9gO60NFxmG8GrUuZ1
SqhaWOvkOBPhpitnW6jrplQ0tjyD/o5JjzrdxCaXSvbVCfRTt5qjyndydNRJrs83kw4Xop0fc1Ef
mOEqoJXiy+6gjqjQa44lTh2SukLErJ737Woqwr6m0aGV915DorUW1hxBiGomSYGw2bb4GpqIoR7S
cJJtkGfYajOYTbsdRm3wrZFW9cgFzUX54JJhihSwEohlN2Iel82HjnVS3OeB+cTd/pqH+IrCzKQt
pNf3whx2bcNDkGadtprs9r2qE25WAgxXmFxxkM/ZfS2DTyC8UC1Uss/oujPEAAjpkWFLA6stBU6u
CQ+e5uTniJE8WFEn5rFP5vI0QoA03V9tfRUUFeMCUiYMc3DQkmnYoUyho2ZP+lXHBGpfE2Xp54s0
a0pTtaq1jD8iiuS8mj7JeIoGMVwF3I2kNhWvlijqM9oE+t9zmBzSQefZHZbiFt9/KXo+y1L7GhSl
Sx1HO1MntrRTzBeXArwhuRi3Ot9SsCatCATkZzLHhYqwVZ41MgVsvt0g1vZx/g2Rtd3PjXbSErh9
IVhWWVpPwxz4yp3dlek2h9xIt62KX8zMLTaqHO7GydBWVmYvnkojI79Q3SgSqlexXd/DI2Ayrsi2
I+trqKNXOUwTkW36oSOloejRb+NnFr41YB/vcvsqzw1zX2N/nbri0OvEDecGcZG9c0nzmblcGAM4
aCf4hiYiS1ZhZTVnVVknqVcXM1Hvho70qalYd+OAyWQ0vTOueCN15NA2nKS8pdiUksSmyf5C6ROz
HRUH1yxuxwlte9eDs3DfC7IGVmbgngklHs6xbW6gHG5UaMOipudqLfVBi4Ro2RZWChiQ32LDzIeF
PmIkKCa6K3NS76Zbq20mGw7W+Wrwem8re1ZF1BA/5tcnGbOroMcFuZ1arEDJQJbuWJxFG9S+ZnGO
NSrj0irCC3VF+mxk1KbvwV1DwYH7DswZz0PbIHkIOStcCVedOi2gAku8aGdbOXetjqEk1gHxTblx
19jQugqKCXeeKSKTT6or5rYtbJG2SRihN8DvB+FsLEn7MBAswnJJ/HJb/RsgJCGlOFrHoX5oPZTQ
+eMUtETBEuJnyLus6EK/LZ3FbYpyrFCPU6UEWwzyvLBoXgloonBkZdGLBQ0MmgKxizbwQ+1svGuZ
wA/QLDyVB7404X5kzxTvRY3fXwXRp5y9u3TyoGCaBotmNFJ6Bdq5BWWClbWilDeLQxMXV5RDmzpo
WawtzfDTKGR0bzdXdZr312lFFlkp7GcTA0M9A42xySgeMsagpcHjAr0djYOVnPBOTNtcK+mOMljN
Kqie1ZVqG+FzpuOQb7JEZWsNyiRTorHYTPWjNuuPVXOHbO4+KOXXEGUX7DQPaR1j4yXpUVTJnZjN
T4RB8Ain6rYebT8FvUn67lOgcupZl5oyzINtPKa88YyRvw3pIQuMlae5N24hEx/h8lG32O6LwO59
Q/8mYH01jBe37p3Xau59m+SSTVF7Z1OVjxrndBgJ6daI4wfDQ5XgAmDEaXvNjAcmK92gVKsuzujc
oyhC1Z+48yHNir1UQMQagX6yjtQa7MwhGIrumtPCemL+cdXO4YtMbGch+hEHolwdhaoHalyYGarV
PFlXzRIyysAuTBamL1NAptziWuWcm5whpjrO548qNbahRvWDmyDnVF+pbStuw+GCFMI4jlQQGwQV
+h1SuCu9F94xj2+nFmytQ8a2APEBCP5HhNYyIyQmUEYI4LLqxNi5y5wbjMPDtg20HPOoPE1DeF3z
LnwigCGcWB3j6mTKfdb3Cncoo+Ms7vixGG3I40baF0J6XpzI7qwM+le4h3Kv9PNW0sCZeCLTEaNp
Ldg4Zo1ejIUHyRf17PoaCXMQXOyvKRGvbszyLlv9JY/ih6DhmtH8QR9lbLQkMXdMIHYeV2w1yjtX
9865Mse94dooiAyNltvaCe3A52gLaGmZkEmDQ4iYauAtrkfnP0bQoJnO+qvWBz+lKGeGtXBu66Tk
cw7IquohLaUX1y7TbZXMqJrG/MpjDnXfdR1CdpOtAOkKLb8t89Mn4nfgrw0vEwmKZ2g5DCDQ8tny
xl56LTUFwJVKzrjANuW4zKVr7s4+dkN/soybsrbDdbwAOwirwn7VJM/GrNNjVF61DZr5PXT43+wf
920NjDRw2/e6QXZRj0gNSQf1xdQaaIz7kGfAuwkjQ990ob4u4EIjvTDCw1jbp8xjODu4euwvxS1N
Fe01SNz3r6fBM+/sLGfz7Odmy7IIAWezaeteoufS8WBozniHvs14x+D2wVzMwETdNcfGpKwDENFs
ULfsIOW9hyGbWRhE+zhO2jUyl12ETN+3xLtZR6Yv8mnasT9Lr9C2QV4S896iz57HD47Fw7bnt601
t31Z3E1cvP1g5R8T3OBVKdwNQ6v1EE9APZJgo1C3M0oP0XoDlHYbbqt6Si8tqvAJaCtPSX0ru8rY
VPrEFZre6D5v1SS+JuBqHBpAREsn4aBMWibO8dmYNzRlNfoqxk1q42dCoXpTR81Bxvl9HJByGysU
sUsfBz43IZfdU+EtTNZlgIx68Unm2Mjgoo8b7c7Kpvi+diEfJMp+T1pkQCXoX4527p4tGOYJOYXH
ts9fBkexZrgWSevoubKA2GSWHh+hzO1sZ1fBrwR25kqPMrAkEcXoTCOg64kGrrFrICUl0GhkJzeo
vbuCgSfUFDoqbkOxKX8Zhe34RBq0h9Ec03XPZufU+jbomgVumcNynlYVH+au0dk+Uf4Xa/z/NJj0
W4Kx7+eB6M7aDNg9dSpFtCkyRjXdE8G6ajo89lZxHklChsZKLwOSD9FiUlVbr2NdaCSbCAj2+9ZD
25HpzmMvEWGIoL1tYukcZlQq9M0Klura2Yc0QR38KRnLBgeOYfTbPHgoXPoIA5Ihl/yuTjBDRp+/
6z0zWLdZuwqNneIiE97QcNwibnolqdIMNZwiCKjUgx5C+Tp402cgw5U0vhHUROciCzZjSW4wI+QT
/NyRfkql+6mWMVKdySK1KjgwYqEBoCJ4VNl8lZfWpTWJx8q794EG2IrpkXxQ1YMbbAVSfMRUSYI8
lm0oIyVHTzVOMe68d9yLqVjSpbRe017cC838thL4SqlXPLoN8+IZnhjEvP5LNVQ3Xt2OPmFEXmre
eiEn+cJ2p51hnzGuU11I/RyX7Euu7B9KqhU+Ew2tH2kbwC+GO6AI1bq0PRM5f7tre9TToctcn1Zf
uzaj6DObTd/y4o9pEcLSh6NuJ4+D0XKOyQq2pGaj1awb6hNxGetWbD233qs6+AKs1a4LoD/gkEnl
W+72xKo+cRu5t0PjkThsIPcc3yArw8OHGNbsZhPMjcwQOqBUfA7mIdmklT1sGNn3C94EkYzkkR2X
W6zIhnoNFzdZ/7zohPuoMksmjIuSQ6jHCk1ISDW21D4S0O8JnZlxCNL03gLusSLi4xJPTXMiu57j
uGyONa050k/puevY1ORY5UcbahoNxOtQWtlOr4mWHRpcSUP4ieQDIUnxpY9J4DttTBJWVX83C9m3
DPJxm6E4A/NwGL2+vNVgtaxyFX3iUFsT/FSs0hTOQlH1Ge11JED038sQFCAJ17bUYIFYRUnhtABY
NI0qxCk/BKuCjrBEJpKOvcy3NdX2qmlZ+pwC+CndMuG3AIs2SOZvrCAY151jig2it3dQAdtApuRs
B67BbInOsDdzc2ow9XWXkCpTXjiEAnYIky1q2c43A/LgI/nc2BkGH4FsXkHo5MW8xOmwjx3E9FOJ
0sSGVdk3aJ772nsJ2QhlSpWjouoxdaN9V87Ojshnas84uYiEBCXHm5q1fWvdodmLSGRET9HTGOF4
Hq01djxRVuFVS6cX5RFZUnZcZFskZuzvQ3qDw+eTRa2g72DQDjTeDUlBIQzscmJS7s4yVY3ONTfQ
9nvR0cqj2wRJPGp0oiChvo8PFFovKumuREOjl0O+X3XzsU/h+NkMDrR02Aa9K7eYRnpCJNzpsW3H
nQlDBorDuJ169WLDbOnKW4cAmFvIenQVbHUdzGgWyyhVRw1Db6rJZzgWyY3omwS+Eg6W1j5wxfvb
ijAJ0KgsFYkE8dNWT9Abl9NYyA9jLY9782YoNNr75KedzN74VdttTH+yR7Wo+ktbjRAL63ZPJhJB
ljELfBfiIIzqb13M2HHDpftZ7UJ0IFSB+ROHs+vJZqHSrQ0WXWjCSVFcOTnzFQmOC/J5sSGtAdbR
xkr7b+GAkHegmEQR4WXxKG+oEq+7Ijk0Mpa+aYnL1M54D7B91128gx0PRMhAyx0iyAHzSIb36N44
NkJMUlwuGcDyTSIitIlacDdHSbwD0P5CQtiU/mqKFyzA6HNrPJZxglHKxhaTyZrTbTr66XxyQly5
LXInVSj0l163EUzneoPeSZZOrMYOOSoVYyv8VMmm0kLaeKF57N0m2mkGA1L6IBExk2ltfodaPN44
yHRmofGkCCTEcZY9jhkPXTInE4a3/pfS+30dumtVYxoKJO33kIUqhV8aTPHTbIp7WY1vbhalZzfw
xm2FdmJthUm1gofyFgcPZAKuZtjyeWO3/g/yJJl2KtMDjnLIcLTikLefZi0+nLwAbJSSXcOUB/V8
4MqD7LDFENXnu80gMDIOvPqxpZkQ2vGBKplYdcZJIxW/YV2BTys9kk5HNOtrL8yb42w429EaP9Ie
R0KRuzE2CvkAegAcEP4b2pxugLDoGNtvUHDTrTawlBQmUSrpLcL/kMYqg5XRZnycWu09cjXg0TGS
VcJPjJxDkpPZDT4Ow96lgCvWyijJClric6r+mOr2xa5Skr7B5se2Hq6teRlDUeL3QUtjcYq/03hp
MWN0nQlL85tFoydSusnWNCFIXUZ+PR2lZojNjS2dfY1fcBVZ9nPkmuibG2fXYsDCmCawE5mPYSFC
7I35uVzmzsIgtyUq9etpXEBKOSPhueDuGaZ2Jydg4JnD6FHk8Q5rGHtBdjKN+miFrca6o4HjJWCA
gEeiigjQUXbOaCvcE5ROw8jqcIktJ3Ya+jhdwDcbWIWWrb4SzB6HjFG/abtQM/ORRupcb5eLmlTO
S+iOrz/fgrzfCY37bAFaUtEuHqCHPioH/2cOlvHJ+CmnJAMyMFlDvJNqUTFZAN3nMd+mOW2lnyGW
F5dfRcCRXQVM8xxCpYVevA968ZypYto5tc3oE1sL7vWWTkaUji9dSvFlhDud0CA/X8C7Y80t34mI
CIM5IeUeVCTw9FOUhtF2bLxPzPmU5q3BvysrPjchjOCa6fEMVq4vXe8wx88iSZyrdnLXfRjHYFO7
gx7h4NKNaKuKkB1KMJqNSFZnZDujipvmOziDSO3Y6xezaNOhYOg1uvllaR2TOjmOmZj2L+g4OOXM
vF80qkwjAZp7NR8L7ZJ9ope3ccS617GCrtzyUBjF6JsJVwJn2a0p7A3eIn73yDxvofpniGThecT7
omJr0QNsAIW1rkL+MjmUAGw1cRxejCTiyOrN+6ShA1QpdKKV4ez0sZ0O8WAdUJ1VL04i7gPloOGH
bEu4BCEtZZ7taXVfpEmsPfSibRWE07aXCHqhoS+d3HeE5ukxw3JAuWZPVyqyt3OhDmOG4Ygkz+qv
wCSRoEBgmKz5YdD9Qqdt7GaPlRRV2MICnki69c1ZlRy/56PJnkKiA1oAPfW2xeC8joV1b1T2tZWh
dw/G6GGo05M9MErGAUlztsHr5ug8a7SmUtFSIJahP3TWPXzS76p035ft1jUpZ+1mEbod9MaQcOAZ
jjAQEqu+7GgUNfSzs6oKN174UaKV3NSDs5d1/TUMhQPiFFl+iplybRILtZlba19RT6+Jgt6NQUvD
zabDlcQmFP0ARmOdBgDexM3iCl1hDmicQic9BbNbFu9jViPMZaAM3Bm15JwhoebhIwtiZXcNFwXY
4HZIgZgx1dJ04O7YHbVOr9coQnGc8q8/nKrQvslj0u4mE25pPt3+/Mhe1sxBm2dmondViAzEC3CR
8pDkVn5ZTN+ty/ipY52lByguCSOPnsiwQfHkBxyxEShyXYqAWANKAUBoRiJ3scbwj4njMiTzUOWs
yokMhUXDG9RYVStkMkOAChAfpYZnFLDyBScZE0smlT9u6KnLqOtT6zB1oFHgHl8HwJHhCNafIqBm
+OGMidH8Bg9z5woyNGPXeBJe9xAjvEVWS4pCbBJPkgPwxuuhcx2DM1qPj3bBGnC+u65sRC1Y97rI
Lld2AvRCQ8pa2M2zEcursR9PfRxy5NHRx3QwQKYk4tzS3mTELFb7MXNvu7nc6elwIwQzd8BaXg6b
jhFxN9h3rtM+JxGA9oY0h2y79EfXC3ECLA8dVNOv9Y+wwxcwk9u0mG8Xc/vPyE50RH0UdnkBNPm9
DE3hWh2yiR3VdC+TjSjKEztHWtdBN17HDGr/8fzZ/K/GpAiWdFenOmH089uYVGhYdMPKZoSFUsBh
9kzn95nt8T3JzbtwiTrKLaYxWnkYFI48SRBgcZeJ/v2HKVdbAOFbh/wpe1c4yPXz7FzMwakYnRXy
yPcyfckE7VAV/Zqs+Nfkpe8/r/9/TS5IFPVHWZEuFkbdv+2+yuu3/Kv91z+JCP/tz38lw/5vr85/
697+9JdN0cXddKe+mun+iwZz959x98tX/nf/8V++fn7KP0FvWZa7ACv+gaYQyHEXF6X27zjm/+Xf
P+Pw648Urr99/9/1hTYPDYJA15SsOH+XFxo6wsNF2WfwJ2oz/uFvBC7b+ctC7dAdEyyWEKC4/p+6
EKIXYkRd12ksMIIX8n+iLjTgPvxZIqFzBIARKUzHABRGFgGv4o8SibZhha+NSq6IsFujEY9WzkCR
0+TBI5F4aLSt4xC0CJ0TdspURcXezV9dBDgVR7IjBK0HwuTuVStCBnntuQrTX6MENyLtY0JsGRV2
uetC+8vCh6bH6LK84kMy6PNHZ8lEsytyn3Kr3JE3bjEM6pN7e/pg2VlLTZ/vKZjY61p3Ddr1Okyn
B0u0l8pxn5tifhvcVOwdRWyeN7ClpI+SD2bT9UIcSVA/u3r5busc3YIQj4s+yxNyyZjmATwKUpo4
QK3TquwPmHrHdRYZ8a7syg8mUwghpfbtmuND2IZPbubtZZLcM7I7W1lCKGJNExxGJBuIrm/kGH8y
UhugICRXVYwDzA1oWKExf8wZRLcpJmqtt9babLgHVarrwqHX1fS30q7qbU/DCvf4XRhWH2Ohg3x1
wlPh9pupie4hMXO0FwxebGt6a/q69qve/Rqfqd75xej0aD6m/L8YpuRgfbhDR8vQKh9lSENxEBGR
6UsOzIQ7SksgKztLT1LW8hUI/0jw3M4Iiisk9Z8Yhh7qtD4SLVBtmkicvFDI1dJVJVmT8rgt74YA
K795YyudjI9pPUGIiD3nm/9uWb+OMbDLbWjDASmrZhP11ptnqhg7uLq1lrYHo2N8Ie65gyNw1An0
SIlH3ygVQywO0GXT4u66EslhYu1CTR5cbQw4scqzwWNCORL8km7gM5bIg/7NcoNfnuHrGl7itvrs
QwjOltpNGYZ8hrQ0/KnVoIvnHGcaVCBJvfT0a4X8vSjFyXUp1mY5/co7cr5TZtWK2S3uUEmHJDmF
Ltp6TA0bZ6bpkKMvOugBTvpRZvU2OZC3lDNTA4sQ6GyeQYbDRo7FS17BYlZgq+aCeRmdBYuJZV3K
/MwtwmFrttmSXd55nOGr1p35I5gtWPW6eytb5nJBNp9MTBAn1eOvtmucJj4ffSvy3KfUBpCxJ+f2
hu7DZzlAv0rWBbrlrS5o0JhT+hZ0yYtA1rrFeq9WIuHgF7XeZz8svptmwwLwjDXkP9g7kyVJsTRL
v0pLbXpFCFzgAotetILOpja6mbnZBrHJmWe4DE/fH56RWRHelZFVu1qU5CyeboMqCv89/znfqXyn
aqh0hzKVSWa2mZXJfnbLFxsGPN5I3gcjXY51rG8Xs2QxVwLJaIUIrwVmoEDNaJpKpZdZmKhmUJpF
he45E//yIQNgWcV7GUiz2/ayYvPeE4/oZSG3xqg/NvUqkQoU3NIer6N8yXymoBOpxd2SizIwoqc+
4dDTN22Era+GngvXf+N5DVlMcpxUJBl7u7Yzv/divmmsiTMvXeubPepPX/fbYXLO0YhMYZRYaczw
dlkr/xDEfbdxoJNUp6Vp6bGiiizilQDNsZY2AG2vtyzbXlp0o41h7GWvNSc6sC+j2+ibRFvxLRQA
QWH2nsD4DaAKQFO7Bp+DUPEbDqnkO8yhOI6xvMoSF7ZHqI6G3DMxpZhmGNrAdW6XjLO61/HRGmtj
j9AWWDRZbkRSP5k5J+laLoelJx04ZJ4bGJmEGs73SA3GW+o4axK39Y0p9HqVjJ/cE37wsOf9mHK1
rZvkLQyhvk9Dd08Pb34biRcSU6YfQbJFgFQc8zSRHQaXqqY0a64IqaKK9GZ10BHuLVzKfkiEnSw3
RKDYq85AXWNf32vAV7boKNWZjJpPM0D9kI3dNXq7eWw0zrg6tjZuhnxY1Bi+VPWTbQzoT6NpBwkJ
RB+uLlWOeYVRg9OHR0WqXzZd/JpyQ5zrtxSbaeREz11bfTQZl8ggBAWt866enRuEnmQ3wUXiBeRk
JaGLj5O5bJLZZvdecIVOPTGPLIN0UVKWHtJ4kdR4nrQQDn89gb5I3rOmoVCl16It8haI9+SmxGdF
QEc9M3II326U2hgOMryx8JF2XYf9D7uzTM9SSgLw06npPa+NG2fdQkbhdB+a/ac5ku3GhsEaIyko
0RV1QGCQBCSmHj744r0ZrTiIFbWOALXSKVFHNAdHs34osimAK23z2jGuspSHHXtMd2PMsfBpAbmZ
ccqJ+kWjF/5cTTcFIu7JcPctCMdtgxAzqPtZ9+6aEL9xhjU4EmLBUt5kft3PQRQtj0LRyzk3+OOs
3AGpp4ZnF6WukGN+BOqEWVeDCW9JXu3FsGfG+xCzumZ2TzrDaKHoFkPoL9H6pHFdJvpj6NJlLPSZ
tVC5mIFT99d5X3LFWBhcImDDwYAsepBaoQIINKzRx87Y5Q1JmCg9tC4ChArt4iiz7ZxUCoZH0dCu
qKMD4KG6EGBqoh9aN06XcKYUNgpR39hQtjuzjmnYDd0d/OSt1dCgEaXfaWMOllYYe72IB2o4RfbA
zeEFjueNY8rvth092bZX33hugZDAMTOK+DzFljjK6Q5kyouuhfNGDdm7ydIKTWPEaW7TABtJ+y5V
bwgPetBW7RsJNTSomPU36CxASuqDfVtNdnvCsTaUEvVj+ZZEHEZT/Ay2i19pHmjjkRQQpxhDRh4O
VkjOZ0pacZBt94QNg3rM+pBO4c2SW3MgIaDy3GETIksybbYO2ift+3KbWp+mkn0www8MsOKdDTMp
AjPDO9LZlDSYgxHvh0j7YjUHwyU0rjn9lSzhr1u9bikEwcldRk/82mfSV+iJqeSxx06HB+mwECQb
y7bkLUpEMLLV9Q3jBWXY3gnd8MVi8ihtdB47LLD0cELASqkXQhbAUpfh0wpNTNZNQ8fIzIUHpwgW
csNxrk/Tdw25GsU0uZpC723oxHSZJU9hDw9Zk3VXhRroB8/ZeS5vdtJoO1c6mLmbD9dpn4nTP6CJ
smrIBYuwMBbHYdSt25ZiHaoWNiXqG1kJzsXV3L+Onqft4ZlT4hRRfrogmHIP8qswuZWugsFd140P
ZazcKm+GIzCvxPCwMK7ThfL3pPlWLzwIGg2ioWnf0sl9NjnQf0MUqTAS8jrM7lsn+m38UxPpP+M+
5qpOjhXoBZ9L7IFwjMNBvNDgH+MIz8rkymDJdKpWAzWY5vmgD9wM4456QrcD46ClPBxtUudsuJYg
Rfq80kocSH2qi8d2rUKu66M7O5+qrV5YO9LbVBcHcjggcPUF55E7iMOo08TTl/2VouxtbiU14PK5
H1YxBlZu4HrDRUEwNPNGe7bVk7DwoBIGuRttsJNrrQJY2l3ttDNV5Ew9wmme+rV0rk1wVCnKuLlI
zDQwYzXupiz+TpsQInp1Iv177HHxYTsCOJSl92yZyJnaerSLzcSvQ40rEqWFmT2vrzUkrg7l1apy
LLbhQXMLPsoJ4fOBqQEj5Rrhn8HPgsRfPwhWgRqAfyIwO+/Oiihe7YFjjjRblOpe4tb5YPJn6jKD
SQnKBKGe4WtKcW/himBZiOG6IVKj3LG5tEUEAoQG2+2Upx+5XkhsQZpx8Fp3N2ICCCo8whviOXeW
OQFhFddj4SUIaOyA+9DEq1p0bLQVdsKRaHtSO29hCfgpJZrHA62h6Fbnhy3bu1ZET3lJVldoH0ht
+GwblRtbvWPDFk89KHbr0Cv1XDdtundcsgNLPvOhsfqdAfWHubTl6C5yHHqYXluWpZa37jTM9WJx
5UmOQhxsGqDOJT4yi3l+LBHvU8psNrxT5Ax0ZgwnrAMr7b/NpdJpEDYOlqlru9wDwjdxOVC1eGiX
adpz2uQT0Jo7IBoZS4G9vSSfLLJRxJElcZgYQSxgEYmFzxL0OHlo+v4I62kI5pRbQbXI67E3thV1
8fmUnlV5SkMwI32KS1kuzXU30S8vU1a1vTB3Uwm2rLdopInwHqeUNBU2LK+Wk84AOvQwDYj+Yc/m
DXhaJeddDgQDnMQI/L75DjMFcYzassBhfIVasTeXsNw7aXdyNccODGSztHCush78xFy0/UNvczM1
S3gyhdm/5ng67qdIXZJhOknnvSw670V3cIz2SZHg9eu3btgPJHpbe2/lNGoIu223aEx+6PRBkUBr
jsJQcgjDUDImhghCECCsRaaRKig922faWULbofUw8fySObHETeiT8GTxv2zNcG1RAFq7cfUw3gLi
AVxdnr0EdqRVqP3IWwyA2tuWrRvvJN44H7jdCdc2hRvGGOT5oF/SBa0yKeVd0zgd+ha85BoY8GJe
4A3uGq/wk1R+DSkP/GGBK5LUzYntCKM7qaGrxKkDumjYv5hcsHKppy0XDZa8pj9ROjhz7ICU5cWM
9pqRn6kMwO3AM4bzGZw5u2K8mwBXIefdphqrlk6aLPyarZfIb8JO7/Mxu290QYB3XHJOrek1h6uL
PjV+nhk3TUMyoI4ZYeeqJiRVubs0yz60bF2zKvesChzFDLYn4ur79V+eE38S58DM1nPaBUO4J4B2
W81ptUvBmpA4waWp3lsrcs8ZjRYX7qn8Mh4/pUmPwlDnu9EIBdwUVPx2bEhY5DCYknrcVl1HnTHA
gCSDyOflFzvrB3atyvKbxB74zZh2U0DSjsRHmbjhCyHhmEcctlYrbEO/KQZ7O5Tg2CrSBSkQHk92
72Nsn8B+45loimqXzWex7jlp3ztSvIZFJpnehvlHKBx3a5gOnnq7DhD76pMq5Je5gP5y0/y+4gzE
2dc9OJln+GGrA8YYmQFYMpAInnczWDUsjEcai3jLBvOLlw+gbC1vo461e9YBJMjsXt/qtffqTXDa
8oRfta3klStHkzvV/DDBCvPrpCYgl5vZQZQ2H+fwZQX8Ld/pgaFPM2svZBXZaVFWZXlJtJvjFjwW
swKrTMAiglW3NcZA2JPyIIT9Ecd83gSdCltGt0M5WoFWgFZM4+UtafkYDbb8TtNascVHxTNFow0n
u2+rbZX5gkrtDacPXDvTcGqEjR0/ABnmungJ9KTftqG1VTWRh9YmCm52KyYEhBeFhG7JPliK4VrL
5jd44WfMvK9ZVeb+GGJjS79plY3ikXnBkoYU1dC3ASageJYZSwyClbcdj4OmrlrfwThUTxhirFne
TxYKvwqX+xk1Y19NmM/0dXbUkxsw42Q1daABUz6+VLl9t0K+XZ3+H7z7Wau+h120aezQPofF1xg1
BmkLec/hI/ErzT2FvYj21EczVlMFVtFmj/Q1epin1jOQfHPDrPOLiLwJKQuWwi3LxQYDR4KQY9T2
65jh9pvL5aDi6ThqGObNij2e1WxVT7py0N8w2OeBOXivMlk+OPxjtTngG3r1LDiZBQ0Ww3xvOc51
ZtBTyQGCrrWTzU11qKkUiqf5Le1ZmsnhdezFk5nO536tNekG7Y0Snly/8RLnsG7MwjjEtJ3P14WB
88rsp1verB9rDZkdPwCUgYBCZCOydXEDvQx8AHzTOA13WmGcC8fsDkarDtnCzQWcyCmV86EgUjmY
4w5m4wkNDKSPbd03kfHc99o14iidrzHryvoxisMnTzOI9zf5naWvG5sqf8C4cVNFabSro11pcFsH
EQWGjy6TWRu6Uyl5hqcLxg47xgcez4qHcDGfcsSPdHpYlLUd6qeyxJ4GzoOMnHY3gXDYzpUGbofC
GrZrw0NnHhOTA4iK8RX9j8j+nxLZrZ/Mh38usj8W723y9idd/W9/5Xdd3fxNSJMYs8fXweWvk3z8
R7cFoXn+QJJ3tBzE939X1s3f1iYHuhJsBxMMf+/flXU4ABKYP3/2sxDDdP9LyroufiUEGxDvJcB1
yU8Njcfkp/ijsl40ro3oy20N2YsAwHybUeF+bOh52oiII6XAwL8XCIILMqg/kbQ9Uc0JkScmWdGV
Lx78mRlZAHTK3SjRiSys/5jamO9t8zBncu/pw3VaRQREQO12dPIyXqxuvAVTuSMbyoDRghDMyKzy
0ekFMRWlxZ9CObfRTK/gEFHRNxqseoVOdQ+pGG4R2iObe2DmyfBp2SVImNWxF7fz65R1+7GjWjnR
UTlchyFV6f1w4YQYsFdjnJ3op6SzLN61tug3RpkqKJMaItBc+a4mejBtxleW548VkTcBByiRaKY5
jOLdMkbzGZ/ZRpULGe1FEvhRyMymunRIR0FleIBQ2oieM1fKKw3Or9fHoS/d4kGWUjC543Hsw7mk
0BMdMloLAMSQfTVJdChqGjHIX+4nwdyQqOm6aKIbNZmwprRdS6kN+7TmJuRUA8tP52TcA/vm508C
JE7nbPfimtjcuSz1H0M+xxDdbPqB++7CWEvtHoj4EEPf6Fq7oscrH3USjQZnS5fbDHgcAuxwOPU6
y/shGlJU/25nQKW76WJyODUS66WezvqEf5UjSG3g9TT2XKwHw3wimsZaPJfpQcdZPOqR5DlgAtrF
GLST9ahfpS7uocEBpGdwGiAwD11aNWQEl2hLvWK0qxTYXuEpi0YF0ww6q8G9bFI9PCah3Amc0SgP
m9BTb1ZJ+M34IVoZERls1QpefDKZQzSuccJHLUJo1JC8D/E1Kg8nt9EnJ95VFBmEVIpCkwBvufSB
8t2EDXpeEegcFoNw4dDpVXQH9d7o7cGB8cKE+WG0ubighX+OxaRvZ8se9/FSHuyw+grD5kiP2A7d
PzmRmvH1Vv+ByujuS+n+0HIG8j7lMDI+zyVP6TmuSPkYxYuUgEcrJqug4tE8av1wQm1NT3pu9L7t
4OkXHBWJgvVBqMHnj9rxO55biZl+zX0ukFdFm+xswclFX+qbRnmB10FNTXKQto4WWxsJlfHiCZ3x
IntwVXuRVf9eJe4lHdgZhQjfSVLIwNX7B5rNjwKrzG4YyZ3NjntlS3Xo2PAsmgzMWd5gHnLwRMUH
XTEwWOSQC5AIEYZZAZaUY7d7G6nU2CcGnNysum1StgINcbddQWxg1y/dF5z/bTTFN4y5+Bva1euF
OidhLYEz4/G6co9Szon4psOr0WSka2uGL1l0y3aRtOcmvHZjNKCxtbxs91U70QnXV+YRK+oLOSGX
B7SZnBIOx5T21iZGFxoLfXIVV1bZm3yWwTEUrbuns/azv/HYT3CcRdcsVlU4aciGWL19O9b9dzfH
1jC4DvkugjdzCJrRZfGNEypWtKM0QHZLjJf4bkntYHabNDxrDlZ9pqv5RPibak7FiNnRfXeyTAa5
QqN0mtdsRRlkXNmjs21cxuTESz5VQxFaOv8oiuHdjTzT70T+IQv7RXjhQVYqOlbzzKxbY1lsBu5q
WXbbyIEJLBJEi+urpMCHrmjQ2Jn5azaBi25o9DWzS1b0exGxM5ky7xSr9KzPnNpE06AlGOZ1o1z+
b9UmXQHoCncz1P3hUJJVtoXY6VKnwIVjuwJHQ1Q4gfVJCr2Z66ewJPxSFDNioU4sKa8ejHhpaSDl
l0ztPdoEbTHNzELA5LaVWZqxGVYgB4mcrYhDhPgYJyYBzPToutlrMlTHEMQxvfXDpvKsr7COXhWV
p+1ASM/qszLwKFubiNiEqg63GW3J+0E9S1WaK0f1x8AXGKSzJ1zX95ybh9uksglZM53aZneNLCyP
6YyqG9cITkn7Y9G0mTRkeh+zEVwESKbS8fLV4/sV1955EeZFZO27TBmtZEtPLf1wfKxYsg7YQqlc
soDgVh8EWmBr5om1MWRyQ2RsG0YPvDikkGqumaTPX6Lsg4wCGxP2Vd0RkybLlJ8KB0bDLD7R9/lN
cHmfhRifVnyHFRFpceylvStzQl56RbYwLDhHR2GAkmn5WddtyYSDR11doOz/T+v2uqP+gsehouE8
f4/ix0StYSk5gVQYLWvHFTwTLOPl6ZLiBKhU7jHDHBryt4nCkWZ5hKK0ieBjKYF5FhWjue6CC6kd
62tcya52zSiOVrCBLKOT4FTf9XmIDzj0WG3V5n2UETJKQu0jbKeDq3GccwiwqKShuzUjJZS7J6LR
XJF8eJC95G4ekcm7xvwWCafHOXVtKRYEfQhuUQ/lfWdpj3qiuweOSg9jtJwhu9aIZeiGPPjrUL9S
Cx+v3oYMC9uOxFPT7OaIxGMyDQE4vkTMFo27xTZu5m9JxSo26sdHWWT39IuuDtYDX9AONPRu3yvG
73Y87nO3KvYJxd6+1KOCQ7j9OuTdflWWDj+nk3HZtgX4MpWCKnseWEROk3fAuKxtAW3tCd4WO+6q
vBW1NIgosVQc13wgOcEVZuQsiUGUlYIPeAEsEQA8t6WCT+GYyTaZnbue5GHLneOk6ZhNv1OADvIT
t6PLamOHh97K1F00EWHMovQuY3gyyDbaa8iRDfFmFNWrkC3VjjYweNLQTzNN7u0akczWsKQucRzN
b9jRjH3hVE+tdzWSrWzIWC5r2NIhdZlMMVzKEGXdWiOZlZBbuQzjyZ3geLoojttpjXAOU/RJbTUH
svDN7DkJIqvfpWvss10DoBZneRZeIka6M609LG/yvQRGOwKfONnXMzJp0rE62nYKsJZ1LEnt2W/X
4KmdLN/ayMLTWNoNXOt8lYkJ0qaSLFnF2njWynYbGd5ztMZa7TXgqjze+BBfWkb21XAJwYZh+66T
iqXA/Tw0nPJb8rLDlBOcXYFSfcGAu4ZqyQ4esH7Ul4W8LcuXrQaB9GKQxAWPArGObG5FRncmq9sZ
9e3sAZxqoa1MpHnrKdZ3ZtyjYZD0pWj8CJD6LZrf4zUI3KyRYH0NB7N/fSddRbezcdWTHgaS00kj
9BOssTuAtviz5dD5XYW5PFQEBov6mKq8JIrsh00Px5KcsrUGlhmC7CDFeL2xXXud444Ecsk5y/Bl
XAPPYjj0awCaQ/e9WiPRDtlodw1JO83iIU5OzJ8kqCEGl9uWTHU4prCHGoCGPAtY2wc26etmWLJT
SB57JpfNhdEdGvHVaajjPclttUa4J1x6O7Mn+mnOuxZdi1DmEAaaQbYil4CFKoy9G4NceOJoO6vD
5T5gC0HjZ05fQ+QhBu/M5a8sa8CcOAJPjnU3j0HNCij12+OD3bXNdTLhts+AB0drQJ2sXV7Pn/Ua
XK9/RtgnpkKSgQiv7PmNodlV82s4GDtiEtRssfD054KOTOggaxAYdhEEHhYYi3YqKLOhf+RserX7
4J2QHaurUnXnuHju6VFIs/xC/jLatmsGf6VJ2gxHy5Js4eiTvqjLlCJm7m6JS4A/vQfxB0N3SRnP
QuL3E3F/QFVctysBwAIFMOvNvZbBBsh/UgK88CVfsQHgA0JM3zTzIt4gzWM74vKU9pqrfMwjVlK8
TMjpEkwSi+fdzKanhu/h9L27Vyu7IE4cmAVp8ZH1z3FqzFtL4XUsWFmphWcG8aTGbPXdTDwqrW6S
GG98U510T11wIAAFlvONm00TYg4qS9sggmWddu+NGpRuah0ywMd1spy9VbWuV8d28tkQG4abCiJX
NczfJHzg7TvVrJ8ghRwajUzDQldVXZc3fBrB9eNdGSMsW7RhvIi65XTiUI47oekEEdMSVcgKHyk3
aQw5lGM5Lp4ami4wTwWcpTxK5ck+ELWqdtiGxC7hHNJo/bWH+TPw0ldWqDx2e7w3bPfaJbnDB07H
/cq6cQHi+Py4/WHIH3jh1InqZGriS49P3EgYFJbm2aPikbGLIynoFqYem23gRDtTvnyGkbixc/FM
Tx64sLpn+a2uKnu8a9tu3LEPADkASGJVtpZ61ndlvPBo9rnG3e0ylB/AQW5EV8p91uZPEasfezZS
wNmTjdqv+DSL6R2zB1V4iJcV7Id56N5xHR+9Tn6zNZgg49A+9osfdtXDPMk3GZEIV7kKbwqTyBf2
6JVY5Cp9ywOW08qkHhPztsLLlijmqXao5hM4/NivGuOI9P+NWLRZND8Wd3qZanFJoQmlqb0NterL
WtzD1A4PdDE222yUz7DLOBUP1xFJSZ05j2zUdpbNHq/6RuvIl2gGAN2w/YrX27PItd3YEjh0Jxq9
FR4yTSO3NQ3pWxe3DJpaEZ4dGAsm5REoW2yJM0Thgmt4qrdLz+7muyndTz0LPz0dQ1K9modt56GL
6zOwjZ3HabqPnhW3DAKLFe3K7kHEaNmJuXBSWm7U6m0R4MzBoq8XasiWaU68lEOV8xATNpEtKzUk
0/3Itijy9A8d3bX1QKvkTvk4UGrru0X7Rs8aR+PJ1mgdMCtC+rNxa8CJDo0WTpjT4bvQMtBGTPYW
O664BozZDuYu4SZOrRrvT8Hma3DencUw9/30XVj2V9twnstd3hSEhBdy+ODRvPAz7ee3TuLO4wk+
EWfj6IKWEIG21nuHzb6GmFnbbrot8DassW/IBU//o+/9Z/Q9Eo9rc+w/1/ee3vL86399/u//W3X9
n2S+3//m32Q+5zfPdEhmYJTlPwQP1L/LfPI3xwNJ5rkSV6sJbvUPBlr7Nw9euORPQUkybvNHXTX0
8f/5N4sKWynZfvJvugRc9Xcb8e9wShzI2Jajr+r3//3HHmZ+gl/dszbfAuQ4ihuGXIMv9yeNz7VT
4hZ1NW+kXefA1WlFtEN99lWvmRuM5j3FUmBPKvztyrnTGlypNs+Wn2uTVBuP/ZpQyo2dxiAMbDhB
CoBLR84TNgANdcWbhhex1LQHK54dEuYtDA4T01J6FuvnDn/tXNcqcJLuSbGyZGyxNWwSCDZO3eAu
yAYa01jztODoXVg9Rara6xjnBnelGeYECw14B89zDfHJdU+UwQIImcd258bDt0y3y0PmzI9zC4Oj
KT0Kv8Es0V2B38D8RtH8tna538dWe8nb7D4q+fkiZoRypqCJw4guMghK1C15CQlzvI+vjJafDtCg
YJEHlVCL4RRtEoTD8K7KagePmOAPe3Lfiq0rOq4D6lwYCgcH4kMabe0CbZBqDODIM74DEqd0T9IE
sNcihiCDJM6mjim2XQdBMtDEW7lHx71xjLHm4XPmJpl8ZfH42C7xgd73CRSz4Oabgu6W+to1kxEx
B0aVlkXpK2t8NBGyOLCQsVe12hNfK1bb3lttts9abp3KgTj/kjq+2cVXrfhiqDkbU1OdYxHeSlkX
1zhP4EB7+A+XaDXMfhvp7Ain+kxYE6dAIu4j1y1QLrBTuv3qS+0n/MLFl2ZiNWun/MVwTOZJnq4k
ErOz2ejXhLMQIlEbT6k1H41+FAynGI3mAhgmdaoAOyh/EjaDnMVONYuaN2kTX0zojiE5N/0s2KBq
h1t3WVGSU3e8sclBH9GHOYUmHvhlfL4EqBG9N9ww8dXs83h8I41W7Rzv0VjbWZvY3enj8ka7TnRZ
jJKI2vieTaT5mndinjz0JONur65pgsiwlB0o/eXCKQex3fOFHjILeMDslXBm0pu5YMITTYkjuumZ
oUg6xuEeKCadKBOjW46yyGMBN7iu8Rlhkp4CNHLO+SrbZDOTYYNt25LZvLFl9OEM3bdsRtuga5bN
UzP6WXI3D/w2eAzeKPkiATLB+3fq5y5HcZtEjedMy4p9BuNcleFd6dbvrbk683AeWtiHQb7fSkHp
WFmJ13T4mvDS8KzRjUs3zEZQOzQwtU31PpnqBwbzTWTO5qktP+eow1KLbu4jH35PPXwrGQTI0Zzp
lc5NrNhME3UVHo2mZ9YpORu30B/qmRN4lu4rbaXyYJzHiFDYFwqotwm2woOggIhYMTirzBpWBe1b
q5jFB5dHcETcSUUuP4NKcQPD1ajMUT/UueCJa3BWjXn+LSOaDaDQ0Rogog3I9EzWAk/rxmEqPmQD
xMulR2drza/edU4AAd8nXj3wW912Go38ZuicoJM2/TrGEh1VreMYI+YHlwYuB4avY9KgqrataTOz
2N/gkz6ZcHItTZNXafNspSvyAGfiRlfFIwMG1gXNxDQx8GmsXAOPTD2cHD39QufPT0VVvmGQeHIX
JzkaEHM2heruqV9rWAcmTK2G5ZuTi83Pwl+l3maLK0OfoLfl0+MIz02Kr9juP3nNjcBJiWHRKdC8
1vTGiClcJ2xuXlXd7b0pte9yqwy0mGanIVpFcGQ/SY8cLUyMcsur7aCXmrb37M2fY4tQmVc6srKG
yVPIT9aYo0OvL8mpgvQwTgBMbC8uLYwbW2AvAf60VRQv+TokNx1TXWwPbP/lw+AUhs+ohL5nXUx7
3fjkktEXj9UOq8grosY5q/rXpIymLbl5nEQ2N3/QBau3oqSOIUrdXYUbHt/XqevGeWtOFGp0dkVy
E+4qaji31ZQZdyZzGSRdHFjuusaZq3jjxdYDZNj85BrTMwy1ZFWbT9jS8qChd2bXrNsZRwLhmeWl
NdLujGMq4CRMSs0wul3T7TmR1xfMq6RPhwAnLXk50K77pkPAVPhWKzvOkc8wILlNeCrJAEoYS7xL
HGVC+2jPUFoWvDC+XkveFbL9SQpG1FNu6WfY6ikXhQ0M9mjbVWjQhK5paTIlfrJZOb4zVteGiePG
gtfn4zJGEWuTranesWtbQc7teOOwHQmiCi+rrOc7DGHxfSPF3jVEyJ0H7aSPAffrhbFL3W5vVYXt
ZwJEX28/1/EojpVECIbFBcQM3sOYThwuY55v8qFsrcq3Xcq02e9RSyAt+sfSyP4atMDxxhcivUfA
01C3C/kg4srb2YpWmV4Tu//6vHlJPlqabn70f05X/RxtPv6RyPpWFfzzL/8v//QL/SnE9d8ktQWv
+68Hzq/yq6/+vFD++Vf+sVA2dDJQnmlYtkMtEF/s94Wy/hszJgku09QN01uXxn9PakkY8bpgkiTg
t+ax+KO/D5oW86kg9qJj67F//tEvo+VfjZrGOkn+AWWrC5bdJhkt/gsLb0f8grINAe5WJp0JZCiL
uxhRdLCMV68sfFmzS86m8qucjY/8u9fWmPvAT5E9lRd3nHB3Aa2iYPgPs/p/MPuuubBffx6XPJVp
8Q8p1ljbH7fbE4Pm2Hsm6+nOCiQL7MGMr3VtOUIs2AltesAud/XX3/LXqvWfrwEQX8PixbB5I375
noMyMzdcLDYmlXPdlel7GmPjbsP6Sa6rpjaoQ3ONfSG8DM3ZItFVry2tSl6XijQpsSLl0Sqtabfj
+7/40X6N0a1vjytJ0hH2ZBXt/LLsx1w2kCNlDjGM4tCS9WD7hriPnQeLDl0iXUmLjhJXGhlPF/Hz
r7/9ep3//+8GhxCHwCrIeuOXb+/kPAiaDHdsNK4qcDK+Gkk4Yo5Ei1Vjet1b6DaYysqu3Bt6D6C1
yQ+RR0aNOXpB1qRvC1lkhtxbhG/k4Pdko+M4PLjdd70MYV/OH7DyL1ZR+LEHxnWgPCx+C+16b1N2
BKLqyja1H62RHVyiN01++etf0PglSfvzree0h5PC4QPHR/HPl5tbZ21rEKHbOPZMQVpln8CVHZze
vhI5JiwX7dqb5g+KQu/s1jg6tDATd4NC34fpHfGy9yWTHR2nhT9k4vWvf7j/6MX3DEEDvWMZrkMk
808fhdjJ3aYDFreZK7wDreEc4zx9X1+Lf/F91oruXz9znuFRnyOpBbD1Xyq8u0XZlrL4zIFLupRE
1FmsHeZ6tTtk/Z7uQUL2zjUBEmtZa8qbLamiK0W+zpb1UzOdmN5TE7zRWEEIk3KUvtUcnBqZ15EG
L6ArLkO5Jjv1D4tJl3fjsSc2ZEzatsfUHTnngv4oaw4xSy5B5uQfpQVvysv8GLg5rwDcUzsPuh7m
Z9g5R2xZ7xNbbJBEFjQgHBkA3sGhl+kLaKAXgMUgcuRGm+H6LlyDf/1y/WrA+ds184eX65dbZpp2
HU95bhfsjr71vfEc4wwwhXFFiQUfixiH2RXzNSZFC0SBtoUd7+eRySYFpmHeU0WU5sHPuoBFVk+p
YZyozfKOLGqerOa7YU334wJfPjf+RUPDz5vFL++zhWuIm7whSexZ683mD9U4bpiac2hRuVMrzR+B
M2yYA8FUdPBfsPf3lbx1bJMh2fqI0ks8J40/CWZ6HG6BprWYBKssAP/cVRqW2bD/AY9LjN3FHhDp
KbwtWeFQNkPRtcmMKGrnEjF1ToKKD/uWdVggJGAtaT+S2knRkhMQbRVqqAb/hhOv7+rGzmvAAw3s
dYYCZJSxib3orjDCg3Lqe0ek7yyqr5FhID82W3aXN1YTvwuqFDZhGbPO1aiG0u4t2rQLNT8Ir7zP
6+zO6HrMnaBgvcrk0yQJVcBbM4jAZ6jJhjwnjXiYjOrNIlNf/T/mzqs5bizNtn9lYt7BOPDAw3RE
pzdMJpNOEl8QdIL3Hr/+rkOq1KJK3dV9GTMhRr1IVCEzkQfHfN/eaxv1X2VjmL+YZuT8yY9JTYfk
lfd3Xmlby09RT6MS1VeqNygLKq33HeFelw0hjKVZfOIRC66EQC2hYZ0MMJmekwjMtj5PP1tj+1Dg
k1xGcxTJOR7LxjnGiXdbY9aZ9dhMqli/GmoKBmZxY1AqYs+uPfWZemgt77JUqyXF4AicpuekL5RO
in2KzYxS5jY27XglhFHPg5Orbsx+PPpKCgEuJoaPk7ST6C9GQutXHnlsbHIcrGivb+DSL4beoBvu
gS/zV0ZXLquavWo9uH8xbn/eo+BWZ+VhLyDh8Jat6T9NhGQdWO0A2RL3abqBfvfCefGpRFSUdKhg
omAN6x9KiooZx91UkA2Idzgx0rfBpO2R0f/FfKn/NF++vR8Go43v3WRz/dP7MfN+NAcnpPtG3Ach
ObtWZsUyGUmwS7OhcjIXfEFOGu6m+i6IXtQITPioLQpIqQoiEZlb4OSUyO66lYqQ3DDJ9yK7TiVB
zlP2Aek4rWj45xXHI3feIIw3bEKOc+Nc0ahnwX39izkNDeH7ReD1Q5mSua+ClTA186dFQJ3KpOUs
Aoq6FdbO8Q+WPt6oQ7VTaVtM5CgYg/nVrJh9NbMnNDtwaGiu6IFZ80bo+2iQCLMumKidGJDs1x6O
Ajkp+nkXbHK3u+TLKTCuqSjp/a0LBjGKopMfKIxXZU8c8D1RpsgRkkVAixg/WElrpeGM3y/qmP6v
Wuj7vqHsBLGiQE64aPQJ/RAumWGipWvn6xF1gp1geTajgmwAHRK0WV4BjMzR/igXRSQu+iC7I/38
5KacZkuQenHP+kDVYZO26rzBN22n1oVjKbdxlW4ZQjsq+UtfGoLKq7zGDG3TTGnJg4UMa7qrMbK3
ro9TiN75aDWgxWvNWJHURp1GYHOc0CW0yGlC+CRp25x4faJfATsbNx23mp41VrJdVtKt9gUAmPs+
8w8g23ZB0fIkwfiZoukTdqV5EWVzkZ7HFJQiWyc6jpOwQusIJxhF6Wtq3PuqzJZQg1c4H3P4NDRO
Jkwcqn0tPVv4GfY9p36ngD43ZncRi29UazgL8JSYSCgJnY78F9+oVlkIxknLr4vEXeiK8SWXLtDG
pTA73lqRvnBa47zhdSPTYa5oqQj2G/aPM6IS9oZ/p9nsk2FWKz5QsCl6zOkztvgAE/x/DV8kaS4W
tZvMb7YdRK4+sr807rSsbfW+1wx0VnBZJ1L0WoOl/zhq9caj7VPhDemDrWJUD21i7jDgrcDrneLA
3MektFTCvQLlsu3D6CQP7+2LPtg3+ZTeNRSzB7ikyHYWtDN3KTAm29HXJBsuFWkJJd615rwD3Gwf
4djhoQ7WiBrjtagfFbr8C7goz5Yd83WhGvK0+xqJlt4ZFzgFCAbwyMNh8xFWtDGFJ7bekMnqGSOK
GGeXI31LNUGkW1r2Vyq3ZoxpLl+FjnvhWlCeqmhvxvUKJAaU86q+VVuCdzLnFJluTslsYl+ZQkWF
mev4a0s8V8b4qbZLjkKw9PIVIaxLyg4LgH3pOMAhFTgGFXfldviN6vTcpOHXZ95mQhjp69SL03ZB
tgP9P/uGh3Xd21/RC7GzD75kMU1CxLQtudi5xmKPQVgQDYQMmOK/jw4Gsw9ssJBNHlyqNRWv/SBg
iBMuRy9li+b+k5E2W+idy6ScCNhdREGChK40d6WhbNi+LaG3b4HuLcuetdbKbwwg5SmeV0pJHC7r
bQLAC+7Nkt72PV1zPIPKrGidx9ryMQjPdFbQWmkuJ14e/uBao4WXmUgCXH+Z1uWubLFEIBX0cps4
vBFjr1C+pkjrdsBCn9pUUsGIHFzlh6wbCZlIi2wdx1G547NCV1OiAWkLxxk0D/OCkEO9O9rxXY6V
cnjwi5lHdS+E+qnXR69HxpI0R2Edg2Rd56gjUvQGruOQnNsyEBBtMGurnBkbQAvdgFO/9NeQCVfM
BRSb7uoiX6Hh3aDQukv4dgKT+R6ioU0pHA12LVJkDvnOVgRPEg7yLMR6QuBykdh4+xDSdr5CSHQ4
kxifSGeriaHODZODi5QiScmDD+SbqEdlGdg41A0kqZozkOgqLnsMwfVQvHj90eb2KUY2MxUd02a5
bK1gDdt3O0QPYVTcAPRAE4yhv6wbHnb2FNz6kKJa0aebTDg3SFgxkDs3o0MlcyiVZf06M3EB9VFL
H8fYQ3mi3oWEAOvi0RrhS0Wuc6fl4KzpJ0UTn4DTnoDs0XYo/Xp11frNsfQF4oIX9vFMBMqGIipf
ML1rhjBeYU7lLERuNs0qKSOBU1t0RL0DiC/oCtlmducGxa4o7nsshNRbZzo6BiKz5118Txdr3vYe
WlkulZ73+bDxXFRzhDdnGEcy9lC+e2wnkjDc28LU17j8t3EQfZXTojnRQy8m5GPV0dfao9BIffGh
GIsvoJJ2oGzG7tx+MkKPIGRfyhpmNcYu5Kr0VnpU3wctIFtrdJdojGejQPamE8E8aTvXnZ4aR907
9PsQ1F4H8vnPneyCUzk6B8g0gN/aFiWTvmYMAxCXASgEqkXiWlT+J8sp+Z6h/hEMVsGgFdpIxv0O
1TSOOXOW6OWqVcTKYtDYk35beNF57QEjQ5fk+zZDmhpCmW5A7C0r/+i3YknICEYB+0YHQDD6F76Z
H8X0bNV0GY0FsF/iYZRZn2bnRR5vQg5hhQYxhx1Ozsll8J/a6HPH7IkCZlGkS8dvF7mBeh/ooKKJ
ZYjyHDgxcyoBbqa6yw1QtGb3jHHSxo6afrWh00GS7z6XwA2r4jMdmVM7wdrUmy2gEh8Ey3OhDQ9D
baaUV7unyi9XRkz7Qxsjkn1JzFZa1pqIoVPHz8aoELaKWDjtmk1ZJl9hfayHCvJE11ZrBIKnxlGW
hSFWqbCPY7TCi790VdYjOjUlug4O6BxjlLVcVC3LP3i2eetE6iekwED9YL0EydFsMmAe4hPAppUe
RvPQTVf9qK7SAoxhjpO5D+29Yq50A3G0MHbjVNx1nbbXyUKWJRDHrTAn1+vWnFjFMb2FCNB1YGV8
c66JsJUkFW+WX2s5Rkg71w+21V3TLLvHIo/ZHje259Egrm3WmaQFAJ/4zSG0NfKHALj1dHV9+7bG
fwdxA/yyfxSEQBsDT+5UrnWnWpOMshjCHi++eGKXEKHysWmgIRXGelU8OFGx94UlN0ZPapkS1JhC
gx4l6tYyt1AcHqIRAyVBv5y2BN1H+1ipErz5FOuMPSU+QV4+H43hmojxbTIlG8IKN/CcLrpda2qA
gHYRFjDFWFojMzvplENcveDHXtXquGoJN4YLspla7RodH70sb1u13QL3zTybkOVUWzRJhGLpeyUw
QUbV69f6RcqfgQc1JBlnwdVUKhsg3VsfEmJu+ej/8ju5mDqGXtLXxJhMyzTNDRLukk07aQcyBj41
DHuTU6cKp7tzUQklypZW0h6m2l2H96F3lI0TiEvaieeJwm4tNg+IqdknI07pK21fgWeW1cXOGnhG
hrmRqStPR7iiXtNvatlD2FusIHfGEN+V8GkH5AdEEZy0jONURe1ybkUaJv0gX2Oko8/tg8LxlW1Z
TNYu1pQ9jJaYA1h9aZbDllQVnN6kQS+HyrwAHoJj21kG3kMIWG/HPEt6R+3d4NChrYIEHrMfn539
Vyg+0RIGkpI+4nE/H9PxmWAKEFwM1m7QNn57q6TKsq+bG534zwl1HTODr+1jvYxmWYDrMIgei9a9
CtbRtZGEFZk+xFZ313TFAHq0lEm99GSXfCXoanWRLgahrdvBWlc8p5PNtkInZrhwjrmKqJB661zV
2lOBZD1ONzir6VyynmaN6OhGjZ9Vdg1EWsktXUkIEAlsUnIaK+swKBfVkN94uGSCUcPgPN0HHLWo
uB8o54I+qtZA8lHLco5VUasX806mBGK/XqXmXUrZo9Nk05OMg8p9drp6i5x1K4u+ZtjgFWdxp0KY
T5R8CGk42F0xV0nqKrt82WESnIRyzMb4S5NN91UMuLCI08c0jgHGOsMShgRijpAwRN428k+bZ5Zk
ACW8mKJVYijHXqZqyzIcXSKKIJ54auifzjhr1j24eccWq5LSWk9BpnIwnU5AIaMofYQRdK9GFf6t
cwuNNrJ2S0Pu1/ChWXTJNjAqWVZ3btSSQ0NtcXxWFv0A77DP7uRorww2iuxgUD5caFaPnYa46A41
u5Yz9ZTETKfUbRPLHNcFutO0tenBe8so13Y9JN7AUtj8PtgoSQv0aNFU4D1BedWE59xR1y66FesZ
WGfj66DfJ/YX2zeeRB19nQbjEsfyea0Cw8qSg4eyrtH3wiFOLWCmrBbu1IcLOyteOkXA5hxmWsUO
0VW6+1ALQE90Yh/Dy63i4jZXq3MndgU4cafGukTZ0nLXcassvTgBGt2fMoEdRYErGnrxyZiwQae5
FSx11VomrumTAeobZJ31oD99VlxyPJ2F1XU20Gm08rUeXUiFybamPobhCDpW1sPAIiYq4GjchSiR
UWMT1HhMFKu97IM5uD6TGNTaunTiot1apUOM3zTuoVoQqgW0fSMiO75t/InDVlLdWkLgdfFcE5oY
97r2a7qW8o9+gzizwWOW+s6XHnHFohDO1iujR1ocEDsDnz0k96FwSAFho3MVNpzfgrQgQ2CexQ4g
EV9hN2plXxG2RJz0WLUB9WJSxU5oZuqWdzTuyUC6iXWvX/d+EKw0GSiUNu6W4F+w0g4RObaB/m48
TyX20tC7fWXFBbFZEe5BQijpHp1PBKdVyYlhvoTn8tmkH8C6Un+FNw1PKjWvncbYT8gzhaJdmJV2
jar9kzs5twOyhDzzn1BycNrW3Eczs0+cCbM1wtJoITu2w0SVoUydy6Apz+3GvuX4tasnfZe4ORk+
NZMdPii/nl5E2KGDUbKLsD8FEypjvs4+5gm1DZ26hnKsIhNRqsXgcfFOlt62oyc8H4T/YLDB14d8
0/pbv9HyWasjrW/IK5ghaL2wLcRPAm1hSwkU1Es19wvrXEyowfvQv29JACOZiENEAw5h4tQSSTzF
MPCOKgbOZ42O0oLO/s3gM8ymV/eJRwnO4LFnFz0yp0sDuaYjfVDCmxoMUm5nlypI44VqmmQvhd1G
1N6BQAh3JnK+1KB3lohZKcTE4iv183PXc5WZmnbnzeSifyc6s1aeWsonZIziijFM96uF9WndkxMI
8vyo1gUUXtCMNEAIoFwqao1M2dvnRiA3KKRWXA5IoWdGYOtzo2IT6EfruLPJoSVxeC6tgbUPPcoY
28+A9pmKXfoCuKfVBU53Z5nG2Z0BR6vHSLflXJ5yKsHOtMvi4MZNOdb3Yo0MmgAE8DetKJaD0RBw
JZFDUxozeafVuSryteUUa4wq/jzQ4+ykqcmTUq1oKFmkCX427BEACDb7prdGTgqk9vYd5PqUKrBn
eg+4+l88I1oVg3+yiSoI7ei5tLM7TgS4o2KymWDsNBUw9ISim2I5S5uaJyUdARU6ti96w1mPWQAc
0WtPoRldVUQRwVtAVRdrJ+HIXD3pzUh8wPcNMCW7669RfMkULWTjTSIoMsTTEijOxulaHijRntel
CgunyPflfa94t4o1bqMAFjCrczQGHBqjLy58odZ2mC6/KIWK+sfpeHRc54ItWbLOLWsjSJZT8kuC
LVUEMvBxYT+PHoorrzCRx6NkoD1zjkKPrUEofY4YwMxHwwSGUKfcCSNoWEZq4aJCCbHtZPPRqU4l
qtclTBquVY2oNkZ0XILT1MqA7DUH8CtLfrdjxv6UCERkvmm0knAD36J811vs+IyBTb0DLmPWoEpb
KRV0yna8b5pgMWZ2eqimcstp0FiEzWNn+dOlXcDg12xYSpoGay3vKGgZ2qHvveewyfd4fvKt+okb
82m0KXbh6qF3RDI29T8DO0AunkKrH0lAgA3HDmBm1Ea8MSbxdTSNR4mzywW+UMcGc1mJLptrQwU5
w8XPOpjF89RQ1s26aKNJU0hbQTEV+YnNf7CMq2aYJZp/HvQMsL4D1YZQ+5iaDA0vHndwNTqwGTjJ
aqyUM1VHC15q51Sscq3oOGkSA2f79dWkEaiJ01eGZXGmhG1whRIdJ+1gXtXFY2wbnK00NiVePyCr
ca+1jv0SmYEPGhmWDnyqedARpTkyqNGcQSAtRHWY9B56CDgeYp126amAAaG8uHX9UDsYivSAh6D1
J8xCMWluei6uJhRcJDwjVSuD/roZVRKZbIO1uzeydad529hPzxMmvKQ14JmV3K9Sl4ZO3oPtPmPl
Oqi55y/xK6vzaILAF2CjWhjJjiNat2mx8XF2NE9N8VkRKs2BTNL80K0u7QA2eIK3TO5TjS34M2y2
+MjJZFjHtQy8bSpIkNhZgM817iJuy2MSXhFT92iXuAuyMvo0tCeQX8UysERKoGpxTNN6G/XsUzIL
kmR/UdXpwc4p6tik5R6GqLwcG8A29USZy3EwLJqWBgyTNRSeenDJM2VGjVgXGmta5WcPore2Htvz
VaEZ9/YQH4j/Qo1kG+DNOIB0UYPyjmp1BkGjDXs6e326dTBgcySCA5SgV3UqXmYsVxM5ILUMirmI
bZvlzU6fuoIzatcSMUVeC6QxwDZilE65zNpPdXrZpDR0EhzSiyhGI5Ur2QFLTLOtZCF9CNRm5eeI
vyxvYFUqHz27QFJpo57LIWrTxuppUDgjlfMRthSFYti4SZaualSofLp+LRLM03mvEsBn6ejVbTI8
tE7i5324hbTH/HlpVO3So9i1nszhNi969cIgg2PdysQy9FXbjhb1Xehjj8tKMeJ7x1ocSQYgxkgT
WxFcQNnT9aL6U28LZTlOyGV1SREMwAmWDQJZyRdkl00kEsjBSrIHyT44aUDAkHbpSk1tRl1rZeqx
wTz6BezCTiu+TGxu6UhDKSforokcTKWgF7P63CIz4GIy0VzpifYVipdeWO22qZWXEGTi2LrMOY7x
yNEvRvRMsG8+UuDoQS3mkrloSPpiGlTPvt1dOZLLyM7pOAJqjLvicyLJjUTtIB4D5qhJqqMm+Y6W
JD1iCqC4NXWfckmBnCQOkuAYNtT45Z2U34OMhNw9zLGJePOJctQAVnICL+nZPtVITZklBuGfZcvG
oPe4IyXthrkBoJKtNdEfZRSuVGEe3WqF97SjhsIiJJ3Hfu/ddYBjWsasXFiBkNwX9RhI4g9EPGZB
S7IySxYjrCGDJFwVhL84txN7SHSymDlVXMYp9bt53cDfFGpJ1nJSXEcNUtV8yvdR49rLGpUu4E3X
4y+cHl9Y29okH4D0kiEKhtnlnLApFpqSA9oABK0kGbSQjFBssS62VwaKn39BThdfoh2pr+Q0qBrK
fQRUZRlJ6mgy56Rl2XeVWRYHfLzHqIJQGktWqSWppRr4Um3QYf5TGVslLf0PyTilr32Xo91hKk1w
YvAQjyoVNklGNZDNNJKVmkhqqrDWwusIOaPBJK0ntuSrUo2ja9DBXLUlfRWNEI1OFQ5WJuw7rIjd
IlCgcDHaBV1/7YBIstoF7loxmAb6IP/iDYxTdjYzC/irC/tP15S7Ts2fMjfd2UBihaTFskYuDN0/
lWYlYQrJeQNYtgYwS8hoPzMlc7Y0VW1fTF41SxKIC4Fk0/qSUuuAqzUlt5Y4W3uHmt3HpNMIDr+3
ejhkC7r4K+HoOwqD8bySJNwAJG5IMDQRI+OtOfnW0pTc3CAN+1WpVUtabMRkSQcf2yptjgq2JiTb
I3qLw7WtB4deUnlhoaqLDBLUhW0WwJElvdf1xqUphm3pc1ctSfil9/XFUupoDUfJnylggLsuTpfT
EHArQATboIJ7kMEh6GAqGf28Cji+JmlHuVfxv3h++FDnr/g82MM8hUHeISl3n1VHHEk2B2v5pZLE
4sZcUPSMymLbgDNWJdfYBXDMCVBH9GldKhM9PBUIshWk1T6UXGS6d8PMlKzkUCavmDprerwioKK9
a9Cbe8ws/BrQcg61wZXs5YhY7VmIdnupr0cLOrMjMDuktLe3nYL3olMgN0qaswnWOQ1LSIdS2QHw
GYML5VsQ0I4OVS+XVGijhA8dS1J0aU/cKEmPLiRHmga8MoNkZs+yrlmjZ54FQKdV4NOgWCLduc5A
UrNVwXW3iDrn2mSfvSAV4FAHLYGenbnNGkdbB25y78nvIR6c87YMViJUe7rJpOxoprNTx0MuGdmR
L4utdn3pYdfb4iB/aKuIJh3VxUAytk1g24GEbofmV8sUO/aWpmRyN9qxA9Hd1flp0AfKLIU6K1Ie
ra7UzzvJ9R4nnIldd6sB/CYFfR+P61xywEdTv39NK/RjGOETsPBAUsMJWCAMhJYEWRPpnS3Z4jaQ
8VLSxnPKiVZALlwtSeTJXaOZL3UHsU0HVO7lku5usN0bC+VUkYcdAjXvJd3cr9Kn0plOPdjzMI9K
uuaXqY2XLY36iyhtnO1EHU5EabKWx6kwT+/qlukrl1x1rGZ7Fqt+oaXBs9NT+RY9HDBylWfV4NFe
ANAepsmVDbBdOsrrtrtVTETZkuieG8lTKhnvUEmGeSS575EkwJcM+HkAFF4f18IxAJ/Dis+zDJRF
kD6q5XQIRG/uWFecZU/SjtOvLEmcJ+fF2NRA6Etg9IZZ3/R2d5uW3UVroeBgQwHoF369wEFgjk+V
5NqTpKazFenztSGp93RpdY40wDwooD/BWoaCIDjCGi+1SrdLsvMnIPo9MH1goteeXx20SvXntI6u
kCLfquS+7gRE4Fi9x8OXbbyItkafsrlt212Y53SdbPuuq3DSGxl3M40idhfwqyJJsmr0bW2210IS
ribJukoIV1lGN13YLwRwaIBYrXOr1/pSia9T5goOBOMuBJ9lSY5WLIlauWRrTZKyNeUc1EvAWyCK
Qw6yK6MEx9WrBH822XWeQMTXy+w0pG4Hst3/pNnFbQzWKynde6KXj2Otf2LRuRol/ytFQd/pPcVv
ZOup2Ci62IkIKrUGOqwdCLX2M3UfAhUzNCKuJGUMSYpxrHX9ZUohug2u2Oo59j49OrRUQzXLvIAS
waJhxA854EWs9Z8TD+kj1auxEXckUY9zPQH/QBDkURebqvhapMOlOiYsIVRmNYgefv+kxtNTGOs0
1NC7E0yb52v0FGQie96l6VrnAdZl+ojhxWgZ7IYqij8uOwM1DOYWBxYaaNPcjjTvia6kVx6i2m03
utKLbVfZt366aif22WXJJJ+xoCzwaa46G4ScGfrnrmy5Oe7Epp0pKowPbiT6WVp3V3D17isN43RI
rSUq7duG6giFG+uzk2GHD1u2DVbHC6JM980u42zJsJRxMprH3fJEeDmSVFUam7ar2OcHeMhbt7sR
AKA1XBUFmMWuu8oR99NR7dIRDkhelhxgCO1EX4RzhkBCvOznXqwfi2LcV57dcby8tsMBsHpcE8Ul
rHko22AenlBHbRBzdP2VFdc3KEEeNM9O5iIzPk8KyMahwrEWMsiGAUKt62AzjYeb190DrqSNjcQM
NQJ53qWMAUS9WHlM3VMYn4rRv8wbRy7HC1D2IwUZ9Irthcpy1FQDubWHkO8BnT4rW5iF4aqNSxR2
gr0mlUsLYinUEVLsvtZNf2rNbuOXIJmsBrXGaBe7oInvE3nAbnKHUBdFvyyKvITcmK3HIH3qTdCX
VpAtikw99l10Q2j9pgITTEIrNL68B3MTZO0qCtP7ApIfSxVPaRXg0ScuUGAfXKUujn1ij5uIjWpj
RNvAKBYJwPwtfpCLzNeJyrKIN+WpbS3kLmj4aIKXG0UyEgMUwvOaut5nJzA4Y2t6tTKR04BYwRxt
08A/JlBwZNLCXZ5bp77Co2v6957ZXpiIBmeYCtNqACU5dSclCPdJ4uPoq5FNgJPcBIq5zQVaMmbj
ZVLnd61LMc0wNEiUouIEpO4gNrBYt8quKTTgpA15s+HYX9X4R9QUTACtx3GmYnxEcHPneEXHwRg/
Ti7cS8WzCDkd2Fq1wUqviTtDCL5xQi3bKYXxXNsGUd7tRgWJP7NlSDglApRu+fmQl8SBRaBv1LbF
iWedT7lpLm2L9hGfqSxUcCF584Ukwcss0r6QVmwn+YU8Io4jDbxJCmjJsABkbw8PQMCWdWo9O23F
lYmmMHV7mZBli8gq4PAMK8XBZx3SRTOsm70Bz+WgTf2aBvl9h7lEMnwaDzVFYL0Qj3us4uHKRAVE
PoFFXF2pafPSx6ynZ5xUzWBYEnMIHCoFryUIAkWkvXdbdNgeLZjOHzcqPRLNYZBZRjTdlCr0Ajjq
tJwpBFsdqci0N90JoleV2z2hfMoONA8+Nx2ki1bt1ZxtvqKk5iJwmeTLrOdjpsh5CHD8Wrf5ZjKy
i05JHicZVObr1bVLmZL3iWsNc/zaiT1jPrgUwX2dKGdy3WluQO/A9k8MA9wDsmqT8tjRXqIH70qW
0WeDIt28z2K4pOl4wphFMHrtf+2qkO5QTz6YUte3iZmBCRueArSf65zDbFX61SowfYImBxtHPd/d
0k+6W2D2INdmWCPUuTr69LhqG0ccG0YoFfN+TOCQoFQZ3epeq7ylO0afB434ycJQzkvHRyKXuxNL
QSUWeZkjY4HHLFygnfC3r7OGnUZIbz0pPUaTyomfgweajFK9yk02FAyJDDHOhmxEtFcha4gP+NXn
y5wnbvKYAA1bdE19DLvM4HBFuUf7isvqRPKue9H5bNBHxas3ffISuQYauxg6s/6MhlCfx3q8tPKs
OsRhPB+kidgh+4pMEs4vAUAqSN4rMH0P1cBzZ3rJF+KCFkINj0B6eeo9Ig+QbR19Khwr8pdtuYla
4RgDps/RKswt+BAq4a06KTIZ2bf+pxRaMAz95EGQgdeGYwBsjV9WPrAcV7N2aWloqzwBOdOVWbaq
rNsUHO0hIY5ykzcvXXbLdL9pm8QiJUKiPkr2ecj3zEaW19iBtCsjDbq9XjHndH7yOW29lvoVC23N
1zzTLOul4FhYcOQuaeHPuhQYmBb41yhXDoUia0L3kTo2i3LgOyPdjzpYFL84/ucSyAATQrovtX43
6Ea61EI7WRqEPvd5mvFxYXv4QYkEQ2HkOw3Vs7oDGjAq8JDCk6Obeyc1975ugMmvFqHpRXS90qfM
sqRNFimZk6DoiXKe1Mw7DEqHGCM8BEMICUi4fD65sSbGS/ch8dXTOjAuIWtfZHrrkiISlUD/qdTT
x7rFgoBKb4WOeAlNloXNMPBXuAAGFAqCPDkc6QclRrCZ0FW1L6Om3imtmLljEM9bePivmlHpwPqH
Tf3NS/Td2/XTH//2EavX/3aK17cP8ssYr+8WKfnby5xU6Zv8T1lf/9Y/+sN79esLvcsFe8pboqNJ
GfPDPPvRLoYy/Ae57vcrvWaS/asrJA9N2LTPL9AH9DMku1g3SNt4/UHan9Ai+/ZrVTtTTcCljuN+
/zUAhR/u0D+7B//641291D8Fpv35Ou8+wMMzfQIMoE0VPjU/3gLKZQKw6r93G366yg+3QZwJx4SN
yrVef7ivP9wG90zgdVNVvHNvP29hbL/RbTClOfAd2uL1hv55JPzzW6CdaZqNZVEiZ+XP+1ug6mdg
jnEcOtpvOhKA25ofvgnGmYGn0rJ1VsbXn3fjwDlzaR0LIB4/znjfn7tfTAX/V48Bphznww+BdQaK
WDdMHTvbnz88I0AYPCTcm990BPDFffgeiDMGOU8TMJbXH9wMP0wEqsU8oRo6IPXfbQSYpoF56ENT
gM48ZyH4VxngvxoA1pkOccbE5PH917/XYqA6msEX9qGbYKigehhI9ve14P0I0M4AdTssFW8v9Dut
Abb46AgwxJkDLssxEJr+avgbZ2iB+P51tgm/11cv9wG6+Oj8r9tnpmPj6JUryY/PvcE+iNOWdHT9
Xp9bFZr0Jn9syBtsAnUWNuPbzI5b+8cPrzLx0x60zW87g99v9XNhHXz0JpgwFZj+BHmFrz/vb4LL
Yw9owXLNt99+e9R+o8dfE5r19li+HcS+b0v+k02gzhSPjxvE2a9uAlsAWAc65kV8qL/Xc4DR/cPr
H1O/xdTHf//Y4fz4HPCYuDwoMp/4j+Xx97oJ9OXktv1jk4HJJoApXqhA7uQPs8sPNwH8HcAPjZPn
t+fgt5sRNVbntxnqA8+BYBPASYDh8HYTfjoMQVmBrAHR723q/Y1mAV23vz2cH/j0+hkCThOuxT8G
+g9DQFXP8FMDfLB/u+/+W9D5xx4A60wiXWxHfrz3HxvcmONCMngbE7/dMogoWBMfffy1M9fi9MO+
4v2n1zgYCfbF5m/3pX/Dc37sSzfPbF1QCVOxJcif99+9fQZMB84Jm+O3n9/uJui/gE39xyUgtkCm
Dp3A/Hb4/WkIqOz+ORsIdgivP//BIeDfmCG/V02BWCfPr0XV8KV+3by8lQv/8h/8UWz58wW+1RK3
z//z37Jm+u4f3ozFy9ulX75jZP/2rkz2Wu/84Zd/1D9fX+fb//7tA/75pd+91h+f6o+/3IQv1UP1
FIyvvxi/vc2Lh5TS7N8fQeBP4Y/Fztcq3z/eyP/897u3+cOT/6+uO3uowyR8on7946Xfaicfvfb8
IXl4/Ckk660w8fErp8VD9j5+i3Is6+9Hr4wCPQkflCvgtagc/7je61B5O1t99AVWVQhcUbmD9jaF
D/+1ln96/zpvxbuPvs45Vf02ffcB3uohH75wCC/mp7f8Vmz98JXz9PGheh7fvem3w9xHL32Qz9VL
/eOVv52QPnrly/DlGbrnuzbEt533Ry/99+LnsfFtN/vRC9+09dND9u4+f9spfvjKlbxClit/T5r8
v/7+HPovP97zbzuyj77KP8/e+z5n///NhvKp/DWD8YMXPuRJWL+7Fd+OqB+9FX+JKf/gG78On8Lk
3Uj5Xlv76Fu/5llHxfRu8vvewPvXF//V+vq9EfnnVfePBuOv/rf3Wwr5L56Sl4fqb/8PAAD//w==
</cx:binary>
              </cx:geoCache>
            </cx:geography>
          </cx:layoutPr>
        </cx:series>
      </cx:plotAreaRegion>
    </cx:plotArea>
    <cx:legend pos="r" align="min" overlay="0"/>
  </cx:chart>
</cx:chartSpace>
</file>

<file path=xl/charts/chartEx10.xml><?xml version="1.0" encoding="utf-8"?>
<cx:chartSpace xmlns:a="http://schemas.openxmlformats.org/drawingml/2006/main" xmlns:r="http://schemas.openxmlformats.org/officeDocument/2006/relationships" xmlns:cx="http://schemas.microsoft.com/office/drawing/2014/chartex">
  <cx:chartData>
    <cx:data id="0">
      <cx:strDim type="cat">
        <cx:f>_xlchart.v5.43</cx:f>
        <cx:nf>_xlchart.v5.42</cx:nf>
      </cx:strDim>
      <cx:numDim type="colorVal">
        <cx:f>_xlchart.v5.45</cx:f>
        <cx:nf>_xlchart.v5.44</cx:nf>
      </cx:numDim>
    </cx:data>
  </cx:chartData>
  <cx:chart>
    <cx:title pos="t" align="ctr" overlay="0"/>
    <cx:plotArea>
      <cx:plotAreaRegion>
        <cx:series layoutId="regionMap" uniqueId="{27CE7201-EEE8-4597-82C7-6FF8658CCFA7}">
          <cx:dataId val="0"/>
          <cx:layoutPr>
            <cx:geography cultureLanguage="en-US" cultureRegion="IT" attribution="Powered by Bing">
              <cx:geoCache provider="{E9337A44-BEBE-4D9F-B70C-5C5E7DAFC167}">
                <cx:binary>1HrZct04tuWvZPi56SQxkayorIgGyTNIR6NlSfYLQ9ZAgiAIEhOHr79bOd103szqrpeOaIUt+3AE
sLHXXmvt88/n5R/P/euT+WFR/WD/8bz89KF1bvzHjz/a5/ZVPdmPSjwbbfWb+/is1Y/67U08v/74
Yp5mMTQ/ojghPz63T8a9Lh/+9U94WvOqT/r5yQk93PhXs96+Wt87+2/O/eWpH561H9z77Q086acP
R/fUrx9+eHpRYiiFdUY8u+SnD9fiVX388MPr4IRb79bx9acP313y4Ycf//z4/zGUH3oYrfMvcC+h
H2MWU5gVy3/+ST/80Ouh+fV0+jFHKEdJksW//ODfXn35pOB2GM2L0oP77ehfDejn4Ty9vJhXa2E6
P//7xzu/G/7vE/zr1RBWF78sU6Hfh3+8+3m+P34fhn/9808HYAX+dOQPkfrzcv2fTn0fEvTTh//d
w8yehhcjnv7NOqD/NDLkY4aylBKCfokM+y4y2UfGcJxkCP8aGfrbu3+JzP/toP46Ot/d/dcB+u7o
n1fh/6PoOW3EoH9bvL/YwP9x4OjHhJA0J+T7iKUfCc7jnObpX+fSnYeB/Ntx/HWsfr3vu3j8nkbf
HYUo/Xrx/8v4/H3m/Q5M5ZN7qn5GtD8k378/+1vW/unWvwdGCOMvoHl8+elDnrE0p/EfUvL9Ob9e
8EsC3b+a59e+F3952+uTdT99yD7SLEmS93CyJMY0gYDPr+9n0o8ZSxgEOkkRQQS/nxm0ce3PiJuT
PKM5S/KExAxB4lrtfz2V0JzimOGckYzg7PcKc637tdHD72vy6+cfBq+utRic/ekDY8mHH8Zfrnuf
YwqYHpMkTpMcw+gSSmEQ4/PTLZQxuDz5X4mZSMISvHGCeryLyXRAil30rn5IF+sr3eJh7zM/FsOY
RWfEtN1VLqf2MAQ1H9cR12Veh5hLMV2TfChnTb/VuuZJM74xL4ukZ59czc6Ri44oRR1XqWirZR1u
4bXrfiXutEX4CrdxOUTbVZKwFypmulOr2CGE3ibX71Q02WpuWOEXI7ijdp/G/aW048DTWJ2Ei24R
nKBrxpNEVvPKTtk4HmK7HkNqJx55eRnZ6YKa+vOoo8vQxPuxM0eTLvvJtRu3YSnRll+hfHtGeXae
THPPO5ytFULR7TIN9ysRFwgZwgmeA581281xP/C8Q1dEhTuzTEclo1KrlS9EwSBHK3lT1ycmhp7L
rA6lDcQVWM2Wk5o+kyE6UwM7TtR/ZW75vPlpVw/z2ZT3js/Jhjl2W8c7ABE+xLUoB7wgnmVtxZR4
kYtmpQqdKjTxOV+2TPCeRqjEUdOUDBNfyKQ7EorON5+Xa5LvV8FmnoxkKfQ89ZwGonZpNC48Sduh
mJe652tPnkU3JzxeseG0WW9WPMNAEnG5aSd2XZx+MnHzijE9TGnYibmBwSV2KZrZpnvF3J1P9VwM
G1l5rCZWtHQ5+SBSTig8MaYjPK2mX6RsHtYpGbj3vi+ZNncM9aIY9LBybO0V7ekhTbfDKvKjS5uh
0JuwXMb0MU7D3mTTWsTRVPrOhGq14cKyLPBBL4SnPTnlfXNK2/lSjsM3jepCiGnlpJXFkNXPnsRf
pnWh+xzhG0g+U8gUbbxfXdEt9SmrxYEktIqtPMKequIIXag1ORtYsxZt3BMercu5Cv0p3+jDFg1n
Tecu53jMIQPCxQaPmbaMr3McFXOdPawbvRCC+CrI7tFOAy2Xvr0EMnVeT/NFncmyTdZiYGkll/hr
nW6eW9IegTpG3LfDWaa20zbWI58tPvpMLDs0mo2PSf9Wi7zyAh0XFopYp08udcdxncZdK3K5U02c
8Xn1A88WsxTMRC1Ev1a8WelVs0pRhbhVRcvqSs3ZOW3MKzPpxEXWZaVkYwd40MnHxa5zZZqoGlLa
HIVdw65NUMvZkMxlQAGXCnfLuV9bcpcQlB1CYh9VyC2P86xg2k0lTkNf2XzOuavx/Zi0O5ltiC+s
9txvGpcR87gQSopyEdM+Guu3WHaH4KKbuZaXttsEr+f0bkv7kUeBeZ4N204k9W6JXcTrJcsLH02a
922nOFGsK0Nt7rRT+4g2nxA17X7y8ZNk+j5Ku8u4YQfsqawSpS13Sik+9PMldvELDfPMhbTPy0gN
x1mW8XzJZm6i5mWg7quu2ciXZIFVpPlpimrHxyZp+bLg6WybE1S0fSq51ctN3CcLVy3SPKnbvUhs
w5nMKtKny2tSQ5KsSd/waR0kX2KYGNHNQZn22plp40FAIpjUpHxkVJYo9KZoXNaUIm4uhmixJd1q
U5DGFBOTpEjzDVXJkjbVSjK277xmvMsooNXY5AedMbkXkKLnWa90mROr4eIl37U4hbUdVZ6Xfd53
ZR4riMva+kInOirSKdpKJN3rSNy3Dm/6IYtXt7ex/yRdmhVjG4bzrkfk1oyhHJox4Tnp8gObpukQ
ov6mHYbssM2NKraYkfN4SrczPyOzoybaeNxkFzoXjCdDfzlv7VWDwsqh1FzOSXNgehm4jaa03BY8
F3NkYTlTgNdsWCRHTOSFXLq7aZRX+daxEtcAMNHY7Zes6Qoyj6joF6F5HbmmwHhU530kZOnrzpbM
Z6YYaY3LKV1OphsvU6UjLntYDYyj8aBI0lURQDRfojb6miVM8iGNp2Jc20/MzfN+jtK66KJtH4fk
1cst4nldJwdIkCudT2tFk6ndRUPsD5blhgeiDbcySsuZRePOj6Op1rwbCxFQaaFiFMrj/qabqNst
a/8NYGcusV+7so984H5I7zVNrtkSzmW+3BgBMB63eKkCHmECratQ6h6YIAAUuaoCmi7aqT1ph7pq
TclRDu0D5PTOk+U62SLHO5ZeNzN9TDwSPKX9iZmk8hu+mMck2ffS7qUyB6RHz7s+XBiKwwGW7Wjk
9FWSulxhw60Q4yK18m7t9DELy5uLks9+zO5qPJ61S/siGrhyTrqOx62zUPt6cqg9hGcc/J1j9Hyz
CUyjsUeD2WM22X3X5WdzVHOVjIeZzQ9ThF8DDkfi1CHEPi2bJHK7WKrLhEwXKCI3aJgiQKMOgr+6
I7IaFeviXtLERqUD+s1Zl9gdDePItwRK6+JjKMVoezRWAIjgaurFKcKSHBGVLbcJvpk2vxsS9bjl
reHDmPK1NQMnMty2zpQdRaclyY8on3e0I3vlB33RLHV61BGjFe1ROKU4XYrN2GSXjjY6UbR+XiNW
l7CltsssmCsZoelar0vLI4gTzzz1PBdbX0bUXGKaDmW2wRLF8gE1Ii9xssXHre9vvHL5p8aaqUJs
HKpVZqpIMqkPrU1nKJffuhomKruOFCi32cEQUldNOrQ39hpr0R22jPE+Sf0lSTMo1OsqyjZVMXet
Yjzf+s/WxF/bdDsx70/Jik9+qM+6oZZcW98WFCvJA2pD0c3yxjRQGJclKdKUmEJguR9T7Ips1g03
ZHXcdPSsadZu73VwO9sTx2PJyrGNhyOaFFSQKbr0Y33MiFirVDWujNmi9oI2OyvyochEUwg67+tA
BsiV9Uu+BlnUUV3Mrb7M13y3KSiZPm/3PvQHNwyHFg2XOWS/jpNqsuv1hDZggXPVNZMtu03Jc7ls
UeFi+lJj2vOA1ae8jzuORxGAvOlv+eSPucA3Ixn2LsEHKBwnPOkbO6zyUuSJDXwTLwswhCiojgsd
7eYVVbR1URWt/sG67HM9iQuD0Sm2AAaAERb2eQBgT/O2WA32pVqmrgjJsBVW9Sc0Ro/ZaEWBG/Ul
LPHA4zHc286dtwvQytzgpmBKYu7xRos/2h3faYJnPa5GNJBsPyuj3z/+6+I3N+tnC+S/j79bV//9
6U4r+PPnS96l2+/XwIN/lXLvWum7D/9Du/2NOvvFGvubk38v3f4owRDN8uzf6bY/W1LvUujXm35R
bflHlIAmyjECRZRQhMlvqo19ZAnJ8pxhihOSkwTO/Kba2EfCCErzJCVZTFgGY/hNtZF3Cy1/l/U5
SlNMyH+i2hJ4zfeyDcVg6mQpepdmLEc5Bs/tj7JtEibr7EBn3kyq5xjNwBWWvGTGNtU8l3SRoezb
ckyeB/yNUUv5VHehbOR9s8zjYZKhEm04DEPYR6YrQPBAimfkXJpu4DoQW02z4xoDsOI1e8qThE9R
NO+Rl2kpEpHzoPuhqHMojQij5nKKpztUR4FHZpUFwst11OjzSS5o78l45rboYCKlizkTuJT5nO6S
iWgQfep6k628VCO72FgzchaHT9TpqMQCP8+DCGeaRnfxCJpgQW7k/YDz6yBqAlNnt35rbZnFtFLN
upaTam6F3gkULrFcJv7zL7+QhzVP5kKH+SbKYlfFiVqqwdZqH7RLQXeAOJAqiY50Lqxw56zJxh1w
nVsQUHdTgPWJ427kLlZf6iBetnqp1jX7ZDK8FWjEy2FQ+dcwsLnMR9VWkYqfU8Oe03krmXSizJh/
nBoruI/J6zyO1wJveZG1RbwqUU1T2heqye5sL4fKzjdNfDGa44J9cojwYsqhzs8kIWcqkxb4z5MP
2ZUCbY5yFe1qMAlKEtBbA/DQ9bhcTHNep/1tk/WlBIHFSdw8RItbQEOw2zCIqyyaDjHt9ZmWDrSD
zW+Yn668qV9zW4z1fDFtHeYkSrhPqasyVjMeWwTKRFw1IcIFjrtdn0cp1xLj0gDbqgbjtmIitCly
ZY6WNLKUiJ2W7Anj6caKrC0BpW25BHMKZjhfZOoruzBYnLovwcZe+UTRZ1Z/Un40ha3bbtek+bMU
MG4qMM/k0lzk/VyaXn51mm37kDcVWRHjje2uSEhw6QkrYaPcKZ8B/7+O35Udixtf1AykMmowjx57
WZ8pVW8ntdaBd7XTRbsNbzpBMJNY253Aw87Ry9q0+X4aqS5dC4yVkKFkNkrKmuR7tTlZufaQSpMV
XQvSJlJyAiIm+wI0PuwU0lygKd35Jbteuikr7GhXzt46X3RWR1UbIN1siJ8aqa9lWG6wyz/3ZBiL
HgSRG8zIGxbmnRdKlIJgMDya7ii35XNQzcDNpsvg7bxbhzWCKuQI35TeaeOBxM+ig+pr7006f4Y8
fpD1Vp/bdby0ix2raKRfEolbPrRyKI2bQqGdnco4jHO5juOu39hd3fWKZ40EE2RedknUg5XRHuLU
hIOn28o3nDyHkHC2GVZt9CWK6rSYgLMW2sBTczJC7d/IbZzIO4THmo9zfkvRJy27K+OAtarh0YNa
WpP6Aq3uMGfL55YtIx9c4Y3+svbAIGLavK3UXU8Tfa7NCsiRaFGSZeXzHBae2hbYtN3uvfb7jPWi
atOh5ovD5yObgLbWHbAoBVo10/A0R8lXuui+bMksYDrpSzKZo8tlw8e4u9lyYbh0iAOduG901BZ1
J4H0Z9EX1HqgC8l7BdYWUgLP5xP6liHiYL/hmOdUHINxV8tAQS4Z95zEbQ0Bh+LtI71j6TTtBA3A
SPByFefAQkStb3yzXKc9rbAeBU/MzZzsSL9FJeoCbGrfctm4R2+UK0hhQFjzYT4P1GcHl6oDxuqF
dAvwRvV1nvOD0+Bw+FqlXM7kSyKUKXwOWDEwFngKDK3Ko+QbljoUZLwe6ZURmO3XBkAil3e2U0Nh
bOoBOtKGE8BKvpLOcmTySrOpL7qQVS6N073FHTnVUUeLlY6nGS/4pEy2oxn9xHQxzFFBtou1Hesq
rVFavEgpQWaSoSmGdjiI/DDR6Gpo0rEgOZbVmvWXcRyJc9+BFlMjOSY1xJcZsnC91hWNGxiweh7U
+rQl+UuOTVS0y23Xr3UBMqYIVi4ldmdb0/tTaD8v43gakHoecav5GGWuYA7wQWtdbhve0Vy/DOkc
8SxudaWjtEAUHDAVEZ7EHTuCJv9qMw/JFXpbrVMrOZVyLVWKaCHvVQM6N16gJOphfkzj5THvgc/Z
LrqnrvdFaMH/NLrjSM6UGxAVfBkPhEKxBFGdFSLpXqJFH+5qunTF3I9D0daQiqALq23JQ4XWrSlz
t3QcpOjdytZS5wPlKKpfNJh0DY6hTnVNUjS1iHksall163rEbomhlNALrZqv3s1gNTDlufbotm7D
MY42B3VoPAcC68pmobe6hikgAFVhs5RnQt75mA37FeuT2MjXxkWai/ddtJBwSLCYSp1Jx5FK0yoW
Y2kHJM7HOBzbfLyxW5cDrb+fYvcqZDvxZBXxhWu7KgYC3InhsiW9OlMNm4vJ5ifRJWDXWnMuY3lV
N53gssVzJcL2GMOQ2mGs2pq+c+wwnUdBXOolfvPdfPD5cEOSc+9ZiSgrhfefQM+uXBH1JXYK2EoS
rmOUXDArb7Kl8D1aDpJOAaAEEiqd/WPt7IVP7Le22HQGrqeX7Bgv4pW9K5xaSpCEs/s0d5dZ3lYd
wK3Qpj+Ck/kqNT40Q/TGBLpiHRjc4F/umzT6kvd9BXzvaCk9rRIkHFnTmIOFfcb6IMoO8nZA0GsN
SIJD9RTGQzoNhXfx19lHX5rEAEA1wzNj7X2eeXLpc1LgPe1ZEUwsihC522Fc71XSg5mxmcM6ULab
HNAZb9nDAooUgHy35lFzHsvoiikVSnBzwYOE/vUO+sbPIPwV6AnwDlVtrupu8cd18JbPaGO8bgyE
JecZHceKOfct0y3YEsh0ZQs225as6mxhQH5GGYGD24MJtUb+U+/B7HHBlxmlZCed3oPL2lSNPE79
4Ctm3zdhm/squY1YBMxDAn0QwDbmFpLfrlBaHALPDvAGOpswhbYDQinAeN30bbslu47lpFK99By1
y2clIGmR6sXOuvrLVPtPEVjcCbupvYmqjamI00kcBbRbePvJqzYr0vmeuW9ER2tpDfAABNSYs+l6
bM23Je4WcIEoxCltLBfKdfvGtTGnUcYK11rwQhZ9ns/Drsfwf7ebxnzgs0y4nuLnbDLr2RRkfiVz
MoOv52ZOUjpXSmjJRSSvJxW3YFr6SoKPm8zrXaObIknusl5ebka2OwDSBxr6e9Io8L7HXZP3l5uF
HPMt7B49wzKrljz08FZXJ9fg6t1KQc+0go0cp8Dm9Zpeg/Vx37TCcTuCs2FUANk9NkUtQaQ3XRYX
KQFFqcOdDPWFSrpvKkCzQzXTCQkNFVKDyVcyNaMi8rAVGmGgPmD/SObbyUxPtpF3cSzAhpsUfPtA
vvNX76s5zV9UEs7sCrWavSpkLmar9xY0eqkHPmrAaDGvEG6ArCzu7zq9xUULDYp+PFmEz2iAOq3g
QzfOkqeBHjRyJRJDJXBTZrm+cEEVgydnSdQApf2aQgJyUCivEz12PQVQ89WAV+AwtBDNHhjwZ2c9
5ZSGcpzQvosbXKRb2ON+qUs70VNk6oKB65Hl7lCPmyi3kJX1Rt4M0XzrUWECOPtyfZJgfRfWCFe1
Iy3Ah2UFXeVatZB97yRbTKzs0fBFUNBCbEnOV/uZmbovJA47ipLnRAnwRGDf+LdYJbuNJJbTOIb+
jgG/aFP3FCI0b/WFRpIe5AToZPvu3jp7ysj2FKtW78wC6mSLzFnrRF/mctutsr2cpmgvCTv6dars
uhTQVDwb6wbqXJ9TqFgPasq/oGChEQR/1/pLpH3RLMNQrErft7JzkLG48APWNyjqak6a+jAqgNx0
nHE1ZB3PMHjpys2XFDvKoa14n+YXbVe3gBX9yrX2x2VU19RPpxyPlI8ZUXxi2yOJ/duUoMsxBgu1
9SvohQHweI3uUaO6+2aGlk/2Xmi7NxODxz5QDDqtgW6hu5uskZwBJBRJkGPVpVlaQquqa3NdTMCJ
ywjoyTKRk/bjleoadx1Ay5AeSE2q2kKZYTlstJlBGUHpFSs5gw6ZqsYuh2LizE1n3dvQS1Umuf4a
olad9YQ6EH12Z4N+0CSusgHECHTNwJ6a32vlGjgLzXsHBt97YIjR0J7aEWgRWfwMTb/sZpnUYVvH
Km7Aa2zWN9WJqIhpfjsv0R1LsqmaaLob8lbuwc37QiMQ6VkCTVS0HdA0bRcDdFZ2KZYFfZ/MPL5N
K0BmF/qxwMmsue5pfmZgPbJAztcRyTPcQ+Vdh/S4ouyuj+lNbPqTZKECd+ls2bDgTHx2rAMoTKEe
p8fZkZtYT4+NnEDNxRpaVPNNopNSZum5xPSG6e5t6jvIgDlaOJ7e312Px8Rt+1F8WVwN4KPowvPU
Ps4JmNrInXVIfUM4vZxG80gRGGM6vzQgElhzEeX0qJAqpvASj+OXdu2rxsv7NqehMK1Vpbab5NPQ
8nWotnUA/2uDV9gZOiVNXmXeVvWwPtsYdkqzsMtWmQ64YPfWox7G78Ffbkoy2sOWNm8xShdA7/qu
n6NHvTWFGdUp2WAKTcuOWxPfhWHiDdT3JWSQO/0bydUzq9+mbdx2gwQPAqGHmhnGA/26MAvswe0p
Ht4a3X2znXlc5+wOvbeQJ7WLHbF8ofDKtAFmqeXjHLq2GAkA7EgdDLOXx1WzQi/QQoi7t0WSm1S6
RzAPHk3guEvBgPFil9frzUZsx1dkgH7lvuO6NXvZWFkIMANXiaFJtKSXcgVbO6DPkkCXgOEAyem/
bWy5yHMPOZqq0yQPacMg/6x57BpzI5w4DD4CBIYvcoFyf/z5PeCXP2IFL0ygrzvWEwDrpL7NZriC
GlDCVxveWB3daT91fGzF20Iq6twjKG9Y3a3ZqVl8A5tVFJLRm7AtFQMjt0nyE1rmSmbiW9NiC+2N
7LJJocKlw5n3EL42Fm8dVd+kl9WUscPUxh1kKq75PK1xaay/90MEbfpuj02/60CGV8MCFHkZtvPc
OrQbt/ZhUBHibd/2vBak5ka3Yj8BGWzX6XqbxmpKFnlexw3MVqZgHPXROTRpwkPUm0M8EjCJozBU
jEDv2CjMOEVQRKE6Rb55muOZHNDQED4GjIvBROE44bgyGIBr6uMbSUO9s+CppPnafxWtuEIeKsIK
0jzgDhTkpHiXqqSYhuS68wP0OCdgPiu2F5Frr0D6PROIT0WhNe8zCva1Wl/mOjblqMC1W2/w9tCm
rruaQPW2hwYZtK9prsDG6+ZC0mEtPQ07A30vbEI4KhxP4CvEn3rogu2iGT8ICX1woPvLbvKFl3m0
p917gvn5wUT2S9RDbxFvOPAVsJXOvfrUQOdHhmS5GJIzcJt38wb9JihrNfSD8IvdII087W+yejps
BkM/1uRbGTCS0G8ELRTyHqr4CPw7McpXZhi6Mx+Lh4DFOTC6cKBIbFXagXFU9wCb0DIR15kgHFoM
iLtFgTFl6KVLfQyr5qFnOBkJzdqpLbfZNEVmEw/EvH6CkhOKpRkQfFUiEgBu7HbWXbRTJFW7MGpo
CifbLdLi2qi4VIh0NzKbP4E0hoVY79fgx08jS3d69V+EA5RqZnHPTOkWMByWAciQWT41Gmo/m+pP
8M1HSH70JBZVn0sKnYDwNNkW2it1Mpz8Y0hi6O2gGOg78ILMNXFlsxWgQFh5+i9uzqVJVl271n/o
4pBAgOgC+X7Ua9Wzo6iqVYunAAkQSL/eI+/xsbePfSN8eo7b2Z1duSorE2nOOcY3Zm9Uk05w93PS
NmFaDga8irI/StCc+DUMlNHbh6v+oIm9aY74QVnHVWqo+N3pajwtNT6pxM1s0+gOlwDp2jNtRfO3
/+AjTqeiQmdthdvNsvjuOXpXvyl/B13S7lhVjunsJ1uPYZKraIs7QGXNoOEndVGZLaHeu2F8WvxB
ZrrtMQuZ7lVpf8tHaK1dZD8rgnLN/Xsh1ZLBK9rWFhqO6dWvVoqvZSihzOHCbqgHoKAxGIlHuGEQ
M3JeA04ZJ7i2TTFXKVlblO8ZiiD1d1JJuBVqyqjq1HaVmAvHsbyLii6vGQ8y06qnU9LN/kaKLtni
4Vlc0ByGyVz9mb4WscIsINVXvWa0m7+CRGaiCL1zI5ZPG0UQFXyAPctz4df9timXz9WRnd/nLMRf
E8wEwp9aXIY34Ra+5Kwv9+swfsleZTJK6gxUQp3GatnN6A8z62INsbT77JdxNxNcotQmUba6xstW
GX6IBSoNmRY/rZg9LDU78o78oXnc+teCN6dx8Bb44fiYgqp+Lxh6vZrVP0Gz7HjfqbyqiEl7FkpM
B+7R4mDk3jqcVi1PcB9+NbEqjhVjABnKTWW99tr6/D40ZX8SQ3cK5I8LvBOp4ww9EN0UEq2xHl7r
ofm0zMrdMpidXZS/YUVRZQtbnpsOTRNZ0MwK1jzGJEhp7dtcjCvPer6sx9FB0Bvsc+NVP7ZDKRL+
YSwnetCumKGWQefSF1V65BiOEnOFl7S5spTv+h7HhUhMHX6L4xZJ12ZuqYtNMMdnEBPdoS37PCzZ
ucHDm3nUxae46rYy1l9dDzkzpgPJA7v3HPVyjyS/ORHva42vo9RkRlmuNzcvX1ptt6z+gPChc6mb
x4rhDXG1pC5uNl4S/FqAam2Laj5GNvqKGhlt2tg+ozPq9mOsf42l0tup4EGqOT8qFnw41b6utPJg
8jubT0ObzazRV45jz4a6BbMGs4NBVoL8D24FA0k3hV6+iHja8mp8iQp8b1EMVzios3qqT6Kgr9JA
HQE6AznJeypgFMe9/BwiOkGEGTEcVnGczhFq3iHGqZtxjTbecqhKAGvjKPmutu4STuFD2fP7RA6H
VULJiGkcpNO02KziHioba9p8FB2ES2OGL0VwIqu3iegF1dXqzJvQJhdywOGu2p3h6156eG0TVxtM
kbhKE8y+goL1ELzaiLDgecynMJv7dcAwQlvoFT2QrTqZAFmwbAJiklIFM6dZI0jasgpzzMf4F3kp
09EGD+2C9rmOigJP5Kvso00fiuZR9+1+Cad5g3lLZnbgaL4Cma1LcihHGPcNVc1ubj8wgfUQaP33
AobyMYE2UI84zpG2FLwIZIGx5sEhWCEyoZnZT6a/JFGMD5PFQc5B2MzosPEgLUCV/ObAOw/C8GAq
KPnybMbQzwbgd5i4Rrx3abNeGppjgIGZ2mZ8LnC19/iX4hifQRHi2nY0fPTm7ncCsgLA1BW4F4Or
hEthKodDVTvITdP6LUW77hMYFBnrkykf2WuccFjL8dxc+NrXmYacm65S9dkERVZOEUacSEMRD7tv
EDRnojg5mMXuajY0oLdKlXFucZGBIrg0scxVYBV+uul2mpAiN0uA6UOGD3NSvUIwTGE8Pjjf6z+5
2sExe0iAWDxEbXDqvNZdQBidx9WD9x32pyj0mlx06k+b4CIM8SehDjt5kvFNA+jaLEq8z2Im/U4Z
yMRJYvZ2lCKtTOXAg4lH4tvUp2DPVgvGIlhiXC1c1KkLKUrxIGBkJyjHJD5WN/wqgb3ikmY+LBY1
olyio8bhQ4/fAcuTX2s0JRvRFEsW1mR85KbCOCiSp3aon+XozztLjnMIOsfSWkO4bwzKqs/Ps8DA
jLqfraH+5QXxiUZFBDUXpkttTLzvrcvw3PCjnccxdYXFfNY/DKqMcvA38FEm/wN0YZDVj3z2vC2a
hXBrYP1oE/3Mc0DydcVEUEp2zy1/DiCCHgYUVR1gahriRJ/cIAFjop2kRbgeqqrZGWt/KAMj6iI8
tRjBPW9cz0lnT7Kj0UYZu2F6HTNjwnEjPeCgtFVHa+g1GQe1bUz3K1DRJQi4w/Ak46xIliaDXneQ
dRluKs/CrWpKjKNWHYspeJxLtW6aIQTXNxdTFsYnxVCXKZGbqAugAzCJo7A2YoO7fc/M8kVm2aX+
0PdnfPN3wGDRuY0tB3dA801PC2CFZZG6RgZbNJTZqiec86gO9u657aBNhmx9EqTmu7X5KpNW3plI
X3XzvbbL/QQM8DyAg8okc8dArG3uc09sQSUde2rnLWZfltZF+VZrN2Hae1/6TqZTAw9sAka8Kf3o
D9zNEB5zecfCVeyiCdJPoumzVyeXppYXikl0T4FR5hPhD4U3XKq60icm4yVrCX0xC8m4bdasm8zP
XI1yC2/QQw+CP2p8L0NR4ywly8boj64BSDfKMHMRHuGqLZcsoT1aDMb3qgIqErkA6k7yTmaQcb6y
v0ZOInTla5Q2HTpqgUqBafbsYxjeL1BYhp7DSi/Cfi8D90sUJTnbBMN5+7uciNuXgw4z3uWUFSo1
Be22gIWzIOqr62SLK5PtD+uSOAuT+cPr+wlKFN2GnQd0zi9+ucR1ED5alpdhPqBx2Ci0zf6aL2EU
boulu+PlHKc0HskurHajL/hxwFPVjoU6gafeTuVtzL/xnhDgM14k8THoHyFSpfG0a2KvfiQ1/Uga
Ax/EKZatDdhrI11OAnAqUtXnej7GPAq2wfqnbUif+/MTKfSGKTzOq4Jg3JCgeGgikhburvVqu9O6
PJMOCjFNvCEHnCC2cnwceGev6HbhcInoWC9KbAnYYzHTbt/TEEKXjvbMAVscGcsDSe6AgkJn0HG9
iWZpzpzQNVsjb9PXxLvEFsPRDNXe21rpyY3vxeBnV9jQGB9X0FuLM19xSGXq11O/Say9RGYgu2rb
Q1sZmK2OVTud8Lzh6zGu3cbH2CPjSVkfaqhZzPafJ2v+e2bmr8jM/xC+2f30t8zB+L8Uv/mH5AT4
mxBIyr/HzP5LcuI/hYf+mrn4t1f+B4YTJIgwBYQQxpF1+juGw/+FEg70hSM0EJOQxPg/f8dwwn/x
ScgSQuHZ/xcMB4ROFMRxCDkvjpB2+Dto9J9AKcT1/pvwBOcIvv01PHGjcHwSQZHEXcGS8P9SOn8J
T+Cgo6RgJMDd2pN0TNZDAMazNLxJPVG92gEPpUfBZQsww0g/3IdN/RjoiOa2b/9E1B6XOTj3g/iC
hfvcTlKl/epdw5uonwSgm4fAdXtQRRInaNosboHU2f8aTXFkVfPUeTMgiTKAPQebEK7HZlbM345R
+9k79bsxlqYa1jNapfV76gnf0Tl5JJi64Bb3B4DfV4+BaQfRfcL1tB56EXxPcnxmq/ej2vI+iP1N
xcgbbqMHL2Jb66mts9ErpqynpQk2EI6PYaVf16b6MyfDtWxQdbwApHSLRihY23Os61/h7PKClyL1
u+5t9bpD1GO+bwS7kwk7d8rchTOu/2CVfQpt6Qsu3bdpZBb5uslKKZ/cVF8n4d0RmZRpD3cgtTMI
hUQUOOoVzQY/wUcVNx9jxB7Wgf3wsObpKFZvMwgKdYMBsocpBrQz/JKRajZrZQw+0p7uwMh/xwDv
0VNO4KDI8Fv0jqY11KbMBrJMjQx2degMfFIVKGQ/jIM02W29GqRkY9uUzKLZ+843qZTLfvQT2JwN
1JHM0/Oas5aclxqYRRvUeCrCBjJs/TZ1q9zHI2IkQ7eNK/ggrLFbn6pNSHqJihN9uArJjgRdTWo6
TN18hEITyC11M1S0CJiXde2nV4FALHwxZl7QoRFWQ6qJ/OqG+hrWDVoJoQ5DEz1TC66EuzKtQ8wi
pT/Bf6jLjWCwrgTrAVAsDz0ryx8ys3vLO5qCDvbSoghY2pn5Ab/vcUaNzoreTpglmUtLCjh4XNpf
NOn4nRYG7UqLxAo+n0w380fTQK6NkuU82bBIRWyqfbyqdmtn/VTq4AP4fJH2NYqDP01wa8sozk3H
vzSdJNpug+5rjU0mewELYMVv1VH5XdTo/puFbKa1RduuxReJixfO2KGnyy4Am76ZKnqsqMy8fpny
qa9B9JPhUSyhTS11CCIVn62YFb7v5Q2C6G9TRyVaj/WZePynb8Dk9qoXe7nEgEBm8q3L1u5r7zBF
Q4/2aWJPRrIkhxgAf6Gc4Me54NULtI/+iertOoqHsDAyN7yE6BUhfrM0cMiXuUUMRkXycVwClbVo
xRFiQR8admGxn6PyOvTitfMHt9GooZt2mS1SOqj7Ir7pGj1m83gyd8bRDbVemQe6vBO9D703WI5j
XL7Fq9g3U/hpLKRpK1DyGsFJ3gJLjQbMnUCi36YYjxla1zcT0F0U2B7SKSYLTBH4cKYPyfo2I51Q
2aRZsVV1MO5tSY9BGL3p7vYu5q9lxmzVruywxvhSqiq4FF5xta57UbrA1GUgHkxhjWQAAC8ytVCt
Enz/ol3A6Ta3Xrh+soCg0x5tAsYDc+f33ozyXEGPMiBQF3oanXmWPUcQiJ7tHNFtp0qdxXq0OYTI
XTG099QLfy8V+4Ro+WKLsIRZJ5GqWgm0qeEyT81jpHB1SsOzKVCYs9pmG0VqI0wIedKNF7NKyMHe
8wqaEbKMKQ992+TICH1xDEBtXO1LIIeKyzkHKfYeDcllCOxLZ/W8m0t2CDTfQOCE17bAlpQOuaHm
UiIZFloKPYWR7bqox9K3ZyQNtlUMUqtt1jCbluFbtf5RoSeceXnXEAtifsy1i1WWlFCsKm0/vJke
pTXPBfBNpP7ukoF+ToGv86QQSKaoHYrCTuqp2TbhzZrWel9Rmy+xbLJkGd47VfhINHmPZAnfu6CK
sqiGM+7zZwXdBqGctYXzAFtX0xD5I95kXk0VRjKXJ0hF7QSB9Tjh9NdOIHfWIgvBmD7b0B66GLwi
FH6E/EaMp3AyrrHoMO+r5XuevAbD8XhnymqPaN3GN8kP8/jJlMUdDSEDB0jBtBUMqBFHFGk1vIvw
F+2Xd1UgdDQGGNnKGRkeR8IfVxsEWYIOyAT5Xvno8oZVZyR1vmSLeIXBCwQDDzct8qkrphNH5sF4
Hg6WkU+0b+MdbYjeNyX7Q0y94T7QBl6GHBJ8sTOKvEy1/TG+/VAELWECABS4U1q6keQkmRma1QQ6
SFxvy05eeo1jUTEkc6T1/qy+RN2kBYivmefFqJpMUsxQdER+pwlh1xf2sQdQspAacoQir6ocCtyq
AABGh3aVD+sG6ZePovDf5+XWRoOydCq5cxo4/1LpzRyj2obICsYl5hxR9ucFIhS3cLkhqLVpiXjh
fBM6Wh/qJNIEaQdWvKuHQ4hI4lCyOySLuhRRQVSZCZYm4m5pI/urRaAxQLCxoz4Sjreso+jjUzcA
XtC1RGsybiq4Hul4y0fecpKBRSQE4i3ykzFB2sEgT5loRB0XB11Y7RvjX3WBUTdGgUEa06j+zKFA
InnZXWfkNX3XV7BsYdcj+oSYjj1U0bxjIkkDZDxr8PysAoCEsOrvurJ37JYGBWjjkA5dJge5JIRl
gBasS9GRgK9KimM4hKehYE/QXkB2Dn98ixxkH8KQ6vIWYdRSjyR1t3yqXrthX6xmPBTMr+4wk3pH
c0u0rhZ2lw3ws7UhWYPI6zyxyzgNe4TyEuxbCI40IRhnFkgb4sbg9w0SfPU0vAjBzjWyJlWz7uGU
QBRh00tHPLjDnTwN8Hqy1fiXaTYn5pYfjCwVHqn6DuezzFY/gMjDFaSm0T1UPt0aHRWZq1S76aWo
M+6mUyfsLX6IMxknAWwNpjIC0autAFn69HMg4uwvgY873r0Oi7+ZBtjoDKNzhszgwWurUz+Oagf6
7KOZ13gjoUrA3UHoskmoD0UmMbmgxa8wGB+rSO5lHHXZUK8vzHe7UdODMEi+jbT76GLz1FaYJEtk
S3xv/kQcCn3NOr7zGf4Yulc/d/EIFwr9BeZ3AAd+MmSJQQlv18k/BFikgTmY3wJa4Zb6y7cf0XtR
LG8RAgu4s0CVhR4yU/MDVOrfSaQwr5v5GZ08OEAH6XylY3Q2wXiqOsnhdwwHX4i7quJHiPZnCqYS
rq7OHeZntH3zb6/pfjesOYQQ+F3bLBBG62u8FI+rr/bgUdBDJEgFafeUqPYy2vmM4B7NAj2cUZDg
gslBgeKzmRniO1/jXkaes4J/gZZk6y/VbuLVjt+eIWknmUa4TbOlBo4Sq/E0kXgzTv15gInuVrqX
xVhkJa2PCCWd6YhDK8YPYkHU+wkc5aERVcpVe2jjYV+LBb5SfaJyBJ0NHG+caJZ47aMLu2eVNAfq
iePQAJ/yQv41LBHwD7+9xl3xBpLrpye3CxUxmJPv4dkgoVnyUk53cSPeyYrC54jH8qYtP1bp/DPE
rl+9PyaZWPQ3zoDNBx1B/Ycnmw4j7vdgfeUGtnhc5zWtX7kg2y5id13iBBABFWSWw19suphtATSM
O74CZ/RMEVx726osFssjq7TYIwNXHNRcPrlm/GzVQpCQLS9i7c5xQYY9n/ohi29gpQ+3NAgCjPSe
U5CrgSHEpdmURLaZLaGN+TWxqGvluNPl8BwvVZTXFtlyqhQg07bb+8BlokXelRKcotCvsUE4TwDq
3MY+goRDnXxidHquld71tZy3Am1q5sXDLzBhNT7q5t4nZFsMwX4acO16skQKsBoN1JoJHLt3ANa5
66aeb7yAt+nS9kDhb9pKWZ9NARunANodtLcZpeuQvjXQ3+UQIpoRN0AvNBjvRYBd0jGtkUZTKywM
VmcRiLC05KG/iVd4spTAVXTiHmraromKD3R+eIYAEwzMP3h1cIjgckiSQPau4HBjzFTIuok+zONx
fFahG3Kv4D0I5f6trfEH+eu6My5+dcn0WEQhBlCJ/GnSocsxyB2pqHlqC7NxNSs2UYKEvS+PjuA4
FT5mUUh3SLFP3XIDg1Hyx/VjoL3aYRbLgtqiPzRxFlSmTKuQIZ0ar0GazOBQQO2jes7wdT2vfBIO
l7dbuh7Yc30Rzr33sbiycvUvTTi+UQHhyulLNC/Hwqun/P9IA0iJOewXMIO8JoSVCPWh5ZYq1uk/
L9b8fxCD+gcdJkrIbePD/1uH+fXXhSL/tvXib6/5mwIDnQV6SYikZBBFLAzJvyswCEL5UYyMFFZa
+IhD3cSR/1BgIgIKiHMEZJCWQtrpL0GomAZxAMEkjhFcipJ/SoFhWMfxDwoMDeMwppwT/LKA/kMO
aioKNYcWFCYxqEWeGKa99Vm7IZUe75KeicPK1yInPRTJfqbVuVEEvm3gI6FeeCP6CZjx4AvBs5qk
BCdFRbPjha+Q/SAiX2mE7ozLvC7wSNtOu32jw/KKUi22TdHCWJHh7xWB15qo8ljpEA4ai5q9aAZA
Ub64I100Z13AH20MkrGvfpZFPDazIlsZ2QVUBNjGEdRLr7yzQqBJIT6ClvEjgtfAihAcecKOBa3B
7eCNR0nJcCeN7yZpjqSo9iBPNpSFu6KLjyvV+1Is756LjjjeG63FqfB6NH0B7ppmmHdmri/6FkYM
SJa0HqgCsEQUkEJgvx3AeinHw9ThKsDNhz7gUsLUG1z8WXgY3CJZVABp9EOsHdSsOL7vdYIbu3ty
Fb1GyAG0ZXKM4FekrMY6hSlExy23M/SnKKh3IcOyBOlehN/lIQV6KAqYfRrRFO84xeOOQm/oGpeq
Ce/J41sflodEm5lyPb8MEXYOkOaaqPDqM3PlPrC5qpq3vRGbcaZt1nsiBKkKo2dq0KeIQOzWyB3i
0Xtauhk7NcT4HkYGLk0F+gSwW0qn+eo5iBgcniPoVHudPTS2YCOhH69QodsfN6xHRE9UGkaotIXC
DwcdmG/4m6nnI8lEwD1IhbVPZXyPZLtKhc8eY78EDIjNEWNLD7PTO4qBMphXCCdk+T1CT1Ik2oCw
uJeyqsCpI2rtDBhrXpB9rMFPWY00WFMfPaVOvLCHMnQPSJzrvIqiYjP4ZgKR05ap61yXRtMMYcnB
FSO46XM3Re1ZxsNjYZefsiu+Ay/8ToSPR8XoC7DDh5VCVKIivO2RYBytkNQb589TvnrToShrEM/l
MuyQca8vcGlh4q9Lt/F4gU0HXkszPKpXJ/UFG0neKcLrm2EMbgF5sCpho39zt+rMzXWPiHv/1ZYQ
SyjwYmA6LA0rEaN1LJ/IWCxYZeIE+sfxywz+A3Ywva9s1rk3KA2AaN3N4GoLgQYyjtAMoGii/VyR
1UDirkmTvg43o44w2Ks/0zhu1xLx2zDZiqR/WVt+dkX8Bod6swKwS6uJVifRrJ+TT2VekBXmRtkD
oZrrbVIgkc0XVLZUzyQ4ll0pDkCa5QXIMPCbclYHCswxKOkrFlGggQYSmAZJddH+gK9xvqctSdJ2
Tv5AeX6CzZfD5tnAsv0DdA4KwgTYXQ+fmg0HM1h8Ya3RGV77u7bLOe6hFqDjwvkKmseJdEW6JsVD
vSwn7YZlw+vCgWMsXoO5fG0l0jgtGHjEkwheoetdD2AaxHKPDxjAyKYQS7sFbf4SYo3IBI1YecF1
cIgcVOsN64mwPQR7HlCGI/la9bC7O5Vs4n7dEwSMt2W8IBE4zzdMUMOjWe6NwjDfWVwuxZB5xfKN
LOl2Hbw/mJv/1A20k9hwrLmZgzxRFTS2UtQ7bCDZAPY4mnLCtqBFwHlnyUlN+kkFyABE9U/lz7/M
OB1ay7D7xNcnk6CxoKp/Mv70MdnuCDv1PHTmEqIffoOUb/DILz+IMZzsbbJygN+Q+Dr1t6ErqJaX
8TaGVYvdN5jLBI3OOKAvUemuXhefQho+rQ1/rm39ngB9Q0gPiWtQlMstgi0mWSOvj1i2C6Ek8Rkf
EgVWmzUa7PeIGIuHPPeEXDc62leCPH/Gp/G9RvIbTSP6ttqeWvrgkShY4XAiJs6QF6+RG59psFfI
ka8lfRDIlbej/kLLZvB8I3K+IHvu3ULoI9LoYEw9rM4xCKgXt4EmWTcuEOjvEWQXcCkrBNtnBNyR
TdqjVO3ILflejnwLTOg6NyJbZ8jlkWfe5550WSfn+7Lx+qxGmL4BqL3zpnZCNg9Je4PIvZblHb1l
8NsWzI5DLF/f8vnTLanveWu9MzQ6jrcUf3LL86PhRZhKtDseI+vf31L/I+L/DdYALLd9ANFtMwCb
bJk1tywN+oi9v6i7fvZO/jocNdYKcKwXMApD4diY8MIJYrVugbuIvv+qSnj2c/ENv/WKslik1TyS
WxY1I2p+kWOxvpTWoRgYIAO+x++QPl2nvPZWb8s6dPDF6Pv3VuKWXhXebsybZIdgE9YYaVxbZIgQ
OfCmHY7VsEE9wNXZIk4qcHP6EwZxKA4fbVSfKoYxcmSomxEKaDTA48a7NWlbDKeuuMWmyn6FeThP
p2rSzz2Tl2ble64JYENgVL6Yn2UX9rjowhube8vZSBjvd9TSO+ePD+vYhjmmO9xbMUA+sF7HQaJ9
x/quMm25T7FBB6AW3H2Q/9j3k2L5n4O4wz7mAWPxWpcfdoalgYniW3u2zloLndgGBdwhnGvAgohR
oqy/eOs63vUGEmJnYBOrmkFYBMnz5DukI2l/Q+yp+pPgWG/mkBy1cQT1d0T8dNBP4Ea/Qz9qdySe
iy3RgLYBmF4QiEAFZBqXdDggGpFgGp50dEwCTEl+WT9PrPqYluY3F/F3WRVJ5rWAdIa5LI4Rqbyd
rwkDX0n9HBcAvqYkQjMgyxZguwacEHr2DD0NIZ6w/lFk3DGTLNDV3VPLIcevq/Z2Xd3SHR2XLse+
MS+3xL+vG+DTyHU+T3NwTVph90xOHGh9+RwG+OIcMF1HagfhlN6PHV13cIptGqBiIxNRYNnQMNts
GGKe8igk0MT0wzrjge5BC+y6xoL9bE0HoQ0TnfH7Zh9BvtwnM1S/mBXlBgmv7mytuVsr+8w6oiF2
sQvQaGjwzLwwrGciHug/nVAItni+N1hJcQ+KdhdF5LL2wymqEehmFrEvVPOt76+XOhwhvFp6GWy/
AxsCjKyEMlerHgaZP8LPwmMWl3zdLGZ5nFdoCgAYEIusXnSHyyVmOKMhKT86C7ZqdNXHqCboMEF3
GbW4L3xg+eWY7I3jXRquFjI8/3ZufdZTFMGzwEYBnph3ZzlyyP0t3jjW9aHHNp69CNtjO0e/AzMh
rFSBzEWP/oNpAGg/XoIi+pm0sKKSFvFbViOdxf315ELx6QuHNidCQHbpE511GB3Sth7fY2SfU+bj
GqZ1suKrMB0aU/1gDLpnqRqWImDdbk1VUVQ39rZwNF6Bh2IJcuTYMQCOnigvvEeksIPDNQ5+lI1Q
NccQoeFwYvtxgSnrAp/lK8HOAnx3KAJGQ2ZRA2jkFe4F+exGgjx0bNlZzfM+7hDR57A5sKKM9KnP
IA73M6pohG1ouVoa0CK+P6UGweqsqOFeBjFcpsX4r9b3JLB4XR+XThSXKsEMAtA8jQbsHumogH3W
N4gUiOKBx96TFDHZCg8ksJCJQAqlvENO7txaC+x90FsDXocu47034QngrDn6cTLAwy0RD0bsB9oC
nJcOO/Y2NX4xjNOuPOBa2UzcvvJhaOHKuOcZSQlj1UcIS8Gq6WV0Ag1/hOATMIs3Bx/hINf4EcrN
sR9CuW3aGn4GpEVkz68BXU/hBOCzGMGrhbFjO7+I4BOF7TXkXb0rESur/HaLHVPbVfdyCy7pRTHz
NiMN6jH0eG20g6fT4sTZOzuADQ3K9q3tEffBDLebJErYwLCVZjHAcWQ9VZmNkguEoHecIxiLtNyL
aPpCSvreJjenXA5gc0gHmGq1P8Kf3yFuI/SGYDgsNNZtC138USAFcZusv6OuOUgbLvs1iIHhhgBt
BGm301DGUFqwTWAOsQGnL/lTMM/FsS1QGr3O9ttuwaFvG+xJ8kDUbSurFZKyUZUmCqu/Qjn06VSV
U25ahKi86bUYxrsJvHL6r+yd13LkRtat32XuoYA3FzMRf3nHIoss2hsELbw3CeDpz5dstaZ7JPWZ
Hl0cE8MIhYJNsgwKSOxce61vh5H94YUdJzIr3DK1nfsxEs84vF7iKDj7I+sfe9dj25dbv3ZyCBSc
X1PgdYumqMkGKMFOpOG0sOKyXvy82PFvOFP+3/KcODY8zR9pHceif66fvwXFeO6vf/RV7HCB+0Gm
Q9Y3VMfWkDS+sDrdXwzpN/FsCzOKBXPlO7EDKUPDhGLrjmlq0gTS/Mbq1D3Nc126Ei6JJCgyP2E3
MTXEnG/FDtofJsZfFjOVtdTlm++hL9OoqZXQfe5GTexc6MgHSdKCFnFi1GotWjR9Y2C97OhtFsNa
ybhIYST62InVS6OBeWjGD36mDzMFNmNdNTiL7fjkBgZ99WCV4k+uE1PgYjXWLg0L34hPTdniuCWq
F+negfV2E4c6skFezDOv2JTJaM2GJj42ARi9MeESNPB5qJTyUek8UbftDT3VZsaI48pusBgGIMq4
1+Hnre8yFeECEha/HKabqFbvsSmctZYbpWtUCleU/j4GOfFgdVhGcX+OOuQX3YdDUKhXnlNvusIq
5rVHQgtGnjP302mJPzLD04z/AwIFy/hwX7GOz8skOtEIMtiYpu/BaHSrsca5zsXazkfVfA1YAzdx
1L8MKfEVN7bP3HmSnY0hBGsgXrEUUXnetglwOdO5qUnndTkkCW3yuNXqYq2EHSZ72zyzl3rWazqf
qp/vQjqvJ3+AADKY7bEr4hu7GqKlhRS1MCKi47zHdqW5+WUbYxlH35IuEmCOtkuLMceSqrxPLcm4
QVNegrp4M72O+6oLUQGD6T5wPJbK3HsNMrYflbopJzO9CNNWW2iad1SE29Ns1V4LLT6FWTOt/Ogz
9RUXWLmpasrc7hcxzIJFoJD4qn1zlbrsRyw/R4jWBwLMKj4LOyFlTavbnjtG8BEKpdsC+XGusTbq
+yI36V0p1rRLI4gFgxroh7QiZJ7HsuQR2WiwmwbXSMjtEr/yuMx067YUwyJMk8fRoqlFrZHiPWov
6M0RxRleTI2gMqRVD8tikwInIeY/dWQGMmhpKs6TGbmz29zw3YViUmgYbXcgVAFB1XiCjqatFBuf
g+lQfQtCKBd+7r7ZCruJJEqsbS085T5MrG6diwSTQmA9tqXzUQfUPRI0Wg8UMnnARtrK43fhxWeY
M88E8UpiaSWnUIGptPRfXcmG1CUlUpTwIkPAkbw04A0ePMukeYqD8dhIvmQpwT16B3MSlYazLDo2
IrsDPfvSi9Bbxbp/LdJUmsLPluRXZpJk2UtTta8b3jzVSoUNkbfySOQHgg6NAoUBd691Dg39MnHT
pYCgJKr43JjOauqdj9Yu1qFEavo2cM1WYjaFBG7GEr3ZDuDVYHHWEsqpSzwnRIOKHac7TyW6E0LC
gwpzZMN2zjyTZQj2EXk8zES0kwKNmi6UINBMIkFJDC+FhIQaEheKhV12MUCIWhImCqDyvXNsNlP+
Eg5tipAEeFSoxqUqUaRgIOWnmQ/E6gCV6rEA4Kvqycrq3WzZBs2N6njPHrtLaL3Exom9d26HU2tA
W2WpAz+MO90IxpXQaF1obo8YFG89h41xDE6VN7RsIfGRaVt0YwdUydiP4FdVu7EWHS6sKvS75QCi
NcDTNkhmazm5M8Nq5qwEF72kuoqiPipdtnPBvaZgXwNL7FM3NCnLQEykEg2bl1vp0tMAwpmjufRA
yPZFcFHyMEkxTdjn0cPqfnyx/aKVp+hjBoiWT4tQPCmBHERtDKrWIHcQOuHBBmE7BRrPIKm2dlA9
6oO+77DczSqD/IzSsE0PIn+LiaVEWbU/Grv4cIRxSihD8xgSqKFd5I1F+90dD0VlnQJdXY+JeeMB
7wWnObLvwqNlIGPYocDEpVA+22r6pFfe3lBwpyn2Ke2Oia7i4q7mWksGCaFHtM5WS8qTbfuvWjw+
xK0ngXyPvs4FGRfOXORYsiDaFnQIxe2gVSfpbKvTdDXEyj0VFsGVaq0TFiWM0abDo10Vaw+n3Fg7
W5PLM2/GTZtyZKw0fU0m7TmnKw3eIF4ZsQ3yMlZubI0IdlSGq7gzT3hH6pk9Kitn8Ch4aaSGWXHp
Bu57nOjnn6+Z/n9rEHE1AZu3aM/8eYdoFkE4/65q+udffS2bDOY/WBRTUMztb2F5IM5dzXE922VA
AfZ0k/bMP3tEmHBdC1Mv/5Mdpm/LJsOxVTZLnrTo6tbPVE3suH5XNam66aie4wKmtgxPmni/Memq
JiZJ34fuwSbL3XBdEHCaGrAryZtuXKiD6mwG5N4N9rUclz5czaIYKrDIlndDiPakS/qmPlGHEOO/
h9RwdtyAOyaBCD8C+NJgBJj5IXemoAf7oYZRfeUhKZPTRcyaAiIMinrLhakc1BomKNUioUZT6Q9m
GtrLULJDc0kRbVtrTU26EhBREzCjrZQBx/C+lN72AhCp6iFlOy73oza/NSSv1Ilbc1uCMMXDvuxF
vAJ18qDRjl3kIRAuTafGsyQBNdRdc9ZXo7Kw7erNkJxUevFbwt84IQt26Jmvn4agvNCAqwYRuWCh
wlsFe7bpALCWgFhFNt1zKyKqzN0IUCs2pnVl2A8qKIXtCMq1sa2914qzJxmvTsSmWwvhvjYeUnXP
FnUZSShsDghnMs1NopSXHtTYcSi3LhTZSeJkK91YplBjGzizo+9tGw2xBbwM9FJ6L7JRYjnVmrgH
kZHc3NOjW1KvHHSJsQ0i4yGxnSsdMhR7b/harBsp5NvJ4Ri15Apxcexrv7gYYOQ6Epbr9/V9E4PP
rdv6oEzgrOssO/tQVKCBGNcIXbsS7i7H7i6TIN64b+OFJuG8ni+eHMggEHaa9NTSBYGhSH9ORXHV
wQcsBwn6bT+Rv5/wX2Hz0Ymm29gSDWziwwR5JC77oczIrXbHMSLNp7jiNFhRgTIhul2O/3KBpHXr
0rFfgoK6jPPIWReBcuPk2vs0WZwnmnWvGfVj2EeAS9CxgbiN7wockUWpwB9NbUzhZXBZlXxqyZg8
KWYUbPsgfXax0M69uu63fqJeBq150II2YONNUFrv2d/GYVXNXCmR5p1/KMf+g5qRrBJ3QqoUQH8A
+OAGEZpUOs9dk9ujdSEVWKVGi6VPBng5rJWV+ynVEh++7BBvg08Zl7DKcKch7dIdmDsEmNcxym/Z
0rkbXAv1aeC+II5R60dzdUArqFVrujAY+0LjMdcXzCEYQNw7dPAym8pBuvxUiunAu8II4S//u/TL
Xalh/HC6BSyY99+GnnzxBvz6N1/Xfd32NAIbhsny7ej2b6Mt7F+IfxgaAypMcKesvMyv+LruM7KG
O4HtGKQ5NNb23zbLIFJZ8HGXeiYLtfdzgy1o/3+/7MtsBp4ELk3L5RWo1r8s+8SeFF2PLAFMWku3
U0gWQQeonRSdz+VXX5U0pXe5NRYLpICDqrb3buvs4tE7dnG0jvtpbRfTVu3t26lyIlw6kHRKgSpq
esE9DN9j6TnBCgvnUdMDC9RJflkLWgBjWJ+x+0mmiV6vLT9Q5pnR3BR295pN01EdnK3SpW9YZ+4J
d90kiMPzNq5vBcVXZwWnnMjLHJq4Mu+97KXoMCUPIbZDPbXbmU+CAWyFOOLDJ4uNHxi0urfJVUw6
Yx2/DgRbcQH67brMDLqE/dQAeYvOiu8vQ2WCcTix18XK5Y3usS/ta0DFj/00XZnFeOfY3qLHuejV
/T0y3q7o6mZtx959iKmP7luwr6ZwmhvE446O5usYnzRjDZRkPLAT03bhxL5uGiB/Vg6LdTHos8Ch
GcStkTK31bpN7cOESu3ixvIxO1ulCMEnkuTo83hvuuGm6d2naBxfUMwevQm4kAjLu2Q0blBtdkPV
V9vaRkvTE/Me0sm4HNoeg7uVJdL/B6gmtw5WH+wBiFx3unZnxOFtUaHjxwpYHL+G9emD7hKK+RpP
E203TY1WvuWRGcGsamvlth1EuKjdPkQATK6VOopWbUvUbGz9F90tx7UacT8O0jWQ96eIXRFKBb4F
ODY1tw4L41hkYAqD2jaPU1EvDBED44UZPmMoBtSXPD0XMs6mTm8JuFi9st9aqz55KkkREajPVtMJ
OvjJ3iusaDakmb4ohrBcgqvz2S81zwbyx9E0q0unnLaTG4aLCiPcnGZluBgs/RR6/tk3x7WRx7eq
lWRbfA20Niz9Eh9eezCn9Dyi7q5c02tIv6H+Nml1VgCZrDh1llXkPlhpsk7x4850K7zE3oFPcay6
BeTulVEPZ1pDWAAMFHBBYT6Hn47fFeiCDVEQH73xUNU502Q6zKyBGxNLEtqdXxZPbBevnTZ7IZHz
UIOFLEdGiPhOcuZGeQ2y4x7Hy2Vg6HeFSVqdhBB80Ihuf03neYbb/yp0jZ1f0DDQxjGedQyFARlX
vxZTnGxz1NR57NrwDZWcLh9pQpzY68gwDqkZHCZPvLYdGSkTn+DSUjqAp1FHDpQEPC5MWo1pWJMD
dC8bxVpFig4Qk1gMkFT3EIlqldGwNDPMKVpIew2U1kftRvEKv+kFvZajbkxkOLsPrNbXzjgBiZ26
tUYKwzfUdePIFHjXPxpeHS6I7EaHMiqfzBacU+BPBU5AkB0eVykRJmwJcV5fOQggTHWoLoRtrFNC
FJhvRmCJKa2d4dEyFH/ttXCMW/HkFjW7viJfktt6Agn1BPP4yPPjPwA/UGrdo6bVOzMs97QLSB8o
xH69prnQjWadiunC8fxDm1f7XtXZhysknCaSwcz9STCfd8qbAIlklOo9fDCcB/mD0fnXhcbpUDTn
1IUT0AXKo6NtOkc2l8JcrL2Ctgm3nkNolMB1S7eYp4IobpSLOUnxgDYawEjdo6OpEppTSdK7U3mr
l/1TGuDxtxv7zrS4IEu9vBOmfmPldBdD03LmKj4Sq8WbnUudRdHZx9cmXuO0K94K6T+ppBNFpxpb
mphTVEwqovOOHHgNTi95Izwx+bK36ZsO0t3SS59LKB0vI9YXYqCE+oOwXlbSFzNIbKBXcTIicJxo
LYVw06xXnv4lxFqjm/k1klJ6cPVOxVKC/8b5dOJEbIOBZgIAJC++UM2GBocrvTuYeOj9bUkb72vM
PRMmH1e6fZJW20AtBSwkC1z6ICFkhupqNOhjYBbCePrmAkSBZhbulTDZqpyrDCrYkxLUgMNa57hL
XxRiuU3nXqS4kSY5Dony7eBKoxJ34sdQWpdsaWIihfBi1sVW6BpVVPquh2Kp5dICWhKuU+sWp400
RZGCOJbSJuUqOLo1YNKFkW5FXz0O0k7VRQmNJGaWRMGmrNlltNJ6JVI4V5lp+fBGO3Wm4dRSXYws
QC4zilBPFw+ZRiFs4O3K8XhFIzgSLqtS4LnGA8Zz7VQ8Yd6krHHibTI7w7883bEN2VXYrnVKbJyp
9GTsZVA3c0eazRJcZ1HqrEZcaAZutBJXGor9VV8IbDppeRrlO1N8mT0KrGeoqdeBP1xkeNwavG6+
UXFEB6iCxFd87RDiiSsjf6mikTR4QHBzXQA9WqsGq05RoWZX07CO4nbthNYuwm+XVtWmsNydjpyd
txkiH768Nt4FOY1NadhzGAsG6gTgWW/vLGnqo9jf4nV/KnH72Zl5XeL+U6dwH3lZxA0SZT+VFkGz
ca9dPINVHT9NUJBUCyetg6sQDDk4z2xKNqG0HEJXC3cYqHYOfLJZqHhwpj8dikkfHqdP16L0LzJk
hHgHlsZK63wg7B0OXo2xDUI6HztVQj1N6YdsCJdzY9PxSLoI1Q3jDZhh5ST4kmGqVF7pMjio97cN
oY/LET7WMi1SYIfeuLRx7xSCJm8WaM1Vw44WczegXqNe+dLAMKYKJb4Mphbt8OKkJjqiXYGl6rx3
1VVz4kz9IarkDZM802wsKSJgK2qLuMfRJsdgloHGuDEHwXJQzZPv+mhQjQR1tEfWGnnTLG7TtLom
koNzm9TNzITi1rL8A7gHdQDuhVQT3HmsJaQlgrG4ZDzKSGsih2YXkK3JHnzfvWb8TzTL6+7Fqx06
u1UuA11wNgPaQEhm2tGKQLMVA5A3AWpu0JV9FuC8K8cnywvSWa3VN23MsKXWuUTktgklkYMddUZO
OUGpzfU0vInKrJyXhb6LbMtaV36Ni4Lg32zIHc7YMfP2ccmiTbuZnVYyNju2Wz7uVbXd9mFNH8i3
QhjBJsR2s1rWSbhuy3EDDzJktgdyfdlh/CwNuA9VGVwXOno8CSaiTirLCVkzQeOfLEEqYWaQjiEk
w6GFl1zp2DCnp85gK+V0xpM26vehlW4DJ+wW0aReTEp5XxXReejRSJUBC4Rem3eeDj1JIrdplozo
ctHZoXbmsy1xE8VwAzFJRMVHXMbPpSE5me61R7Mc9YW5PlF9NpqWembw5fFKVzzHTrGaNwPiBxCA
mCklsuDKGxeaa62ue6U/AbNjOljW3HRtwGic9CJRrPOUYd/MXS2ZlVxruzAYnRntGTQOYW+9LqnW
9lCjBngNUKaKpc9Sof9wXrFwA744eUVEaUQD39Jx68NWwNBqt8kckOLJMYl9OomCBQt3Cq2PdTYg
O5pWdR0b0YtDUHXhhxHwpQQgnqmrRJ9pFgKjMbpd4HlX2BhPUwplMqpoHGQ4gnHKOW9jOpyAwJ89
pVlXDSVlETvvIgju/NziJPXTqzEFkQSf8txqOeGcVqf3nTKgRm0uSMwWKxiAK7rh5SLzqL7HKsF9
19BWMY140VZOs8FAdEkX/LEbvb2lqGCLiunVs6On1Levhr74EC3tfd+PlnXXPjmRga/Fyc0VxeNV
T18QCYoT3jXiF67mdmWxZtNHDBfJxAakd3aqU8CcmMhaRkl+Y1QqDxgcMOsJJsjUb7XRv5TdMCwU
Wz3jWrxKyqkjctMAK68DnNBGNCzjMHZXXme/9j63Nky1pDSvbK/IYHDjlYI4DyMllVDUcUGeNYXC
QcrXjPTXMZwgakTFnjLWwlPiOqukEItk7O/hsYdL3Nz1IbL74diCHiF1i3jeS9k97C61Dugu+XF3
UVdK81/x4G+IBx69zB/Jxv/TtP8yFvPXP/mqHdBFRxrwqKQs5ln+1mmXkrFhIyq4CMCaKmWA36QD
hqaiNAOPsdie2Oq3krH5i6WhZEM0MeiMG4AifqLTbsm38m2nXYoHmmXSsbcsbD2EGb7XjDtdH1M2
HkxhUwiEO6PqzM2YnWPGnsHsq/VEAqaaAKOlMhRTMhCQrSrgLlVGZvq8IOsF+V0fN+UQEJaNBDDB
7KYok50l3BeryDZMnoaQmDNRog/EtSCaozMPs8Rwucb7fBXrwpuH7KgXLoEehWBPFMNRkkkfkHxL
Zjos7C7bBImxjQUTKWoqqyB6MS1QAbmWXkS+TbE5xkfTKraxN+0KYT2nrmi26jgC3e5CuOsqW4eo
rDTwPb638HoZVdIZWVdN+P2qgDwoK9AuN5KDBTeXtRJQtYmDp5DxJzBY29CproQt1umAbTjOUoVe
DWWVAiydiagrmnxXEw7ZOaDDsyeDVjmq+ZpYBKDB8LYii4WIIxBMNQYl9AS1kqq7j0hujbDhDZJc
zJihwmFvl8iQF5Ztm4u2vjW0ollnmjnOCVmhvch4mJBBsSDBzJb6zTONTgxzkFkVOyNCgA7OHpmA
nULmDHjzodQbQkVj+VyN8U3kT8E2iCZ/45JYEwVYroDM57HAn4/bu/cAwKrmKuqIIlYy9lbIAFxB
Eg5mM1Sz+N4mIdfkBF1JzEnCXGl16ayqadX2tsUAgax75Rm9uWNZZ0+U+iHRSOSphPE0GctTVOcR
CvklXEuxMGR0z+xEvkd2+1DoodLuf2hFfqxk3i+w3ZdKJgB1ooBRnW0B3t2WUXEN6JjJAHYJp6jZ
GVqyxwLKDUYC51MGWkFY12TeEBcJWRciiGESXLhEEts03TENltXc0zcVocUkrg6W4S57v90PMtVY
hTpZdY1yGkR9SWo9WmdmDIvVWUVFfMkoPdZx4n61xYdGytRP4WTIHKVJoJLSXJu3RCytKL/Afn7T
ENtQwF9TgDQbl1AmI1uO0DMZT0phjfC0DdL8rSXGiRP/wxn0blGCuU9JetrUzwbJz54EaCyjoHHd
7UcZDjXh3OGu8/Ffkxz1ZYR0aKY3T21OE9nSwrSJtcUwVSd4uKRPy7B7DSqLXgux1DjGxAXaQd9a
psTytlY5r0kbUz8Rae2ZWEi7Xyd8Tg7YIPc6CEUsurZ5ThyYbBnZWFr9N9yXnxQZmm1Jz1qkaCvS
tLKBSbGcbWyjuc6Ef+PK4K2bUVHrKlkA38THzj7VWVokdUsZ2aXK3bswR82KUD3DcCA3tNoyJedr
CM4Mraa3TAJ4gIQ1YZ4guzl3ZUQ4gR2HS84kNpz3e7qhjC2SkeK68dFGSBknnXZyXdzOCLbVosGC
M9e7bHypcNkPgzg0uO6dtH5SceEzpRccNb78oRqdZezX27FvzuBG30sc/OR2b6IBS78vzf0Cl3+B
2z/G9T9i6lgjKtJjlpEAw8SHn47RbHL7j5HUAK331cSQlFHGCQS5AqfFJa53Vxl5gwaxbk6WgwhC
GyQrxe03BemESvgGaIjkPtQx2zt5gXtShhlg3BBrSPRjQ86hJWFKoPyWABQE1rgKl60MRZQyHlEl
0RpcC1EdGZ0IQ1YLFsD7wPLuHBmvyKcYeYLEheZFp0ZGMCyyGGgnRCxkPKMvxkNFXsOSwY1ORjgq
shxQFZ9rGe4IA2Wj6/B8TJ8RIzZxz+xKDAPVmsyFdAREcg2rKIGRpIGD5skMSdSl0zskKnEIZNwE
adbYsQFEIwyrpL4c0e9WJgkVhX79qpGhFUa/PY+NH+01xWNOK8mWkYSLIOmSqdldPFE3ed6yIQnT
NPkHruy5LyMylQzL+KbDpy4DNP0owA16nOolx9rvQHdNbT0TMniDofixI4mTk8ipCFZBUiOkY5DW
MWVsR2AywXNt3hToMgFgUhZ74vWjpRxNYb+5dX5bSzGHhYLkPfpOGHjsRRF8bGKibZu7y3GAq6i2
ypOXJUd8tvGdOdJctJeJnzyHjBJmte3OOfLSNAY3HK2HaSLej/wUDNWHiRwVjIzTMYqcfI3Uqjqp
WjXIVzYyVlhqcOOadZl2Fx3BhEYdedVdvreSalenw93Qp8zrQRvT0cgmtLIGzSxDO3MV9mGu2z65
qGoyNbhu0NkU9Da7FBA6+JADBpkhJlwwhzmc61KkAyG5gvQSzTCYVSyeSHmoouXCGzKs2Mh8uhT8
TG94dE1QOGCuSKTxt26/dqVIyCjlx9pPHjJdZS8uDqYQB8qifsV/HygS5aywUFJTtMcIsEwmzEPp
4wIJpTyJcRoFFUJKW3LWyqyEUrO2S1GzHodqgdBVLYe8BuNfdK+sXAeAIAddiqLkARaKn697VWsX
zkBuuhicGPBr8cr+AbodWbRZJzDqp5W+U1FeFY2SYZBirCjh3Ji4kNHE1DsMKpdMuOjmHjJuWjkh
YT/6kwi8vR2/jHQvtUaiqbXjpAxYiCEbYRmzZoYUh0spE4dSL9at156BPnEdb/uiXGDqOdh29jEm
tg5XCbUZmOIZXBSRwLRbYJbTZhrStO/x7mrmCo3CfxgQr32pYidKfs4t5SNQpmUIM3CZdPZ/K/q/
/erpoB33506Qu/f65TkvlHnXMNTysmmKP/SF8Bhfa3xpi7VVlcpfo3J38at+sdNS5NsO7SRyu/yG
JhuHX9uDX2YownUzXbyz/OyfDULrF8e2CfviwlVdXCXaz9T4pJG/r/Hx8XqOic6suXhN8Pz+S3Q4
Fn7dV1oG6sqZoC+QYZmVcqSzYnoHoFOP2miOuNizZxFnZ4agvUfYPxc023eFrr/0YxDRfyJUgKj4
WEgjYVoF/bqP6uAhljZDSxoOO2Y3iVZtL/BBgicVQI1J9WBQxKlYVIL4THegBqCKkGZGhlHcTtLe
CIw7nBn2RC4U66MtTZBjOExrYZanBJOkqfcXyRRn20gJ6wXIAV7BwGQS65aE5bhkKbsUJZFn2nkG
UFFpxNTs7BbsCSTXOMjvVUJJpFiy6TT1vUNclsxPZdeHso6sQx956tFUMQYvYwX7ZMUb34je6q8p
ODKKqUTdj231VANcYE584K6UatLXTWm91TVT1IdSVZg5XJMY45JdjjUrT44wGYc2cQs4Kp5uPpJY
rlf22ARPo67CobKzB6sbcGCWIYGLIT4UcqlIy/SQ5+2WFiLdw2BcFrp/nAym08TmB2O9P8J+tBet
xg1yyhGDR5PJVzSFh23Q4hiYcr1eJmikM12wGWKd99a0Vj00wejFGlV0Fhg5h0FGCVSWcEYtj9tu
CMN57MU2mLja3bfRMO40i31gW7vvQ+huQavTrixeIjO7MWnlKZDhJW/h2UE4wSTtzpiWy8SGsq/m
OjsjeQyHFAOP5/PZJXFyqlyT7LKa6HOtAX8aTCE4uj5/8NNsLzzmMaUZ8lWhxsycNqPrImfqHv0v
9gUG+P0qETdjrt3W07CLknQfWczC8+p2OVYBblImZ1tGeLIr91ppgo2rPFWBiUGiKm9krBWP3sg0
vS54VMv6LfcNWOkRpnI2hy+WQ3Jo9AtoLKQkqaU1GY+OTlpgvzf+6K2LPl97RjHiBy8fyk4CSIdk
65XZdmjDAaS18SRytWAIMyzVhhuZkRPLDFyIpWMxfWQJ6qBhGwx6M3ejWl82GKwGdUKo6fFIWcwK
9BxDAaYy9UuVQeBstdqnqmW3YgcPGuLorPOUaxMJjIkNzLas1L1vljeaibE0DlLA8JG/MDPtgl3b
WxDQemuGgpLeIoQCJXE2YMFadJa4LQ072U1aUOCMjONdozMIKihQsBvJfU1L1Vi5elnNaQ+LOaTG
fpsPyt4Q2ofrQvipovfoBsD/pTX6KpiY4jgEHiNvWtiBtZz9PujicvQxWtOs42QJBrlyuGs4wtWm
tlIxN1xSW0BrV6EmjtDgdAyfDpNEDJ6+UVv60Qn6g+XhSGWqs0mVoeJKIowpzyIYHIY5kW6KLsjD
4aYu0QVM50H1o4uhTCkHEuNCCaZpLipxZp5etlQIyC3pOX3UFfwb+PfYiNHUCyW5hE+4t1CfobLg
ChDGuWA4+ULY7Pl19DNmpm+MgIEGHT2iFVBL5opZ7OOLVDXROeFn59h4PjeW84zhUxtKaJfK28S9
1BbhIld9AzNBVi7NmJiXJmnPcCE9Grm0thlba89qtXVWQ64r86Yf3pVCoS9kgYpK6+KYj+TAvS7K
12GZFctS80og+cCARtVmNo6cLx/ISfOdkp5sZagAsRGTJbPIOIY82jqRZ24Kz3uZ3EG5aHJCibXa
3WBWa+kPM9U+bcSLxph7dA51IYaWs49xfXOrQgUXDHNBSnerlVY3bCDCzvRWtu+aTO4LmZVZAVEq
bEzArp2sjTLwNpFrmVT3bD0GhKo1dg8JVGFcemkn5lzoRX0IVYblNIz40vqULK1tJYu4K+ls2owt
q1tt5afuNi+JQFNOzqKRQZSDhlqkAs+a+7o9veYm4EBAcntUUTnAivOtyftTkEJHNBwGepFjnf28
B+r/TGTom4HSy7yN2vHUvdfjlzHRXwZZg2uVgNmrgpTsufjPfumrXPjHD/Sfz53+fFGfr/hHj8EA
wKjt3t7//jfT+oWSyWJGj81+jS+U0ZT9zK8/dn7xdMy2muaqX76+UHa/OUZ/dhR+/AZ/P3X794/z
528AefT986P51SX2B/Tff+c48DDfHAiMYrpLvBnr8OcXleA3B8L9xbbJYqEP/nogvpSu/3cdiD/C
7/z8gUD2JlMEguf7I+D8Yhoe9m3MbT99Kvwbh+m3Swt5On37vKii9+aPrr0/+4WvZ9zvf/7N2aJ/
zmr/7lfPY/n+5dm/nFTy+388v8nmLryzOnpt9U8K9jc//fyeZeDzqX79+1/f4++f/bsn+/rGvv7j
JnpHtnkNx88fjL++Uone/vvf2AC9Yob/l76G7XgWPsp/vpq//+37F/vNnupHj/4DFNPntSXf1n/4
0D9KPv7Vx/6BS/SvPvSf95D+8iOn703zDJcn+i7ZIPtan+Dyv/xh/jA18Vdf/U9sxH/8VH90ifzj
u2vp6+XxzXX/v/0Frl35wK/p+3P9j/8FAAD//w==</cx:binary>
              </cx:geoCache>
            </cx:geography>
          </cx:layoutPr>
        </cx:series>
      </cx:plotAreaRegion>
    </cx:plotArea>
    <cx:legend pos="r" align="min" overlay="0"/>
  </cx:chart>
</cx:chartSpace>
</file>

<file path=xl/charts/chartEx11.xml><?xml version="1.0" encoding="utf-8"?>
<cx:chartSpace xmlns:a="http://schemas.openxmlformats.org/drawingml/2006/main" xmlns:r="http://schemas.openxmlformats.org/officeDocument/2006/relationships" xmlns:cx="http://schemas.microsoft.com/office/drawing/2014/chartex">
  <cx:chartData>
    <cx:data id="0">
      <cx:strDim type="cat">
        <cx:f>_xlchart.v5.47</cx:f>
        <cx:nf>_xlchart.v5.46</cx:nf>
      </cx:strDim>
      <cx:numDim type="colorVal">
        <cx:f>_xlchart.v5.49</cx:f>
        <cx:nf>_xlchart.v5.48</cx:nf>
      </cx:numDim>
    </cx:data>
  </cx:chartData>
  <cx:chart>
    <cx:title pos="t" align="ctr" overlay="0">
      <cx:tx>
        <cx:txData>
          <cx:v>FATTURATO x REGIONE</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Tw Cen MT" panose="020B0602020104020603"/>
            </a:rPr>
            <a:t>FATTURATO x REGIONE</a:t>
          </a:r>
        </a:p>
      </cx:txPr>
    </cx:title>
    <cx:plotArea>
      <cx:plotAreaRegion>
        <cx:series layoutId="regionMap" uniqueId="{B0A0533E-7F15-4F5B-87F4-17517A995C65}">
          <cx:dataId val="0"/>
          <cx:layoutPr>
            <cx:geography cultureLanguage="en-US" cultureRegion="IT" attribution="Powered by Bing">
              <cx:geoCache provider="{E9337A44-BEBE-4D9F-B70C-5C5E7DAFC167}">
                <cx:binary>1HzZcty4su2vOPxyXy7VAAiA4I7dO6JB1lyaZXl4YciyDIIDAM7D158syWO1trv7hG/EdYWjWkUS
JICFzFy5Eux/34//ui8e7uoXY1mY5l/34+8v07Z1//rtt+Y+fSjvmpNS39e2sR/bk3tb/mY/ftT3
D799qO8GbdRvBGH62316V7cP48v//Bvuph7s3t7ftdqay+6hnq4emq5omx+ce/bUi7sPpTaxbtpa
37f495d7rbpa37188WBa3U43k3v4/eV3F7188dvxrf702BcF9KztPkBbSk+o7yMe+Dh8+rx8UVij
Pp0WJyEVPgrC8PMjz+5KaPY3+vHYi7sPH+qHpoFxPP73m4bfdfrx+MnLF/e2M+1hthRM3O8vN+1d
Mb18oRsbPZ2I7KHPm5vHQf72/Tz/599HB2DYR0e+geJ4jv7q1J+Q+ON93c2z/TwtPwEJckJIQEOf
iCcgxHdIYP9EMBqGviDo8YM/P/oJkaf+6M8Hn+vP84h8aXiECBz/tRBZlLrQd96VLe+U+bkmwogP
VkDx08yT74HBJ4czLGCfcDsylb/frefxOW5/BNOiPIER/1pIRXeluzM/1Y2hE8ERE5TwJ4z87zGi
J4JSBDAeWc3f6cnzsHxteQTI4cSvBYe8a8ByIFr9TKNBJ+CsWMg4fRYQfoIEpr5A/LPHenJjf68v
z0PybdsjUODUr4XJ/m7WPzO44JMQ5poHGD0X5jE5CTgXgcBgN0/U4lOcB6LQlZ+P/f2gsv/U7ggG
GNWvBUN0V9y9/6mEyw9PgG3xEAOnevp876n4iU8DzsBXfTn9LSB/p0PPW8fXlkegwIlfC5RlrbtC
e7cP5mHWdy9Wh18/03XxE8x9nzLf/wLBN5QYiBiiggXAmJ8821FI+ce9ex6u/3KbI+yW9cntyerX
gu/2rigeXsT/5w/b/NSIw04CHxHGsP9cxAlOfMHDAL6ezqIjT/fUqw9/3avn4TpqfgTT7cmHkz9+
LZT2tnx/V3/4qYbFTjgB54f8TynM90Q6hBgUYs5D9gmh4HPc+RSLnnoECeF/T36fB+fTWKDlES6H
E78WLKd3NSgSP5qCf5j/+xBvGPJDP3ia9e8xAWeHKfEJYfTzM5/AeOpH8/ng32cGXxoeQXE4/otB
YQvd/Ewo8AmHBAb+fQ0s38YdegJ0mvhMfFVqvmUGp3/ZneeN43O7YzzsL8YKLvRDaU37MwFhQNWA
iCHMn4gAOKRvAAlOQkJCgrF4PqJAhz4cevTPbeRryyNQDmP8tYzkolM/l5whSGRAsQRLecLkSCXj
JxyDZBnyo+Dxh/srkvi8dXxudwwEDOvXAuKmPjgLY70/ita++OODVj/TUvgJpZgGIjjSXfAJEViE
AftKpb/1Wf+wU89D9OxNjvC6qYF//WIM7Bro18PPVTIRqC4MsvzPIsD3xgOZqe9jjNknKoCOlMxD
h/RfyHbPQ/S15REuhxO/lh0dss72ZyozQIqZjwPMPgllRwQMg3IJuiYCkvb4Oco2/7o7zyPyud0R
HnD414LjWt8fVP8fxdh/Roj94ISJIOCCse+iPaYnGHLLwD/KGx878L/IST63OwIADv9aANzY5v7u
p5Zb/BN60I0F+spzv2FdGJ9g4MAhO4Sa72JJd+jI/wKJm88Nj6A4jOzXwuJV+XO1SkpOQg4KPkZH
TomAuI9ATmZHGPx1B573Rp/bHSFwOPz/NwLPF6yfluVTTvzdFf+0OO+fMBC0GAL//9n5f2sKBFwS
sGAhAIzD5yg2fCqf//fePA/Gp2bfdfz/cS3+v9fpv+xdiKE8tXjc9PBNqf7HZx+HBzsxjpr+QD76
dGrzATZGYEEhh/iymeJwk+/8zee8+Wl6v2nycNe0v7/EDJQTToOQg51AUo+Baw0Pj2d82FSBADig
zIwIH2zL2LpN4ZnkBAXg9hAlIVRjIAA1tns8gU987qMQSmYgS2PCvuwyubDFpKz5MhGffr8wXXlh
tWmb318GHL184Z6uO3QzIBgMF9xrANktx4JQeJC7v7uCrSxwOf6/udOTwoVHJQ1GT85GrKCSF4+t
Lld+rWo59d37LlWvutHT6ymci3hYNyqxsk4mJ2f/tsItk2h0FypNVDxQe5vkKIlRrco4IZuQa1/O
qRhi04Se7NvAi5FN3zE2fyx4k0ox6jwWPTwcqyx2mF8GuN6nVWsWFbeJnLUcucpk3vrdqpyLKAnT
d23ZeJuKFhK6v6Ns2DLYRbKGS15pjPYBodvRK+ooU3B9OwS7DtEhKiqerpGp0iiclm7K9c7YZjWW
jmyYNi5qpqZYDDV5Nfe5v8pK/ZHVxSJAXrMpbVZJXmWN9Otqw0Z/jrDGVLJuXA2jPk+m1Eoxm+Gc
ePW2NaGAkab0XFU3ohrvwlTXu2w0g8z0eepqGRT9TcfUGa/aK03LVhaIngVCtlm6VNlwraZUSc9g
LQuN3yI6RhipXUvUzvr5md+nu3GeLptsiNpCSF81a5G4K9LaiIfZ+6Sju7BPJcXdNdz4recXspqQ
lR42K1XAjLKpWWeoPxPmDUXNZuwvO0a2XdVc4LDaj6a+64fuDBZAeWb9ZGk9foVCe+HSaWkG7S9T
ksW1n68Cv92VGTqlZybLlyyx25Gzd1xV+cLHLIPxxBhtMjXGRkyR0majysxIm6ZjHCDVy4FXH9vg
PvPOg7zZ1wy/VyV+8KsiRiq/c61bNE3dxTQyBi2mbLw0ykyLtOrOakHWVMyDHIR9lWbDW+TjK9PJ
vgtvXOZLWPlTRLcTR2+CYogHk8CwA7Kq65nJMvOw9IQ4RTmOUDLnG+3bUx7UGyZ4LyfkJB/TSqo2
W5SeiQs3yWKicdJVWqparLtRLIc2m6Kwx0KKKlh4xVSdc8Me2sFXURhaLZs2kN41v0iQ50ntiWHV
GWhf9m6fDzpC6Ygl1+wBFbRYCJe+M/1wPo92SxDAnxocBzRdET5PMhzmVVvxRdoFD9UcqvPZo+ta
DyieVDlsa6+QatKREWN5Wvgw17q/Q7gq5ZDbM9IjLmdguVHQjfE81eGCJD2Tgge3BQqajcj6sz7x
s1XrNbuuv6G+yyMkulpqleSy8/sIsSxuMI1pksa1vqnCalmnbx03VSQmK9O+WPpJrxYC90uqx0nW
Gb7u0BvB67feNO6DKo1F0jpZwfqRYTnVsqdFPBbzkgzGSZZEvt1m0yT70DvDbHyX2XDBiYtZ0sZK
+TfOyqLwI22mrTcGV9QLNjkapGizJR54bMfxNfH7CxP6N7PJ7cpYmD4fLXlLqHTtRe/PaK/1xShc
debGMJCITdXK16ZajLy7qpCh0kNhu8i7yV8MKidRh0O+mskruNjOzo9UisuIT85F5DBFuNgktiYL
k8ytJC7xpIMYHfVZfhY0pJGjZUgmoj9rZv/Uinvtlbd5T8S+qoYPDqZVdqbU0WzbXGJs1hOblwUC
m/I9lkvNw1du9LZCWXoLQeUhD8yN7mu7bTgy0VB0aWTs/D5NqYmyvvFlwgpZUlNIUdo9TrSRY6fj
Dmengee/rsfyWrR+CHsMxTqce/AHdR3n2VhEYzut51zfJG0yLVg+vMmzK9aWWjqPzNKjGG/Lemhl
n2h3W5o8jZ3ohkvTCLMci8pGTRaeVoa+61D6oc7VZU/FeX2aC1vFhoe1LLqR71uPPcwjiSaAddkU
Qx4pRSdJzL6Z7I0qU7usi8uUlLshnG70lNxh8jGrAhF5jhanphMLp8dVatgolRkvO1ypRT/Ny6Ch
RHLSXasqc7Lr51QOFr0LcmekQ+QUudJECZ+UnERvozwfXwnLojS4wb5bToI+aCfQRo/0ir9JAoZj
1aXtIihwJxmsH2mabpRJFuC4G8jr3vdS6Yb+tOxa8D+OXZUhv6mK+lQfQoSygydTxRfZayzayExi
g902c+0pL4I24oS3UaMfeMpaOalxjlK/jdsi1HGhX6dluFXh3IF3AlQ9nM0L4fWLgXpLmFMufTKg
DfLovrDJGE8FumJMxarf2tBHcswqBUuz4BDs6PuaGxOFLc5k4S7GxtIoF92uFgVbZX0NSwWrD/ms
Qhl248YL+FmmpzSqibtSlQBDBP9X4kmCa194Jd2NOov7c1fJVKN+EcwJlkUO81JAWCVp+TZgdRWH
bZw6RWUrWL0EAiuN4pu5FX5UGl0viqIupZ7IZqzUIaQnkpDhqkNgJ9ovc5i75rYM9lNjRYSzzi2y
xFv5PjjSwBt7STysIuogqitSg4WMtFl7DM2SFvRVqZJVnrv0plLTPelTt1WsIwvRgl0ruB/JB285
BQkEeZItueFswVzD4nHq12wqg7jtcbbIPV3IAudXYHH9Mhnqbe+KZUPsTTsFxXk5Nu+5rt/b3rRx
3qT9qqnKh8ZV9dIrxletNe99BevPcJNBmNe1bHJ+xWdml0ilixlDZ429rgcbhbnLoiTolZzr8EPa
QmjI5zEWDos4rcVFWQUmosiplS2GJPbS9TjB8rJZ+0aLrFoCofqQZSTGSbIbLNsHhXc716lZZZ73
uiVlJ1GPrnQxs2hwVSxs+w75xb3i/eWck2KRW4ykInejJlq2ibmtUJlFeIiLKSgXDRxdiIFHdZg5
8HSyQg6vQt7eFyO9TxJ/LXwXmQpuxMs2qtpARZ22dj8ZWPQpE1Em8jBOZuCBthNJVKZjFWssSVPh
FbNURWwa5kgj825QKkqxkymn74oWgoeaSyqDZMyjxtMKolAvy2C+0W5eWuy12wk4o5f6kpmorqpr
NjSw0JoZRXYOV6KmqwElC5qTcVFhbWXWsAWZvauG+7ckw8s+9G+7hFQyS/ACOauifNJ71PAs8hp0
NRUXRcIbSVP30RA978CNrzNVxbaBlS3m8WYkJpSuxg34xkXSZR9GC/yPLwirt4Wji25yr1U9hAsv
RLeB66UKwI86Wz6oJFxAQv2AYaWDk2ovmZo3KsxuM9PeuFkHr9CA7xQvItNvvLYXa8+mGbDtEmhr
Sjx58Eac650ak9M2TLehh3XkhrxeoD4WXoq3xOpF0bpt6VESl66KtMs8cH9pvvK8FNgXO1WsKWKY
p0OsQu2Fl877ergxpDHbaQwviEq8RVofmHthe8lbna270EwRHk0i+2BP52GbZ50fcc/jSwfcoKYO
Lw5UuOj6tek7GrX+fGGHLl3Bg/dizPw4AA4+Ai2fcu+ewy0pYWc6I+8DPq5rRWOXAVb9u5bXXlR7
gYqneXyXGHIp4OpNKKqo7JU70yN/02QjORMhMLIEXHDgN8PSgf+dJvS6QvdV6DmJSf5udjRZfruD
/Lsc6t66qdYq/bRZ/8vP/9zYEv49bin/evCw1//rr9PPLwn88KrVgz3U0Jvjiw5J8Jd7fd28fkg8
v+xkP0pln14r+C957g9PfpcEf5fqf1bVDqki1DZ/lAJ/JzB8uf5T/itOGOICxIlDeZQKAVLRU/57
KNFBhS7kPqSyNIS60dcEODhBUONGkKJSnzHKoQLxKQX22Qm8iRCiQz4d+j4L6T/JgQ/j+DYFhpKu
D8IWQ7ArGCq8AQXp5NsU2LKymttQEDlbP5Q5ezsRyDtzNYwSqZnL3pT7OvBvKFoGJrCRKxuIEJyv
go6+FmiISDdc13RezYN6aKosjb6ZyGeS9OMOEiRCQgWF3f4h4SAkwCR928FsUCRE2p/Aw/ROZpRk
68AIBxkcLrbwB4ksAbogvUks+qTZpja7b0zRXeuqnDZW59UySFIVl8lEtyWdk0jBTTbWNR9/3NOD
5vftVEIH4f0QQjhsvAoAO36Y6m/UhAIdEGTVLOdwdG+tCt7O6TSeWt40q7TuOkgF68vJeXNsW8Ff
zwliu2Yqq4gOolgC0SVrnCK9mDu6AVjMJSuKNR3mYmE7N72r1bAm7m3SjOQSNk42V63vbpTz2Q53
os+irGz0qg2n95WvZVp0yaapUsJXSQpv1vhe052L5g2inN+MVdYuA5SfBnQSu6Tj3rLygYHGZV1H
JPDYQhsyxqgvgG2PwUevFd0FK/qylkZwYM7gAa89ICiyggymTcL6su2ybvHj+Tws/+P5DIXPwWQE
IvDWwRHys0ccbod6ks5550OXCQkEZ4pD643LXASZ1Em4yapk004G73XNbqbUZOsMY9BJMj5dBqJ7
8xd9+jPGGN4S8mH3HEWgRDHYtf0txlVe4x6SsFn6FR0vhtob92aeb904t2dDi7xTM8YgMvCrPncf
5yoPorrop3elRa9tB4zjx90hR9YLSw6yj0NZGURo2IZ5LGDVRjddXwIvGlvkFkGbpqclz4blcMh+
UWvftiOdL/y2RL3UA4cUDfSWlR4N3YxJ5d4S0eOdn2eQ4eRsA5H+rRiG8A3NID73nb1PHOW7dkQ4
Eqos4nLOyCG0pJuup3aByymADKApdsbP9VOoeXpX6TnD//NUwy5sEYATDANwQMHRVJuqJnk1ok42
lbuloiagj00gcaTqvQWyM/ojxNqym16J5I4OXr4bSECWBuhyVFpWxz+eapA8jxYjaI4oEPACDAEV
UxwtxnBKuLUNpER9WAINSHu8IGCjF1OOyguKs4twVHTz42f+yfdhEkAICDA5WEAIQH+/2qZ+zjJw
NlYG1ryCrBiciQ85jukpmGI7dTOgSNtNqjUQk8T01x2Q6WVJfL3UxRtWqHJf4DC4rCh+Q3CabFI8
Z7KEPSV/4aXJoSffKakwt2AQxIfYRAM/PEzfN77PTFgbTJmVE/NfqxyYbjVi/xTj/m0DSl4qkfOa
VTU4/xW1eTyqMLniQ5tss65766FsjkxDh103k9ciyeF6VuTzIhdgUU3pbzvX2zNU1lei70Zw8c22
bsP8fHTjbTii5oyVKpdTi+3riVbjX1gZiNXHowPbYhyUUwZh8hC0vx+dHogecx/0m6LOw41HgtXQ
+vUFvOjo7VqdDCAwBjdJScx141m1Fx6Iwci4BzSV5PJwbnTaXitDvJ0NbBorX3uLIXXZoqnb6gIl
U9xVfnqdW/7QTSTbB/0cxClO5mVZ91tP9wI0ylosQs++SUJr1h7P3g3J0Nz0IljN+bhLCjS+ChE2
y2xfj6JZlMEUrmlnNGgDswLhGLFtFQTmukz8s2QqgnWTELuElBriJsvzdYqqt4+RK+cgWZb5qVcm
8HKnUjA8muNN3xn/pmSnOFT+q2Jooh756aktOyQffVydBKM0cznLBg/52jVDvxV8gMjkbCdDkrpN
NdbsupnEjfBMCGIPVzKsQv81QtWizwNQXCrbXoHXnM+zxG1GzMna2SyMwRPYM9chexaQaU/zAjxe
36PlPDXBQmVjvc7YSGQzpOpUma6NJsg/JIKHbwiFPLvV5x1E7o03CHXqyFWIW/+0Q+AQtcvd0tYF
qO9+QjeC83TRcZqd9T1k7EIju+wPi288fLF5iEKRNzctCXo5JxztQYHkzRJTz23b2gNV1qNTNLfJ
sHMTeeNxP9mRMvV2oeFoWdGkkJAmheePX9U8QpKUAKEZK5PGWTjGozPoAUjZ1rAPKlfvLMjal2WI
xK7kSS2rvAIhKiFB1FfC3JK6O286hTaCgAcgsGnyNE0SBMYG6XlLH2zvV287obLIzK3aW1B2M2S9
nXLFDHjDX3Zqotx09rLN3jZDWN40ZOgWTw6G4UPapYP60kxBtWa2YXJgJNaiwm+USEfJTT1ftrSl
AHmlI1CcyLbVob8JejIsg3aqIm8qPtSG1pfCRaEzxWo4LPTC0vI89Oo1pNIbMlf9W0qBtfhh60mF
mmqXdaATV3p676zPP5SgUha5d/poCIIJddWodWptvmtQMa9GWMItdiJGj0SIBjo491TAlsQb2Nr2
+FWmWBmTUZnIclEuWIaWqUouZoAQZJdcQ0JnE7bLB2AVorVgl6GTbYX0ihtB9gGi7dJQk29ILep1
KJI5ArIKXu3A4R6bVoEfXHoClAGsUr6psoDvPO5uddhn+84xvrRVwlcWzW9UWs8gWrf9aixg+Wqk
1XauWLfwQ8XgsuCtQxPbcSCpasj35eFrSv18OdYZ36vErJqWsuvHZ6OW831J+grWcKtXXtEMUlte
g2wN0mCSjw9Q3nNvc6F4NPsgwIFoWb+CmNKCqN3wxWMrg2u2y3zLt0PYPmgC9apEeXahh8zG1npI
gnySrB8ZA2yRNrKZA3rdzyWIaCDNU8bz0zkYJ1DPZrek3OoIlxo8Cm5I1NfpFqpX5U3e++U15MiK
gujm5z3bPY5Add112HTL2ojhtPR6DdIvCi66XGdyZkl6C7WLXGYWjwufdPfZHKSy6etmlUNYOXXV
vOsMq/czAbmvo3kIsmohNgmdmoXDuZBeeukHTq+sKd8ry+jr0E1vK6U3tKmni67J8v3suT7u01qm
TZguKgv5vUjnszBBxdlsDVpmCdRytEbZlWqBe3ahXTfeMK/9ckx2YRt26+ReFSPfOO2C85mX28RV
aFdk3rus74doxIGJ+yEbz/Mp0MsB+XEyQhElUEO6b1Diy2FkBrIuPLx9/Ksp0+GWTf0brDdQpJhP
q1aYMzqlSfQUHoVp+LpVDV6kgdFLPpf9TaBCF/l+/soh3V+B9YEoOU3LirQMhH6slllAqiVssrJr
xFIOikyf7OrDV4DtBIUN5KKE8XLZw6vpkgQQmPzxvWZ0XCnn0et0BFmpp+EGzIbtdIXZzne+ke1j
gM/Vtp1LbwupkVlNhlVQFOryyGVjeOrrtJDNaPQKt25FcjdskM4/VuUMMmU2tRLqifoM2aSJc9Ve
5V5/i4AYbaAaSLYqBzmsEaO6ohVTcuj8+jYJ8vdJA668refIMmeWvW/cJu0GIxNXp9fYCxZoHLdN
bvsbPjZ8ybb1zNguLBO8TKk/vdPe+dgNZ4ntLuqmBCMnTboKKBolFEvGnSXpij7mPKmHm/1jxhVy
1YEeh6JcB8NFU9AFznBzRpAeQIXOxbpvobhQd/nbvPTOBg4BOPPNOYKcYeU8/4yhvr5MIaLGwRTY
ZVdM4Z6y3YRwsnBz6OIw6cUydAPbJcMIxRbsj3FYQsU224JBdBeameliBuK0FMiuM2HCFRS2dVwx
k26dboplK5KtClr/ykGeFBcK91A5tFB8E0XUtW6dBmPE8j7fP34NPhsj0yYUqpJFCsWeclz7oUv3
UBrIoyCzuxnEq9MCFblkuQ4XJauH063J0mbvDl8MBXkkgnGEMpRorpgKg6Vt1zpbll6dxk3S+6/K
zIl16SfnWdYCswtBAc1pOUZQrFSv8jKaw0GdZWaSsAzD8yFr+nPoYLBsWjdf41Sf116/7q2S2JLw
/QDkKRKHKWpG7i94MOdQMA/zfZ1DddJP512lyvyKdXShKUpBHvWMnKvQbmzGu6gcvHbpRHk6MNeB
3jEPUKROnCzrolhm2Hmxnvx6j1KeQYUNpHo2wa9K1PtasfvU1OVZi2GvgN/R62awKnbDVF/OnnpV
maCJXFjiK9cGwyIvcb4uucnjxHS0Ae29hpJBNQLLg9JH5ud2Rw635VBxibKubaGW3njbhkELVyYV
DE+TqAEvG41p0u3yTNjXYNBLbrvyKtHoJqza8rxOHJbWbw7eJlOXpfZhHWT+K5EPeFG4q3Hk+eWM
gutOpWX8mA30RcciohSQ9cENF0MDjwAWM8ed67JFN1bzbYnJKtOQKZ7jpJ8/9ALYlA22wG2A8Kpp
hnqGM7E9DN036mo6CB5Q0YQwIBKgPxU/E1lozpO5v8Fprxdplqo17ARpLoh/rmyx9EBmOuO8gXgH
1YeFS1odz30SYVBM9rhKhiVku4ns4H/fcTU3iQf2N+hVRuc3IP5/EIFnlqQOYTX1ts1WPa8p5KBz
3FdFs6hzMF3cc9jLUIzNAip5r8axe+OP4ZUYjLlpDtGoSVOQYaRowumqhorzTmsxSIKKUjIKWzc6
BXD9OJ0jf95uAhkSgq0wkNYyzjFsePk2SQo56Bc+NpBCa71FsyCrshvbK8jy0rjwxnd+M1a71BPb
qkqh2iSafAGEsTl//FJFsGgZVZdNV79/nPBUE39bOc42ZKhXWTH/hdjxp5yOB/DKEwpAIiTgtY/1
LDJUqEjEQCCVK6aooKE6JbNO1k0ZNKdWJ2e05/1ZLpxaWDqNFz+eLfynx8NeGw7qHwt9zGFH/VFK
KVyQhiRIWpm7VkARR6dLHao+0rirI4dQvaZpVUBqLNQu02FzFnTLSqxS65YktOG+D/C87gSUMkCB
IXEKu1TOUFDbsyTTYvU/hJzZcqS6trWfiAg6AbqF7Dtn2q6yq24Il6sKgRAgJBDS0/8j0+s/zd4R
+9xkOO0Vq7KRNOcc4xv6zy82+revFkGLuxZDwcyCEvzXF1uVIp5104MZCASac54seYP+ZennY5Qm
89Ex/izDMlrVupq/LZzmrQujt3uXc+K4haZIZ2HzRxOJI5OtnIlVHgq+7KmO4ep4sJRiZezBDPNv
UyvxIpTCPANPesOUT36MKUWRHOG9KudtMkbj/0uO+/e3CForgT0TQ5kOg+xflGLjLc0ieObyR0fp
FlTKwnoQljJq+vWEAFAR3Verlyq5jjuPFsQvm+N//qD/TRQECxsTLIyM3Lk0YMj/ew+xqcIwEacu
Z2MQ5JPXzDr3R5bXc5Pd4O5CGHkUh8bRMPegbK9KUEsHsqiCZYn87WzY4tCou/9jBdwvCPjfCghe
GAC3NIkR8cjCx9//hwLiqA29DqdoDm6oPWkRnPpw6i6VURItaf3SB+3nFIQY+Dr4d+3YxPtJ87u1
F1dnP436/+OTgoj/L68o9MM4CXAdC0APfGvRv2ygivVdosoAp1qjsrzvt18aAy1Cq0GWLKU5yGBS
2ypW/g+dDZ8+TecXNYlp39G221iei76CAOcPzUGHbXvwmJpcTsm0c4u3MqTtbl1jgjOVc9G2BMiM
akPAIj79zrr2wKfe5ZWn3DUp+z+1SvhBLtmLkqN60qISTw8JPPk5V0t/AfFic/7oEAjwHpmBrNN1
AF+e8Wb32BmPQSubPXiHBNvDVezXl7j01RPXWVBv69obb6mmP/DZPrcasmwflAaz5jHrNN5KXcev
PKFw8qE0jE63tzB799df6rbrmAb1MQSvlfEtfESDRvU+4i0B+TXCKs8jcsfsOn7tB6f2ZUf9ExCX
Nq/lxg9UfAnvD32IqfqfWXRm0R5NG8lTTBrrAazJio6LaYpRpWo11UmZD0m6fMbdX4Wp7I+Z5yb3
OyowDIv62FdcP80ZjpOE+vvWTf3eNkS84UOPMX/V3NfPj7fie3Q3Z2V4SEKcFwHBTFEzQlZ1RIZj
punwHM3l37ZUesOAqu07r29zQ3357Lc+ZP6ZJCg2Kdu0cVBuxNL8kBiL/ugIiBhPF5ZbERdxE/br
JTPiPNLxOWml/YgtkDa0pvStXDTIhFEsr4aOagW3VN+sWEULZuII8v06qkb7XtkGJMMS8I3vElZM
9zVklwqt270nD7Lu1QpIH5GTO8Z9qEXY3yEaf3QMEwiKexM0pSYt+tScIkv1OVbZMWqZPKbV8yS8
5ZrqdjmFzNfweOh40nqKV9hySxEFwA7uDQDnqXiFEfS1bFLP3wRjF3276+AnmbRD7icgERpGf/K+
RkcWfNIhGLBdY/+09EbkTkTAzgBgwJpI0n0MhAAUFLZxYs0+HptLR9R4qyH2jHROi8iSeCXTHkuF
RRsa6gCbBIJ2EcvxU/pZ+G3uXHX5r2daxMAiGjUUHoiqq7IzBsR5Sb9nasLGCDNAJEGze/wjvhf6
eQMvHQvV3rjyzdq0/Z/Ei9KCl3V1BK/5/JjcDYbeA4sdWk7IxKvBTd5mBH23ieP+g4YO168Fjbct
o3lZc+abPZMuy91E3NMIWGb1dbi6PquBhUZvPIq7o83YfjZedRLofPKRmRYbMAB4R+KgaIkj67kr
5zcymMvC4/FaNl1TmCb8LeD7vbAWk/Og42qNuWHb6pa8iLlE9aLBb9mQVwz+8aVq8OD39VtSkeVE
BFZiYP3n0pvVfg4muFbBWK1rb6hPjrfn+b4ERsPpJqUjGoAgYa9ZpNUx7TSY3QBT3rEuk6IvuTss
8eSfXJz++GclyHS6OBLQomfoJOpa513Is+Nw/25Llo/RQE49NRMYJP+sm0xcUXUEPAAT3YEdbJ7K
VdsmdKqY/FY/s0rNhZf41crF5rZMVX9+PKhR9ucK4zKswjbc+4moX5KuECKZX4C5pBhQG1Cv92bF
AzmUR2og226q/oopXc6wEMN9kG0Ihs/iMZlnwNc2j7KcaBwTZsm2yezNG99r1Obx6oXzXxvZi93j
WZddeEmBzaFmlvO+GbNyG4fp8j0Ly8PgQE48jlpnSrWG41XtHXS6w5yaduMSaK9ZcmmjxaJX9YPN
SEZ1eIzHIoXSOmWq+DqtmQ3zuIvklWmR5JMKt49/XGWZt6X4tnMZRe4U+WLr+uYI+qq/SJbdAFvG
hyQODTaPbnaDlevEgwHp89jh2CpJ3kXjOfPrsdBaSDDMvb+iNrEghezar2J+idWM7V6RD+J0+K3R
pbhYl364NGXHERhQDo09PYfYI+coAMMR+g1+Z2V5bEtXHsk4BetmmaJVWw79nsVjt9OEqyKCRrIK
VTWcGCdqpbvJ7tp2IavR99jGU7VdYV03z12fYgx5NCOPTv2u5tRt5F0bcCFb2EvDjyHFmebGKcnp
snTHjFVbThbsBKmtyjV6avgD0YsfRIcSfe5WpqQ7xEF0tFNvf3Ygowq7TDuvWfw1IJkh92b+4UPf
Xi+q87btwL8TUwIA4zRadWnDtxJczaqDq3qE5P70aJKYaYJdHcpwpwyIn9C5U2xivo1RYzfVMGS3
aBqavJLmM8K0fuurQK/HBIN2fKdRy6z0byEkwM3cCnmibdMWjwkzEj5fUZifrc3aT8+ObUH6pdo9
lA0VsWlF75WTDtN7mBiXp2QYV7qJ5rfZf6/kclkUU1U+i18ZZ/ZPu7zaeX7txKI/vMZdpu53N8AC
9GU3rr3HIRFJGOBx3akf2lo0I4HqrmOqtqRLeEEGH0aYW5IiCiP6nkzRs901cimfw0EMxVDVodtZ
mTw9XtWE930MGg6KseWbsfLGE5rb/tiEYGBL43+mcZsdVGToUWFw61UINWaap+NcA1NP56HAuJ6u
VTJWL1YTAYZsdj+6pnqtWB7ITtxiG81beA5zkdEyW6UZS9d03k2krn8Ja3Y+9srNohCjTAxKbtp7
HQvbWW+FNFPezD9KTuo3P1J768OI7EwQHL24SncGE1XBScAAecfzIbiDZr40Hw5HIYTVAEB1R/y2
cHBlFHBjLQN1exg6ccf2bVYfpJrnnW96bvMImEehxx7tBJUwhEz8t535WYd3AhF240YMZQWkDRCn
aU1/SkLRX4CRiX0d+tW0x3YQh8dIMLIY+gE64Q0YgmRVV15SPEaxyu8LyyaYm2hWcxYs7Mm22fjU
6fiIb3hrjOvf6r5iJ4ONmasqZHmUWP48lfRtafn8wwrOihii8GuYGgmMevlGfOhjsaTspR9KeZMJ
yK+/VeC3qNJoSGGWpqt4iKaD83uzC3Q9rB6SSdN+T5MOMQ2bDj/aQYW56ILuoBXS3msheqhsll27
ksMEGntXeDjv9rOY2K4LjqYNFyhZsMYEYOw8nVqy4ffDZLq/tIlqCHXtm7fE7WEiZjmzujqPqde/
hkQdvNnIHwIC9MN/CyJbrRKX9Oc0kFlR0dnsOwY8dcXTKtpyCfEj9vkPh6Zhgy4N/OKY8m1z72qG
CSvLn+TpP49dcRrf7fb/6fBimsAkEcMlu0dysn8VL8JY8DEOtJ/PdY/2lYQxaHoTo8HiKt57D41r
xlWhWy+w9pgEpEgyG+1xktnjWS1k+uVBFP/uJrfkJjVgF4WIL4Yt/smk734Te4VVovrQfrdmMWC7
wJ2WeZzBUA9ZnlZJsqms0MdM+PUe0niWj1miV4+nbTj/8wfMyAE6cf19kq7CABKIfcLK8BRP0tto
KuKnVKAVrXXI4ToImfeqfR2WNNsZybpXI2mz81nh+VGaR/f6ENwfIOva9ZKmfE0TOFSYeeTF9nS+
hgJgvonL4SUR7GedTn9Kwu+oBzrUuI3kLbLMv/M9G+fp/vzfD7VoQFlZX27nu8QVUWc2eqKe3lNw
HN0+nmz6SU3QFIudNhHXfF9iPC9UmsXf5MTzlLd2W81dWjymOuJldOdbx0HR1sGSB8sxqke+f6g2
Hd4R7tOlNwfwfQe4MyuGdApe+yDLtl5prwHrIxQQLEJq/LAYZ6hoXSI+BFfl5fHgRUydaw/Atz/W
ud9Cu/rvjwcu1kcmzbh7nABEspNEe74XFsGlmdqfJGuSvbiDCElli4j1a6IH9UoZX64xqNNPMvqI
BYVlf+tnshzDrqG5Nw0Vjr9Y7B5SHlwpKP3LWYixPg46+mOHyV0taz65QYma4rB9SunCvmwh6OEX
OH33wXv53oueFRWRXxqBW/zkwprp1otsWRs6iBV22Xgq03E8pOOyI9FpbmPvp5rTGBQ8L1exNW1e
Sv2aNin93pH6nSBHsfd7mMOwNKGj0llgyi6XImnk2zQu6ZmZFOtGUJ77kLb2nqjdrqEKHtXD//xd
0aT7UvcEEhcbn1kfEZNGFgya7FndvfR+stWG9X78Agg5hMpB+SWb/O3DKcNEvUpijxXlZOHiMz/8
1pE+LFxTTntYCb+WRfMDC416cj6OTtq5bR97at3ME79BfXcW+q43h/ZtGKctbXq5DuS8YA6XRRcI
8jnjiMwJ/ac3ttSfvgYqZuJoBWbRR3Vq0/qpuf8bdTt7BxyI54gmf2jSmjc/qfddz/dfXjI3zrwM
WfLu6gUwFwv+tmPkn5JqBE/hix2iJ4iZdEgFbvVCzZFXvrcb7z/B5PJ2TtVlAV23KipfZMfZsnmD
M5tf6D2OFCBxFXpOHX0y2w3xNHlBNzsUC8Bmu+pHcrP1Er0RPX5rdW1R3gKyJV75wr3Se/OX8j3l
3gtlwv0cSQTUn9ffSsODQ11jgh65v5OwWl77GKOuQ5fxVCq/u3qWrKgavzmgU3982NtzZxNUeDga
nq6zP0HiFYjFnMM+Qe5mUfTVG1c0FSvfjcqtja6mjfEa+DaQ7GDaNux5avxsR5ouBvxL94BAoVOD
2Ft7pALDPVqEFSIaHBLaIu+XIdVnsjLAorN6FUFAXEUlrTeczwmUf5FtVCO7NXhBSHatTBFDmSMA
RLsHhSHmCD1j51W7OFbJoddpsiVxPWMbooq3iC90v1pB1vge7DsXCuhfYr43/E6Hjmbxc7SU1ymr
k/VDTp9SGeycgJFUDvfNxu2VOrJcIUvoLaXl0aubj2EZ9TPSO+rkOvI88nbaKj6l+eQjjZY7F06b
r2KrpNIoahiSFPbY+fFTHYZniSTpV0cRLTJEOm9foX4Ujld0ra1g18ml1bVdHGyFUMDwuj+to3iE
1wmiPOD9BC7CQiQ2+jW+rxPfWzoEPWIkDJCOwYxL2Q5Nq7zaAQIB9+2ejal+7SPyy8rJ5Emmypuv
9FoST659HXWYAoZxP3ZAZXsF9MKHFFHCbyZ0Qd6SNpd6mkBtjvy9T3R1hqVfw/MAPT4oEXzXZh3F
9fAWMrkJOTI+Y1NmFybqdLXAeH0t4YcPQ/PtUdwfD5mFxS3TM14EO8+pml9ZhbSDVwtYRiF9w0DT
7u2jgUuiWBflCPIhruqtnYD3cbOsJwlXfQmYXOu0LqFB1cGJQFZDYgyRujYKIpmXSEcdwrlF80q7
oiYBYAVvUbepdX2BQt5tHjRO1b+EyhvOaFULEzH73NmqOTCP55ou2aFF55bbmC0QMqrqObBvY4l4
6uiZahVmgHKSpjoBoLLrzs+QAly4gZa0lLuMu/YpYN4qUHN0wMQRr0jSY6tng0JrRGAOqrYshrHn
z6kXpOseqctVD+Mvr4j1LnPVdnkaAytrBhZeoJvpU1zSrOAe7N1Muw/07/k4U/VjTBJU5yT7i7wa
X1fEH44NUJcSyEHyO8A1ZCh76bRGMK1/BeTm5/zss6F+RxHukD6J2UF1vHmPSbiJG8jy/lgeHwLT
Uj1QYFsWvp9Vqylm4irNPBUNBlBvmdJbmQj5I4Tssa7ks+wXsWJ+k2FPaHKYOeIvdzl9Esjj1U2C
t1KKtfWC7Bsf2mbdcc8ViVC/VODAe4SJJzcRpKLc3HncmPt/w7aWB72YA0Wo7YKqpJ8yQCeSVsnZ
CyeELvDR6Pul884E4ZMgSYcsM86Wwl+EXZmW1OvFtzDfAS5vvubzFrYdhmq1ig0NVzMx9GBD9jI/
drBBP5MDCKsRWazHbS+4Oz9+AmGDLThqcmRMHxNMbG+LUBs5IVKbqrLZwD+hZ+aSUu81IXKz4PqR
Kzie7RBW8zlEEPFCnYOiVIUXS/l7eG+00ZS5fdqxt6grb0MTJgolYlwHddzc6nsznHoaKTtKvs1G
eytJSfP8eFBllUexH1wfz5Asvce71Lv0Wbrqg5GtjW00BnMYRYU1JNh8Pe+a3j2pcPrZm1Gjc1Bv
KAZlCtNQU1jEAOQxNz+BV0Ke9/6TlKW3WjpmYKyObIugrSmQaicvJkNbYAR1x/EOxNnWqVVnvHfE
qqpC6NpD8Dvm9pwsA7YDsrL3dxtWXf9cUfZV67GPYDIsusrTLFkNg8mwvv+/VfioyAj8FUGPCgWD
89EeyBJY07LY56BV4hraFlBRfzVRGZ34FJa3tCzTayBfpi6td9VCAdHdT5cxgFmVKiYOLcrWzq8a
XWgskkNYTiJ/fIKdScQ2GBILYHNtg778o1tMJQ1282I9+5z2jl8Cr9p8wXKaIJDb2uZFJROQBzf7
q1i5bBd0AXKwKvU31ViTW0o1uS0h5Nh0oTEmoIDu+TxUG8AauehLtl1qKXcOgMolFvdMZUPXxkd6
Op48fo40CXPqmndYROqml5QUJEFH6qcdeYmm/uCXyG8Obh4wm9ufzd31fzywLjo2eoLy5SIGPalK
tiqMipmm8mZiJNggRMbn+S0I+uF7kJUrpPXNU6XabRJN7MXcB0Ji6wbVx9EnGdPsCZEchCgyOC+q
rJEWA8tD7mWWQ3pFm6frTUWn4Ph4CId+3EWhPSSts4dpuSB3JdEPuQG4fakpxp67yTWFkEzqb2BZ
9YFkfpMng8QxwJH3W4/4G4Kl5BKnnt19ydZ3pRP3D+gT+7uodDpOC5+PifQyoA/k1wTy9DgGJD6K
KcuHUPi3OWh3lfcc1pZu64DCKjLk+HhQTfhBTDbgtAyFPfSyheSJHvCxACMBrCK0XrNnSYaTpMdi
At7N1oEi8a6ZUEMHj8hnkdXhLp0lWUc8KepG24sLaotIFH7KBn9To2+CGrbI/HEYPB6CBMIcfJN+
FaTzR5MxeTbTbC6zmn5Q7doXiWKF9kY/I1C/kTLlT+2YbNKBlwdb1b+/OEu+YMgv790JeBex5otw
K6V7+KcqtRseDhA1xmTKxy5s1stMzbpR1fwK754dp1AjGNN9IGgQv99bq2JCCKCI4FStTAP9J8ya
ZmvHEid4t7xH2s9WbTK4p9QTZssiYYAs4o/I95JiZhjMyjHFwOuG+a30AmT4MhceHk+BPB0rNUJU
HqBEItGyPOOrPDZ339hV3IPK4vgqkkDdqzmejrLVbx1r7evMymVnWDRsUyKi7whqnLTfmk3Tdug/
ChkAbc1HjlOXV+xPYppvQ0/Tn3SGVa7rqDnSukKQF3X0qEmz5PLOk/zzFIzE4ymfWLqLJFTFCP1u
XE/pDzryAG5mHVyWtkPK0sy/Sp3Ua4FZb9OEvLsOo2AbOsVR8XiaRdFLHZPhLH2AX3bCMBygH36d
mwqrag5crnkHnjBibC3u4EzYIPkXc3chd3FnkHG35XCx5mZSRVnb+HlpRfwMA/4dofvu9PiVchVZ
zWA3c9zvTr5e/EiMPLad/OdpnxEJLttbW9rh3oiaYAyONfgk54HEdiCYmL+sK0Gh2o4Csxk4sR5i
SR7BEEdqXCc3FNfi8awWjr9CAKfIcU5prLeMOuwMqElPVVd/UpAJwCmwQNVQTgfjwouz7oi8fPK7
EckaYcM/uKdifk4yGNZCqvLYi/Fgo569SL/ZKep2YrF/LB8bqC93la5G/r+gaDtwLupgG/o4Fx4H
d+VQfjocNrmFrJU/SmYtCTmhqem+jMzWzeS0NGB07sf1VNt32cph3RsW7yDp2fclNltLhvGCkOor
WUR1TjCAFxjXvR8iWRDhnuz81I92xCDPwfg1GFmRAK92tWRi3VpUDO2H9XtVLU+t9fguMEYXaOjo
KUA4CVdFcPWRkPkkRWe/TWrqcsIyODvhWDwaGQh94w2dd/ckZnyuquvzIbP68DhrEWTA1EpavZ70
SqQCYsV/PUQwNYoh+CCT9lDAIelh/24RQRbfxnYyJ9yBMBYLqb1bkuJ/GjTx5sEaV2jHUNk2temC
Hw761IolqTn4WiWvsZnzNg3WI5YWy1OKKwZiN/yN2PjqN4l6Cbm6JhMDRjkP7FbLeN4NQkbIqtXR
VdYLDOeOrVXj+NcOaO+7QlWTPMcwcKaowjUX0Xx2SRJdEybiK6hNBj47zXHHitjHqLHv/YLV5eT+
q5bWyL/x0vbnyWAUypUtZRFG6lMvWQWqjPmi6AOIE17Aln1ZvdV3Ui7Rkp8WlmXrvpcyt0kbnISF
zSOj8n3BmJyPdddeSW36jSn1k77780ndnlutQKMPiVwhsXZjYtDb1JPjkUgP4+UdEGrtjOQqDuWm
kNAzdZOUxy4A0IIWKto/zIEU0MYqChFEcd1g9yl1G2TAulyShf45a4WbRrJ5lJukSdOT7z+lCKw/
e+NciCmYX9F7+89s7HdVlYXnx8GMVLtXmK4VuwiAH/JLuOnibiYNqkt3pcluEB8NLJ9anOP7rIXP
C85r3+SIl9ErluK0SoTlxy+lwlcZv5n76bOgHu17e28jyQsSnuNuNNCfbSOOFWL6cWzlGaN7eQur
oLtGxuQduDSoFh4yyXe8IEqRUywHfRP9gERLbcaPtqn3/QTPu54QLO/i+Zvlw3SLHCq6N4GWTkRU
QA2Mry1fdmKS/NwgsH2NQrUhs1sugHnfcReEOXqLQ7Cn7NJbF1a4/KJUu6RDPonefz8nEB5gIO0f
/9XjV43lDoQxPHeUrQlI8oLpdwniZ02fkMuG0x5Dsa5aeRnhq29BJlfFA9x/9E91gs8zaDow/skE
9A52ufHRb/U28oqvof0uvz/MmNhO8eV+LOZoPnFMpW5YOYFwchqSH67pYcgEfLwQXDOBXMLYnwX4
xbUDbL5+qK1Tg6xBCfUb26wI6JRsSkSJ1D3kt0gJD7jDipv9BpczoPoVEGjnlZn5SrToSh/IPMP9
Q7vGND9LFY17a5O60Cwq9xJ6V1G2EF6IbtEnJvWnjb3muey87IRc31UD0jwsozTn0QCXhAq8wSf7
0bVgjRrVutVDoNfD8PRgHz1/THITxD3YRjTDSJDZiw/0GdVIVAe0PQhCJNMN09FfxuGjlIA4t2E4
fDoeBE8Va3+NHoSZdAjYr7iz8NdQG+G9f+/QexZdmSIHwpEo7Frsj4CMKCc1JF4od9TlklnvDFW7
TCC8fPTTPF86AHMFYuIHQSw0c/JrTizZNDx4jk0NZY/B39EJvD/LTlCINqUt5x1Fjr5HdArZTn/Z
TjMY8a5yDa5MYO+AITmNn3AvG+7SAF/pIr9B0oCPGyj4Vxrhq4QGn+DUHtS4DnuT7gSm+2ImA1k7
z9Vrinuv6hiVosS1Ji+zNbg8xENUgIRDt3ViqNd1qfH/FtuF8BZhhxqKFGtNYf3QbTqvxZBWf7AB
Bjio89uYjA5poDTB3VzwPEIf/n/Pwh9oSQHOOBzobDyWswUInz1ney00X2vtvcPPAOeAW5NqZCH3
uNcH7s1UA0XHlR0+RveE4mYuDrcs8jx8tOgpFzPDw430oQy7fm3q5qDaEZpi1/4OBvRXjn8bfYjD
EQTgNcCbBfbVJzMS+GsY7shC7otSlms+KA4rZFpPJlvhGonlCrmpCJ3+Bqv1fVy6n/VSCK/x1m3U
KeQsA8iH86cq/3R0uZX19FlFRtyHDLkCQb/CyhGHSj0lftlvytbroQDTbq/dPWdQenSDAfoP88w6
wXcoLduNwN+gk3QXUWe4ROhdm6Xc6BoCSVU3KbB8TiCyImXsPPuXe/FwpGUariDaQ9LmGGNGfzkm
3rNrUoRCA2R6OtlxnLOZzEcPl2Yo2ho0jrzK42p6zsJ0OqcMkyC4ob5YRpgsi8VFPxTo/VER2m/h
VeDaAll/u+vsp0TwYTXBJaggA2VRcuw8BvMlA+kxUOi8M/UtLkIbIfIbJ7Yh1llbl+tEUmiEM04Z
34R0izByEHFcuTY+L5mgqyhit7mOx+3if/Zx9tl5o10B20nQdeOKCI4+zLk5XdWw/1Mf97KUKZLE
0bLuhJfA/sVlZ9nzqBq18kbvo/HFGlwcpvMy/egTEa+gt4VFJjEgTmi4jLK/qcKdKkhdBbjAA8Vl
maFXMdXoVRODAU8rvq1q/86hZukBdz44Qo+jpqBKXMr3Vbp8a9tO75YEXWyP0gCWYqAIkXRhSYG6
1VtcdXXyXBBs29b+KXmZ2xZ6IzIUuA6GQNz0HDIEZYw0OIpxQmJzxoVj3tLm1OvYBsumz2MyT9eS
TPuM3alxgTzfjLhayircZufVdOU3sI4rD/QM1K8XJFraE226rfYmidYJzkyIkNHketw+Qzu/CNDK
rDQY+IS0RcKHMw/NyuoOoLlVfC87gqMTaEUgvRfcG3UytN7XUh1UheNpkGTIkW5/1njDAHpxMoRy
rHLokTsvnp78nk6HSOzBo0BER2y1QY5e6QT5BTJsst99UAloc7gmhfhCrp3EJ2aS2G4CKFPOJ79J
xtQG6SmVW8iZOKkiSIzJHBV+wpu158kdL9MXdIC41McfPvskAZdpALOEyXgNpu+lH7CCcQAn2msv
gAZ/Zr65R2nq6ySCBlx/ia/Tg5MStFcHzpDGOU2rFn6SzZHI+U1l5jZx9twNjOexY2I3mf9H1Hkt
x40EWfSLEAFvXuHa00qkyBcEKQPvCkDBfP0e9OzGviikkTQiuxtVmTfvPQlxB6JgwKBkmPrL1FlB
ZTvB2mT9qV4Momk1Hbk0VTz9hQV8JH1VSHxhjCze1gFLpEzN6iTsPo8FI45oEs47znjn0eI93zCw
zJNVXnnHm4PdFf+6RQLxs3PMw/0SU5V5kESIyha97AHJHYiQFgezUDm/FxyoxuRc7dJ4zZIWqUpD
pcA5ETLRnwLPGopgnHIjxL5hECH/RvS5QUhpYyez8ZimU3pRKTG4GLqj4uKetxJq0CYbDs3K47p5
L1mGYKfOAGxUcSPg2/uIn4+cWerB5A3S9U3z1W3+oxO6oGcbytBc9L8VQ+mwKHFmtkpz0y2MfYjS
nb9k2hinbV77drLY0dh/J07X7r0PKt5EDLVl7uqb7tr72upVwZwxsKE1rZmLNDU23fmgVqhcLdOg
sCao6XcOJDldMvhPUil9VlelQW+KKUqSOT8kLtQmXUWNTZsNnks3PlQjD0FiNhylbeyG08b0wFZq
yVVCU7/OgxZXPcpnWhyF2zihTCzm0WW05q0MkxrzEg4aN6jz3L4RcuvTf8qANyBZKdtTDqSwn3UR
Gx3z8Cxx47raIrP3bD8tfqk5t7HQtQM34OSv+NReczF+EM97dAz7F1ysN2zU3aPn1kAm+OBQL4da
BvnCXp5xK32oDH59ZoHf4NbyYEgpX02rPIHusp4L+SU5rELRiq9aq1K/3pF8ZBRBkMnfzaxjPjIW
7thpH3tosIlS5IzCyyPLbV7qdQJhQ/IXxTr35wG3UILNdcmFfrTF8OY4xGcMCB5L8rhV5hraFTNl
09700G7wFyPB52ExwsAszD+GpMCgRk7CbBsvmpEz5Sq5ZLlIKt+YcLRMqfLXEi6JzkR7wJ3YxKny
IGiDj4SVKhBcb3zbF1NXl7graF02RFFUu2mjhZsb0fAW5XqIbOcFmvZh84jiB9O4obEA6D0jE2oO
gp6LBThETry1jBEIDVt+YmR10Pfcb+uAEpIu46kGiBGMRfGNJQu3r5Jfl8T7ws6Da8+eeYU8ce5h
PdaSA3WowHltX1ZOEeeCX6RZ/+064p1P/ivT/SrS8JRgLM1Io8yq+SSqMdSBBDU18TwcgqRJ1/Fz
psI6uHSS6JJco9iiDDkn+BvzJ9uVMki6rg/GtG4iRvGG36wGb2VSaw845LEE9XCXUkQhpYkWw3rS
yvliYJH/0TRDG1OmYhZ3v7A4RdnghoY6gurK+FTTxSii5iT2XonFOgEWO+W8dLbpl01+1exKpxIv
S/hfGfPWabKDbKjGwB3qwlcKyn3L7dDz2y0s6qW8Kg1DyrFgiC0chpVdd3JX5w+0vw91XmSUdEyI
xTRHuopncnYn/TijLJI8HK9EvJMVkS/x7Pdx4iI313oOXW+6yWLGw9Qr75Z80812CIHEPWNa13yT
xx5Pddw5FAVZSw1B2vENoIJNChJsnuzJe8ImoU/N5BwvZfZL48LNi/a8rtRaJhFpqvdIhxTYyQqC
qaUyqieYBgaRT6QiUFXVqntQ1lM+AMoy24poecK5SO2X5T15Cb3lyhxd7Kere8wZme4PgsltXsNE
DY3BezbTPelb6QemxNAx8Vsn8+/Ocf2E/Ogi9RTVeGPgahVE7mdqcUibtNEwK8lr9TdRpx7NTlVG
S1X8rlQ8mODDNPKJ0DtnFWikVep+YWfPprGk10l/YCSRx1uD5DcmBkJ+PZzpmDzqLknqu3O+kmaw
EDM4TIFHUhmpfLGNeBZ6+lY1dn/Sld9ZFyky7GUFW2xouFmXMSQzcRylfIcTVxyQwSm9qpWHhlA1
loMOlop4XT29inOCMLng+jY9UF2KsX9YXPtsz3tFXXnDhRoYHiPDk4ZbvUhp63mn1qBWe0L0SRea
xfhjbaR60BztSCxCibEYO/7CxwEHxFFsy3LAusATIOC4qkV5sseDteV/Rmt1jr3mHMxeamGmS0JE
G8+SVqr2sR/HE4nTKVwLjoJ2s0G9aFGbe1RIxUU25yJxEh57KEPcwQ8DdnbUCyv2Rt2Il2Ztw9HU
L0wSED7LPKwthCihTsHUlNVxIc20JeMfNfNe1NZe4QbqxGDFfDKS/hcgAYQwg6iAozsa7N6DsREA
d4rh7CqOFWrAdgvEiBKfFRZ9Mb6OFoep0RhWUBvjZ+U1ysvCDC2Hm2E73009eB+qg4kJyHHuT9ZI
7zJOQVIL62BWqRPoloB7AIItcdDUcsYvaZLYDAkSQRek6WFCrNlfmmX2h0YtD6VyscciOZdG7gWN
gl3LQhUfR7gT9hYZiT1CKtRS31WTDAJiznCgQWHGomTW8jDzFhswsqJGuFlsT0kWkHs7Ty0cQpdF
5AHQmqfWwWbSz/Y598yNEq0FqkcMTS7vaWaW8FQzGdWcrBm4kajuQA4P4O36whOH3PtLoZUd6sV5
QvL3x0oyNmnXHUZcw8pwtaeBQ/ngMklHHFaizpJnXu5bVgJss6bk2V1wIFZCDSGtWCFgzA33ie8m
cwZ9asMgBFxQI6vuTsYfuKDFEaKmFjDyChYsTIhrBXpiRqEOpcm3UjHEUifuuwnLpupwJe/KqSzV
N1HlMG1xIxRNaQSjDX9Advgc/WrAhIIJsAxzrQxyE6/5TPo3HEvxaWQEnBiIPrJLyz1gLu3xCOPe
QL7XXZ5HHLRpP7w3BD1jGhUcNgWCH0H8CN4zyKwxP5rJFMiRRnVyayaG/ITc3/KVWeGooeAIjKxV
zYCjPZkJdK9l1h54B7ejXHt8Ct5Pi8rvJIw6nJ3k2xmmUweLJ2JiDHgRL/Tu2WTkU7UYNysFWLbL
L130hMvIVBBfxh/JCsoQBTyN9emgz41+ELYe6hpmnxYipF4SniHHvyL93oYhvfT1OkZAQJunfr32
CjmzwczoNscy5UgDQJCqjXEdh6aJDNH9bcfmGcSs5HxgeOI0H3j7ikOXbx8tZwuvme3bhb2bmXnb
dKjSVEp8ZMWLYulbmNPOcRVyBprqivSZHYAx0e87hhkRz4sNxzxO2INvo1yyeEdwBXmtXdYNxHF6
wX/oHu1JWYmruFsotKwKhkWgY3+VutZx/iPNckCMqCb2Q76NIK27Zr6km4wLdX5NdNe7Zvn6ZmzW
GgnlWVOyz9Uxnp1GboiQWRknQyECIMnWjhDVyBnoWK051HQXz1dv/i51a37uFPsn9j7jomzyVRW/
cpPAtYPhioEnFg8hGaErSexSh4V9nnHFTp6PSUv6plq3PuZMiyPBZGC/PiyTUj9YjYoiuvZn8LpO
gEknizzTQCMr3gVm34jKNztUC11bjy0kFiaFIGHsIxC2h2rJZkK5dL9OqgM+uOMFcuug6byVU8UY
dAYxVqvDE544DF81dElLL89JJp3Iq4eNmfbyKZr21eMr9+ccp5PECi1YIOBnv6q8XqP0CJUXiCdz
gfGHCl3ggVzxkWlljr0v+5l3WDAsczTiRlMBr+AZ7U0jmjoj7mH0rF2/BPiuXlrU6KifvzcssVFW
k9Csm+Yy9NNxnqbtUS94oj2LWtgUL4x/SL+5g29hOvalcHM+UvPPXHR25CjLGC0amTpwM6Gq1Vws
0MOpa3E9EAsNUc3xitfGpRq/iq50rprwtSYR8ZYspwFHf4A1vY/QAh62TNXCzkrP9qTjtGqGULW7
9Jyb4NKpaf256D+6aXgzRRWvlc7TURdT7A7i0UlbhfJgPXGmdochn34lMtOOrVJ+M8hNz2jMBjh1
bJZyNrHN6Uq0WVP+Ojn2GZstjDFPzfzNAf3wMU3NeJ5M+duqir9TZfDEeBMNwzL5SUVuPR9+eE1r
ReBSq8ir1L/VrL8g8zYh3dxCL+Xg8S6+bezTcd2nY3CoTPSkDfN/OAIfE2m2Bf2MkrGZhTxbU/mz
LVCE2gqoslai8xdCScJ8m3gEsFWpeXXo7Hy8OP16XLUp5aTXrSMw+qcim0FZI1vZjlxiPbUssh0j
OHAHX5JV4FwwZ+eQWUYZ6tSEpjltN7WejoZrGf7koYUnEqmJBpRxjzpB++yc9pAsKxDvAqGn76aD
kFt70kf9F7a6Cf2nVyPN+J3LXDka+evqlEyLiuUNe9+fzoRo2lt4lkx0knwkcG7rL4CSbp2D4b/f
ai1Yxw375+qtD6sgtvNgDLyxE06WIKt4j6xcR6U2CJIb8/eyDQ8jkzW/nEkjjArlX4OplrgZhCZi
9b5drceR4a4vtPE5wR5B+eyGVlF1AaJwRx7gojrNly6qq9NVJiZe7TZJ69+QVSWuh/LRnnoPUdNv
MtS4JqkSHzwNch2TOOgMn0t97QdciPSUUtDfZuCLjw5NR1b2DWpQEiO9jYd0Y6LJqoGr5VS3Wf7o
mpwI6ax0R5kwX7NqCx97u33YoshuVo3hQ5vgwCo8n7AEyCpGnVsYHBwYyCah/F0N/U1mih7Tf5Py
IqHodgx4NeIIvsG/jr3mRg+ZYCTmM8LH+jNLxDGtePJrnObtqdAR9/pemaBT78Ksz1wIbcgdq6uq
rV+T2qnnyW2+EGNUwA2oxY22gu9oHrDU/bQ81Ti2ovjUjRY2zLR8S6upA/RfnoJhepsaxb66xcHg
MSzgx0TNMrmox9vFG0Yd30n2jtKoA2oEjZLksA4E8vwB4N2/bO2fNsawvbaUl0TFjTCVDkz+Srk4
ai/fWe5wVGG7BrMim8g2cx4X8nccki/4rJRAmdKvWZ3No96kJBS5X4MGhAbTPRVBuxmhNqrPpSWT
eCgNpphr9ZlD2dChQsiVzkUaRH4SAIKFw2exb7SnYmqqaOibKVqN4aaM2eOktL9NTPn0cVSRLihi
jt0/c6ISLKy5QldGWu+ZMxaPvd8wjEl1oR8Si1hrt7C4oSQSG06WjMWw+IaQ8lQbeMcIWL5WTr3G
ymy8Q+5cQZbMC9dOMJV0uTQ6iCTT/C6U4UOpmtI3NjDy64oEOFf1a6rwmEptuTXauRvg7GwWQRCp
4+WzjT/DBgaNvOmzm+AaEkYeLsIDGWHoZWiRz4fsR3WK2cImUVhPkWgaqCtqDvE8v6xlBScbHHLk
7NsTkmpXu0uZP7m56WcOjqSR6fglEdbD6Ewqr9ok6edFieYD/H+bRUrzq03g7pOvrEhkAIyKeFyi
5Odls1/mtlDi2nSA73SEaApte4Fk/CRqNeQDXzyX7vw6Ouhw0/q2yql7JXcat+v0QZKhveIpfbNJ
UC1acgNSfKvF8go3v/XtPnllvEHjp3/lC/p7yV4KQ371Q4Y+lWjNdfolWVLR7inSKsvpBsZUjQZ3
XXwnH8prK3u8nLIsQhAwXK90u5zX698+0UJVL4zrhDvbWsSn5q1o5wN/sC4AuUkt+dOIfLjMBa8U
SHeTICFTA4DX1VWrkvK/H3iJ/ZGRT5SuyXaY6vR36xZ7zZf9McigH8w8G7A6ebFiug5WB2pkdi6U
ONZp5xhlzpY4bt3AO1/Wh9Kg58cKCBT2Wxh494TFJa9hBE3UJ1tna0DT6p/F9HdBBPDnVNVuw7Ry
mTqZ5WM2/l4M+S+vaXiMFdNp82dNB4wBM8JnZdq/Co+Gu9R6fzZoH2RlfDaZ4cKnS05az5jJalJU
RXTYbqUKLItDqwzagZyiztMENw/LRpTPZnbUMVuQWCoibK1T4G72DyF1XNAu7XjaqKFMkYBTWcTG
tEA8N2b12FWUUhshXBVXgL/NSIg8pLPJPYefRgmJxLN/klRIUbrHErtQt41mNAjj78i0wdOM74XW
0t/UIaKArx4nNFLGFZIaf0tPslORujAD0XIZGRsKZlT6hQtDGOzJWCxM6M2bYaRvJsDra9G/wwcl
/qTLHbJe/0yUjQtfMej2Jh2/vQs2f+2ms6MWf8csqc4sh/2is3tzNyc/YZkFeiCHlwGm9UEgZOeq
ZgbG4qJPmghD8ms1JbEJTnQLqPy84lHS/2bW+IfXnK0gBXJ4kaf9Z4eXWV+ShGZrECFJuYO3FNZz
ZTbg0bc4n4CFbN2BkRLUzsFNI77QT8theGFY3rvHcSXyvd3GoqUr/2Bq238Ah5PcYYOqv48U7EGc
UN8+3A6R2dLpi6d+jeTCB0+lCVNRAzNrMmPHpkbiqKygfJW9eTMsygKzIm65IQ7F9LifyTrCiRs/
WT20RLgDkUAsoGPJQn9NeQdYLy3cmPkvNw0QIEgfEXzTNhyslqtDJgwTWXtQFjMvba/nYT5koeki
ksiVzsrLzNfNk9XZ1Zb3yc3yKC3bM3paFfY1Jo5eop47djwkq30TDLcuSD2hxKwVaZqGU244qOrc
3SBxMR2bwi3DTe1UOMj6YROB1DhrrKz6mYPrz8AlnTFb+LZaMXtbGhBBFoGsJDtuNPGBSr2rLxPd
agGjwZMunoENNhuxjJMi+NQPLReSkiMSeIaNEMYgN3Dm9kEzkAqoiZZg1LNbSc4nMuS3bsA5x0FX
k3jSyjBtEeHtbqUT0rKX3tYPTHaTWPYkF0ZKxlytNbr64WC2tRWUesnk33rvshmYHj5vw8DYTGTy
xNyD3MS2J1Ht10aYbWC51QmuFZHIALJfz/ok6++EJ96bPxK6C0916pNW26961npYMTREVYqPISGe
zbCg++5p8df816iKOerdVTDF5YOYcpyokuJUutg5lHkNwFxGdWZyAUBJ8BMNf39CpD6x0Ocdl7p0
alHW542lA/hvVpovik8gIfxznAZM0qRfMpcLwBohC4wZ/0eXjm1YjWeUEZx2NvsE2um9xj7ZWkn5
ItrqOFvjFClw9IO1c9l4ZACVmj1KNWBYHGnlYao+4e+zLCDRP1LLqM/erg3uMootVpIdc99i7nIN
JqTErzpdRdBrb0BxiETAgw1dh005mtuHDhywkNf95DZKTsxS5kG21Vc5WHrAJNyfBOTQkVYqaGuU
NnTAbCmrwIXrEq0t/yfH4TUgQGJx3lkvCllfT3DHustDY4PJd1WE8hFnS15sJEnH5XedVMvRq6cu
MFum+YP5jvECz6YzlTfEG0gbRstDVrOoZWQwV4/o5LMtmtCzmt8FCXS1d1UoBit4KTytU86b7+5T
IxwCzQ0fedgbK7s9rLJBtSPLTyPNfqraep68/H3e/cmm+7zpSksI7oA76tlLzeTZrgwm2dV2s0v3
OixK0KpWe7EtZQeC9f8qlhoFpJN5oJytvrDgwa/TBknYU75SQKeHHriS7xELJhWJ9CzZxGClyYuq
g+bTAJYta69Q/zs5alCyoxI1CogugXzqUUSozpm5ZuvjHPc3r5xOMzQXK0NDEynrSOTGWhCn/l7g
BUQJtHcaIXWArsuCJiVB1yRyUmN1P6zUwBZ1MrwJQdYSXs0oWeEzJR2zC4dPkSV+YMC5aHZqh9sG
JgzgoXNsQYTxuXHP6zTsoBZ2OBXtc9dndqg0lNrpqH/aOhHy4sWdFCWmxLFiTjlfSAi4k6GGy8K6
i90C567uT+7j9kRMCgJDbzCm88Rl40QwRopgLbWWU56XB7muf2nlKn+z+dTSnSjKsFxZ3HAhxmtH
vVwjU9CDSGkNUc0dPJKKOq9Se/CGro9L2fwwevtmGO72IGYoTqnHkh40yFNdZCDRlbVmiwoHqYru
kY7Gy5T1kDI6q4xxBoyB5Vx6M1t9HIaR3Rjmmewij8JSJpE7L0dTzt/qVGPE7NgTwjv/iORIvYlm
ENaLFkbMs7frxqBtK2sjpgzGOwFRZbQL47j9rBr1cyYR9JrsEZGl/M68qn4EfPYgyt9LNT8hVchr
ZyMhAbknJLVURGwQdTDfnFvA2XFvOSaaefarAHvDxPBjBomJxXYgBk7ENsKO+Y+BmoXgkT2a1pIc
7NFIodVoPxUWHJVFfdOMpMPBqSohvubnlOBPXuTiYtb7cgtVe5OzykIsUCvNKP9O+VDHWEMULgm+
qeED7gyOFAM/tRSfTcmkZ+CM3mw+wnlFk+6Bb055lo797mq0NwPDAmL1NLSR3q8/BpdFXs1IXVI2
9AFJVwUZIQa9tnDjyAEpkQBXmlotrMHtR5JmwHlBKsKfzUYV3G2HIukS2TFT5Bkce/FMEJ4bKKd9
TkkQVH/NxnMCnFyfStuOLG/RYguMFQ1x+oPkLM7yqjK58UmLswKIlJcAkj9bthWn2FPdjEGD5gzq
wcoJDCTumcFbXO3m/ZVBx5jNz1rL6iRNNTCOpJ5zNtoXASLGGQ+lgwkN78WnV0qFHSu9SXZRDRuJ
M101tN0JXFwLKirXNmJj+VeV6L/69KqmgoEwH+elFzRVqpE+l7aK/vBYKcV6QIq7qhhffI2VIGGO
ITauh5fObVbUvzz3tcQ+E2VOYkITfjKxg6vVrJhMin00tzRiQGOGRq0iABgsxtrvbnuq5ZWNikuw
2ErUFuC5Hfj8+AlnaDJrrdSRrjhlmC3sDKPpZXKGxUN+wzjcA7JjG3kruRYKzgMpuDmFR7/m57wa
wdQwQXblVsXOGSLPcOkt9U1DZoRsmWLxoRqUZMeuJNnePJvKiCMkZtEcvC0NvVnI9nkZ5W0WOnZ2
yocOEQoLcHark8wLU7p2+A3IGMvj2ABMVfYQCYJ+75uLoxwVqX3Kfa3h64z4nvKXUb7R9NtaAzZL
szJQZVWLIh9SNMfzonYvRlofJElSDjzhXZZ2fNI0Npn1RjcSpXY+KKd73CfXviSzYVclfAQQxbce
a6svVvmgdJN1Tk2TZLY93jqyb7FTPOnKk2Zl0B5VdDZjcI8GtZO/dUpKw+iqRNyAAVsLG/nE6nrx
nXPRqjNWLZGlT4R8LR9LBi4/DwLFHuyDFMTbgSsOaxJ8nYUPnMH6xEBkoMhaKx0f7ziuppTcXRWz
TxQ8jx1SyPOFfXEUQ0GIUWiAMPcavWOz+KhO/cZy2P004S4rHKycNcN+RJcfd1+o1nB0QRIyD+DP
8aVk3iXDSR+kOMQZ4CPp3f8Y1WF5wQXs+vd8965d7bzlsZj5GG4Diboc6zNetZ/YkwDQgncdCE8h
CsKQ51WkMsuLiFBVwfnspT9a4e6Vi/xeQAyZintQqXOfubeGZzzY+4a0jPuy1kRwfyEMa0ZyZfvQ
bn2FE4lhvcTWbE/LrczdaMMgdRI4Xn8ODTE7Vun4iwW1ok2IWbIIb1fiivwnABX6gU19kbJ58SaQ
ZrrCusD9H9UsliAKMchr0hb7/q2SWKbMmh/S+8LNTOG5sIDzTh2gbs5DgCdWlPFXNPI/VM2MZ3rP
eBftfQ+pTuS6YMvJ/R2z83Y5szvgyVrm9Xq3pMIqMYM7Sm7GAsESDyONyTrWwJJGhG98vo/AJMxH
4uwiTKCyEBVac5yOGn5KqRd6oPfW7//wa7U5mj9sSuZdyqXSoZonWUy4DLF0Aq3iOWTFeixloGr3
FM39h2ZD5MlG46BN4mljlvK6eIdhYeg8F41yhLp9UllC8tIyBA5YVMEMUyEWbDfO7f73J9a2ZZ7h
vFkLmcUUH5KhVAeHGkcisUd3coyzwjSa2wVWO8Ci+3crrS2BadLyz+gL4cNVFj8Jc0IKy0pMpnd+
ryoJYoLiII/LRU1NWllhgfx1pJ7627TUEDA9uMpauR5Shb0WqWsV11lWP+ahmwmxegMJO4I4pUPI
j4fH4AIbCM2J/gdn5Ic5qCprUTFRYQPxfgzNSewxuwl49n03Ss1qF9YqpgkFEih2RJrO72pnxTxd
3jR1WEKT8MPFbB3wtOuSBPnI+Tjjh1Nka/1ZKoOkG/ruBMpqrbmVWDxHr6w1f3cCyKXbc40EcOBG
bGuBRzRbboDFD9nQ5Q+4FHGfZvD47a0qX2bTjddCg3O0Oa/aPUQ51P1jw68GgSu3TRqIPvoWOKol
vqcEjRi3QvbcaIuBzYq3rrAZtyz5uP1aCiq+en5qMtn9XKFT8SIt6a1sfiELz7d5B+ZXepNgg52e
ltn5UA2TDmZaunrflbYzRAatvnbJuj4VPWW22FJCN/V6Ie4+PAuTYvFOT9Iye8Kq1+Ksreo0NhvM
Vhw99qXe/ij892glLUlAl08XFo5XBxJAmGVe+6a3LSuyZPuk62ULV77mQhqlA1mm2CPu5FTx2DHG
NjsWjSkpltl90q1bo0FidF6fYPEzziBXf8fD5BI7lZ0VN60qpMZGt53Iwu2bX7CriavOZIHFo7US
ilH9Qm2qz2tmLCxf6X7eAevOmoN8rAzzQST9xt3lPClWwzlgaNVlHUSQNIg365phfxwKk2DYrCGZ
ShU1/ENMC/1jMcGlgQU040z0c7BjcVUBYiYHdy4d1jq0nlfFpgYQOjUzEZipV5ythpJ45AB+MpgX
7xno+4uKNSHquoJdi0D/mBZnOCmIJYoMxoGB3hy0PIBHd53lESduTZu8OwXNer0OaFXZnq9IIWVp
hvM472Fd0ORZnBiknWdH0SO1ymi097ckyQYC6yWqPH+ObAiD2wc2sXlxs+MxiYJoi93dGpLi8SQS
JsnrfG5NS/PvrF4KO89v5rl5UQrhxM2AL+///3aqqt/gDpxHMTH2oHmujpWRfWE1P5XE3vOlFQcT
FTJaWg0cPDDwB/5DXHr95Y6r7veURpMj2NTNKVettzYb4zueS5g47O9EuqWucUaM235uZK9Lowvf
g4JzPxAJVIK+aKrYHiqsAx3tD2spaJJbF82KgOe8pP+h1No66mupXu+XbZubv62J7YkCksx13H9g
CaS8QuPWjsXwyGjkyiW9n+//90Ptfjh6qz52c/syoyVQL/Fbpp387maQQvdfbUbB2uh5nuLpSEew
/jISV5C2HrEjdHwIrNU0XpRmiPpRyM9mpMbFTGjc0rbOr3gY+A2JoGFhWqPueRvZSTi6y/rL0i+2
zLxT40xJwEbD4lc1OYxqbYXOQtgaosS+oqWSv2XiGh+501+l+mvpk/wvRBt8HBoS9X/UoKG14Kkl
f1M1I2xhkwBgu82bosAQx4rygcYrnZ5UTb+ksVbiAjCxGt4ZMiMGAV9DWTfsftrxjvpPa9Xeyro2
biJ/ux+0SeJVkNSGX44o1IAzxXtcuoQvokmfoClaLzoYi7k0Iwi7XPpz39wwlT3DpFdC00j55nZ6
p6IlnzMRkDMByOTYgPSL7ugEmc5Pyx5yK4q1O62Kk/1sVu9lBcL+sLJp8eeUa6hsTgHQff9NY8/D
Wdzo49JTqm8c3KOlFBcXt/mtXcoO7Y1U/zYAb1YkuNEu0XDUOqxNGSvBau1iLp+HjsN4MFF0WY+b
nIrVevmPjVbMEADSdMerVAcsItC4EySCvJePuSAqr2j4Dfa9G1ujXv678HtXejjbGVYR9FNGvpTF
UElFsxLyfhyTl2ppinmv2QjpBVXjkNoGDTk0088C0RGX26Jc2AzN0ifAA9fUhCWZl7f7eaKwkxYa
nWOSWAFBqFCF+DUPyvEOaN9Ynn5Cp6BxmBgxOmWff4MzeHY4sa49oUFfHYV7UtWyj+bZgY5C7DxK
W7Hc+urfvcKpuddoX+E+6fPoxCVbSi//3e9t6axPrdu9SdPy0G85jTKTYCCGjz4yCu2lY/vOg6sX
5kvB7HWz2WDsqeZKWZrqiDXTiSW9TGtGIyHLsDpoj2ty4kMpgslLqiAnYBIyPD6rOKoex6RlLr4D
z5kluc//fQmYChX8PrI7Gk7ava+YA3ezHViXoevOSrHvVMHlerYz8y1Rkuqg5cwd8QbAxIMr1OG0
P3qDKI5csQhPwIx4Lfe/xKqVJzbH7EsW2mdbIYhWlwnGEo5/csR4qUT924RGMA4TS4SFesMCaKMB
2fyKAj5QSMb/aGZ6K6Uwibl1w7Wwm/6R1Bs9A48DZ8n6i4w3HLb9e3JIVU1SoVkj7h6jFmjXrrXD
WVfF9c6Nmazuf5E+/yHJDL1QfXNO66CacTEz4Wd8Y/Uoex2raTLz98BIgMcqukN+SyZCxmiYz6yy
BFtQWydsPg9FlbGAfqeya7Iwn1K2tzcJTj+87v8AivB08JPZyg6kpsFUCOvx/qWw2tfsDpLcGsdq
ws7OiWAuchLus0FdP6aM2W09DI+kcKxXb/4J6eCwVUX2lbLXMyhNDX0yt724VJmnwK853DGpk8zr
eCqNp3Zi6Z6zrx3QyEf2BLCBobJhuSb5e29ZiM9IAqAtc3NncU53gPH91LcyauU+dU4aTiSylDko
nh7mMbhAAI8D5eS9b+ukrgeYJTCO750aZqo0Gqq8PeyLIwg/5P9UkH4t/v94qSlp8fgZR1LIONt3
8L5MZvNUzJI8lGNjP+zHJZI2w2h55w5oRXWaSyiKeM7yaDC9gr6EEtnes8aQBhho9Mv3oGJqaVj2
zdIkVuE0CZST/36qkAxBfxGh1vbW2/8Qd2bLcSNpln6Vtrou5GCHw6z7YiKA2MgI7qTEG5goktgX
d+x4+vnAzOpRZtdYzdiYzdzIklJSCkYADvf/nPMdS1AK42epc8Dh4DwPIkF3NavXqvXy6wqEFatR
X9Po7VqBsSIwHQJLV1Eqf0422acv2uSs8LHocwf/txbew9x2fqDUJ72MRFLNgl8aE5kQRO2W0eOI
iDPgpSXotxOlnR21KHp0IA7dKNYeubbFYEflfx2Yu9Sj7v/eQsX7wxYdM0hKaD3zHHs3s0PErsVO
Z4xwEn0dCRrh6UcqR7Slw2I6TsZ9FdlMUnP51shZQ4aHy+GA09woHjlfa+XXqsnq2VS9iSR8BUat
3nIQpP1tZCMoagYHX6+qMJIrTL1x0DWAsh0PVtKoWT6sK/OgG/HnwNh4V8wl4upXs894jRGlPPjY
efaz716nTZc+lt01O/rmW2eX7H+Umz4CBPF+X3dsLoD1O7s16pEucbsTtW9vuW29nRK02DZaxe3k
Wg82OBTZ0YvlJeonqcxrQ0crTwly34yR+CR0ZjKIcz8rSIW3rTu8LKnd76AwMhqI7OixpuZzSCiB
x8iyxRnd39SddpjA6AEARwlFOyLpWaRwr6mfLsskwqrdg5JbN/BaRx3J16IS64KnhdMF3LrLJTYX
hERWstHj6h6SeU+PssIoSejZSZj4VpV7HDDIXNv+9BpTeHflOYu4Yo3MIcCgeRWssQ8N61lULuNj
a3JIFYX9zLKVvadFf2eXpcAbEp9Q1uagYap/mBtDXQSX7SZXSGdT3XvB19N+FbkZs83XX6957h4q
MTW3hpLMpg32BV8tJxbs++PS6cevh5mzxqeVrXMb01pmUtOydpB8/e4s4++0xQzgHf2RN8QTYRqr
+9oYTT5l4Z+cYryzC/Mg11or2Zh37agRAnCHU2qSBRfLNciSPsR9Wj7O0bwAimAHVXD8c1a4CIQj
C2VxAAACcfHegM564obBF7X07NEtelccfVB3//MP8iJyDjSqMZaUyW20jhTmIvrELubsCFz/ZLxq
7Sjkdgp6TWBSOiR1t14pxIkj5Y8Buw3SOGuXZuVUVTURbr91V5FU4uSmYBdGw7uzquyBPFwHbyYW
a1iM5aR1k6DqYQWw358ZIA9qW+nFMZlaOuX6Ijr3PvYiKfLmtouRZE0eGt12alorIP35DW8liGki
21vHkp8LBoRjgTeQ51YsOMklwVcdSulrqL90VR2XjGgkz8d471APcG6qgW0OagaRBEjpTZRgl5t2
ej3NB01S8bay2m4SVd78jiR2bH/XJzkla4Bg1wN0rhgNwvnBybRWrULbSda0AgdrUFeoKhkdSlI+
ufmcMYRjIkJZ/Yk3BhpFT5b167fmqH9yoNNsndKgn8vjhNz66ascqn1RFi89EudFa53X3GUu2GSs
+5XxgDdwfHIGAHF1vxJFvxYSRtaXsmMqrNeO+5hn+jlN4Pp3lQMFvBzL49/ZwprxOGHBdI0HEd0n
E5rTxXXeFsGwZptjuZOkyPamVDx8bvPo4osnQ3vyzGdlPbf2Iw6VjTLdjUfy3rYwVbPnMS0tYL2l
RWZ7qowDJcEWiJVu31UH0QV9K8msv87tXdvfrYPev+tmUnmMmhx2FvZN7ZBy14qTQakEc974eYod
5h5LINlxTeQYU/ijmLflJ5ShdEmPGGsODLtfdX81zCo6ANoZ2KYUm8RizDFSsiSt9pmuSXTQhPAg
5vTbtrMf8G2GpLN48mTmwzj5b43phlUNV2ipG22bx85t23TXJiARZvi8Cjs7FGRF43oAjec55Qbl
8icOpSe6Cfl01z4kUTlHy8tW0I6NXzcf75O+2/g6j/wsUg8cKmEfoRqTju78+rElcQGOLCc/0jF0
mUONqDZ25zHKSbUn9BRBSjUEyqa0ULAWehHs0ghjA1M7zk3N0mkZE3x8tIgeKvUvulTNv5ZTmLpj
GbqBOGobrmH8tba2UrLxuymTTLXrYGTcdZnXX3Jxm7ds96U9N4hX/OIZDb+43h9ffv1e3NF8qfvY
YBQ++DPT25MVSyAHWlXQ6GDpRI8cx7r7/ZeG3W09cuz527/9t/+s8779nTRL2fdfur9//fL/qnn8
/1+p+I93QjAYMjqV/uz+VCouTJsPinfh91LctdP8jzrytRf9P/52/aMDSvNPvuWPZnH7N5pmTNpG
hO7DFrApABk/2m6tK//NpjbZ94H10pOk67TVVlT5Jf/xN9v8TVie5+NXMKmqdk2+ae2lXv9I/83j
eqXhRXcMvpOC63+8tD99PvFH/cfX/8YKfktXStfyb65tRr8Cg7nQTMI8gqGFbpvIYPz5L4UoJNji
pnBnfZM4RLVSlupgUO5tYTtkaHwIrzObmI1Wp0EkuDGMpH+uaBxkR833/PK2/ZPXYq/dNH99LcJz
2OZRdW6wZP/5tUwJrVZqxuM2MgkJlEYTQO8Rrhsm7G2A+cBeFqG014400VzH7GM4LFB7aJ18Nad7
g6dcAEKwU/5jPU8iUKUWdnZbbF/Q6GX/XIqchCzxeiRwDv3VbV+x7UsnF3P4pMK6yc7r70bTQFmD
4ufrygcj4gXoqKmbxqcZb2khm03ZrTcUr3qiF//iLVjLXv7yDliGq/smlwwqof6XKmFr8nyHc7CB
lLa4e6YKZggTGfOFJKgyMApSVdL8i3/TcIz1jf3LP0srDqVIrjB8w/bXi+SXi8CzO87eEvMwVIBA
H5W1wfWFANbAVyJ2mDvjczrOp0gwjAURC51DLW99S6nm7G0lMAp6UtA6y/mVo4x3VRHf3SSdm7Lh
mdt951HoCfyTIC/7oigsBraIRsp0nJb1e1KL96NDkqvLncsC+TD1GO966ymdqsSDHY8/Msw8+3SA
kWSI/JU5WLFzloq6GgzHZAS+Gz8Nd8Sp6jfUNDqhOy0/oL9d5aLe0y7lEmryD3Kuv1cWp+ApD7V5
5xvTR68PJLWbDkMdSWsYfr61ndrU2pRl/+Z67OP89GTWGvn3eNxFqYtjhzt50ybRwRyNGxTFM1fm
HGiOe4qWgw3nz4ynC9kMDKACZtxKhtYVDKzHcvE4FvG2cC574gB1npP5XqeUeIfRBYahds7s+jVP
JXNc46SZ/oPodNpqMpK2Ul1ak0FRrHkPpcCMyLiV03w7wxgS7tGKxQ9Pr9sDeTFEsKY8UugDbqK+
olj3hSqBQLiJvjdNYC6Df1rchVcO6NlF1CTd1Az9Q04TwJbhc+in1fd8dmmh0b4zdbqfi/5tVEgs
jdr3BICYVmRHzyFAvsbXgHO9aj61Tthk3mBB0cPRV2Eho60LWX5VSepr1RHP9th11tIsCATVvDXm
gR0II9HxJ2+AsaePuoK9sxWKbauD8SpZfa/sbOa1L6CPquc5Za6VmD+K2oDdmvMXac5wp7f1Tway
r9RsBzMLHKYG8743wazmGsBghXolCu15xA1pRphqMzOoW//dbSWbp3H4Ns/wI+L0UDtGFDh6E3PE
4VJFgb+lSQYiHLmmtJO4DJX/XlqMvxCgsu3AS1X6g24AGQT8hJ7jECuP7XtRpKyZLmZZO16SDXmj
t7icnubewiGIXZ6buAy7IjvkFBgBYSSZGxVin5WWCj1CUrrzGufc3il3F34t+gvRTiNSvA75GUL7
e2fOTr5Fe4XJlN+I5mrLTXZHBtclQJ8+tgu+lny+4tH/rICt6HikCV8O+zkXdxV88rFrUK3EbZFQ
+bkUSFcjJLqtjpbRkKC8ONm40QFjbdbwEwekR1RXdsHIfMRYA5ljdsNOGIV1a3/ggXRaeodrtfPH
lrD/KJ7nqE1J3Oe4AD0BXSLKK35emoHQ0k6wh/tN3xDNtBzw7U0x7lcwR94ZI5Ey6cPq7VsSslDJ
RKSeOG2QZchFeeim+RhzReB5guPBeCGdKOyNJFxn0ERtWkEzwDnB+a7BAOlqa03retMv/jPekbW3
DZVC1ndx+VwWwwVs9LtX0+rgNXF3N0yoyxlMkSZW+5HhtUrppbYjOO0NZzJW3ld4g/ajVt0xLaYM
RXEZuBZJ/cx1X4qOvCKqBTeS2MZjHHKIzY5249whtCxnr4HvPkM5MWzgtr5kb12eGT2GKdKB2bYB
4c6jcFqQGiWTf8+Tj1V7lQ5RcpsLvASji6vDQLyWFZHhJu/fiqwLBwBhhiD9hhl1hTN+FqUr995E
IaUhX9Yi3BSSLido9xK3ar1+LLIOybp+kMtsjWtj1Z7H9UqzeqxoMQFqIashzPUoD8n8b3LTZn4r
Y4mFz7wrSgFatMxiajMZSBGSzWiZ5PARp8ZLDHOy9hG/M/BjYLdjZsQmfEjbBwkDxpucFY0spt+l
oZlhMOI5i+YPrDaP3Ftbuc9oDezRy+bN3h5h8b+D/sLpqpU3kUkImRCSgKffK/I01koDdUgAKMNe
M0jXCY1Go4rgnR1Wx5ghulXRcmH0Ns9G7eODbS90ImkhNa80RaX9e28Tilaj+4KYw7mJlYJVvQ6y
acEg4lcoYxJ2fsfBNuY05IqJyevgWVt/7WQCWIvN3GsPsBLODAwLom8aRi4ir+V6iz1ZS81TRM2S
ARKfThdRFhpnN8qjoMPCyeZqRGVqBtzQfAQ0ETSSnWWSHUDQv00VGxbdj4sdKAoTO1vhZ7gSx5Zb
srsITXBAxfd9pp7rTunquRqcY52XEJuK8eDG7IlaZiY7x03eqlr7bA3MvIKiKAaB/Y4ysDmgQAzX
ezTfmv5ghrDgdo3N40PK+Hbq5UlijNj0hYB/yZAP7+kSZjNc7MIn8aG5t1ZVXjIpnqgEJbeE1S+I
Rj1kA6DCYebiGDZuTZc59LArxhSPVFUyOGj4i576OJM0IuaIjoQjmFZKfJpoMFoKKQtpdhNFNaRH
aWAe/mzs5WFagHzBkhBU0u4VNy1mQuB4s/beulXEODBXgUvKO5CuF8L64SeZCVlO7iS2jIMxeWn3
LeGUI1QYYmi0cYxL7JNgISDtWdXPLmp2Q072XPZ+HrTpMyYGKtezgoEPABaT1cqgJhG/X5iszBya
cWLmaX60iRW2zC7rpzCZBmevK/3Tzbk3WxqQ0ytJxHpTs4GIXf0Tz+dNakG6J5RI2hl7nXzReu8h
NrRT6rrcUmBC59F7bFVu7cRk8h84wTFNxTugTcWmb4srWnT7HWUxhpd2254S41g/DN0cdibpjdx9
JVGR0U9EuL4Q8nu3BrMFXFgSGfLT0iouR8fV9muSOaYZEKcUV0Wb4+CWOUQhBTolUEN7WLBYfN0b
3jI+JcJ4h1bpbMrIz8Lyvq9MwLb5tm9tc5dm9VVqWeM2mqhOllA8JqMLSGm4GI8tyUj+MDv1GWPu
sGnJXG1Uy9zPqJdnEeMJXHLsC53xZHo0g+N7E+2EuEeAGc9doLl4EhWIDHPUo71GiqAz9ed1Rd82
VqWYSzaoxyu1Mu8v49jc0Ls2ngdmoGGZ3UYaWFhzjJtt2R/NBmu8VGvEtxrDucheR90jGw58wFQM
G8oY4SvC8EG+zjsBRpp2mc+205qcnxQnIIWTuSW2P9ibavD4fNUQ7wrVxcx2G+a64Iw00HZbLTaN
QBshNjIRujZHUe9SjNTbSY9dNgeSGL5LLaJbxpj/nlUP7iAy9ow5t+WSQEcPivqqKArjLHIkswSv
yg2Uzl0E3mGH2JwELvxRW0BnwBbGWkSbVkJLdtUttG7wWNn1PQWOPnyKOH41DXl2YbYy3+/grVWw
xYeK2L95ka7mrX0daVCvGfC6x6fHW5AHuV3ftDlPS2OJdpRuEoaKbzL6JWYzFle6knu6g8wrgm/7
yEw+tIjNDTNGJNN19zFDN4fwtpg7xIEHYHaUlXn5AZ+We+0TIWczZPvbvI5rAF7dOSKXsZWp/TpW
dBONeHQHaaGR2x1MAYigDKrdx9GAGuPj2cqND18zwdaVPYBi0jO8foKNdEWivCXJTp+oGXcFtU4Q
lYNe7+CZeewSpCah3Pd+G3JL7At3eCUsOMEbAYsYKfUOeK/ajDOPhyK77zU+mdHxySbHEE+Tmc6W
fvBvRy15J39JX3gbv7iNQ2qgx3jtyixoY5/7cWZbqHxkOCtpdlZqy2PjtrTnMYp3rAPYhQAKC2ZI
lB7SyN4dySBYWvnBaavv9hR9lyNBhkL6xalqZUoPHZvLpWoZRkefsiXjo7ciPYL6xy3ILHB8ttFt
KhPGmgT5xqKXahvgtFwFNqY3plUMjKJG3/5sR2dc2xN+jIV4T9erqp6G76VAF2vlgl9WMz/66ZtY
DGvvptHbojcjt99GZhj6Ld3eGTh5yaYC7WBzuSlwbVIVi83NUDwyHXHwZ+OWLmQsu8jkYMDUVgK2
VT/61jXxtlVPVjtyutZocvWBuqVDYIh+71ALgudxYJfmPSwpMpfG+jur9H0GUZwvTTAm7nXpGzez
QXlbHQP8o8QYgane8hA99jEseoyhdr7L+4onjPcg2U9GOhO+vPPebVe8X1uZhe1jqHl7NsAatprG
7jYjR4mjsDlai+9fdUBJweFmPwCG8xoGBQxsWsIJr+dKPsDOYMHYLZsP22L6kPWgwwg/yLnZ0w0C
6qd+ACiy9TQWIHK+uhAvNiTJcFb9gx1Hh6gqP3JQErmefc6NedaU/l3F3WfvXGpnemykcUwgkGzR
gaGGF1W/qfMIJ/Vd7E5PeW4XB10MeohdMpTupWKTNRZDdDPPJItpRvuhtfUDmCnb7J6MzgQIAu52
5CE+9e2bveRhKtjTNISocnN687wBFzSL26mb2bvUFKAWqnhG/HX30jNu9L76SXMzbRYGVYrLRW9m
fecuWNIFIbi8sO9b1Y672u7vJL4XLLPbxSEhCTboBT35hrPFO6zzDbmdc+fi8RUpt0YUFWpLnOlK
b11gmy5z2XJgWyU1LBO9c18PZnfwdbZCSbZK76LW4IvGdwmHpq0ZQ09aBRjje5OtIW6tu2Q6cF8r
NncGrj+e9H4XUsvjB53IHY5CBsqgJ85WD7Mk840gajBdcIsFczLN5FTgC1vYAgNI5d/J+dSbBFbC
VGLhrZvqpl/WMxGGc2JoB4iG+mlxNNJR9a2jFuJF3v0cNUD8uFBtZlITjw0eSleKBym3BFifUbst
WrYbcu6DSZba1s8ncFDufGNWNPDRnnJenPLkVgMp7cuSm7fKUvpOSfbiNM4F0i41gkoQ1Y21yvZl
tOufKRVVodtWHyyfeRitGzNsyiGrV3SiE+y+JiIqmoajZ+p9aouv6EYRa2hHV6dRgjgtE+ujVFwK
fdUeu3Z5Xpj+cshfbkQ5exvovAFyc7dh7AKbA6s0Dt8QPtGA6eUi617flFRs9ji5Vve3E0v9Jit/
dMCHQNZMmOPpDLSy7npozGrrTeueCPdbivOEvdJArgleTJH17WnJpoBN0X3f6jdNiRIb+34AZDHd
Aq7fdgNuah8k52i+LCg/jNggGQ7Ve2sTOI5HWm3H5cPw3T5kk5skTrWzJA8Z2Vgfds4yntfTj9QF
KUcuDsNwfe8STDv3C1KblzplOCUfbfHa9hj2yim5yHhd6zz3ccnrw4Cwv4kE+SvX+kxVCntYgdjB
ki0CQlFiO3jMema6ZfHG7kZiRfSxDiefal3aaLYMi1oQBsj6Ctc0ty7TMfMlVvbJHKiXdnuYkTTr
ETGlpHlrLQ/Kn861cAmNGcPO9sYfbe0fsiEF+VLdTIa+y0s7hKGzcZkTMJ1Uz1YzXIiBoviM3fce
S4r+LfcS2JPp+wAN0XCvMhgwAZvn4to2+kNn8BRA/EuCmIckSozFuZKnrae9x9W3sSChMbbOm5OS
vxIlfZip8H7g/mO5n4Ae5aY7BHZdbbs6dbYEXsxAZVqzK6H0N0Q6hmNecFtFNT23MPRs2NY84UwL
cuS4UgN6NtMbqImBzi4aFwLmHPInG0YulB32NiO/3j03NL6R6x/ksYOoyLzROjEjx+yc+8Z5mKwf
c5xnV6l7GuCIY4OvricaU5ZJ2HeNNz6b3sygMOoVRnGESctOYto5sgx9w0OEot4TR4E8pRFtwp1u
c0rz8DtpIrkeBn231gLsPAETCEslR8OBT/qp0xmrpglWdSov9xoHrt185SVdBMqEPZe/eBv8DES7
czLF0oF2WMr3zGxXP5yCoJMi/FdMq1Pzs/e4C1tUgI00HWfLfouCtA5Xz9RwnshmkqYxsxoqI3ZT
1Jth5zMDHfnpW/0ednBNvZROF6huFtwj3WOVMoIm+99FLNDtCJzMjvWT16zxFFmn+1HVEk5qBGOo
bEJKJbk9BghbDxnQ5isubyyqJdZCjwRwhvoGjIOCR6goidlcyN9+uGTswzF3r5xy9AOcQqduAQ1g
T47cU1MGSteCTEdGfkvKFEYCl5e+2NaRSNWxGh2S2yOkUA9rg6uYc7rVgeu42xbagYCHfZM0/vXU
qXFHWMeGEcERYlwXyMatrjkZHTl9XCbftSEEEQsc0myfMSVLcYXdENTdeJVtnZIy2o0O60U0TASN
jGb1+GzIA+FHyOKwnFm1SlDev0/xpwnu2uByCGzgxVJCu6USrMZcwRydWD7sCXb7WPUPIOzldV0J
ABHslAdm0/y8JB6d0r31Hfb1OQ4M1Ah5VN71Ikr51GBpbTLEgzL1S16+vI6Ujg7gOHuAKzzHrCq5
8VvCjJZ5wzYoO9YCI22UMNzjYB7x+LXLXWclMV20815T2O/s0nnh6hVBBzf3MGsiSKXtHfoif+i7
HKj1UB9SoeUnrKi71u+cndTlBA2QBKJdWwXz8xrIZ+Pt3drdjg58rxqpPmwr2NwZmf1RQn+0iFWB
w+dkiNfa0fOdqQ3RNkrqiXSWzmcr5T5ZsMh20efEvXVKPEBJ0XBb2xi248WITrotHovC/0ZCD+TO
yNbfpn6ah4MOaAYe69cF+PUuz23+2bJehO5ImpT8usE+Aoqfqe/Lmo+xzWrv0DAHt3vmQvGMcdQE
6nOkIRAIvb6voInv2helG/VrxLQ8LuDjR9Ep7bTxUDTXWkL6eZrEcidFsi506SsHJt4qjZ0cRWoO
9dKhVMu9y4B977RwRIr19uS/GMJOWGAGOL/0CmsbwjLsbWtyUOzzc2vAF4XHNCzy9qOdvM+2sX+K
qE9C1+BMI6kH3EStt9GK1j0YmnYtgYjslaHube4+GMHqvlvPmiUddBuALldq1sDfz/rF5qmD22tX
JpRyTXAbqjxRYcp0DK+vb4Q9h8tN10vzwiCYZ7et0c+LJLgZh/cFlxjehvFGiBiLh0fbCxzlOXCM
kUwZHmKzsB8Jt5rb2K0lB4zolegw2DSjwd8zMvnUvk8KACYOsCnEVvR9BtcXTFBO8KFkc2gs/P6S
Pa9MosHCwahKyzrBEbvJIHD2DGS+/irWTDZ1FKv/vcEhkRK/MjYJcxyGqKUVWjDi/4UW/s90SZfU
uOOYJP9t3VqVsl8kqQWDNNOdztgMpdOD+oDO0Qxj0FZDtdUc1oLWA+kZSQOCkbGnxuKNzLUOjmn+
V5qcgQz7F3XMQo7UTfRYna4KU//zS7F0z7C9hZfSDtw9bRY1D54XvWQqfx16mp/Zrr3a4MI3WmSe
e8vpr7XC+UYiA/tWnjB1aMfL/1uZ/U96/f6jXoXs9t//JL7/Lvr/rBu2tiSC0PzXP0ZUXvXvP30R
Vl3azXf9h5rvP9q+6P4hR6//5//uH/6hqD/ODYr6/1KLJ0P0i6T8X5T4//5Gc+2S/irFf33Hfwrx
aKoo8TjZXdPUuaL+0OGt3zBdoMODCnbpz7VQXX/R4dHndUKr0O5QpOnb/YcOb/zmejTBMH/WBQq6
7v6f6PC+91/Fb8ozDfR8HhBcb97a7PvLBY/Tj5MQM8FNlHSnWGbjrjTyez0uGbYMRhYCTPUCWrMP
btM6geyh+thuznAwL8MytbRdnXEwpViK8Qh7C2NImhOtvj9B7SSPFcY/p7CfGEyiJ1Zxd+A8D2Gj
YRDD38SZTpswfFod1v46OaDLAjYqOwEsA+pr+5xYdPZ1OnMQwxzvMzzYbD/jjUzsY8NufxNltQr1
joNAHbtHSCIrbYg2ugaZKGK36SgZcJSnjQa6XM5OXyyRQcfzmtDFn3QzplkQV/ZVneUQ3CCTjIje
8Bn4WRTMthWhRpt91E/HbJ3k9ip718YebHDdOftM9KAqOxs6+e3UcdIdEiysU+S+mYOkvCaDCD9O
HpKpdTIMZmq1eZ8sGckX07326BI8kmnyNrYW70UygTNuFk7gdFRpAh0lLv3TNLy0hU9eBxrcFMPE
cACdIBV9pLnWbVMKg7f4Qc96c1pS7+hkfPnCgCHU6Ivj50BmbAp1Lnz3cWic+yj6GrlMZ08n3ttx
+DGneNUmeV/8cUL2WmyqIjtEQrPRjED+mHX3PmngH7AP/tAt4Ineo1fDcs6np0kM9ZZHOuHtpmTz
3tnniowAn6P+2g3okGMWN9iI+weXAe4G9vCuMyQsn3K4i6GAMrCe9vSJ4Qm1izPVGwIn3GeqeT9s
c3wEOUdl1d1oVPVOzXQrVteaZs3spFCMgcA2YMMYz9riYyo891rlxP/zpJdBeybFxmwxvuv05H22
3VdFPN3oGObBl6mJXLvjHXoqXL94bJ4Jg3ebBdYRswqOT51qUlidJMVm8Hc52Y48fTQciu1qzo2K
eknHmdkvO/6hTThSEmF8wMz4UnbF2WBI54ANBWLZXFMpRY0jICEMeNaGvSWN1sJ4i6uZ/RAHyu2c
6mx0E/lo99pHXhn2s58lVzKLn3Ef5Nhc2ErPmr5z4uZQNVhhGC3TkgChnqt/eW+rGM8wgtOo3rvF
Os9Mhuaa+0S0Zstbn186m1Jcs0npaZEA+MpuMkOnO8qUVIkU4sfCoA53yhAygBvCykzPTHtwtNat
hPnuBuACOdnxTKdW++R2yws51UeMhVu3HLdNggZt9Sc8bVuh21dePdyvX2sZo090Oj9XjD4he0ic
o4VFu8hsP7dFSG9B6JD36VyKWflM9l6CZx54TrnRsWJGa3QxoeEL5u3kXmn2fDO3+ja1sMs4dXfq
UziZudBhdtLgsDMsCKJWq7/pc1U+DVJ2V2Znn5h1vmrZ41TDwvdyB+yaR+Fc7EClLgmCOZ54zJPq
OqvHe5VmF99mxG+PD54g+gUAq4/QidCZVvHRoHh2bIfAGaHSTC6N9et3g8BGY4LIgs/NCtn6XkBO
XeFMD5uufHRyjgXGMh+j7LLAcrSyHy2xfTs9jSVEgNE50WnB2gpoPyrYwHeN2LQGDCF2HIeCur+N
6T87rswRWFBPqzFnp+hOV2AJh9COp+S5zkZWk1gwu+UhElSR334b6OJiiFU/di8NB+2rfoYxz7LC
XDO/jIXaV8t4vxgE2jROd6riJ2tRZmIVGd8WNWL41+Nx45Clu/a5YABSeB4CZvyNkNZxTlhwbfsl
ySx8/gyvz1nf8c0Yp1hm2BQx8KfaYWQBQpLJA3dUFNk589Xs+MPVV48L16cXz8a32jGvm8xjPshx
laGRGdZmvdoXGPgIzpS4JeZD0aG0Nqh/WKaKYqeVVsA4FVFHM68QnfSth4diF8trruZtO8k9HI3L
3Ez3zaCFasSbxQaagOzUHntaAfo4OceZ1R9BOn96jHiUZa2Rb8gcygkWDToeHmJtU1pwe0pzwFCC
0T02+KrteLcSVE5Ak1d171MKxwGIwQMNUHn49Z46OYI2yd6unD8zF3Cgc3Cq4UWk7Umr4psqukX5
OenUBwR0qjIt+CoZ0DFpW23fb2A1hX2ez2GvPB6vLXYmy/2ZmLCcB7s9Vm1DfGBwjcBFkrVQhfCx
Tl44+4m1yZz5Pkor+DRad6MgPOJWowmAeeqRqi3iNunGt+XBmucfZto6SDegnX3df1eqe8sl6AMd
ITLtzfZG2DTJMJKBLiaDHF2rNq8RdbAD0eWW6MdUUeNTGxjzxkX77ijF+8aipvOKNgxY6N82iTrH
sNh6caqy5oLXO7dmhrMFUkTsx7D3mJkXEH9qWmGK6KGiKq2ZZYl3ilEOAfcNJxcKtavizIXycxiS
fpOkFfCZnPC6tdz7XvYhPHzFgzXCSnVmHA8TiS27hzua4U7O1rk7k63bybFx2HbVzs845yAnAnOQ
57rWr8rce9PgaSc10ODGZR6/VHsg8jDpVPkNqtxZF8Cl+6Yod2JB48zc8SmHWd6p7HsJs3bnDTLZ
ZMkaryL8QYXzNiN+kPjmgBzB9Y9z3sBZZFBoEJA9sxDO5mfl6AFevmgvkcmiVW9k05XwccPIAgLU
xtk1cJB9a1D4hVLZeuiaOuKlXFVM5h/AJnLe6DmpzpHYt/MoEY74f8Zm7KBIlbvS9C/Jqo8mCKWl
zusUyOXlwk9MtRxsjsQyGSrly7tAajVn1GUd8bVFhG2ZhyBrL6CimO9zEyJYjRBTNxbyLQdCjfoN
/m2m1p9tPdDEhHl/23TA91f9lzZnPO7ua78qwyMSMYawyJUXvuy2nr4Fe7/2dhdXw6otS5ABuxz+
e+AhPKtVgZaN8yiQpKUwubbS6BQP3gNRpJcK8doBPLNq2bhzbjRH/6yYLUKxyTbzUY/0UypXVBpi
ON1eDjH4ego1yWYQ5hhQJAEUstN5bmeZMgjlb4kvnSSj4Z2WiPyg2MeRDW1WLZ5Is3FokeeLVac3
EeyHdb+nrxp+hpivflf1BQPl8caI2aB2hZfhzYN9llpumKb8T9AmVMA0KrpEWAZqRkly9RB4q5ug
Jui+ugs633iw9M8c04G/ug/i1Yfgro4E0W2s1aFAaphHwepa6Fb/Qm89UY3jrq6Geskeq9Xn4GB4
YMa+uh+y1QfhY4hoVmfEtHokUswSJqYJR2PCRXkli1lyIXawhDEGi251Wsw2lhgOuqcGEwb9R+6x
wZZBeM8MC228TZzc28xf3o3VxQHTEpoHV0WNwcPF6NHO9Kc6q/ejJHtv20z0Pc06DrJ5Zs935zuJ
dfZX54jRXeaETWe5ekp6KgD4uPKR08Nsq/9B3nntWK5cW/aLeEATJIOv27vMnd69EGmq6G3Qf/0d
UdLFlQSoG0K/dKMBPRydk5WVhibWXHOOKTcYR+6E9qEs2pFCJ6G/rrVLhS0XOhMvUaUdLBiGrshD
3d7C3JLZdPoK7XdZML7gqCn2bHhHVGN1hz6DQcbWTpkuIf0HwuM0aheNr/00jnbWRFH/Fjgshegn
2sGYo5HUwD9qaUdOmw8bUpCvf+6NTLU/ynfpViMxuKW4+nYCkj2HxUuWiAdbO37gLq8nSnBneRNh
CJphuWh/kAnGiAxAARu0cgDBL+vSGqa9jb80za+Odhk52I0OjD5z8aUC0gr4Q15a7UtawIhonxIP
eLwL2ruErwuBW/uZYu1sWrA4mdrrlGnXU1VkBJZL41T1zmupnVEctNm3abeUp31TmXZQKaxUnLub
TardVTM2q1T7rXztvDLsdGNrL9agXVmm9mdlxqVqQ/ZD2rmVYeEy2P7sUkxdsXZ3ldi8KuxeHrav
TPu/vOH3oP1gpnaG9VjEMBVtczF+gbkkT6ddZAN2slT7ymLtMCsUynDzZGnnWVbx6J4XGC1Nt4m1
OQ2TGmnRm0y71mzsazxbN4Y1nJPIXHiAO/cVX+QxGg2oNXINJMVaT50LRkG8utodl4wMJDALIBaV
96120HXGR27EOBUDNp7lMOOygxRtQVdJsN/12ocHIbu797Q3L8akl2PWM/IXH+teqj18A2Y+GRov
g3b3ldrn52rHHyg2/JjaBSixA8baF9iU5cuCUZC/D5wengCFhbDQXkKDECWg0ZZL9o+PZIZ04YwB
BzQ57jISmPT3AmTKswMbDlIlFQeDsIbXz+8ePwx+Ropeyg0rVGbeboDDju1Rav+j1E5Idp18WSX2
SFf7JOdC8Gib403tSDrz4oqIXvMUQB1ctMtSYLestO9ywYA5aCfmrD2ZjE8Zxk55Z2u/JuTtCfsm
N9ewL3P6QIbsw8LgqfyziXmfIly8VtoBGmEFNbUrgwkdcj5UfDq9TihWyz5L3IHlLF7SWbjGCgzQ
Qr0LX0GN5dSbL4l2oAbaiqo9qRyOOhKu6WHUflXNeZ60gxX2NeW1Sf0rVTARkOEAo9vdVz7RbT/7
+bW1qyde13/TAf+uJd39zYT+vwmU3CTfbaWq392/KlT/JGM9VQX/+19+yL/9RP+kfP3fIXWhN1oo
VP8+doKokyefBsvez6j8/EfN6+9/9O+ql01cBNErELbDZ/R9six/k72Cv0i8oXpJS2uagj/1P7KX
+5clYIr6ZkDUxLe9f5C9nL98IgqBj3/HtUifWP+J7GXJP9mCf8oeCBkQPQD7bxHn9/1/yR6ooBqM
ZQSa1DX2LpfWtxwTvL5uDqSu8m9B13LMrxNohCNLFJSaVeNjC09ctmSVgRtL6WG4EQxuAB18fW56
9wYOXNi34abJA4hX5Aruq2x8W7zkzigta1U1wyEa7IsKm2tKIwsZfYy0Vi5W3IWuqLd8pU9dZYLe
Kz6cKX1oo4o8m+szVlNNNOHAtL35PabMLkFZsgkW4jyZfs0zk62eQtvG0ivpSwGJdN9LQihD4dDE
FNGIo4xrNrBvaPl5rICsaJnhsa3cD0gMnx4AE+IXKGmZeInskRIDu1kV9XLOwuFX2J5tEqqrwEG5
YS49w/8nBIFilrocUR2HdxcrDZuVo9i1lXj+/zK1F/otlnwiT4x2MFDIO7tZsAqBCM5k4RLtUE+D
zDzMgd/hoYl/RlBOIT3yZebWN2mGhshhwT8Go6T1NPS2mRvd2xmyYYE75o/lKoiTHWAvapSi5/ah
3dfrrnXo1coY79jAL+iOaF+ijTnUDrwLLeYBEJhWxPk2QRTxcHGNXs0s4b6R18059BOkWAoPcSTZ
Z6m5Uh2vATd4o6zoGTbCR2sZ+pZg2AvptOKERFHJVUnr91S7CbvkZh1h3oe/h9ttlimw2Wp+Tr1D
G1E6lBjwLzPxq5m9jwzMDRuuYhMl071QwSFwKsZs4zZrHPZP1sm0Kfeh4TQpy4+qNk12xLrjtKUA
pVJb5E4I86ZLayBrRz1ybwq/s9dKemQYGHWzvq9XjeRQN88UfCR4aCbnledNv1EKHjb1yu1RdMm1
8rvgBIgGu9jE1NKlTQ1OTb/EOa4R2Hqf3fGZmthhjWux3sgQLggu/GzLKpEys1cS3vXWNHUrSd/d
Wh2GwDJmyAxKMznQ5FlB1tnyUHycTMfc12ZATJk/EdPXspoohdpQFPGs2u5XvbT4ypKaVizTvwB1
aAk3EPmWPZEj+s62yYggFsb1JZb3YfBnZQaGDGX1KYMyuHKMiJJuNJTZwvlXcDC0yZUym9TbDH3v
6An7tm5mgd0biNIAKT2MDt3i2QdJ1hnlmQEurLxDXlrJwW65Gvh5gB4mn7koBEzZzfz65ughSiOA
jnxKhgmF6aB7FJ0n92U48/OvE85TOpM2i5CIa7obukeAQe7aqwyXtTs1Wo4kwi8XLDpjTCVs/SAW
TBDdgq0BECebUQQQB58eiTg7qD6Lql/7AxTkJuMzNASBq2T21uaC+wAFnNVWjzk81KaFgdl4sv3j
n7/bDbJ4DYSAQbmi5S1FqVmoXw6rCMNbx6eqk+7Y7wdD3JaRP4C1sL/4MWWef8td4FHJMog1oPA+
/t0ZUhEh5sKudUbbIwNEQNCzHM7rXX9HgQaiqedR6JIUn7E5bW2bn05fxQGHfi6MFnZMZXxR5zgp
0Ot/PnScpwfDLCH8YwTNf1tG92p02XcAiZuNQvy7zt8jbrRVQT8D1zcDaBCFJmjE4mOx76LJ/Jxr
bVrkUs3m6JlU5WYw6n2S8+FyTL+bbn5wqvIWhOEd1SHr2Hco74az7Yfhqp/613SsLnFT3iYW1Gw7
/17q5He50KPaQWHXsFHPehvkjm+OgcMnCQU/Ygeg8MdaUKDbpqy3royuy4JY4I1kGlRRXLzyx2mx
+GM44seSfdezdpfQeR1zoUfefoLUgbmIBFUQshHox5fCqr/z1ifvo4ZDNjSPiDuFao5iunWqEXY4
anJssyeCz+lB06rZ0sscTRJAQIz5sISGGUMqW6wv4XbUhI+2tlPWb36WPZmGxsxawA0Dj4QLbVfB
NiI7lKe0EtNcuuH5GykyZyHe/XXE7jbr1Gk2/TsbWaKesD3EhafxvriKdbkw0Voqj0I2VuUybL3I
r3fqXkr1rLwOqgC+n3Xl9AHNXgH5kzsrUsteRIfZ8ctLXN3bZjDCGmPRFKsbGsrI9sTRrTNSUhCi
je1cEe8pl2UwXorvJnbTbY0zJ3bErZqdM6i3c+PcNY7wdllt70wbFxRpX8h7sebtVTXdnQWjgdsN
Gychp0rdEKdnG0CVVZxnmIkrtbzC//yFV9Rbo1MgXFpzt8nG7KMxjo4iGhRHj2ORJoiKnCmaKLk2
mXdxPO9XZwflCoYNcY+eWsMxyt9EyzvCpVTtbPS7uDx4nT9u8PrpaZiRkAthwGK1SU1xGMvnuvtV
yDA4gH3CZ9U9L35U7oQHvzKcEKnczD2VM28jq2NaHJI53lvcDG6Tf5ZNUGzj15bKzFQT8Wkw4LNW
3nVO3HwzKnFjB/2OkQneXEO7FmSMK0BzpOQQgy6viWspTBzM6buTOe6RCtlP3FY7au+ZvSrQvyqd
LzncFEJa6dprguaGygr67jgu0TsWsYTbl4VziWxIHHjuUmB3xLAcCdnOvg+/4RYEsOATsfbH5jpF
mOrdOv2KrIyLhxf5OA8IHy0ohKA4WD7WvdptWvj6D5Z+bByxd9irogEmQKEtw3wHqAuGBNzFcFNS
iVg3VXUs8WxuTBZQIKuFe+JxAAGkKDdxEb85LT1xQfuROFJtR3hdFvacwAS1gOlib8+A3t3OtdbD
WBUHjzfbHyVW2O4WOGR9qPBVT5X7ONouM+WQ/2Qs/hAF96Ep47uZwqfxJ3UtXrmAgLdSwcAGObMN
iJjUH8JygpUoYNQEnE5Rb+VIRpSnTFrYJ23Iknm4c1tFesYIL+VImc/ESagFqzE2dANie0TfwlFs
E9g4RX36hoA0r62Ro9PoolW03cuQY9kb7YKn1LwKrx0gxPVSuveVjf+70Ko4Myx5abHvatzBTOIN
XZ+Q87WCisnuaVxYQvnGm+Mt4tZsODNJuN32mPVwhnrAdKCzwHaw6byzvFHuvUC+QS7Zkuk+W3H0
asLkW3FfuTi0M/9F4ufOICuGFU0lAARTlHzjpYL/uaVHomlVfon78UZiG7pxPB6OpSfvLBJgAEZ/
g9+edJOceWKb/ZgK47PgWMh7yn9KKvcpzFIeAGF8lQ6QTrMjJ9GBXd0b9TbywhdDJ8WxD5eR+dnj
eCWOuvbUczTAXu0NOjnq+pCk0d6bpyeVvoyW8RJ6Pu0z4UslUAayhM1TY7JiGVP3wjt+K0E8k2OB
O9jY1yZ1QJrwDfJF8FiGZOVOv61moEF9+W2D72KOGXeRRAWWyvzMLby2OMBQLyIOgH10b00uEi05
m0QT5RuhdpUygcbmLevDqsfYPFJhREyKsE5yqmJ8mh1czuinBiKyninX2IxT+Zrn/auZEloYqCGL
4HWt+o5fpUqPeAHPJcT0C/atax77WOinmILGcbwARnX3yxhTA4YAliT5Of0Kimg4j1ymYjOavCyG
iaZ6Wj8eGrf8xc6/3/5So39W/Gclwh3xW4oUu/on01u/eLQelxFK/BCjrTp1RzoU8/eaJ6ncDLk7
3kb1jekv/DAidkk1bjvTIGrSwT2CMUnlQRrA9HRfp6WEj+s2nxwD0+PIm6ugLZcH/yP2AfxhTXgP
hXXfWMSdsM1R7MyFLYhQmOjie6vW3ZeKXmviNmG9uLs48t/qavF3Qci7w+etarcuNnkwL24/PuaL
icdZ8tc4BCceF2JvSXWXBxGYIF5IcXQdlpvBfuIuGO6sEVnfSuNLnHkwg9x52TvsdsCNMTCy0AoN
+LSTmQmaGtwSOTHWF3970ANxSuqD6DX0najN8JfWb8SRfysv8bet2X8nTqQdBpATnLhlCdw/JlkU
rpqJwj2PMh/pcxBZ2O9F+C7skkZCMd6Y/cgBnnwNjtG7vJ5ndCXsD5KdW1cdqExtYYziBfXJ0Iu3
UhUT1DDtIO6aglI2gCVIuAMiuRrJMabhp92xkxoCeoMo+Up1i+aMqi8dhtzcqufzn1bzlnOffPZi
hoA/S5mQrW1ruMF28bV8FbEOKTQDIo3ma2PHqJ2RcSCwdUt+yF/l80gJwcCzsp32+bBQ5BtwzfIL
y641hRCrOYEuXzKCFyoCo4S3f+oLHBv+T9l0z0VHJahXkvSHHm7FxYsXDrvIDR5Yh+M7iSa2ZNN4
svoMJimjXWC41Rn6jE79GVwWrX/qmeTWc0bpAyg7mrbM5SEnlUahdHfQj3XXkJ+l6T0TDgeMkKtj
08sbj0bKg2r8YSdhutA+yi1rBicUvJQzxCSmO9UH8hYnOEadsfWOwBDXqXDFmR/pJrF2yqomfLE1
0dfYdBHoXFjr+fBuZs5xhhG/rlT3OUERC4YLuVA6LPipsP265OVMHQo1hSu2/ke8kDQA2k8xBQqr
1MqsXW0XK5qInzobXA6L4vDS6laWcF1PQm3YYu7Tqnkyo3MT5/tsoU0rb2y1M9sRf1A6kW8t6E6z
5oKuK25143VMktdxwU4POpNXCg5wi7dXy743pll4a8YvpLPcm8GT6C2NY23LOPukpuact8NjOxcf
htIpHOGjs6NEb/14wZ7L1Mmb9bfRdSdbWK9NRsGKV1Jn7bENSTxfrUxKfclAN1go+8egRvHEGvvU
jHO4hwqwGfPkqZqoj5hY7TSTVTEEhaBCin1EwCBkglVRLrc9BxiIsboHZt5NrMUrl3YUmQUndHf2
7cRs/HWWx19k7zmFqn1JVxa/xPy2pBkm89r2uhjBtraHXV9wshjnjImZjJIgNZDNqNlDos+3TUFG
r75kE5/djodDKgQ15LyUguIFbNStXSX9pnHGvar4iMADtBeOV8iY864T8qPMq9NC/gAZ+zBU2dYJ
im+e96ASuP1Bkj7HNWzz+TeubnG7mFW0dgZ6rBT14TRKQQOatvxwH7jjvgMCSJs8oCJ1mrfmRDoL
RjGRZjmEG0f2b5lh/fjsd902UKeS1TEYRFppHKulKPysAsyiyUwsuUQXNn1MJcSAJlxbxlc7BPTP
sdT0Snq/4kW+U6DJYd45JAlE+KVnjGSVdlwa874r8/OSc9WoeB/1BpzEAOxlTL5rLPgBLBN7Nbex
aGhYCOpRCc3aYHjn6Zsicfdv/Jo/La+1DrWertHnOFDvZ5fCeq/0aCBuJbCztHZ3XYcbAPk72bdG
d8GzSY+ny13/SLSfA1v041G8sRYyxChRHxonE3wryDxDyxfrZ1zlGDDWbWq8OFNzm/kldQuqxS5k
zzWHD2AntUERi08UbsyKeI2g8JXP4bBlLU/bd/eZOWmztVkjoW44pzZr31WBnbkjNbP2vPtynJVO
QDKvWfuyV8+G6KbnwIm/22S5DYuMUTjE9weBH2sG+0vVkSEeyqzctPN0qKVLxyBiZJ9kGyOT0cYd
aFHYNbJ6p/jJBFfL3cSW+3dtuGBmHAu7YOLTuC6mdZoYxyZsvwJ9aAEleQ4LNB1RUzTK8P9jx5TS
ZAZsrH6Ij4phsC9ptohjuZlcf4JFy/lucDFkVY3YZD3XTx0QnXS1K0T19k27bFXDux7gcFH3YLZr
a5/H9nkBBHwsZbEly5Ouyxwq+xTeKvIVTR/C7HEriXzR3lbqna+embgyXoK5Zoe5iJ9aBMF6ePEs
cBRpRCh88SJKCtOqx/EY8gy0b13hyU2asGOuUbOo4jXWTRze0CFMUDAMzviSX+EAgXmAgQxrxT2R
/btbjOrkBRUX7AJBQTQ0FfrVOarhhCSlcXZ78lsYEkyM0UnGo78tWxhqy0ftt5y2Yg5hRJjIeESn
RnI0MA7WxOFzYKRZTQtWfpGFL26HYkOSyKCeLvTSB5wmATc7PUSVl1yVhR+lrJcXNmRkmQbp7RYi
66nJqQje4jVgGw9gcd4EnO2GtDv7vXivpumZXXq0VttyAkCf4SrJiuSU2TWZe3pQWXHbIAFZZG2w
pxYM0+ILECabyJpt8xD+zKrAwCRJwIxdviMog73Hw6whqpo6RQQSCj+SNcHhEMAxKVePYmH/0bnz
9LJLpD0KX5U/IeMQt+fkxKKJgj2neIEkU68NxloAIO99y34VUisbL8KEse5ibkR/aA3jHZs1w1ib
7AcnQoBdnLe+T07MpJSfR+mOyNqwrm3vqcc1gkkAeGGwOE8xb3no2qz4PaI6JsYyQwJTZXW/BQhD
koFRtU2hyfjT7NKIHmodB1fT7PT0Whnlzk09tD+TUlG6Ws2i+OZrSfnAsuFhV1ZQrjn0B9y3boXm
BwP2w/Spnx6wOmT5sh8qXIgQpdfIVz+hgG4/kk6988pjVpIIKcMCCwQuyxW+g9+DKBT7c7AHtfOr
cjja80D8CXjxrxY9M7lOTqt1eau31lSLFKfMNZhXWOXVUvB28doTaLF6Fc9te4H2+WRrzTvIsodQ
2NaxWS5tkXkrYwkjzqrpo4CHlTWsVGzcGskEmN3j9xBXEG6KnPc+gGcqIDyeUIHQGlYzwdSrxbgN
FnbJVhG8ubnW+2ygQ3O7T71dEFPBKthZVZiyBuBIwrHkXeLUP8oQrwDUoQ51bXloZ44sdJn/krJh
yahciqX8pyLqLlJvvIsqWc+xzQHNyx/oA2mIRU1ivcz5d0woP3TSH5GZbFp9hO4/X3Qa8M6FarUx
o4AgkZi15Bdv09rA5UXXLtPO/MywgzFmsW8oxRxJtNwUQs57GaU9A6x911tr2VDygIpfbYi7/poN
h6m15ccBGeTFTgneCMP+nQ7uQ6K8j3DSaoV8EtTLH6DzGIyNuCHJZpUKum8e0Ccjc0bi57KuPEyR
2LbqovsyPegDsfVEU8B5NPuXoOac4md4RLOxZS6LEBUZKcxNHDA1s/heLl2C0Q6cdeIE8Q2ptt9A
Ttj3hNFX0abLNvADHqD5zBlPE5iQ9uy0GDZ9zrwgur05t7wZIP67lrlXLjnnWvLykqO8JRV+aIvw
Oaa4Z5MZBOpgpK7EVEKSnskhTeVuTinMNoZEHq2gvyNMhcZgBC8yZf5wFU+nKiciPVf1xmgszMAz
F1JEbdLt6NT2IXfKm4bDbC+Y1ykZ08YRu2NPsartkEWbvsRqRc7YuMMSpRdaZCWViWm6mToL4x3f
pirORsfbMPap9cDDO9vAF+w0U0e7FD612o9R0HZ0TXr0iNoNxVq0SGL6vnQ94fe55fHgwrA84Upa
LTF7taxvTNL5bPGKF6cFkADvCUoS7u6SZxirxlViJkQxy1HXWbwrMzFOHCNSDue2ZAMi6/Mg7MOQ
+F+z0aZrYiPJQ/pUCapVZ0XHpb7ajRTndYFT7pqmOEFVSHa6s7aGLuz1SD8Sc3yo4/ZIp8w1FVAV
4sK64r9nCreWbe8S0s2jfUPVjuNx0U+BE61t1/7lSn/nt/NnZc5Ht6stjkIN+BZmK8KrmI+yJ7/l
lvXC+sI+kPGelOlqHmsAIJb5acLSYR0LaomDNoiX70ZgGJFYURQHJwZXYA05+cfpWzFz8mSrQqrT
S2Lx5dkKyTvRCE63Z/MVOEuoWzX2sx0Cjw1olWHVvA6N7qs2EfbpK9s2NgHbihaDE2MQ9pDS+Ta/
9GoDqus9etu4NhPTW9942xaqHQrw0mIlpdsITtF9sfoJUvkV0xPRhiZOat9NNlkAS2xsxMWuu+iI
W4k8VbGso7A3t83iI01x7unclA0WDvQ5D5iDSkLogcSjEBIohUb/EDEmrkIque3Arnex1xeaqPSm
FP86HkBblI2I1g2UtDHhrASWnG3xFKTwDli7uZd6tHNyCkQ7G4EI6k8NbcS8sXBWWeP7YCDE0b30
OmwDPWWVRpVuVdchFhuieSimgj+74G1vE+QQJ3sahfr0WAiNOV14NnwnhmSCsbU5bn4Gw/aZ+JL0
krOxEtQXHFwL092fHone12gYOgy53taZZTyYEkhGDo72wFr/ZgQMliCYMzLvwxQJq7e26BEEdktJ
kq3KnjH6vZsDCIIpdT/qQfwKMyKuosHpsygAIgP1zyxdeP6a9syeTx9Wce0Ddg6qzeCxI/MXTnc1
zw0isKwLF2MlwJ0fsgRsYKpXhTDtaqQafaJwsCTyy8VwPOIcmcboNkLbZhVa8h4kI6py/zp7R5+M
H20M1xr33DquYS7khljnQU/nDPQQthD5Jk/uFuqGTpG0znWaWvfW4lOTkkWA84an1r1r3brfUY6I
6hnWw/qPy+I/cqT8n3hN/sm08v9Q9soxtQvk3/tRVp8KQ8o3ma9/9KL87U/93Yri/UX+ysEKD9o2
kLSC/LcVxXL/chyXU7nvOUISpfwfJ4r1FxI2rFPb9P9uN/nvAJYT/CUDDCUBpHrJJ7aC/8iJgr+G
hNU/OVE8pCtYLwFQCHJj8l/gm5KJXwB/YbrreKx3YpQrXJoBa1REN4wycP9H9w1Nj1um0WnhQMyb
ib4K7r4WF7+3NQOeoDJUkOTMDUpNTR2NaeG/kh6Y7WTYM3mtasUBh/40tTPM+TJUxt1I/REBJwbw
mKVzjrqf9VRF88ZF28KwNinzxYitG0qm7W2YEriZl+QxNJzXvhzqfabKa4JfheOZByLFvnSueJYN
rRVjIqh4oIhxg0DzGhRjv6YFgBfQTDm6fMeeTOUWfbw8Wj7snkFo7LIMYNw71eJAz5buoEbCCVY1
5psAaJ9AgwP0wRDmR/6uSRMGAjZVyu7wD9j2pln6L+UkdPOF8XiOCAzyKy/Wda9YnLhjyT7Mvh+K
FAe87dbbPihOy4Y17rAvmpIcqp3eMC+vUvAneaPYRnmK7AwH4A4ZWAThc+aqWp+tKAZqdhEW0g0s
APyiaDv3pf1izYgDk8p5Fpn9/TKzEYsV6SsqdfZhr24p6uDFDtVlZbbtGgcR3X9Ci6hdexxVfOxK
zoieNyDHm+2ujlxYeUa4N2sHBmhg3WNfIMBijvveNp0z+fHd3HsPVqVDIywLQFQOt04733QpKmn7
HjuMwI28x3nHa69Ve8a0k1+l/iPxoZu+AFlpTewRB1P7+gz+iWaVJ16Zd46t8muEKLaqegCVbcIM
k4akF6qF5EvwjFHdQcxnpQM1aBWQXGFsF4T+HCByPQ5m0tWnlGt5M2BBXpmG0yMU5IdpMq4cfSCe
FQgR0dSvK2NMDhTFgrvzLLJ0MZsqQ+FL6qhxv4VCzETH8Z9oQbCjVwCz7Rj7x7DPHsZ62mXdfqIZ
lbfeqpy3KJs32HtPqkVR7qHioOCaiearJmw7mEKhKTg52/30Zw6oXU5s6yV0ln2uinujbMGdaFfl
XYK0DzdlTUnCjzDLrzn0x72dDltr5gPILr+Pg8HRYx4o1toHZvdUhT+YpIDrlVigw4kMmg0XIAsx
9mojAGrNDbbSDLDrwYxw1SscqnM3bio7OpplSdFPQKhDqvGtypbPXkhrU3gglOAwRQniS1I1AacV
9I4qZJkBe2igb4hoC008U4VrhBqt0a3MB7TgSfuI0LfZnibuR+i7O7MoYdDkWCIce9kmzUykwXEf
yKY/WSaGz3Yo7tgYTXS4dNEN5WbHwW6soz0vH9XUcGbu5aGhBWxdOiXOoOAAlwLjcDzfYVB7aDML
u7IT/yxpcjBjRy/fjNUorFUu6h87kfZNwhrmWf+/rL4UI5Y4s0foyaxXuv0+XL97XYjMkQwjH+LG
B8oleCLYjOt9exMK8LdNxz3E7uAGmCffFr1FsJdfiqI5WeRBDu5Yn5QrTv3EI7DKy+8sDpGInvrm
z7OGp0rp/9gwZ+25PxRFdQ4JYGQCz+wMZXYRp9ZutkMy0k7vrz0oN8di5GtRfXHwFyprR/Eyi2Xv
WcOVDgaG5avMh0NsWjiaeMcn5njLOuqpotUIymC3ysdyQy6JZm6C97ILDzKCdRL12774pJnExPqQ
4cy2W01KZNoPQdqZ/UmBkB4n/2cq3I8SolANKEaG46ccRX3jSvpvePAJFd/M4zXkW6azj7+cIAGJ
IAsAnPg1sssrONqsfFWoFU88uS4QNYtAdb9UYRxmWLZ3mM8Q/TwXZs6IrtrEB9k2YJ5rtLWZj+bM
M2ynB8FKbp9MtAv5Pp5H357lHtN4ugOa+UTb+HJnd8NtO43dPulVeJ6UgIzBmIFD++jAgTrkjWc9
e3VyKZzsocdcsYeDMtOZ2d+ZBsQYgqxrXhs0J/kei9cEAKjoN51/07O4XRlZUx8CiguljK9miRwR
unxncZgfNHl401UzkhoXM8svsKn10lA6mRndXbT42ALE9FkYeB0bPJaMgxuqunP2Idi/dNVhOBXv
JZvDtdF3L83QfqEtEZ7KjRt70BGAiIRCQREwuSzAInURXau5fpOzfpSEJAnSxPpET2kf4pImiKQN
z2xPgi31YnRp59WmotoJ5wjbGba721BM7NdiF8IOTlEVlgEFrflr1Nvlw9ykJ8nv1C6H20Jw8PYo
ThxyspspS0CsIOVGhahM0ubFONHkV1k/EqFtJQH/mdNZ2SyoiojHbqTCm8bsH7sOIk0ZQMY02ks1
gKMeWecqiy6jBlhVK/sNV1J+xB+abOZmjI5iJcL42ZLpo1sZhOLa7KVP1VNqHjPkqjG9q0l2dzMI
Xb0SlhN+L47rG5W7l77vtzbwA2IYA1iLBDgGlYqgI6zwPeFbcojR8LrvaIdtFerzR0AUr3aGzxpP
YNGM15ylbstSlBL1tdPSmF77CT0QtvHUxM+99O5I3+7jCOk1k7dl6PO3CTILPJwLIhB02tH3QcF9
SBMioF12xP06tn12i817zgW47Yr6hbwkW8YACk3FXiWf8odkOndh+IE3gYDISziIM/mWL+rOd1OA
JDCxoKID+UoMFPh7nnN3FChpjn2ciqg9x93cnv/80xz8sDGIcZdQaxh477HZrgfVj0fho4lmnb2X
gW4CZ39Yect4tCXJzWwsbkTrkCtOnlBIb0VpIvNSmZ16AuN7LZEq3BhTRo94yyotS/xHu8w3vXaH
DKH1UBm44lDrz4y5vwoizUQf0weALf4m6brfzjDIW6Hk29TS4wlOg1Jdq9UZJrmRfkGIVLTJ0fKw
tMVdFjEsFxCehoPDayvJmnezdC108JY8oPiN4EbkK87f1MIwytkKeyhuiCziwTUJ0mrRzH4WLXOx
MRg5xbsJkGI2OVwCUxr21KDtRWV/1TqrQAvlV95kN6U5dTgEQGYFDbZSpwaN2mProy2e9zJALCCQ
W757RW84Yr4ydhFeptWgpmkd9LRhxRXLgyOZ8Kdl6WDSWQ1XP4JQLViUqdjg4OO8+syta6oELkCa
GLglePDCn4hzBDeDdJq95YVI4ThlndehUZgheOjUUfnO4xbDl2FuWrJGSwCVbUhYTKEx+2b543uv
w4w+tFgFa/SrqtjmELiJKbDfh3PF28IgcbJpc1QIJg7CwDzgDIBUaGCnpRGnbnTts+rgDeoS7S4n
3ZsW7s6wkODtNAFFDYIQqH1psTKnOwomw0dvOB9t3z7Cr0zJkMfNmkgiEhptckAP/ec0fpO1NyFt
z4/2NLxCzEasF85GztB+xu4JcjVaeRB9LhIxJ5+RVQDvAZtXdIeSoecJ9Jr3tBhHxbfRgh4S1WJu
wyS6NiOaeDnJV3e+hnSFEYM6ypErIA3cS27yXkbKOXTlpRwQXfVdTWXK70VpUFeOfOamNAmZzodf
lt9GMd7HMY/VUooz/Yz2oZrcy4iYneV0zHl0iBOLoZmsRQXJouK36ahp7VTWOZ5oGQNf/8KZ9co3
BYcfZw/rEh9fK3fAemqQdKNFQClANkup6aJwG0Ne4YT8e3ac287PHoye13ddVsfa7m9coHfs1Tcu
K1Egl1ikp9H+bCPzt6YagAgwiGVOl1Cg+SgnuPkv9s5kOXLlatJPBBmAwLjNATmTTDI5bmBkFYl5
HgNP31+U9LdJ12SSdW+7d7duFcdEAnGOu39uEAliB84hboxpufXTt6TobqxI8q1jFpzP6TSDQngs
9eqhaCEgljXSSET3NS3rm7hNz3Y5j7yoo7d2DM5o9qTMJLP5qyIpxaGeR4dGrBGaj8Wqb+NVenhM
zfLXLL37NNSpQ4jR+5KGFmjNzctNI90D3cC/Jnp2V4kxUDPrLMuKPsZHrfAeSgP9LZH2jSjed5Ga
BBBRCyiIwmhmkpuywgHLW5hcZ9MGlTV92I3ziOkcG2Xf1Vw/3MXnQVuZbIuiqjw0Eclydp9c7Nhl
yVKCMuzrlyq8mHZXbs2lOtdjOu5m3fZIXHvjoUeHsC0LlOWcUOWncdEkFDeZMm0C0wMq2MXzZ1gz
vOgY4dDLg9Cq68NgOG+9zWXimc0LO65g8K0boJ3XCp3vSXNJD7c6zool5rATXyozvRc9SFUHf4VM
T/FzRUWam1u71osuU62dnTgDH5je47645O3yhOeBvTsczqhoXmqV64UjmffRxqzaF42MOE3bh2kK
7wFxbHjAvhNHDrSxUzAHDgBF/u2b3UuYdnv705AKRO5m765lvfmyoGiuubYF681hIrdfHyCjfKpv
gAz2N1vJlwX4PyW1QTrWP0pgliJ/8fqvCRAkcOzoG7usvrWhPiUzbtPFfDe5fFeCmBX7viI9jzbG
mqvVTPnjogi0VvSmNfLOaigh6qb094T5Kg6H7TwCb/FGMFJ43VJWCBhq/N9GwxW2TO/dkp5Cr/41
4/EmTE4YcDTAeBhe+TAJH2px80wFF/6MNil2dc7D6pr5KOdjgbrr4vEsDSihHrIHG7mz3hPtsscS
v7XMWKJzf7QqZzx41ptOGJYGoOYwJuN6Ehq2voSK5gTBOBDOevQkvsYS65yl2Yekj34bHC/NuPse
YGxQWY8JuRk12LLYSVtGKcuHkFvlDbBzpuiUyKDVXuhIWjt0o7JGLn/5k/vA2TFc61p6djAPrjhc
7HtKwki6xvf/fxn3B6d0+y8gJNv6j+Gw9Wf++dUm/7KKs/98zD9Wce7fTN1m10VZFdAj1/b+aRVH
74zl+MKEkWTZ/8RC0gmFmTbkIphHlNOYfMw/WEjC/Ru1MQ6YJJ3MGG1C1v/JKg6r6l82cSYUJo85
2rIF1CVbUZf+mYWUL6yLTeU4d4EgLJPVwrdm+6vRIQdnEC1rjD1tbUJOvxMzmPBc8iRGil5TZclM
pvn6ZzO42kos5XeGRYSThxVd4Kezl46raJPH4x1jGMqEdzfaVnjiXZiWDggdQjeB+EU0bngtymzD
qQp22jjXj4Vmzqt5I5bavCHBPgjwJzs/46kvscf6I8hqbCW0YYYVU5UYt3lIBJh4wcoMk2QP6nU+
ykE/L8kSnpe58lYtO6xduCQn4d/PuJ3P9UJ+1IJ1uWnMRj5h0h/WVJWLoHPQb4aIsd6dSkTzUDY4
nov4LmMpiU+XW9foTcRhasqCrfC9plqYlQDeD9BI4PSG6t3smF0BPpyTuD54C0Wm8OnqhyWmI11U
cRGkvYGipPk/hhFWlySUcEw9qLnOsByqUFGIXK04Fhb8XNzYG28RLOqjQlu1KaYOeg2XoGas2Wbp
1Kxm6RcHSO4covP4hFuqv6Dg9mBVG2LRVrgm4krSzs8Pol3ywFxQSrQwHU5Tc6KLINqTY/tpzDLa
Ab5HWM+iozH1YjubJcJYa8JktKunvhzHnd+R5ivBuO5kg3qa8kif9N+VBVkqMqYfylW4LWkN8Bov
LLfCc46tXMaDk5IIbFqdPReXQqbnZH3qAZxKa24RhqgyWVgNdfp3tnBWXd44+WkUvnOiyobonJvF
OyzJ5VwPs3dz0lcxFcVLNRjlY4VBo+ee6yAAX7XO1J7Mwr8uvZbfQSePtq2GNKbXjcYS46cdJ+Nu
njDB592wbNx+dC4cGZyLVyT7OGzpHYY7a2IUDby+cK+Wy93XMTSfND7rj2b0ngdzfOVZs68X1Yvs
EoPOjY0I+6eIijhKmYZDGnX3U+9RQTkZATraMbMs5MA2RNn2XEWJLA+6hm8MD/0qc81mxxPiPRw/
cwFKHFlR7GWF5zoSNxfG5Ja+A64pOZ1rORrYnu17TNzbORrGbVzjVZ5F8YBZ+iPJLLWySx87fSkf
ihJvZxpbm6LTevIDBeqOG4ydBq205/yEmh9EXc6pyhyZjYcfLPUVTy79Fx313m4YQVi4XcgbDKdT
RucfeipDXzOOkBy99Fx6gliYawTJxJf1gE7siN3xOuRDIPVKD/gm5q2g64eNIWCaLrfmYO4JF/kK
W+x0YA+LeLqWcYOJlbhVVQA3jSiKGD1I8i7uHl0BtMcWDqMpDKRusB+xk+0L33n0KoHhLrTfh4Jj
Vm2O7t1Q5q/mYvPSOjaAqjgPKinOQ+xOz4VR/W5mCd9pCI+yV0nxGCzznJPNGTQ8RhnGFSNu91hJ
okPSYcmdkwGkR12ENPrYqgDqDPah2Bdk8ylliq5z3PIyaftqAitV06RANSJauo2nZT2lQ7npRREf
wkV8dg2bjDp27Q13PpDXAYaj6aH3zfw8VWTZ5sp/zyq3uyhOcWK2AGKq6CT7+2gcw0ed/VplwtjU
ZfdcpIvYE4pAVVg2ToMFF694hUJATbpbDbvaw0HgFOrso15j1ykByOCrYdSIZNCOOR4NEHRAfyJg
rKOE7CUSToFFhnMSI0+9ZHkQ18yBnmTx7GcGNU0cjRYLMOnA13ZSKTdFyHs9mb8WAamtNeMA8HWE
Hs20GkYOhg7YWaTP+F9z+VVZrbYOC3u7JI3NMrgdsSu0MDbreB8PmnNPPgNdwcJfC9iryuuTVpfh
AfMqsTdNLchFR9hzxEAqR/+DuvtjL0pKfKL2rcrjjwTXzWrCu/zUJPWLy0UFMxneu9VTV4QncLDT
XaE1WzIP29hErSmzw9iHByzs74VhHa3axdgYHhZp7SKZv7n+VR3lm5B743jPzH5y9YbnV3sBw7wb
JnnsPuyl2ZhFulvYUw4x3NWw3U5uuovsESlf55zdziwi5W7umys01ZdywORQU8QQFSe2a1tiCdhI
mwsDzoHuoBsWXBaC366T5xtofYFd8A7xhUY3c1Tp+zQr1mSJ0j3VK8qw3b5DareQPRLkj0npIDhV
eQy31uOETDQqrQSLyc5r3OQwI6MYSk+hizLEHiPOzdgETdwU+GxRX2ZkGFxCB+C/XElKoSFnR5aw
wUug1JsBBkgymrtE6Tq6UnjE0l19C/3ZFjWFHvVLFKIGFaxJNpaQzYbakGCuu1OqtCOBiKRlAnKo
iXLNXj5TOlOC4LQoc1QYX4YaBmBbluNOEA3Oj7yhUKqUZtUgXtlKxTJc/Gm1EBjvYZdZljWeMPCY
azZ+X7RywM6ibSvCCFkrhUxGjhMkFcE9C6pZvST7uWxh7A+MFJ7S2FrEtix5Z5uUBcNoD/hCmw8f
WQ6cA6AG791Vep2yh4ZKwSuQ8gql6c1K3fOVzsfk/Kx150zpf3B3sMQjCY5KGzQX41WO0dPA5M6A
zqI5rZdLnsiXQimL4o/GiNiYITpC88BUpWzAozOul8p/WMLpnCmlslGapYN4iRw17nKlZ9pK2cTp
xQ4blH0mRLfTU2ByaAC50kPziLg0NCPOR2il2B0poEjEW51Z0TZ1/EV1DVHnq1RWxL8UX0d6P6gp
YWZcoF4RwDkDRK4miVCNFIwWrpoxbIYNy6AHCahcLXkVGUYATKt3HfPJzKDSqokFerwXhAUZVXv4
xvx4a9L0t2DI0VWH1qTmHstZp2oOwhkk11GCT5Afbh0yLGXOqKJFb1EsxwO2dvZNDFaOmrDwX7C3
+jN1MX4RANp2I86SCNwKlh33twpI6W+4uvKdVBPcokY5RjpTjXZqxmunBaS37mCAZQDsGQT16d1U
c2HGgJipSRFRyF17eAIlQ6QTE/gD3Jg50W9w51i5p+muWl7ln+mTO+SjpBGq+eU0fnJuhZbRO8PE
SivLu9RYLSLP5UgIOPbC35TzIidpn/M45BcQI8nK7dngk4/olM9EW9v0uDNO85zlbo8VpeNIYBDn
BsDLEiKn2hffhnrIIwz+hifJUY+AKJS97mWYIYZL2MdSm/DRsux1cf1UtYj37drz2DRFBRnivnFg
MwkeTU57mUqeWsDkzrYMvyd9eAG7DX9cW5qtlusPuW6Nh2nIdn3KjcGbU/xV5rDt00Kt8eKLJsRT
scAuaRrG7liwbO2dQ+vMYkUmdGYXgKHFLLj/1yWnIzHy8HKSnF0Fd/y6IxLIu7/gXWrCFepNBoyB
R0nu8BR01Il0sS2OYzDQM6d5XBr/LY+G+dXzrhYuWN7Jsw4Pp5KPhPqIvZLYwbovdvqiRVf8Uetx
ye3TZI43pDUMehb1UhpSTjE4RKHTjnIBRziB0PmVl6Mdnd08pynRqp5FhjTSw+QqjXo64KW3ezyC
lPhsRzSooMwNUOiDuxNdVgH4orbdzsanUBZ3EdaX/VyHgd8U/v0y0B7553dcJgNfJBpx3S4dT7sH
ZQgMC+RKLBYgOP0l3Lo5r2TfOT+mQ2K/NMITwOogNw0qznl6Vvny4tmEmqK+2VK/l27FeEhs3yFs
OoTnKuAZRwmWbhAvNNth46JInPNOXPwcgFjczw02f1aMDf7KtvbnN2nQqVSU9XAkKstrOeJKsoAO
eH26bUcewRgBxy1qI+Q1Lb/ibCLpvZRUL+jmvuBAfRgd+7RIvjev8ql4hLdN3fpzSFY7SHr3U7CP
XjX1JPYDlTp7yst4HA53WgM2rNNH99wv89qWFL4Id5zWXkRHQZib3sZFNd6YVmKuTKdxduSiki3l
8s+aSLN1qcubDW7lYuXt1WO/t8wcjjs1zGnt8su285tGOPmsN/6p9xrKPauUHAJzEG090chbSwp+
+cgMJ2+ynxYYhVueB0nQUirC4i67tDaoq2YYYQeqk00Pop3M+T1k9jxOoweDiErsFD7VW5CtmBTv
QPv4Fwi8u5xY2HZ0WJ5bbfgz+sV6gPz0LlskYnesrHXsjzg/3JRaQirNbPgJG0i4VDwuv5YGQqgD
rHcmCaM8Xr+F78WBm8hDlUzjBhPdkVxet3cT82R4UE3KtvplhNyLsXptFtLvq5kh9eLl5QNnZSMw
xPhjW/Rv2PGB98RmGlk1Sz18wPj8xIpha9MTv0/cfTX66TWRDBU+JZeULK17QMErS/dftNxpD10p
5LEcBOgEm6El5KY08ThcC2mdtGLOKTxFJvepCoo0OIBdniTUdDPa/LmJwWJ7aF0rPXaTc4plnezs
Wf7m7LI3SAzhhneKjXCMHiVCZ1YuPkvTYbYymaGpevkmFx6vJ5vVYjTB+Kbe7b4yWuMSx3KfaoDa
/El+2036kgxJfaelPAMbZoTEiYcNajrXfYZ1neugmeArJDodNmWCqQ7rPzNMTovZxHE39FTrum38
X+CT/l80q9mu/l/2Y0X9Wf5lP/bnY/6xH7P/5oF1523sEuL3LcWE/9+wcNf26WiGmOTh5/L+iZpk
/M3Wcd94gneGJVxY5f+zH/P/hk2Nf2/xKU3D46/+B5L+Lwgs8Or/+PM/d3aLfwOkx4vjYunSfSFY
3/3rekzqcSs7d+Ii05Ivf24hXrNNd0ZnR+MM22APWQQhWUFYaRvccT4tV3ab/vD8Q9M2wpvXkxVV
/2xMj7k27jKDc9GIOE9tx3XwmUct/lCywy/d9m1OoyDVknOvEYVl5USBVnJP6uvLbLxbbNkHcARf
/2Qd/Dc/ossu8S9ePOGwBYTp4NoQMa2/ePHQwUnIlQXHHhlD8uXt4zb9GzF3hgsLFsJQTNvMtgm9
q287D/NgqcITBTA/bcKAyeGCPXyYkOcV17EBI1J5BIz4aEpsL+A2DsgV52Xh+6/x3fpZdU7L7k01
XxZp+JFdOn4Rczvt2a6XwrhKD/1Rb/MzkcybN+9g0J1EmdfrPNK+q6IW0A56CHlO+2ZTP7YkX5Zv
70h0cA+Ki2NE88VgxF99teBpmHeRWzP6DIfahzcxelbH+h+bclicjYw/uKEdlIN8EWqaJuAJ26X1
b9OUb7nJdyTNivNIYdka1kDpxb+TEF6gvtDarTAgM8JiK9Mr26P3BSfMWFrX//zi/Olh/1ejpAtN
jDnChqTPtvgvL85QwftebNzd2MyRtdTFNNv7qWfpWm3N8hjVxkG4Dc4NFpOy3RtadKLFKRgnngxT
eBwn4q786/HvF6sHWhKZKzph3Ls6I5Sg3IRQal8dnaFwIXKvg9BiZHVS+0puMYiX8mzq8KRB3xMS
2XrGuZxlUPP5CFft4sQCeqQYip7GwgALfkPhDNep7orrn7+IBuuehJhbPkG0GbxHTSODUtn7pDCv
KR9d22KX22If6dYOS+bRD/OzpNcDtoRD7kiY2vY//0qNv268DXbwXO6u6xoOW3bjLxQ0OtVx+JcI
m7Gv/apod4KDtA2hQfkpzkfTDGZS7WNb3lfhfP4vX9v+Nw0XHkKg0D3bwyUu7L/cUPTKkQ1FmDSf
E+3v644fGowqX53j8TlMQ1yMvBy+xKHAMIfYyRspzeFnlXTqqo6QiDdR1drXpQ13Q9NuPE21152H
Urw3uPn7gavVnu0dvjEyO55E2qXCVTCWCKfdp3bx1XOF/3kvD/3jQmGiCeIDG0v2w5nj2WMUNal1
LNOS/qzsZyhIbP7x4HMj3FB+/oPo6bFpR6A1MLpqcNssp+/wEORfVnVnZ/ojHcTdZgCMA/aqJr/f
XRt+jpWZcad0FvJjCZQifEHpE5aNVzNzby3ap48GOigxdEQV1ZQ8msRDoLPN8pVw6i3LZyighA6p
0hWnmaplnGykoPzk6qC9sixf05c+HQBmUQulBNqhpjtokeV2qu5m84UjFSB7JemGc0lWvdRo4EXv
FUr3ndn5q76t1pxq+ogQh3suVxqKPnLdvc+07DpNZPTZWmP9x9RYWklC8xpic2m1343t3gjBlyRb
vAeocI9WL6h/iHRJnpewF3GRXy0qNqvEklYE/EjccLjFK7FbonpnqN++ksENn+wmbLxQCeSscipm
pn5roZ1DHwIv/EdOV8J6bup02US0bivRXVfyO/jRoGg1xMTqgcnnONnWRvo1gr2S7mU33JymeAvz
HFFfyfsmOr/ueBdNCf8tDgBPWQEyPAEd3gDfXz5tshqsELENYLbbOPgIGvwEDb4CMiTOigvyMVaW
A2a+bp0pG0KmDAmJsiZMpoPnC7NCo2wLtBXfaZp2mUn142pAa7l3cDkkyu5g4XuAMjVziy9+JmWJ
6JQ5IsnMe4w07WrmMFtVLvBMEyMFjopEWSuicrp6eC0cUMwO3guTtPxKV3aMOrR+FKGsUkaNoTyT
dd8XysCBywmuKTdSL4yIyhQkre5dP3xtlfVDwwNi5b2+jYD9rkn8/yrwiYA3wLtZB8SNjJ3HDZ9Q
LrFTZS5BEfrkMZisCnwn/FD7WhlRChwpAmdK11Ncr8NCEcObJ1LvWZ+jDT5b2MdN3uAAIuakyf7J
nJyPGueLrSwwLV4Yuj2HebmXyiIDlHClK9NMp+wz0Ug31URXkDLW6DhsvPiIuE9qT1lvLDw4nTLj
aOUGsUhTFh38it1OYXJ73DtteK/N1f2kTD2e80qnwO8pIrjYKmBtTXlbwSIOj6XXkult8AeRuJEA
67uzLl7VJWvH0a6NtIb1on8Jp/GlWBZwF8p0NOE+0mgup7HZee3m+KNRBqUpV3j1HtOSjnvJcuub
AxOwCkJlbZqUyQnoE5gGfE8SoSDvje7ScjeelTWKtOlvS5mlOmWbAjb74XT2tK50LFUF3qoCjxWJ
N8JkvkXmiOeWsmHNypCFr+vY4tCSOLUmlT5V1i2MrmeYbjqfgSuA9TddJBi9ShxfNAoDOqrcn7rs
NoYyhaW4wyzuwR1usVTjwNC00a4WQGoyAsm4BVvMZSYLH0txnRw0EiQ3j7KQ8C2NHe+Oxoif2cSG
pi85vHpJaD0vv7VqzE6koNdstY1HSC+rgkw7poAnqUASuOAWZYejHkF9HSxy5ZR/etac3nEGvIHI
bfZJGEI+YC9Atctz2U3tOl9M3uaaV6yBNhzh3fOxlW+QcGLbwc5mX/nU01aEp9mxrX2/ofxNMwDn
cAdIp+GXsTg7ncoF6ItQUjKOPlG+HPIItEvRn3yBx32W0QKlXnvD0tGfbARIRm5r3xjug4sVuBia
C2JOIIz5PCzMWlByPvo+XbiFLuVmSV21V2BtqBX6pmjFCxtnwRUGOi8OzAxOztyFQZMPCcsvSBRC
f4C8ifV/hu7eLFuP6roVFEPyamS+N/nSvsTvvWsSppMmx72cvDVzAn1wvLt0A5IebR6Poqm3hhfe
g/ICKhbTPVH6NAnDe9w2Uj6Xqps4W2ieKexNpc7tyK9tzBpjXD5bqfwmYcVqvZiRABtW0dBULoyl
vGYQEbKSKKXHItKU+ftkWI+M0ls2YZeuDHcLWfDCgFE8gXFSRuyGw6W5tBf8c92q0iOccE714EbR
dDLdGleNjs2Me561Garku8QehEX1DZ8w3AySeoXE9FGl8D2wBVu+w2rNxRKSDCXLV3N56ELLCqTP
kzgpehf5gPu+/r60wF8UzyAxu6+q4vHWNPMLUYLHLrYfpYiyrQ8UfJ2X7riazzG6+MYeWJtK9nAE
60VgO/pX4VeBsPaRhsTlTaitOdj3onG+ZeZSdh19ZLJEDTOIbpjDLqt9k1p0hELXl/cltn0eiKBT
wCQ8hgS4OwdxCQw2v4We2LA7hvu+oQy6tT46XwapXZ4yAD9R0w8ry2jru462TlbcG868RnTv59Ou
bmZ4DZpc1otfHdgGwDaLItBFg+gOeUvPXKd9a5lv7qxEf9btIt/6pFLXhhuZB5ebV7648QkmOSf4
GNVOsqjLMGgO0JGyCOSd1GjVJVJ1TA34Lb14dqKk2qNGHJtEnlo40wPC6oEk5ocq187KaSAtzqUl
fmqHZwOtquVW0+pzZThXPaLGegLPyDWcknQgFejYy4+OdWCxDG0D3EKjJNabNqHDA18zD0YbFZtw
Ggh9DsUL8KpokyHqUmsJBqN5KcVY89gPKdalKW/AKxtZyT60/Zvjtl9u4kOJ7NiI83+4sUDhp81i
pdcgn0wz+6CIG3Od/muR+mtDT5In6OCkHAK+AQGWTi/Mu3R23rAI1nehRxeI7SQHrTSvyzJ/dBqt
CYODqjd9EEjCaR1ZoHD4PoT1VUn3zk3S/ZJpv9gT8RvE8zqnYgNEFAN8Ge8GsTxU44AuOYx/Xs3O
IlTbQKxIqFwIKLEF2rtMx8k9mzMp25FU59rt+Zw6bdZoXPx+RBRq22X2qeroSrZMtyhZzlOq9w9e
wUMrtpG1a/sSRdwrQsdJdwnm53VZN3RiWuam6HF2V/FWL2z92DWbZgJWwKiaUO4QHZExLmAJk5ON
PTbh/cL9IqZKKOR0SMCZ3dkhxnlnTMZnQ/nUc1b2ANfil7aWB6tsr7Wp3t25/J4cb9tP6XdUsdga
TZzki3ypksZnzChfs5r0kN0eXWdrmCUzdvTblds+ApBOoBbv7TLfSn61KxUqLm0d5TlhBI7rH4D5
HdL1A2LM49JRqg0l8LzU4GWS0NiGxkK/ly9eTJ/eKUe8iEV7zDoboqoa0zNz3s56uPWhx9WLv0tt
ujywPzJqNc2TUyLLwDErUkjPZn9EugpKd8FRySGTkxEnJrLgUduA6uw5FSSO9ZEYSNgg9+BKgTaH
muFUxHlJxRq7FKNIPDebeqATmk18QYUR8NpExTSacF2ZQ7l1sfHV9fC1xPhDWvyQH+PPWNKyNBWI
lwNHqQr81JSnN2duvyzdfrRG7V0fLNX/8o7lDZgRT61mHJ4c294MoWExrx9Gf763Rv9omO2d68T6
riU/zfbl1R+qkzlgyPOgs/agFPA4sWLt7U/OFUAh5cwDtOIUQjSRv3MxT04LdbV3S8pu3+31JghN
/4k7+xGtcS/K4qPOwwt9EiuvF0S5w/Ex983LJOxnv83IV7X2zfefjPapngyyKR0dKYTkWevPd3aP
OsFX56BiaOG8mWA4ULh33+nevnR4eheJGa3HaAqghNFn4SdH242fBkmAA20Pe6kv1p7BY2OqeeAX
Loif2ac4sAtktq0EbnKZ4pwpvb3HA36V6eWu6cSp0WhDni1WB9XZdCa5iT+NKn1vgDuoGNoDo/mw
9ZSdtZlYlVRmsopnlttESFTIyuOoScCa3T4rEbDa5dRepNE91a6lbSc5sJwW8tN/jxyOxRCvuk1X
136AA3o3dcWDMUDcjPhh1tEg6F3LJVGqAZzRqHtrw45pF5gLRr5WvS20YgPc5mHy+VpFjfKUAjMY
XL6GDE0eKdnarqrnlumEbQczwxBbF08Hr8v9vVLWpWtqDpsijoJa6x4H2lpWo6IwZRb7iqURuzG1
HjprL3OdNli12GHVXkOEoK6nnE6TNAJpsneaNLV8ymwaVaPxcSYU5tpVMLDiCqaBD03nd8o3hp1V
ZmdHN5VhtLXuPJ/OHEqd8MhbzXGsDE/94AKJz/W3bstT3ZwgG8AmSeup37KtuM0Uuoq6fSu5KyTe
tWwbcjysmYpKfxu0dKdZNAdbESav8Dj48mWunTvTmC7Y3Qr+t5Tap1t7hwbF349jLMrLS2WZW32O
EXl5iwpBPLZ9irGf2Eb5ERsUvm9sal2zHCPdxD2CtUHogmAwmdpHPmNp07iXn+eSnQOb+ntnR7oR
J4WHQd76GsqY9L6ef+Ti1Y9zwH9wdaSTfTXdbSJDZyK5qe2EabdUdJ74m61Bwctaz7Vj29VvpESp
3DrroXElv7alqPuCLeErEgzP/SWe3SAmKuMMsI3En50R5hxL84/e6N/kTKxKY4VY2qyOsh/pYEm0
f+klIza92pSuHWVVntWvL4nqh7a07+Z272TVO+SJHyBkT6bRrSvcOvEUn5YqVic2rPhNBF9V/QdI
VwHeh4oveGJa5wct+B2/jX63s3/rYkxHPGRrZ1/L8NgACYJG/uZpvNVzFl9dxW2Z1G7p3tkzuqPh
cLfT9sXoH0JYP5U/XTokshqWZRNlH1UPxCOZLqRQMFvwE/BjW7V9tYxtPCKpqS1xTMVTw9BruAd+
p/sq5kTEIzhf+PmFtQNfEOgSZ17vHhoNyw73lRkRE345RXYvYdhfURg1xmbuNr97QeLKSPpbrnO6
1Srep3G8H2rTWUvwY4yc3p0WwX2WC+970VWf9ch40ex0LEuBrmdfUcoqPMEU50/TlohqtcLjSd8T
u9vOsggds45E5l6r11/Q80R07VEDsWfEbF/6yr8V0j+oayVsIpXRO/YqPZoLetEwkT4yMC+BF4PD
lmRb2+wA349wpNo3W+GyN10A7jQdX2l7uoUkuqo8ORrSe+0dTnpgpDpySoBb4rjAPPE9kRZgrK7R
QdkSL3g3MYJ7tz7iusQHvnJam1YCjr8tl0tdEEBtcr5S18s3nQfIRG0R74+Iu1NOQ4/p/4CV8iGc
wCWUNSw67wuFG8WwPIuGMwpPiyGJOEPMbLPVdj+awDu4Xv/IGBjqJv5yPrv6Wjm0Bj4f8rfGnG88
k1NbV/5X0menKUZAUAcpfp/7xhrfJtofCd84d5hBrm3q3FL1WTzXeay7iz31bxwmWOMtXD5Jynxr
/6oMNoztW+FHt1pqJJb5VuLcuZM9v4DOtq65w2egePUaxRq9mWgYdZfeIZqT2Gm2cwlZkMYlDl3J
31f9Y9Kaa+HyaupD9kXocJOMPMfiWPOAHYZg1Ds8ixSurNjtfWH94WPFwO0hfsKm422kG/1IIIGr
fu6wW/Zvgq+3KumrW/19J0m/9ai5B/W9JU33Zkj+mrPKnRIb9IZc3xLnG8u8hWT+pa228J51VZdY
XDpUbF9ZgD4YscfqtMl/Jr15sxt+JwDeoLGpeikCQGzK3MOfFaZbQ9LPnYUpm0/fVEQH0+KjK+tT
QhaWr8tYWNnXFMPgisfrjsxksm6YdmLmVqByEITYt6qvbqMP1Vm+Bdr9QHUGZEiauZSMMUNtyqvk
B2Hd5+GDpOnWFyfUbnA28RHK44gPNvSwWrrNhOExdFRE7lXPW1Rp33g0LS4nX5tY+7E0rcb5jhZN
UH+bTFqHpcrI2Rqd3OATgA6UkMlDYPKLZgnymYwlo0MQu5q+i624ONhy1zFy84S1otfJkgRxloou
G2YZqAOG/hzl7W1ojSdn8WM4Re6rtgBVEv7Zp9N9D8ITLDthw13JaXBsGx+Ed7qfK73dtn6arEGz
TnUdFB64uNLhABpuAA+eCHJsuuTZyNCIMc/+FH311s9lxTW9LqV3rBYWUF1P2pNiupnCSje/8zy2
/o7FVdW3+UPEmZ9GMTPbyLkEp59WZ2E6itnfP4LQ2qQGkH0MjpycvZw7z2R+UMx0Ei79u1Hp3hAQ
L5KD+J8l9oAnTpTOXeSDUMmScjt43OHmHvL5H8UrwQg14zdea5ZBQCbbjiI/67V+gTsVcWzngGAO
yc3KUiruw46qyOYtddY0DoWbOCTLOk1ziNcrXnUzD47IgXsz2tjmdTAR7ouZ8UIaPWSXKTW4sXg7
AGAmCcCcd6p/S1BPFtxsm3SArE+505rmdCA3YacWkL0XYMiNHPtXZEPCcjIbzYUFeMb5xCLouE5i
TF5eUM3Dy2R2/vqPqAVe8Sc0urcchabPgBYrE1tmXTlxgjJQVykoxgMBmx8u9H7Lc/+x8pabTshw
IcJIqrsH9ddG2JQ00nIka6Ejufd6OP32KoROc3oqAfxEX7oU16xkgQsxP+ZmEMP/nnlMqwcmweO3
Pz/gONYB6L1rtCzMTuAkCp4yoD9mbhkZJzsvCsCJUpnEAiBzjP/F3nntyI2lW/pVDuaeBbq9SQJz
5iIiGN5kpFfeEGmU9N7z6edjVmGOpKppncbcDtBotDqlSAa5uc3/r/Wt67x9m6cCzrW0XlkI50+b
10kYx2/zau111v08X4w6E3r/15w2r4LQ1/k/4zd4r7EGQmj+zs5goECvn/XC//zq7Px/VM1v3DGa
hj/lhybY34LC11XYJqHy+D37PoWv/4FDniilH7E1f33CX2IA4w9HdejcW5opJTx5Gvt/iQH0P1BI
wq1xpGPOQJsfxADyDymQENjSJt/IxM3yf9QApvhDQMNSLVWjq+dgcvl31AAaAU4/tspVXZeAxyDk
CGmTzKL/Ek8P/6IzYXWQ6zVzizGkNGazbHMyX4DIV3AqKJxy7RBZffriyExi3va2/00H0+Am/O0y
TIP+oWqiSLDMuaP/Q365YpjUjz0uI5aq4Yb1MPtWIeEJBdRKByF9kSrVfCoV16Ejn3OuuanhviBg
1er9a6eOm14qa/bPKzJtwYdWu0SJt2aBKHqItgGyUU8ZNkbcEGLwREDDUh28p2goX2VFBdyzYxqB
e6SfLq/o0sy6+1hd/DBI/kGVAFHoH74jj1Mn8t1kPv/lOwp9aCdCfhVKBIGLJ5A52l86Wb5ocZhn
AxEQEioixuzHsd2B0kNn4bYlVQz7ASwI1QDkq2ByqMH/CaWCFfXPkpBf5BJfY0CohiENinrSMn8Z
AzGKbV/zcIvSOlnmgb9zyB1SZqycpbrREm73b36h8fdRx9hGZqNKJC+sffPPf3jcZinZpo/UVAVZ
MHPuR1t9R0ZBsfe7GiMkYdHrCJNz5ly++Ls9+cTDUxfUBTXzR9yk7mQcQTA72Q0WpyUdy7uAXHMl
Sleav5dqsyyJ9akmB4zFkejjRRayb7PspaGkS9RlN795sn+/gT9/nVly88PXqeM4UA3J12m0j2mC
DtPpJBAXe8vb4R+gVtCdMb26E4oUT0NqXt+QSAsgj6o3rgTNciNVcXVEo7+5rrnv/4PUggfLdSFM
Yo5BB4Pz6OfrmsxyrNJk3hZoWK2InbVAk44hrA2BuI8wCED/qzY2KCDUCxvituWXv3mzvx7lL9dA
o0JF0cRUpiKv+fkaQOlwFhx8oDIl4jtMn7Dbq4oNt41E2hNyqw7V0jAbStESgGBxSJ2TQaKZnYtF
ixOO3cKFmJl7ZBsrqhTETjqPpTYAgcXWRLDjb26Z9gvHa75nBNqphjnrhwT0y5+vV22jYgxC3lJi
otcRJFoyY44S6Xc0ztJzRHr2rWz8ec+4JETZ1ZIL6RervG7Jb/bvxgyNtE3+iv4xOeY1TuztWNO6
o6STCWWJP2BDUOweJLGniCNVJxAp9YUkDRB/xMFMQNoryHwApNOpWxsN5Edqa52VLnYo8Td5prjM
0Os0nVHd9KBy/1QCwCuoDAQ2Pw+7Nei9RRdbD6TUrbF1LhyNsAOVLK0A3RCvEernpWC274nPnbVL
dLtBmtSX1heonG0SQDgvdyNOaq8XIEfY+VV1eVsVd21/ExWn6DhyVG+7aQUah7Huo3SMb1J8Po3f
VGvnGDkEwTbFC2lbb2mfHsKh4S5egklHtFo8R0V1YTe/4ju8t4N3CTv/UwBJM/rhztCgG9L1iMnE
IsZpIzQ6kw6RsuALFja+alrFlrVU5XBj2MNWSxgBY5H9TtQyS1Z+GbQ/DAKWx58HQSEyyFKixAmN
kcLxv5k0egQZ5m1n3M0+fJPfTQGCbSNa+UDugzDYIHLBo1wSB4YsC/jla6cV29+Mzn+8Lo1NhK0Z
Ev3gL9eVGbJpQcnjTfXktYcyps48Idoki3w6KxUMK30hnowK55qySUNi3uHWqMq2yNNjNEFX/dfX
Y/7Dy0IhWhWmNGDpia+X6ceJzzct9B60Y3CKMTVz9B4QXCeK/yB4QlFNqxLASUPGGce+UI93DoYB
+i6j+FCclsRSDIeksdMWQdRQuoVNYweZfaeRT1AGazNwaZ5WHHTuotRiFgeLaiKom1T5zXc0tAHA
RcN3WiQbPaQHQucUegns8dJF/AOx5vSvv6/2922K9dP3/WVCrVurqUJo8lTVQlefmdjJXakrXwrK
OtfWE3oNw4tPyJndzkf2PLxkIVCEJjqEOSzc31zOPyyjXA7T6zy3z+voz8OU/oCGwQbtQzBRyafE
rHU6rzeeRuIHBUaukjW1ao1z2qmubhTniHFrUtT519cxG6p/eVt+uoxfVnMxRl7vzJdhVeVaNUsX
Kva20y3wxs3yX/+qf34A//WNf1lpSaZxBthrWGpiztNEfWHagCf2ux3R17b3b19JmjorFoI61q+f
76zKdklLivkrJdW+8qE895TAqu+guokLpuTQ1zjklPWUUVnjjDxo/Y2KPzXekWd1BTx1MeXH2IbY
ctZDNPzmLhCnOl/ALxdoSewQgvFuqJr2i+gum1PYwEiwgXSCfd7g6chsdcDpqpdrsM8RBJLgmeyQ
2DEvbEcJJTCmWaMerXMiAtZYwW8cg36DbBAlQmqtK1fPe2uL2KpfdqLA46hMoeuweQpN5Ck84fEO
eA5JesowQj8sss2UFiFmDkIuDQLlRZwQUxz6DLCk5z3UabcpyQ3GotegKEj38cS1ktW0Qh0nWTas
eIMMM6Alpn+L9Ff6WcQHkDZxILOxWBr2rb1DrRG7TaM825pOPoxNzaZJ1R0qi6WSwlXXY6dZqQSX
EOO8IuaGRpSioFHrenzRXe1WRrP36Au5pAXt66QqlkOWfGgIg2j7P7AlI5CC4AviwrDnB9p70MMJ
mFBk0TZAqAC9140LujLSpizV46xXi+HGTwm8mpoHszefYXW9hNgjlUhxwVXjVMNJqDTde+19z5yB
2Mv23cfevSqBQ66GDAqxpqHorS9S9RANISZaeq2T7ZoJD8ngKc66EeJ7oPSEBETYmbE/VeW+yuPs
nIb2IkmeG6ox62b2IVEUhdo0xIJ1F+/8pIyfhCkUB8ezdEj8ERhDApPaSh0OUrlFsjILhTH/ZyXR
V31v0zYH9r+skSAsGtJ9Fqbf3tq61Z5ocNuuGlsQkqt0NuSnIeMs9Q41+m1AcE6PoDp86BITPkuK
DaQdX4Q/utio5SyjthaGnTJSHKLaOgfb3RRSW2/7Kd3ojLMkJAOhhK3VdI3Er6Y7yBoXmhHrO6e6
Heh7rwwjuHahWSF+eifa/j0DbMS73gMdCfLQjZGRT1MHMkuRa0slI8SzyAE3BjdLFXnQUFAwgMic
qldKpbxGsxQYX+8S38ZrLlNzpSC8A9nOmtHCyurr8cOppXDjBvIhRcS5sJfbW/CfuM0ptXqWH298
rEPQym1rj0BgEs6haiA/VKQM7fALPyRJ1mwHeTskOcEdZFGRVaEeyMmhrk52iJ/2R2UigyOhne7F
3mJMaraJM4FaF91OUya3mDzzoLUKHLk5TSnb+cqQwBXKgjXDBteW6NobHIk7mnoalk7jPgVXT3sP
otykhKgj2K8CwI6dNRF7d8mASt2Jsk2jtFAItOEAPj3cIGeKAXhl6pLWwUT8yKqQHDtlXJxineZQ
k6XUgut4V2biNSMGfKGVyh3hZMfeCXdUrva1P9qLohSoMJGCNXzhJcRpVNgoyugThFvFbC8qQah7
I90VkwlkiMJ/hG6vbiSmKQGz6iPXSIgPcSxxIEtLd5rTu3ppjmsNFP+kig9hB/U69XtaNp4CbxV9
pwv5FHKpxHCrKCWAdetOhMidA7V4R+ZADbuv6r0uK9qyj56qEQYbe4Juf3KOpfNiq73YGGF406Za
tPIyDtWBspxGmsTTOadUswARnqw09ihySj+c0p7Wpn2bFQHu2ylIt6gUAbux2lgno27LQ1tQzpTW
ckQqtktBF7gitYtFh06QfjWyyMa/U3x6KnEUPVLtZF/umwkewxLDFjIpt62sJ0kG9AVku5xK79C3
Ij7yxLONLKLPYuiIl5Ah+THEdLRd5OwcG9VXhOvZnZUEHmHtJmIFGjNGfjBa6yhj4w6KSI/LNTvj
sqUdE6UtkTQ1er42NFZG0M5oyLdepqcpyfO1Fch+ofutTyQ8ooCeVEHFrjS2dDYhvQGUoHGOLHFu
8SxNO7Xfj6FanUQyuyOb5MKcpW5MHpCOW3ihTv0HSYgjxoE6XqHx/T40GTeITnmeyYPaIlETMbB6
Qj4XbYvHsy0Ke5VZ6XtkWWxeKZUDBPDFx9QUa6vyX3TMCutBYO6uZX5JoZhBHPB3KezG0EHHgv3y
eWho0MSWaq7TELs/LrhSN19IQWvXcSB2XRu/JpRpIQInKsjZWTni32BgpNNdaToSVu+bXQ2Y1xp0
AX1UAlRtJqCvA7E/dXqSVntOYWv0vLUeiNQwKi4h9oJ5u1+4Y3vNy+jJLqVD67N6G/QrPcVLIiFF
cv4myLeBE5DULEy9r/H+VauqAwYaJYm5K2ykEIYo8iWtTxvyITQwBi6HteI5VPRrqyT+CmBBh+Rx
lyQxpN9hDDgTss4EE1WtwjdOdWzhSFsQ99mwbZ5FWS19SsSm8NvTY6t7u7w3s01tmWTxjZhxR7u5
q1QUSIpJW2hKxtu21FIXYAQpcoGUy8omNkbI4rUV9ndnk1yF4+3BjNGUbeA38/zLYhg3BJ4C3+gQ
b8w+KFbFgKgkMKmmpa7L4c7pkdX4jSiWEWKKRVW8Kb1Af96bcM6GW6kDRElRdHHqRNGdecWtpyXt
KtMLAmXFvit1ZLrwETF4YyYuCXIGtLlw4nGfiAmpcRteug4Pv0/sINkQ/jGqwAeAm2aBUK96wuJC
7oBY6XoWbccGJJooPqaQ3hxC0mKPgQABoMX9gmnI/rimHZvob8akfhq1GW8BIzb0kdhdz6oS2AXo
ss2a4whM/yYix4edP7KGMXhSn+zYy3ZBgyJVWB+hop7qEGF+6hAo4UhCekAwuJGmjTel95pMbBSx
/+xKpCGnAQ1143QvxAefRKOn6zpEYWwMjQUm35yOCvGfC9/0L2oarW36EztaTUyVsfnA68WhSxpL
2Ib5OvTRKw3VOCPuIZ0VPlFng11dLQSROvkHYa06HBNzbiP7lZUhqKGOOatrRoW1CUMXHrmQx9BC
oO/MccmDR7up76wZdXOIPHTctp/d1P1d39Chn2ilTXP/O9B7gOSgfaYaBav9bqfaeSyDb1lLKwPN
qRHpF0+OVEe8h+IlKPJDXAiPFmZ/tLo2dIH+0fcfXWH1FZ+BEVr3fYhyXX9XU36JfdrkIqRNNNlx
v/RiXq+2eK0B9i9LK7m1lf4qh5i9jWlvIuusTAwNlqaODzMsN56DfiuC59ICfwRpeLc1urfCyh5l
HHxk1H0b+HapE68bnxCD1H7VkeN0HS9Bq9MbxvY5LnvCTBZmN6DLeIpFZK2mca2X+FcBsV9JUkCt
llQbYRcb7P7VUU3Ji7Zalu5uJI2JxnNF4rhBd3nt9PQuhdxHZXRfGPneiYFg4NIYlYlNRLH0muIR
CB27rzQEIz3zTEu9Qog5IrlnsVz5kwIBlrSMqCP6WiFbaO79m4ZiLB0bCcFQXo00XWRmcOlN5TAZ
jdvVgdvH1tEMxZ5BfoxFcPFD7xSqgo6n6mMyRpO4SuHULPRaeUdgy96FTlrfHAMFMWeTR0cjVj/T
gBne72037milERbjwLi1T07YbQfBQSEwypypPLupHLjESXIPcBkhF6igahqVg69FOK7I/dlCMEIG
4QMnjQf9vvUlpu7hmU3irh++h8RPolhtQBSnLMSeSnW4VVZdiDDXUpuVksvjqEbVMjXL00T+rZQp
CeGJehYektWGyju6pAm+ob/TyWAzkubSq/5ri+Z0qZlsEyOLdJ1QHspIQABzLp2lXUye6wIX3Maf
tDUkn0HJzhPF5QW27O9aLUktLmp3MMoz5Ny9ohOUpTsPuNlRV6DommYiFe5yz5bRqoJSs0lScQ1J
ecEJR1/aDt+5MBw/9sMY1k+o8+8mRT+PBf6XxjyYKRG+KSqnXK0/GxOyCJqN55ZmbplcDZV0cByU
QosTnn20KdmrUatvD22NXjEej5ll9mTAePfwWTivsYjZcgbzqyDa444ITcW3DQgyRNp4WX0oK7Kw
VE1coeakC5hTGI+V27TUgDcDKpmyXSIKCex/sFylj/YEBb30mX9bmOVrSuJkwDkSmSQrB1Ihwuqh
PDTyNNcpB4mpEuU7Ch26Ry1y6LQ9FFPyrWISU5FML5pUOdaKcm+Mh4YzTKTZ99FMxv4W9+1OAySg
JdMqGALXaY29PVzsSFnnPi/MNK0U1AptTH5kmN4MI3SFpl+HgXLERumCqd4OM/W3IHJqHnnpMaZC
rDrjKpLKUbnXSLxvNfvRRNU1lZRFIrEls5L5JXgWQ4wid1oVDWXXftrkBXWl6sJUeDY9gEneuAK1
5mpBAwkxuEMpsW6DcB9FuOog6M/+oLqBadkvtFo55mhifAf+dNe6VWI9tD7q/TTYDBXQcvNqGizi
sOTtOt05yBzFMmUmJuTWiuRep4UBxNItUbZFEyQeP0AyoaJgRQVcGtvMDlGBSfIj+We2uQXXv0Q5
viqScRPG3dqDhZKzEbbbQ0rwGRW1AXHMjUZQS9KxjqjKbakIPCorTYitRdNp7FUmeNmjpLUeiAva
CP+kFtW+TJNVZ8JQK5FhSvM0XwE31sYEkJePiY2JKiASIIqWZm2sW5cTxVZziCXEGTWmPnqN/CVA
w2QnAYhr5UgJgOxqUtK5tPlmzuX+sRo3JBe4AtkLc5saUxhu6dzPniTonVIE15qjg1RxrWCTq3z/
lib9osgH6skFWPI9VcJNxncsB2UO1nKr/C3CKjY2ytFTg73Q+F6EwxceSXRNVS3K0TgNoCCq2Nx3
vnrD4gZ0AmU16GlcfRfNQklIT2oKxjPajEUG7Idu1BoLz6kV3LhWbB07OwJD38+PLu7GTarVOygw
wEEYikF9mf88q/Rik3zFOtir2HzQ4Oag9AmC68jYHtTwqrfBXqcq3wJPq0K0SZW6lsOH3lYuAsWt
wl7c7yqmd4K1Ql+6hHiffNV+jKXOeR8dHDiZyao3caNxlnipqg9MPcj/CJtfi9yhtkp0BiHZVkPL
y3OWqfZillQI1dtB6QiI/Z63tyobyLniPnkw+fpmZXSXKSCl46TmoG+ILGlnw4W8ZpRFYs+NZq5+
SEgSy4+i6pimy81IC4AyAM5TcyHgwwZNTJGGGwSq2grTlW8heq6y4/z35vysjigen6wn2S41j4+M
xUZDVdGGYiUL1Y2BRkVE1mqgajr2/ENNnQN3iBP0NwQYsKOqd5Fe3E6Fc/Glhbmkd/UOuvtsgdE6
OGLZidLTRgQUY1tAddL/lkcQdgCv7uxUYT5RkY/yS+QpJ2cSCBnIO3Ka1WYBRoalEL3LlF0d4qSo
4M1MqbrdtyigCsB438IqedQmUqjpJRZtfexa/05N7wgzUCAVxej6GtONspknkt3V7DEzPd0a5uMg
Pxwz5S1u4XfIXYyVk3IIkC3f+Da0xqorhEQ+p7herbmAaEnJQp5K28SoxRmRr0okpL7hILcymyPU
961uBy8dipmxL85xD4RkqvILgu5obXQtqsOSC/Qgda0KTdnWpKfryi5kqsLrhimcyGy0PJt4tmIK
SrU5vyzp7tU0XY3ZdGh7nMNEH8nG4bGnOFzb9qCo7jiWu4BXWSFmeVE05UOP7bJSo4NCebmiDqZF
sFFaBYk95Z642hvYJVC7JnticqlQ+Duln86tH8JI793S0tEBg4g2nY05y2Kj1F9qks1LyugDabTW
/OQjzIYHoMRHqF6bGMIIu8Dq1h98zijcrsTxTjkCvyACqacDCQmF21DdKp16M2JlKqZsPxZknCti
j2V+kVG1ZEuzzerhVNZyLUyxCZrkGHbohJpRnq0BjWIdZDqlc1bAkmalnU6EQUQYRmxS5xLM30rN
1toju2cBS6avkfzYdKrm1HrfYPOIk/NWw2190MMsIQI61maNonMZxYnE2GMA3GNTdjl709bahWCN
gi52E1RBbIM62olVUN6lFrc2sdSB3hoZbOUYehy9P1MqRSMyXCdJ3Zo+WNNdicFmchnyG19PP8mg
NuxLNTVL5iU/QNEVWLR2ndq6L2V70ireiBobfW4xM7Un9J6vDBB31jF1Km3O0mHdY25Gbmt32iWc
uaJm8Vz2FIgWAUBV5TDLte2kKBe2Wtx4DohSn9eb5YDo6jgD55C0p8whhQRyQD6kN30zrFq8novI
RMAsfHhBSf3Y6Hd15RHaA9ZukxOfMl+WlfOxRh6jxveMa+QYJ8xxZFwqCYOEjYWMAGDowE9K67Y0
4yNGipdS4/Ky9pzUxzw3rqUPiFjnqckS9b5t37ekHsehNlKh/54K6laWeOvkSGs31m5B85yjnJW8
bOTFpu97TIp07WF7+LNx929pqU7he4Ub+7P5n/M/e8+LkVZR0HyhPP7rT/8vvJWfPrf+X1+/BwXI
LGD66Q/uFyT4inVivP1et8mf1/DX3/zv/vA/vv93UMMomAQ9nP978Bda9fYX1PBf/+Yv+ZT6x6yD
wqulmarU+aw/xVPWHyYxW+gabFNDteIgychyIkr/83+Y5h/SgisBY4WOGJ0B/k2dt18/Mv6w6JrQ
3hd//fTf0k4J+5f+p67autDRYOmoLGwJAeHnNpGSaijHvbhflE2C0cG4doFzngWUadJsdejbih1v
Ct26pNBQ/IhZ38B7tRTaUeYOAHRKy/oIkAQHLroMSqhmy5vpgzn40hGjItw1rblWUYyEGOE40igo
YXijVcNmLjcXeEVe9cE6az0CzBmm0Ng+rXlBIdK4KiixlxheEqzGEmpn+DYjXyjXzuAn/yEGJl/a
4d1ksmE0ZtqIOXlrcGOo+K1XnbKN3and0rRJuHksEjBN8zzRe8mpqcXJa6I3RNb3WHvuTQ/JYxeK
e4LbNrCs9GXhoBZHPr6YRJJTN0DqGk7+mqkfzCw7N6EdUq+5QI11FnBJbSDyJM5b3WkWLhNFeD+D
H75U3S2p1WW90Rvtpau38Qg8AlDhvQytMyXfLczpNfCLfD6CcB8T0k8mQaF/jLC5CKalhLy1GdRa
zJpsToU+h8/Fl0xcany7NPbXOIhca7KPc7tCUfoDbS3Elb76kKez5YcPj6W4+h6/WprJfa+1FOXN
zSR4lEbBzft6JBM3TSs9TDPKY6H32yDAFNQDWGE+X4QTZpv5U2gGvWmt2LXAzRbAWXWopc3d1LG1
Uhy4AeBIl07QPCeRdz/fsUE2riPrihpEgGRfmc5jTbNKi8ZnWAdYISKEagEm4RauC8bTCB0Jghrh
oTVRLQw+Kjv0NDaf7Km8pOl4K5ro/kv3zdEhgcKQLr6+mFalW4zm9yrpq0mFHbpSsc0LQjKVRn91
DLVhweZXKSizieluG454s1nDmKtp+Yfua6RdapT//bB3AcoZs6/JjdpxmRuooXDRooeVBXGSIzGi
edWfFV1bRlnfLecrJ3yOg2MQfGaCM7nVrHrqnWj/oGCTvE0EMx4dpRD3ZYYn0ivwcg0xdyvEtmHx
yYi4P1En8JRVm+M9xieoBOegqZ/xaj0azgvcCNaPYdCxnZCgVOXF3eTh9C9ERB5F0FP5KMrt192v
Uxjag2FRwZ2ZnkevL9+70LkXcLB1wrpZWFLJV/oSVxfV8F2J8rWj5ZSry+ZZxs4NL1xRqu4QgAuZ
37imJTEqkcVmCDKKx/U3fzB2gQKnFbo3J/1Zd4/10WNwo7uBh6BBCUYUTCDRQeY0FDKqEX+O2XmO
yeP6VKfTKdDaPaWTTVozXK0h+6yodUs8zBFbHpicdoa9RFxlusGjS10U5b/SckcnMnN5e3eV6gCb
U8nkHfOXNOU2Mt4p6ZzjCm39/Aj7idrS/BnzXzXyVl3ptf+ZK9oWAAgnJ6BHXxuVwkmZLProLfVS
QITRZ0mJjoUbf4lVdwtipM70kCmrfcGKhIo5ioGq6ryxM1VndnjMDhwnnYBmyi+HmFM5tHO09mWs
5aWWyrlL2F9xnN/rwXL4ZtBQm0MfcBvidLOuOKTw5BEBivcAK15w6oknX9BloPXrH6ocf8lDPQVP
X2YdJ4w+HZTuZfHUBq3FoYLNxRf5qQstLimbx4ql3M/PLragBX89ag0NUC+Lh6C7nzrqzHJoCHbE
ZYVkPDLBxOr1TSENsuys1FnKDFKw2r7r1qBzuEfbN/raqhg4X3QFzkJU8FggvYZCrnoyQ/ZHtNw+
6T9Tr5u140IFguGbbxVC8CCI4bfkVCNVmuWLlvY0vaF8Lj7jtAeEtO8V+3420HyZmzLR1asZRoT2
kAvhVOqzSq8CExZlx8FkkRKPPc+hrY39zGOB4n9jBnzLmHNMu3ie742YHU5d4txHPXUyyo1Zfx+o
6WdqcbAlPQv+DJnWldkdBYknorD26PVRjzIYl350/2VHCSzGYWTyXzYm8VoJfPgsiPilaN+txmNr
XCy+PFmC4vxyPjIT9Qd9w0i2RcW3+7Kz+Ib9Gemq2xs9Taf0Lu5rQifoz0NAzU6DPaH4teNvI3dY
GZTvNjwpv2CUzy6WGWb25aWYZfQ6hqSsycHbYl8hIKWjzcT03ikjbEvIKl6RrSBR2YvA9AjYzt0i
m9F/wZuuDY37NRZMFhU21xjNEi1dNCSTJZa8N6x83ah2tVAsHEGAVSmzh9Bo6VHHEdOaZpAOFRNY
NRtz1HjUl0PeXDoNTR+eY0q6wryt9GgHxIQ7ypvWcLDVSOtrZ/SYzjNME6irWEJo5Z2/bAPQHo7c
QTKHZ4PGlylipAOxIPTnzea5ELO5apHNfT2Br59Y5DlyNtPIi0NWGRHvWK7kyBObfVQ4j+kgw02g
QDe7DuaXcT7xfA3XbJT3sf4KEkjSHSyelV7ieetWldS+EakCYRzicRW8jzQj/3yclh69ff3moYjv
Az/behxeQ9XbWTZuoAbW0kATswFUmcX+u3VneQSrlZQguorYIrEIaVMG9OclG4lIKXj0FApqndO2
fuxLb4ud+aZQTwJR5kSIp6kx5IR6rAoT4HyGxwV4yOC5DYoVJcy/p/W5ltrW0ip3Hvl4hc+6Lfa+
6Tx1ufm91aJLTEmt92JwZB12t6TmXkfYyjTCKocQ42RNa9j/qPVrHU9up6bbnhPOBIc2C2ziwnSS
amLC0CvY/Oy4RErLTu68jDBSR107gMzoGe0HTv4D8tCAugTleIOepQRFhqeR3eKi1KJtqBmrcVLX
ekvjSWk3A0vk7GEra6gcME0txXMDdBNxvqeGvRK+vu614hZnAXoOYz/XIWWTEWDXYES2dwNAKQMp
VjE2eKj0r5+P6gv/Ae+2nhXnCW+NqhVuDZS7qm8xSZIPVcxGJSqXr2KkcxQYp/kc2aBwSektCUXD
6Xpbga9uIAx1iId9yimgtl0Pt1a2tCxazoqxKkuqUTT2NYf0btsEzP7Se9x9OC9lTi7h2T5Ntlzn
luK2A38VkvMYpm4nkIXkqH08fhcsMQqTZjJu/ZSSmJde84o3eqw3cF5vSzRLlRYDNkt5o8AAR3To
8dNYynhH7eN2LgWXw6wk5K5ikeNjaaboqPzVg1cr7nz76JGWurfpjPHOj+6MPvxWtmunSnag67fl
BKM5QLybJ9uEii32O9cWnju15kEUpVvDMu1s/HAD7U4y9QzP21LA4P4zICbjhBoPVhcDEWJ8EX04
+sED6NUVIHmDHZDINflT77LSlhmy/kZR141jrEhuX+co4i2PRdEU55Eo1LiVpySnadjGW2Hdciw/
1JOzQzW+bRvlQkuX5lO96YI5CXMTlOLkRz5UEJpgKeKEdEUk5jmQypY0lL3w46sPbUmMzjFEfcHd
6izOGb5+kokFOSy6ImJ4q60rDZ4SnA/9EPxmuShdwyL3PszUO9n70yKCgBJpzIY8zx6YxeNoF69V
RpqW1hBlXDPV0X6vaMbb0ysGlNvUi5/6pBpdLFqnnBIgJb54A1NvqectUOPuLp6ica5cfnXHHxvR
0zXgNUfM1iGgMftL3E+fjmXD11oQ+26senpem2Q09lqS4rVqsLepVKZouJTA5yGq9Bh4ec1Q8tKB
9dKRbpYDYc73aozGRyskg1mg5xRWSyiWT/e/ZIIknYzit3geTV6Jd9shaDS0gw17iyvNMxQMGR82
dhl7IjZW42BfTE177H0E/WRccBCLx3wp1WgzJg4lNUvdeZ51D/FWrgIt3tERn5kklzCg7RZa+CSJ
z1rR5P/ET+4RcNELI3NFlWGiHMiSDD1I+1FLk4H9aygnTMnpOWnTJ5b0dhHlxabHFxuH1Kod8YkU
R+UcWYIFcCI6QWW9bQp6qCiH7yXZlouQRC9Kvdqd1fYlTniF2kynX+JEcP7s/ZtIY7fQFE+xpAma
pzT2Swj7C+Ifuhtmwl2GZ0F2FeacPosuiSKf/S48IpJp90gG5RJwBgm8lKDZlUc3XpPfkNY8de03
YHUDzvFwlXs+LWHa1Xlnsbo5yS1uXc5ST5wpxNLs/KdxwnjfRyNtLQKHF9OmggF/V+BS3k8i4ywb
cOaGDTVqE1tXpdyNJqTIslzCA6Fc2TxFYaYciIBfpXl2yE1Ki9IOUCUiPVPJyNCT/AZR8z7GWb3Q
TVATUuhPsAYO8MqKnczsE0AazlAl8AhMle/SlDZCgrNZeAiddDb0Br0VemS1zadyQ63nZkIYqpTW
xwAJnDg/5VES0LDI5TeoSmckJUTHhSEaGTZ7uI/OOSYA1Qw4ntkpKLtC7AbNoFumk9DZtpBF8l1T
ciJAitmZvJwBfRqHgjTlLIyoeWkyTtB6iBYJvLDYvU+pjVJNXTSBjWcqwAGFycgI/B7rZ/shilQF
ctgwMgl38VTeCyBebxmudcB+A+eZ0KI6rXH0Jt9XDfXPWtVgWneEq45N+m2pOWQV+XR+VnGLaKIF
YqF1dMBSwHgZnEA7pDeQsdhlEX1Y06Nlr5NMQWGQPogRvPuiGR7ytn4YfG2jNs4jAUf10pLIZWu4
LXia0Sfm36JS32tzXkFsOYVrEpk8QvtIKcqh6tDfzKQM4I30K03BPjWrvhC9IxjlBF1sY42CcGXk
ZztxAt7A4dkUzbOa001g09Ot7Ds9oiXvCPgkY0nGUkTqgmubRb4qKSbqaiR3YHVmRQ5lBgXwlBrk
7v9m7jx6W+fSbP1f7pwN5jC4E+VgybIsW8eeEI7cmzluhl/fD7+vC+iqBrrRuJMLVBVOAedYskRy
v2GtZxUeQuBWr781x96IoihWHtKSSvPxGVmAOQoz+5r1cZ5+UyjEH+KUjY7Wr3SNPKEIdnzgX0ML
JRB63u8iGz/AcH25ekTtxWlV2wNfC0qZmuzAvYIvlBimPE5+enaQ6NJ8oAvgdS4y3Rci30mbqFRw
aP7mB90qYZM21zThHRkBDE7BuMZ57hJv04vCemBi+sBlTLyqcK2HBqvQFsLBGqI00J86WBMCSvk4
AmcJ2PXhUQUvUsdZDkIsuQ1RemUM724L59EOHylRwXDW02eOpXrNqlyBYhNgEAjbXRKz/KZCNPrA
tAHsxf5OD+P3qMfLa2Xfncfh6RBEHeeYmBnCkrUVinaJ+fBPYaJaCAW5FRiVGCEQnP4U1wxecD6v
O1JhSIN6SqyUQDlXPVYJXZCsEwwmWrGpAUkeKdkDtBrVV+uxI+7r9jHEc23yyy4C025XtfmpLJJP
Cpj5nWGB80lLbVn42hs5GIDK4D6RQNO9pgiE9ECyI9RjMMboYdEz7snC/ZbMiWn3ijnF1X4PCtyR
lFMozsKYaJx23q0yz6J1DBfIUuRakV4zNADvgWqs0LLQzfH1DiS9r0zYMPCXnK/JYSvrRL9I8Hgh
P33L0LG7PKYjXb1YY7ubjPCUeejjsvxP1Q7rohCPrvlc9QHTs5Q9iJHcNGVeS0TSi7zm/is1lDhT
hh4xr77pKCF0sHfUxPRl5v24SBJUZCC+diXKFFX1GzSt6SITgEizyQVjWGySjNAt2yU2jTINX7rg
pzo5++HaNd9A85TsSMpzSk1z7O3mDkX6pbEJU0RevaADjud8pY0HOX9R2aVG+AIoLiLkwbsH0E67
/sUHHgYU0NwS5iQhwZX9pslrNAyFtSoV3dWEbynp1BMzlQuxDx9SgfSDb6KtLcqmb98qwM/B4l+a
g3vpBh93eHSySVxYNnHCsiVPqodE9Og7ktpfdmKXT0jIwcygoICB6NoEx3ei3kDIKZAGC5THzjm2
8g1hVw2pTVTMhpP8agaKvC72IAAM+vTgDP5hejUii0EUR+qYc+frMwmrbC9QIG7M2G4ZwKbCHimH
e/HIH0CJskBtSA7e5oZ4F4Ui1GCITspBLtdQMEWp95WMntx0MWyxcXxmE/9Sed3IAzNdNSPn5Jgw
QwPPdjSckiBuv4ZkarFAsYqnoP1A7P1Q2xHq5Kze8+Bm6lm3E88DKvjC4DcpBYqeqYe5iXh22fjR
o9GY/Ap4dUKfXjRC5VlO8Yyf7k9+s2zr8Kcai0ds/YBaEIoZDG8PAUrbPpePUWlfgU4OC47AV+o6
8nxw25pOfO3r6ChTa6Xxo2yDAs21/ZURZNqGYLJ1q/xHL/8IB54VsW0fvNo/UMLXZAJkxi6N93N2
UP9Up0lO2LZzK1F1AV/mPvJZfPkM/lgwXVrd/hklGGfP7f44CYUT9cMKUPdXmOlffpkJdkl6v/J0
952EoGGnlSTNy9Z9JtxuHSj53enZG/FrJVNXRBL2qN/oN68VDRRy+vbokv6bGdqe+wx1PJ7FGaiU
bbli2VKFzDtzhSoIL92yrK27mQzIX+f/EcQWEWlMzPg1jQiU8kFRZS1fVZ/Z117SkmW5FVxGs+Uy
b0FM2kz2IorOgy2tL7cFTyv79ll3eWdkWZ8s34zPyJAvZmUXK/IBvM3g0xA3WsYlOWk7/AyHGt0U
+z0kvxaGhBnuaoUahBS9ulmWGZ21gA1tXwA4lDbTxSwI3ZW0iYDFMbSwR/+j6DgS2ZIukGg2pN0i
y51zfcue283TgUkRmyWEIh69QwLUIwmOXyXB4SvHaZxFZn0WxlcJsRfyJ+v91WhmoCSYm2LshE9a
IBpPVK829QgqrnL0V4OmwQGuhNofu7UKTfvBjuRr4KpiFbXmJggIRaoN9o61Kp6GVp16zpuXUpyS
UkJoqX1xykIRrCKRnxEAQGwaHtucLDmtwVVLQBag68EjZU+xJ5iWhnzuEzKL+MeLYJ4GFZmxINHl
wSCdg3Wppkg7qdVh0MurFWVbpfcGVXAdHJnNXAxjVrlalDKa8t5QCFUI0R8qvr6Fm+KYdI3SPwGA
QBsyqrNWgiaKbASTFm4gEfs/M8FxHqLx/j4zxUCyHOpvR37MA32yzFD2ys+wdA5OHC7/4rmQ5AQh
mOCHGZsRz+3fnHuGigVStoH6NVUM0TxxTlH2Lv+aoBTOtNDR08x+9ad80t5khev0P23iLn+7if5z
VMC/uA3ZbnlwBjwsHwYnheX/ixW2Dck5ws6sL7LOYl/KiSeFti5yA2kLciRh/m1r+l9tSf9f9p//
tFbd/hTnj+yn+ddt6/+PS9LA0PHM/TdL0iL7/Ki/x3+CTPz9j/5jS2r8m21ijAgsJ0A/ps98hb/3
pP6/Yf7mP5apEy3h+3Pcwz8WpUAmLId/5ngY/wlg5fv9x6J03qH62OwMy7QgU8Ay+F9ETvwXyITB
6wC+AIHh+c7sFP3nNWnhAPBpcTGyf2M+njhQjJEwJ+i2F3pEca8QmOwkPW+SRmpxJrQ1+mmqWPwP
tjnM5rMj8u8Lff/9f/+PxyU9Z1/Mdkk9cH1iA/75nUQTDveS6cRiGm2Uo+NkHHIqiX7Um2Xn68Xa
NplsRLC0m2KrpxTGJDECptafqrba6x3OICCjMUlU9jyjBjfLnQcOZxExoeIBE3yrWvvkAGRF52FL
8nIvfaSN3WEVqpdJdkwso16V4D8XnpY/tCJrD0rUl8a0v22/+9NTbyInQbqSmDbBWTa7tN6gKaS4
Uq7xNcTTtSRkLajnnFCe5TP+T6fBITrNss/T+CvLdJ+Mzgu8who7hoOBPvvqC+Yi4NT12j5MenYA
LvUeRt24ccOeTjy8NTofQG31W6tAMBGm3dnMy9ex9m4JRzbj3l0S8DeMvCSaKDt2ElNXPPdlFkK6
zqngHY+QrsCqP1em2uRMCzmi6sfaZ7qe52cIsHTg+YAFyDs2dvyZlyEnrIHQiRzc4FCksOsMqe9Y
56ZuR1dBfMmiYdxHMKbP75n9Cpi0Ep+8NNDJzO0WpslkOaTyNoCCoLwLsRelN+L7SjRr3XOEKXan
q5LODhTYSJcqC+p9mSe4xViIhm17sNtfc6JL8wUYYAyI/rqEOA26kzLTkuV7VqvnOAqP8ZR9lICW
AI5r2aJidIp25jWqFJVWbbnU9vqvnIsvPTupiavGbpN76Wj3Zri2lgUQG42kgJKw0LWJ52llNhuY
z85ZltlWL4+qa27ErG2LAaW6GS4rFzCSY4YPjQk2IdGzGz0mvzmzuFRm5MDLF4s95jodqr09q6LK
FBlfmZsPrS8WrUHzQmRa0BaPedN+DIXhUFlbez9Vb7qcgKANHYmSCpJ9bSDBQizXALeStmMfJxxl
JuzzPQS5BPMwCv/eHi4ESeFf5Pc7mjZlHvKKcq2Hot+40ix2bh6e2qndFySHoWF2X1zN/7AcdiTm
0JL0aDM0n641unH2C85IaqyLR672DnWvtQu/ZXWBRKvAZSBWgNjsDVloB1bx1Gm0h4wvgutMLNBF
9mpQoDFTyQ9wjL+nUb2MUfid2iQsqeliJrm1YS2ZLkmU+uYAowoaskeCG1lAJWpixxzVJKioSwLd
dUOdCJgJbwUS/r3rIGfMg+mRt5zMAYRE8nnJtG00B1ziNO7JRR1mxDezjfI1yIKzxl08eON4TNjL
cTuwIIH0hL1rMenWtA0Hgxg39ZHkObl7GiCVPGNsZJ+ztsLm0aOhj1uWJ8WHN7Bwx8iJaDyvV4U0
il2bhEfbOAgP6ZLsLjE5Uoupow+lijsxNDKXQW0eLSjRLMTujsQJNEhzLZIIVtfUPWOgrBHOsrwQ
FogINpE1kon5IcATgtD5pF2WVpiSW0FSZsFb0aN2h7BcZ1fH4hiSg70P6MLAg5TUuLMrIw6Yi4zT
1vCAfvayFQ/CIxiNlMNLHL9MATPvOnpEUR1E00FJVLjh0vQY2zF5Q4c+6QH8Z9BathPvDJDYgSfm
2AKy/orJ20SRR/Dh5Gxsz0FZStTg4CLFM5HkWy0A1hG+ox3Hp9IIYkRs5TapwieUgvSydYck2/9Q
vEqvW/E+dKoPRJzgaA3nLlvtZShKBolwJX2ZUVNPAvmjGhZJxQwjmk5d6vRnbwVNtR4JpDDLlnVw
wrpIm+W/UW8803FxbrXldzbbFBmChpuaZRN87W8lY2TWTv4TiunaDThulT4QA24j6nz3s0gd5Wct
ZXpE5pPnlTrgAXO3KmOBx9J6I4i6oMHJHuvZlx/L4ag5yexuYxKtsHPY2bRv0uBJDP09Csq7O7Ar
CEYCzF1WCgMtaztHEcQHelR6PcDzVcN4w0jrfsHugljRoN243PyoLwyXdtbZdF301NiYpBg9EXGE
AgOG+Yfm4a1qkJAbzIAXDUDviqTG0Rl+Kw/lJDYR1pnhS4VLQLbkyQWEn8WefOw9ue5d94Gxc8So
OhsAumpsfNvoDmvoogzttY5fnXG4MUXeunq1A5NOViKgUKd5yQ0mf0725o3mx8hQn4CbJU/y15Cd
lBmb8P2YPuiWBRMvFI+mxla4Ut4NacUt9PDFSFv7aHTnmcQUg+wIRi1TT0yBGBD4hhd8twzA9UI7
RV1/KuuGIB7khlncrotUe01m6wzC0gR+62wvJDG+GbzXNAfhw/NNIWiW9zxNjiSgrJ3A/6O7vb99
FWZiAiJ3dayjzF6zEDo/y8W5YUSM7E722dX+RAkXWJWpW59glw/QLoh8qvZNCS1ZwqtGS+Mu0nLE
7caFnZfekwgQWYZPFiogxUBxAroJd1e9KocvuHeMhRr8cRl56Z+unNSBncwS6yVPmGpgFj66j32C
naCXGmSZ8MGuyab00nCjUpo3yzqYOliINMAxCyogovOzsgfQArTY76Gr/8YeGa7+UG9cP/HWErX5
2uy/h+gQ6L646PlWd1KEP1nxXZA9QovnPOd4b9DOlzt7stcetEPUUTq86p41nMSIrL+IVL2U8wQV
8q1g68XTCmBjvSkZQ0gzQIs7fGVO7i6jtnkhkBABby15diMygbFWrNNsfCLWBi9q5bFrHeWfChoG
spQIu25aPXYjKbSCLD9KGTD+fYyRRJgRTBAu1gCZwnLoaj7qEp0zm49lP5azH5d9RxN/6nZ+brti
xyLl18hIU65BWCyBLpIWpgSuwaLJaDyPdmsjJatSwJKJdrCieNgJq2We5TkvuqsEcodTp/ESUuE1
Hst+uoUI+jdmom37aNxprHvDbvRAQJnHRrdglXBmEiHccMR7/Xoyjfe/Jhvo5shJKXFIEwlK3m0y
XI3QeOwK60dQLgP/fe2gmiDjfremfutkRX/aGqPt3nxdzsIX/2gKXHHdeCOkABWhtw407cFP2gcS
Eb9nW0nS6R+sTplEA/dcSH+c/nbMpsV5ZgfH5lsp08voVG+uRzx7xndH6soO8Ap1JGlmxE3yaBEZ
b4acRdcriBJD+M8ccmPiCCYKmdCz0X2ohfcdSMK8SJPa2SiqoOTgbmDOFWmkDJc6kUwZWcd+n5HL
0GmviDP2lSnHhQnHHlxVuUGzex17Su2uNLtN53bawRbta8ahaOkI3GwEHOY428Ca4jV2Of90lpuU
gXtETLu+Ih85S6OavCbJ+TzAnh70pcWbBiCwMPX+rJfh21DrX2XBBqItXrMZHOlnQ/nIGUpebxnr
hNhxR+jsQWawpvaHAREzBZekZTuguGQtrrjdodrz9VjjrlZK7oJOEMyknH1KRozIiJeMFRKotHzI
g5itbxxv3DoYCEvadznfRKslfDoosMCWdRtqSET65I02DlVHVzN6M1JUb8ZjEmT5yh6aE73TF7Eg
26osKk5N+9IBtwSujucTyu67WxUHjzHtRlSW3Jhtt6vb/slqk1/wF2Nvbire1zDpYkW+Lbu6QnLL
Mzge3QD7oYHGpt8Mnb1yunOglcCe0dkFKXo88k2rMbpQUjxpgulpaVSMAHW5i4Lg5CuWFNR4Ozg9
FE9EqA6oPQei1TTC0+pbL5JzVLC86qL2XsXDXtg1yczursDxHQqi69z2oBH1bOn9PuEkFNLZzdF7
sZN8kX67S/bFrJGsx2hdudU2M9SdZJtDYWAtMcc/HC0Zf3Tq9Lcw1RVO132qsveqir6oxihNuRh0
koaDiw2zYc7iC2oQAQ9B6d+wyUGqxaXGaRLe0mpb2PETXncuICf9zY10XXFqwbHD/BTeZsyy1F1U
BNZxTIpLnnIFTK4xH7fxlzdWJ5ngmAZGb5WMLYdh02Pmx//XGQTK+nV6xkfgz0OptdWpt8TUtnVa
vzo+SC0/ex/QScwcDglSt0kOwxhvzGC4sgRkZfjBnuIQzoB1bHN1PmBKZQi+clKdwny85rn9nk0L
DZdloF79AXnnpDOqRReprJnk7N3qIrtolrg3wUNmuLAEi/c2l799HH81lnarRXeY7PhcVkgLs/Ii
KnXP6ZOc5NHauSp7Bkz2q80mP2FxZPpdgZrf+WNbVJW6Yo8dTvBMrENQqCt06IPH0gQeLzHa7m4W
D+dBuR2L7v4XvtSRZ48jZMatR6LezvvNuPK2WhHD10aWOL8J1zjYWnPRickF4FddnEFdc1wFRVFe
0mBu16ozlcsD1J3rmKp7p+SXnUQvvageYuSU1LmH0Oc9q/4+srOAx5OeYXU2C8LuJbdutsoVRUJo
zTDeMT13DZ8EA0MnxKKc4CkV6Bk8FdwMQTnX0by5dnNoeL96lP6K4djn6SX2UnIjgkISzaT45eWv
l/bX+aUGSPsLt15IDZNog0EwPHlu+PzXP/jr/YQVvglSNK9trVFwf5hlep5/8iD7e4dTsJU+xWhI
aNZUzMJTlL/TRfDm4pAxssv7wceyEslw52m8FZPO0luRcsC7/iuOT2F24aKJRTfLXFdkZd4CPb/Y
xq6twkPEnVUA1ljwVL4ZZnhvM/nXxaoiMi07+Ys89KQb+KT4Ala6N3z0rYceEMaTT/PTWxmf9LCf
gDEMCZFzZum8m5IdW0Q/DSK8WURld+rahojrMGlwpbgfSAP3NDEBrV2irWy/P44T63RkxtG21PxD
0oSCGad9LRhwrDrru3ZC56iR2hbX6k8pw3nGjwtXX9OIPrVm+yYMqeFchigx++SljteUXCY6zQYI
JKCB1CbaisfHlTgmynPcIWPIwUGAMh1SfKH5s+bxBaFoolnqcUgEUUK0RwQEqe/TG/FraYGTh5XT
e0XiRpSOH+PQn5sJ2VbvaGQyj6xQnHXjcDL0JW5O4ouYJPnNuvH9ek3+0NptApSbsj90Fpsgy2a3
URIH3fEKVyfJ/DlqYpXX4ayAcv+4qOzZ2U4fU6PbjMSdVeOPu5AyYS3FbAc3na9K5junF+M+nEFk
iGa6hTfSJAr2qdwe0QaSC7LGoN2aSX0qupDj7DVg7M+5R6oUyLgUz2wlS4RXyB2XGSN6puAsijBY
l3M+wlAIdMSe9p74k772DWqLXkQmygcXtpvi/M3dHzBUQB6II3VlvW2cTUYw5qrDRLwOURktc4cx
sWbU/g6G/kafVHqdU3Fqzf/ppVUeUpNIFUXDAO7fXysQRsb0YduoV1gR7U0MNKt5YlTBT2wichN6
ZR3IjPmcYqSvpbkmy5GiixZgXfChLUeP44pQbsjRjXjHjM0db9b7xicCYxRaB2FD2bBu2u4SBOkp
TqZdTmNWNshSe6l6EEbVrHOqd/oEfpsO3kSvm5LlRs4A7qWVr1cF+WQqOTV25B/xvn/qPQULzZMt
qmLjT/alwVCo2qpaFdl8pnri24vUdv5vHtcHL6c0cU3bP4YJ+5kk+SILyEctzR60cVPSXKLqAdXV
Y1IxMUw58FOgKPj01jL3uRP75BrCPQily1m1Bv+A0EdrsB0al8DjS3aLhvpuov2IraRalHXHragZ
6ZHL21jBEzkK4rfmRNxDDcZi6U3lsPYtUuS6cW7hvJKNDp2SrnxFkgdJH9OAqDHm0V1V1g8X2lJQ
qcQI3JpS38zzwbryGiJw3SdI+XRUaaefKqNf+fihkExrl8KjUax69yADe1qlxG8jAdo1arhHwk5Y
pgu1zoL6IAyDP5TDR9Bg80J2XG9l8ANqh9N98C4hfVmbqnolC4RB9Jo5Qd3GpQn4exQgMPLZE5eO
guzRnETi9UunC5/8obiDZ9BXIVsi/KmoabhN/LAXh9yfaFyqlW+wwPZ51JR+BykEy9HSI2wXHU+5
GN3YWYfgKSuj8xdORByNMg1EgLXjrjLXVwdGPkmiv5KksMMEiac9Z/PUuiiuFE6XEDkpq+EoUJTu
6Gmk3VvLnqYUdHn9bomAEIEgeWQGj3WmyquDbWDA4MFp+tXeVNlnVDX3HJ/nRu9KGIhEhXKaY/8b
G0rzVmJa6JZcbeGa8gEDJX/oK334oINpafiDmgw3vjKrLfY2W/fl0BtnE5fnTo3VWWTBiwP7Z4+e
c9V74acHxhTsXbLGwonxXYci1kQcPth/sBam3GtYomCVQpQ7kkfMLVh8K2uWpjb0XWa3Nfvc3CIX
WJFSizxnGsC9jQ5IVG7SvDgRvnmsMkTuumbnl2p8qDQNXbItIF60SbRirVVuIp3017Yhc8yqy5+i
zZ+KFu2CBx0r9vI3jRnPtpTTW6H5Lp+ZizGQ/XY4f21mE7NZj6DS1FfNMQk7AuiV502w6Gx9fMrA
rwZQZHkMWCQGZcxpPHvXdUV+atUgNvEsX5eZwZFEbkV0TDrD39F64GLxfPICDZGiHyZFufpITKNc
ui2EiCFHrpHV7llObb9sCQo9RrBbY71/Dk0/oJQdCa5yxnWtPWEieB8964lhy3SMMpFswoajyJ34
jKSVGavJNlHxuDy0/ZCIRvsrMZ3+qdTcF0oY66hN6lmv/0g7OqMA9hg6WumSRebdyrVw46e1xDlL
f9ZjAu6FwUNJz0gOim0Hdpa9qbrxPHRadkbVwVhurA6onz2e+DrABUiDizi+o+W21/2MXkkHk3VH
bwmGXfPUUxeMcsdzOogeTSv8M/LnmK/aDFRLiY/b5KvsUuMY9XSNmd5cxIjIKcqwFztmcgiFoiPN
mmkVNMN7nRfPAe+cSWLmbxTM19px8Ij/YcA9rqMdCCT0teuubW+6IY2zGIedmY1y51jiRZbULA65
TRsGSAgiemNT2da6K61NZWrHsaxIyLTda9E247rqPyeWQWuB/YllfM5p0u36rmPSG3NHQ2oYLbu+
WvA5m5RqyylDbrGatW3o9y+yLhHSaFgABiPNNzguGHpkwNM8q0WgEZwEAuIVFNxnRHLWMW0/OJm8
ByhLRh7Wmykc9g0udljWQbWGBneeBM6q0oFT3WFliQh20Un6OUi0emk3zeKp6g1v+atdc+ykzCWa
LO42flM/MjAk8TAciR/Xym0juz+hEsau0HBBsYAnWRpPmRXNssre5iFO5MTkdPK589yDj/gPvBXT
tMk7yuqto/k8dLb6ctL4p0st7pgA1WI9dIswZeMumxtococNg03aYKr/EOpwLayGHtQ2wS/43mPe
xp/0BN0mq/CEbVPbryDdVSDkSXmuWb8QuAXLjn5CHZwueSliNhdFWlQrI8H+H9dUTnLquAVakBNy
zh5Ch+FV4240OqDCqens2jy4xIIowxlcyExi2JiR46zjgSAJzxPA5OJsy8TSg6pjoUZx+Qs9Z0tt
sGupaMjKgU4idl2C/9L8ffaYdBTJqBNxLLrqq2qA4enoDtgFihPYj6bI3jufq8uFYRFR6s+tm6s1
JygCjKYJmUMkBauNni62f7vURB3qQ4HzGKGbLi+a9w4sBwmgbvoJDHwVea1/k/K8c0tmPZ5NsHmY
ol4Erwh2A4l66jQHHJvQSYIx2IZq1vcLULoDKOpVXVLVIw6EhhDPu8ey2wIPK/Zma/7JFOrfaMJp
ZlhfULi0nSWfKYDwacfDa6z73yWLAuQXAMZtROBIwjIKj6vvMgv18JhVU2YsIZ0hHR0DeBf1La7O
VsM12M38EpFyOTnSnJ0LOVVf/zlMzbkdiT1N+ligWGdMkoO0qNDWLVWIHYDyhU2nwmBntE9hlcIh
Mf2VE8+ZY/JcEv131NECmfTfXknv4ZowZ5Tz2wgoF4pj0O2IKppMovbwYuYhOjd9dN4ditHSEPJ9
yB6qxhiWmnhjZXKd2PsgoOjuUiTvPpmyyuuuN1uEP3NDK9uvpBI8oMaVV/B26Te1NvnC1MZaoUDa
6C7TmKphGOWvbYTXsSVRchqhnPgcisUDLr2doTeHuW8mmWlfQuuYf0hflRfMImeSpx+USr/COPh2
JMMHLz31aKxHjEa1ad/CsWWfq5U7FXr9wckc4ETF9ObWsTg5GTpqo0uXucbzy4+DdNEDa4ktHqwm
G9Va+xkt81UJzdyENmQVF9kMKieHhPJhogKvkE1PJ8SHIRw07iFu+3cR1rso5dpFotYU+9iMG2wY
Gt0fS1Ad+VE4Qk/04R3oxvjR6aV+6Pz8Q9k6BIEKnmoZJj+DURLqI9BhTePXYIyYWzH4ptqzd0hj
eR5NvGIFuk6mqhdNZKyhy0sbpA8W5g3pM1rRNm3YX9tUu5lGdqlQM4mKSUPE1DhxtwFpl/D2boS+
/1YdkW19+kBA3zUPm2ukLcc4efBHVk4Ef7/HvrXLXHgknF58QW9/32pSq++yiL7IDrqHNGwD49nR
j9+xUL43Tn4JQ+TwLED1zrkVqIfgn3s3nDjSestLkJsOP9DxixfTVdfRF/sgJebR52fGFCQePfw8
NGI6dBVdcwj1OzJxkA7I1AjH6G11bToeRfNN6xsx9Vu+IZQT/l38XnBC44iDR91h8S6JfayzFbZF
JhlsOoX5bPbq7iKLxXKxxvG2JchoBqlyFc1/aeh4X657Nabu3hPxnRh8DIrrrGZNRBACo8Nf0bf3
puLC1wjTQYB913Q10/xWxGsfGp50MiOS0McJzDdiKKAQE6M0fg8odfTDZMwwZmsT1LUyFV+6is8h
w5Mwd26W2d5nBgWl4QUx78oh5guzOlf+5G27yn2u8CFlGCdJcf91m0Myucuq4BX1hLGqBZCx5aMm
a3FnMyhjqfWrW5hq7foXAcW5DbVnXT42jJp0R92jEDDDBBuC367Q2oeGeDo8lrdSsFxLup+B3NED
jdqxSsp1njrBwTSoKRCDlmimaVKsvvy1kSKqKFlOXjpuOnB3p8yccHmRHKShxcAM8FYHBe5Gx9tU
jok1ZtBuYFuvXMZsz6Lxd4rab4XRj8c/7hP/yRlmH0vJ+t4DV9bpv4RyvToqwh4yKhZLU7tyLLud
RR3dOrdhnqjinqEbTVCZA/IR2QE17vsUg0qiuv5tm/KpAGOxcDJuDjGifcx5iNNGMm9kfLcjilYw
ddepckgEjKNZTVo+9pX9QKrqkgdkTlhnUCwd3pbneytd8Xk4s9yvbFjOq6K9CZYmmWNdtYTE2/lj
jxPco5p6A68av+aj9jphOeOaIpJOZ0JTGubZ0rvf0p3+kDvPGsMqSdXoqoe+zC550e0JnpsnvpCR
rOk0JcmrazFQ6cbu7KMYotjE5cfmdF1lCFntyd+RvMfXliNKHSYTwhpqiyErUEfEZJeUcJWk/1Zm
XE2qWeRV8BbLO3ooZ1WFPNbnVGLfBpM4oCconH1ZadshEWc/mTYRmGMmTxowqmFYJwgfN6wSPuq2
eajT+DXxWR7YACJ2keuf5pgLwp1e9Y44hLQZX9gaw0mI6FC732zINwPekRQxdGypjcxIvR2aF2cw
ju6ALjIz87cO28ssX00ZwbfAH9e9ZDUl4VY1AAToT8IS+8P40ZB6pqe0xBUzts77zVWwQm0qV0HQ
7kaTsIUmJGwB4F7K6Mif1DbRI/B8uB4CrwOGQghHGHsvMkdZjz2eWxNpPdon51o7+7pP6XgZ9Gnm
m6kxwOk4Dgg58dP8VHna0gIKV5rtKp/hY/RFLPXKB1fN2vPCOWT8n/RX0zt9SSt7a6WAq4P4uyqw
HxCM2yIxhYsPns6sT+Zo4ZddhjHDXhCibdfxpXIX+7lAs60TOFxHya1y8g+cAJbV/dFEDeNGIfuR
Izp82HgxLmeD6V1XYTTwgxElv/hkYHgyC05CKKQ9ZIBlMNdMFt6rnNXGoi7nuVnD/xSVxiXqXSYP
USniCDQavXUo8MM2oXFJGMyEunHPeywnWQtzTm8S7JNBevZMMrfc+Gar9LW24jt5imLjpcm5lC92
GKHE1G8xMQlBj0+r5Oh0I5xIFBnE1U39ejTQA8QB0LxSJcGjP8rxUFb618CqEe4PL5ttEGqt/T7f
tENxFOloELshvGUfsUaAIguEj3CvhdOxraL3pp5ri09Xe8x6at8GxwqDNyi4Uvtw+9c2w5ATPQuD
GLA2iPbKY14ZcMavdfcpJJq3DLvnJojejSyVCHxwmxhieAkHnAWS7Chi7aBZTcV1kr69blN6MfKm
Vi5reiiU7ETY5SkMt0t/pnuqhqVo6JKkcHVE0PG84IE5ZjgsIojWsoq40vKt5+BlcTj18b/RGWjd
8zQ7e4pEqxe9S9k6GiOg8nzaCBOrFwUU+nu3+vQc9sQ4cLoeYLkyuRSqcWigeYKlDt2WELVi2Dhl
nC2gkH79O3vnsWQ5kl3bf+EcbZAOYMDJ1Te0VhNYhoJwOACHBr7+La+ytuajkYMevzdpM7KyKjMj
4gLu56y99swE6DANWAWWsR13dp7dacT0l0A8h1h3jGSi1xwhLH09aXgYrO7kCm6LK2uLNp8ehhYU
Gb5pW5yVT2lJF/g3midSmFZfEyLmzThY731vf6D9Yk94CpYPOpYkAffyT841PChHAnaJdzElxlgo
13LHJfNKeD4oVLm3hPWuacMMkLmi47ZvLWX9FrV3GmbvR+i1PHfe8hzG2Z4XpbDHx1jK/ED4D5nV
nP+gFRbnpY4IyYJcdeTE9XU0DW8yZgIrWyaCXGHmU8glpZP3rHmvWeffyRy4r/TVe+8TCsmG4dEc
jxQjXs+57OPq3vWGUzXz8hk5beWjvkwTwu5pRYaOB242rm9F5k37gWvappvUrdN27SUCrIeGpc5A
3pENbVxeWLx2V8+96jJapVE2MxAjxNfY/c8qXzqXJkJwkvvaHo0WLb9cc2hDFYYMQPmMzRG6+l6y
6Tbhnol/CD7jfyCZvnLdrD6GOc+FyWccxbQf/yHZd8y+LYMQ02h4uVq8Kgd4sLTlh1Awme57fggr
lX4w6Lh2e1ax+bKcCcwRzohzm7mDGS4vlF/zGtqqGj+4NC7KaKYqPn+KelTMzrKmO2+mEyiiaLzM
QAw0h4eojHLiNqXFJ3oMDlUbtduwEiPOaobQLep1y0EjQrDUFq1zaqblT8B3abFpuYHSeLc8oi5/
0bn/H2R+Wpqf//yPP99sk/EF03Xy1f9XJtlF2YEi6X8Hma//tF/ZT/c//Dv/KssDORamE0/4ni3g
c//mmB33HzSG8Q98wczsbxPUPzlmGvZE7ImQmg5YZpo5/sUxu/8QEfmvvxh2avS86N/hmCGS/xs+
7GB74ne3fd92XMf772VWKmTTUKFsI9vjuYdMlO8ynqAL1fwsfRTCTcmLIynLjV/F16tfv00jCfuU
O7wWxR+iA/jHHAzpfvw5RQzKVHc9JLgQZuXu0746oKmxjgU8cDWhXKxYm24qh9cXcUSyigGfGEVW
ScpJb4JV/VTe+tCT7uvnFgdzxHvYr/yvykJZPgJ4FjYvW5ssRr1wySBMtp/10xQX24bah2LMGSAj
SPqL3KEDE9dzcVpjfdNmyYXXpTFFUh+ztpItooORISoe6ZJa5ZGwQe3z/CAChJUms89hDwTd+I9p
ioq8vLNCAmRTzDND1t9LmaF5EiVhZGodurb/TOz4mxESLeIh3LS/LH8a2Z1aIqOBnq/7zD37MQ0G
Y8e0qI3G26Qb7XMeLA9zzDqK8E3IVMsmqprO5PUsZ9d6A5JXN+0JvK5H1cdfjM/qXaJJw5aa+V8H
6sbZnl/dIIVee3WoMGps7CRN91ZIbRUtObY7t/s4AAme+T8oXX9a+6rYlSlqnDXAm1s/OPRkRHEf
75Ua1B5vxhXO04n1VIfEV6e80aL8YU644fsFDJc9TSev9hNyThQxjZotajEmT0HrAkb2P3kNflF3
I61mQ4GhnbqvrdOT7S4i0Nxh4C1aK8aTNt7auFLj9skpI5o2FL3skXTCm2VEDl5jaF3q7r0RHOXb
ht+o9akbHrPJ2YcyTo7elDvPUcgEdiA61KxXrYpe6ghSI59qmCyz54jYyFxIJg1+4YasU1CPd0WC
HVH75dOYdiOQr4K39R30091zyRP5luIxIPrJe4gB7s4x/fb3+YzTHeov5TYX+OATYgQU8LPldVYx
/x9u2cOr9TWPy9sKiAmvO7/RhwgNzy9jtIumdaqjHX0JNwNike0c8s73/ewxip1re25JwbGu8iSY
TuNYdKrQeLLp5jOIMPqM2K+uGq3vI11engvTDsOfDM15n5RkztnuR4v5me2De+amhZiuRmgLy7Z+
Bn+Yt7EetvNaEs8Tk2CsixQJnBa90GQ9aofyqtbIAbKU9p84w5lBZ1syoxYbmi6EXAhhFDVdN1P2
Vdf9T9Lj+R8Bh5/GkOuz7qddH2GfSGrHeysGUj0uk/prU3Wl9cSaA6aksCQ+n5Z3tI4In9WMnekx
oSBhJLN+mcWV/1xH7t5Hgvfev1pVUB8C8w5NxSgffX/4XV1u4UvKEygvOc+kdrGiJUHAaan4qauQ
1Tqr9zxT38Nlzb+aa92ck8jusXY29rHRXA6tptOfPa3n0hquW0QJT5Mihw9LdQmzRLAeCxiZ2lNE
xTBGTnolbA4nW/R8NHylyts4IzW1aRp0j1kw45Ez39nW/pPJIt1GPgmBLJXsmgggBlZ9o+kjyEL0
B3VCBMDrc+od2nP6jrdsM/UTTfKl8xol2KoaUrMNMYBiMBs5lzsKFu6rMkQb5LKpV6JmCbSSgBQM
vPeo6ghmtP1pKsb7Wg2UWFZMmhw26ozzmIbYypQ32KTS6+HgdfEpzcb7dsZcUtRMsTL/o5T+D3Md
6EnFuWU5Rdb4LIKUfyvhqj55nPDQ/G2XJsjRgKy/rEtuB895JQbXGQtK57BPzXvvI1z1cx7Eb30P
Zcoh1O+Lo60EviuOr5pF7la0b1PHTXYRUUFetHzixnQS89kt6ksX4mrjtxFtJTK9t8U2UbuOU85m
aI28b4vz42n18mcxU1mf5ZiylWFaYDWGzH6QQXIXhLgACzpdm7zhuSDNUUgGzfVAstxfuJF22bfQ
GKplLO2TVuyO1lKCYjEspTxqY8H94WggeOTgN2prZuLK2acOu1wWFhYaRnawLI7m1D9V7cHt/Ns6
4FlglReOLfxN46cvM+7fRq07fhsUB84xJ7LD0lf/6tp/nhr/UIWSb6RnUDpI9g1G8g1rHKgU3yKq
gu7OyyL+KO1lmYw/VWM2Z6tJXk6nRvovCVphpsnA0qn3h0vwx+I/hlB6oPY2BUkNRQzVEN86YwyG
jxFReTWg7SpgWvHai4ntwkyMfOFYP3vDj6I9i1s33yuQT4YJ745uXuYsh0IdBWdJrn3rmD00/ntW
zubHyGgPqWQWG/qOEPCUwy8IE79Vqm8tjEUw36dwmZE0iPzOdtERUIpQw55URXgKsuli9aJtPFX9
jVwb+nWg2MsWq1mA8KMoq1NTROvZ1To4ijl8GKXVPHkrczCenHq9kYRpEOcV5pMEMVbJQ7qA2Ymm
eqk1lpXIyvY1rdShHsOPcWbsllB/8musWISJ0bQ49EvFFdb6xIpuFdUWPla9Xc319lDM8rymKjlY
dZQxZlY3iz29yhkrPTlnf63uvIp9uhOt306T3TtDey1r4J1qnp+nhEj05P3I3H+IrTtM8S9L/Kyz
rtqnLs0FilQLigaVMJzouzbY8ci/JGBZn97dWVIAkFP7EnvFVQWHxs6JD1zaEOIgWE1zQMafOyjP
VeDTJskjrpFqvFl9aiqyFOetYiLLCE9B4VO3UABO4Zo+DVQoRa9DEV1pJfNTN63kCNLXZOmQz/Tk
XSU/Oh43VzFA0M/xyGZJz8fZXt5CNXVYHBo4nIl/U9l/AiUfJmd5zurY2cWT/dTwN6MfhOlK+5IB
t8/pGB/yqDCNeAk/hoF/Hla2y3ViX0UBedsk3S1Q5tupAyJT2WMnu+gkx/gZ5RzYAD+oPnzupuxp
2Aj7TVc4T2Tb2BelsWBRrTtoW/9aRsB5zBWGnLZPEWAUcUB4EmhUbeffU0qGwG28BzckfgauTi9D
0b/1CXd+3zyG/UZeTNJY/kL/R/o0DisbWHKNV54DAeVwnhFB6yLk5TyEB09QZ2qUEOxm1UXLm9CN
gJ/IHbBbFtxnhY5CnnHPeV1/Ovn42FFYsukctmWwPo1x8RRJi/2m6/aNpkiN7T9zQOVdJ3bNva/U
LyJY23sPkIvPBCYhd0K4jfLcTgZQ+uyCiBLUFl2K3Nr3pTx77FctPyOf/CUMG0DpKQEO2nDi9DFY
4z2L59s2Ln3SJCGq/LJFxcuCIxhIkFuddaqoe17WnPO0GQIMfv+5uHiHm/jSJM5VGJfHxWW+mTNF
HuzyoWrpCWij/ldMWIu9pdzbXi3OPePRecSqkTHSYzN7h7ELzcIACgpjfi4y8StU65G7fy2qLju6
qoDTKMNbZm174Nxq1wEobHgY0r2SflSx/9P7nC847Z0y/gNhJD/qKMrPdtMTDrYEYUNN0FwSiLBz
82b0GMXYGpVRl7CYZh0/pw3bs2yFsy3rx6C1SwLuyymusCcYlrxcMpLQS34eojjaRJrDv6DwJaBj
+hBGl16Zgg4HFd+jcL3R0H7NGG16bkU3fK+upM0tJx2LS1IHFw6ICPru/th48jr0dL/h+7N67yG/
1yFDTGLcJlfTwJ+zQUNN99MdWzsXXXa7ST0KZIN6TM+J5vzihu9dW3+FaezBI7Wf+fLL9qE+sI6F
zgE1q6YQ9SivKXRFqMx5PG38OBcbnPuMQHmj7NOlYzhWzRfCNes/C69f2aaULuWLgaIV++mBEbWX
wWTxFtjMCT8zDkIKHPnBE/rKfM8f6o1XwJ1Y8Le5FRObHGEJxCBnYdp6u+67bMF1oL6QfdUeBprk
Uht8WXseQakdDYScaEfE0sNAgrGu3vHueGc052B3d8or3V0ddoe/JpKLcFkOduteN7zkUnMuiK9K
27jGYdDRnHNK9Fp9PXfU3a3DTVbSbb6OJ6RLt21La1zY/JQqig9No4tDvtYBIob6DqyWH7DIPP+i
uyHIzGWvO/JFuyx8mp94bzwUHjKQMmRNQ3pkIUTZJdPeUayql+RK5flKpxe9Y3k+ntnaPAJcid20
jBMT9fmZXfh1UPef4dhes7V75MXOsoKYvufxaVviSFAgRGCFVMRuXRsAp6XeCbfNQeTsbyovgO2J
cm6muH8DNEdEyczIsS1MXbh4d2tJj8TYOMXFaPXDRQX2yW2XXkPaKrd0KDK4Y5qLTo/obcJCqRc3
SYngT0Qsk4fouLb27zCEEDpVcUH86qD67hy77U+ZEFe00pkIFqVP7GK+Uc4ZA095WhYAlC6e4mNU
0yoXr4TBpA7TnSZO4ZRflpXdIgcV2yYd8l03pvS1wJ7PcXoR2pQlhklGhZQnR2jNVmM9Yccedmpv
N9YLo+Rxm2iYKDtYfoMKE8v4R/dc2Z3sNObctnyiJUcelRwpVow2JLW+KDhjbSMCvgclhs04JRJD
lQwlLoO1deNC72iE2Amn/EAtyf64dS6dRktqx848apttbIXLoSxICMCjJnE8XY9TcyuS8YYre8pv
Gxwi452JyVJYVXK5Eqh1WB3kmbFogd//LRT4t+Zi/09q0F1mUBjK//fB2F3+842J7P+epv39L/09
GYv/4TohU33PDQJe865H8+3fkzFS/A64cEzG3qNlzXf4J/+cjIl/+JTYhmy4fcLFIuLP8K+Ev03i
Pw5tOyZL7fn+vzMZowvxf1Che1HoOsLxhBERIDRo/ksVtM65pSBdhr6jOQZAeQopJeQ5zMYHxnlH
jmTclRmpka/K+yRBwHAX4x+k9Us64xfRcuTiNZ6qajyyVgIdMssalCSyRahXj34Hx8XGyONk7RH2
jBGZwA5ORxfZFWAlK4bR+E4SYz5xjQOF0MaTa6woVIdKbhfznZXWbJQxpwx+c9GjUmmNU2UydhXG
eOHBMcYVpmd3qySuoho6jYyVxUz+A+Np8RC2YMIZ2VBZT3ZTBqfZxepSGr8LH2Gfv7p4GHBiQQkH
e2VsMBotTE43mzveeMYW89f/DLP/inNrMpzWvcUVfA9RRnVplyAiMeaZyjhopLHRsBrpjJwmjeA/
l/7BD9wnPfL1sW12ND1KG9YE30BmlHNEj23k8cxugI0qFX+MlWB0ZMw4wHhfIaqc0ChzjDuHfPyb
TkkeDBxypqa5y70VX1+2tal63Wtj4FFp9NQZJ0833ac24ckzlyOHKOHc7qokvjDcr4q4DEGQDCh+
FKof1zh/EoH9xx/d31Ri/0ULNKMHMsRyGjEFHAaGlHb6ClDHPboTDyNqoQjFEPnC+qKWPZLnLr6H
A7od0BHFHcux6VobS5FvYWMIgx6Skcei3bks2tASAY+TGioOJU877raexwgMA1L1twsJF3yMHglY
W+6kK65mcumevu/wOQJc8a2ax5YQW3U5S5b63Sz44iB/zHuOtVADz4Q11NC0EP1ZccA1/iVz/tzG
4RQZmxPduTvMRR+98TyNCJ/8xSUo2BW3/ojMdfDFjh+UJ4UkCq+MHTJlRfw20H+DR8pNvQ2hMplc
KJWsV0Zxx/EYQV+2Vr+14/I3MVYqxBi0At8kLbYq3QSAwwisAmOyEh3jzwS5lTKWqz47hcZ6BS/H
ZVlhwmqNEwsHHT8pfnrtao6wc3Q3G38W12JO678FHB6mwn1mPFsMWv+kRJqIrhIYi5/hD5otbQG7
3ji6GDRNhyFXbNR87xgak5dc5+dRcZdpV6pLBmxfC8TB2Ro5o64Q+3ULwhYbOxgNfC8tujA+x6/S
+MM6RGJwkc0eq/u7g9UK5ItTcNsb71jfEXkdm2mH5gFPgnhKCtA1mk9B+ab54DAaSBNsFmE7noYA
Xm31nK9xdJgBtYLp8LdlYZfQxodG23W1i31UPu3qPyA0fHI9zsUNGrXAfaxlcUtn5H5EsjY4hKWR
rrnQvFM0P2fGxkaB+dDW74uxtHFv/12C/o6r+FfSYvicjNHNbPGmCdo+NLY3Mj4vA/q3SJCvzowR
bu5xOgqicoWxxUXGGxcZg1yPSi4wTrnM2OUIa347uj33xjvXIKBbGWCROHdxsw0vcJ80axYEXCq0
dW7G2783JjtQfz4SyO20+wlIwc6NnQoO0Pw8osGbq4Cy7bb/ApEFSDCuvAFpngi1PuSBMdh7861t
1rB5Ut8P6XwXotzzas5iTnsPUuvDVOwMmuBzcUTX0r8NLccFf9uSbeEgfjkap1+P3A/FxbcPPxsN
6mOa4lNvLICD8QFKxICOWSJi1AP/EALH8jxTcmQ5n55kXe03d01w25pLJcPLhzSWT50xELYdrMQM
YsyVHyJnMaZCF2VhbdyFBRLDnjPXsfMKYBmrMOEMbhhsB69UGx1I0z1SXWACvf56vWQNnkXjSvxG
ghcfMmNQhHGgQPakA+u2MoZF37gWF6SLts06dEDDCAvhnx1jZhStbxjJZB/AM/uN+qqQOK7IHGMP
rCKbHwoq4bZGJMLyfWbmfLGm5XA1ZoxbyX2S5m6MJ5J0U8+BlOeDcUiuq3egTvu7MnbJyKSka4ST
Lqse7ndU6hkXJdXEH51J2cEZdvtFU0RMxogm7NANtvJFpRi57JlXYl1NbyG6y9h4L7vCegn6klgA
HMfUcgN3JfOm1pNcg4lrB2YfzyF5mzvFt0VF4lOCUX6Ljq/aZpg6N9Jix8IAZO+alWtslq8lW9hF
LLs6pmvCtZJvVJTc3zgwMtt1tlgxwDPMOrdgJu2ZBS/g5nXNxncwq19hlsD14D4AgZ9xoNA6L5vL
ziyMcaE91GyQa7NKzjvmBxHb5cFmPrewb87ZO6fIHrGC81M0++PJ8XKiNWZN7ZqFtc3mumMPfdmw
y87YaXdrEYOlvWh23blZejtm/d2bPTj7cMSwN5lfqguVCrgDduY5u3PXLNGlLW+TtMCwahbsOZt2
mz9SxuY9Myt46iA1VVf5Tc12figmZNPVve9cDoNAg4eChl3+YB4HBO/e7R4tY82+32bvL9j/I4uF
Fp5PMtBEngM+UCFb6KRnAwg7QKWvAQkmgxTYsAUIVSSWGnADI4ebipsICqHgcZvXyKmVFj8oE09p
Zf2SJb9F8wnAoJ1jGlrvMWQD570zqZOrxSAPPgLiTT4FF8LgEIj8KSUv//SjCzuU/RmbU2joCSiK
CZoidZi00fP6JUT2EkeDT52Nv/WOARTGaHAMrmMPFdM85TASoELjtFSBOOie48zQide5b0kjVocl
tlIKpa1bCr3GHZ31BEAMDMJm+YtrrdrYTT4fVNLeJsU8nJeKK/lkcJIkZZeJ9jYyoIno+094EdAT
A6FgUDisBkvBDNIQnwNVsQ20skCvlAMO034c6CwBbJF9fcwN6sK6QZek7ISBYITBYZwHsA9OHkAy
nKxGEm18+EHqSmYbwDQ8b1zYGmCJggMldWI23A29p4fCgDiq5MLmwuYoA+m4Btfp+uSddt9HFLu0
l90nButZhYIZ1LSlG+QnexwMABROL6L/9GvaGjG9rdDipHyEvmuy9nO2i3knDEyUhxhzc8WWIO0z
YFUiLts+oxWOiN4lU+JDCZc09AfdQEdN8Eo13FKk24VAMiiTNFATRzy8q2EwAWzWhPIteaeJ8m8S
aCgJFeVMy1OKMspxniKYqdXAUzxIXwNoKj9VTwK6KoWyWg1uNWT89GBnB8HK/NeS37WHzfIj8SDp
k2W7Qpza4Fs1HFcFz5VmOcNKg3i1islO2+B6NfhXWkT2NoQI8yDD5Ijc1KEvZISSVeTd3Lw2JmuM
yzuhKMWxBn4U0hzcDMX1mz896Fb/6aDRbIOlEQeET5Dm/AqzNoXxN3nwi27hXS1+FGTbhL2rS0Dd
arJ9Bn3LGTN3BoaL7PKpqFd7y+zSkHOd610Ehp4z5FzRTOgPiczWAHa0t+2Jsu6iuCYcpMhqIsIC
yCvKj5APIMGY8kcHZ/LPPNTgQQ3HVwWk946cgJ97Q/kFwbhrtHtkEc+KAhDQM0Rgp4Mrq022IgSp
jPtTYtjBdWRbvfq/LRKUFbiwBTK05PJHSkxJXZv39CQH29EQicEil33Gp88csnPgoRJ4MQ+4Cwlw
xqV7Fq1Jj4I5Bq7z5agcxRk/N8OvrcDIfNLgtGM9rwOcJBDBS8B3aFrp0XNlcJKap1MHXNkBWUY+
3naF3LIFv8QxSEDPEJkxaOYCoglafpT0HMBDk0abtyEoZ2OYzqaMA95YrwrY0wX6BJZm0JgwnKUY
daYldwEPZSdIrWPPlM+Qo0hQmOOlyakxVGnYTB4gElg1UsKt6qebwDCo1aBemDplqGB4VpSEbsFV
Z7DVAHw1NhxrY4hWDdrqg7hqUNfGMK/ZgI3VBoOlZvnFNVxsOr1Lw8lShP3bsqjnG+dxT8M/AlJL
rwAJD0PZOoa3LQx5K+AFDYmrDZNrcTyZgXRrYF1lqN2Ru4xfcqgJFSsNQ/bSQQUsYGjfHOxXGP63
MSRw1rf3Rdf/YpVRKFLrj9FQw6Xhhyuejh1AcQ1YHBnCGEwNBZWhjgX4sTAc8pB5LwMnRKtCvmRA
Zd8gyzHs8qzVaWULhcaJtOnyqwzkbEM7T1DPwoloXWCCXcWZPAbMyQODSEew0hXMNMul9Ro323II
PQoBzF8Gvlr/lQY1yLVn4OvaYNgtX48ILnsxgDYGgIa+yJChLcS3HdwbrYIEvBqd7mJmLbkR+XMv
CmPX530cnqfev6fWBjcOJRu+bZRK071TOzsZhYjxqCqiSgcPN5+AiS01G3V+76Q5g0WQ93ufjSas
V8FMX3X3xvKF4X5/Ubjq0/XCG920bya1ganppuWSINJrK0YG4qqtHr/tpnnPGNang3xBtEMHetYR
Qu2ABTXijKXarwtW2HHlt+gmh66qeB8N3T6plq/O5iclnQVpSdhn4hu/JQ1P5ieMIdrOb7oTVsFf
2w1nnt4IJCbrrV4BBRqsFit/BSqNWKPhBq+QSfF+n8eIz075a8R8IvnVa7MeiIxyPXVfE9GiQww+
Znpjaqc/UgTwm9bFJyHBt2WKntyOInXsYXYPnj8H/JYhGliuvZBGhDsblnfbhoov1pASNhF//0xa
3C5+Z+nfh7J/Y3jwRujOK0IGMEN+iJPlfvXpflswbZkMGLtP5AYy7YiqYqFapBftMaveSPBdMbpw
TgW5R48qu2j4XMV8Hccoek0tkJYn1q58/rr2jfjofU44lUElT2AXgcoQvv31+6Btf/NM2ZyDcZWk
HQ9WrT6ntrrlHbArS9IFqC/qQRcbGut+sekaYyo3b7666FMRHH2Sk/q7TA2CZC/G/pA6NK6yApdR
Ticdya7Rj27SkDdcWF0wgZ9pEch/i0B9ykHudSROYJ949yERNoBWxN664WWoLHEVFUeP3F3BNXxf
zRyRZ/pQ4w5DbUN7VKUsfENlRqEeqhBaxLL8qDkMZou+WzVcrDNLzPopf1sZMjgqrcsQjdarVZIn
b/yEHPbIltCHvGqVBwTh8hLl7WQN6Z8JfQ1uXzr9GgK1yPGs8aw9MgYeDy5d2jRPjMmhY6YSUrr5
kWf5rTvwRli4mo8eKCNfSsLbJLqwxdwVpC72HcWY+8Xrrq0eOsGqv3y+P/uAAfIQBUTP1fI9JTY6
SsXUbrn31tcs7Itbza03O6Vui6Y7QNzNgnXayqBa0J+j9MWx5bXjeFaerZkr2I9lqJaDNXmvuQRa
47g/kzOlqDu22NGZD9gwvbZW926V6Be91QN14NkaTJQ5pdj/5OjMkLEXTZcfJrToB15r6C2E992t
fIyQnd9HiT4hnM+5D8brbjSujmDlLjTGMLBlw/mb+jpM2RWz/sHOX0cvx81SjqfAzUl4FwyOkpLH
JhUb+V2U++zKkQb3s2IwhYSxD5l587Uad5XGFDEmzPtXpNbbqHMGDubJH14543ZOScH55F94uIkH
JMfWQfmhOoxNfcN2dn1w6/yuVfaOBFdxL6PpkasxXwg23+PQPDYiPFAN/p7T6HqVTvkLnE2PYOB6
Rp6o2vkxrXn3C5082oHLh9/9k88quZT00nusCiil3S8JjpvhbXTsc00FPcd3zgWY1mw8EwuPgryT
VzWdKiTPZUGTDAQtNhB2H3r50Ymzs93CuxrYegZz++HEi5k58gsVHrfNiOi+avPuEosWfns6bvYw
zDwE7IooUZmgTjb/w5cYOSC6wXRJ1uOgyGFFnF1dmX1jPy6Pfs6maXBjfAbc5HKHUHyFwRILwQbK
gAa1oD2tTfc4saTdtpgPNvZYverWJeHKrLUSyx/corROu3eJ0hO+M0L+CzOcsdZPpUo+pyZjMscD
WzrwXJMcuRJTEu0zzCBHB5Lc9ePCsGKA0ppLXt8DE0HHPSoNnzRocCdC9odZcS/sOpT6abUrfFNM
XepHHH0DSomELjl+eKbVk+emH2/cwXlNQ81dQOnPgprjavj0YqQxaWBRhjb9WYRgqICywJqeU7gd
am8mCrvso1vv/IC/jTewWRWaxhP+EOsUYdmvs9PcdJ+qJsknYDK9kEcqMNRx4HzISjqEwhqqP/XU
HQebh6izxGzUVgmZoIKPZGJKY/cTHjWfPHBBiKayf9Gplu5NGslLHICIyjO+TF5evKc+Z73CL348
ObHbgu3O0fVsaj9AKmqtDwsfjJ01N5dzqy7ZPjxJeEYAH6pfhmyfL1Z5U7rRXYA665KatEtP/aye
RScNnNrQgAMpjsZt80ryGYvfoo5TMx6XSYOrpSkZEH96lhWHJttoPymPewDiRWTjLrukm6NtHU3z
Be18PCOXZ2nlP0vFqyhxz13WO+d2Beng9Dd47bXOLPsi6GCyWgsplV6QJtBrSHGD4tbh4kDZCuqa
t5B/NJsP4VUURdW5zOpdkPlXiDih4RwC0GFeHVTYflY0Hu6IjNk7gAlrdaydBZ0a2ZjBTFlr1tq0
B7vFnvaOjaKtHkLyg8FHu1OtfMBrda0j8LWVmkEr9p4m4GEqTrEWLeJTSONnDZdnTkbVqQvbpy7T
7aFPI2DCKLrQvvex6vJ1NvIazyN3Cj28HXzZ3kR87P0Gbte0oHs+YyXG/5r1Q7Vn32ntpiTsD1He
vQj49Z0A7eB9vi364jJJQdBodqtFGzJOsh5R52/CGnmtcHqGMCALWEChRQTvvHPIp27gMSqRr/2l
lek6FR3R+l4HfXCf1dFdrJrzrJhkhMTdN0D87HMjizebL6koSCoGl+PYfGrsGMj5qEih1jta2q3V
c0wG3OHDTa57jOaTsvh3Ja5IbpE8SmPuvolR1lLXuE+CNNqhiwooOZwBYlYAUujUBW8BYWgVAjhb
Mz16mmWOnEluYSnCqNFn/BcjSIBu8e5BWDvu6ACa6KVULfZ1kMgH09w1BT0Oe8w60Hp0ouHOwIER
n7PO6g/SoYBqKD+4gdUMaN33NPDURcxsAFBMc9ZbHDqzGAt0QG5nepMuGw4zp36sr2MR8sX0qbeP
MJ7hidD8IE0RPy7yHFUWg+FmzJnkk+7s8OA0Hb+ohSLqsRDQqoRdjwtMNjOgj4aUR3vNfykM+Rqk
AY/t1QkerKH6jlveVtF8UwlK7SIG3gz/gcSKlXFTjzwxKedTzIJi6yP62XX+K5D8xJVlkNd4T6AH
GOdCl+Os6ZnIql5wxREUS8VBRRBuReYc2edxWo4FJNB+yDO9jaKFB5kaqmsJEKm9RfOrSYy1tp3u
cFBw+1ABBSn5KwPDDYtHoi1W/SdCytaI+zj1k3tRepfUSq3XQkZXNM1vaxu5rwiI2SeV/qXUYN2i
fUx5D6/qUoVmBoBgSeC/SgcbWH5kTBzH1A904B1E29fLIE0ebBc/oJPwF1o0n5mJetspSig0DRxe
xQ32nzbmdWyHaAD5nsWsV9ZYDudp4R2RoZ+haowH/VrRrqY+adaN92CVWGIKu3uIcBMrK4kfy6Z4
Vh0qk4V4dECEenEKGsOUJM8zutHVkHBh5r2/nYP2yfLCS0ekgmkuSxdMf+GppnWMn5voYhk6UMGU
MGVR3zc6EzurIoWd9u6HcEtvWzxEg2UdOCwEh5HVTzuKnwHucDfP3Agy5d9FS0QXjFefG16qrcet
qQnj9nJt1MbrOU46aTCf81wex2X5wYJQIqLjp5YruGV181VcLZeqcsRej8veb/FSjRDZe+I+5JVK
fbGMzk3cNfogR6rMtADdiFYuTyoECSCKw7zurIosoPxyYVuFlYA0vr5Ie+9hyDSJzCaQB4XRbxsg
BQP0Zmit9qLymAP4dFHJWSZk6OaTP06f9qBo2mrqGomkuMXWw8kN3cZOzc6OupJ0vVqph1il8g4c
KLdz2/M5F4V3Wp/Litlk4M+PCQWFpEM/iQCq21G0N638msvpDsvHeNUI7CvKXy9AwigkjPCh5P6M
IXAZyP+GwJRp9lZQ38lt732q4Sx6yQ6srxrUIK74ZbsZsGPObv1gTo6iZ/QTt86zVcTXslDXDjfR
kzPZ1q63o/vUaq7zIm8vfYVmqLSdl3EicrlgiK768WfIO3VgN0jIYOYv9X/YO7PluJEs2/5K/wDS
AAcccJi1tVkz5pHBICVS8QIjKQrzPOPr74Ky6rZSmZWqfu+HtNTEGACHD+fsvXb9JZAeqiDT7Vdd
dcviim1KCpPbZgjjxO4X5AezxbDUzOMi+HICymy5X3R8DCs0wE+1ghabNYN9F2fsqOcAZE6zR8Fh
eNtTYSlyRSvdl/k2NcGPoo88ji6H8+Rr0CD1DwpgPop4UwsCa+cbGE1Qg5k2It9m9M9WmnxgWHEW
0m1vGgJ2KlEGPjfNBdDgPyEGzCh8JNYSplDBxmFVsm0WuOGlLdd+n93Dd3buDKfGShduauGpPVok
TLh+eRitZt0E8zFfCxgepliA2XT2Zn6lSHXnNJvY0aKrHhk3N+7og0wl0NZYh8qHYFg3oZKmZQSK
bu8o21ybw7cE2PZStI+6X62skuE8lBSMY930H2IIvv5EIl00bqDYHPWMCrGBuGiJOMFbp/WVTOQR
cE5Ih8uz9xFhomu95DTXGtkWSDqFrsoGZ+sTx4aS00x1gBQmdYbKiVZ2m3ZHpUOfGGxSMCJdOzkj
hyOg0622HlMtXQmNxGdYtwjawcUA4uinDsekkWLwbfKVO44YcxDbI9SmHF2QCrwPk+bAeOP2dFOy
dvYwAepDOcemRHOAyv/50rKGXvyvfGk2SSZ/J7/5bzKvwtc/2NJ+/5F/2NLUb6gekcs4aNaRtkhe
7B+2NOs3JDlEW6Bxp8oE+fx/xDfiNyGw0epStyUKHJfkjX+Ib0z3N/6lzn+OLYTObvd/I76ZMyt+
zLQwsLgrPHN8NAuPnD4rc35Q3rgN8r2mRKsvKkIp/GJjtOVHpcr7MmCD9sNl+YtIGARDf3wvvopN
2Vh3eSf8dHNkzA/vFXiTA8G2JbAcWU+bRV+mPqdOzGhG+7OxUshBul0+/f2bGqSX/MW70riRBm+P
eOaP7+qDIHUbv0SlakOVD8ySqCrSkmQAUzZ6N9t2L1kpcf/v3GI4VtkWvuJzX5ovlUtSkAlf5HeD
JwEy/kf+F5fB0P/yEyHqQk2N9cFBc/XjdSjAPKehXdMFr7AGT+NaF+62skGJDBHLpJ3W97Am6SR2
4msGu+0XF+RPPkQuPZwlDIiOYTPI5iHxw23IyU/q6HMoQt1aZ5lSmmXHuJ+mdE/nFYR7PZ2Ydr7Z
fUSvztyyS5anTpff/v5j/GkwKGnRvnQMk9uCxfKnWBfXFXGbtgnNZEeSOpEnX9shHqjXHUhRCEaG
wpgnv/rq0p5f9g/jHVKZ4J2t+cFDujZfnB++fCx6ESRFh+CrUtfItQltrUqkMUDxV7II07VX1QeC
dpv2oFk44npyBliai4WR12qprPaplC5FLiE/21aN2DMhmp5TqQ5HYlgkGcoy0KH9FnpvSSU1qRt3
baH0tQI33pdGvFKiCChAZfXc9j5Es2KlHvGraR7MuAD8RYuDaZG74JOClMp9C+ZdM6mSQvxrgeAc
RkXazGhO26R0QY5X5EOws9xqTf/ZkAHnC+1EJHB8RzwNTom+wo3WE3CVqwq9UvAK6o3cEVda2M3N
R2atc28To2yMmrPuurWpSgKoOUx1xDhHdUDmqiz3JTXXZYJDYaW16kxlxDj2BskhVkazkGZ/vQ7y
8oB2i/Zkbn9Duc35a6qcNQzfEHA4wGBZPlK6wWHS5+4mK59FGZ8KKEOHIUF7bfT0XgzAhshSZlmL
MBH+msxAcDFvcqIQFAOmv8srpM6Trl2NIVELKonP0F+nU260AC/LV0exz+akUZ69LD+MobzVPj5F
HrHqYpcGe1ZMfAAbDr2IqCuNOa4uw7r3iYfYhMHXTlPDQXiGf9fTYSMo1V/bcQJqmdpS1bTDuezh
8Jl6trdU9NCJ/uRBa+N8qZn72vD2VTmVK9dr32WFGBtN/qFEr3uwOS4wiki8dW6D28b7QmivaV58
g8iCaohEvOXM6e48KCcWmkLM/+S4QD5yAZkXlkmHkIMeN4gOQPEa9bY152pMa6ONNioKSd1WyaNj
Rdbaa1EUlnZAhrYOwRWQkNFUKyMAE1cXHcQQ25h1FBiumnTppla2mUIGW2Akz5rZ01V2XXao6N3J
VObLc8au7xzRTA/YZaNFUGoYCkeTKArqIIs+tNQuLWJiBYQDvM20570iRVHG6VFn+0S7hTL1AE7N
dc+ksU4Y8a/V3NLr0W+TQE/OqGuCGqShvTY6uwS+3nwk6GmOlnXhMbszc0denKo52+TyHGTZx/e1
szIjw12auqB64ZFh0Qp50P360oSDu+sy/R3HwkG36W4UpOJsu0lBcrGDR2hHuKx84Od2QH6vlPBW
bJhWVQ3wPgm+ENze7A2F1SWYCbz+yM4LVfjJmIhiN3y44VYTh0BoIEAWVXmxIsJgCKciw4EubQ0/
gOuikKlXYmTH2+RLJQLgF80Z36u373wBy8RrjsOApM5BsLZNI+LfKnGh3ggAKE82rkifAtGwMJTa
MTD4qGkLgGz0YTBlYb6l7+7etc1sO4hktqucsNlS77SRc/fXMMjTByDywGZ8KIYKF3Oj46PEWhMv
6lK0p3zYgJYuL9KzuHTBGz3OZuOUeUNd3oMnDEl6yxRIpCPIokVkUTJPhVyNjti5Vi1JX/0Csgdd
6RgDy6QX+AZhMOSoy8zY9HqzLIZ7hxAdOCl5s6ojhFI4nlvoGIG9jkPqsEMPvTNQYpEY5bV1dPhk
AeKA3kCuEed8kT6kWGcTYYxxIL6MAwHL0qG7W/nNycAvtqEUxJGSyr6v0XvM3VmSo7ZdMdxoCZYw
W9dkecbrvBgJWTLMw5h/MiqeOZPi0F2vihfTcG6mhFTaQFftFOjephI8Gv7WMmhepjHS0O9tIDGY
QKsoma38LkOVRNKHQo65opzxAoT01cgn8jNyWrUxzi24GZq2ytAKZQlIXMPchXRhFh2UqkXS2fHB
bsdTNnIVpUGQQVWgdBGkcCSyq/dELH6euH/kQc1o65qFY0J4saX+iMlN0qDgG0hJVyuysTcAp4UL
7aLzcyr6aoFfbJUZv+ROhffe/wJ0P6doTXoP3eCGkCsxW5StHJwk3quAGkDVW5vSJP9dM61T2sG2
NwL7PtadQzWmLkMf2WYZeOeRUNxtFw3neAj8Q0+RACYSODUtKk6+ZOIc0vaQ00gyJ6Z5v+cGZKxc
O5PYDcr2a3B94X2e85yksMfaliNtWyMwNhy2OTC85AFfcBvUZHpGIxLTxt2YhfMwQ+UHz3+zjHC4
B/fruB2PXNiySjaZ4hp06cnXxBN/3O5R3YV31cAKN2ZFfywMMiwGEhokHgXHB7xE+qbGUrmy9IEF
tg82g7iTqkIx4XC85hiOGyNl9R/z9MWOyP7t0VAHeK+sPgd+0tWbXiGYAx950mv7951CMVPzhN2d
Bt3m3WeL2PfXUNYXIqLCZeH7BeuCictsMNhe2YwSqOEsWWiiTbzulzpZRVJHoFp4T3ks4OES1+bO
mwkHCKbAxcGRs0CKqzsfVszcYs1BDWPG+KBQdZ3Y0wPqCukw6RRViJ6lR6peEzuc1ppQLT1VkmGq
bNr4HP+XeVwfQ9Er0iEm0MpoA10Gt5vObfYINCOU+61NMIWPQwlY8wYF9SEVRX8oCPgkU4uY0U6Q
PFv143bSUVwU1Qh4zr6SGRhtOEPsjXKyt1NNgU/UTbg2x5Mmk6U9tVBitUKHBpy6m6pttRV3136U
FFtXeqy2CV1zEFVsNsgJSe7ITCrvsLZRNNdhJaON1+y+Ad9l7/2heUwJ7YCOhrw6gy5H5CwhdM5r
mybezi0x+TTSOw4Sx2AZVW+I6ulwSEgOBezWAFHQtquDM9vM7tDa3RJeX7GMIoMgCrPNNkOlvdRW
+jVNhgHzEMJZLyUZOEDv3EvxFoGg4pYlMMH1qMFKhyAntuUOkCng2CadxEqN6bgpbXmMKCqgtSYP
ow1PUT29t2CcMcgnLoUAwsORmSEPoSrTxflZH6kmjf7rMPMoIz9nbJN3o5FNNRYuOGpjxplrHM4m
17/3W+ejLm0KY0SE5T3qUivY+BlpK4gBND/bV2N7r6T3Ra8RLMhQfuh1QwCJDJiFimOTYe8NNNVv
XB2zFIvrg84aXfhA/VqqsxRW5YeXjOW9UzqINQx11zXAbwTqb99yt27LzxcDlRx3xDWKQBTpuBxo
hw0UJ5N2bs825S4EIoKLKd6ROUc1EKBX4+AAH/CeN9jG/YKWocamGJ3MS74zDZsFM0LvnzmI3Wc9
9tWdmi8MmU950/eMcwIHuvqc+xnsw7BDi4D7dlHHKfmxuE4nP3614IUGqfFBosYbxoJjpt8X9Tvy
hm+wR1rUAMFAmgtq8yDMdjnWsowU98AlYGVpgYbAFRrHK3qZN9vDSRDFa3nOIibzuD4gV9iE+PJy
mPPrMhjXMS4PC59t3rs0+wVEMaM+91n1ih76WCc1zTEkAxsLBsCKQgxNlKrZ5jn63RbNLjvgnii4
rinXdOa9OxVQCazd6bUXT20TWIAOsVQaCKacKevv3RGJhrXVtQqCtA6NAgesVjSUeEhB05L0oJvD
2pXGraY9aXfe1opQj8N3ouhrU7V1UX9XTX7FrTIsENyxOXTHewdsPmbPAGC/1m0GzfA2NNm2ZekB
Y5E8I+bHvPDg+YgXmoc1RljbhM9u2fob6sd1GNMCtNuO1kAXmEt3P1jc+8KxsoWt8bWrQF5ZlK+w
lD9bOcbSQNRvTj/WzF5kqnxRpqQimGJXGVxwCpWHB5hN5SVASLG0E8Js+wGscCEpDoRVctWAqNFl
rfCyEf3VUYsVtMPy8IMMQIsbi/AsVXRJspRJK5PlhUZbzBaY0rcxVaek5CIO7Rb0I49MapDh3Rz0
QduosTvRtl/5EvNNkH/Bh0SdGicOe9RFl1pzUGV16mbORpAOlAO8HI0Kxr87W/WvGYc0/CHWRA8Z
BT8EQDQMU4sJvOg/QWfnrEKluoJbQRgQUn5defcCqUfuW9c4x6hOAwKKzfyAxJj7Ong/iyCeaG9+
Loris69abwnZIrtD34RmsFk1g9kvjIDnlyS3y0C4ZEEsBWkH3tqIEZX464L4oWVqzU5Sn7oy5p1l
BhtUyyyqLO2EVbiJpoUT+LdmosUjjOFIN3vdAhNSDqV3w7nEQDO3RMetx7JsDiXRRf3oT0tltmgz
UyqOtdz6ur5TPVzKaIRKVs9Zmq6zCXvOPiNmkFAzNsot0aEOZBIEeX5gTH9NJpi44O/QaqI+y0xS
ik2n2g+ago4SKTLxTMKZIvyhQdSU6KY9lsW23NJ9f3IsCL1pn7zGVNLzwJJ03NozK+ATO/kXVFLp
SWBA7UPV75QnUYbA7OlaXWxMZ1i3ddvvfF5c2V/i3gsABDXBcnC/9qlfHfxmrA7ffyUE1DFIhxPb
8vnYClizvu+TbOSk4mBDmLJ1a7ZvLiq2wAAi6a3ZULyW9mGYsqsv5UfudmgV4E1jEqk+p8k8VZcw
V6RadQmFBJcWo55bC+JdJLj2hNg5/axF2M4buSI0YtXE6hz6Ht8s3qRKkS/yyXWDT8kEm6Oau14w
szPE1Dv5PelvvG9mIAQaDzXUO2u8OU4P2sFrd8LhoBZk3blPgpvv5uLOCEfaF2geli0U17sG9Wut
7GNaIHUd1aA2DVF9BSEThucuuugSqeGtUzv4KU+anvIYI6vTVfTYp/GnfjGU/ey4ZvekEVO7y1hQ
o5KjZUXVYazoIuVzrMSoVcdyyNxV3SCxbx/7UZ28UZH1LUjHVPYBVBadSw7YcW587fu1I9i9V7Od
V+8xIGRIyiZ7RNUM4i+xbDoFfCWetdNQRvtclFx2I3xG4+ou9RGRcBgwK1pDcMy8fKUpJEIZxAco
RTktZ5e+XoA4bwgrj1y+aevSMb+GofHqeA4iW+YL/nnxQo/Mv2ezwlEQNiGxneXO4LpjytdOA1UK
eqjtWyS7zzDsAx604oug4aQbs67NAHmuIfosOnFsgVPd+TBstNHBvhZrzSWfkDcZlcDDE9JUrfNx
XJgIYCEXJVtghjR8MoTLjgru1TQfpsuCOM+Bf+mcIqtdst8ETmerS2DhszMHf8A6QjJh0F48FYyM
nwajthlfKWYd49I2PolQpdvA13dF5jUAI6yZ6YvjfOibjYFABcPDdDEr+2kgKXFti1FtbGeivTqg
+DYLYW6mx3yoydZARs9qnh/ivherObxrID4yB4+4gG4K1rMvcsKW/F3bq+aj9aKFlApJdg2+NRn4
Zr1GwqdhfYTSfA4a0BfYHVO6t/l+6O9N7qmWULdqsnunt4pTPUyvpWM/EZ5wGlGtQCT4quTMzuz3
JZ479N76YizbtxThzV2j8JA06atNGojrA8FqPKoR/ZIMLJDWPRKgAj16xhRntjOWtD0nNOZwzBug
P7utF95LROOO0d3bgbHBePTZnrBPor7wOgdtjVdVuwiLDc8XxGK6R5O1hxLyRU8Rs2naJknzQ+vh
L+HR9DX3q+zaVQMqBGfKE9M+h+vsPbUwmFUSuUvArDcfYKGK7GeMiDVNIObZ8umpOhXN7FbyIyA1
QFGsPnpCYjstZlBFRzuZWS1cGln/DEjmVQ9fYurqxBf2ahsVZKsXXwNyQz8ZoRKn+XcdGRYtcRA4
gcqdssLtaAZftWpAKpiMVzsYL34icd5E7jan4MC6EyG1cKFIQmKAmniL6tDYwVnfUW/yT6WWDcey
Sy86z+ddPURPjimvQTmmayGmlUhiLERV6C1aw4L8RQVOkFjTe+hgSmffu2q6Apjn7EsaURPMvqbO
n1am5TwauXdTFUHmTeLCaGer0PkwJtB0NZYyllk8vaK6ePFb8Ks6Ry44GxojEDpaTc1AQQAR3kbm
rD7wfU7IK2mpe+kbkVdsDXgOrRFbATYNsOneV09vntJkM4wdRU9NbgCCftFHapCzGn8Aub6hzPfm
1NnXCCsU8yn094sz/31WfcR1+pAySgJhfB5Ahy3lEH5VE2EafT7gY5P2cSLhFomtu8raclVV1kHj
tjducyI1tdcoetO8puOZd3Bq2vjqj/NBgt0ax1kDBpfKqEYgrmmIM93HfgQBLW6Xp0CzRuobnbeb
ZpdkeK5BHl0iv0uP46JHWIjhsjPutQJYzjhFuyFJw4VRNKjyAW/uTcukaBMn+cLQS23bBfX95O51
vRSHEodrFY/DOQ3jEEnpLK+2tGKdyr7apbod7xlQO32ucQQF0wKKSVKS3wEagIipoDLXbKzRBu2R
Mnl7+CyyCfdQbd4oLGVINh1sRd6cZWebV8I9vglhPErxZCdU8DjGvfqzDhiSLktkKdx9WoWfqsLa
a5L9WjQ4a5tD76LSSpRuOOlYDUlhmYJN11bNihQotfCEf+TQRlbMYB/qxH7FRjutE4G6wuzvmsi7
TSZHXtC4O+zYBADnbIMaX7o7rUdyC/Nai0BV4YKP9odmSqa1FaBpLg1KiGRJfGOLA2EN8TeCLfdq
RXg74/kNhpwIjrpPF3bLBoF4RWfbl/bD6PXkmLsFDPiUNBdj8r4EEbWLXpQvEa6sHcv1Xu+K8dCJ
DPwWusKZJ5oeZB58NQYivRKbI2Phc3hvEh0ZNH6ESJoIizGzBqi9cXJ0cElKQnVyzT9WzYycmhq8
kRkf1M/mLLB+BMYmyExK3zIEK2zEFGgpgT+c7cYuYLZbdIh5N7o1FMzT0xpEGruzlHvhjkjWuyZd
ueghAuPVQuLPH3ILFYu1K/gd6BfsDFoNhA9duB+ybsqC2n5iUgPQ6w2TXkekg5XVuJAQI7Ktgrux
I+iKpIp8T/3noIx52zFSXK6yCDGTKw5Wi9gswT21UaGc7gBIrw2u3JK5E06LjVCVq7OMRj575T1X
fQRScaQs6mnxfWR2B2QO5daNEouMA3KbksDcNDPNLo2R1RnWzknzB0TOYgW07jmbYF9xEGdlGALw
RQ2HCat7iONynRuAlxZ6S7XXdAfMVOnkAUEmAr5cFDYP/TQBXXQm1XEhVI+J0iK61zwqk2ERIOV3
o+YJNMmH0e1Cnz8be2qNdarVC21XFeZbmVOrAU+EYcGtN02G1KKwOJUx7dKFc8JxWvJ9vFNGVFuc
V4B7zPJVr1rCgHl1IT1tJUxyZlAWaqvvovjvuSRjQdoMnT9O2A2CMZuySzJRAwlrXAHMQPDMBk6J
sUk10ezkKS2TzyXenVpcytxwkQVRbNKzXZZR+RQuBanvfb//FcbjKSdzPv3P+WcgJo1V6AfNf/3n
H37375E+Nh/5+TX9qH9+qT+8cv1f3/+a5uzytXn9w2+QPCIAeGg/qvH6UbfJ75/iH//y3/3L//j4
d2QErnIgZtBr/dccj8fX6it1/D9ICf7/j/2T5KEEvVIXRYEJ51YXSAZ+FxOo3+ikIqqdKbc6/XVJ
n/ufJA/jN8KYBXxbE7yGYel8in+KCdRvc0MU6AZym991Bt9vxP90srl6/7qz/XOvXUdEYCgTU5Nl
6dJUP3VXcxsY34j9g7wuImNVCrDatDBUdNfcSXBY61u7tz5KGk91gA1G63twGRxfslsU4wEhX/SH
6/dXrXb7517790+EukG6plLCMH7SHFSy03LHY3lKxv7ZsRAdxqW/jpEyUtCkxcq5oemIHW+TdR8m
tzSEJOoRAMyeKb3Z5oMeRfeaA3cgJDXOoe2ILD2+zQmtbHDgbSlyQPL22e79dae5T1odrfpqbZXh
0g6KAjdyvR8bvqoIyHaI+UXTIb72zeE6pkSjEtyqga2MGwgBYCZB/HyzME/iuXjnSm366TpUQbpA
hHAdUJkWNuEnk7+ZOvbtMY0t8b0gl2SXlvCa2ojeXULq79RGN4pLNtE/nQNfAxIzZJFdZj+QbTZX
JKWntn0tSf3InEXXUIKazqaT3fw2eJ/Ddp0iu+V+cmtzvEWcL30Xa2aP6zpcttVrX2kbrYhRUsIq
JyyGCl2Mhx64GmHz92kX3bqiWQZ5vHSFPofjIhwmK+VTygQ/xje48QEJJwZiUckHrAYCMvwXFjHq
eP6DPzi7cKj2cfeAUerBKqNbyp3DPHUO3ejsC+0UCb6hu3GUeTYKrkuVsjC47oVAqmsR8OI1Aw8U
ANK5cOvI/GSZ0ODJKp4rt+dRzp9cOUTU4GqlerKoIMxovrrAo4QsiadVJXKRBrS7sEnVJGGtRL3q
rB6X+ehypI44ma3z2WSlN8WmirpnOKxXz545e7F8qN1Hp5TLOYWl5O/m0NRKFxC06vssqz9PfXz7
xSCf9SI/ahp05ML0yuxZTCJc+2eFSx1Sf+zMGq/6XGbmtIVHHmF2a2+8NLlYQ/KNaw5MIjJWUQlZ
otA+zARahHETTZT8Pr//yznA/lleoqNr4dGhaoWwiNzNn4Qdtiqge8R6y0m6f5YtaT6mRl8OhpRO
F6X3NvCIH8igeTbi/Fa4PJGzmSsrsHCNBJu7L1be7PNgn4/RpzlTuW2iM2eIoxX01KgrEgZ4zgK7
uXqyv04y31Qouu+KsQO3UFMN5dlNg5mlFeYXAws7iZ4fIO8OccHj2fobN4HJFTnrYjSPYxujNNe+
FkX/POfJGBkH8zDOl2jQiW96Kk1kdQmjFFjZviuMB/Bgd4NIbkDKkpBojvpm0lWZfxR5wltnpO9/
f2/Fn8hI89VEPEZGlCNc52cyUjVN3hhMPYnutb8OOPVFTv88Jy9zrL5FjbZqPxxZP35/1suK+cWq
uYw+6p6ylzt/II2oxFDpp0eCebZDynSM0VOOxue//6CzJO6nQagMU6LBNCRMKPNnIRn0Zb8KnJHq
19SAW8H9ZxPI43T5jabpmc7MFo7hEiroeV4XsLR6Q/HUpMRYpCnmYgjdqX3xh63JrcZZeZ4DsC0/
IeJHfqT6NhRUhYiVcTFrc9DjSc3wb4ZdeiNZ6wZq8NJYpBON8XvlmduQ9Z6N0DWgMStINBqG9Mn1
gfhT1QU8frMSRomRYRVk8rJrgaWn2be0xkNii5soO9ZF85zMA6b7KjyHzCAvOGtMDQQcfE+kYvN6
AZn8/n1caNbByf3VwJqHwJVOH9NkmV972Ax3npvd5gDrwI7PFv5nvcWWGZ/nETM5K+EhWFb1caTj
+iut01/eEJfHkLWdEaR+0r2xbvSxNnJDWkpLmL9JSOoMsKCIl9KCurUVwmIh0k5M0c1qrXWvqXME
3glP4ueJhG7q1kS71N1Bpw9actGqOPr294NmVjH+adCgxHIU+xYO8T+rsVqntkUGzRiJEkpAYuMI
FLr4Tfs8J3s5VPQZrPU+n/orva1bhkQ3MvHvuBKbjFbvk1a7T1qohiFrqhkfUTOtQqvczJnwkNX3
AH5ZenxrSzDmO+l5J2v8EhrY9Zrom53ml0IjrdzxVvEUvTejtcXnd45IfSWrOYdIFeFWnJcMFh2C
U7KblPVDTihUavaEAfE4QoOOxuTSut7KS7m+yCfjiJ4Bp+0jGryNFhdPnoeM3erumxFTflMAUACY
GjfDJsB8P/nVunfG+8CncuZX4DJ2fXXjUPvh6esiTj7ndnSWhr2cb1RdVvsidZ4yyuhRMoDEio9z
GFYoCXWeNx+VY20xJJOJ+zhnpecJ9m5oHJc535wIlCWFpW9+TZReYG9H3VvN+WCRMB/LMv/FIvAX
91WwN3Vw7eNiscQs/vtBZecmGfDYlITBLDAV6VyAaHhCkZ/eKxsiiUvG7d+PpD+pPJkhTcGOU6Iu
RU7r/LTzjClDyqlnJCm7ANJlLA0TPPObGVOgYjU20u4qonmn0p7qCKxajCDA1+jeoMExjOruFx/n
z9tOPo6yHFT3Nv9X85L9wwWIXKC3w4AQO2W45jJ+8Iz2eXI7PHw+GzRf5C8WFZ3erJ/JPlO/uPxi
fvk/7ghmuIHNRlzoEtfOT9e/9HH3aT6rBvTw6k7QOzWi+OzGNrAlAzs9sACgYpUXPoz0AsCmWOxr
6/Z5xlVNPqiB2Kg/6QON6TjCTzUmzGRaP8El1dYQyglcH0S56Mvp0rXqVxPXXwwe01USZaiEVyjl
T1t2XcGpEoL2DdzCU1U4X01J0dU3uk0nArQbgjThgTYTiA8e+yilnFqcJPlaqXAgY342eNSwAUAx
rVj9//7G2j+fcAzh6I5QusmyrNhz/aSXpo89JrbDoV0DFTjKwLjzP2eBHEDBSJrCI8IqwiiopF+N
2iagq+HYoAbvpRYjyH18pYOlvXleetTi4DNpoXwHdqM6+dnTuCcUw1hQrNx1GHkQZiDMsZCedC06
R5/w4RphMuHxd8zthCeDnoktPG46A0nTUME4MnqHl5uzHyGXL8J1hcdzNUUcxVjunJKKMq4iMpP8
b/NwyEtuaIqUkAAdjiNdRqddc5ZSsFzoqfYmAra4Q8fmKqrch6wNXob5JBMQVYmQpsDrF9/COruB
uWVn5nSvDcbxX1xvoaufd0CGybkZHTwHSwPx+Pc15IdHyehriEuSDV2SlsjssuPUO4xGQU/as3ec
fGL3MQiTd6m/6tl4SnPOL2REhrQY86nBD8T5ifgOOPZ3RDt+i6ru+j2evZOctyz8jlXpfLUeysL8
5LTmS0foEdz8Bm0HXQsyRBNKlgUnrNhNLoobZzKXUHoNqpUZlCdOkgvMz7ZRwJV/0ecWU8WsSG98
1nj0C9XEmMID9ZbSb1nQ1zNy6lkdAh0loYWF026LTg4aW6m9Bw7HBDZYhF/Qrhs0+HqtPdAZgV01
OvBnIvaiC80t/buU0tCiG2hi9nVlMtXP8od8QnDRF6Ci6Eu7APlgLWKjjcZHWVFT7wfXpbEkwDCV
FtX1Ig+QM6CKgh9MWQ/Zd2hXgD36cM3XmOiLF2uVwvAd2pcMNvZysgus93n8ZIITWDQKLZ9DNh+x
8PdwYMJ1Z+O9sm13R9QobtPRgIMVuo/fJdJRxweenh3bEfRPJGf/gZoY7WRmJ1CX3/XOako2JvXQ
VRYU0dqRLjAxNM4rWr7XPFHxfogzACgWmEqbMJKIO9rpY7y3M3lILHrwodA+2Y75Wtnl87zozOt8
3VbE3DARzJtn5WmM7WKy2KPdt5LDhKVxhjXm/aTdTM8qHK4iTm5AfY7+aG77HB5EYGS3lLHXDz01
x769znsBiLcPs5ZVNNyzqCQoU8iOxiLK1AqKQtHtkzmCs4ybfcrZDNZK9E2bAlxlGNmI2Fq4x6YD
FUOOFH0+EkYjDsQYY+dUwPg9n6xFUHxq7QjtjiBISQRAyxhV5Amnmly1HU61YKZ8SQr8Ja0Ol5Gp
z4LpIAzfy6A8yJB+tZkdZ7+SHQWvnqj3vWTSt+RWYH0jxfYCcfvG+f1KU/Hd4uCsuvQ6H8QT1V8R
Z1wnAF5ZOcvOWp1yYnEv84y+LN+r1ZIbdb3b0JErakJ9S+W48cLkXJsZTyrZpfAoH9K2vZJBLZLp
PYk/8YGf6rjCLsqog1BKQxZEYamrR30qteWkrfVeh+AZE3ZCyzKMB2RjbfdkT+KmMGZTdaZiz/Q2
U0QIT4nfWx2anZLkwCJkRdvHVMiYlLlO4qFBqzip4YZnx8jJV2PzMOc3l6Z6SuvueS6o6OM7CntC
fQaVoKBtrw4EGadzn9Jn13PJVk+f5tBVMsk2sUn0csn2Cpn3Lo7xczndM9aQra5b2zHpXyObhmxw
brrwvY6ZYJLs2BT5sZviXaCZs87rMv8ZbYPneftvj0Bv8oqOTLgJUDoZ/tFR7c0YmewJXFjM5SSk
utd0LuGoxlz1mPL0egLynnD1fbO92npyliQpmNqcQgs+Gl+mHr+kUmHvdCmQE7U7lU+E/gzqyUfJ
Nn/c3ht5Zvx5vziw2tOGhMzxjDD9UzURm1Ay4WsGhZiqeTbbfqV12OS5Yv3YXjPffZorZHGQHZMQ
+Ttp1kz+OTHZTU61e0IUQoV6MZ/6c/R2jfERwmKZ31V1+Qx7wNMYnxlIkaZTxdcYUI+l3x1SWpLU
i6zJ3iBTRGAN2GjevvZjwlFsxHaAmZRzYsgJKsr7q+AiGaN+Tez00tbRe+fgdwAPbFKvdxrONH72
YgRwnbT4fT5OUGS8skPLcGWblybgdFw5wB98m8ZFVfK66Uh3IeT6CUpyTAiPiTvKg+hySDnx1qrQ
40QN2/38/7F3HsuRI1u2/ZVnPcc1CIcavEloxaAOMjmBkcwMwKG1+vpeHnXf6xJtVdbznpVlZZIQ
Dhfn7L32UN1rZmXixyP5CvgAPuQRrneO2rYJ3JXbRK9Qc+q9ASvGkpyx6qYFRp5r6xG55UuZvmrG
NPH1xd9NJO8Q6IfrqAryPXCne4ORBx8PbBs61iObxpwGUWPaYEtyg1QMBOoR0uxamQMK0R/bzDNX
o9KDltgtIIURG97P/Y88DuOlCLCmDLJDxGrA3sV1vzVcL98GpbIBA/rQ6BFuEi9sV1pt7jUjpDLr
xV+m7N9vBKOsoBFUNchigxQy6FSsI+HjsDTadp1ZNVjM1waY2v52AQGRBuugCzcjIA0UiVqz9coj
C1NygD/AJKWX3VKY3AAStThNk1WTXBwYUnPZNasotgSY2gRFM8tW5zku2sjhvqvsx9ZRCFeNO9aa
9JkGHqydtiaJwKPUNkI+zWNt2hDa5K9creToZH3dLsgem18JjJCV0UO0Zde9muqfOVSW/ewi2Chx
WOI45XkTHUBtZ/Y3tQ9lCBd9ve+d8HvSzlD2VHeH7DGzbR+jjMXKifJ0lyvS/VyfExN3fxPUjwX1
WYBqpVybSEyRvwwHnxlhQx/LXsZkdCF9k8muxn5uwzcKZ3PaeqoV2mQPhfB8ZMgscdI2m02L2V1k
GSL6mGsL8whhf2iHgPicGqMKMQR+09xXFAyAKvv37kh+RMKhMEEvtyr5HmgRHTQ3j3f8e+VLZlTN
8bkLfAMbbeGphZ4b9yrulx1irxnfBE1/+BGuoS4PvgtHJ4SgcAfo2oq2g5nE6o2WIzX7g9GfCKlu
sA5j7maKHU6dj3QWRgcxBnMoqeJXO2+Y5LpMegWT6g6siB59+/4LYzaVECtWqV7kHEB8mhpGDAHr
EAkI2nSnOxv2DTu8+IhbFkOO3qzTNlESweoBqfDVaAr2rIyWQpM4kYygoCST+nt9IINFtSAxp792
bYh2v+XZ6q4AhKzVV/vDxwi2kno1b0zamWB3+XYBLrOS+8gsI0dsZY/CmHnsM3Ps18ZBNy39Pt4X
bnQcGSRbfPLfVG0PYA+opwcu4kydnnLq/CSb9UerCssd836kTYupS++cenzKkoe41nBdS+0r03X2
zDEGgOQazulLuSeSIYzgnVDesEYCUsLiue2ZnFsYLaynVcMQ43gG7QDdDqAbgM4RCw3Vf6AYeNCf
4GJ8tFr6YOcsBm4R7HMdZVcTfncdq2+hGXcBOXWqojFOqDRKGaML6p9U5QvBOndNhaWd0qOVXDuK
OuovujiIF7ilvwc3pQx6N/U9nQkF4SCza2GVHBWmdNnodFptxMgWy+WtiDazpSjY/aTurcw+nHGK
3MPX+5BFuQFzxK3y5tT+KtLsHTEXD61LgFOeoEWW18Yl88yLrqpy4Rus6iUIMuRgDBSG3NyxsFWD
hFP4gy29Sq7fxr3DPhjyXiDlFcIUa4G3GSttXNLhWo3kHANceBR2S8osSfKq7YQN53su2PhFAYfG
lmhToqFeJ5nfEQz0bU3y7NTFQC7ofnR5Vw7rsypBy4L+Dj6eZRu1n/mMiZwEFM4d9aoZTTT00yFn
L71umNn9NHY52AHCkgYDQ8dRIXRGQUoZIm++cz62SO0+JZX4lqEbd0fVNrCT4S3gedGbYt9Xd+5X
VfHde8U2Q9nks0pnaXqepvTWnCkytpFqc9rWP+bGeFFFsDowh4Wqp/p2feh1HFM8bS2/19vGpWvD
OaUm7NlkQ9KHVxtDu+k69yZLspLT6q6BY5y3qw5xZR599/Z4tDncR1TdE+Gy3IevyJcferu/9wpJ
WnppoK4ZabHbLVg6J3uuAm5nVHuSBp5to/0ae3K7eoMvxeAIqauOl6KzdmjbDdvDvEGfD1bbSb1f
VTxVF6O6Ql1mIinsTmoXNdLxWTQR+1I3f3Bq6nwxD8mNGB9VN3EckJ8tcdszwdqsUeGGUOk30zrI
li0wRggCD5cQIV/GLrw65ls8+nzwfLComhADuyfYK/chryOZk9NYc/4OneiKDnFhyWzPkDt1/HD2
WeQ58RfMeNsF1bkvo29JuR1FgxrK8nuau4+WYX3rhKnOmu8nq9ht75jm0LUeRdW9mW34Gjrs2rD1
PagPC/S7qqEsHL0+q/GqDqO3F60+DPVCb5s06z7zm2Nf5Wf11UJ/2mhjeowEtE8vWouJYk0QZx+q
yqkK4AHOvbihr9Kaz+VQrZTop0N46tfdUwToN+VEbISc8EGdZbZ4aHjlWVNvbUG5sivZpF5UC1P9
kdpzJln2ob5HVRpTnUPT5BEVZrwP0BHTUPpwOMqQCf/k4N1TU4faSpZe+9QVUFz4Xdirt+pjV71P
Fu8nVdz36vSs7k9vkrPXUuFPTJKs09VcIF0q0ytb272eP+hxsoh7FEj6HLxoTrltGQWt0R0SKz1Z
zTHz6kOjmmlmpD/xwU4MiWidJz4hSf2bq/q2GVB2sztGHTc8t8+cnS+qmH+bGWWcIwy3XyRLti1A
LLBP/Ei537Rk9iui5i2kPGbE4TEX2cnWom9yiA/DxFZIzzdu3K6d6CGfgjNZjAtdrADO7cbKspd0
3ndqUjVDCIRWtqs5rNsMADtwXyTiTIRsat8818UJfPXB8D8a0ikUklBz+M1Vxyut/eGtxRgRheaJ
8judUV6CihAVVn1Qc9jYdGQcsENWD9nRnZeaODaV/lhWfG5uRD6mkz6o+reqoJMA9R2G2Xk2/Rdt
4MnP7ovq8VbyYlrdh2rzSsZ9rr2pIDr1KSJ5Z2RXL7U6I7GLjzhl+JxzKrwPZSpfNDVV5WH64M/M
clZCwZmiblUMeHY7dhQtq6OYzoHxrMfYEYvwO7aT74AOOcQoAM0WkesIvUsfJfrwDI/6UvhwUswM
9OaupeTHYRjf9+gBuPfni+kMT5bSYJW9w+HXW8epCvj0etJl8o2udhM+Sirg4hW+ygNMywopGke5
2KDz3BbPk4CZGfRsSSN7wJfpFis9mj69ONOWecK+tGpw0Y6yv6eYf2bTth5sBE0tn6jrpNNaxmpD
Y28mIkBI0mUlzuJunwcS9TtFuNpOP3P9y48RS+UcL6zuFfXFMiTFMW75VBxLYkjmh9k1fUq1/oyh
2gxrdIh0p8bmpBoeDnSdtnCz9e1qDVSVC0ubLjKg9po1L26dfMbtdEkQKsKFubgad+kFu3rC3pfa
mKWQ81+8UPthZcE6ctkWsfDkxEQ61CdhrJ1RSbZLttA4YiLiTJrpSBN0Yw/dvR+xBS+9d8SAwYJM
AwJGfGKIQ/Nij/1TYpFjRxjGE8UqcFkcPWaJIbSpOfoU8tMBIU5QfI9Ri2qcqzln7EmkQADSc4zo
WvrWDjk5m8i+21AS+uVzeZrZvVUJdw7ZOlhFfJjQsVat4J610jtI0jmYLH9AVsZOXKafg6U9T7q9
NRxCF6axg/OlLcs4fk+QEy+0EJwd2udtjSsPIP+mHzVKsn4QLHUbE2oL2d4I0dXdLrVJ9WXhOrOS
AjJEiLxAzf1h51hvYxkpD/evBAzGtmnka0OXfWHBaoHIaWFRICAFt/LKrlt0xRZpDcKpd4VJN8F3
h0daoaiaU1D+gj52QLClXpEWV6gm2wyqdaHN7w58bXaN3KiLTS1sJuTxJHatph7zC5QdXelDgudz
WopdAUhgRRe73gWjfiAjtFwIm0MY67+Br9Vmx+cPKwmpltzKYt+l46eJD3dhQNxCGVkepQ/H6fbr
xSgfSzt9z+EcrGESXVzE1X3GTekBbqSUgBTDRqCS4+iJdR14VBTcVX5lLhOiWpYFm4RYONjI8/Th
9hgMmEx6YuQUExpazSXG07AhFyc3n6sZnJyLNMOfEncBY42hGAG+rECkEw43DFsdbegiipJLBvom
1p10O+c+Az8t3AVkWdIK60hAOg5Oty89S62fPjHHU59Nq6FuTmmFMxrvD9OlPZ7xi3D+Y0alzzyy
cXaNh7hAoiGNeNVIwrekQQriTOwNgTwzut14VXcaCIYWQUzHh1OTOqFVAUFj6KcFwoDZpufPc8PT
lUbUjU0o/yheODZ8plprriYgTa7O4gT3EthkE+0RVlIwIWSAbxyTopT3WY39xgy1ZSggPlLCAJum
piQKhLpLFpGBmsa3w29USWx5mMsHVYz5LWAXLfvSXxNt0WCiXpdTfpvgWGiyFHoqRAXhjs8RqZvE
n0B17fEvIwL8oCFGEBqavSjXlkkopzW4uR1ItF8JmSLkO2xGV37mzM9Lc5iOTYMiqPLgTWf4IkAO
NQRKclAJ3tsGZPAYo+8xd0iVLiRG7TJbP0r56Y9Q6NKOj6UqcLzTJXBzQ1+Zjn228uPkaHfEFtA1
cp2DwA3CmYRP2OQT+e2/8jn7qPCuxOF0D4brw0udc69yY/OEh0Nr/FLXv3I7/rzN99FYYxMzxcZO
+WAo64H6nmHeI3xmd9Cq2qln3Oed3KESvxh+fIXjp5jQ6aepMeWQtHquAPqh2txkZgrzGntgzbTj
1Nl16vghyg0imwoWrTkeVxXRLJbNH8PCo7XSvYctGC3yR8BqJ+MFRTFxis6T658DwNgs5PoFLgbY
b7qZVM4XYTdcCLy73qapOtrEfXjy1L/2ZP8kbefgdf4mnNlbj9FdVxjfkeFl69sDKwnFEHhrsEl9
jkZMFpKaHbk0yANQ0IX8Jb2Gl2+yZIXAhKOURxp2bI+Rcl/V6wS3SvfpoFXq4JEwJEoM0G7i8xGQ
s2A09guOtgc/0C/kQl35wN5Lb9w6A89JsL7nBrNqMbG4rpEYXVszOwXMYqM+XYKA4lXcUzDSKrHT
JDGa0LAWt5fixAwz9UPh/Q2LHkkykiOiUtRSM3D1zXDRR4r8WMYqSt/plfw4NHCEVPY+aT8I7JjQ
++TTr2P25VSkuLzGxTbPmm+i66iT5hHtGLaOGiEwRwtKqINK297JgDaK7gbZejYMm7xL867vyV8I
Ak4/kYulxocgl5g8jtDknaIrvgZk7y1ygfLCo3VF0UuxLMKHqejvUb/+sjUPWTwAaJsZWccoSulX
+0JAz9oE7bAgPIHvA6G442IWUTcc8+VuU2Guusx4MSegmv3wxJcW3AYHrZKdXxDGSR+RsQpiiaRr
EiH02V95HjMPDaYfLs78KeRtFz3lbtcZJKB/mIKaNh7Ra3xyRnrGkfuqlSwjXlVjKqPWqLqJRtM9
GYaJiFCMJ5I1zpoXf1a5e6bMh3jbTO8Fvj141/IgEi6vqL/T2uEaKp0zNssKi4UPd0BfoTjAY+Ky
jMKPYN8RoWGpexx4Hq8Hl3q+xOn/0ej+pilC6BZReRrJCLHZsWlgCkfWvElgQe88epO+Pm6IuJxI
LqzePeJkZ/7ObSjfvj2bg1nbsGiYTnZVez8aeJwlW51YpeFnZ2FKwPyar42alVmb4m2J6D0zHWb0
mUkG54davlGeF/MqU+P8towlnIGWQJWvoRNf7S5jw4UJ1MAPXIjukUIX9SU1E/k2mQYyeGGiMmiZ
Lm+jcGr4X76MP92JQd7GA3yZiYpHhuna4SdQcoAHLK9p1eskHEYLOcpr5xIUHsJ4TyUblASLc9B9
UILZtLCLVUb4JagRyOMOyvIGlK9+sdSobVhu5xTC55wxAAT7q3qOrpk34qDnDwZjLUy6UW089tuy
Zf7Kwa6m67Yci2UDyaO3N5XwNDAhLBLUAV3wdUtLK+OVIY2LnUFxDUS5stWuLAzzfK1TerMIFd2O
rn8ogRD1nWFsSA5gv5NQmmEbW6xi7ckJx3fPZ3q5vSUid1yFQVzGaXIV6odpBo/lZoXQjfAaO5Qd
nGavlfM6KE3izuYiXWfeDDgDekeWm9HGhUkspNzcNpBWYN7ZVYLwL6PEf7u6vCo3lnaxNEoDZTDm
VCzZ74bAMpqWyKiZLDl74hww9zaHIYMAmRn9zBauscyo6g1T9um37OcbS77YdX9nUeMivRvXAYA+
Pq4HzZ9/3ka12sbebms0jZ09Tk+3h99aBKJ4JSvAbF1rA/JAFfKN6Y1k2nG7ZaRTTsyUXcJ1cSpQ
3z1Mol65iUX5HHZ8U/svcUvfDVgvcSZCX9oiiqE4wQdGEvMznzy19eHg4tfhaxTKBsNybhzTvtq5
DGoI4SPWXZOoUWA/XbcN6rx4KWBNCR36doJ0f9XVGmzHEdS3w6PVeo90hUIcQ0y+AIjcg8MZGG0/
7B4z7z5qDKqK/OpvE1P/YXXhusAhT6KSNt0VtP7iNv82Rw5PE9Cx1Vy6b+6cnuag4qINeh8Cb43T
JLiSQJv4qqXoGdxoXmN49t5yYOn7aoJTu9Solqz9Av8FreCIFh7ehT75TRvbeOTSQsRlh245e7I5
arIT61Wl+y+hSxfa6fSj3+O0kEH/RuA0gcjBXvXLxuYD9A4R4YKlaKbiEwYbC3gnUHq9XH5AzLGm
g26OcGF8qvBBQCm2RIvHVw10JCqLTaUSoGz9icIhNKqOxbvrxnu+pU/hZ5sotGgPDwTzpiMwlGDT
BQIcEZ3GVOrk17SnFLU6Izmi1ItTTzeAWESZClbMkoNp9J9zQuF4css7LWaiSFqJOKN1HpMR75Ux
3Qlv1LDyaw9GJY9qSk0sbkJnyqln2m32hG2MEvZvpDCDIdX4BtobnaPFYOzNGMOdp5ZZuplsl/X+
Ve+Y9mTAoKTvOK6HgdYakcEo8+hJoKJ1F87P2PQfhNavspQBUheEpHiqFe/ppEz4HE57fKtl1fRL
u2UmEBRPRd09DKZL6LXFpjXUXjrpnwZZsW+Y5ddAMscqqLXvcJ6PU8sGtyPLbl0SehXQWwZYxI9B
97LxippmTnXAT8PmFnrNqggA9IQieowp2AycTTJRHuwInllVjt4qIoolMwj4VagTvLPkwdjUUjg1
3jofQaiR0xPhRuklVXmUEsXciN86W5aGijv0FS0wYLylffh8m4o88WERHIaDEfcV3WUwVgOoFPV2
xkarVk1fHXIN/LxDF8tMsczkefgxoY1TEKqLL4GnOPiiYgr/TsmVQJ8PV0mW08Xi+WniLfQnKDAZ
rVjcler6+JzFwFHIgTNIcdrdyRiKdJH+IjMp32I+KBYAgxh+apJvuupHo9jM72Vv2tvbbFHCvRFE
rAPLWvSz/6vv7J1jsfn3QvsYIsumLvAGSpRGSrvPhHgqM1XvlDHK4vSqBNA9YWWLApmAFhO1GPGK
/uO/zCYPv8nD/g8xNw+FzNvm//7HX4h8UChdrCO+sJWHQ/xJuN2JJiGAPKNIXHAwoZHPIa3r126G
6UGpAm7HCgqCf/9bjb/qe/i1wrEdkxYkEj4TLdvv9D0eALdkdoCb3TrLG3e2nha0AMX87HTYZFHx
Wl6ZLn7TK/+vDekfaKbKT2Qph8Df2JDkt0yn3/NM//8/+jfR1P6XYwPx9PESmcK+GQ5+MyEZxr+I
73WET5ywjgpcIEz8twnJ8v6FZE44Pq4AYRqeyzX8PxOS/S+hfhSDzjaFMITxPyGa3iw9vxc/siXQ
wXxaSOMMgU5PiSN/N6DK0IZsXrM4y45TYwoRq5gee4tGWB5nn1FQJxvZEko3ZcPaHEW9IfJoT2wm
TtbJRJg1eTRAZ/nkjD9vh5LfPcv/5isz/vKZ+YKrwpJkmcgHHcv54+WxKWPjTMDHgv3NuInMXzMp
xaTyJa/kbjyUANiWTUcnXCfPZTlnVBjqsHsIY6gb0iedRgYhItfxs7HYnkm3wK+k0T76h6tUV/HH
h8hhSLhkPHOphq3/SUE6wFlr+4mjN/UJAmVmYd8F5tHA3/yQmB6Re9ZOs3J7507lVwqjlMYKeOqJ
hIWKPvTchB6SfXgEFG+b7d9fm/Vnca3hA3JF4gsj1NU9x/jTjKFTxptFgPJR6Cz8Fhz4Razl/oI+
29sY4MUdQ3Kz6qopICLaTyVCsnPZFdE+ynXBkSUjMK0kzJGAhFp6mz4CnD8OACxFxxY8nVzEHbnc
U1XDmRVn4VbLtX1IVdqhE+B0fvU8msmTFxOcY1Kt/wcps/jro3dc3/TU94V819P/NH77yrXdwE85
8pUD0L3a+iDbBf5KbqwT+laEldZQCwOZbNKpMM+ct7a2Pxb3fTA8j6180KIuPHUDJG4a8YBIKvFi
QOpZTDHZE024q/0A2eBo31WCCon04WoasH22wM5nuPc1sUSFvvVdDp0Vu1d6tfNnmzv7IHYs4H2d
PGkNuHIPFkqWUEOxKaiCjqdYYLBliV3nJX8E/rXPqaNsOExka9Axm38YA/gc/zQ+fQqSts5SBSsI
lfMfv6Iq6v3RbdkDmCVQu6x+Jy+3ZLG+u0luvJ99qf3oNP0xniK0SLHyyrrnHIojYUXIy4byffJA
RAqCuxajEW4spHcMczZMXkm+VDFt5in2gHQYj1FAaJXnYj22Nf62MNbzzD8dJdFQPxO2cLpqbP79
/f03s4Svu65aGXXmRgyaf7w/Z/LtEfM5mQUk2QLc/7Jj61GFXalVcnS5xKQMeDdgUBbQKJWlQFs1
RoqVPUuUBNSE/OZuQU++uy5dpbz/h3X7ti7/cYa4Tf+UF3XXQ5z7pyskeROo+kjZNii8t7LOnxoI
rLjuP5KTV9hbAnBJhYWW1GdcvFGUy5i4DlVS//LhEELKfiwTqQSp7NESoOl6vh5zJMpN4b/kSQq6
baP0iqOenmzKQR1CT9pDeJg5f80qL82j6UDfMf6HRy/+OkGzgAAiYIKxmV1uguTfrR9EqtDDqZhU
1G/iDPTSjuREBMMKuly+8HrtRUTh6yysRzlXu9KKz7eQN9qqj+rldEAloAU6+ySwRxwfy5aou4Wk
UGN6VLu8BzLrLIrcAeFJva0/egovSxMtLTCMfOAI+dD50TnSDpqD9JXMNN6NxbjXoOwvaQSQuobs
nQMzfD+LX2WKgQeFT7ySX8ZUPPkpJn839r4jKzr+z0elUDByR9d928Rw8cdRSaxM3LcWqAG8zq9o
p1Z65b0kpXa2gAt7iFcgzckvzn3E34Top8XHbWy2kvMJeafXyqoJKIijK6xJVIv/5Cf6K90Z87Pt
UPizDJ8jhatmjd+9Ooj+LmAAXl1QxV+KbWzN7XvClnbUg2MaNe+jQxvKllcV9hfFXOYd9wnwAoVG
s7OM/BdM8C8qk1e9poqFHjS3jMdbdiC2ZjIKO8QCP4QmntF566aCB5TpV+bADsrEBfQxym3tyZyp
V84qZE+rrbNGHrOZi0Mjoi/ISuyq8x61hxMQXRRdBy8jA562Sa5ZgGkZ1gYffCKpt01l/dCBF1w0
atzdRnrjVidOGI8dZcJFLPgaerrgiWM8Use6Tk7yVY7GY0eUChnS6DkBVMT6Q2bb54SbNwW//e9H
hPPXtdiHYwdNnOKtA7XjT098xFVlzhWghtnjpulqPzr0vIdUxeahrdKjcGebD0MlHm9fjxFxKzdx
YRcnR/+jDvGBAtqxMkFTXXtMLX3fDEhSQmsT6g44EgaNJFxCi58dR42vDl2vxNXWy4x0xALN/k9m
jFPtoSuLS3xT5mOL2zGbCzwXPLzAzU8UaO4aoS0zKDalnq7qsb3X6/TklxyFLXtalnN3DB3tEx75
i263h0ZWexOQ6xL12CPHj/fb2fL2Cm5TT6mZC28Kvv/+YTJA/7z245oSjoHdwQSLzj7xT96XubFL
YcYUr1tah+vWnxYuzfx1dQFJg8iThsvaDP9dv0w56UpCOYCjcG+lhi5P6w5NwW6M4MBu2TsU2szq
NHpRQnlRFQQL634coHFODt0beFAUksiEdZh7Fzkc100uLRDIdLq1MYzX/ixOk2pce5xk2cq+pLOz
xrhPq1GP1mxU0eJMmKhgHatmopESEn3Aiwfvx4iestSzj1UvVD9s4TWBdfBq86CXWnOwoG7T/kaP
Qr3z5CKuWgwtJXUadd8dj2UR9doq9kmqRabq0XwlFNDxH2UQfKIYo0FnGWfLjvxVVqoyG9tmwqc6
Eoj8B4J/RuTCxoX4ZRKeOF/PJ6eiDFFEfbFKyHDWK38k0B5Gbk4iDIyNs6McvqCA2ReowqLbh+LQ
Nf4du0V/ByBwmtNslw6oKPO+PzqE/v1bTpZ5y7I0TmZR0DvX54uNy9noSWfqhk5u2R5GRvTz1gMZ
dc4jeSJf2ua9lNO5A0iIrycmX7SSP4Ny1HZM+Nsht1zYyEGyzeO3QnVExOA/6YxfRO987UlFjUx1
/Ek13QG+LRkS7iq0koSfk17B8GACl/wdYc/2XtPTS5LRKxxdZ1f493qPC7egKwWWr9kVbJSRGhSr
ECjbKsLrOOelQj7TBSGcjp743K9xu2c0R90zEay067yK5gQdmVv9XE8hwIfIIa13R5u6dZG5KPzK
Vl/JElFEE9NASJvV7O9vhlPTw7kj+xUCMdpsMzvtKf6Y6atEpUs0a9GP6yj8KRsCnEMt2mik6fC1
r+KEEj8HM/uY40mVPRajqS/eeOHmiRbxfmBaQv7kXXyfaKUCOqjQkvdYdZ/avopUZFm6ZCVOl2c2
8KI7kmdcHDVdEwyjaOsaFLdyQYyP200bM9NJqwGEOfbnuCyjQzuMi6o0L1rPJFWkLZgcOszwTJmA
MO/uB8wQ923t8F92t+ocSmpIbsXWs9KHSZX6i1oaC0LlyQonxKrn27yNxlFQOSrs1aRMuI0kI23k
fCfQHHhW4yKm89BCevMqCicaQ8h36ppjFdAxqLmuvbx9LaPIUZZF+vss+BKLmRWpzJKN37PGzu58
T3eCOjbihdwl9abIbHc1wGP2wnBajyURrnlj3PneXiY2cZ9GVqwqzb20OvVTXSP1oPDNdG1OdU/L
v98LU7f25cBczLEI8ROFXiCGYt+n2ltAfOyicAZmrBTpfNmsYqlvogk1flvX913f7EaOUJVSWnCm
hLtVMlBr4rYE3uLcJxlTJl/G4Nu7wE0+NXtIEBXW38Rh/Ci0ROxHKouc+a70UpzlTYrjGJZYxa3R
LG73Wzvfo+4VG98avoLS+xFHZkZeLxl1plWs03ACekicwzotgqswqmtS+4T/CexOAWgAFJSEOGRk
ldNG5YNw0MWn2XJO5GdEsvW5snsa6kjqa4h84EIJ/6ERbI/DPslp8eclF67FbOMSyulwlPxVFQ47
pqJ56wJyW7D0+adgpN35CGEoOsWOSJYijxBCyYk7qEi66MOuV315bF12JdG+UqofNYwKo14wC/OJ
Zn5vLpswfWwHYIe6d7xd7O3lBqIuly6tEhuZQz42YmlVqDj0qi83beoB9VeuKb/Qf7pl59G+IeyK
hl9nxbwKdFt1ZenbXo8pglZUUlXLc9931zZiDxdYfNXBhFg9fu9RNd9b0VJSTL6QlEniW8Rmn7qA
0ndmbUdEeEkbhUCLSPQHqYn4YdhkjaE9pLZ8nlLr0ep7YJsGO6ew1yH+296pxOZC2gG8KNM46q3u
H+oRHIeOnXrUXyfyDFoHcDquorOnQ7+sWTWW1KkR48q3tMGmVsSgRov5uWq6DnWd5hMt3eAgyt6s
Fp478CusQ5P9Ebv2k6jYqEBtG5amWVR3Q6E96wAGUtD5RylQKRQFr8PFPp6Nrr6t++ydJTFdiRx6
sOi45cnm2aKm5FRl+jPh1vprVtr0JVNIa+aAZ6EnrRTXVary0uCrOHa3retsbRCEuSEe60JY3Sq1
rTsnjMTenl3obYW/r9GVYh11y3WTzjMnc2JZC5cuvB60e60PAkR2zQ+7d6t10RXWNorz9ZCjpG8V
2ynpOW5rQPsJ8UvISQNFDlZ/GVo0lcphrE+OAFuSu9G+c4M3+hXWvvHC+yozgFWC96eJbRCfBUdk
lYU8dgCO2yDOV7V69jVJiyinxoPqgUK/vEOZLC8IGd40gcM5SzRs5m5ZcghQzHMnOpPkCbrzGlpW
cF2qNVO6zkM2OfohtJ9oABNuyhFyVeHHiIWuXP/xunM8+1AC6eXoxfyiJMBmhgswBLDCwODd0DUU
K9jIRGAMqbYYxxoONWHDb51X/0DngkpEn371uUdzpUOYWZAIykZoPtWO9FQ7muxLnLsEYJLWMpeg
bQOt24Q07yj8MFWOkYOJTF9kWk0qQofDsPGbX6gKOUMkEfK+oCj7pUUjhsTNN28oXuzOI7ImRaug
207PDOF8kHJKDWUWd0ys8i7yOMnN+kCcbkZshj9a0zIw0AjfXq3FGDWIhtizCTFWYbzlDJ+h/OAt
hPWIdj8RzyQDUA40+oeKwMFDoe2nxh1ICMHg2QbDoy2n4jES4NunBAuRwTLZNAQTyyx7ImeAANsZ
tJttdJ/8aHufTfEum6D769gtcPQY7Y5jBSayMiEcRZ06yXEtNQsjOMtnMzZsJ4P0oa471CbSOcN4
ClDg7OI33xjSjZdq19Q1dnBTz1WUyA0d/EMwhmJPYskTqzOUiwEHvjNQvGRDFRKjMb8TFMeYz9L6
IAPvMyMbode9+j4bml2jefo69IdX12Mn4hiUQm8bpZuMpKOoILL0PbDAjGpoto2akdSkMRI920I2
Q2bw1tRsHmV+nw90LujioysJwm3sTvE6t1j8nCr3t52FekyCru61GeotkmWdsPnequPT0CQvRM+W
qzAZVEY4i/ZgFT8mkzzrUEnHNPZiy8Ss1BrJ5RmMpmWQf+bsRJdByQOza+9cxU4Eh14eHZtsRS1g
yCgVW0QtCwqy1y2Msrp3fCpoaayN65tcjRQqyBxhzA4/b4I1nrtx3TiM+4aApA0CZaQv/YhxC92k
w+ZIWAYtx/LOidkfNXJkWrL6xyYxynVQ832ELaYds/kZlmhlmijQFzRmQczOA85+wf5aT3sKNKqb
TjFmawzTndfl6HHHSwf4aBnHyO2sSXwHzQHwLvISJb8aA2YtTqCKrdtvjZjdL0fmAjygfzdEximk
Q7ycUK5skuDTQ3eBDd7jbtSzr6ux3hE7jK2iobihzc6+dLwZ12eGBmKMizUc0AHeBYeDpC5RppGU
Mcx9tZFVtxvH2cLzYyDr8BKujoD3OpQvtzVq8E9Oa2+kNr4AEIjOvA2o3G1w3x+jVtg7mxrVQhbN
mvnM23qtR41lSjkhzcuwtKcj6lU4gmxS1W4KUUZJfzheIzMJl0mBBMPMeRlIA/e2wNhsG1QAWDKw
fCTyrMtLBRd4XTpNuKyamWbsvDc921oG3fACUp4xHMT6ouuwS+jlygR1uY5VLy8hfuY/mTuvHcmV
7Gq/il6AA7oIkoAgQJlMW5nlOsveEGXpPYPu6fWxZjT/OQ39M9KNoIvTQJ8uk8kkI3bsvda31oNk
zOvYg+Nn8/BdPRp9G9843MqrXAcmEykeBMwY97OJYvenQ9umIKa10Lq2MRPvmjj1ByKReXSzJRcR
QfscvA05Tajcya9/SuBywJ9SzliOfz6HxDxSC7UgAgCDz1r6EGmcjwYLmY0bOOsWbuBKgVHm9MJ2
5GmQLFJeZGZ1d2UvIr+a6Pq6zLgjpOKwCng/c11umt4k+KG/nkG1SBw0W27MggAPAoKYZFDZKzjW
JMuBOVhC5nsheRKTjD5ZNqW7KHq2Q4W+xuIYSoD11ulNqNKFuebDDLAQGj+KGkbg7t7unpJ5YiZC
P2hTc7CS7b0RIVbB+2Ku82xJHu0NGBLytlqOfkIWL7RX4nVGGu5VqV1ilwlnrJLhkyQURwoecoJZ
kXBZ+c4i12j/88docHqtzGZmfWS8nBcuWc/kIOXKCdEE6AbH16nzR7doN6oqnKVNzzzfndPdRDlU
JBYvuSrP7Y3RBNoDl5PIGzhljZ38UqbzqkfNZeI9n9qw5zjO7mGoptnpTUm7eZ6snfJQKhj4E6/0
JLgZtZE8gXLUyRUn0JziUJ0dapwrYHBnnePpPneThDU4vOc2fGmKNHmWjj7sknSOVnaLG1sjhu9o
l4V1ZuDOUU/vrlPElLsZYNQejB7lKpLsE2kz6CGC4lc0e9aVKompcVuU3ssvqz0GxMLTtH1aoHdA
FVldN81SY0X5r6QO8wNA44yvQG6AXsC9Ul7DL6qcNdDw4nnk7GtWwY1BBsS+a3IM5lPhAfky94r+
3grDhXtjZvnZgEuywxeFjAtsghhn53ZcWOGsRITLYlhPWjDLMjWDI5CcC66a3ZhY6mz1qLW6YoIE
VKKq6t20BIxfmOesI+LnZ65jDcHDnMThjrg7eg3OmF4FJbEWSrsL4JquuOr9EcphtNKz+bGNC3GZ
F7N4zlDQ1IxfTt/dWA7tbSes5wu/k46VtjfJkmV8XusbTXPifYSCe9VUZKvrerAz4u4pHNJmX0mN
yFu8jkAzYKC2RXrQGu0bhbW+zjSbFt8kCWEL8EgPEznnGp8HWAL9TJZqukcF8KJm0K/NYZgRNqVu
PqBfr0ByYyiGAFEeOhf/uFFC9pzjPNmnlXNRhubuVESpQ85Wgay/lGW/C8YBb4s1dnuZx8+Vremr
InO7bTyE3141nQ0jrPa4ojOGlVl/0Aobv0XLHoykCzqtEb3ZqUSKn0floXWwo0DQsI7ZrPzCeyxE
ml9biGFQ6bt8tbguGUXc89PsjdOojYEo7vidIEM9I8R+KysEzyNYyE3eOuRmeS1ep06HSoCNFO7C
iwM34qoI69QvYtRB6C+cADUNB/IZ1Vi+tcnR25Z0+Yws22avRkE9rHOz09IID4FWiw01PrPJRaGh
y9DD0hp9ULQShSyjfaRx+wN6nmH0djhKvJivsl/TcCLOIbNfqoYja5BGEM67TwBlIGtzIPo2t2Mu
K5s1nEIkyzVkIqZ+DSGTE3eqH2dvfCILFwZviXjEqs1jXcy+sKkQOQgcUidRW6SHIXrjWuz6gJOL
Mx29ZlhFrUyuQnygs6OHm9YEcGMTfR3P3pOZBxwvLxnqQuauHPBlbB+DfClF6ud5bgjhKJF7Wfaj
iAcoEuz1jYc3S6p1KnR9O3ZUsqMCNouvI9lqYopWBIaNRzxnoNv2aM3qU+hhMdE9uABlm8ZIR3HU
NYvccqRBV8yOgUuY7dIz2RsJtjo5lkPsr/VhN1zazOLt1mWzUW5/AYcvWRIpnH4aVICW53UxwNXH
yP1P+tE/ZKk/TqWonuDFSFsHGQ52yVz61X+YAEQTK/EPO11fPmaXMCP8FSYd1LU+6ZQZOvECxJLf
FeaIrNXRnlTUV/taNKRYlNGpaaZDB6HB79wo5GGcRgwuyJuoI6jtJ/MDeCGflVYg4w+bxUjSylOe
x/dUYslmMrASgBv1/0lf+HcikqlDABQOI42lrWH/Puw0wNfF3cARBGYxA9eefGAFKq/UGP9Y7rCl
xbXpOg4/OIWNiK4cjY8Yz1R9nsuKMiWD2mECkPAydd03wIt+Xt//mpbm/yCtl1O2YO7+/xfJXFT7
8Vb8SSXzt+/5m0bG/ItF4C/zKMfUbUHY63+Cer2/kA6MsMIWloNMho3p7xoZ2/4LXy4Z+/NJA/I1
zb9rZGwCgS0X5i8jbwkHybL/JxqZH5HJHx8THSog6g5uJRNir/U7VIndPNMr3aKDM/BIp173QdEO
gKbzqvVgT7spqm4DjaaSjVNBZN8pY7U1/Ne1xqEmH1Cfz9ZD0WCcwFLoTbSpYhXed1qZHwxsmGDD
lF8776UCvULzbfCdsUYYaKE5Lw+mxhzNLtLXNLAhEtaXYqHuDpLCKcvau2Zg1/zDZ/NfiW5+H1Px
fj04aDoj3QUr9vtcRUlgvcYiB6rywEW77cJm6INLpQkseLgG/Rik98Yxh1PYoJCoKPr+8Suwfpe5
LWNyJvkGf1gLJPm3cXkUqJ5Dv5p+ZG4x6wzEJU7EvWY/pG7yFSpivGWE1tBpJ/pMtgMnHMfWOGnP
TcP4lKA0glVQ7RrWmpMlsHJbB4+4qK1zsjabCV+/aPXbzgQLlP1YCx2DBBg7vOGMyvgVUxSRXZRl
0VdhgW//x++PO5SV9U+3lKfDe0XnTzi1h8bstzfIbICCWqEHcJ06xssdHwODrqVlkBWRjpAojNwH
CPDqWNA1SH4cJt5x52KhJjnUJGkkLnEIxNgbieoqk+AD7SSxrwtupipfvWDecUoimZS7j+oqeJHO
VXokJsisp8DHRo+NdoJSEM5rgwa6iK5aW7+x0pBoaz2SazLbtIpkKvojuGdSbufGvkFfL/noI7Ge
I5H6QU0omTse7Vhgq6o4YKxHwRh3LplyFM0ymfjUM/Mj8VARK256WQHrYijHrHVB5DHIXbndM5U8
nhOMA2Sw0QXMb0f8T7MNb+mxypYMlYQbPOhZvLOAXtfsrFAYA/YndGVBS5mEK+Ec5MKMbUFKxrId
TdVysUb6GaMxX3c5ow7X5gekXsyk67bV4OG07kVXI6lXy7cOC8ogXJLESNlrodeH3zWOA3ORquSz
vaG5+Nq02RucgqsfmF6eBxeyTQHjLFLjgRhRVCVkhOlUKmFWQT/gZNDTkYqKaKBXaJHlSE6RU/AD
lSnJRfB6uNR8OLXGKGKisbYGaCtgddW3SU2nXW7zqPiSPWJw+mmfrajPSVddCwfduLuoi8eccdr4
SNfjoBE+RCQQBD0KWJpXFda5l9BOha9qIPWm/ia8fOADw2Hzg9Pqg/7DobL8a1Fil3a+zaxqzzAR
9a6JOcBq8nXvxN+keJ20MNsoDaRWP3w39F2HW7ebPmvSe226DcWMLxefRcGpY+ss8uCUVvUC3UOZ
B7wzHMmkdPsM53hw+elF/3xRhsGfJnNTkRKA4lhgUcfdG9PZhRbR5uT/LYhQjy5HM5/cesSy3Vl+
VWGpGPnxYUdDIQ+hJywT63bmdpQjqxMIha+K47MebxtogmtcoPQAJOYJIvPghoVkGJbjBZ72KlAa
d0oPf819MwuMpOadVNrnf0OeZLMR/f6ww3c2UFdCQrRRCP65zJpyoIMBwdXcXb2vjOa55Mjj2jvl
KDCEHg/YU1ZmxzQybhcZBgvydTjo32GKuYcvMzvvTYAmRE9nR/J7EVqQ3DWuYuIeVvNQbGHI07bn
5zZVfsIe9iu7DwzkGzNPI3DF76mK3uOROVurbid4XD+KLJFbd9hTrhFNrkJXQ1BAx2qZ3v/jpU4u
Arw/r3TktutLdSnhyruLyPWPNabu6FOecxpFG0lm02RuRGghe9AuKAnRurNdDpZ6jqipOTbjmA8u
tp58e5nYpS2RYrpgTRqWQSYaDjYhXWWnuJTXeFje6aZbq0Ut0bQ4BhhWIwVKaFC2dXalEJCUSiuA
P9T+1M00i+L3GZ2KmWUnHGbvAhPb4JR7hI0JvwC5SYo4RLuMRn8d2O3zcsF+JFRFeJ9p43M2oPtP
sndvMI52Hx0WvdOAQCZkSB0Zzyj8b+Oa10NJshNm9Tym9p019LsEGAPOt39W5Ur5e52Lpph6iMPw
4lk14Bb/+cLKtC84n8YgsFDgJEl5apVDC/9YluJOZg5ONxQlU/jtYHKjwOi17pCEJMkqPFFOetcb
7vUiy6qK/B3H/2kRiKXoBFc9uEwQVyWiduepbh7aNPueU5QoRCWBk7PEXbS85eCm7ZxvMs0QssCK
k2754GXmYYb5hQs5/RapuZlye/irryBuaghH6ZcSzkGZizIsbjZM8kiFa55p/R1cycziPWuZ2zuK
pmwLpa9XV0TDzCsC7syNI/mczBQpj1ZreJg89zmCeQP4F4dX2qCnVSzxlcPdzdDBlgMLxITX0tF2
hcL5UI3kAA8gApmX44PoxFHBJl3J0aoPHVCUJe/l7E50Sm0tMtYzDjJ6StoBHUBNBzX0O4W/op8p
BowFpwCfAA20ljEjCBfoWTYGft71h8xJW6wICXlAuGQsX6GtAAFVkB2JA6UcQ2sNkwWNWx+8eflI
rx//NagA8U62O+QwOj6O9hlY8hWYDxZwIFRJhQZVGRYtx2jYKws/Eqp1cqHSE4GLOFiyz8SJ9p7O
zf3Uk84zGghi7aq/bhP1SDFJJUfcUJbbHLr0bTvdQKisWCFJsVLzW2/02wISMHm7w3kufiUQibHW
UJfELaiqIMYPg6v1SCX+lKT20ewT3CIY4OtZa/eDhnLBLTc5Zpzj0JY0lbZzCuZp4Ii2IuMS2ceA
+qQWo+JeyAaAFJwH3VLSAuxNbFQlc2x5ITsYalLnRNctgVr6/DpFX4TaYMWf6SuJIh/ZAEs6OwKE
Rte963J+s0tc4nEsv0oUzkuaXbHNhz2ae2Kp5q9osAxeGaKEoC8+a1g1ulQsm4P55HKf423eKiNb
S3zra2OOA+ZDS6vNvImH7N6KJn9kcnEkMxUdc8ovNZDCKJG/kP5nrYcKpir9gO60NFxmG8GrUuZ1
SqhaWOvkOBPhpitnW6jrplQ0tjyD/o5JjzrdxCaXSvbVCfRTt5qjyndydNRJrs83kw4Xop0fc1Ef
mOEqoJXiy+6gjqjQa44lTh2SukLErJ737Woqwr6m0aGV915DorUW1hxBiGomSYGw2bb4GpqIoR7S
cJJtkGfYajOYTbsdRm3wrZFW9cgFzUX54JJhihSwEohlN2Iel82HjnVS3OeB+cTd/pqH+IrCzKQt
pNf3whx2bcNDkGadtprs9r2qE25WAgxXmFxxkM/ZfS2DTyC8UC1Uss/oujPEAAjpkWFLA6stBU6u
CQ+e5uTniJE8WFEn5rFP5vI0QoA03V9tfRUUFeMCUiYMc3DQkmnYoUyho2ZP+lXHBGpfE2Xp54s0
a0pTtaq1jD8iiuS8mj7JeIoGMVwF3I2kNhWvlijqM9oE+t9zmBzSQefZHZbiFt9/KXo+y1L7GhSl
Sx1HO1MntrRTzBeXArwhuRi3Ot9SsCatCATkZzLHhYqwVZ41MgVsvt0g1vZx/g2Rtd3PjXbSErh9
IVhWWVpPwxz4yp3dlek2h9xIt62KX8zMLTaqHO7GydBWVmYvnkojI79Q3SgSqlexXd/DI2Ayrsi2
I+trqKNXOUwTkW36oSOloejRb+NnFr41YB/vcvsqzw1zX2N/nbri0OvEDecGcZG9c0nzmblcGAM4
aCf4hiYiS1ZhZTVnVVknqVcXM1Hvho70qalYd+OAyWQ0vTOueCN15NA2nKS8pdiUksSmyf5C6ROz
HRUH1yxuxwlte9eDs3DfC7IGVmbgngklHs6xbW6gHG5UaMOipudqLfVBi4Ro2RZWChiQ32LDzIeF
PmIkKCa6K3NS76Zbq20mGw7W+Wrwem8re1ZF1BA/5tcnGbOroMcFuZ1arEDJQJbuWJxFG9S+ZnGO
NSrj0irCC3VF+mxk1KbvwV1DwYH7DswZz0PbIHkIOStcCVedOi2gAku8aGdbOXetjqEk1gHxTblx
19jQugqKCXeeKSKTT6or5rYtbJG2SRihN8DvB+FsLEn7MBAswnJJ/HJb/RsgJCGlOFrHoX5oPZTQ
+eMUtETBEuJnyLus6EK/LZ3FbYpyrFCPU6UEWwzyvLBoXgloonBkZdGLBQ0MmgKxizbwQ+1svGuZ
wA/QLDyVB7404X5kzxTvRY3fXwXRp5y9u3TyoGCaBotmNFJ6Bdq5BWWClbWilDeLQxMXV5RDmzpo
WawtzfDTKGR0bzdXdZr312lFFlkp7GcTA0M9A42xySgeMsagpcHjAr0djYOVnPBOTNtcK+mOMljN
Kqie1ZVqG+FzpuOQb7JEZWsNyiRTorHYTPWjNuuPVXOHbO4+KOXXEGUX7DQPaR1j4yXpUVTJnZjN
T4RB8Ain6rYebT8FvUn67lOgcupZl5oyzINtPKa88YyRvw3pIQuMlae5N24hEx/h8lG32O6LwO59
Q/8mYH01jBe37p3Xau59m+SSTVF7Z1OVjxrndBgJ6daI4wfDQ5XgAmDEaXvNjAcmK92gVKsuzujc
oyhC1Z+48yHNir1UQMQagX6yjtQa7MwhGIrumtPCemL+cdXO4YtMbGch+hEHolwdhaoHalyYGarV
PFlXzRIyysAuTBamL1NAptziWuWcm5whpjrO548qNbahRvWDmyDnVF+pbStuw+GCFMI4jlQQGwQV
+h1SuCu9F94xj2+nFmytQ8a2APEBCP5HhNYyIyQmUEYI4LLqxNi5y5wbjMPDtg20HPOoPE1DeF3z
LnwigCGcWB3j6mTKfdb3Cncoo+Ms7vixGG3I40baF0J6XpzI7qwM+le4h3Kv9PNW0sCZeCLTEaNp
Ldg4Zo1ejIUHyRf17PoaCXMQXOyvKRGvbszyLlv9JY/ih6DhmtH8QR9lbLQkMXdMIHYeV2w1yjtX
9865Mse94dooiAyNltvaCe3A52gLaGmZkEmDQ4iYauAtrkfnP0bQoJnO+qvWBz+lKGeGtXBu66Tk
cw7IquohLaUX1y7TbZXMqJrG/MpjDnXfdR1CdpOtAOkKLb8t89Mn4nfgrw0vEwmKZ2g5DCDQ8tny
xl56LTUFwJVKzrjANuW4zKVr7s4+dkN/soybsrbDdbwAOwirwn7VJM/GrNNjVF61DZr5PXT43+wf
920NjDRw2/e6QXZRj0gNSQf1xdQaaIz7kGfAuwkjQ990ob4u4EIjvTDCw1jbp8xjODu4euwvxS1N
Fe01SNz3r6fBM+/sLGfz7Odmy7IIAWezaeteoufS8WBozniHvs14x+D2wVzMwETdNcfGpKwDENFs
ULfsIOW9hyGbWRhE+zhO2jUyl12ETN+3xLtZR6Yv8mnasT9Lr9C2QV4S896iz57HD47Fw7bnt601
t31Z3E1cvP1g5R8T3OBVKdwNQ6v1EE9APZJgo1C3M0oP0XoDlHYbbqt6Si8tqvAJaCtPSX0ru8rY
VPrEFZre6D5v1SS+JuBqHBpAREsn4aBMWibO8dmYNzRlNfoqxk1q42dCoXpTR81Bxvl9HJByGysU
sUsfBz43IZfdU+EtTNZlgIx68Unm2Mjgoo8b7c7Kpvi+diEfJMp+T1pkQCXoX4527p4tGOYJOYXH
ts9fBkexZrgWSevoubKA2GSWHh+hzO1sZ1fBrwR25kqPMrAkEcXoTCOg64kGrrFrICUl0GhkJzeo
vbuCgSfUFDoqbkOxKX8Zhe34RBq0h9Ec03XPZufU+jbomgVumcNynlYVH+au0dk+Uf4Xa/z/NJj0
W4Kx7+eB6M7aDNg9dSpFtCkyRjXdE8G6ajo89lZxHklChsZKLwOSD9FiUlVbr2NdaCSbCAj2+9ZD
25HpzmMvEWGIoL1tYukcZlQq9M0Klura2Yc0QR38KRnLBgeOYfTbPHgoXPoIA5Ihl/yuTjBDRp+/
6z0zWLdZuwqNneIiE97QcNwibnolqdIMNZwiCKjUgx5C+Tp402cgw5U0vhHUROciCzZjSW4wI+QT
/NyRfkql+6mWMVKdySK1KjgwYqEBoCJ4VNl8lZfWpTWJx8q794EG2IrpkXxQ1YMbbAVSfMRUSYI8
lm0oIyVHTzVOMe68d9yLqVjSpbRe017cC838thL4SqlXPLoN8+IZnhjEvP5LNVQ3Xt2OPmFEXmre
eiEn+cJ2p51hnzGuU11I/RyX7Euu7B9KqhU+Ew2tH2kbwC+GO6AI1bq0PRM5f7tre9TToctcn1Zf
uzaj6DObTd/y4o9pEcLSh6NuJ4+D0XKOyQq2pGaj1awb6hNxGetWbD233qs6+AKs1a4LoD/gkEnl
W+72xKo+cRu5t0PjkThsIPcc3yArw8OHGNbsZhPMjcwQOqBUfA7mIdmklT1sGNn3C94EkYzkkR2X
W6zIhnoNFzdZ/7zohPuoMksmjIuSQ6jHCk1ISDW21D4S0O8JnZlxCNL03gLusSLi4xJPTXMiu57j
uGyONa050k/puevY1ORY5UcbahoNxOtQWtlOr4mWHRpcSUP4ieQDIUnxpY9J4DttTBJWVX83C9m3
DPJxm6E4A/NwGL2+vNVgtaxyFX3iUFsT/FSs0hTOQlH1Ge11JED038sQFCAJ17bUYIFYRUnhtABY
NI0qxCk/BKuCjrBEJpKOvcy3NdX2qmlZ+pwC+CndMuG3AIs2SOZvrCAY151jig2it3dQAdtApuRs
B67BbInOsDdzc2ow9XWXkCpTXjiEAnYIky1q2c43A/LgI/nc2BkGH4FsXkHo5MW8xOmwjx3E9FOJ
0sSGVdk3aJ772nsJ2QhlSpWjouoxdaN9V87Ojshnas84uYiEBCXHm5q1fWvdodmLSGRET9HTGOF4
Hq01djxRVuFVS6cX5RFZUnZcZFskZuzvQ3qDw+eTRa2g72DQDjTeDUlBIQzscmJS7s4yVY3ONTfQ
9nvR0cqj2wRJPGp0oiChvo8PFFovKumuREOjl0O+X3XzsU/h+NkMDrR02Aa9K7eYRnpCJNzpsW3H
nQlDBorDuJ169WLDbOnKW4cAmFvIenQVbHUdzGgWyyhVRw1Db6rJZzgWyY3omwS+Eg6W1j5wxfvb
ijAJ0KgsFYkE8dNWT9Abl9NYyA9jLY9782YoNNr75KedzN74VdttTH+yR7Wo+ktbjRAL63ZPJhJB
ljELfBfiIIzqb13M2HHDpftZ7UJ0IFSB+ROHs+vJZqHSrQ0WXWjCSVFcOTnzFQmOC/J5sSGtAdbR
xkr7b+GAkHegmEQR4WXxKG+oEq+7Ijk0Mpa+aYnL1M54D7B91128gx0PRMhAyx0iyAHzSIb36N44
NkJMUlwuGcDyTSIitIlacDdHSbwD0P5CQtiU/mqKFyzA6HNrPJZxglHKxhaTyZrTbTr66XxyQly5
LXInVSj0l163EUzneoPeSZZOrMYOOSoVYyv8VMmm0kLaeKF57N0m2mkGA1L6IBExk2ltfodaPN44
yHRmofGkCCTEcZY9jhkPXTInE4a3/pfS+30dumtVYxoKJO33kIUqhV8aTPHTbIp7WY1vbhalZzfw
xm2FdmJthUm1gofyFgcPZAKuZtjyeWO3/g/yJJl2KtMDjnLIcLTikLefZi0+nLwAbJSSXcOUB/V8
4MqD7LDFENXnu80gMDIOvPqxpZkQ2vGBKplYdcZJIxW/YV2BTys9kk5HNOtrL8yb42w429EaP9Ie
R0KRuzE2CvkAegAcEP4b2pxugLDoGNtvUHDTrTawlBQmUSrpLcL/kMYqg5XRZnycWu09cjXg0TGS
VcJPjJxDkpPZDT4Ow96lgCvWyijJClric6r+mOr2xa5Skr7B5se2Hq6teRlDUeL3QUtjcYq/03hp
MWN0nQlL85tFoydSusnWNCFIXUZ+PR2lZojNjS2dfY1fcBVZ9nPkmuibG2fXYsDCmCawE5mPYSFC
7I35uVzmzsIgtyUq9etpXEBKOSPhueDuGaZ2Jydg4JnD6FHk8Q5rGHtBdjKN+miFrca6o4HjJWCA
gEeiigjQUXbOaCvcE5ROw8jqcIktJ3Ya+jhdwDcbWIWWrb4SzB6HjFG/abtQM/ORRupcb5eLmlTO
S+iOrz/fgrzfCY37bAFaUtEuHqCHPioH/2cOlvHJ+CmnJAMyMFlDvJNqUTFZAN3nMd+mOW2lnyGW
F5dfRcCRXQVM8xxCpYVevA968ZypYto5tc3oE1sL7vWWTkaUji9dSvFlhDud0CA/X8C7Y80t34mI
CIM5IeUeVCTw9FOUhtF2bLxPzPmU5q3BvysrPjchjOCa6fEMVq4vXe8wx88iSZyrdnLXfRjHYFO7
gx7h4NKNaKuKkB1KMJqNSFZnZDujipvmOziDSO3Y6xezaNOhYOg1uvllaR2TOjmOmZj2L+g4OOXM
vF80qkwjAZp7NR8L7ZJ9ope3ccS617GCrtzyUBjF6JsJVwJn2a0p7A3eIn73yDxvofpniGThecT7
omJr0QNsAIW1rkL+MjmUAGw1cRxejCTiyOrN+6ShA1QpdKKV4ez0sZ0O8WAdUJ1VL04i7gPloOGH
bEu4BCEtZZ7taXVfpEmsPfSibRWE07aXCHqhoS+d3HeE5ukxw3JAuWZPVyqyt3OhDmOG4Ygkz+qv
wCSRoEBgmKz5YdD9Qqdt7GaPlRRV2MICnki69c1ZlRy/56PJnkKiA1oAPfW2xeC8joV1b1T2tZWh
dw/G6GGo05M9MErGAUlztsHr5ug8a7SmUtFSIJahP3TWPXzS76p035ft1jUpZ+1mEbod9MaQcOAZ
jjAQEqu+7GgUNfSzs6oKN174UaKV3NSDs5d1/TUMhQPiFFl+iplybRILtZlba19RT6+Jgt6NQUvD
zabDlcQmFP0ARmOdBgDexM3iCl1hDmicQic9BbNbFu9jViPMZaAM3Bm15JwhoebhIwtiZXcNFwXY
4HZIgZgx1dJ04O7YHbVOr9coQnGc8q8/nKrQvslj0u4mE25pPt3+/Mhe1sxBm2dmondViAzEC3CR
8pDkVn5ZTN+ty/ipY52lByguCSOPnsiwQfHkBxyxEShyXYqAWANKAUBoRiJ3scbwj4njMiTzUOWs
yokMhUXDG9RYVStkMkOAChAfpYZnFLDyBScZE0smlT9u6KnLqOtT6zB1oFHgHl8HwJHhCNafIqBm
+OGMidH8Bg9z5woyNGPXeBJe9xAjvEVWS4pCbBJPkgPwxuuhcx2DM1qPj3bBGnC+u65sRC1Y97rI
Lld2AvRCQ8pa2M2zEcursR9PfRxy5NHRx3QwQKYk4tzS3mTELFb7MXNvu7nc6elwIwQzd8BaXg6b
jhFxN9h3rtM+JxGA9oY0h2y79EfXC3ECLA8dVNOv9Y+wwxcwk9u0mG8Xc/vPyE50RH0UdnkBNPm9
DE3hWh2yiR3VdC+TjSjKEztHWtdBN17HDGr/8fzZ/K/GpAiWdFenOmH089uYVGhYdMPKZoSFUsBh
9kzn95nt8T3JzbtwiTrKLaYxWnkYFI48SRBgcZeJ/v2HKVdbAOFbh/wpe1c4yPXz7FzMwakYnRXy
yPcyfckE7VAV/Zqs+Nfkpe8/r/9/TS5IFPVHWZEuFkbdv+2+yuu3/Kv91z+JCP/tz38lw/5vr85/
697+9JdN0cXddKe+mun+iwZz959x98tX/nf/8V++fn7KP0FvWZa7ACv+gaYQyHEXF6X27zjm/+Xf
P+Pw648Urr99/9/1hTYPDYJA15SsOH+XFxo6wsNF2WfwJ2oz/uFvBC7b+ctC7dAdEyyWEKC4/p+6
EKIXYkRd12ksMIIX8n+iLjTgPvxZIqFzBIARKUzHABRGFgGv4o8SibZhha+NSq6IsFujEY9WzkCR
0+TBI5F4aLSt4xC0CJ0TdspURcXezV9dBDgVR7IjBK0HwuTuVStCBnntuQrTX6MENyLtY0JsGRV2
uetC+8vCh6bH6LK84kMy6PNHZ8lEsytyn3Kr3JE3bjEM6pN7e/pg2VlLTZ/vKZjY61p3Ddr1Okyn
B0u0l8pxn5tifhvcVOwdRWyeN7ClpI+SD2bT9UIcSVA/u3r5busc3YIQj4s+yxNyyZjmATwKUpo4
QK3TquwPmHrHdRYZ8a7syg8mUwghpfbtmuND2IZPbubtZZLcM7I7W1lCKGJNExxGJBuIrm/kGH8y
UhugICRXVYwDzA1oWKExf8wZRLcpJmqtt9babLgHVarrwqHX1fS30q7qbU/DCvf4XRhWH2Ohg3x1
wlPh9pupie4hMXO0FwxebGt6a/q69qve/Rqfqd75xej0aD6m/L8YpuRgfbhDR8vQKh9lSENxEBGR
6UsOzIQ7SksgKztLT1LW8hUI/0jw3M4Iiisk9Z8Yhh7qtD4SLVBtmkicvFDI1dJVJVmT8rgt74YA
K795YyudjI9pPUGIiD3nm/9uWb+OMbDLbWjDASmrZhP11ptnqhg7uLq1lrYHo2N8Ie65gyNw1An0
SIlH3ygVQywO0GXT4u66EslhYu1CTR5cbQw4scqzwWNCORL8km7gM5bIg/7NcoNfnuHrGl7itvrs
QwjOltpNGYZ8hrQ0/KnVoIvnHGcaVCBJvfT0a4X8vSjFyXUp1mY5/co7cr5TZtWK2S3uUEmHJDmF
Ltp6TA0bZ6bpkKMvOugBTvpRZvU2OZC3lDNTA4sQ6GyeQYbDRo7FS17BYlZgq+aCeRmdBYuJZV3K
/MwtwmFrttmSXd55nOGr1p35I5gtWPW6eytb5nJBNp9MTBAn1eOvtmucJj4ffSvy3KfUBpCxJ+f2
hu7DZzlAv0rWBbrlrS5o0JhT+hZ0yYtA1rrFeq9WIuHgF7XeZz8svptmwwLwjDXkP9g7kyVJsTRL
v0pLbXpFCFzgAotetILOpja6mbnZBrHJmWe4DE/fH56RWRHelZFVu1qU5CyeboMqCv89/znfqXyn
aqh0hzKVSWa2mZXJfnbLFxsGPN5I3gcjXY51rG8Xs2QxVwLJaIUIrwVmoEDNaJpKpZdZmKhmUJpF
he45E//yIQNgWcV7GUiz2/ayYvPeE4/oZSG3xqg/NvUqkQoU3NIer6N8yXymoBOpxd2SizIwoqc+
4dDTN22Era+GngvXf+N5DVlMcpxUJBl7u7Yzv/divmmsiTMvXeubPepPX/fbYXLO0YhMYZRYaczw
dlkr/xDEfbdxoJNUp6Vp6bGiiizilQDNsZY2AG2vtyzbXlp0o41h7GWvNSc6sC+j2+ibRFvxLRQA
QWH2nsD4DaAKQFO7Bp+DUPEbDqnkO8yhOI6xvMoSF7ZHqI6G3DMxpZhmGNrAdW6XjLO61/HRGmtj
j9AWWDRZbkRSP5k5J+laLoelJx04ZJ4bGJmEGs73SA3GW+o4axK39Y0p9HqVjJ/cE37wsOf9mHK1
rZvkLQyhvk9Dd08Pb34biRcSU6YfQbJFgFQc8zSRHQaXqqY0a64IqaKK9GZ10BHuLVzKfkiEnSw3
RKDYq85AXWNf32vAV7boKNWZjJpPM0D9kI3dNXq7eWw0zrg6tjZuhnxY1Bi+VPWTbQzoT6NpBwkJ
RB+uLlWOeYVRg9OHR0WqXzZd/JpyQ5zrtxSbaeREz11bfTQZl8ggBAWt866enRuEnmQ3wUXiBeRk
JaGLj5O5bJLZZvdecIVOPTGPLIN0UVKWHtJ4kdR4nrQQDn89gb5I3rOmoVCl16It8haI9+SmxGdF
QEc9M3II326U2hgOMryx8JF2XYf9D7uzTM9SSgLw06npPa+NG2fdQkbhdB+a/ac5ku3GhsEaIyko
0RV1QGCQBCSmHj744r0ZrTiIFbWOALXSKVFHNAdHs34osimAK23z2jGuspSHHXtMd2PMsfBpAbmZ
ccqJ+kWjF/5cTTcFIu7JcPctCMdtgxAzqPtZ9+6aEL9xhjU4EmLBUt5kft3PQRQtj0LRyzk3+OOs
3AGpp4ZnF6WukGN+BOqEWVeDCW9JXu3FsGfG+xCzumZ2TzrDaKHoFkPoL9H6pHFdJvpj6NJlLPSZ
tVC5mIFT99d5X3LFWBhcImDDwYAsepBaoQIINKzRx87Y5Q1JmCg9tC4ChArt4iiz7ZxUCoZH0dCu
qKMD4KG6EGBqoh9aN06XcKYUNgpR39hQtjuzjmnYDd0d/OSt1dCgEaXfaWMOllYYe72IB2o4RfbA
zeEFjueNY8rvth092bZX33hugZDAMTOK+DzFljjK6Q5kyouuhfNGDdm7ydIKTWPEaW7TABtJ+y5V
bwgPetBW7RsJNTSomPU36CxASuqDfVtNdnvCsTaUEvVj+ZZEHEZT/Ay2i19pHmjjkRQQpxhDRh4O
VkjOZ0pacZBt94QNg3rM+pBO4c2SW3MgIaDy3GETIksybbYO2ift+3KbWp+mkn0www8MsOKdDTMp
AjPDO9LZlDSYgxHvh0j7YjUHwyU0rjn9lSzhr1u9bikEwcldRk/82mfSV+iJqeSxx06HB+mwECQb
y7bkLUpEMLLV9Q3jBWXY3gnd8MVi8ihtdB47LLD0cELASqkXQhbAUpfh0wpNTNZNQ8fIzIUHpwgW
csNxrk/Tdw25GsU0uZpC723oxHSZJU9hDw9Zk3VXhRroB8/ZeS5vdtJoO1c6mLmbD9dpn4nTP6CJ
smrIBYuwMBbHYdSt25ZiHaoWNiXqG1kJzsXV3L+Onqft4ZlT4hRRfrogmHIP8qswuZWugsFd140P
ZazcKm+GIzCvxPCwMK7ThfL3pPlWLzwIGg2ioWnf0sl9NjnQf0MUqTAS8jrM7lsn+m38UxPpP+M+
5qpOjhXoBZ9L7IFwjMNBvNDgH+MIz8rkymDJdKpWAzWY5vmgD9wM4456QrcD46ClPBxtUudsuJYg
Rfq80kocSH2qi8d2rUKu66M7O5+qrV5YO9LbVBcHcjggcPUF55E7iMOo08TTl/2VouxtbiU14PK5
H1YxBlZu4HrDRUEwNPNGe7bVk7DwoBIGuRttsJNrrQJY2l3ttDNV5Ew9wmme+rV0rk1wVCnKuLlI
zDQwYzXupiz+TpsQInp1Iv177HHxYTsCOJSl92yZyJnaerSLzcSvQ40rEqWFmT2vrzUkrg7l1apy
LLbhQXMLPsoJ4fOBqQEj5Rrhn8HPgsRfPwhWgRqAfyIwO+/Oiihe7YFjjjRblOpe4tb5YPJn6jKD
SQnKBKGe4WtKcW/himBZiOG6IVKj3LG5tEUEAoQG2+2Upx+5XkhsQZpx8Fp3N2ICCCo8whviOXeW
OQFhFddj4SUIaOyA+9DEq1p0bLQVdsKRaHtSO29hCfgpJZrHA62h6Fbnhy3bu1ZET3lJVldoH0ht
+GwblRtbvWPDFk89KHbr0Cv1XDdtundcsgNLPvOhsfqdAfWHubTl6C5yHHqYXluWpZa37jTM9WJx
5UmOQhxsGqDOJT4yi3l+LBHvU8psNrxT5Ax0ZgwnrAMr7b/NpdJpEDYOlqlru9wDwjdxOVC1eGiX
adpz2uQT0Jo7IBoZS4G9vSSfLLJRxJElcZgYQSxgEYmFzxL0OHlo+v4I62kI5pRbQbXI67E3thV1
8fmUnlV5SkMwI32KS1kuzXU30S8vU1a1vTB3Uwm2rLdopInwHqeUNBU2LK+Wk84AOvQwDYj+Yc/m
DXhaJeddDgQDnMQI/L75DjMFcYzassBhfIVasTeXsNw7aXdyNccODGSztHCush78xFy0/UNvczM1
S3gyhdm/5ng67qdIXZJhOknnvSw670V3cIz2SZHg9eu3btgPJHpbe2/lNGoIu223aEx+6PRBkUBr
jsJQcgjDUDImhghCECCsRaaRKig922faWULbofUw8fySObHETeiT8GTxv2zNcG1RAFq7cfUw3gLi
AVxdnr0EdqRVqP3IWwyA2tuWrRvvJN44H7jdCdc2hRvGGOT5oF/SBa0yKeVd0zgd+ha85BoY8GJe
4A3uGq/wk1R+DSkP/GGBK5LUzYntCKM7qaGrxKkDumjYv5hcsHKppy0XDZa8pj9ROjhz7ICU5cWM
9pqRn6kMwO3AM4bzGZw5u2K8mwBXIefdphqrlk6aLPyarZfIb8JO7/Mxu290QYB3XHJOrek1h6uL
PjV+nhk3TUMyoI4ZYeeqJiRVubs0yz60bF2zKvesChzFDLYn4ur79V+eE38S58DM1nPaBUO4J4B2
W81ptUvBmpA4waWp3lsrcs8ZjRYX7qn8Mh4/pUmPwlDnu9EIBdwUVPx2bEhY5DCYknrcVl1HnTHA
gCSDyOflFzvrB3atyvKbxB74zZh2U0DSjsRHmbjhCyHhmEcctlYrbEO/KQZ7O5Tg2CrSBSkQHk92
72Nsn8B+45loimqXzWex7jlp3ztSvIZFJpnehvlHKBx3a5gOnnq7DhD76pMq5Je5gP5y0/y+4gzE
2dc9OJln+GGrA8YYmQFYMpAInnczWDUsjEcai3jLBvOLlw+gbC1vo461e9YBJMjsXt/qtffqTXDa
8oRfta3klStHkzvV/DDBCvPrpCYgl5vZQZQ2H+fwZQX8Ld/pgaFPM2svZBXZaVFWZXlJtJvjFjwW
swKrTMAiglW3NcZA2JPyIIT9Ecd83gSdCltGt0M5WoFWgFZM4+UtafkYDbb8TtNascVHxTNFow0n
u2+rbZX5gkrtDacPXDvTcGqEjR0/ABnmungJ9KTftqG1VTWRh9YmCm52KyYEhBeFhG7JPliK4VrL
5jd44WfMvK9ZVeb+GGJjS79plY3ikXnBkoYU1dC3ASageJYZSwyClbcdj4OmrlrfwThUTxhirFne
TxYKvwqX+xk1Y19NmM/0dXbUkxsw42Q1daABUz6+VLl9t0K+XZ3+H7z7Wau+h120aezQPofF1xg1
BmkLec/hI/ErzT2FvYj21EczVlMFVtFmj/Q1epin1jOQfHPDrPOLiLwJKQuWwi3LxQYDR4KQY9T2
65jh9pvL5aDi6ThqGObNij2e1WxVT7py0N8w2OeBOXivMlk+OPxjtTngG3r1LDiZBQ0Ww3xvOc51
ZtBTyQGCrrWTzU11qKkUiqf5Le1ZmsnhdezFk5nO536tNekG7Y0Snly/8RLnsG7MwjjEtJ3P14WB
88rsp1verB9rDZkdPwCUgYBCZCOydXEDvQx8AHzTOA13WmGcC8fsDkarDtnCzQWcyCmV86EgUjmY
4w5m4wkNDKSPbd03kfHc99o14iidrzHryvoxisMnTzOI9zf5naWvG5sqf8C4cVNFabSro11pcFsH
EQWGjy6TWRu6Uyl5hqcLxg47xgcez4qHcDGfcsSPdHpYlLUd6qeyxJ4GzoOMnHY3gXDYzpUGbofC
GrZrw0NnHhOTA4iK8RX9j8j+nxLZrZ/Mh38usj8W723y9idd/W9/5Xdd3fxNSJMYs8fXweWvk3z8
R7cFoXn+QJJ3tBzE939X1s3f1iYHuhJsBxMMf+/flXU4ABKYP3/2sxDDdP9LyroufiUEGxDvJcB1
yU8Njcfkp/ijsl40ro3oy20N2YsAwHybUeF+bOh52oiII6XAwL8XCIILMqg/kbQ9Uc0JkScmWdGV
Lx78mRlZAHTK3SjRiSys/5jamO9t8zBncu/pw3VaRQREQO12dPIyXqxuvAVTuSMbyoDRghDMyKzy
0ekFMRWlxZ9CObfRTK/gEFHRNxqseoVOdQ+pGG4R2iObe2DmyfBp2SVImNWxF7fz65R1+7GjWjnR
UTlchyFV6f1w4YQYsFdjnJ3op6SzLN61tug3RpkqKJMaItBc+a4mejBtxleW548VkTcBByiRaKY5
jOLdMkbzGZ/ZRpULGe1FEvhRyMymunRIR0FleIBQ2oieM1fKKw3Or9fHoS/d4kGWUjC543Hsw7mk
0BMdMloLAMSQfTVJdChqGjHIX+4nwdyQqOm6aKIbNZmwprRdS6kN+7TmJuRUA8tP52TcA/vm508C
JE7nbPfimtjcuSz1H0M+xxDdbPqB++7CWEvtHoj4EEPf6Fq7oscrH3USjQZnS5fbDHgcAuxwOPU6
y/shGlJU/25nQKW76WJyODUS66WezvqEf5UjSG3g9TT2XKwHw3wimsZaPJfpQcdZPOqR5DlgAtrF
GLST9ahfpS7uocEBpGdwGiAwD11aNWQEl2hLvWK0qxTYXuEpi0YF0ww6q8G9bFI9PCah3Amc0SgP
m9BTb1ZJ+M34IVoZERls1QpefDKZQzSuccJHLUJo1JC8D/E1Kg8nt9EnJ95VFBmEVIpCkwBvufSB
8t2EDXpeEegcFoNw4dDpVXQH9d7o7cGB8cKE+WG0ubighX+OxaRvZ8se9/FSHuyw+grD5kiP2A7d
PzmRmvH1Vv+ByujuS+n+0HIG8j7lMDI+zyVP6TmuSPkYxYuUgEcrJqug4tE8av1wQm1NT3pu9L7t
4OkXHBWJgvVBqMHnj9rxO55biZl+zX0ukFdFm+xswclFX+qbRnmB10FNTXKQto4WWxsJlfHiCZ3x
IntwVXuRVf9eJe4lHdgZhQjfSVLIwNX7B5rNjwKrzG4YyZ3NjntlS3Xo2PAsmgzMWd5gHnLwRMUH
XTEwWOSQC5AIEYZZAZaUY7d7G6nU2CcGnNysum1StgINcbddQWxg1y/dF5z/bTTFN4y5+Bva1euF
OidhLYEz4/G6co9Szon4psOr0WSka2uGL1l0y3aRtOcmvHZjNKCxtbxs91U70QnXV+YRK+oLOSGX
B7SZnBIOx5T21iZGFxoLfXIVV1bZm3yWwTEUrbuns/azv/HYT3CcRdcsVlU4aciGWL19O9b9dzfH
1jC4DvkugjdzCJrRZfGNEypWtKM0QHZLjJf4bkntYHabNDxrDlZ9pqv5RPibak7FiNnRfXeyTAa5
QqN0mtdsRRlkXNmjs21cxuTESz5VQxFaOv8oiuHdjTzT70T+IQv7RXjhQVYqOlbzzKxbY1lsBu5q
WXbbyIEJLBJEi+urpMCHrmjQ2Jn5azaBi25o9DWzS1b0exGxM5ky7xSr9KzPnNpE06AlGOZ1o1z+
b9UmXQHoCncz1P3hUJJVtoXY6VKnwIVjuwJHQ1Q4gfVJCr2Z66ewJPxSFDNioU4sKa8ejHhpaSDl
l0ztPdoEbTHNzELA5LaVWZqxGVYgB4mcrYhDhPgYJyYBzPToutlrMlTHEMQxvfXDpvKsr7COXhWV
p+1ASM/qszLwKFubiNiEqg63GW3J+0E9S1WaK0f1x8AXGKSzJ1zX95ybh9uksglZM53aZneNLCyP
6YyqG9cITkn7Y9G0mTRkeh+zEVwESKbS8fLV4/sV1955EeZFZO27TBmtZEtPLf1wfKxYsg7YQqlc
soDgVh8EWmBr5om1MWRyQ2RsG0YPvDikkGqumaTPX6Lsg4wCGxP2Vd0RkybLlJ8KB0bDLD7R9/lN
cHmfhRifVnyHFRFpceylvStzQl56RbYwLDhHR2GAkmn5WddtyYSDR11doOz/T+v2uqP+gsehouE8
f4/ix0StYSk5gVQYLWvHFTwTLOPl6ZLiBKhU7jHDHBryt4nCkWZ5hKK0ieBjKYF5FhWjue6CC6kd
62tcya52zSiOVrCBLKOT4FTf9XmIDzj0WG3V5n2UETJKQu0jbKeDq3GccwiwqKShuzUjJZS7J6LR
XJF8eJC95G4ekcm7xvwWCafHOXVtKRYEfQhuUQ/lfWdpj3qiuweOSg9jtJwhu9aIZeiGPPjrUL9S
Cx+v3oYMC9uOxFPT7OaIxGMyDQE4vkTMFo27xTZu5m9JxSo26sdHWWT39IuuDtYDX9AONPRu3yvG
73Y87nO3KvYJxd6+1KOCQ7j9OuTdflWWDj+nk3HZtgX4MpWCKnseWEROk3fAuKxtAW3tCd4WO+6q
vBW1NIgosVQc13wgOcEVZuQsiUGUlYIPeAEsEQA8t6WCT+GYyTaZnbue5GHLneOk6ZhNv1OADvIT
t6PLamOHh97K1F00EWHMovQuY3gyyDbaa8iRDfFmFNWrkC3VjjYweNLQTzNN7u0akczWsKQucRzN
b9jRjH3hVE+tdzWSrWzIWC5r2NIhdZlMMVzKEGXdWiOZlZBbuQzjyZ3geLoojttpjXAOU/RJbTUH
svDN7DkJIqvfpWvss10DoBZneRZeIka6M609LG/yvQRGOwKfONnXMzJp0rE62nYKsJZ1LEnt2W/X
4KmdLN/ayMLTWNoNXOt8lYkJ0qaSLFnF2njWynYbGd5ztMZa7TXgqjze+BBfWkb21XAJwYZh+66T
iqXA/Tw0nPJb8rLDlBOcXYFSfcGAu4ZqyQ4esH7Ul4W8LcuXrQaB9GKQxAWPArGObG5FRncmq9sZ
9e3sAZxqoa1MpHnrKdZ3ZtyjYZD0pWj8CJD6LZrf4zUI3KyRYH0NB7N/fSddRbezcdWTHgaS00kj
9BOssTuAtviz5dD5XYW5PFQEBov6mKq8JIrsh00Px5KcsrUGlhmC7CDFeL2xXXud444Ecsk5y/Bl
XAPPYjj0awCaQ/e9WiPRDtlodw1JO83iIU5OzJ8kqCEGl9uWTHU4prCHGoCGPAtY2wc26etmWLJT
SB57JpfNhdEdGvHVaajjPclttUa4J1x6O7Mn+mnOuxZdi1DmEAaaQbYil4CFKoy9G4NceOJoO6vD
5T5gC0HjZ05fQ+QhBu/M5a8sa8CcOAJPjnU3j0HNCij12+OD3bXNdTLhts+AB0drQJ2sXV7Pn/Ua
XK9/RtgnpkKSgQiv7PmNodlV82s4GDtiEtRssfD054KOTOggaxAYdhEEHhYYi3YqKLOhf+RserX7
4J2QHaurUnXnuHju6VFIs/xC/jLatmsGf6VJ2gxHy5Js4eiTvqjLlCJm7m6JS4A/vQfxB0N3SRnP
QuL3E3F/QFVctysBwAIFMOvNvZbBBsh/UgK88CVfsQHgA0JM3zTzIt4gzWM74vKU9pqrfMwjVlK8
TMjpEkwSi+fdzKanhu/h9L27Vyu7IE4cmAVp8ZH1z3FqzFtL4XUsWFmphWcG8aTGbPXdTDwqrW6S
GG98U510T11wIAAFlvONm00TYg4qS9sggmWddu+NGpRuah0ywMd1spy9VbWuV8d28tkQG4abCiJX
NczfJHzg7TvVrJ8ghRwajUzDQldVXZc3fBrB9eNdGSMsW7RhvIi65XTiUI47oekEEdMSVcgKHyk3
aQw5lGM5Lp4ami4wTwWcpTxK5ck+ELWqdtiGxC7hHNJo/bWH+TPw0ldWqDx2e7w3bPfaJbnDB07H
/cq6cQHi+Py4/WHIH3jh1InqZGriS49P3EgYFJbm2aPikbGLIynoFqYem23gRDtTvnyGkbixc/FM
Tx64sLpn+a2uKnu8a9tu3LEPADkASGJVtpZ61ndlvPBo9rnG3e0ylB/AQW5EV8p91uZPEasfezZS
wNmTjdqv+DSL6R2zB1V4iJcV7Id56N5xHR+9Tn6zNZgg49A+9osfdtXDPMk3GZEIV7kKbwqTyBf2
6JVY5Cp9ywOW08qkHhPztsLLlijmqXao5hM4/NivGuOI9P+NWLRZND8Wd3qZanFJoQmlqb0NterL
WtzD1A4PdDE222yUz7DLOBUP1xFJSZ05j2zUdpbNHq/6RuvIl2gGAN2w/YrX27PItd3YEjh0Jxq9
FR4yTSO3NQ3pWxe3DJpaEZ4dGAsm5REoW2yJM0Thgmt4qrdLz+7muyndTz0LPz0dQ1K9modt56GL
6zOwjZ3HabqPnhW3DAKLFe3K7kHEaNmJuXBSWm7U6m0R4MzBoq8XasiWaU68lEOV8xATNpEtKzUk
0/3Itijy9A8d3bX1QKvkTvk4UGrru0X7Rs8aR+PJ1mgdMCtC+rNxa8CJDo0WTpjT4bvQMtBGTPYW
O664BozZDuYu4SZOrRrvT8Hma3DencUw9/30XVj2V9twnstd3hSEhBdy+ODRvPAz7ee3TuLO4wk+
EWfj6IKWEIG21nuHzb6GmFnbbrot8DassW/IBU//o+/9Z/Q9Eo9rc+w/1/ee3vL86399/u//W3X9
n2S+3//m32Q+5zfPdEhmYJTlPwQP1L/LfPI3xwNJ5rkSV6sJbvUPBlr7Nw9euORPQUkybvNHXTX0
8f/5N4sKWynZfvJvugRc9Xcb8e9wShzI2Jajr+r3//3HHmZ+gl/dszbfAuQ4ihuGXIMv9yeNz7VT
4hZ1NW+kXefA1WlFtEN99lWvmRuM5j3FUmBPKvztyrnTGlypNs+Wn2uTVBuP/ZpQyo2dxiAMbDhB
CoBLR84TNgANdcWbhhex1LQHK54dEuYtDA4T01J6FuvnDn/tXNcqcJLuSbGyZGyxNWwSCDZO3eAu
yAYa01jztODoXVg9Rara6xjnBnelGeYECw14B89zDfHJdU+UwQIImcd258bDt0y3y0PmzI9zC4Oj
KT0Kv8Es0V2B38D8RtH8tna538dWe8nb7D4q+fkiZoRypqCJw4guMghK1C15CQlzvI+vjJafDtCg
YJEHlVCL4RRtEoTD8K7KagePmOAPe3Lfiq0rOq4D6lwYCgcH4kMabe0CbZBqDODIM74DEqd0T9IE
sNcihiCDJM6mjim2XQdBMtDEW7lHx71xjLHm4XPmJpl8ZfH42C7xgd73CRSz4Oabgu6W+to1kxEx
B0aVlkXpK2t8NBGyOLCQsVe12hNfK1bb3lttts9abp3KgTj/kjq+2cVXrfhiqDkbU1OdYxHeSlkX
1zhP4EB7+A+XaDXMfhvp7Ain+kxYE6dAIu4j1y1QLrBTuv3qS+0n/MLFl2ZiNWun/MVwTOZJnq4k
ErOz2ejXhLMQIlEbT6k1H41+FAynGI3mAhgmdaoAOyh/EjaDnMVONYuaN2kTX0zojiE5N/0s2KBq
h1t3WVGSU3e8sclBH9GHOYUmHvhlfL4EqBG9N9ww8dXs83h8I41W7Rzv0VjbWZvY3enj8ka7TnRZ
jJKI2vieTaT5mndinjz0JONur65pgsiwlB0o/eXCKQex3fOFHjILeMDslXBm0pu5YMITTYkjuumZ
oUg6xuEeKCadKBOjW46yyGMBN7iu8Rlhkp4CNHLO+SrbZDOTYYNt25LZvLFl9OEM3bdsRtuga5bN
UzP6WXI3D/w2eAzeKPkiATLB+3fq5y5HcZtEjedMy4p9BuNcleFd6dbvrbk683AeWtiHQb7fSkHp
WFmJ13T4mvDS8KzRjUs3zEZQOzQwtU31PpnqBwbzTWTO5qktP+eow1KLbu4jH35PPXwrGQTI0Zzp
lc5NrNhME3UVHo2mZ9YpORu30B/qmRN4lu4rbaXyYJzHiFDYFwqotwm2woOggIhYMTirzBpWBe1b
q5jFB5dHcETcSUUuP4NKcQPD1ajMUT/UueCJa3BWjXn+LSOaDaDQ0Rogog3I9EzWAk/rxmEqPmQD
xMulR2drza/edU4AAd8nXj3wW912Go38ZuicoJM2/TrGEh1VreMYI+YHlwYuB4avY9KgqrataTOz
2N/gkz6ZcHItTZNXafNspSvyAGfiRlfFIwMG1gXNxDQx8GmsXAOPTD2cHD39QufPT0VVvmGQeHIX
JzkaEHM2heruqV9rWAcmTK2G5ZuTi83Pwl+l3maLK0OfoLfl0+MIz02Kr9juP3nNjcBJiWHRKdC8
1vTGiClcJ2xuXlXd7b0pte9yqwy0mGanIVpFcGQ/SY8cLUyMcsur7aCXmrb37M2fY4tQmVc6srKG
yVPIT9aYo0OvL8mpgvQwTgBMbC8uLYwbW2AvAf60VRQv+TokNx1TXWwPbP/lw+AUhs+ohL5nXUx7
3fjkktEXj9UOq8grosY5q/rXpIymLbl5nEQ2N3/QBau3oqSOIUrdXYUbHt/XqevGeWtOFGp0dkVy
E+4qaji31ZQZdyZzGSRdHFjuusaZq3jjxdYDZNj85BrTMwy1ZFWbT9jS8qChd2bXrNsZRwLhmeWl
NdLujGMq4CRMSs0wul3T7TmR1xfMq6RPhwAnLXk50K77pkPAVPhWKzvOkc8wILlNeCrJAEoYS7xL
HGVC+2jPUFoWvDC+XkveFbL9SQpG1FNu6WfY6ikXhQ0M9mjbVWjQhK5paTIlfrJZOb4zVteGiePG
gtfn4zJGEWuTranesWtbQc7teOOwHQmiCi+rrOc7DGHxfSPF3jVEyJ0H7aSPAffrhbFL3W5vVYXt
ZwJEX28/1/EojpVECIbFBcQM3sOYThwuY55v8qFsrcq3Xcq02e9RSyAt+sfSyP4atMDxxhcivUfA
01C3C/kg4srb2YpWmV4Tu//6vHlJPlqabn70f05X/RxtPv6RyPpWFfzzL/8v//QL/SnE9d8ktQWv
+68Hzq/yq6/+vFD++Vf+sVA2dDJQnmlYtkMtEF/s94Wy/hszJgku09QN01uXxn9PakkY8bpgkiTg
t+ax+KO/D5oW86kg9qJj67F//tEvo+VfjZrGOkn+AWWrC5bdJhkt/gsLb0f8grINAe5WJp0JZCiL
uxhRdLCMV68sfFmzS86m8qucjY/8u9fWmPvAT5E9lRd3nHB3Aa2iYPgPs/p/MPuuubBffx6XPJVp
8Q8p1ljbH7fbE4Pm2Hsm6+nOCiQL7MGMr3VtOUIs2AltesAud/XX3/LXqvWfrwEQX8PixbB5I375
noMyMzdcLDYmlXPdlel7GmPjbsP6Sa6rpjaoQ3ONfSG8DM3ZItFVry2tSl6XijQpsSLl0Sqtabfj
+7/40X6N0a1vjytJ0hH2ZBXt/LLsx1w2kCNlDjGM4tCS9WD7hriPnQeLDl0iXUmLjhJXGhlPF/Hz
r7/9ep3//+8GhxCHwCrIeuOXb+/kPAiaDHdsNK4qcDK+Gkk4Yo5Ei1Vjet1b6DaYysqu3Bt6D6C1
yQ+RR0aNOXpB1qRvC1lkhtxbhG/k4Pdko+M4PLjdd70MYV/OH7DyL1ZR+LEHxnWgPCx+C+16b1N2
BKLqyja1H62RHVyiN01++etf0PglSfvzree0h5PC4QPHR/HPl5tbZ21rEKHbOPZMQVpln8CVHZze
vhI5JiwX7dqb5g+KQu/s1jg6tDATd4NC34fpHfGy9yWTHR2nhT9k4vWvf7j/6MX3DEEDvWMZrkMk
808fhdjJ3aYDFreZK7wDreEc4zx9X1+Lf/F91oruXz9znuFRnyOpBbD1Xyq8u0XZlrL4zIFLupRE
1FmsHeZ6tTtk/Z7uQUL2zjUBEmtZa8qbLamiK0W+zpb1UzOdmN5TE7zRWEEIk3KUvtUcnBqZ15EG
L6ArLkO5Jjv1D4tJl3fjsSc2ZEzatsfUHTnngv4oaw4xSy5B5uQfpQVvysv8GLg5rwDcUzsPuh7m
Z9g5R2xZ7xNbbJBEFjQgHBkA3sGhl+kLaKAXgMUgcuRGm+H6LlyDf/1y/WrA+ds184eX65dbZpp2
HU95bhfsjr71vfEc4wwwhXFFiQUfixiH2RXzNSZFC0SBtoUd7+eRySYFpmHeU0WU5sHPuoBFVk+p
YZyozfKOLGqerOa7YU334wJfPjf+RUPDz5vFL++zhWuIm7whSexZ683mD9U4bpiac2hRuVMrzR+B
M2yYA8FUdPBfsPf3lbx1bJMh2fqI0ks8J40/CWZ6HG6BprWYBKssAP/cVRqW2bD/AY9LjN3FHhDp
KbwtWeFQNkPRtcmMKGrnEjF1ToKKD/uWdVggJGAtaT+S2knRkhMQbRVqqAb/hhOv7+rGzmvAAw3s
dYYCZJSxib3orjDCg3Lqe0ek7yyqr5FhID82W3aXN1YTvwuqFDZhGbPO1aiG0u4t2rQLNT8Ir7zP
6+zO6HrMnaBgvcrk0yQJVcBbM4jAZ6jJhjwnjXiYjOrNIlNf/T/mzqs5bizNtn9lYt7BOPDAw3RE
pzdMJpNOEl8QdIL3Hr/+rkOq1KJK3dV9GTMhRr1IVCEzkQfHfN/eaxv1X2VjmL+YZuT8yY9JTYfk
lfd3Xmlby09RT6MS1VeqNygLKq33HeFelw0hjKVZfOIRC66EQC2hYZ0MMJmekwjMtj5PP1tj+1Dg
k1xGcxTJOR7LxjnGiXdbY9aZ9dhMqli/GmoKBmZxY1AqYs+uPfWZemgt77JUqyXF4AicpuekL5RO
in2KzYxS5jY27XglhFHPg5Orbsx+PPpKCgEuJoaPk7ST6C9GQutXHnlsbHIcrGivb+DSL4beoBvu
gS/zV0ZXLquavWo9uH8xbn/eo+BWZ+VhLyDh8Jat6T9NhGQdWO0A2RL3abqBfvfCefGpRFSUdKhg
omAN6x9KiooZx91UkA2Idzgx0rfBpO2R0f/FfKn/NF++vR8Go43v3WRz/dP7MfN+NAcnpPtG3Ach
ObtWZsUyGUmwS7OhcjIXfEFOGu6m+i6IXtQITPioLQpIqQoiEZlb4OSUyO66lYqQ3DDJ9yK7TiVB
zlP2Aek4rWj45xXHI3feIIw3bEKOc+Nc0ahnwX39izkNDeH7ReD1Q5mSua+ClTA186dFQJ3KpOUs
Aoq6FdbO8Q+WPt6oQ7VTaVtM5CgYg/nVrJh9NbMnNDtwaGiu6IFZ80bo+2iQCLMumKidGJDs1x6O
Ajkp+nkXbHK3u+TLKTCuqSjp/a0LBjGKopMfKIxXZU8c8D1RpsgRkkVAixg/WElrpeGM3y/qmP6v
Wuj7vqHsBLGiQE64aPQJ/RAumWGipWvn6xF1gp1geTajgmwAHRK0WV4BjMzR/igXRSQu+iC7I/38
5KacZkuQenHP+kDVYZO26rzBN22n1oVjKbdxlW4ZQjsq+UtfGoLKq7zGDG3TTGnJg4UMa7qrMbK3
ro9TiN75aDWgxWvNWJHURp1GYHOc0CW0yGlC+CRp25x4faJfATsbNx23mp41VrJdVtKt9gUAmPs+
8w8g23ZB0fIkwfiZoukTdqV5EWVzkZ7HFJQiWyc6jpOwQusIJxhF6Wtq3PuqzJZQg1c4H3P4NDRO
Jkwcqn0tPVv4GfY9p36ngD43ZncRi29UazgL8JSYSCgJnY78F9+oVlkIxknLr4vEXeiK8SWXLtDG
pTA73lqRvnBa47zhdSPTYa5oqQj2G/aPM6IS9oZ/p9nsk2FWKz5QsCl6zOkztvgAE/x/DV8kaS4W
tZvMb7YdRK4+sr807rSsbfW+1wx0VnBZJ1L0WoOl/zhq9caj7VPhDemDrWJUD21i7jDgrcDrneLA
3MektFTCvQLlsu3D6CQP7+2LPtg3+ZTeNRSzB7ikyHYWtDN3KTAm29HXJBsuFWkJJd615rwD3Gwf
4djhoQ7WiBrjtagfFbr8C7goz5Yd83WhGvK0+xqJlt4ZFzgFCAbwyMNh8xFWtDGFJ7bekMnqGSOK
GGeXI31LNUGkW1r2Vyq3ZoxpLl+FjnvhWlCeqmhvxvUKJAaU86q+VVuCdzLnFJluTslsYl+ZQkWF
mev4a0s8V8b4qbZLjkKw9PIVIaxLyg4LgH3pOMAhFTgGFXfldviN6vTcpOHXZ95mQhjp69SL03ZB
tgP9P/uGh3Xd21/RC7GzD75kMU1CxLQtudi5xmKPQVgQDYQMmOK/jw4Gsw9ssJBNHlyqNRWv/SBg
iBMuRy9li+b+k5E2W+idy6ScCNhdREGChK40d6WhbNi+LaG3b4HuLcuetdbKbwwg5SmeV0pJHC7r
bQLAC+7Nkt72PV1zPIPKrGidx9ryMQjPdFbQWmkuJ14e/uBao4WXmUgCXH+Z1uWubLFEIBX0cps4
vBFjr1C+pkjrdsBCn9pUUsGIHFzlh6wbCZlIi2wdx1G547NCV1OiAWkLxxk0D/OCkEO9O9rxXY6V
cnjwi5lHdS+E+qnXR69HxpI0R2Edg2Rd56gjUvQGruOQnNsyEBBtMGurnBkbQAvdgFO/9NeQCVfM
BRSb7uoiX6Hh3aDQukv4dgKT+R6ioU0pHA12LVJkDvnOVgRPEg7yLMR6QuBykdh4+xDSdr5CSHQ4
kxifSGeriaHODZODi5QiScmDD+SbqEdlGdg41A0kqZozkOgqLnsMwfVQvHj90eb2KUY2MxUd02a5
bK1gDdt3O0QPYVTcAPRAE4yhv6wbHnb2FNz6kKJa0aebTDg3SFgxkDs3o0MlcyiVZf06M3EB9VFL
H8fYQ3mi3oWEAOvi0RrhS0Wuc6fl4KzpJ0UTn4DTnoDs0XYo/Xp11frNsfQF4oIX9vFMBMqGIipf
ML1rhjBeYU7lLERuNs0qKSOBU1t0RL0DiC/oCtlmducGxa4o7nsshNRbZzo6BiKz5118Txdr3vYe
WlkulZ73+bDxXFRzhDdnGEcy9lC+e2wnkjDc28LU17j8t3EQfZXTojnRQy8m5GPV0dfao9BIffGh
GIsvoJJ2oGzG7tx+MkKPIGRfyhpmNcYu5Kr0VnpU3wctIFtrdJdojGejQPamE8E8aTvXnZ4aR907
9PsQ1F4H8vnPneyCUzk6B8g0gN/aFiWTvmYMAxCXASgEqkXiWlT+J8sp+Z6h/hEMVsGgFdpIxv0O
1TSOOXOW6OWqVcTKYtDYk35beNF57QEjQ5fk+zZDmhpCmW5A7C0r/+i3YknICEYB+0YHQDD6F76Z
H8X0bNV0GY0FsF/iYZRZn2bnRR5vQg5hhQYxhx1Ozsll8J/a6HPH7IkCZlGkS8dvF7mBeh/ooKKJ
ZYjyHDgxcyoBbqa6yw1QtGb3jHHSxo6afrWh00GS7z6XwA2r4jMdmVM7wdrUmy2gEh8Ey3OhDQ9D
baaUV7unyi9XRkz7Qxsjkn1JzFZa1pqIoVPHz8aoELaKWDjtmk1ZJl9hfayHCvJE11ZrBIKnxlGW
hSFWqbCPY7TCi790VdYjOjUlug4O6BxjlLVcVC3LP3i2eetE6iekwED9YL0EydFsMmAe4hPAppUe
RvPQTVf9qK7SAoxhjpO5D+29Yq50A3G0MHbjVNx1nbbXyUKWJRDHrTAn1+vWnFjFMb2FCNB1YGV8
c66JsJUkFW+WX2s5Rkg71w+21V3TLLvHIo/ZHje259Egrm3WmaQFAJ/4zSG0NfKHALj1dHV9+7bG
fwdxA/yyfxSEQBsDT+5UrnWnWpOMshjCHi++eGKXEKHysWmgIRXGelU8OFGx94UlN0ZPapkS1JhC
gx4l6tYyt1AcHqIRAyVBv5y2BN1H+1ipErz5FOuMPSU+QV4+H43hmojxbTIlG8IKN/CcLrpda2qA
gHYRFjDFWFojMzvplENcveDHXtXquGoJN4YLspla7RodH70sb1u13QL3zTybkOVUWzRJhGLpeyUw
QUbV69f6RcqfgQc1JBlnwdVUKhsg3VsfEmJu+ej/8ju5mDqGXtLXxJhMyzTNDRLukk07aQcyBj41
DHuTU6cKp7tzUQklypZW0h6m2l2H96F3lI0TiEvaieeJwm4tNg+IqdknI07pK21fgWeW1cXOGnhG
hrmRqStPR7iiXtNvatlD2FusIHfGEN+V8GkH5AdEEZy0jONURe1ybkUaJv0gX2Oko8/tg8LxlW1Z
TNYu1pQ9jJaYA1h9aZbDllQVnN6kQS+HyrwAHoJj21kG3kMIWG/HPEt6R+3d4NChrYIEHrMfn539
Vyg+0RIGkpI+4nE/H9PxmWAKEFwM1m7QNn57q6TKsq+bG534zwl1HTODr+1jvYxmWYDrMIgei9a9
CtbRtZGEFZk+xFZ313TFAHq0lEm99GSXfCXoanWRLgahrdvBWlc8p5PNtkInZrhwjrmKqJB661zV
2lOBZD1ONzir6VyynmaN6OhGjZ9Vdg1EWsktXUkIEAlsUnIaK+swKBfVkN94uGSCUcPgPN0HHLWo
uB8o54I+qtZA8lHLco5VUasX806mBGK/XqXmXUrZo9Nk05OMg8p9drp6i5x1K4u+ZtjgFWdxp0KY
T5R8CGk42F0xV0nqKrt82WESnIRyzMb4S5NN91UMuLCI08c0jgHGOsMShgRijpAwRN428k+bZ5Zk
ACW8mKJVYijHXqZqyzIcXSKKIJ54auifzjhr1j24eccWq5LSWk9BpnIwnU5AIaMofYQRdK9GFf6t
cwuNNrJ2S0Pu1/ChWXTJNjAqWVZ3btSSQ0NtcXxWFv0A77DP7uRorww2iuxgUD5caFaPnYa46A41
u5Yz9ZTETKfUbRPLHNcFutO0tenBe8so13Y9JN7AUtj8PtgoSQv0aNFU4D1BedWE59xR1y66FesZ
WGfj66DfJ/YX2zeeRB19nQbjEsfyea0Cw8qSg4eyrtH3wiFOLWCmrBbu1IcLOyteOkXA5hxmWsUO
0VW6+1ALQE90Yh/Dy63i4jZXq3MndgU4cafGukTZ0nLXcassvTgBGt2fMoEdRYErGnrxyZiwQae5
FSx11VomrumTAeobZJ31oD99VlxyPJ2F1XU20Gm08rUeXUiFybamPobhCDpW1sPAIiYq4GjchSiR
UWMT1HhMFKu97IM5uD6TGNTaunTiot1apUOM3zTuoVoQqgW0fSMiO75t/InDVlLdWkLgdfFcE5oY
97r2a7qW8o9+gzizwWOW+s6XHnHFohDO1iujR1ocEDsDnz0k96FwSAFho3MVNpzfgrQgQ2CexQ4g
EV9hN2plXxG2RJz0WLUB9WJSxU5oZuqWdzTuyUC6iXWvX/d+EKw0GSiUNu6W4F+w0g4RObaB/m48
TyX20tC7fWXFBbFZEe5BQijpHp1PBKdVyYlhvoTn8tmkH8C6Un+FNw1PKjWvncbYT8gzhaJdmJV2
jar9kzs5twOyhDzzn1BycNrW3Eczs0+cCbM1wtJoITu2w0SVoUydy6Apz+3GvuX4tasnfZe4ORk+
NZMdPii/nl5E2KGDUbKLsD8FEypjvs4+5gm1DZ26hnKsIhNRqsXgcfFOlt62oyc8H4T/YLDB14d8
0/pbv9HyWasjrW/IK5ghaL2wLcRPAm1hSwkU1Es19wvrXEyowfvQv29JACOZiENEAw5h4tQSSTzF
MPCOKgbOZ42O0oLO/s3gM8ymV/eJRwnO4LFnFz0yp0sDuaYjfVDCmxoMUm5nlypI44VqmmQvhd1G
1N6BQAh3JnK+1KB3lohZKcTE4iv183PXc5WZmnbnzeSifyc6s1aeWsonZIziijFM96uF9WndkxMI
8vyo1gUUXtCMNEAIoFwqao1M2dvnRiA3KKRWXA5IoWdGYOtzo2IT6EfruLPJoSVxeC6tgbUPPcoY
28+A9pmKXfoCuKfVBU53Z5nG2Z0BR6vHSLflXJ5yKsHOtMvi4MZNOdb3Yo0MmgAE8DetKJaD0RBw
JZFDUxozeafVuSryteUUa4wq/jzQ4+ykqcmTUq1oKFmkCX427BEACDb7prdGTgqk9vYd5PqUKrBn
eg+4+l88I1oVg3+yiSoI7ei5tLM7TgS4o2KymWDsNBUw9ISim2I5S5uaJyUdARU6ti96w1mPWQAc
0WtPoRldVUQRwVtAVRdrJ+HIXD3pzUh8wPcNMCW7669RfMkULWTjTSIoMsTTEijOxulaHijRntel
CgunyPflfa94t4o1bqMAFjCrczQGHBqjLy58odZ2mC6/KIWK+sfpeHRc54ItWbLOLWsjSJZT8kuC
LVUEMvBxYT+PHoorrzCRx6NkoD1zjkKPrUEofY4YwMxHwwSGUKfcCSNoWEZq4aJCCbHtZPPRqU4l
qtclTBquVY2oNkZ0XILT1MqA7DUH8CtLfrdjxv6UCERkvmm0knAD36J811vs+IyBTb0DLmPWoEpb
KRV0yna8b5pgMWZ2eqimcstp0FiEzWNn+dOlXcDg12xYSpoGay3vKGgZ2qHvveewyfd4fvKt+okb
82m0KXbh6qF3RDI29T8DO0AunkKrH0lAgA3HDmBm1Ea8MSbxdTSNR4mzywW+UMcGc1mJLptrQwU5
w8XPOpjF89RQ1s26aKNJU0hbQTEV+YnNf7CMq2aYJZp/HvQMsL4D1YZQ+5iaDA0vHndwNTqwGTjJ
aqyUM1VHC15q51Sscq3oOGkSA2f79dWkEaiJ01eGZXGmhG1whRIdJ+1gXtXFY2wbnK00NiVePyCr
ca+1jv0SmYEPGhmWDnyqedARpTkyqNGcQSAtRHWY9B56CDgeYp126amAAaG8uHX9UDsYivSAh6D1
J8xCMWluei6uJhRcJDwjVSuD/roZVRKZbIO1uzeydad529hPzxMmvKQ14JmV3K9Sl4ZO3oPtPmPl
Oqi55y/xK6vzaILAF2CjWhjJjiNat2mx8XF2NE9N8VkRKs2BTNL80K0u7QA2eIK3TO5TjS34M2y2
+MjJZFjHtQy8bSpIkNhZgM817iJuy2MSXhFT92iXuAuyMvo0tCeQX8UysERKoGpxTNN6G/XsUzIL
kmR/UdXpwc4p6tik5R6GqLwcG8A29USZy3EwLJqWBgyTNRSeenDJM2VGjVgXGmta5WcPore2Htvz
VaEZ9/YQH4j/Qo1kG+DNOIB0UYPyjmp1BkGjDXs6e326dTBgcySCA5SgV3UqXmYsVxM5ILUMirmI
bZvlzU6fuoIzatcSMUVeC6QxwDZilE65zNpPdXrZpDR0EhzSiyhGI5Ur2QFLTLOtZCF9CNRm5eeI
vyxvYFUqHz27QFJpo57LIWrTxuppUDgjlfMRthSFYti4SZaualSofLp+LRLM03mvEsBn6ejVbTI8
tE7i5324hbTH/HlpVO3So9i1nszhNi969cIgg2PdysQy9FXbjhb1Xehjj8tKMeJ7x1ocSQYgxkgT
WxFcQNnT9aL6U28LZTlOyGV1SREMwAmWDQJZyRdkl00kEsjBSrIHyT44aUDAkHbpSk1tRl1rZeqx
wTz6BezCTiu+TGxu6UhDKSforokcTKWgF7P63CIz4GIy0VzpifYVipdeWO22qZWXEGTi2LrMOY7x
yNEvRvRMsG8+UuDoQS3mkrloSPpiGlTPvt1dOZLLyM7pOAJqjLvicyLJjUTtIB4D5qhJqqMm+Y6W
JD1iCqC4NXWfckmBnCQOkuAYNtT45Z2U34OMhNw9zLGJePOJctQAVnICL+nZPtVITZklBuGfZcvG
oPe4IyXthrkBoJKtNdEfZRSuVGEe3WqF97SjhsIiJJ3Hfu/ddYBjWsasXFiBkNwX9RhI4g9EPGZB
S7IySxYjrCGDJFwVhL84txN7SHSymDlVXMYp9bt53cDfFGpJ1nJSXEcNUtV8yvdR49rLGpUu4E3X
4y+cHl9Y29okH4D0kiEKhtnlnLApFpqSA9oABK0kGbSQjFBssS62VwaKn39BThdfoh2pr+Q0qBrK
fQRUZRlJ6mgy56Rl2XeVWRYHfLzHqIJQGktWqSWppRr4Um3QYf5TGVslLf0PyTilr32Xo91hKk1w
YvAQjyoVNklGNZDNNJKVmkhqqrDWwusIOaPBJK0ntuSrUo2ja9DBXLUlfRWNEI1OFQ5WJuw7rIjd
IlCgcDHaBV1/7YBIstoF7loxmAb6IP/iDYxTdjYzC/irC/tP15S7Ts2fMjfd2UBihaTFskYuDN0/
lWYlYQrJeQNYtgYwS8hoPzMlc7Y0VW1fTF41SxKIC4Fk0/qSUuuAqzUlt5Y4W3uHmt3HpNMIDr+3
ejhkC7r4K+HoOwqD8bySJNwAJG5IMDQRI+OtOfnW0pTc3CAN+1WpVUtabMRkSQcf2yptjgq2JiTb
I3qLw7WtB4deUnlhoaqLDBLUhW0WwJElvdf1xqUphm3pc1ctSfil9/XFUupoDUfJnylggLsuTpfT
EHArQATboIJ7kMEh6GAqGf28Cji+JmlHuVfxv3h++FDnr/g82MM8hUHeISl3n1VHHEk2B2v5pZLE
4sZcUPSMymLbgDNWJdfYBXDMCVBH9GldKhM9PBUIshWk1T6UXGS6d8PMlKzkUCavmDprerwioKK9
a9Cbe8ws/BrQcg61wZXs5YhY7VmIdnupr0cLOrMjMDuktLe3nYL3olMgN0qaswnWOQ1LSIdS2QHw
GYML5VsQ0I4OVS+XVGijhA8dS1J0aU/cKEmPLiRHmga8MoNkZs+yrlmjZ54FQKdV4NOgWCLduc5A
UrNVwXW3iDrn2mSfvSAV4FAHLYGenbnNGkdbB25y78nvIR6c87YMViJUe7rJpOxoprNTx0MuGdmR
L4utdn3pYdfb4iB/aKuIJh3VxUAytk1g24GEbofmV8sUO/aWpmRyN9qxA9Hd1flp0AfKLIU6K1Ie
ra7UzzvJ9R4nnIldd6sB/CYFfR+P61xywEdTv39NK/RjGOETsPBAUsMJWCAMhJYEWRPpnS3Z4jaQ
8VLSxnPKiVZALlwtSeTJXaOZL3UHsU0HVO7lku5usN0bC+VUkYcdAjXvJd3cr9Kn0plOPdjzMI9K
uuaXqY2XLY36iyhtnO1EHU5EabKWx6kwT+/qlukrl1x1rGZ7Fqt+oaXBs9NT+RY9HDBylWfV4NFe
ANAepsmVDbBdOsrrtrtVTETZkuieG8lTKhnvUEmGeSS575EkwJcM+HkAFF4f18IxAJ/Dis+zDJRF
kD6q5XQIRG/uWFecZU/SjtOvLEmcJ+fF2NRA6Etg9IZZ3/R2d5uW3UVroeBgQwHoF369wEFgjk+V
5NqTpKazFenztSGp93RpdY40wDwooD/BWoaCIDjCGi+1SrdLsvMnIPo9MH1goteeXx20SvXntI6u
kCLfquS+7gRE4Fi9x8OXbbyItkafsrlt212Y53SdbPuuq3DSGxl3M40idhfwqyJJsmr0bW2210IS
ribJukoIV1lGN13YLwRwaIBYrXOr1/pSia9T5goOBOMuBJ9lSY5WLIlauWRrTZKyNeUc1EvAWyCK
Qw6yK6MEx9WrBH822XWeQMTXy+w0pG4Hst3/pNnFbQzWKynde6KXj2Otf2LRuRol/ytFQd/pPcVv
ZOup2Ci62IkIKrUGOqwdCLX2M3UfAhUzNCKuJGUMSYpxrHX9ZUohug2u2Oo59j49OrRUQzXLvIAS
waJhxA854EWs9Z8TD+kj1auxEXckUY9zPQH/QBDkURebqvhapMOlOiYsIVRmNYgefv+kxtNTGOs0
1NC7E0yb52v0FGQie96l6VrnAdZl+ojhxWgZ7IYqij8uOwM1DOYWBxYaaNPcjjTvia6kVx6i2m03
utKLbVfZt366aif22WXJJJ+xoCzwaa46G4ScGfrnrmy5Oe7Epp0pKowPbiT6WVp3V3D17isN43RI
rSUq7duG6giFG+uzk2GHD1u2DVbHC6JM980u42zJsJRxMprH3fJEeDmSVFUam7ar2OcHeMhbt7sR
AKA1XBUFmMWuu8oR99NR7dIRDkhelhxgCO1EX4RzhkBCvOznXqwfi2LcV57dcby8tsMBsHpcE8Ul
rHko22AenlBHbRBzdP2VFdc3KEEeNM9O5iIzPk8KyMahwrEWMsiGAUKt62AzjYeb190DrqSNjcQM
NQJ53qWMAUS9WHlM3VMYn4rRv8wbRy7HC1D2IwUZ9Irthcpy1FQDubWHkO8BnT4rW5iF4aqNSxR2
gr0mlUsLYinUEVLsvtZNf2rNbuOXIJmsBrXGaBe7oInvE3nAbnKHUBdFvyyKvITcmK3HIH3qTdCX
VpAtikw99l10Q2j9pgITTEIrNL68B3MTZO0qCtP7ApIfSxVPaRXg0ScuUGAfXKUujn1ij5uIjWpj
RNvAKBYJwPwtfpCLzNeJyrKIN+WpbS3kLmj4aIKXG0UyEgMUwvOaut5nJzA4Y2t6tTKR04BYwRxt
08A/JlBwZNLCXZ5bp77Co2v6957ZXpiIBmeYCtNqACU5dSclCPdJ4uPoq5FNgJPcBIq5zQVaMmbj
ZVLnd61LMc0wNEiUouIEpO4gNrBYt8quKTTgpA15s+HYX9X4R9QUTACtx3GmYnxEcHPneEXHwRg/
Ti7cS8WzCDkd2Fq1wUqviTtDCL5xQi3bKYXxXNsGUd7tRgWJP7NlSDglApRu+fmQl8SBRaBv1LbF
iWedT7lpLm2L9hGfqSxUcCF584Ukwcss0r6QVmwn+YU8Io4jDbxJCmjJsABkbw8PQMCWdWo9O23F
lYmmMHV7mZBli8gq4PAMK8XBZx3SRTOsm70Bz+WgTf2aBvl9h7lEMnwaDzVFYL0Qj3us4uHKRAVE
PoFFXF2pafPSx6ynZ5xUzWBYEnMIHCoFryUIAkWkvXdbdNgeLZjOHzcqPRLNYZBZRjTdlCr0Ajjq
tJwpBFsdqci0N90JoleV2z2hfMoONA8+Nx2ki1bt1ZxtvqKk5iJwmeTLrOdjpsh5CHD8Wrf5ZjKy
i05JHicZVObr1bVLmZL3iWsNc/zaiT1jPrgUwX2dKGdy3WluQO/A9k8MA9wDsmqT8tjRXqIH70qW
0WeDIt28z2K4pOl4wphFMHrtf+2qkO5QTz6YUte3iZmBCRueArSf65zDbFX61SowfYImBxtHPd/d
0k+6W2D2INdmWCPUuTr69LhqG0ccG0YoFfN+TOCQoFQZ3epeq7ylO0afB434ycJQzkvHRyKXuxNL
QSUWeZkjY4HHLFygnfC3r7OGnUZIbz0pPUaTyomfgweajFK9yk02FAyJDDHOhmxEtFcha4gP+NXn
y5wnbvKYAA1bdE19DLvM4HBFuUf7isvqRPKue9H5bNBHxas3ffISuQYauxg6s/6MhlCfx3q8tPKs
OsRhPB+kidgh+4pMEs4vAUAqSN4rMH0P1cBzZ3rJF+KCFkINj0B6eeo9Ig+QbR19Khwr8pdtuYla
4RgDps/RKswt+BAq4a06KTIZ2bf+pxRaMAz95EGQgdeGYwBsjV9WPrAcV7N2aWloqzwBOdOVWbaq
rNsUHO0hIY5ykzcvXXbLdL9pm8QiJUKiPkr2ecj3zEaW19iBtCsjDbq9XjHndH7yOW29lvoVC23N
1zzTLOul4FhYcOQuaeHPuhQYmBb41yhXDoUia0L3kTo2i3LgOyPdjzpYFL84/ucSyAATQrovtX43
6Ea61EI7WRqEPvd5mvFxYXv4QYkEQ2HkOw3Vs7oDGjAq8JDCk6Obeyc1975ugMmvFqHpRXS90qfM
sqRNFimZk6DoiXKe1Mw7DEqHGCM8BEMICUi4fD65sSbGS/ch8dXTOjAuIWtfZHrrkiISlUD/qdTT
x7rFgoBKb4WOeAlNloXNMPBXuAAGFAqCPDkc6QclRrCZ0FW1L6Om3imtmLljEM9bePivmlHpwPqH
Tf3NS/Td2/XTH//2EavX/3aK17cP8ssYr+8WKfnby5xU6Zv8T1lf/9Y/+sN79esLvcsFe8pboqNJ
GfPDPPvRLoYy/Ae57vcrvWaS/asrJA9N2LTPL9AH9DMku1g3SNt4/UHan9Ai+/ZrVTtTTcCljuN+
/zUAhR/u0D+7B//641291D8Fpv35Ou8+wMMzfQIMoE0VPjU/3gLKZQKw6r93G366yg+3QZwJx4SN
yrVef7ivP9wG90zgdVNVvHNvP29hbL/RbTClOfAd2uL1hv55JPzzW6CdaZqNZVEiZ+XP+1ug6mdg
jnEcOtpvOhKA25ofvgnGmYGn0rJ1VsbXn3fjwDlzaR0LIB4/znjfn7tfTAX/V48Bphznww+BdQaK
WDdMHTvbnz88I0AYPCTcm990BPDFffgeiDMGOU8TMJbXH9wMP0wEqsU8oRo6IPXfbQSYpoF56ENT
gM48ZyH4VxngvxoA1pkOccbE5PH917/XYqA6msEX9qGbYKigehhI9ve14P0I0M4AdTssFW8v9Dut
Abb46AgwxJkDLssxEJr+avgbZ2iB+P51tgm/11cv9wG6+Oj8r9tnpmPj6JUryY/PvcE+iNOWdHT9
Xp9bFZr0Jn9syBtsAnUWNuPbzI5b+8cPrzLx0x60zW87g99v9XNhHXz0JpgwFZj+BHmFrz/vb4LL
Yw9owXLNt99+e9R+o8dfE5r19li+HcS+b0v+k02gzhSPjxvE2a9uAlsAWAc65kV8qL/Xc4DR/cPr
H1O/xdTHf//Y4fz4HPCYuDwoMp/4j+Xx97oJ9OXktv1jk4HJJoApXqhA7uQPs8sPNwH8HcAPjZPn
t+fgt5sRNVbntxnqA8+BYBPASYDh8HYTfjoMQVmBrAHR723q/Y1mAV23vz2cH/j0+hkCThOuxT8G
+g9DQFXP8FMDfLB/u+/+W9D5xx4A60wiXWxHfrz3HxvcmONCMngbE7/dMogoWBMfffy1M9fi9MO+
4v2n1zgYCfbF5m/3pX/Dc37sSzfPbF1QCVOxJcif99+9fQZMB84Jm+O3n9/uJui/gE39xyUgtkCm
Dp3A/Hb4/WkIqOz+ORsIdgivP//BIeDfmCG/V02BWCfPr0XV8KV+3by8lQv/8h/8UWz58wW+1RK3
z//z37Jm+u4f3ozFy9ulX75jZP/2rkz2Wu/84Zd/1D9fX+fb//7tA/75pd+91h+f6o+/3IQv1UP1
FIyvvxi/vc2Lh5TS7N8fQeBP4Y/Fztcq3z/eyP/897u3+cOT/6+uO3uowyR8on7946Xfaicfvfb8
IXl4/Ckk660w8fErp8VD9j5+i3Is6+9Hr4wCPQkflCvgtagc/7je61B5O1t99AVWVQhcUbmD9jaF
D/+1ln96/zpvxbuPvs45Vf02ffcB3uohH75wCC/mp7f8Vmz98JXz9PGheh7fvem3w9xHL32Qz9VL
/eOVv52QPnrly/DlGbrnuzbEt533Ry/99+LnsfFtN/vRC9+09dND9u4+f9spfvjKlbxClit/T5r8
v/7+HPovP97zbzuyj77KP8/e+z5n///NhvKp/DWD8YMXPuRJWL+7Fd+OqB+9FX+JKf/gG78On8Lk
3Uj5Xlv76Fu/5llHxfRu8vvewPvXF//V+vq9EfnnVfePBuOv/rf3Wwr5L56Sl4fqb/8PAAD//w==
</cx:binary>
              </cx:geoCache>
            </cx:geography>
          </cx:layoutPr>
        </cx:series>
      </cx:plotAreaRegion>
    </cx:plotArea>
    <cx:legend pos="r" align="min"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_xlchart.v5.17</cx:f>
        <cx:nf>_xlchart.v5.16</cx:nf>
      </cx:strDim>
      <cx:numDim type="colorVal">
        <cx:f>_xlchart.v5.19</cx:f>
        <cx:nf>_xlchart.v5.18</cx:nf>
      </cx:numDim>
    </cx:data>
  </cx:chartData>
  <cx:chart>
    <cx:title pos="t" align="ctr" overlay="0">
      <cx:tx>
        <cx:rich>
          <a:bodyPr spcFirstLastPara="1" vertOverflow="ellipsis" horzOverflow="overflow" wrap="square" lIns="0" tIns="0" rIns="0" bIns="0" anchor="ctr" anchorCtr="1"/>
          <a:lstStyle/>
          <a:p>
            <a:pPr algn="ctr" rtl="0">
              <a:defRPr/>
            </a:pPr>
            <a:r>
              <a:rPr lang="it-IT" sz="1400" b="1" i="0" u="none" strike="noStrike" baseline="0" dirty="0">
                <a:solidFill>
                  <a:sysClr val="windowText" lastClr="000000">
                    <a:lumMod val="65000"/>
                    <a:lumOff val="35000"/>
                  </a:sysClr>
                </a:solidFill>
                <a:effectLst/>
                <a:latin typeface="Tw Cen MT" panose="020B0602020104020603"/>
                <a:ea typeface="Calibri" panose="020F0502020204030204" pitchFamily="34" charset="0"/>
                <a:cs typeface="Calibri" panose="020F0502020204030204" pitchFamily="34" charset="0"/>
              </a:rPr>
              <a:t>STIPENDIO </a:t>
            </a:r>
            <a:r>
              <a:rPr lang="it-IT" sz="1400" b="1" i="0" u="none" strike="noStrike" kern="1200" spc="0" baseline="0">
                <a:solidFill>
                  <a:sysClr val="windowText" lastClr="000000">
                    <a:lumMod val="65000"/>
                    <a:lumOff val="35000"/>
                  </a:sysClr>
                </a:solidFill>
                <a:latin typeface="+mn-lt"/>
                <a:ea typeface="+mn-ea"/>
                <a:cs typeface="+mn-cs"/>
              </a:rPr>
              <a:t>PRODUZIONE</a:t>
            </a:r>
            <a:r>
              <a:rPr lang="it-IT" sz="1400" b="1" i="0" u="none" strike="noStrike" baseline="0" dirty="0">
                <a:solidFill>
                  <a:sysClr val="windowText" lastClr="000000">
                    <a:lumMod val="65000"/>
                    <a:lumOff val="35000"/>
                  </a:sysClr>
                </a:solidFill>
                <a:effectLst/>
                <a:latin typeface="Tw Cen MT" panose="020B0602020104020603"/>
                <a:ea typeface="Calibri" panose="020F0502020204030204" pitchFamily="34" charset="0"/>
                <a:cs typeface="Calibri" panose="020F0502020204030204" pitchFamily="34" charset="0"/>
              </a:rPr>
              <a:t> x REGIONE</a:t>
            </a:r>
            <a:r>
              <a:rPr lang="it-IT" b="1" dirty="0"/>
              <a:t> </a:t>
            </a:r>
            <a:endParaRPr lang="en-US" sz="1400" b="1" i="0" u="none" strike="noStrike" baseline="0" dirty="0">
              <a:solidFill>
                <a:sysClr val="windowText" lastClr="000000">
                  <a:lumMod val="65000"/>
                  <a:lumOff val="35000"/>
                </a:sysClr>
              </a:solidFill>
              <a:latin typeface="Tw Cen MT" panose="020B0602020104020603"/>
            </a:endParaRPr>
          </a:p>
        </cx:rich>
      </cx:tx>
    </cx:title>
    <cx:plotArea>
      <cx:plotAreaRegion>
        <cx:series layoutId="regionMap" uniqueId="{F65F8022-5916-439B-815A-EC45A21FDCE2}">
          <cx:tx>
            <cx:txData>
              <cx:v>Stipendio</cx:v>
            </cx:txData>
          </cx:tx>
          <cx:dataId val="0"/>
          <cx:layoutPr>
            <cx:geography cultureLanguage="en-US" cultureRegion="IT" attribution="Powered by Bing">
              <cx:geoCache provider="{E9337A44-BEBE-4D9F-B70C-5C5E7DAFC167}">
                <cx:binary>1Hppj9w4su1fMfz5yU1SFEUOpgcYSrln7Ytd/iKUy2WKWkhK1P7rX2S5x21Xd7sxwH3Au9WNdFVS
CxnBiDjnBP/5NP3jqXp+bN9MdWX8P56mX9/mXef+8csv/il/rh/9u1o/tdbbL927J1v/Yr980U/P
v3xuH0dt1C8EYfrLU/7Yds/T23/9E56mnu3RPj122pqr/rmdr599X3X+J2N/OvTm8XOtTap91+qn
Dv/6dt3qvtLB/bN5XvTjm83pr8e3b55Np7v5dnbPv7794Za3b355/eA/TOJNBfPs+s9wL2XvMAtD
GoWh+Prz9k1ljfptGIfvEOVRHIcYvfzg/7z6/LGG2//r2b3M7fHz5/bZe1jry79/+ZgfFna66t39
u827t2+ebG+6k4kVWPvXt7vusZrfvtHeJl8HEnta2u72xRa//Oicf/3z1RdgnVfffOe/16b8u6E/
uO9o60+P7ef/UZdF7xhBLEYh+eoT8oPLxLuYCcyYiL6OovhHl/02IzDYX++hP/fS73e+csxp4H+X
W27b0+KN/ZkR/utAohTTmMfhD+7A+B3hmIs4+j3Avhr+awT9ZybBv6vOvvn3Z62efzapP/fMnz7k
lZNu23f/hv/+V0XPKet1/5NOgtCJQhzjiP5Z6ICvOI04RfS32HmV7f5+On/unv/c98oj8PX/3+74
8zz7fdr44Yr/tvSE7yISRRECg7/8gLW/Lz3kHY6gJHEuvg1/Hzi/Zf2/ns2f++K3236Y+P/jEvLX
5eVbZU4fu8fVS0n/rsL8fPRleYA6Xt36k6z+29DuM5R9zCnUhW9Q4fSQ34a/pqUzW2n/LRN9d8vz
o+9+fYujd5gyGguGGCMcHvf2zfj8MhK+ExSB4yAbRoSHUJyMbbsc3kneoRhhgSgRjMfR2zfe9i8D
+F3IQiQ4poBDMIm+IapLW83Kmm+G+O3vN6avL602nf/1bczQ2zfu63WnacYEQ4hzhGMEc8OcUHiR
e3q8BtgGl+P/Uzo9K1wFVNJ4CuRi+EZEIp06XW/CVrVyHvpPfa7u+inQ21ksVTpuvcqsbLPZySW8
b3AXSTS5S5VnKh2pvc9KlKWoVXWakZ1gOpRLzsfUeBHIoYuDFNn8YxQtXyrmc8knXaZ8gJdjVaQO
s6sYt8e86cyqYTaTi5YTU4Usu7Df1EuVZCL/2NU+2DW0kjD9A43GfQTgZwuX3GmMjjGh+ymo2qRQ
cH03xoce0TGpGpZvkWnyRMxrN5f6YKzfTLUju0gbl/jZV6uxJXfLUIabotZforZaxSjwu9oWjWRN
4WXYNrtoCpcEa0xl1E+bcdIX2ZxbyRczXpCg3XdGcFhpTi9Uc8ub6VHkuj0UkxlloS9y18q4Gm77
SJ2zprvWtO5kheh5zGVX5GtVjDdqzpUMDNay0vgB0SnBSB06og42LM/DIT9My3zlizHpKi5D5bc8
c9ekswkTxaespwcx5JLi/gYe/BCElWxmZGWAzUZVYNFo9tsCDefcfKDI76bhqo/Ivm/8JRbNcTLt
4zD257AB6nMbZmsbsGsk7KXL57UZdbjOSZG2YbmJw+5QF+iMnpuiXEeZ3U8s+shUU65CHBWwnhSj
XaGm1PA5UdrsVF0YafN8SmOkBjmy5ksXPxXBRVz6YxvhT6rGz2FTpUiVj65zK+/bPqWJMWg1F9OV
UWZe5U1/3nKypXwZ5cjtXV6MDyjE16aXQy9uXRFK2PlzQvczQx/iakxHk8GyY7Jp2yWSdRFgGXB+
hkqcoGwpdzq0ZyxudxFng5yRk2zKG6m6YlUHJq3cLKuZplnfaKlavu0nvh67Yk7EgLnkTbwKqrm5
YCZ67sZQJUJYLX0Xy+CGXWYoCKQO+LjpDdxfD+5YjjpB+YQl09Ezqmi14i7/aIbxYpnsniBwf25w
GtN8Q9gySzEum65hq7yPn5tFqIsloNtWjyidVT3u26CSataJ4VN9VoVgaz08ItzUciztORkQkwuP
oiTup3SZW7Ei2RBJzuL7CsV+x4vhfMjCYtMF/tAPtzR0ZYJ430qtslL24ZCgqEg9pinN8rTVt41o
1m3+4JhpEj5bmQ/VOswGteJ4WFM9zbIt8E2PPnDWPgTzdIybPOVZ52QD+0eKem7lQKt0qpY1GY2T
UZaEdl/MsxxEcI6j6WNhxYoRl0ZZlyoV3jorqypMtJn3wRRf0yDelWiUvCvWeGSpnab3JBwujQhv
F1PajbFgvhCtWUeodN3lEC7oqPXlxF1z7iYRSxTNzSbUpllNrL9ukKEyQKJblf0crkZVkqTHgm0W
cgcX28WFicpxnbDZuYScTISrXWZbsjLZ0kniskA6qNHJUJTnsSdeTjZCMuPDuV/CM8ufdFDflwPh
x6YZPzswq+xNrZPFdqXE2GznaFlXCGIqDKJSaibu3BTsubL0HorKcxmbWz20du8ZMslY9Xli7PIp
z6lJisGHMosqWVNTSV7bI860kVOv0x4XZ3EQvm+n+oZ3oQA+zbdiGSAftG1aFlOVTN28XUp9m3XZ
vIrK8UNZXEddraULyCIDivG+bsdODpl297Up89Txfrwynpv1VDU28YU4awz92KP8c1uqq4Hyi/as
5LZJDROtrPqJHbsgel4mkszg1rWvxjJRis6SmKOf7a2qc7tuq6uc1IdRzLd6zh4x+VI0MU8CR6sz
0/OV09MmN9EklZmuetyo1TAv69hTIhnpb1RTONkPSy5Hiz7GpTPSIXKGXG2SjM1KznywSVlOd9xG
SR7f4tCtZ06fteNopyd6zT5kcYRT1efdKq5wLyPYP9L4fpJZEeO0H8n7IQxy6cbhrO47yD8uuq4F
u22q9kyfSoSyYyBzxVbFe8y7xMx8h92+cN0Zq+IuYYR1idfPLI86OatpSfKwS7tK6LTS7/Na7JVY
eshO4NUAF8uKB8NqpMEabMpkSEa0QwE9Vjab0rlC11GkUjXsrQiRnIpGwdasGBQ7+qllxiSiw4Ws
3OXkLU1K3h9aXkWbYmhhq2D1uVyUkKKfdkHMzgs950lL3LVqOAQi5L8azxJS+yqo6WHSRTpcuEbm
Gg2reMmwrEqwSwVlleT1Qxy1TSq6NHeKyo5H7RoArDSK7ZaOh0ltdLuqqraWeia7qVGnkp5JQsbr
HkGc6LAuwXb+vo6Ps7c8wUXvVkUWbMIQEmkcTIMkAVYJdVDVFWkhQibqt0GEFkkrelerbFOWLr9t
1PxEhtztVdSTFe8grhU8j5RjsJ7jDIo8KdbMsGgVOR+l0zxso7mO027AxaoMdCUrXF5DxA3rbGz3
g6vWntjbbo6ri3ryn5huP9nBdGnp82Hjm/rZu6ZdB9V011nzKVSw/wwzBZR53Upfsmu2RHaNVL5a
MEzW2Jt2tIkoXZFk8aDk0orPeQeloVymlDvM07zll3UTm4Qipza2GrM0yLfTDNvLFt0HzYtmDYDq
c1GQFGfZYbTRMa6C+6XNzaYIgvcdqXuJBnStqyVKRtek3HYfUVg9KTZcLSWpVqXFSCryOGmiZZeZ
+wbVRYLHtJrjeuXh2xUfWdKKwkGmkw1yeCNY91RN9CnLwi0PXWIaeBCru6TpYpX02trjbGDT5xFP
Cl6KNFsAB9qeZ0mdT02qsSS+wZvIUpVE87gkGpmPo1JJjp3MGf1YdVA81FJTGWdTmfhAK6hCg6zj
5Va7ZW1x0O1nwIxBHsrIJG3T3ESjh43mF5TYRWx4Szcjyla0JNOqwdrKwkcrsgTXnoX3pMDrQYT3
fUYaWWR4hZxVSTnrI/KsSAKPrufqssqYlzR3XwzRywHS+LZQTWo97Gy+TLcTMUK6FnvIjausLz5P
FvAfW5Go3VeOrvrZvVftKFaBQPexG6SKIY86Wz+rTKyoQM8Ydjokqe4qUstOieK+MN2tW3R8h0b8
qFiVmGEXdAPfBjYvAG3XAFtzEshTNmJMH9SUnXUi34sA68SNZbtCQ8qDHO+J1auqc/s6oCStXZNo
VwSQ/vJyEwQ5oK/oTEW+SsFOp1qFussgX47teGuIN/t5EpdEZcEqb0/IvbKDZJ0utr0wc4Ink8kh
PtJl3JdFHyYsCNjaATZoqcOrExSu+mFrhp4mXbhc2rHPN/DiI5+KMI0Bg08Ay+cyeGLwSEqic12Q
TzGbtq2iqSvAV8PHjrVB0gaxSudl+pgZcsXh6p3gTVIPyp3riX3wxUTOuQBElkEKjkM/rh3k33lG
7xv01IjASUzKj4uj2fp74fMHDvVk3dxqlf8mTH/781+3tob/X5TQ37886dq//3X2H0H8p1dtnu2J
QfrXF51I8Ldn/a65nojnNwH2FZX9KqH/Bc/96eAPJPgHqv8fbe1EFfGJtf41Bf5BYPh2/W/8l7+L
EOMgTnAQJyjnIPp95b/sHcOUC8FCoLJUgCT4OwGO3yEREQQUlYZRRJn4RoHD6B3loUAnPi3CMBL0
v+HAp3V8T4ERSPoRAxGLgrISkZiCsvI9BbZR3Syd4EQuNhSyjB5mAryzVOMkkVqYHEx9bOPwlqJ1
bGKbuNpDhWBsE/f0PUdjQvrxpqXLZhnVs2+KPPnOkH9C0l9PkCAuCOWUEyQIAyEBjPT9BItREYF0
OEOGGZwsKCm2seEOGByu9vALSSwBuCCDma+GzO9zWzx5U/U3uqnnndVls46zXKV1NtN9TZcsUfCQ
nXX+y89nGoEjvzclTBDFghAW4TAG37GTqb9TEyp0EjGiZpGLmNyDVfHDks/TmWXeb/K274EKtlez
C5bUdpy9XzIUHfxcNwkdebUGoEu2OEd6tfR0B24xV1FVbem4VCvbu/ljq8YtcQ+Zn8hVzCJ/3YXu
VrkwOuCeD0VS1F5vOjF/akIt86rPdr7JCdtkOXSRwsD3F9x/QJSx26kpunWMyrOYzvyQ9SxYNyEg
0LRu24TEQbTShkwpGipA21P8Jeh4fxlVQ91KwxkgZ8iANwEAFNkAg+ky0V51fdGvfm7P0/Z/bU/B
QwYhwxEJYYf+aM8lIA53YztL54KLsS+4BIAzp8IG07rkcSF1JnZFk+262eCjbqPbOTfFtsAYdJKC
zVcx7z/8zZz+6GMchigMOaMIlKiI/TinpmzxACRskWFDp8uxDaajWZZ7Ny3d+dih4MxMKYgM7Hoo
3ZelKeOkrYb5Y23Re9sD4vj5dMir6IUtB+zj1DFAiEHf7bWA1Rrt+6EGXDR1yK3iLs/PalaM6/HE
flFnH7qJLpdhV6NB6pEBRQO9ZaMnQ3dT1rgHwgd8CMsCGE4Z7aDSP/BxFB9oAfV56O1T5ig7dBPC
CVd1ldZLQU6lJd/1A7UrXM8xMABfHUxY6q+l5muL7c8C/4+m5jjkMSRBEUMCil+Z2jQtKZsJ9dI3
7p7yloA+NoPEkatPFsDOFE5Qa+t+vuPZIx2D8jCSmKwNwOWktlGb/tzUIHm+2oygOaKYk5ATUDH5
q80o5oxZ64ESDaIGGJAPeEUgRi/nEtWXFBeXYlJ09/N3/iH3YRJDCYgxOUWAAEf/uNvmYSkKSDZW
xtbcASuGZBICxzEDhVDs5n4BL9Jul2sNwCQzw00PYHpdk1CvdfUhqlR9rLCIrxqKPxCcZ7scL4Ws
Gad/k6XJaSY/KKlgWwgIEkJtonEoTub7LveZGWuDaWTlHIXvVQlIt5lweIbx8OBBycslcoHfNKML
76gt00mJ7JqNXbYv+v4hQMWSGE/HQ7+Q9zwr4fqoKpdVySGifB3uezfYc1S313zoJ0jxft92oryY
3HQvJuTPo1qVcu6wfT/TZvqbKAOx+vXqILYiBsppBGXyVLR/XJ0eiZ7KEPSbqi3FLiDxZuzC9hKa
+sGh09kIAmN8m9XE3PjAqiMPQAxGxj2juSZXp7HJaXujDAkONrZ5qkIdrMbcFSvfds0lyua0b8L8
prTsuZ9JcYyHJU5znC3ruh32gR44aJQtX4nAfsiENduAFR/HbPS3A483SzkdsgpNdwJhsy6O7cT9
qo5nsaW90aANLAqEYxTtmzg2N3UWnmdzFW99RuwaKDXUzagstzlqHl4qV8lAsqzLs6DO4CCDUrA8
WuLd0Jvwto7OsFDhXTX6ZEBhfmbrHsmXHNdm8STNUi/S47HcOj8Oe85GqEzO9lKQ3O2aqY1u/Mxv
eWAEiD1MSdGI8D1CzWooY1BcGttdQ9ZcLorM7SbMyNbZQqSQCey565E9j8l8pGUFGW8Y0HqZfbxS
xdRui2gi0o+5OlOm75IZ+IdE8PIdocCzO33RQ+XeBSNXZ45cC9yFZz2ChKhd6da2rUB9DzO644zl
q57R4nwYgLFzjex6OG2+6fQRLWMieOlvOxIPcskYOoICyfwa08DtuzYAVTagc7J02XhwM/kQsDA7
kDoPDsIwtG5oVkmgSeLi5aNZJiBJGQCaqTF5WogpnZxBzwDK9ib6rEr10YKsfVULxA81y1rZlA0I
URmJk6Hh5p60/YXvFdpxAhmARCQ8y7MMQbABPe/osx3C5qHnqkjM0qmjBWW3QDY4KFct4G/4zc4+
KU1vr7riwY+ivvVk7FdfE0yET7RLx+2VmeNmG1kfyTEiqeYN/qB4Pklm2uWqox0Flzc6AcWJ7Dst
wl08kHEdd3OTBHP1uTW0veIuEc5Um/G00StL6wsRtFug0juyNMMDpYBaQtEFUiHfHIoedOJGz5+c
DdnnGlTKqgzOXgKBR1xde7XNrS0PHlXLZoIt3GHHU/QChGis44tAxdGaBGO0tQO+K1RUp2RSJrGM
16uoQOtcZZcLuBBkl1IDobNZdChHQBW8sxCXwsmuQXrDDCfHGNFubagpd6Tl7VbwbEkArEJWO2G4
l1ubOIyvAg7KAFY52zVFzA4Bc/daDMWxdxFb2yZjG4uWDypvFxCtu2EzVbB9NdJqvzRRvwqFiuCy
+MGhOTowAKlqLI/16WPOw3I9tQU7qsxsfEejm5d3o46xY02GBvZwpzdB5UepLWtBtgZpMCunZ2jv
uYeSK5YsIQhwIFq2d1BTOhC1PVu93GVwGx2K0LL9KLpnTaBflanArvRY2NTaAEmQT7LtC2IICTHS
LzG9GZYaRDSQ5mnEyrMlnmZQzxa3pszqBNcaMgr2JBnafA/dq/q2HML6BjiyoiC6heUQHV5WoPr+
Rvh+3Ro+ntXBoEH6RfFlX+pCLlGW30PvopSFxdMqJP1TscS59EPrNyWUlTPXLIfeRO1xISD39bQU
IKtWfJfR2a8cLrkM8qswdnpjTf1J2Yi+F25+aJTeUd/Ol70vyuMSuCEd8lbmXuSrxgK/5/lyLjJU
nS/WoHWRQS9Ha1Rcqw6wZy/s1gfjsg3rKTuITvTb7ElVE9s57eKLhdX7zDXoUBXBx2IYxmTCsUmH
sZguyjnW6xGFaTZBEyVWY370KAvlOEUGWBceH15+83U+3kfz8AHrHTQplrOm4+acznmWfC2P3Hi2
7ZTHqzw2es2WeriNlXBJGJZ3DunhGqIPRMl5Xjeki0Dox2pdxKRZw6kGu0VRzkCRGbJDe/qIsZ2h
sYFckkWsXg9wokqSGApTOH3SEZ02ygX0Jp9AVhqo2EHYRAfd4OgQutDI7qXAl2rfLXWwB2pkNrOJ
GmgK9WXiikmchTqvpJ+M3uDObUjpxh3S5ZemXkCmLOZOQj9RnyOb+bRU3XUZDPcIgNEOuoFkr0qQ
wzyf1DVtIiXHPmzvs7j8lHlI5V27JDZyZj2Exu3yfjQyc21+g4N4haZp70s73LLJs3W0b5coOog6
w+uchvNHHVxM/Xie2f6y9TUEOfH5JqZoktAsmQ6W5Bv6wnnyAPvjC+MSTPWgx6Gk1PF46Su6wgX2
5wTpEVTokm+HDpoLbV8+lHVwPjIowEVoLhBwho0LwvMIDe1VDhU1jefYrvtqFkcaHWaEs5VbhEtF
NvC1cGN0yMYJmi04nFJRQ8e22ENA9Jc6MvPlAsBpzZHdFtyIDTS2ddpEJt877at1x7O9irvw2gFP
SiuFB+gcWmi+8SrpO7fN4ymJyqE8vnyMYTQlpssodCWrHJo99bQNhcuP0Book7iwhwXEq7MKVaWM
Si1WddSOZ3tT5P7oTh8RisuEx9MEbSjuryMl4rXttrpY10Gbpz4bwru6cHxbh9lFUXSA7AQooCWt
pwSalequrJNFjOq8MLOEbSguxsIPFzDBeO07t9zgXF+0wbAdrJLYEvFpBPCU8JOJ/MTCFYuXEhrm
ojy2JXQnw3w5NKour6OerjRFOcijgZFLI+zOFqxP6jHo1o7XZ2PketA7lhGa1JmTdVtV6wK7INVz
2B5RzgrosIFUH83wV8PbY6uip9y09XmH4axA2NMbP1qVunFur5ZA3TUm9okTNb52XTyuyhqX25qZ
Ms1MTz1o7y20DJoJUB60PoqwtAdyeiyDjktS9F0HvXQf7H0Ed7g6a2B5miQesmwy5Vl/KAtu30NA
r5nt6+tMo1vRdPVFmzksbehP2aZQV7UOYR8U4R0vR7yq3PU0sfJqQfFNr/I6fWEDQ9VHCVEKwPro
xsvRwysAxSxp7/pi1U/Ncl9jsik0MMULnA3L54EDmrLxHrANAF41L9DPcCa1p6WHRl3PJ8EDOppQ
BngG8Kdh57wQ5iJbhlucD3qVF7nawkkQf0nCC2WrdQAy0zljHuoddB9WLut0ugxZgkExOeImG9fA
djPZw+HU68VnAcTfqDcFXT6A+P+Zx4FZk1bAbhpsV2wG1lLgoEs6NJVftSWELh4YnGWoJr+CTt7d
NPUfwklc89GYW3+qRj7PQYaR3Iv5uoWO80FrPkqCqlpGFI5u9Arc9XM6R/543AQYEoKjMEBrI8Yw
HHj5niQJBvpFiA1QaK33aOFkU/dTdw0sL0+rYPoY+qk55AHfN00O3SbuyxUARn/x8qGqeNVFVF35
vv30YvBck3DfOBbtyNhuimr5G7HjD5yOxRR0lxgkQgJZ+7WeRcYGVRkfCVC5ak4qKtQZWXS29XXs
z6zOzunAhvOSO7WydJ4uf24t/IfXw1kbBupfJELM4LDkK0rJXZwLEmedLF3HoYmj87UWakg07tvE
IdRuad5UQI25OhRa+PO4Xzd8k1u3JsKK4xDjZdtzaGWAAkPSHE6pnKO4tedZofnm55MN/+BaweKT
FiMiHmNEXk9WZTUdusLCmQFcAzgv2SQLwC+THQ5hzIbDkpfXDcnCVHdquJtKIauFhO9PKOdYwhnr
JB7qWb6ASEiZebqM1EtSl9NOdBS6OgG0lKgf5/3ohs+j9vVN7T3wGehJr3OPooc2FlAkW+i9+iVY
81zQv5Pj/rhEOK3FoD1DQZkmmL9SisdgKqa65It8QZTLBJUymQMQlrgY7aq3pkvC024NYt+sqAlE
EqGsOPzc0H8QBTEcF4tgY/DodC4Nn47Qfh9Dea+ATNB4kXmLseyDYugkanOph4JfQXcXhJGX4lAs
gsgAlO00g1NL+2jySc5Z83mZSQVJQ5u/2QH4tVx1mhgccIsZhdO7nLyMf6eALGImgYEsKuHcUHXs
any0pDfnavQNQFJ9Y3H11GMChM9A/65qC7rru/LU2qPqDMWh/RtLgYj/SrUgiFCGYzilCifmEA1f
BZDKrWE+w5DVCs+ltZuvGoNIyNzByZIpG/cN7v1GUY8eOu6ekIiHG9/X/c6IyqznUtZWgQCHXLHv
SFXtg9z3ixRRv12mIB2jylyZYsRnohmSqorgyIyvCBwWQeL/8nFuzXHq0Jf/RFRxk4BXoO8Xu20n
dvJCOTcEQoBAQkiffla3z/xnah7mpSudnDqJu5H23mv91v7O+u7I9eDy2pvdM62Gv81M+VGu6ess
p/lJiVo8PSRw+nOp1+EK4sXm/NEhEOA9MgVZp5oAvjzj7f5xMh6DVrp48A4Jjoer2a8vcemrJ27S
oNk1jTfdEpX9wGf70inIskNQGcyap7RX+FGaJn7jNIOTD6Vhcqq7hemHv/lSt13PFKiPMXirjW/h
Ixo0qvcRbw3IrwlWeR6RO2bX8+dhdPOh6jP/DMSlyxu59YM5vob3lyHEVP3fLLqw6ICmjeQJJo3N
CNakzKbVtMU0J3OpG1rlI03W33H/b8ZU9tcsS5v7fSYwDIvmNNRcPS0prhOa+YfO6eFgWyLe8aHH
mL8a7quXx4/ie9l+SavwSEPcFwHBTNEwQsomIuMpVdn4Ei3Vv66a1ZYBVTv03tDlJvPli9/5kPkX
QlFsErbt4qDairX9ITEW/VUREDGerCy3Ii7iNhw2a2rEZcqmF9pJ+xlbIG1oTbP3alUgEyaxvpls
mku4pepmRRmtmIkjyPebqJ7sR21bkAxrwLe+o6zQ92fIrjVat3tPHqT9mxWQPiIn94z7UItwvkM0
/ugYNAiKexOkE5MUQ2LOkc3UJZ7TU9QxeUrqFy289TlR3XoOma/g8WTTWSkdlzhyaxEFwA7uDQDn
iXiDEfT12CSevw2mPvp218HPknZj7lOQCC3LfvKhQUcW/M7GYMRxjf3zOhiROxEBOwOAAWuCJocY
CAEoKBxjas0hntprT+bp1kDsmbIlKSJL4lImAx4VFm2zUAU4JBC0i1hOv6Wfht+W3tXX/3mnRAws
op3HwgNR9TzbBQPisibf01njYIQpIJKg3T/+Et8L/byFl44H1d747JuN6Ya/1IuSgldNfQKv+fKY
3A2G3iOLHVpOyMTl6LS3nUDfbeN4+MxCh6hR0Hq7KlrWDWe+OTDp0txp4p4mwDLl1+XqhrQBFhq9
8yjuTzZlh8V49Vmg88knZjocwADgHYmDoiOObJa+Wt7JaK4rj6fnqu3bwrThHwHf75V1mJxHFdcb
zA27TnXkVSwVqlcW/JEtecPgH1/rFi/+0LzTmqxnIvAkBtZ/qbxlPiyBhmsVTPWm8cbm7Hh3We6P
wGR4tk2yCQ1AQNlbGqn5lPQKzG6AKe/UVLQYKu6Oa6z9s4uTH/89CTLRV0eCrBgYOommUXkf8vQ0
3r/biuVTNJLzkBkNBsm/qDYVz6g6Ah6Aie7ADg5P7epdG7q50H6nXlg9L4VH/bp0sbmtuh4uj5d5
ksOlxrgMq7ALDz4VzSvtCyHo8grMJcGA2oJ6vTcrHsihPJpHsut1/U/oZL3AQgwPQbolGD6Lx2Se
Al/bPsoyVbgmzJru6OItW99r5+3jXy+c/9bKQewf7/r0yqsM2BxqZrUc2imtdnGYrN/TsDqODuTE
46p1ppo3cLzqg4NOd1wS020dhfaa0msXrRa9qh9sJzLNx8d4LBIorTqdi6/bmtkwj/tIPjMlaK7n
cPf4y+c09XYZvu1cRpE7R77YuaE9gb4arpKlN8CW8ZHGocHhUe1+tHJDPRiQPo8drq2K5H00XVK/
mQqlhATDPPhlZqkFKWQ3fh3zazwvOO41+SROhd9aVYmrdcmnSxJ2moAB5dDYk0uIM3KJAjAcod/i
96ysTl3lqhOZdLBpVx2VXTUOBxZP/V4RPhcRNJIynOvxzDiZS9Vru++6lZST77GtNze2xHPdvvRD
gjHk0Yw8OvW7mtN0kffcggvZwV4af4wJ7jQ3aZpn69qfUlbvOFlxEqSyc67QU8MfiF79IDpW6HN3
MiH9MQ6ik9WD/dmDjCrsqvdeu/obQDJj7i3804e+vVnn3tt1I/9OTAUAjGdR2Sct30lwNWUPV/UE
yf3p0SQx0wb7JpThfjYgfkLnzrGJ+S5Gjd3W45jeIj22eS3N7wjT+m2oA7WZKAbt+E6jVmnl30JI
gNulE/KcdW1XPCbMSPi8zGB+djbtfnt26goyrPX+oWzMEdNldq+c2ag/QmpcnpBxKlUbLe+L/1HL
9brObK7zRfxKObN/u/XNLstbL1b16bXuqvs//QgL0Jf9tPEel0QkYYDHTT//UNaiGQnm/nlK5h3p
KS/I6MMIcystojDKPqiOXuy+lWv1Eo5iLMa6Cd3eSvr0+Fdp/NynoOWgGDu+nWpvOqO5HU5tCAa2
Mv7vJO7S4xyZ7DRjcBvmEGqMXvRpaYCpJ8tYYFxPNjOd6leriABDtrgffVu/1SwPZC9usY2WHTyH
pUizKi2TlCWbbNlr0jS/hDV7H2flZlGIUSbGWW67ex0Lu0XthDQ6b5cfFSfNux/NB+vDiOxNEJy8
uE72BhNVwUnAAHnHyzG4g2a+NJ8OVyGE1QBAdU/8rnBwZWbgxkoG8+1h6MQ9O3Rpc5Tzsux9M3Cb
R8A8CjUNaCcyCUPIxP+6hV9UeCcQYTduxVjVQNoAcZrODGcaiuEKjEwcmtCv9QHHQRwfI8HEYugH
6IS3YAho2dQeLR6jWO0PhWUa5iaa1ZwFK3uyXTo99So+4RveGeOG92ao2dngYOZzHbI8opa/6Cp7
Xzu+/LCCsyKGKPwWJkYCo16/ER/6WCwz9jqMlbxJCvLrXx34Hao0GlKYpUkZj5E+On8w+0A1Y/mQ
TNrue0J7xDRsMv7oxjnMRR/0RzUjyLcRYoDKZtlzX3GYQNPgCg/33WERmu374GS6cIWSBWtMAMbO
E92RLb9fJvr+T9OZglDXvXtr3B01MeuFNfVlSrzhLSTz0VuM/CEgQD/8tyCydUkdHS5JINOizhZz
6Bnw1JIndbTjEuJH7PMfDk3DFl0a+MUp4bv23tWMGk+Wr+X5/z92xUl8t9v/b4cX0wQmiRgu2T2S
k/6/4kUYCz7FgfLzpRnQvpIwBk1vYjRYfI4P3kPjWibtdl5g7YkGpKCpjQ64yezpMq9E//Igin93
2q25SQzYRSHiq2GrfzbJh9/GXmFnUX8qv9+wGLBd4M7rMi1gqMc0T2pKt7UV6pQKvzlAGk/zKaWq
fLztwuW/P8CMHKATV9+1dDUGkEAcKKvCc6ylt1WZiJ8SgVa0USGH6yBkPszd27gm6d5I1r8ZmbV7
nxWeHyV5dK8Pwf0Fsq7drEnCNxmFQ4WZR17tkC3PoQCYb+JqfKWC/WwS/bci/I56oEONu0jeIsv8
O9+zdZ4aLv/npREtKCvry91yl7iizJmt0pmnDhk4jv4Qa5v8zkzQFqvV24grfqgwnhdzksbfpOZ5
wju7q5c+KR5THfHSbO9bx0HRNsGaB+spaiZ+eKg2PX6ipsb97QC+7wF3psWY6OBtCNJ051X2OWBD
hAKChzAzflhMC1S0nopPwefq+njxIjZfGg/Atz81ud9Bu/o/Hw9crM9Ummn/uAGIZGeJ9vwgLIJL
S2Z/krSlB3EHEWhti4gNG6LG+S1jfH2OQZ3+JpOPWFBYDbdhIesp7Nss9/RY4/qLxf4h5cGVgtK/
XoSYmtOoor921O7ZsvY3NyhROg67pyRb2ZctBD38CqfvPniv3wcxsKIm8ksjcKtPr6zVt0Gk68Zk
oyhxyqZzlUzTMZnWPYnOSxd7P+cliUHB86qMrenySqq3pE2y7z1pPghyFAd/gDkMSxM6arYITNnV
WtBWvutpTS7MJHhuRMZzH9LWwRON27fZDI/q4X/+qTPaf6l7AomLrc+sj4hJKwsGTfYy3730Qdt6
ywY/fgWEHELlyPg11f7u4ZRhoi5p7LGi0hYuPvPDbz0ZwsK1lT7ASvi1roofWWjmJ+fj6sx6txti
b960i+Y3qO/OQt/1ltC+j5PeZe0gN4FcVszhsugDQX4vuCJzkv3XG9vM118DFTNxVIJZ9FGduqR5
au9/R9Mt3hEX4iXK6N+Mdubdp82hH/jhy0vmxpnXMaUfrlkBc7HgXzdF/pnWE3gKX+wRPUHMpEcq
cKfWzJx47Xv76f4rmFze3s1NVUDXrYvaF+lpsWzZ4s7m1+weRwqQuAo9N598stgt8RR5RTc7FivA
ZlsOE7nZZo3eiZq+daqxKG8B2RGveuVe5b37a/WRcO81Y8L9nEgE1J833yrDg2PTYIKeuL+XsFre
hhijrkOX8VTNfv/sWVJm8/TNAZ3668PeXnpLUeHhaHiqSf8G1CsQi7mEA0XuZp2zN28qs0SUvptm
tzGq1lvjtfBtINnBtG3Zi279dE/aPgb8mx0AgUKnBrG38UgNhnuyCCtEWXCkWYe8X4pUn0mrAA+d
VWUEAbGMqqzZcr5QKP8i3c6t7DfgBSHZdTJBDGWJABDtHxSGWCL0jL1X7+N4psdBJXRH4mbBMUQV
7xBf6H91gmzwPdgPLmagf9R8b/mdDp3M6udoKZ912tDNQ07XiQz2TsBIqsb7YeP2OXNkfYYsoXZZ
Vp28pv0c10m9IL0zn11PXibe6d3MdZJrH2m03LlQb7+K7SxnhaKGIWnGGbs8ftWE4UUiSfrVUUSr
DJHOO9SoH4XjdbZRVrBn7ZL6uVsdbIVQwPC6v22ieILXCaI84IMGF2EhEhv1Ft+fE99bewQ9YiQM
kI7BjJuxPZpW+WxHCATctwc2JeptiMgvK7XJaTpXN39WG0k8ufFV1GMKGKfD1AOVHWagFz6kiAp+
M8lW5C2z9tpoDWpz4h8DVfUFln4DzwP0+DiL4LsymyhuxveQyW3IkfGZ2iq9MtEk5Qrj9a2CHz6O
7bdHcX+8pBYWt0wu+Eewy5LMyxurkXbwGgHLKMzeMdB0B/to4GgUq6KaQD7EdbOzGngfN+tGS7jq
a8DkRiVNBQ2qCc4EshoSY4jUdVEQybxCOuoYLh2a16wvGhIAVvDW+aY7NxQo5P32QePUw2s4e+MF
rWphImZfelu3R+bxXGVreuzQueU2ZiuEjLp+Cez7VCGeOnmmLsMUUA5t6zMAKrvp/RQpwJUbaElr
tU+5654C5pXBvERHTBxxSeiAo56OM1ojAnNw7qpinAb+knhBshmQuiwHGH95Tax3Xequz5MYWFk7
svAK3Uyd4ypLC+7B3k2V+0T/nk9LNv+YKEV1puk/5NX4pib+eGqBulRADuifIIwIyl6iNwimDW+A
3PycX3w2Nh8owj3SJzE7zj1vP2ISbuMWsrw/VaeHwLTWDxTYVoXvp3WpYyaepVl00WIA9Vad3Coq
5I8Qssemli9yWEXJ/DbFmVDkuHDEX+5yuhbI4zUtxY9SiY31gvQbH7t203PPFVTMv+bAgfcIqSe3
EaSi3Nx53Jj7/8KukUe1mmOGUNsVVUk9pYBOZFbTixdqhC7w0aj7rhRngvBJENojy4y7pfBXYUvT
kWaz+hbmO8Dl7dd83sG2w1A9l7HJwnIhJjvakL0ujxNs0M/kAMIaRBabaTcI7i6PX4GwwRGcFDkx
pk4UE9v7Kuat1IjUJnPVbuGfZBfmaKUOihC5XZMoegbHsxvDermECCJeM+egKNXh1Wb8I7w32mjK
3CHp2XvUV7exDemMEjFtgiZub829GU48hZRdRr4tRnmlzEj78niZqzqPYj94frxDsvQe75o/pM+S
cggmtjG2VRjMYRQV1pBg+/W+bwf3NIf652Amhc5hfkcxqBKYhiqDRQxAHnPzE3gl5Hnvv5Ky8sq1
ZwbG6sR2CNqaAql28mpStAVGZO403YE427m57I33gVhVXQjVeAh+x9xe6DriOCAre/9pw7ofXuqM
fdV6nCOYDKuq8ySl5TiaFM/3/7YKHxUZgb8iGFChYHA+2gNZAWtaV/sSdLN4Dm0HqGh4NlEVnbkO
q1tSVclzIF91nzT7es0A0d1vlymAWZXMTBw7lK29X7eqUHhIjmGlRf74BHtDxS4YqQWwubHBUP1V
HaaSFqd5tZ59SQbHr4FXb79gOUUQyO1s+zpTDeTBLX4Zzy7dB32AHOyc+Nt6asgtyRS5rSHk2GTN
YkxAQXbgy1hvAWvkYqjYbm2k3DsAKtdY3DOVbbYxPtLTsfb4JVIkzDPXfsAimm9qTUhBKDpSP+nJ
a6SHo18hvzm6ZcRsbn+2d9f/8cL66NQqDeXLRQx6Uk13cxgVS5bIm4mRYIMQGV+W9yAYxu9BWpVI
65uneu52NNLs1dwHQmKbFtXHZU8yztInRHIQokjhvMxVg7QYWB5yL7Mc0ivaPNVs60wHp8dLOA7T
PgrtkXbOHvV6Re5Koh9yI3D7SmUYe+4mlw4hmTTfwLKqI0n9NqejxDXAkffbTPgzBEvJNU48u/+S
re9KJ/YPqDP7t86JPumVLycqvRToA/mlQZ6epoDEJ6HTfAyFf1uCbl97L2Fjs10TZLCKDDk9XuY2
/CQmHXFbhsIeB9lB8kQP+HgAIwGsIrRee2A0xU0y4GEC3s02wUzifatRQ0ePyBeRNuE+WSTZRJwW
Tavs1QWNRSQKv0pHf9ugb4Iatsr8cRk8XgIKYQ6+yVAGyfLZpkxejF7MdZn1j0y57lWiWKG9US8I
1G+lTPhTN9FtMvLqaOvmzxdnyVcM+dW9OwHvIjZ8Fa6c1QD/dE7slocjRI2J6nzqw3azLpnZtHO9
vMG7ZycdKgRj+k8EDeKPe2tVaIQAighOVWla6D9h2rY7O1W4wfv1I1J+WnZ0dE+JJ8yORcIAWcQf
It9LioVhMKumBAOvG5f3yguQ4UtdeHy8BfJ0qucJovIIJRKJlvUFX+WpvfvGruYeVBbHy0gCda+X
WJ9kp9571tm3hVXr3rBo3CVERN8R1DgrvzPbtuvRfxQyANqaTxy3Lq/ZX2rab+OQJT+zBVa5aqL2
lDU1gryooydF2jWXd57kv7dgJB5vuWbJPpJQFSP0u3Gjkx/ZxAO4mU1wXbseKUuz/KoUbTYCs962
DXn/PE6CbTMdR8XjbRpFr01Mxov0AX5ZjWE4QD/8trQ1nqolcLniPXjCiLGNuIMzYYvkX8zdldzF
nVHG/Y7DxVpaPRdVY+OXtRPxCwz4D4Tu+/Pjt2ZXk3IBu5k3WpCvf/xEjDx1vfzv7ZASCS7b29is
x96IhmAMjhX4JOeBxHYgmJi/bmqRQbWdBGYzcGIDxJI8giGO1LiiNxTX4vGuEY6/QQDPkOPUSax2
LHM4GVCTnuq++Z2BTABOgQd0Hit9NC68OutOyMvTP62gG4QN/2JPxfJCUxjWQs7VaRDT0UYDe5V+
u58ztxer/Wv51EJ9uat0DfL/RYa2A/eiCnahj3vhcXHXDuWnx2WTW8ha+aNkNpKQM5qa/svI7NxC
zmsLRud+XevGfshOjpvBsHgPSc9+rLHZWTJOV4RU38gq6gvFAF5gXPd+CLoiwq3t8jRMdsIgz8H4
tRhZkQCv941kYtNZVAzlh81HXa9PnfX4PjBGFWjosnOAcBJWRfD5k5LlLEVvv+lZ9zlhKZydcCoe
jQyEvumGzrt/Egs+17kf8jG16vi4axFkwNRKOrXRqhSJgFjxPy8RTI1iDD6JVh4KOCQ9nN8dIsji
29Rpc8YOhKlYSePdaIL/adDG2wdrXKMdQ2XbNqYPfjjoUyWjiTn6aqZvsVnyLgk2Ex4tlicZVgzE
bvwXsenNb+n8GvL5mWoGjHIZ2a2R8bIfhYyQVWuiZ9msMJx7tplbx79OQHc/FXOt5SWGgaOjGmsu
ouXiKI2eKRPxM6hNBj47ybFjRRxi1NiPYcXT5eThq5Y2yL/xyg4XbTAK5bOtZBFG82+1pjWoMuaL
YgggTngBWw9V/d7cSTmqJD+vLE03wyBlbmkXnIWFzSOj6mPFmJxPTd89k8YMW1OpJ3X352nTXTo1
g0YfqSyRWLsxMapd4snpRKSH8fIOCHV2QXIVl3JbSOiZqqXVqQ8AtKCFig4PcyABtFFGIYIorh/t
IcncFhmwPpdkzf5e1IxNI+kyyS1tk+Ts+08JAusv3rQUQgfLG3pv/4VNw76u0/DyuJiRavcK03di
HwHwQ34Jmy7uZtI498m+MukN4qOB5dOIS3yftfB5wXkd2hzxsuwZj6IuqbD89KVU+HPKb+Z++6yo
R4fB3ttI8oqE57SfDPRn24pTjZh+HFt5wehe3cI66J8jY/IeXBpUCw+Z5DteECXIKVajuolhRKKl
MdNn1zaHQcPzbjSC5X28fLN81LfIoaJ7GrQ0FVEBNTB+7vi6F1ryS4vA9nMUzluyuPUKmPcDuyDM
yVsdgj1Vn9z6sMbyi2re0x75pOz++wuF8AAD6fD4rx6/1VruQBjDc0fZ0kCSV0y/axC/qOwJuWw4
7TEU67qT1wm++g5kcl08wP1H/9RQfJ5B24PxpxroHexy46PfGmzkFV9D+11+f5gxsdXx9X4t5mg+
cU0lbiydQDg5CckP1w4wZAI+XQnWTCCXMA0XAX5x4wCbbx5qq26RNaigfuOYFUGm6bZClGi+h/xW
KeEB93jiFr/FcgZUvwIC7VKahZeiQ1f6QOYZ9g/tW9P+rOZoOlhLm0KxqDpI6F1F1UF4IapDn0ib
3zb22peq99Izcn3PCpDmcZ2kuUwGuCRU4C0+2c++A2vUzp0rHwK9GsenB/vo+RPNTRAPYBvRDCNB
Zq8+0GdUI1Ef0fYgCEH1DdPRP8bho1SAOHdhOP52PAieatb9mjwIM8kYsF9xb+GvoTbCe//eo/cs
+ipBDoQjUdh3OB8BmVBOGki8UO4yl0tmvQtU7YpCePkc9LJcewBzBWLiR0EsNHPya6GWbFsevMSm
gbLH4O8oCu/PsjMUom1lq2WfIUc/IDqFbKe/7vQCRryvXYuVCewDMCTP4ifsZcMuDfCVLvJbJA34
tIWC/5xF+CqhwVPc2uM8bcLBJHuB6b5YyEg2znPNJsPeqyZGpaiw1uR1sQbLQzxEBUg49jsnxmbT
VAr/b7FbCe8QdmigSLHOFNYP3bb3OgxpzScbYYCDOr9NdHJIAyUUu7ngeYQ+/P+BhT/QkgKccbjQ
2XSqFgsQPn1JD0oovlHK+4CfAc4BW5MaZCEP2OsD90Y3QNGxssPH6E4zbObicMsiz8NHi55yNQs8
3Egdq7AfNqZpj3M3QVPsuz/BiP7K8W+TD3E4ggC8AXizwr76zYwE/hqGe7KS+0Mpqw0fZw4rRG+0
SUuskVifITcVoVPfYLV+TGv/s1kL4bXepov6GTnLAPLh8nuu/vbZeqsa/buOjLgPGbIEQV/iyRHH
en6ifjVsq84boABn/UG5e86g8rItBui/zDMbiu9QWrafgL9BJ+mvokmxROhDmbXaqgYCSd20CbB8
TiCyImXsPPuPe/F4yqokLCHaQ9LmGGMmfz1R78W1CUKhATI9vew57tlU5pOHpRlz1hk0jrzO41q/
pGGiLwnDJAhuaCjWCSbLarHoJwN6f5pJNuzgVWBtgWy+3XX2MxV8LDVcghoyUBrRU+8xmC8pSI8x
g867ZL7FIrQJIr9xYhfiOeuaakNlBo1wwS3jmzDbIYwcRBwr16aXNRVZGUXstjTxtFv930Oc/u69
yZbAdii6bqyI4OjDnFuSsoH9n/jYy1IlSBJH66YXHoX9i2Vn6cs0t3PpTd5n64sNuDhM51XyOVAR
l9DbwiKVGBA1Gi4z2z/ZjJ0qSF0FWOCB4rIu0KvY3KqyjcGAJzXf1Y1/51DT5IidD45kp0lloEpc
wg91sn7rul7tV4oudkBpAEsxZgiR9GGVAXVrdlh1dfZcEOy6zv6teJXbDnojMhRYB0MgbnoOGYIq
RhocxZiS2FywcMxbuzzzerbFYzPkMVn0c0X0IWV3alwgz7cgrpawGtvsvCYr/RbWce2BnoH69YpE
S3fO2n6nPC3ROsGZCREy0m7A9pms94sArUypwMBT0hWUjxcemtKqHqC5nflB9gRXJ9CKQHqv2Bt1
NllzaOR8nGtcT6MkY450+4vCDwygFzdDKKc6hx6592L95A+ZPkbiAB4FIjpiqy1y9LOiyC+QcZv+
GYJaQJvDmhTiC7lxEp+YobHdBlCmnE/+kJTNW6Sn5txCzsRNFUFipEtU+JS3G8+Te14lr+gAsdTH
H38PlILLNIBZQjo9B/p75QesYBzAifK6K6DBn6lv7lGa5lmLoAXXX+Hr9OCkBN2zA2eYxXmW1B38
JJsjkfMnk6nbxulLPzKex46JvTbYuIONggWMklnLkx5J0dGksD2TB7FGiKYJTORL7IPpbwmWj9Sv
HhJfACPb73YGErnUcXeYqGy2EyyOjZ6Sd5DxyRPBd+4AsBhN+BnfeL+jY/tvXBcs8aMN4GG5btGV
ZdgkgqhsKxeJRXI7REjbXdz6uL9XEKiRTs6UR6+sGiBVBVApQE6UcPR1kZG5LZRuohL4RoQI+S+I
PhdsSBm2CaNgTGtdn3y0GCgM495LQc+TCj1oz+Zdb3FcXfbCGAQ732CBjT9dEPCVOcTPJ9xZ/i7G
FxSGLsh9Z/6ECF1gZpt5Ga/h3w6mdNlykJmD119CArAPovSYryxQ23poRE6rlW6U/FUl43CffaDi
acRQB/iueZxamQc26wrDYNhgNBXwRXoBTNfs/A4q1wA3qBQIauZjgk1y4QLjv6qXJc8CbPWR8aQ3
VWWaXZVia1PoQ42te4d9LqO6dgqHoIp7XKXDNi21g3tAPbGglGCot2YOtp2E8lm3+yntk3KpCPxo
vrHNsJSVALwEgiYtRNPQC0Jusv7nzWADKou2vcaFVEoTTttohB/OqnQrOreJZUbzuv3wG1TjKQx2
qIA6t+DU/hdR57UcNxJk0S9CBFzBvHYDaE8vSuQLgpSBdwWgYL5+D3p2Y18U0kgcUd2Nqsyb9558
zeTwQTzv0bWcX3Cx3rFRt4++VwGZ4INDvRwYKeQLZ37GrfShM/jdMQv8BreW7fuE8tUWxQl0l3jO
1ZfisApkI78qo0x21YbkI6MIgkz9ricT85E1c8eO29jDgE2UIGfkfhYKr36plhGEDclfFOtsN/W4
hWJsrnMmzaMj+3fXJT5jQfCY48e1tJfAKZkp285qBk6NvxgJPgvyAQZmbv+xFAUGNXIcpOtwMayM
KVfBJctFUu6sEUfLmGh/hfRIdMbGA+7EOkq0B0kbfCSsVILgeueffbFNfY7anNZlRRRFtRtXWrip
ljVvUWYGyHb+3jA+HB5R/GAGNzQWALNjZELNQdBzFoBD1MhbyxiB0LDYxVZa7buO+23pUUKSeThV
ADH2Q55/Y8nC7atl1zn2v7Dz4NpzJl4hX547WI+V4kDtS3Be65fIKOI88Is06789V/7kk//KdL8M
DTwlGEtT0iiTbj/JcghMIEF1RTwPhyBp0mX4nKiwDh6dJLok1yi2KEtNMf7G7MnxlNrHbdvth6Sq
Q0bx1q5eLN7KuDIecMhjCergLiWIQlodzpZ4MorpYmGRf6vrvokoUzGLe19YnMK09wJLH0B1pXyq
6WI0WXES+6/EYt09FjvtPLeOvSvq7Go4pUklXhTwv1LmrePo7NO+HPZeX+U7LafcF16Lnt+sQV7N
xVWrGVIOOUNs6TKsbNuTt7h/oP196NOswrhlQizHKTR1PJOTN5rHCWWR5OFwJeIdL4h8se/8HEYu
cnuppsDzx5vKJzxMnfZTqHfTbvoASNwzpnVjZ/PY46mOWpeiIG2oIUg7vgNUcEhBgs1THXlP2CT0
qamaorlIfxlcuFnenJeFWssmIk31HpqQAltVQjAVOqN6gmlgEPlEahJVVS/bB205ZT2gLLspiZbH
nIvUfmnWkZcwG67MwcN+unjHjJHp9iDY3OYVTNTA6v1nO9mSvqV5YEoMHRO/dTz9bl1vF5MfnZWZ
oBqvDFxFTuR+ohaHtEkbDbOSvFZ3k1Xi0+yURTiX+e9Sx4MJPswgnwi9c9KBRorC3OVO+mxbc3Id
zQdGElm01kh+Q2wh5Ff9mY7Jp+5SpL5b9yuue4GYwWEKPJLKSOebreWzNJP3sna6k6n9TttQU0Gn
Sthifc3NOg8BmYnjoNRPOHH5ARmc0qtceGgIVWM5aGGpyNfFN8soIwiTSa5v2wfVpVnbh8Vzzs60
VdSl31+ogeExMjypudXzhLaed2rZV3pHiD5uAzsf3pZa6QfDNY7EIrQIi7G7m/k44IA4ynWeD1gX
eAIkHFc9L07OcBBr9mcQi3vsDPdgd8oIUlMRIlp5loxCd47dMJxInI7BknMUNKsD6sUIm8ynQsov
qj7nsRvz2EMZ4g5+6LGzo16IyB9MK5rrpQkG27wwSUD4LLKgEghRUh/3Y12Ux5k00xoPf/TUf9Eb
Z4EbaBKDldPJirtfgAQQwiyiAq7pGrB7D9ZKANzN+7OnuSIwgO3miBEFPiss+nJ4HQSHqVVbYl9Z
w2fp19rLzAwtg5vhuN911fsfuouJCchxthvFQO8yjPu4kuJgl4m7N4WEewCCLXbR1DLGL0kcOwwJ
YkkXZJhBTKx5N9fztOtrvTgU2sUZ8vhcWJm/rzXsWgJVfBjgTjhraMXOAKnQSHaeHqcQEDOGAzUK
MxYlu1KHibfYgpEV1tJLI2eM0z25t/PYwCH0WLqxB1rz1LjYTLrJOWe+vVKiNUD1iKGp+WeS2gU8
1VSFFSdrCm4krFqQwz14uy735SHz/1JopYdqdp+Q/HdDqRibNMsGI65gZXjGU8+hfPCYpCMOa2Er
1JmX+5YWANvEGD97Mw7EUuoBpBURAMZccZ/svHhKoU+tGISACxpk1b3R+gMXND9C1DT2jLz2MxYm
xLUcPTGlUIfStBOJ7CNlEvddpXCoOjzFu3IqCv1dlhlMW9wIeV1Y+8GBP6BafI67sseEggmwCDKj
2Gc2XvOJ9G8wFPLTSgk4MRB9tAlsHTCXdniEcW8g35sezyMO2qTrf9YEPSMaFRw2OYIfQfwQ3jPI
rCE72vG4VwON6uhVTAz5Cbm/+SsVwWCg4EiMrGXFgKM52TF0r3kyHngH16NaOnwK/g9B5XeSVhVM
bvzt9uOphcUTMjEGvIgXevNsMvIpG4ybpQYs2+OXHnrCZWAqiC/jj2LnSIACnkTmeDCn2jxIxwxM
A7NPAxHSLAjPkONfkH5vfZ9cumoZQiCg9VO3XDuNnFlvp3SbQ5FwpAEgSPTaug59XYeWbP82Q/0M
YlZxPjA8cesPvH35oc3Wj4azhdfM2Tm5s5mZedtMqNJUSnxk5YsmzDXIaOe4CjkDbX1B+kwPwJjo
913LDonnRZZrH0fswbdBzWm0Ibj2WWVclhXEcXLBf+gdnVFbiKt4ayCNtNz3s0TH/ipMo+X8R5rl
gBhQTZyHbB1AWrf1dElWFeX69Bqbnn9Ns+XdWsUSSu3Z0NLPxbWe3VqtiJBpEcV9LvdAksWGEDXI
GZhYrTnUTA/PV2f/LkwxPbea8wN7n3XRVvWqy1+ZTeDaxXDFwBOLh1SM0LU48qjDgi5LuWJHf4dJ
S+1svWp2mDMFR4LNwH55mEetehC1jiK6dGfwuu4ek04a+raFRpb/lJh9Qyrf9FDOdG0dtpBI2hSC
hLGPQNgeyjmdCOXS/bqJCfjgjhfIxMEweSvHkjHoBGKs0vsnPHEYviroksIsznGq3NCv+pWZ9vwp
6+bV5zvfTRlOJ4UVWrJAYJf+KrNqCZMjVF4gnswFhjcdusADueIj08oMe1/6I2uxYAh7sKLa0AGv
4BntbCscWyvqYPQsbTfv8V29NKjRYTd9r1hiw7QioVnV9aXvxuM0juujmfNE+4Ja2JYvjH9Iv3n9
TmA63inpZXykph+ZbJ3Q1eYhnA0ydeBmAt2ouFigh1PX4nogFhqgmuMVr6xLOXzlbeFeDbkz6lhG
azyfehz9e6zpXYgW8LCmuhG0Ijk7o4nTqu4D3WmTc2aDS6em3U1599GO/bsty2gpTZ6OKh8jr5eP
btJolAfLiTO1PfTZ+CtWqXFstOKbQW5yRmO2wKljs1STjW3O1MJVjNnr6DpnbLYwxnw93a0u6IeP
cayH82ir36LM/46lxRPjjzQM87iLS3LrWf/m140IwaWWoV/qf8vJfEHmrQO6uZleysXjnX872Kej
qkuG/aG00ZNWzP/BAHxMJum67yaUjNXO1VmMxY8mRxFqSqDKRoHOn0stDrJ15BHAVqVn5aF1suHi
dstxMcaEk94UR2D0T3k6gbJGtnJcNUdmIgTZjgEcuIsvSeQ4F+zJPaTCKgKTmtC2x/WmV+PR8oS1
G3208FghNdGAMu7RR2ifrdsc4nkB4p0j9HTteJBqbU7mYP7CVjei/3R6aFi/M5VpRyt7XdyCaVE+
v2Pv+9PaEE07gWfJRifJBgLnjvkCKOnWuhj+u7Uy9suwYv9c/OVhkcR2HqyeN3bEybJPS94jkZmo
1BZBcmv6ntf+YWCytism0giDRvlXY6olbgahiVj9zimX48BwdyeN4TnGHkH57AUiL9s9onBLHuCi
u/WXKcur25Y2Jl7jNirxr0/LAtdD8eiMnY+ouatT1Lg6LuMdeBrkOiZx0Bk+5+ra9bgQ6SmVpL9N
wRcfXZqOtOhq1KA4QnobDsnKRJNVA1fhlrdJvbV1RoR00tqjipmviUrgY2/WD0fm6U1UGD6MEQ6s
xvMJS4CsYth6ucXBgYFslNrfxTLfVaqZEf03KS8Sil7LgNcgjrCz+Nux19zoIWOMxHxG+Fh/prE8
JiVPfoXTvDnlJuJe12kjdOpNmN0xF0Ib8obyqhvL16i3+nn06i/EGB1wA2pxbSzgO+oHLHU/hK9b
x0bmn6bVwIYZ528l6mqP/stT0I/vY605Vy8/WDyGOfyYsJ5HD/V4vfj9YOI7SX+iNJqAGkGjxBms
A4k8fwB49y9duqeVMWxnzMUl1nEjjIULk7/ULq7eqZ8sdzjqsF33k6bq0LEzHhfydxySL/istL02
Jl+TPtlHs05IKHK/7msQGkz3dATteoDaqD8XQsVRX1hMMZfyM4OyYUKFUAudi7KI/MQABHOXz2JX
G0/5WJdh39VjuFj9TRvSx1FrftuY8unjqCI9UMQcu3+mWCdYWHGFLoy0fqbukD92u5phTGJK8xAL
Yq3tzOKGgkhsMAoVyX7eWVKpU2XhHSNg+Vq61RJpk/UTcucCsmSauXb2Y0GXS6ODSDJOP6XWf2hl
XeysFYz8siABTmX1mmg8psqYb7Vxbns4O6sgCKJMvHyO9adfwaCRN332YlxD0sqCWfogIyyzCAT5
fMh+VKeYLRwShdUYyrqGuqJnEM+zy1KUcLLBIYfutj0hLje1u1DZk5fZu9TFkTQwHb/EUjwM7qjz
qo2Kfl4WaD7A/9dJJjS/xgjuPv5K81jtgVERj4u17DyvzsvU5FpU2S7wnZYQTW6sL5CMn2SlB3zg
8+fCm14HFx1uXN4XNbav5E6jZhk/SDI0Vzyl7w4JqtmIb0CKb5WcX+HmNzuni18Zb9D4mV/ZjP5e
sJfCUl9dn6JPxUZ9HX8pllQ0W4q0TDO6gSHRw95b5p2b9cW1UR1eTlXkAQgYrle6Xc7r5W8XG4Fu
5tZ1xJ0tZvlp+Avaec8frHJAbsqI/9Qy6y9TzisF0t0mSMjUAOB1eTXKuPjvB17i3cDIJ0yWeD2M
VfK78fKt5kv/WGTQD3aW9lid/EizPRerAzUyOxcKHOu0c4wyJyGPa9vzzhfVobDo+bECAoX9lhbe
PSm45A2MoLH+5JhsDagb8zMf/86IALsp0Y1bPy5cpm4qdpiNv2dL/csqGh5rwXRa/1mSHmPAhPBZ
2s6v3KfhLoxuN1m0D6q0PuvU8uDTxSejY8wk6gRVER22XagCi/zQaL1xIKdo8jTBzcOyEWaTnR5N
zBYklvIQW+u491bnTSoTF7RHO57UeqASJOBE5ZE1zhDPrUk/tiWl1EoIV8cVsFsnJEQe0snmnsNP
owVE4lktRiokL7xjgV2oXQc77KX1d2Da4BvW90xruVv1PqSALx9HNFLGFYoaf01OqtWRujAD0XJZ
KRsKJlT6mQtDWuzJmAUm9PrdspJ3G+D1Ne9+wgcl/mSqDbJe/Yi1lQtfs+j2RhO/vQc2f2nHs6vn
f4c0Ls9VU3/R2b17q5udsMwCPVD9Sw/T+iARsjPdsPfW7KFP2ghD6muxFbEJTnQBVH5a8CiZf1Mx
/OE1ZytIjhyeZ0n32eJlNuc4ptnqZUBS7uDPuXgu7Ro8+hplI7CQtT0wUoLa2XtJyDf6KVyGF5bw
f/ocVzLb2m0sWqb2D6a28wdwOMkd9irutpGC08sT6tuH1yIyC5O+eOyWUM188HSaMB01MBWjHbkO
NRJHZQnlq+jsmyUoC+ySuOWKOBTR437GywAnbvhk9dAc4g5EAhFAx+KZ/pryDrBeknsR819uGiBA
kD5C+KZN0IuGq0PFDBNZe1DkEy9tZ2ZB1qeB7SGSqIXOyk/t19VX5dkz5p+jl2ZhUjRn9LQy6CpM
HJ1CPXedqI8X5yYZbl2QegKFWSs0DAOnXH/Q9am9QeJiOjYGa4qb2i1xkHX9KvfK4KwRafkjA9ef
gks6Y7bYOXrJ7G2uQQQJAllxelxp4vc69a45j3SrOYwGX3l4BlbYbMQyTprkU983XEhahkjgWw5C
GIPcvTs1D4aFVEBNNO8HM70V5HxCS32bFpxzHHQViSejCJIGEd5pFzohI33pHPPAZDeOVEdyYaBk
zPTKoKvvD3ZTiX1hFkz+xc82nYDp4fO2LIzNRCZPzD3ITaxbEtV5raXd7IVXnuBaEYncQ/brWJ8k
/o544v3pI6a78HW3OhmV82qmjY8Vw0BUpfjoY+LZDAva744Wf8l+Dbqcws5bJFNcPogJx4muKE6V
h51Dm5Y9mMuwSm0uACgJu9jA3x8TqY8F+rzrUZeODcr6tLJ0AP/NQvNF8QkkhL+O04BJmtoVzOX2
YI2QBYaU/6NHx9Yv1jPKCE47h30Czfizwj7ZiLh4kU15nMQwhhoc/f3Semw8soBKTT6lGjAsjrTi
MJaf8PdZFhCbH4mwqrO/aYObjOLIhWTH1DWYuzyLCSnxq9bUEfSaG1AcIhHwYAPPZVOO4XWBCwcs
4HU/ebWWEbNU2T5dq6vqhblnEr4bJeTQgVZq31QobeiA6VyUew+uS7g0/J9cl9eAAIngvBMvGllf
X3LHevND7YDJ93SE8gFnS5avJEmH+XcVl/PRr8Z2bzdM83v7J8YLPJvuWNwQbyBtWA0PWcWiloHB
XDWgk0+OrANf1L9zEuh65+lQDBbwUnhax4w339umRjgE6hs+8qCzFnZ7iKJGtSPLTyPNfqpKPI9+
9nPa/Mm297yaWkMI7oA76tlP7PjZKS0m2eV6cwrv2s/avtFFc3GEtgHBun8lS432pJN5oNy1urDg
YVclNZKwr30lgE4PHXClnU8smFQk0rNiE4NI4hfdBM1nACybl06j/ncz1KB4QyUaFBBtDPnUp4jQ
3TNzzWaHc3y3+sV4mqC5iBQNTSasI1Era0Hc6nuGFxDG0N5phPQeui4LmrQYXZPISYXV/bBQAwvq
ZHgTkqwlvJpBscJnjFtmFy6fIiHfMOBcDCdxgnUFEwbw0D02IML43HjnZew3UAs7nPLmue1SJ9Bq
Su1kMD8dkwh5/uKNmhZR4oiIU24nFQTc0dKDeWbdxWaB8xbvB/dxcyImBYGhsxjT+fKyciJYA0Ww
kYj5lGXFQS3LX1q5crc6fGrpTjStn68sbrgQ43XCTi2hLelBlBJ9WHEHD6SizosyHvy+7aJC1W9W
59wsy1sf5ATFKfFZ0oMGearyFCS6tlRsUeEg1dE9ksF6GdMOUkYrighnwLAX7qWz02WHwzB0ass+
k13kUZiLOPSm+Wir6VsfK4yYLXtCeOcfkRypN9EMgmo2gpB59npdGbStRWVFlMF4JyCqDE5uHdcf
Za1/TiSCXuMtIjIX36lfVo+Azx5k8XsupyekCnVtHSQkIPeEpOaSiA2iDuabcwM4O+qEa6OZp79y
sDdMDD8mkJhYbHti4ERsQ+yY/xioCQSP9NEWc3xwBiuBVmP80FhwVOTVzbDiFgenrgX4mp8Tgj9Z
nsmLXW3LLXTjXU06C7FArdSD+jtmfRVhDdG4JPhH9R9wZ3CkWPiplfysCyY9PWf06vARzkqadB98
c8KzdOw2V6OzWhgWEKvHvgnNbnnrPRZ51QN1SVHTB8RtuU8JMZiVwI2jeqREAlxJIhpYg+tbnKTA
eUEqwp9NBx3cbYsi6RHZsRPkGRx70UQQnhsoo31OSBCUf+3ad/c4uT61phlY3mJEAowVDXHyRnIW
Z3lZ2tz4pMVZAUTKSwLJn4QjogR7qpcyaDDcXj+IjMBA7J0ZvEXlZt5fGHQM6fRsNKxOMnQL40ji
u2ereZEgYtzhULiY0PBefPqF0tix0tlkF/WgVjjTdcvYnMD5Naei8hwrsuZ/ZYH+a46veiIZCPNx
njtJU6VbyXPh6OgPj6WWLwekuKuO8WVnsBIkyDDERlX/0nr1gvqXZTsjds5EmeOI0MQuHtnB1Rgi
IpPiHO01CRnQ2IFV6QgAFouxtrvbGSt1ZaPivJ8dLWxy8NwufH78hBM0maXSqtDU3CJIZ3aG0fQy
OcPiob5hHG4B2aEJ/YVcCwXngRTclMCjX7JzVg5gapgge2otI/cMkae/dEJ/N5AZIVsmWHyoBhXZ
sStJtnffoTLiCIlYNAdvy0Bvlqp5ngd1m6SJnZ3yoUWEwgKc3qo49YOErh1+AzLG/DjUAFO1LUSC
oN/t7NnVjpoyPtW21vB1QnxP+GKUbzT9pjKAzdKs9FRZ5ayphwTN8Tzr7YuVVAdFkpQDT/qXuRme
DINNZp3VDkSp3Q/K6Q73ybUryGw4ZQEfAUTxrcPaupOLetDaUZwT2yaZ7Qy3luxb5OZPpvZkiBTa
o47OZvXe0aJ22q2tltAwejoRN2DAYmYjn1w8P7pzLhp9wqol0+SJkK/YYcnA5edDoNiCfZCCeDtw
xWFNgq8z84GzWJ+4lykoskYkw+Mdx1UXirurZPaJguezQwp5PncurmZpCDEaDRDmXqtzHRYfVcmu
Fi67n0bcZbmLlbNi2I/o8nb3hRo1RxckIfsA/hxfSupfUpz0+wSHOAN8JL37H6M6LC64gL3dPd+9
aVcbb3nIJz6Ga0+iLsP6jFftB/YkALTgXXvCU4iCMOR5FanMsjwkVJVzPvvJWyO9rXJR3zOIIVvz
Djp17jP3Vv+MB3vbkJZyX1aG3N9fCEtMSK5sH9qsr3AiMawX2Jqdcb4VmReuGKROEsfrj74mZscq
nd0soFY0MTFLFuFtSlye/QCgQj+w6i9K1S/+CNLM1FgXuP2lhmAJopS9usZNvu3fKohlqrR+U/4X
bmYKz5kFnHfqAHVzFgA8EWHKlxjkf6iaGc90vvVTNvc9pCaR65wtJ/d3zMma+czugCcxT8v1bkmF
VWLv7yi5CQsESzysJCLrWAFLGhC+8fk+ApOwH4mzyyCGykJUaMlwOhr4KZWZm3uzE7//w69V9mC/
OZTMm5RLpUM1T7KYcBli6QhaxXfJinVYykDVbima+w/1isiTDtbBGOXTyizldfYP/czQecpr7Qh1
+6SzhOSlYQi8Z1EFM0yNWLBTu7f714+sbUt9y30XM5nFBB+SpZUHlxpHIbGHd3KMu8A0mpoZVjvA
ovu/Vok1hmnS8NeYM+HDReU/CHNCCksLTKZ3fq+uCGKC4iCPy0VNTVqKIEf+OlJP/a0bagiYHlxl
jVoOicZei8QT+XVS5dvUtxMhVr8nYUcQp3AJ+fHwWFxgPaE52b1xRn7Yva6zFhUTFTYQ/62vT3KL
2Y3As++7USpWu7BWMYkpkECxI9K0u7ZyF8zTxc3Q+zmwCT9c7MYFT7vM8T4bOB8n/HCaasSfubRI
uqHvjqCslopbicVz9MpG/XcjgFzaLddIAAduxLrkeETT+QZY/JD2bfaASxH3aQqP31nL4mWyvWjJ
DThHq/tq3EOUfdU91vyql7hym7iG6GOue1cX8nuM0YhxK6TPtTFb2Kx463KHccucDeuvOafiq6an
OlXtjwU6FS/SnNyK+hey8HSbNmB+adYxNtjxaZ7cD92y6WDGua22XWkbQ6Q3qmsbL8tT3lFmyzUh
dFMtF+Lu/bO0KRbv9CQjdUaseg3O2rJKIrvGbMXR41yq9Y/Gfw8X0pIEdPl0YeF4dSEBBGnqN+9m
07AiSzVPplk0cOUrLqRBuZBl8i3iTk4Vjx1jbLtl0ZiWYJndJt2mGCwSo9PyBIufcQa5+jseJlPY
qZw0vxllrgw2um1EFm7f7IJdTV5NJgssHq20QA76F2pTdV5Sa2b5SvvjDlh3lwzkY2nZDzLuVu4u
90kTNeeAZZSXpZf7uEa8WZYU+2Of2wTDJgPJVOmo4R9ynOkf8xEuDSygCWfiLgM7FpUlIGZycOfC
Za1D4/tlZBsAoRM7lXs78fOzqCmJBw7gJ4t58ZaBvr+oWBPCts3ZtQj0j2lxipOCWKJMYRxY6M37
hgfw6C2TOuLErWiTN6egXS3XHq0q3fIVCaQsw3Ifpy2sC5o8jWKLtPPkamaolymN9vaWxGlPYL1A
lefPkQ1hcPvAJjY/qjc8JlEQY3baW01SPBplzCR5mc6NLYzdndVLYefv6mmqX7RculHd48v7/69O
dP0b3IH7KEfGHjTP5bG00i+s5qeC2Hs2N/Jgo0KGc2OAgwcG/sB/iAq/u9xx1d2W0qgzBJuqPmW6
eG/SIbrjuaSNw/5OpJurCmfEsG7nRvo616bc+VBw7gcigUrQF3UZOX2JdaCl/WEtBU1y46FZEfCc
5uQ/lFpThV2l9Ov9sm0y+7cY2Z4oIclch+0HlkCqKzRu45j3j4xGrlzS2/n+fz9U3odrNvpjOzUv
E1oC9RK/ZTvx73YCKXT/1WrlrI2epjEaj3QEyy8r9iRp6wE7QsuHQCy29aLVfdgNUn3WAzUuZkLr
ljRVdsXDwG8oBA2BaY26531gJ+HgzcsvYV4clfqn2h3jPRsN81/l6DKqdTQ6C+kYiBLbipZS/Vax
Z31kbndV+q+5i7O/EG3wcRhI1P9Rg/pGwFOL/yZ6StjCIQHAdpt3TYMhjhXlA41XuR2pmm5OIqPA
BWBjNbwzZAYMAjsDZd1yunHDO5o/xGK8F1Vl3WT2fj9o49gvIan1v1yZ63vOFP9xbmO+iTp5gqYo
XkwwFlNhhxB2ufSnrr5hKnuGSa8FtpXwj9vonZoRf05EQM4EIONjDdIvvKMTVDI9zVvILc+X9rRo
bvqjXvyXBQj7w8KmxR9jZqCyuTlA9+03rS0PJ7jRh7mjVF85uAeh5RcPt/mtmYsW7Y1U/9oDb9YU
uNE2NnDUuqxNGUrJau18Kp77lsO4t1F0WY8bn/JFvPzHRssnCABJsuFVygMWEWjcMRJB1qnHTBKV
1wz8BtvejbXWL/9d+J2nfJztDKsI+mkD38ps6aSiWQl5P47JSzU0xbzXbIT092XtktoGDdnX448c
0RGX26xd2AzN0ifAA9fEhiWZFbf7eaKxkxYanWuTWAFBqFGF7CoelOMd0L6yPP2ETkHjMDJidIsu
+wZn8OxyYl07QoM7fZDeSdeLLpwmFzoKsfMwaeR868p/9wqn4l6jfYX7ZE6DGxVsKb38d783hbs8
NV77rmzho99yGqU2wUAMH11o5cZLy/adB8/M7Zec2evqsMHY1+2FsjQxEWvGE0t6mdYMVkyWYXHR
Hpf4xIdS7kc/LvcZAZOA4fFZx1H1OMQNc/ENeM4syXv+71vAVKjh91Ht0XKT9ueCOXAz24F16dv2
rOXbThVcrmcntd9jLS4PRsbcEW8ATDy4Qi1O+6Pfy/zIFYvwBMyI13L7IlatPLE5Zluy0Dw7GkG0
qogxlnD8kyPGSyWr3zY0gqEfWSIs9RsWQAcNyOFXFPB7jWT8Wz3RW2m5Tcyt7a+5U3ePpN7oGXgc
OEuWX2S84bBt/yaXVNWoNJo14u4RaoFxbRsnmExdXu/cmFG0/4v0+Q9JZpm5vrOnpNqXEy5mJvyM
b0SHsteymia1f/eMBHiswjvkt2AiZA2W/cwqS7AFlThh83nIy5QF9BuV3VC5/ZSwvb2Ocfrhdf8H
UISng59MIj2QmgZTIcXj/Vthta/dHhS5NY7VmJ2dI8Fc5CTcZ72+fIwps9uq7x9J4YhXf/oB6eCw
lnn6lbDXc1/YBvpk5vhRoTNPgV9zuGNSR5VV0VhYT83I0j13WztgkI/sCGADQ2XDckXy996yEJ9R
BEAb5ubu7J7uAOP7qS9SauUucU8GTiSylBkong7mMbhAAI895eS9b2uVae4xS2Ac3zo1zFRJ2JdZ
c9gWRxB+yP7pIP0a/P/RXFHS4vGzjqSQcbZv4H0VT/YpnxR5KNfBftgNc6gchtHqzh0w8vI0FVAU
8ZxlYW/7OX0JJbKzZY0hDTDQ6ObvXsfUUrPsm6VJrMKpYygn//1UIxmC/iIDo+nEu+WxFMbPM3HE
4SDelZcydzXrz7p3i2sNworTaGzY6O1YgbEhMAWBpUucdb9nm+zTnTa5SHws+jLA/20893XpBz+Q
8h97GYmkmiU/tCZjQhC1e6THiSGOwktL0C/yKjs/aXH8JiAOPUrOnm7bFoMdlT+q0F2aSff/20LF
60OJjhkkI7Seu8KOFipE7FpUOlOMk+jeErSeq59YOaKtAxbTaTZe6thGSS2677ZbNMbwcDkEOM2d
5Mq5n5X3U5PTs61Hk5HwBYxas6cRZPvbRCHoNQgH9++qNNILpt4kGFpA2cKFlTRplg/ryjzqRvJP
IRtH5VIxXL1v9pmuGFGqo4+d57D4zjVrh+ytGq5U9O2vwa6of6STvQEEcf87d2w+ANtXDlvUI1uT
PvIa397z2LqR9Nhi22o1j5NjvdrgULqBvVhuKn+TyrwaOrPyjCD34xR7/widmQhxzr8aUuFT76if
a2aPERRGpIHYjt8a1nyqlCXwGFn2OKPHx2bQjjMYPQDgTEKZHZH0LDO416yfrqo0xqo9gpLbCnht
YB3J/VBJdI/bQgwBj+76kJgrg0ROssnl063S5cAeZYlRktCzSFF869o5KQwyV9ufPxMW3l1csXoX
zsgCAgwzr5Iz9rXlPIurdXrrTZpUr7TfObbyP1k5PttV5eEN+R/2zqw3bmvN2n+l0dfNgNMmNy/6
puZRpdJkSzeEbMmcZ25Ov/576KQRWycn+Q76ohuNAIkQyZGLVeSe3netZwUHOmvjqqSqvxtLo76R
PLaLpKZ1NhTKXX1f7ecmN2W28fT9msf2PpdDeWvUFbVpg33B95QTC/b9fmr1/ffFTMz26drWGcak
lpnEtMwZJN9/OlbBM2kxHXhHr+cDceU6Cuq7wuhN7rL0DiLtr3Zq7qo51qoqzWvTa5gAnO4QmXjB
5XQCWaLWqE+zh9EfJ0AR7KBSjn9ihotAOLLoLHYAQCAu3hnQWQ8MGHRRk2KPbpG7IvSuvv7+B0nq
ix2JapQlq/DWn0sKY+p/Qy4mNhiuv1JetTYEcouUXBOYlAKn7tLNpDxwpHztkNvQGmfu0qyEqKrS
R+037yrCXB6cCOxCb7hXK4/v8cO18GYCOZvFmE4aJ1zlClYA+/2RAnJXL3M93YdDQ6acSv2z8pAX
VTIpb9uAlqzJotEuh7KxVrg/P6OtBDGNZXsprOrbhABhn6INZN0KJCe5cPU9DiXzNLq/ZFXtpxhr
JOtjsBXEA5zLvGObQzcDSwKk9NIPkcsNG70Yxp1WEfE2s9ouYZ1dfkUSC9vbqDAhZA0Q7HyATmpK
g3B+UDLNUavQdsLZrcDBGtQVXZWYDKWqenSSMaYIR0WEsPoDHww0CoWX9fuPRl89Cug0S5EZ5HO5
nJAbL3qpunybZuknRYvzRmvES+JQFyxj5v3cuEcb2D+KDkBcoWai6PeJhJL1TdZSFdYL4TwksX6O
Qrj+bS6ggGd9tv8PtrBm0A9IMB3jXvp34UDP6cYRXyZJsWaZILmrcJFtzapm8blN/BtPPhrao2s+
1dZTYz+gUFnUprNwcd7bFqJq9jympa2Yb0mRWR5yY0dIsAVipd22+U62K9VUeNZfxubaqOtc6P0P
3Qxzl1KTYGdhXwqBy11LDwahEtR5g6chENQ9plXFjmvAxxjBH0W8XX2DMhRN0R5hzY5i94vuzYLZ
mgyAZgS2WclFaFHm6AlZqqzmiaxJ+qAh5kHE6bdNa9+j21zjzmLlic37fvC+lKazzgu4QlNRassk
ELdN2Z5MQCLU8LkKO96leEWDogON54psQefyKwqlR7IJubtzHpLMxd5y4xm0Y6PXTfq7ULULT2fJ
j/36nkMl7CO6xrijW694aHBcgCNL8I+0FF3GtYZVG7lz7ye42kNyiiClGpLOZmXRwZrIRbAzYx0Y
iNpRbmqWTsqY5PaRIrrL67/IUjU/hlOYurAM3aA5ahuOYXyMrc3rqvTaIa6oahernnLXzTh/SeRt
0rDdr+yxpHnFF9co+eK4v337/WdBS/Kl7iGDqdHBn6neHqygAnKg5SmJDpaO9UgI6/rrl5LdbdFz
7Pn3OVB7zvoO3ovbX0mzhH1/yP7+8dv/VvL4/1yo+OsbJhgEGW0dfW1/DhW3JZTdfx4rvqkjpCba
0zuVvOj137bzd69/8Df8FjRu/UIquEHdyCCIhEFFHkj/3rSkl5u/WJhPyQpwPDzuMHx/DxonhJyM
LkM6UnpgNuaQ5TmmOvzPf7fFLwIzDshNwwQraZN3/V8B6z/drt9v378xod8SndI2vOaHR1A3AQeb
RKCbwpG6Kb+HI/2Qj+LpbWej39IoI3abgICFFjihYnsNNXtbc8hOJ2IsaYdwGKSntiiTbmlg+frh
A/ztsn68DOtDKMr3y7AtqUtymByXbuLP+TGahSTB97kMGmVw9ZohWuSIBFZCqxG6dHQ/CC5jP9GK
69C1SzK5cBdFh9Ict24fXDmnsz3XNjZtfNWmQBrrfQrWxi7tgz3Eu5AwA18btlbS7vLkUxUKYHr+
p3ioXp2aHpYvEdboh6rT1oljLO0crtRfpUJ/TE769T1yO03AgrZlfgxuEhTsJ99rSHsuwxkviXI7
QEDO9twk0WDAC4pBNF0O9tOo9ggPZIuRuMqXgXwcsDQrjKEkAK0GHBh//ul/iKv+fmGC9GyHgGC0
IfYcMfTDM5C0xIwbviLjk5zGIgz2IIARBMRoIPQ1lXHsX3/+gtY/PnU828LVdUfnYZbfJ8YfXtEm
zkMnt0Vb0I3Z9qaN/uTdoxgcZe96EnNkwFGNj5HG2UIm75Kup85dVSZrRPvkV8Z6sk6aA67+ltIu
0J7uHq7WRouBBqPA19tlhXOhnrxdWp0odi1ynEBgX5aWxs5F7/4qE+sfP8Cf386HFOomAQ5iObyd
1nib6PWN8EwyszwAIq9lv3GqDudrsp7YtfmGQYH9dqII4GXtwkkMoGlrOrZrc/xtcv5pbv5xVH2H
f/8AB+fGcl0uq4vnCSzG3odks8muKESkE6OKbLw6zM+u4uIiukXw79kobGg1rDhUrxI0YZJUGDeo
/mJkf1zj5muwPIY1Hy+zlml/CMs24wmI7RBoC1Zi4NrxlMJWqLF1yaT+TK7lTh/qpWW3hypylklR
HkFOWoN9LwuxUFa3tr0GWpz7EJKEgsfn6LjeExLsbSy7DVSOX9ezf/6RGXNe1ofPDNOxDmjSZEvk
eh+uFydBSa2fUao8GC34ZfwpPTmaoMgXrGMH86i8w/+/zaMAOZiGG/gyVt2qwGLVafQuEXKTj72o
zLfJs69JSu+gIeQyKza50JYKq5KDuDj1V74mTuOgjlI2lzrCfaXR1aEFHNdq4wzxMsNtZLUtpd3h
pnOzBW3KgLhUbc0MvQHSfkiYEOlDnhEZwMjKT6HkzyPIHIi0usR9LKgb46rEMN/fzET/Jiy3LcOo
7akuMtv3Mtkx6E7JONHAbi6KTonVSZKoKULhpjtPfo8CV9LUqJvqri7vVX8bl+cYQqXYKSockk0b
V7UA235LJhW8krbeeKfYqzZsTl4ot35hG3yMhpZP8RJO5lH25ee4rC/p0K14D18VZnPki98EVjyr
H+4thHcSXV+iBWvZ2VtB0mqC/KP04VXINS3WlXJdUBF0cJDuYYI3ELXmf8HVN+YMrn/+ELA8/jwj
liL38XbR5bQRL3rB80z0FiRRgmq+d1CL2Ly2DyDHFJj1Q+cQRuG2YtLqVfVeEhHA/rl47Yxy9+fz
5h9f17wzl8guSQ/7cF05WkxFk5OOue9ce+By+nnsL5jUOWneaOR5FOZCfLJqmovaNmNnzjOcgOwu
i+wUT0PyF6PF/oPBwvZRF7ZjGUQCfh9MP8zjTWC7ia9jWxV06GycOO4wBYuU2E3BHYobn8qEwjwH
15XgK+SHHlK/aXgZxZvmqSWI1UXqCUTjlDcJky4lqqQEtathUJoLN3a4ruWxprByj5uWWXzio7cM
gjOd58AzjrR3Nkb0VQD5NCOYLyZgWD3HOk65Gn1Fn5z/4vP/x20K58of3u+HCbVRLtvJgJWSSvna
dIJlw8nLpBleo8MsDILPyefwk3OU6lRWO8QEL3k0R1QRpFPgRPuLy/mDZXTevZNrx9w+r6M/P6aK
xSTBc0264FRt/BoYFY7wlu9TCp+zM7hiTa2VdUOPa21a5U3Mc2uHfzVcPmRQzFP8T5cxX+YPT4EY
Y1p782XMp1Sd6n5MoRzt/INN+OCfv+U/vgG/v+MPKy1JkyAc53c4Jdra6dIVtf9lALnlz1/mYybo
r2+JNCNWLIOv8sNA09kuwTuY3xLtgTpQK0keDpsUUYBfm6H3PQF9QsOW7y0rk9h7o7/VQ3tFFLmn
rkrVF9t5G1WEPGAzoGn+88szbGO+gA8zlOvohid43i3d+D5T/PCZ554flFUPquJvTtjfnLC/OWF/
c8L+5oT9zQn738gJG1rCkEbQ9sTeHnX8JLArjYvpQiFSCg2MKktJEl72Fa4sm9eULJ1lHoi3qS03
bh28mF09bgZRRYvGKS4Z7dM26oN9Busi8uAXxGb1eWgVHSRXtzdZ1G7R7J4r034xZao2SSj24LRe
U8xACwBI+hb0HoSd4Ba2ilzFNegUwkOeZQ0RBys9XuG4uiW6BYcIksZF1WRnx1Voac9RD2zItyo8
LuUlcvSZx4AfeCSzqIo/ycrxqKHXXwbzqg/FJXVyvh8x/rboejAUIDvoA6JwVb3Clw7sDdn6vpRR
he+tLDB9FxKARQSSUycRtSk/R5p5VVqKNBJLK53nPdAgZ9UNY8iZEB5lOFHVKgPr3CTuG2aUKnFa
ts2wXTNF1zQLYoQZGQQhf1/0QLkbl44UzkqaerK9r/UCzZY99TP1505VRrbOMCVz4iFerpYoiYRT
vioh38kAvQrPP4Rlv9XMWUwNJ64qh3HrOGS144GxEBPZYPQnKLZG9qpswgKqgeY+uO2gFeUSAQoF
iPKL1os7T/Q2SN7hzjE7fD96TlmmK0ua3OWdb6RqlZtlt0vEoavMk26pZVNRioobwoxrM8d8k4wH
MkxpEKvogqulX9FhoYliBqe4BgNf9CkgSfSSaeugpa/EyiS5ajfScO1F+TZF0JjMVC/hyWAe4I3G
q1wnrtFsSizY5hdr0r9ZjZ3sBqJzF5gDFoD0Rixu+lcntRuOI74BFKvw1+z84ZeP4Sf9k0z8fB+2
xTEQ7ltEDGlDgAdKG2wfnoPvtvLVOjaM8bbyX9OJjWKelvuqHrLzgBYNDsALrsCzaE0weJFWIAZv
4dI59kQDdKbE2cFFz+i4yyLeDzlhP+ilHsHwcegCkuLqeQGlCevSUI/pKo0AppfBROikrK/wsDmn
zt5EmvHFhMaihmu6subs7bGAwplTYW2jaA3pStDnxvS38Er6Y4NPqkLfoUOEJY29E+1fABe7v+9b
sQsmuvmT5smb0ISg1uNqxkvSuvKrBGI2VuEz0lMovUR6xObFd0aqI/5j+RKWxRFzjr/IajrsnYrW
YZnvaNWvhUuva2pkujSDoFk4XX8/40qSYChBK2CMmiRJHX7C8FLla5MwAio3vZNaf3WGBAaqLbex
i3aAR4MuVMdfZrlrLPqbprabVVZiTBd1ctd0uIPd/MnBzZxT922H6Eog2KYN7Hc/k6+malZdxyBQ
JlnATe+MuCh4wOxu2AX6J6za9KjHjVkVXw1U8VcXRytOmXorZLnFZlif9Ay4l6voonWjWJpGta5R
bloZURter8O0wN9RxQ+lVRxI46TNhEBaQ/NONpbflk9NV8HNyYguyGYYOl14yFGj+iyBaq6CSVvF
KZkVcecSYhtBxiJnzSb1belJAtcHwu2yDNZEeOlt7ThZ7bpriE4BXkJv+cBDfkpEeAki/4yy0iOV
MMCs7LYRnGZ0fmajfe1hEJUArIaeWApNUNUs4pNFck0WTlBUyTLFYc94NQOPWDt59qJuNwiqrKFV
FUzl+W0NcFGm6QMddCIvfTpUE6kFgRFn60jQZtdLBvMY4E5IBvNBBU6xqgcyyGoyct+jGgbXqLW3
ZosIxvF1qsM4PrsoeGGKb1da4ZxGHbxOZlfnqe5XjpPhLkv1G0HO1qKl8j6jINHMBXtzKHZW2l56
PXhV+F2Xhg1OFsbOgoisI2HGN9bg4fgyLvZswQc/ABDD2GAKGrT8ZqK4vNDq6d1oHGcVlwhWLThi
qTjgy+df7zFoqxORXrdgh228WzlsGQcSyaTNvWRxjSL3iyW5BYGkCWWZeIjk4xg1n2gn308aoTll
i+oeDGKG7iIj+qvQm28YVEHkZ9VnFSEcTa+WXm4jmIXguVPufbytnASvXqKOqkEMmoynnIioRZj5
D7Hy4TqziEmHwpWt4wAidsxfargLsYyh0kOcc6zqOtrqhrjm3ZghiBvR+2p3WWWcFaXDasr3qSid
JZ5fd6318SGDp9HnwV1pV6+Z221CeNN0RFk5yhGxW2gvjNY5z3XKga78YmjgilIhrVW4ho2Arjt9
rpnEdNI8Fm2mnRpNe7CwssA6jg35MOMj7OekV3tj8qmnTviUABcp6yCHiwTAUAQMmGlaaTQ3VYIh
NMpuh9E+R22/iULtlAbaOrOYsLPmAgh94c1PXnZKqBDr3riKHe2kPRgNgT+GfIKmtpiwYNYxoql4
nl9CcgOTnc7rli1l155EvpK6Un1hKryx0ej1/ojtDFN22O67KLxPRx9ZQnSIY3uHZZOVizCm9lKy
lhqNdoL/MMcbzRKodZ26jypQSzsjF6du99K+2haLeJbtgC7uvUVGAE7GTIyny42dg0kLQwvCNe3o
bTyBdgvCO9PGYKSlq5LIgpws2LFwljLh16QNw5HYHw01DbGTUdJtfFw2BRthqY6Z9qyoqA03Y3tr
5GqRdqwjunZXabhkaMoLsXNpOo099KDK6deD7j5axDULsD0lPMwsXXV2AIlLLAbHPs9XwAcrjXpT
VE+pxO8dgsmLcfUgVVFryMM7w+vWlkFCEX6AdChewjQ6yBTMW6CdQIUv5/8uuLT5w5zL/WM9bjut
Wwtr5l3D8KQwrFpirdtlVk4rR4TXBsKCozf8OcVuwsp0H2xZgW5iKu9UcqBKuEUadFMN2l3UOOu6
+BLrxe3YaidfDw/C4H11Ol7ufFm0dY0X3DoPZseEbB+6QL9lcYNzkC/8Ri3LorkYbnqae1JTCOSH
SR+U/dyN2tRVeFaCD06JnSfzkybDw3zrEswpmdHsB0zaTsSjiMZw/r7JeP7s6YZQkoMuXnD/wQ88
E4G17Hr3ftCjq6nCg0lVXmkkr0XVeqj1jTO8mapeRxM6U5i9QYcsvkKPgxdtLQx1RrH1lDgmdXYN
qQxFMLfZJi1Z3+ZLXb/FNLcKRfrxRhQetdUMHqpieqHl5XvLzHix0ZoY+h2C2NVgvxfqTmcDOVfc
Jx+reE9aYXeZGQOLsz4bLdE9KkD60rnmIF/wy8Y23Lgo2LQsP5pubqai2o60AMCFL0Ioy2JWCbUJ
MHc+oIyOKlTYAO94Ueen+f8LZ4szXpIZgAkqyvD5KxMIYwPxm7jmnVJfJ/D/4zpZGNiroAcwlwDx
BUDghThayEfJvAZCUHk3lcQjOO5KFdBHu/KzjPV1ZXQrB/H4qJtbAQ11Uv46cILnIm5wrn+N9jLT
mE/0tY4JN3bORYjFF0hnamCP0luE+ASQeQ3OyPzqTfWGCl4+HzvUQfX+pjRWiOjr9MmYyEall1iq
5tSp4F7P7kEGa6uRuMuxhu8R597J9PP7hj1mbhJ/YT8NzpsHPrTQgFVazj6puhmbHm9hTz4PqMi7
kvAttmXEQhp4MWnEMUOZtE2sRtygvterZWRu8Xmt7PZU9cHOlOFLJ1FF9eVN0lvcwrq4uC2iTAsh
I7QKLtDPyfEqDW3XaJ8tk2AipipyswsednuF9X2bsNMrMWd0oNzMtHvQs2wFQ/Coemfvld0SFzq3
PRsWjlJHTV8TxQ6ImMnUR5NattVjn6Kj1eMjOvl1DS/fwFHXKO0BzCAZs/XBgvyxdFR6GPoEknmw
13piwoOItA5oDK55IpSZ3p+3tQmbXsYz6JAgG1LEsEBE1sYI0rcoHx4HXZyytt4mKbziSdZ3wRBw
RuHjSj3/XDQxwbHGBqXVqo/EuoVnU3nNdoxbFD35YUSGJDVxaEnAykk3YEuzyxsU7I2zEbbYhpCl
og54YTs6N+6A8hQKj0npnBWwolkpswnmQ2xeJ0lCSarsi0Ys2tofYnuhQ7xtupUm6VT5BJwHFpvH
sBZ3RlfnRxMPClm35C+FqeNdRnHO4xJwoEOzqCvYmyp3H+G1DrsEY1ywYRtEvNelDqv7DMwHgkod
5qtZeDPCwt/r/bdMdPuxdPFvg4qkD9Z2V6McmVyG4hZY3LcZ5ygvGMlBRm0D4nRp4c+4j8Z9qBx1
NmpGRJPfisJlZlLnKfRfeUDWbe09dDptzspj3WNuxrorO+MSZdYJnebnCjLPcgEsrdSOuR0cZVpW
kEPLWx9K1SJgeLMc4JpPUGf1qTrnHlLR3L6SnXjbtwOatBZ/hk3alwjg+qXNU2veN7U/oJyty23R
gKbislxciAsLxS5keOsae3hgeh3GkIYh3GZj4cQolkz0rZV7V6FO7tP4pTK4vFzdYLgqCutaBWIf
oQoEsaSteykfVES2aGSMVOjf/5X4je8F+39JJnWOvkIlKL6139VVX4typFUUtj9rq/6vianoL9Nb
/edaquVr+vql/lk+9evv/Kaecn9BJCc8icjOQBkkkF78pp4SvzgWtEcPYYOpYyH5XTyl/0LPRiC4
8iRSLsvkd34TT1nuLx4yLGRGuuHqkj//V8RTnvOhC8MLm3P6uosKS9qu+CjgSyfHak0H3xlgPWhi
iAlBJY4ksQbaUq9x3XWhJG64qRMOGsaqJWsLLCeQDiT42SICsf9aKZd27pS/J6Kag9rs4KyMZljG
YRGs0rC7STKnPpjyphO2fySYIp7pJFPTQs/7CiYIpEyerCYTd3feDeUd9LphMaysqTQfrNS6tVAj
bL0EZddY0cvuPNIJc3gfhAlArUVgkYIpwbkAYt8n4sEjzQg8iH6aosk/TUNBoLvRV+y3oqOFccuf
p4QJ7aU9DQSnQIC4pxOlZoultWnIN1qrYKRt1ufZE1PiTO3JwptEeAHVFwAXMLA/tRxZj4PtP5dY
ohaDNQ67WKpog1nm2QRGAyQoPkXAZCSh6ad61MrbKcTbSdxatolbY9wLzftmGH5xJqT2YKIfX0WO
mvYFWX2riky/Q0Y9IswztjWTVZ5EkFF+ijusviQQbMqUWBWgTXMCipftazPpSSAIj6Jv2vMA0gdG
TrVAvO+z35sPdl66t2oYCCbp3AvNj9WRpLpBVcHOsqZvFUA/yNbI3YskOBh9a60Hk3AwvTbd0ySK
+zbvuq3XGDBrJdp9GDZNQFyn1etvha13yE37b3FmjYtYq/RlJH0QufC163Hq9g5JudRfIIG1PAoJ
bAypSnWOVW2uaQo/AWgL9nqjvxNNRBjI52qM4SY0VNawNp9SMwOTVU6nUg3ywYk/WX2WPRUwJRC/
j9uWxDPHa72r1pjavZkRRT9narhhHoC1TZo1B3W2TOm3uoMvDJqoXKWNmlZu21EOHYVzllm0A+CI
XwoMjykzNDlt5l5tKD9IniHH9okOxbWTj8rsPg1dsiun2c/louxK2VH57X2AtLXRC7WP0aD0rUQ6
D/i1d8WBHE7Wq5r6QSxdiHR9vgcwzI8BDyWuWW0hRj/73WsKNWBVt8rajUUKZ8N6cHsRrxMNokQz
9qcSmsxKaeIyklM5BKqj5tS1PHjZbeD4L+TedmtjjO8afcpvM8hREJXtVQaFaRUX2TJkwe0a7T4W
LdVOzSXeooHgNZqwGw2FDa4meznXv+KtlbMxZhkSnssAo2SVoFVeTi0e3KpDHpbK+ESWzjorXIMk
O15WRtLbdl3AfaBYPZJdv+EihrVVCGPr6Zyzm9QeNkMrWcUx+i2dxrIOGQUKoklQC4/Jpsj6aB+U
m66Ta0o42hGBG96ErsYiYFrsi0Zc+KGT4FFy7mRhJdC/xbPKIFaVZufeAJH8ZII9A+clvBV4UQCG
AARDt3/MjOKtgmi0tRVrd5v66zEc4banho7GXCsOiYIpERLpUHYBSP2eDXukcNCXmb8KAFfiEz4F
kgi4jDY7JdTgOoQ1t0nbFT0mSwDI+IPzFAwZAhIq74rcbisL9/5kveLaTzZlCE2dmW+nhRtB4f+2
BUh/6gsd0lLhPSeF25x7oyOWtPbvcSsfx/YC9wsgEzKSgiTOtT42j+zyrZ0hJjoLnCqrsLvFk8aB
rcDe6RZqyyk53zhZy+Q632NyGaE2UMRZOFkwbuouDdexhcFr6oITieUjcGY4lSZJyjc5jkqwfkm6
CUuf3sPIWd5D1Cf0qXqcqNyvFa/txOO4ynzGOgktk5V5h9qEvwz3YBe4w7D0wTThtKSiYhf8aMi/
FDadA/iE64lwSOJ9aSEEQT1BcA13odKci0/AkAeimyxC71Sk5VErc3/fw0Re6pohtqQ51FtEtdt+
7LwXbLoHUtH3EtvZ5yINXyJTwOuvNXEP1ucJc+YhHaC8N8BXKBSVO/BS24wsdSN3QBBBaMmTfdf6
exk0z5mBqrZ0obb4+2m0t8GYfna96yAZED5zY3fx9P4IFJX1qz4XnbVV/XhoXsRUrcws3k52eVZh
f+pmdr3LKQji6DjosADI64S5sB3a6kop64kDDBy2yH4JsqNekgkbZRcvIEMhLPZROj0gXL01nHfX
4dSI2W0DrXYAX6fhKaNcv4vJQJWI2eBbU2X1nfoZTLBdj+fI7G56nV4BME+W4dq+6wPGuKlbx1Dv
t7ICiDh4BntrSnIIcPxtW1onwnk2VVgROTUfC/H77jmU7HMbIBI+OVBVU0WRoQLrKSt7rfTqJurM
bURY1UIfaVNYU3P1bMrWwiqLdVw+BT5xlFlGMI09o8xEjUeubMg5b8qV5fmPWkL1wTdJZqMgmFRN
t4hISJoShzWIckQZDjMNtdtCSW/SAwMKvXAWU8EzzasQfb424N0vSuh6y6Do72zb7o5J5JtUV+sv
BdDGJM7VBrblooxZ8MbAcTZYjlmAqYXCndsNeT1ziWfofzC1hOVQBoieu5aBqTqh1lz1i0ehUccS
RSTEs9uNxoJRsfCzHmhGZX7KgEKthsg2Vl6Fq3bozUcNRkfpIJuRJLmkTX7p8q7cmpPxCSnhvVIk
LUJqNvmApnMKZJ0MSBwuBA4uUtUskrJcB5izNBfMZN85sCQL7xal4gkl1IxMLKKlA42gUFG3TSNS
uEWpG9vCIO0QZ/Qqsaxmq+NDb1NnjT24XqSBeUcC0sj+CDazbBrFUcb6XBI7h94T3oCi3L5Rc2pR
RicKlnB8UVigFgM0ardLOY8QSEtAq4/tysW5kX910aMvsBcR1nS2gnTvliN3Ma3AE7Mu9nXoLQYS
yuuq02heWXLjZ9RbhHo3a+ehiuM3wn/2ehoTZy4BF9vOMrb8HL4HsI0gkpCHIxJk8mqfOF2yREcb
hGO3p/dASQignDPXhgzSHzZF2jgnHe5iYYCP7YhqDYDJLPTUffMvraV/9ko33YJd5lzNfDVY3tGU
+S0zaoHEabIWrU4FX5Pl13aKj3r/bHIuZ2fhvSUdsyXhYO5SRu23sUvuMFGrtW2i4A/e7JD6Tdz3
N8X0aRxoAtnMkHe4Y+vqK4fM6FRboLGNgKDcbjKfqfZnLI6r1MVjbmT+G6YiZLTa69Cp9By2mNbd
FuXgGKXNMrZxPQr8p4tgXmeZ7Vu6g2wJDEW9g+5mUKRYkoKbYF7kbU9/cxqbrV6Im9GYmic1CPJi
KPmNGlls3O3CpQ1dlFa4qyEMDuIUcCavyJ9f1Y7F0uTUZwKJrF2tmSdqRO+9rp6SMalXtjZVay3V
b1Pd7va9SsAkMTHIIQbSZap1G2cHxLbhWbOs+2yy0OMRl0GbZINqzdnXDvSWxiHSGJYVoVsZ83+Z
szuyOhYvgl1zHpVpVza4uhj9MJrpdd8MrckBQ7GUpA6roDPvSCdBMXy0cE871d1UeZ/J0hw+SXm1
ew7e5TToxygoxjvHnwgipcOWDL211anIwIPmkDKl4tib3UM8Qk1O7XRXacg4M+UUOz9uUNg6lrPB
CxUv8k4EJzdN8SLaBSyFIVy2yczrL/t9jYW1bUgQhEHWpVOyIZ8TVpxyqWKB+EDA2JxE0t37Ywav
S5Q7KBAbr8q8ywS2f/H9M84jxYtgNd+ZEyHFLmEDDKusdg/SMygdeHQI3JQ72TbON9Nx74gf9SEG
FJvUNLBmsnoW6fQkhVpaNGdIsazitdXtI+E5qyRT/qnYsMaZB6q+WJPNWq3cBJIY/Pazl5akRYKF
WDsBeLXKoitVesPn0eiCTZaDziVRgHvZLfyCUIpItjGAM5bgRu+pYUMRWtRaek3Z6a7zma0aUR7K
2FDvO0ccp5FrwxFMaVArdthEH/3AJ0+9dV+t0rYXVdlbO1U1wS6uoAEN6kYD/bJs9M49tRNI/JEq
n+USJykJ2yZBCIM6keshMA6waKZTOXgse+Cs2vCoWXGCr3N8EJ5nn+20vspRPEwDm+NmPszR0/oq
RPqgORCd9Mo7tnOImlfErygkwiNl0KBjaI0zNwaMDaptuBwi520Rh7Kp64IUIEQWtSCcu1LdPh3n
nU3bLd1g0C8kaKdhHNwagCNDJ/M25BRbZHaNNzKCWBhDf0nLqMQVrzG31f63joaVolT/PNYG/Muu
IIzJ68B5uzGpV2mwExVZlOEUb6F+fJ2q9IZCIGqNajCQDxdvyEXDjTunAkc9mluCahKraHZuZB4N
GRbbvKZV6zMXZ6RNTWhzFwOH1LNMqYTpnbExAEwLO30BC7JnTEBGIiFp1P3b3M/uKTGsBf7WXTTb
or34Cpy4gZuxFU5F9F7G/Gjr3pOWOvW+ya3xkCvrzDDh0AI/ftGzHC6t0T5q2ZDuVVFRy+6LZaBh
/IcqEGEv5GjzfRIzi/i2dm0STXvnGI5ltBXDiLDD3RkJqd1u4hBA5RjtHPfKWTl7zU2HsxWBSBQJ
9Xdh46Psxchi30OjLiLrUhi1cSbebxfD/gFtOr6LKn7CMo+LIWYNrDgjUI1UKxHueO6TFWlRAdkg
JGNGuo1jAejqwphhrRPcCK1nu+vL2S0KnORfL5A9FBn//Gl17P+vhrZ9L25es/fm41/1v9Fs6AGW
/LMC2anIvrzWb+NP/sJff+m3CpnxCylCJNRbmFoxBczWul8rZPIXfD/8Y5k6oWhSOlTi8qL+biLE
X2gJfk1gznEpiFE9+y9/of2L40qGjGGZFqZEbGz/HX+hwevgeaQY5xLMgUngZ214IbJqahGwL6bC
Qi4gnkeTzQZo22GhBxMxhfQWdpGV0/kJusUNRbTgvan+H3tn0tw4sl7Rv+LwHi8wDwsvLM6jKIoS
JW0QKg2YhwSQSAC/3gf97Ii2I7zw3ovuVndXlSgSQH7DvfdANPrbm3b5pzD671Yo0/7L7PQ3xbSp
+67heLNSXocLYwSziv1viulowtxUw0qhRLIRDYyTsS8H96JGvV1IyE3ULhE7tzDat9WMoKTKKvOD
LvQnaoGdLmemSN6A8Ojsbd1oqyDR3pN4XqpG6A/aPvjuG+0Pbk4YWh7AO6/08sd0VFA+CP3KikNm
GWAY9Lx68LTy2MVFt+/j5tKa9jdhHG9KGUwNfMqzzLQpZOyVwyCE7XlNdohrfA3pdJ2z1cFiMbeB
ltcTSq/rCNK7Ob1sGn+TOt+BZXqBJg4acXLwThVfqqIHjuKt3tj7SS/2cel+hJEc126o0OWEt1bn
DWgstbEqZuVhLs9mWb+OjXdj/rI3YrRYAb/CKGuOiuIgE2rbdOSjs9ihSkeAkBzhKRTV9CxMSCQg
k1F1NI90CzCayC6L2Ou45QAl1ju0dvqnnOMKJiLjBXPJYF+RukLEp741nXXuUuKbnsc5RXAkgwpq
Xbv4jeUmSLBIJQYrkplYi14+Wwx5chtwAWLoDmci3412qmZdKZ+h1Iit3sMPyYngBzy4TSrUP0mZ
ARTO7DsU9L3d/ZqTBnAwZggGo9pf1TY+moZAuwcrqT+Kpn9OyVJLoXjXMjBWTagVDwKfJmuT10j0
9apqwHsMhv4L4pMmqDj1E1eN3WX32tHu7XDtaL2WOuvxGIPcg65NOi0EyPh8AkiR1MVGrw+9bG+U
vZtqQKRkhgtBHnrpmCGBbjjmMp1npkmPamQz3hHUjpO8ALikdxnEzp4XYnXOBrcuzWNHjEZnwHWg
hA266rFsu08S1sjyzaydn/fvwElBnAySDr+v+cwNtm/sSVsXYo/t2HM8ysJUDZUpOil8I4i7lD1c
ONiJL+TnO5AHbT3oul2voMbha0zMCrp9eOqmbldRySFfcV9czf8kuY0zaQCgFdqrXp+uDZIhkmmw
S3XKBaNMQUe30j34HdgAtnMVArN4qTNtXVOb7jVkJwub8FRyKoLrbFaDsPBqVOy3Krfc5531PY39
yxiF35BKCyrYCzkd1jop23zBCf/d4egFYlU80ki3aEP7CV0K44VN1F+yUTEDtgYP+WP0iHpr5zps
sstgeuQlZ3NDSIvkZdOm1ZxgpU3jjjnVsBDRjMuqX4MiOGvcxYM3jiTC8prSkT15AjGOf0y6NYEh
Miir+8+sLOmDSFkdykJigprjIlD4KeRTadcOq+rTGxhIw/pGL1RCS0iMattl4cE29rHH1iqRl5Rz
nYgjZmu2rU5gisxF0JgHvP6whdq7A6ajHmBqxVkUskiQzzC2GzQThJMQ0HASuvwiqMabHwI8Id40
km8XNTl5i8RiclHxUvSo26Ip0h/81ifSKursXaARkymRGcWoaBdmGiBSHSem3IEF2quLj7FHoUrX
eUlJ9gxOamqiR8Q0QTTtiS27UDiaXts+u+QvAxrQg6Ut1XPJYGFrNCAYPYKK/JDeq5q8dRR5NKKT
s2bFgqiA1m9w2cKaqLGsbvwMRg2FW5qeaiNI2V/Wm0yETyyJSfVoJGoc/7PnuygAcrvQEZ/s72le
DOeedNrLUNVIoyZn6ydFtUR6yea7H/BvUcZH00nmjjp7RDUR3At91KxpYJrMaFbarPyIlPGcWuxf
yXj6LmaSNbFW4bqxl43yDt99QiYMXsGfMJ6ucgDK3uvkBdMR9PWHX0T9IWH3leSHACFJKfo98l93
Q5TmEeZXuY5Jg15EhJ2QqVke02QgYTObhc2MGMjaGqCO7to8eIoHdY+C+u4OuL+DkYWSW6ffA4Pf
Tiz1iSzJwQc+AqtItORqGHmjHqqYYH9+orXLzY+CwiBAc3DWUkZPrY0+1ms4XkipWrTu8KnBrQMJ
26/JaWePO/3qgs55dIZf4bE0RyFYQWF6EQjEko76PqAYJamahMlkpVz3CCQ8msGNw7K0NbTAXXTH
Zn7pDe21SV+dcbgJZDquLrYdPkpNElzrtKRvMoQhQ9MbTdAiHIoGuWhO+BrWK0Q/5qYVCJN0C9or
jwYCfBnHit67DbF3Cz0kkYmtfba685wEibEnXnDgPVC/Qzyg7QgvoNkZ/umVdoqkOtVNmx9HNs0F
M5Uq116zWTXJ+A46K1SRFn2O1w4euFTc2zzferQsyZ0cjUNUUv4H/pvuKn/zGpukH+okvy0mdglI
GysENkbDcSbQobiTfXa1tyjjAiNW8qYyslsDZAFxOYldWwMbYta48YCXAjQaETpzYZe19xQH7NfD
JytgHGIWX5Mlp0Vp9K+9wwesCN3sB0ZvkZe/yXrq97FvL1gd8oQR4D4FkTkqQ0mmIHeRYne0G2YF
Xg5+Iwf5zWTX1Fk95IH37EApjlC4WMURVxmygo/Q1X9TEq1W/tCsXX8OE0JotDLV9xDtA92PL3q5
0R0YwbKovmF1IHqvnOcS2SWyqZpAcpt+nNLItfVFkypY6gl+Yf0lzvuXWo+rFZnjMYMBnlYt6vh1
3dJymAEyDBARDqF4Ude+0CDSdTUJz+42YrFH2G9ejE9DSZnjCA9CEAgPgRESbU4E0T0Xj3KeCsb0
VpQy5E/BM0K5DqzSYNCBRDxEviwb3uoaiUs1YtUe6xnZjgyhTf/ohJ12strmsvg1CqbbDe7FRR6z
pCRYC8F41cLWJEG/s2F+CIAqUaaRrpIO29hiVOV7zos+BzJG6UlqfIsEhDg+ZEXAPVqutZlpGxWR
aYQCKZSjh/vfZMdlYVPlzGSk23LEe2o1mcbHmDDjVoxscUK47HfCifljNlyN0HiUlfUTUy6PVfkq
MbSi4PmwJrVxikqdNsZouzdARrs09P2DGTNZluMtjpcMFkAyatrRz7ojHer3rCjMpP7JyIK9dE0C
ZuKP0z/NEjmIl3ZRpeZ7neSX0RHvZCoiPeazg0S6xXNLHckUkfafRwtIkxG3A9laZIc2gU0Wsrk2
gcYzmlbbdnSPTex9B4lZor2zt3aLeqiHIDvkDT0vU99aZ1pbMHv2VdE/6FJ7NTW1E2YCP6NwdJIK
6jVyjeuoKLVlbZKa6kptb8fda8GhaOnNwrHNHv71rABuq1fAKiseQPaeMnBXJMFWCebVRR41yyhJ
OJ+Hp7IZCCjlRff8TKauznodvqO3+yJD8Ul21StR0CiCi6F+5AxlfloTnljm3BEsVo2HLCm1t7ww
mEu7TL6JoBVblDU9t/sDVxuH7rht+p7duYzPiAudXW6IZVzQ7kPdIGS+PpZBujPcNF27TTCwY9vB
acQYomW8O2OFPLCTa2pI9FnMfwDLBijvxBYk1A3O22MWFAAah/ZE7/TlW+VG1JXg1LQvsvIBlMxy
/6TLPlxR7b1urNexsJK12clt06knq8t+G8jwylwLXhex6PGSeePCHSt4yD7q/dENUJ4bJ1LQ1oO0
l448QyY4o4oFEJIvVcW8SYzRhZLiSYthHNSGYMWiJ9soCE4wemsOvmmLRZviiZEWKbHRYBxL7ZjY
zU3F2Rk+EDy6qLuLdNjFNqHKyt3O4WZhXIAl7/Yao3dLV7uMkzAmzrAX8W/qZF9MI7fZrupRHjbk
LwiXOHyjv9dlCz0DVaE5vnG0FHwJVP63MvsrEQ33SRQfQkRfVGOUplwMOpPf4GKjntCb/Bg08jU8
BrV/QyGteBTPAi9y9XKxqez0iWUAF5CT/5ZGvhKcWkSYoHsNb1bp3xLdJSbGgjxXXcqcK2Byifyq
4vTLG8UpyTDLlNXRqsnRHYa1Kjcu0m9pMODzm/yMhMyfEQYrS/bvmaltiG56dXzSFPziYzCrDzuS
1yTUbm22H8gwM4Ph2jsIFsPPcpL7sCVAA8V0U85+hIsclk6uU5iP17K0Pwp2MAjsg/7VH/KVPemv
WUwmV2+VR0t4t6YqLpoV39vgWBguMTLVR1cmvypNv1pLuzWx3E92eq6F3EdFfYlFfy/pk5zskf1l
XzyTSfGrzfru2OLI9GWFkMt5sy2qSr2HN8RCMkSzHVT9FWDS3huIEYsK1hrudtaXlUG9GQEgZUYS
0MScPY4QoecfUdxsXCpccoE3WpWeCcxiZM2LcI29rbUXnbElc09B6nJ/LRGUVVV9yYO5XRNnKpcj
huvrmPd3cuW+7Cx6UbE4piOHW9btQ5/X3Kv7qFDBZTI/E9PUPrB8ZDKHOLUkVHQRzqTBcczPsuWd
QLjohLhTMuwEMZQorw9uRkw5J2neXLvdt7xePcp/4+GgyvySejMqLAAqoMKeHz759XJ1nb/VoPF/
3AbFAP6AFm14eCIQ9Pmv3/DX6wnFDJrR+mvXaBTcn2adn+c/eUjUXSIS7xKW/k0ImHki25bIfiOd
LjEvLg2DW+TyepAwLuNsuPM03sSTfkDW8NBXvOrCLo5dj86RiyaNJblsakmY3i3Qy4ttbOFK7yET
bCsX7CZP5Ruwrjvkqr8u1j6qgJokv66en8guWxZ8AEvdGz7J98Uygb3fp/lRVsE7PezIut8O2QQ/
vHY+zMSCDEw/rRxACciCTrJrWTmEGXyf0f3UHX9HExPQ2mVkO/sKInMmH7TOjDa15u+zlhU0h+4V
BjWKDeu7cULnoJGWmjb9W52EhDS5GDD0FY3oU2d27zGJvZhWMBPOFqlEx2agaNNHsyX/B49ZbhP+
xuPjmsuE8hxh4BhycDDQpkNKLzR/1jy+uGtB3C70NGQfl2WASWqHwOP8NoTLvELEaQ7uh5C4u/Lx
cxzUuZ3yDj0TqNtxhKjirFqHk0HVLP9bOl7b9FtojYTDkt+7ctvAZGOn9tKq+qVl+wEpWguonUpd
nazwV2rE9AYFbNU77puraM2yePqcWt1mv+AswT5uQ8qEVRLPTiDT+RJJuXVUPO7COYMCpbd88KCf
TzEGIG6PaD12tEBgtzZmxgJehhxnrwErOc49q3RIC8mxS7D4h98th4qdu/6sKw64Fm9NTZA/4oqY
PZ+nfWT+pK98g9pCxXChrdol1qPn/C3dHxII8PfVcucmzaZ11kUPaU/iH1mFEe1H6cQmgdeNv7Vt
B1lLn19TaS0azf9RiVXvc1Ms656GQWM1tOrH38yYPkmI1pfE7u9MtJPLeWIkiM5p2WdhRbP2xLv+
mUAxI10B10aS30gLsKp40xbgfNkQWgnYojb+wIfDHW8yk4e7txhjjbRbr7cXbtbJC3n8pzSbtiWN
Wd0ShK+SnuBuXxBM7UFxneYFrcHmva/JSrUgFCFchXEGqywn9PLU2pF/wPb0R1cULDRPkOmqtT/Z
lxYted8JsaxIvF2Q4f/tRf1m/qtMm71XUpq4pu0fwoz1UJZ9EXnso3AF7wrPfUToL44F9tgMpEOW
c+Dn+GGRaK+SEg5jobJriOUtTFzOqhXOP32ZaYQ4p8YlgKaJoKWlvptoP1KLjWLdSG5FDY4Bl7ex
xEp6iCM8VZ7o9g0OxoU31cPKtzSdwnFu4bwarT6dkt775CnWYo8Y0GQ4xqNbCOtnthTEVCqoaU5t
ra/n+WAjPLKrS/cpI4WZk1bqJ2GopY8UdkEi26XyaBTZeu6TgO07KDxU8OG27Yd7FNvkWRZxvyqC
Zh8bBl/UA7nmKHxFypQzCX4ssqo32JAuIX1Zl4OXYQWu5l6zZHFiXNqAX0cBQupjQtK/02PqbE/E
tEJOk+ETnLk7zjx9Gc6ylrhbTcQaMXdQ8b70YcbmYknAPkAhHjW1LzGJzrR5RBOEhsuatWfqrEKS
iZB5gRSPmhaNiBGumN65y8L1+z0jHzR5r2zFtujfsTOVxA13Lgn9PfaUEHmDAw0w6CndDWwctoJP
SVO67DKgD3HgQ9LIHpnB+9hsSrG3DfgXPDhNX+zMvvgTifZeIvFf43gk/iYVILIslN8jFJqxS7Z2
KBdcbWgumTYsDL5QQh8+6WA6Gv6gWXFR0ch01c5G0gZb0DibCPy3/SjOcRG8OGYkQTsUS+WFfzwS
rEg8yVao91FukRaNTJHDp85nVXnOvaZTLD74vl1CIcKzVVffvcWww0NctDblxlSluWlcAkoNIuqq
icRxptGkYXGTltWpbaODKNDZo+ErL2I8Cg19YGvHmB27LFpWzlSvI720jl1booBs6p+qK5+qDvMz
mfGH1CvfNWY8ZEhP75Xmu7xnLppw/K/h/LGZbYqMPEKi11w1x5yYaSK4LNvgQdr6+FSQvBUQIMZj
wLJXBNmuLc/eSlmVp64f4nVagIdNCoMjSSULstwxi21pPcg89XxC+404X7RDQ+joZ2Ya9cLtMAcO
5ciMs3HPyQThratLdYiI7Up19RyafkApO74SJDWipgSNGX+MnvXEsGU6REUMIb3lKHIn3qMEAtJy
ss2FU7k8tP0Q2JP9lZmOekIj90IJYx20qX/Wm7fEJpndCzyGjhY6tKa/WyU8OT8HViQS+jOF/0PF
Bg8lvage9NR2Vr5rr4Ucz4PUirPDw971geVJIyU2uNLx2hEyAz/h3jSxvVKz6zYf8F0JZSFSs+ep
px4zyh3P+RCrVVcEh8bjMFCDzUC1TrDwmHyUBAEfIiwlWqG37O11SoECZ4ljZvsw7ulIi3ZaBu3w
0ZTVc8ArZ5IItaYn7qtxHOxBbwy4xxUb/EXbMtCUXXfTjcQ4xwiEzWJMto4VvyQ1NYtjd7PogE4m
RSsqbGtF2CyrUO0w1mJYIBu/VpD3VkL9QRAHRA+y5UNRlpwmcqtQGzyaEK4gGC1Y6TdXi2gmgH8t
vuGQW6wB1RT66iVpgKZ62gCfxsjLdVJjUcO5uTA8q1uOWQAQw6QCQLU0doV1yLtPTibviATFKMNm
Ddpo12JgIsYwEKvSDM9TrMM1dogoJFV8EZXtUnfr6K+o2VxOI0wm8Y6t6JXA4vWYM5doYcus/bZ5
ZGCoPYhw3PFMrTdtIt/CPjZIoc/+4PuI9pYJgB6a+qLqlc1D3ASG4MgEAK679wsW3iy+KBA8SBTv
kuZzL+3+y8nTH8g33DGBBI8+AJ0h957j80YqpcOGwc5XQa7/5Mq8ViAECCIwcd753mPZpX/oCSTQ
aRCLm9z2BThJQXpoRcnK+gUeGEQx+ol+78jspUrZXFR5JZZGhvMrbaickgkAfNjhNoTDWsNDOXhi
3I4G8OQuN51tVwaXFP6gNGYVudcPa1A+ziodAJF6XowiIi02TCw9DNVWtjRdfoHibGkMdi2Chqwe
6CRS1xUs2suP2ZEnKZKBe1uzu/wLqRg4Yyh17ALjE47Ptio+pM/VhepzHVHqz62bq7UnDGSMpoMN
ekKGAxM9XWr/ytxEj0h0cO4xQjddvmmpHGx8yUrTpp/ASLFIN/p3aA1bt2bW49kCoRzSJHZXHo5L
jKq50+4R0mFMDcZgE/YgZSFZAnsjhRDtCVV9OIwY4dJ591jLDbkR1c7szDfS/iXja6GvDOuLAAZt
ayXPFEBYdNLhNdX975pFwYMgrn0Fuxcg60wGNq++yyzUIypbTKjTCLkgLmEMsDo2t1ScrZZrUM7W
1Rg9DE2aaewHCx66pf4MUwuQEdFWpmYmnMaYpMTNKDzO+T7sEsYcI5vOHhub0T2FYtYNolBxUlhV
KjnXpaMfdK/8NOm/vZrewzWxG/fOL4Jj9m8cg64UyEzNhzKO2SKGeYhq0vlwKEZrI04+huIoWkAl
WvzOyuQ6sfdZOELekzj7QHFFRKK83mwgNnNDm3RfmYBxOIxLD4lMR7+pddmXmqizzOo6e0/zlKph
GJNf2wivYxfO4n4Mrj6HIuT2Ab2w3u7nvtl3zV2NUXP+Q5SoL2RHn10BO7fPv8I0+Cab4Oh4+Un1
NxdJGaIi+wZXmn2uVm/70FN7ZKn40qvp3W3SGGyUDbtP5otS4/nlpwHQc3y6qcWD1WSj2mg/o2US
lA/HOLQx1boE1Pp14TwYJrgmqxZkSkynritDIjC4h7jtP9Dgb6OcaxeUcFvtUhM4rBDATFKWoMjE
snC0FrqP1U03xk+p1/pe+oA4bB3zmJDJpg6zn8Go0Y3Ezq2exq/BgBTVBTc71569PVS982gGt6xS
CuRzfdHigjU0KfFBfrQSxg4+oxVt3YXq2uXazTSKizAx5qGig5BYoArcBMBA/BaTehT9Cll+xCo/
Vo6E8dBe8cuMaXb0R1ZObVJ9ELq9LVysqJxefEDv/7zVEq25JxU0espHAFZE5TLX8tOP1uUvp7yE
qJ3nBagunVsFa5LoS+/mUi5a72Xd6sySiYDwqxfT7QEExbsgByLo82emFCQePfw8NGI6dIVZsg/1
uw02I27SXYR7BrX+tZU8iuab1jdS6jc04+yp5q8rTuiHxiaKUCYLp47BXxbLPh+ZZLDpjM1nU/V3
N0w/HG1ckUSygaXJ+zhfRfMvgsv94Lju1ZjkXcnymBm8DT3XGUqrNU4JRoe/serureDC12BGSdnf
NR3Wxxz4Pkz7liddUhQXw6fv5xNBv3mJJkZp/BwElNAPg31kzNZlBYuTPP7S+/QcMjwJS+dmmd19
th9SGl5yTg+AVKwI5it/8jZSuM/IVFdFkv6GGlMBxFWTuxAV31HPGKtaZPF0vNVm5WxtBmUstX51
lL2m3fwioDh3ofasJ48toyZgWvcoxJM3YQvkp6u07tgC1K6i4FbHLNcy+TPUlAs0agckX6syhxxk
GtQUCbuMRT03KZaqf22k27NnYvLycS1JOjkVJmJBqjJbQ4thCPHeBFW2qR1vLRxTrPpBu01OcOUy
ZnsWjb9TBLd+IAOekOgwhRc0SOQFNet7j6QKqf+Gpv7q9BHJlmPPYmmCkmHZWAOgba1KG7trX8Hy
bumBHHYj3A37uis+phSXPNX1b9fWTxUORlTA3BzxaNP78RCnjWTeyPhu67hwNCG1UuUMD3kadRfE
7o9K2MewKBc8IMkuB5a3AISXeL631HveD6dl11HjJmPK091mg1jhwA7LOv5Q3vY08wcG8u8GMDDy
+LXXiTBarimXvTwTmtowz5Yuf2t3eqt8mzWGVROoLMVR1cWlxIFTobdm4osp3ppOU5a9Ym8jhXeU
Z/x5bEkYjmlsTmGmoQK2JzCoGpG+fWlBeZ1MwjVQWwxFhToiJbYaV1id+O91wdUECLgUwXua3NFD
OUsR8lgnVnzv2yTkDOgJKmeH1wiCcnz2s2kddQmS/kkjh2CA5gxKcs0q4bPp2mOTp68ZTiMeDQQg
RK5/mhOOc5G96pIk3LwdX9gao7mP6FDlb4G1g8hsJInTV2rhFCmgtA/tizMYB3ewwYGY5bt0naVt
TL85I/iO3J+VSlhNJUQWtDhv6E/CejHPftoeGUdOSyyYsUnvt+yDpYZSfhkE3XY0ydltMTfFZK3g
psB71m8yPSKZJcLM40l8sOQvh6n3kpSbyllUFremmfZon5xr4+waldPxMujTzHdTY4AjOQ7It0ao
eBKetrDIA6nNblnOuRP0RSz16iNi7xC1jLMv+Jf8V9Mh49DK3rokxlKtxgdR4SSBINuFvU0kKskk
ZnMyR+vH7xZY2fYR6VGdlHyo3MV+GZfLSU9mp3h2E04JlelqWfJNixvszT2yn2QkFodYlBR/isH0
TorqGPrB+BDG8R8Ghiez4iScsT0mU6NgrpksHIElqw0ioOa5WcvfKqFxiXqXyWudB8QRaDSUta8c
+9qGxiVjMBPqxr1UPtc4QnXCQ7LuAbj22TNrnPnpze7z18ZK72OTIf7Ms3OdvNghPF5Lv6Uk5AZw
usaao9ON0ktIkYHOe1Kr0UAPkAbkpdR9Fjz6YzLua6F/DawasXzzbYs1Qi3Y4OW6G6pDnI8Gicvo
3FXEGoEAMfJX8oxWQbKtovemnuuqP672WChq39bGCVEFzogq6dNVr10R+4voOTZcDHxBtOs95pUB
Z/xKd59CmzsklM9tEH0YBcraPEHBb8TDSzgQ2AEEy17NcTTTVF2nxLdXOLDAQwfBEgcoYxJCTEZ2
eX3MAsafg536lqVo6BKie3XiQPK84IE5FrEkgGYLMTTiSoPwigF37XDqE5NPZ6BJQLu8zVWGGULh
NwROOxZ7InTWSObTuYCqF4kroEWzJxbxQipEyL3JpSBwOxHk5Mhd6HaPelgNa6dOkfIn5dfABGit
JMP+sQfjpifxRfhVfEDEg+i7ZSTj3xOywIhqx3sjtXZrunSLE2uLJlFX2ejJAn3TAo6wTV5169hn
DGGvXlR+qYHLpZfae9fpHyQ+sCfcOuMH8frZQ2HmnwltOEApIq9Ca69Crh4m1PmSJvPoWjZSqHyl
udq7iPWNQ47Xw5jrj1qh/aYVCuzB+nHFlO9aa3zxgnjFQenq/XOQZQncccreaUh+SJRzd2Plk6yF
5Kr9Yxri5Cv5lgVMYLOGiSAtzEC+Ci88e2LNe2Kdf8kSxH25Xbx3NsFosZTPc3lUMOK1jEMXlE+m
JbflwOHTU20lPUhjQKMPUVnjArMe4n56S2NLrQDAollQxaPRtM2B7INrzVJHKkOxoQ3yPQCQ82SZ
xzZOsb8lOgMxdLy13v1M2WtraqB6Ao4nvZ8TMZLDlKA2LDyPASj32OCXgvkUm+4ETJDifyKfsT8G
q4KlipjaS3guKJtxFNN+om9AHhHq1jAIWRKYcphgdy0lerCo4SJ0mUx3HRdhWUQfDDpOZscqNhnH
3ZSE2UoLEp25wzxcHhWjShC0ReV/V9kcQ+QPS/YKNx9AyoMxTtHSGnAr+x7StxiJgaB48HM/2Qyk
QHNH9866bHwgxqXbr9yJIXQTJRv4Pw9VOhIY3hjbWo2fDp/SqBNwjkrjXbPIofp/IXPZJd14G+uf
f/vX/5Wawqzkb4rc5Wf3+S8/f/2+WYn9b//6738aOU3J31XMf/2O/9Qw2//wfNcjZ9kwXUz1CJX/
0+Rv/YMTwweRgvkfr72FfPi/JMzmP/jvqHp1l5Gj587e+/+SMBtImFFE+3Qv/sxKcf8vEmakyv89
a9k00EcHhhs4PpJosCz/QzkMk82vsP3anHDdntpGrQsju+r/lP0aKcF5hcciqKfPb6ltyDNb2W62
dvWsoG62CLBKg4XX4QfWbGmujD6u93U0fmW9Ed9KEG1ObiPaJW1PlEjxWJlwZLKUXvAnIZ3VBtB8
VkcMTBVvaw2XnyhwhuTeEWrsa2xxwHYEVtMeqmsKLZN2ARF/TLhkJdG74reggCF6p4rcXYF1Q/pO
wzAr4ufplnwtllJV7xgZtngoBzLKyDdM2OniVnqQjypJl1FpH6o0Y4xmMKQSD7FA28vWgsHZPMfy
3XMoh106oaKQTfqtKbLvyqrDhOpL9iSdjezjMnQs8fuYedgQun/MXkDASInOUwNyX9vaG/h73Aov
3pTSeZouIjlH30Gf9h5sLdr4uB1Tu57wPxJoqPnIZCJ8tEN/RyMHWZmR3BAN08KJne6hSX6SDHFv
Mit8k7oj0Wo/JWSiY7tP7hEfkPZXbLpgSVTnzSkP3BsZPNcwpDoIquHk6QktuzLv5hCZy6rlfSHN
kuHEZM/7SlYJZj1nDXyOunuNa1/fDb79owMhibybR22XZuTW+NjoTDCZD1NNUd919ok2tORz1D+6
nix7lUb4S0357LYY5ySSnM7gkI6K/ikqHWYzybApJFkztZ2fUNr4MMt+caB/2qa6Mfc7kA6nDGrj
ZqxuaCA0jRABv0YbnTQAF7XGWtS2/zPkHrqcLGYhFkuxxDFt+48EKD51evyNiOijwZZjIIiioUpw
UrWuegqzmuFqpOrXwkJCMY2hsScgB6tJM5eJEqb3yAwyg8KbJTe81VsdXdaiqdul44w0bE6wbWNK
FWDzz2Dn7kWXnwwB0YfdDZsENDF2yfLZ4UopFHCA2C6JHTX+RCX5pn7slAtOrop1u7jZUvvJSsN+
DdKYDXREERBk6CMjCdJXXztRvS1rbKtmLRJSEN2eq3/6bpG6Hd2qflXNd8fGatTkeay4T/yWwHYE
Y+fOTpCp1oA84AoiE+kGc+V0O6ZDzC99/3NSOWoN0a/SzsH7ZCancSR+kZwwHPFg1pnZbjsD196I
lN/tpnuVIhCJjYVbqMU8BDAsuYc+hg7RPnjoIuZ/11JBBZ6iUWsGeiimWshgcis5Y757bfNV6YWr
eQTVuZyUfCYbL6Ykc0wcBbprnMIZMh/3abRgvOweNHt8ZAWKlndgvFF1e5mwrCDyg8UJOmCsTaxx
rFb/o49l8dIL0R3Mzt47bfmhpbehsjGnZg6ht57GmMNJdlVBiTMLXmYlTopruEnSc2A3yAfUs+cD
6cYbLEM2nOMsjPUKY9aetv3SUZa1GFwqx/l3WyOAexH5S4hk1qryKc8beYAhuqJNvjmZRh2LrjpM
zxMDdSv9pGL37WSvEJEq5exdHmotLT4TaWi9HYvq1sBy2xcOoj2mjWbwiv8qW09NPC1LlZF45w4H
ZsMAY6Ihfq1SxdMkIpYo5BBZlnCX3nqavSiHpNrd6yToDgjzyhWPlcfRyM6KAM9yUtfJAD2ujfpD
U/KTtfkcbxQab1OjQLPqdO8O1HMURGTx2T01U1ZEbzLQdv/B3pksSY6cSfpV5gVQApjBYMDc2nf3
2DePjLhAYsW+73j6+ZBkT2cl2azumcschpSikJSsCg8HYDDTX/XTKWTBte3nMJa0bjBnAdGBQTkI
WTnCasR31ufDZhpYgIbARHMeahyBarqYlNdfzJy9ttyfOpisH4USlyWQ0XKBcA4Vb4xCFMzsHfZR
buiT2hbTIW3JtJatgYg8U0xigDqJqxSXlCEu6ngy15jT4x3j5EXrbMZqn4y0y5XjPRP3bT2wJ/Y7
XDfG2Bw7I7/qgvAqiGV3NOPkGyvsqpZSoBjvsq5Wm9kg6MDg21jh3EN+FH2N+kt03OJ/NS3fVohL
HLX/oqA1hxMnQuQwW/MqIQjJd6qQs2TiPQL0/I4d1El1wE747EYNe9XgJvdv69I4maWGbZqHnBXT
HJe8mdXcuh0HIQCmXZJMmOI0r9em2GTS+QjFtJe93RzzBi+tS0Rm4wCSknmvaRwEXTl5eBhiNTEv
z03ws+1NjXbNrN53d0CzSC32VxILjmdXBzlNbyLiKFrIlgOa6X3WdfuOhuxtTI/pbSeaG9f+CCT4
tMAF9pNkMSyqS4dqQ0yVL1loHqO6y1eFhVd+mI0XVdd8byxqJp9oZXVQOGvxYjeBtzM69wQJ7JpW
zkRyXsRPw34U8ykhiQZyR7TGp7xOAVpoa1tOqISNSf1NyAF6MgpFgXh6xY3y0WN7X4WcdtYqAVgh
53tPx1+ubpYxMefXSE1Hu2T7zEuL4U8skEINXAZ9VN6OyqYLsc13XmxxoGBDbLfVVVGYF1mi3w2/
/QwLJrelE78hJO6HkfwGlVw/ZO5dmS42hq5MMywP8Y4qq+EpgSnY1vFLxuBwp3HvreJwKcJGjMD7
uCZecxF62Da9jPs/UjsLK7I1RiQeEi3XYTOda2VurMH095XgqV/yFmy6Qi63g+IyX0HMubTAHTbW
07TYqhuNidos5jMmKnQFyTfoJnzREy1XvrsH+1Lt+oA/M5SADYMs2+HzvQ6lHNZhXFxkJp8TmDKY
D37j2yrS8TaU9It5yfzpzsOTmLBkm4H/1fTNobF0sCTGwB/YgtBKiLyF/RFfGm6AVNG1Yxv87KLM
v5uizziSOOG6bIsXk0dxHRoJbaTOayegUAwteJTm4DsVgegI+iu4GBl1u7ZJL3q3SsmYQVgEEJhu
NGzcuiZdXZWKYxCSqCu4tyK8W71+oDT6OSewrJhuyn7aDUZwYyjzO+dUVjpQ7Kaj6ZunqIJMOdfm
d5oWag9BYNwakBeAL8JgBj5j7FuT93YMCH1LGazfFqdqjsedEdIOVbOPq6Nz2fEIdIm2Do1f7lIt
c1o5ie4t+z0zCSCV+tyUxiCPie/ed81wYwVsUNtUxzs/svQuks42ivhD/kxsviYydE36/rOg1QrM
aM/QqnT3hb/htIlv0rMepPmdVBbGsYIzsA2BlM4s4CrtSnq8efqWv7EvE9q1g5g5tnwiEuYwZ8Z0
ED/mWqgLVdhfSFMT78l40vXWG0yeJBLd2B7jdVS5TyJnFG7YiBJUyoJLvu5kNm8D+q7b1B32kw1w
dOgqxKHgtgAzdizpce4UvqPUGG5DxQxvcuGCp4zidjo29k3HXVEUxrfjhO8ItQ0bE1bFzOnwP4F1
14Y8ohue2fPdeSokbw42cG2111PIpjPzYtIoDnB5shYDp4fJBk/fJPWtLTIaU6VDp9bo0oQl4A5q
g/mRzUu00YCqhyS8GVvoM5a1hAerClt+gWqduE/14GTAgzEnNGlzy+m+ia7EoJtDG3EyVkNwGnoe
QI39n/GxY2Og6H54skJ19lhARoDPmYFhxZKc5OsU1GFsP/98NpKm/my0IvPhdsTAoZ2QxXua/Oyc
RPa9cFuxZfhNSO8QTO5VYAQgQC8r+MsrU/nw3P3s1Jnkwl18o4gj4170+yhOb2RUNjvAZZ8Hjj5T
9t54eFhl7ZzrxHduMdyOY41dJubyWF4LtbzEXNil7AlC2+t3s5iuTSZMRHYCNtBZgqaVG6eik8+5
pkCXjTaKgAdNxMm4ObDfefAexR377moTY83CQsZbw0Sd0BWJd0PEG9HB9uiTkKQUtJ91AuK39inM
bdh7JJHc0FHp72JcIGHKqSTPzV1hVcR1Et4SGJad/rsPYqjXLuaUzg+eQXBsU3t4n5h0rci9x0Th
zZvYNQJQkH54mzW03FWPVsakJylYuqcZFaxqN2EeXQodQAXOrpLZq85Qla5ZWzeGRdYoMGcWcHlX
8CGPwWBsQuWuPRKAa0bmt7K1n9Ui55ORZ1ekwxQW9F3daPuxNV5TI6TAi9zEAbxRu4bZBvm+2UfQ
srtxmo/YFNo7p0jJsiTRZ5r2JODOQErv4pwGtoUd6frGuR8RBXMHS5/SQLMcXOS0JS0ljl24Dn1Q
/FWen2ca4/l5W4NGwlUzTscMOR8iAtql9mtuWYOwfYKC38nBY4NGg2LCVD3txn1dp8mhg7i16go2
Bn6JaYprTxAnybe5j3aNTYEzb4v4Vw3u2R2a9uhGBTDXZs3Hyhv7S5kLxyqzWdqmcFNK9zIL0LXm
vnr0pno9d1xnGytRQUwHx0Z06NGAMVkOKHshhjpwJLdiaMs19ocxcSlUH3D3pSZU5+TVqvMzpkUz
SaeVHaWPetKER1rnDkQO9HEB87XEmpTG6ak3SRgmEQIfWASf5x3SujNQfWzEfIJyoQZPlxA4WbxS
yPYufZhsjtptk8ZkHOZsuwyTRzylbH2HmtqA8ituQj5KnyPFifY9HRvWIULItSgeeV3/H0T2/2t5
/P+bYP//g5l9CXwPHeo/h1o+1ov0lRfGv3Ga+B//9hkFX78KX3//+/8ufYk/bFcJ6ZGBxyPi/Qff
0vxDau3ZgCo16tfSiPvvypf+w/QUKhlPt0SrXz7MvytfQDE1EpXJUZA52tIo/d8J7wvxm/RlWo4i
Kq+EthSpeaS2P4fmm3okB2lhVekcArkJsAs94CqrM/+Mv95g04nA3kwnb1mPky6kgjx7dcHilAFn
Ys+2n/woZUuggnWmmqsySB5GJ8L2ZJ/ijphq4xX7pXhBuofYxHsUeDmAoFJtCNdKvNKlCxZYcghG
xsfu3sf39vQxxzCeDFLFCe5rzGZoYTSsAhN6kqp5LLX7o87ntwFG+kF36DjesAv6ZZgp3S2ueHUa
Y+sKG+a7bXbuHvYa46XZubRBqFf+V5SVmG8VmyHCYz2NhaSkUZyjfdEWH0k2F9vAMb5dMT4FTfDs
ph50t/jer+ormZLNpQMByyNrEsZpc+uM0ecAnQpyTXxRRghzro891xkJHeE3YKiV7o1ero3ZcqGD
dNe5ru1V3d86dskGVuZXpTvfBUH5MeYmxikdABDs4UyH95iYaRhhDLXQw95qzva4qRF7ftQpmx3H
mlHVo4T/jzOFO8gPd2jnLcvF2Qlw6YMlokyitBKgSvEW/j9Xtmb1hiPzygyQEOW0t/z8wnLCz8Qe
n6qkOg0edTd1SLo8AFdNRQn4FbbiQ1PcDX7x3IgbuzO7U8JqWUPY8fQ3f906cAKpmiDmazvXWVHW
27CXb57oYKw53a2c6HfMjaTYKZcgeeSdTGxMSUw8rluYoIV/mWUxxQFt8aplLPfEyI5UYbB7BUJp
8ZhspOnjaPQ3HkNZcJDS9R88a2MakOWa8rNH6NSy209pgysBoYPZI4uu6pEaiGNSXlIBgJfY+zc5
trdL+lhhuTrTQ7bMoBMPgp+5iKYtL0gnBmcIRV17zVbP9Pdm0rTZZwMkGh0QcDElrX22lc5cM79k
6OKnHDCdMX/JSkAJ7O9WgIG6c7pz5PI2LBzahUYuECMWTNsuv3mEyxmn1PwBA1FsJtO9dRpY0Ogg
kINmfdn1/jq3q6NRb7j0jYLZnYwvvCBhgps39ux9Fsgx6xj7vdQ7E2btRkzJm9/GL8qjV1N2KJgq
JvYVNt5nz5TUSeotC8CPXqVYwgsAd/7Sf+2AAaKWJN5Pbv6iiiUnlnIdCKEcy9CkgZkTD/Q5a1ML
rI3CxNrYT+iZfR8TVJPQJR2DWXAKgEHTh2xHjCrDehAbRzZ41wv4AW09rFoHmAEHv6eq5I8GgsKT
nEx2AEBqjY/nBDtnN6cip9n53EaoXG1FjtaoSo1IhEDkedVlKESD5Nlae1WqZA1wgx+Kf+qCr45y
4RZvR1u2227UGFShfVsgwm1JSDhnZxsk8xri31Zz9Jmr+qNwg2fsCQj280Ex/epEViLx02HBLmZl
WXunNaqTq8yrwa1M4j1GtYnIp2xiwzvrwux2rPZwJSyeA7/nN+xi9ER38sURDOclnkGYOn5PHnCf
zVV86CReCJXVCNucmL2GR2sorb0B7cfWHGsFfEaZQlvDt3GY21jsugTnOEbKS3KX9AVbPX2k9VTC
eS9vgMGUV3nqn91TBry95XqMab9FGX1D3F7hc2nuQztNwYW/NOg668AqvFPlggxtDMHmCvybEyfV
ZRGSgbVbWRxMFe3sjHyv33IiCSG3hDhTLiShgrW5N8yY8Aaj3YucAHwckLMFS3Bdt708VsaSRxCI
aO7ysPSD/4IeqxBD1s2ADSTqVQjYyp44WuBvnRabRMtEIWdrjQXs2E3lWwwKMNDBcwPEqSITwfWA
rzVOSDj6xrHKaDdmSvEFMmh2UPuHUaIYTqoggckdOtKx7iecAkhtHyZqIDhf4LI2fOy35bhOugiV
p6IJq6VxWFeEgILohhg7meW5hyAw4cmG3bqiGIJuEtoRMMAv5EsPMZ2q8l1M+QBAgfe0tG7YvfKm
8cd7X7afcgD5mGsHcyMOoHwS5QYXNKkYJ0h48MU7Q9QQJbc+wjH5jseoP6K4acP+7nPMLdWs5LW2
LpOYl11d5i4zUOI0ZEFuJk4RonwxirS7KMabrOj9EwmCWk9Mhjhtd5jbTO+u8nHFJk36Fggxk2ev
sA619FgF85PolzBeVWPiSTXN4333zCyNSMOQMiGC2xoZqbG2Hb7t2Vq8DMKX69iQzdk0imPWY06w
3Snfs6Jb13lkPvkLP0yYk1yad+RGl+112ubcMXZOfwPRGEbCdAI5BqxL3K/5dsJlvksrEklBDFcy
1xsS1NnRoUIhIiTl06iwd33TXWdRBGqYzrHg22iG8cqfTABXvq7Y34t6J8sQWBiCHjXnW7vy2GzH
P+CcbOZaWHsT68NqykXywOLwIoW40dL5oVRwJmJb3nhudtFMHIkChGortMXRGe9MDKam4ZPE75J3
OIzRugnwPNqgGcLAUXdx/9YHEXbpon7L6J9eZWHA8l2pbRn1H/kgsCTKsVzLLkcisebHiCH+Ovai
rXLz+2zqjHXNNn+hg+GEwVoPgwdqbi0OTt2cNaZpKctDTC/2YnHdOPj6ee/MLJs5kDxlltEmxvvJ
LOxT9s7iQy992GjthYUNc0PsB21MeUhTHTb+LjC+VO2au9C3rjkW5rvAIIxe1oeMvCwwgDO/9gV9
6OOujB1ee8XG40WKF53hVF7nXKJIbIas89aW9eJ0g9oJk6gFzVoA3UxeOwQcTX9UJOH7jkvr0YuR
4CrzYdSsqyqDo8aNtw/GlgMsbss2jt+NIky2JYVGo++9dY0YryaHtzBRnlOVNJdZ31X7hmZbe35T
UWXsmBzXm7z6cHX93OfNA2erlJogMOec+MSxG0z7tk7bjeA0nWc1zgqGM/tial8HD33LTREUnWDD
eI1JA2vQuvCjW9I7IDRLzLRtkOXb3ps4HU6SS+nTXxbPHj7JCiMsL4LKyLejVLd0LYOjE+kjoZJi
R0KRELr71oh2GzYumxAk0xacTsoQxeCwxi32YOcUf7V+ZpzGEnEl4fwOYU+cClKGbP4gs5kdi2GI
IwryaIa9DmwvN0o5r9Ni3sTZmDDkxfXbxqZ4qvWKUmKw6JOGNYW6iCrLbJCzc92BnzBnwh+4rg+D
WeA2ytvLHiAKaJqd7znPbccEiUk12Syvu+o54Mq0Mp5VfxY2WDxPmne0PIAvWt5deOlLXU80abPr
Ebo6t1MHDjPCRtZXbcxNApZDhj158ST8YdGLGMVANaf82AIBzYMw3YokZtbAPjhlbLJD48TqZHBH
GmTdMjOFQDdBjEbbsYv06Dr+wXAzHuWoKrYduwbyNe4lQCL3QBhHLQ8COBRWA1pUZOPd2QF9hnhs
9oMRv+b9vZP6wwc7f3ZdcjP2BJICD63IV/S78KphK/GTH8JsCwA9AOFs6aChT3E7pvFHauK5KyzD
Oni1uxsGjvKFQo2InfDOlmNw2YnrIfMi2p4JirS+xEWWNafK6Jl3D1RuR6V+o1hLcYbxUl5o2JvI
1JHLB3gqAqgi6HrC+AjLLTI50q61NRsQgyGVk9qxD23fP5dVHe/xMiDWIh1Mjd3uLBhT7Evrhwnm
NfV+xJNqZlmk2MEvyuVmcZ2TMwhxUKnXXGDbMWz28xSCNxQ/sufhSk3rzGSPof1yY8ft45T35t5C
yLWlaexSrwPmze1AAfuhnsdxz2mTJ6AGWMUc6EgUSc3RZ6smfeDFQhcRu71Q9CVeeZ4lC4HkULXt
0dcJvTYxS0ExO9dDa22LyHtIx/iiz0+xr9Fp4xABfaY8bQyADsQQgFohd2M+kYWzxQWIGV4wCSV0
RHz2SwFclye0S3XoMYwizNC7Nwtn2lGi1GySejhKv/qB1xyDEoG/jWb7CmhlD8wUe1uMP9sAG049
xAomwSXwHnayWd0+tGoJ0OaS7izZvqZebtyPQX8VdSNJvvc8a7wXUzP/aSNs0p1qt65PfT34UbWn
NkyvhaprwlSwWnS7ySLy3YHvOxzCFpB1RJOon8YGoTCgAk1uJvvEuECJ98FRRh52/2rDUJ81cElL
ODN0M4fozWhxJgSntU0xdWHBxi8BQM7O+v3AJZZ4YKBuwrd0OrLRPWzLrmDwUJKxTJewZbzELjGr
3lU/g5hLIpNkZsS8OyCpWXnZOoqdr26JcHZLmDMi1Tn3Llv3JegZkfhsF1e1XkKgAKTHLTdNsXZI
iAZLVNQnM+ov4dF+iZEWS6A0WqKlScyMUC1x0zHHvkFDQ7wEUZufkdQKNp7zKFR8n5JYrUxyINSn
p5xa42sOV1fmiIuelGuFc7QpQ7awU0GIvincXUwm1liysbQ0XvQZeRM2tqfcbvfLX2CjPm13YbIs
EVu3BhJkittiiotdvMRwCdm7pHLrJZ6bLEFd1lR+GY9PuYR4Fw0MyB4swiXgWw9gPAJytCCwBmYy
xIAzbKcRuWCXfLBagsJ6iQxXEajrxmG3G5Mn1kuwmI6Gl8niggA2Qujza7htWacgg2tGiGI7LRFl
z2neh1At9fHMU5cYczJdCMX9OpJvLoix44oc37oJszkBaEtqPH5w+Mmnlac+c74knmpimOl9wRmI
s6970IlnrX1oMutsYA+QNZyLzGk3OSXshO5oFASy/U5+8fUR0S6d26CBoEes3kTRaGm+Kr1XbySO
niLvr2rS3miHkpVqehiXIDhYVpfpK+Fw8TMmDiaFk+z8w44ia2WRJbfNZu9MRCxsjzHVtATOSU/R
CMB4IBPEPu0lll6STxfk1MMlsC6kW2zZuh1ysgVG1hFXJt0e1TxGHXn37GfwnQS8x0O7tZP7utgW
yRol3qPLkb1gNnanSiixApiEQ4RQvW1GLTg+e9svgft6id7LRm0jJnAA8TZuzrTFEQB0k+mtJLXf
BfZrssT4B0ZMFG8yQ0XxIOY/L4F/vDkg+73sGbgLPpQ5vV0s2CBW8BLiMyxHZrH25NzjFQdz6M/3
+FIUuL58FS64gYBwg99AF+QtwrOfDi9Fqu7cHAsx+nEFsyCp+x8+s9tqgRn42dcQVNamGB0oEYTV
SbKe/AWAUAUF2+ph4imjTUwumIQZXkIHN8FdAAoZ/a4EO4erICEjDJUIaCJCjgV3YVgADD+DveF4
HIziyYXsVi6oBkZlJFnNt3SBOMjOe3UibPDI16vgIJebwS42GlOF0033ttbXJE/eYg4QjNvxcSzt
zJmxDsfpLW4HKJTd69CKs4ynCxzxwKs7EFzWFvusBx13SYD4C5+iSqfrzCqZ1rXjLRfrezSnswof
DAVCiMnJCmOXuOn0MvmpOuaxPv4F6yLTsoEOB29yXgwI2XyKnQlPGgd3ia+/LU9oYNPWxSNeBdZz
2xrXiKOvaRmupS6fgtA/ewxC9jWuKNtc3DVF+mBLfVMEcbCDipBbLOslFVw4d5mPGoRjMIt6q3he
GihCyOkA7XgJZxQMI37E48PcA/Ivzzk5irm6nBPmX3djI5gfFPjzqZH0V7ifHxp5jCQHECKZ8+r/
+0n/K35SaQO0/Vci+/kr/2qLP+nqf/tb/q6ryz8sE8nak5attELD/t+eUvMPPKYI7lKalsTX+R/C
OlRc1xS26Ujrp3z+i6UUhypmU6VNVmGFsv7fE9b54eUvLFpTCMRmJHX+i2cLLew/y+q0PynCH2D7
SjO7C0Nj29nWq5dnkP04TSZj/pXj70h/eDWxZuCh3trzKdsZRl7GTC6r+W+znI/xfwZfdKKlEzzB
X/G4i4z/++dxkb+lzb8dnLN//jzMB42h9STb58beOGTYOhlewys9wjzbCWN8YHdz+cvV+ic/0vqn
P9O2qeoSjuJC/PYzu55mKn9m4EobznWTx+9xyKm79suzE2HLAJXry0Wlj0jaVAAxyShKvU575zrv
HXg5VMx5Pllb43Z4/4uP9vvUY7k87sIItk3+w9Piz18HewFy0xIjj2VlhxppzoFLTIIWtBBSlzg1
uX9j9eLScPI9kcW/PfL/6cVY7vN/vBou8qz0lGXhif7zj9epKvsq4TATDEg0VTS8WhG1p3HGVLYf
4sW3eMeuap03+VJcWa8oCQXFxUiB49bc+OBiiVN5cOeMzH8LiUnjRAtDn8rZH2buX1hi+rAt68rO
4Hl4C0vcugzCN1+V5CF8Wv+sSyWN79pKDu5Spphe/cX3i5/7H35BPFQ2mx0eOB7FP/+CbpnUNfMJ
d6UV8IMlvDRU/kG36lKkvDNdFGpvnD4Ku75TtXXUhGiZToyQjv2YwpT4nQ6UZt1yyO4S8fqvP9w/
+/I9SwCL1rYFyI814FdMdKhTtyJniQ8AMgJhZn0M0/h9+S7+4ueA+f7HL8HyqNZxXE+pBQP+6w9q
ZmqNeptnbmzwBY+KoUJ6mBY4X5C0+7CQsPH1NXofZg4GJKBpUk70jEOUU56r8QRxJoZWsx4KnMSO
MzhrfGy6RJvTjsUX6IqrLl8GceaHbQIhsMVTi8prjUvfIycXfZHBgbcnn70tPgadfuSwTZXHhDsg
NDy7HTuWdNOw1aZfRh95i75DhcCSkNiXvZnjGFuUXSpRXjCEvbT9sWwZIBlkHcXMPfivvy6xfO+/
L1HeL1/Xb0tmHDeNU04sF+5kPLat9bxUhkphXUYT14k373N7WRhYQRSoNfAHQW+u00BeNBFhtpQu
cD9ONxOsaYhtUAMt67RuQ+/ISf5sVz8se7wf5mzjptZfkMd/Lha/fXDbsW0WeSIElmUvi80v3HHX
j6lRsDPW+t4gT9MVq9RBbK8buZpRY9rCudWKktzFXhhfhVNUrUcBwJ8NycYwauwHRbKhsLkhZExT
b/utwq0YmivVAayoAnx+vl+s+gi+8DBhS9dXARimUdA+o24RZiEj5AcCjk+IrLHrY37Cn1I610Yg
Tl1pYU62CGSZmyUDGHYZ0Sj6Sr3gLrP8A2i/ey3idzSPaweP/tgtlRrGjV2F78KnZM7PwxsHT3Qe
Gff2aByyfnqA7nmflsmd1RAvoLkIUYNGz8JBA0sPSyI7BWhISAEWhXgYreLNtsnM2U3zF9+8+ifL
zLJ+8i+lXOX9/pYlHE+RB4ddNvWUyfojJfK1/doPk7htcZNWqnzmEQvvTTNgaMOkK2QmeNkHVDB3
RfbDmbq3krHWlr7f9UioMWndmyT1nxq0VTBjJIwSeT82ei1V+WgrAExDID6GHLABBNoKinC+jK8Z
5bnZV0vF2kXGVACn5zFROtkB0m7W4Z1nwfKabgIjCzZVQiACd56byi8bBshAflFppho9b/3aOJg2
6hasy6U6maP5zu6rbd3YAFNG7y++Peu3hRBzAW8e9gKeJRXZHPnbQug5wunGcdYMC7ODCKDxONNH
BZAg7dujoDk9cLnuRCV7zzvUjX40gvSOO/0YzuIC1eMv1ku5rIe/PEd/+zzcjOAphPL+IYWj6KgE
dAxnwE4JOZIM7up2V7MYbUTstAcLj5vJBaKR8DQTi4m/rJhayklsSuDQhnoRo70nyLMyrDOkY879
tgq2jVnvLWkcfOMirDEMmi1/vN5VvUevDX9El7uisC8NQcYiTf5i1yXU75ugn7+UcixPWASZFAGn
Py8OFmUm9HhxU7idCakluHLk9GiN9cnqGQDQEm2P6lvVrL6wgLDFhlBrXKDOo7NuTYnhPVuKAIga
jAnOOBgiCEDLohgUVOgUXn/LxSmZM1CoaAVHz8o2cRzfBaHB/WpcUO/5uvR/R366CZlHIN9XaHic
at0B7yFJH6uUF0Pb7qlbvCpt/NmthJTfIWqOs7mTEEomZi4UAmH5istu08sGpaG6t2i6RFU0rkGp
Xg9hfg6C6c7LGMVXCTjtgfcDdNND1lnrljG3zpxr1zGekjo7cgudDO7vYNFvq/uiYXat2+3UwcEC
pKS83RTrI6BxQBE4DZw2RT8X9k4w3gwkuOJgZsaCbRhvFenUrr3j5x8s1LXQfuz5qi2fbmxEpao/
TGTERfo65MHV1HenkMh6M8JQmuP5GXV5XWLpNGlyJ5gYa0kJaoenOz2gcSwK6oN2ICFV+baAucqg
itQL/wBnRnOz9MMisSM/XQwOLJQyA6uQn2NevnEjEIKQABW+ZF2C2/oK7JqulYDXWfFQpt5GGvYL
5YUrBX9j0tOTE1Nk2tl0RlDlolzWig4tcjiwfySuLy7s4Lx4i7MIbnmQkzuP3wvPX3eMbVLGNS0X
Mp6xHJC0DtpjD1hoiPVL683bRluvg4D6sTjIiNHb4F+r+QZ+4sHvNkGNlDeER6Jeb5DST8xLdtWQ
3CWhukiW3nnTu49DfSQjdke3rOy+5Kgfizk7t3h7xsY6WMs/JStOWZxhMqVn3Qq2xjLBS4I1Tj1q
pHLI/xj97RQ8V28ne7N5N2AEbfJRfzoal60Fq9MX8HtoQ+/ta4Sd/Qh1IMzZfNDHvrTPmUcC0zFG
Bu6oNNt42bRQMbhyx67jXuSrmRIG6Pf4na89JzrkdXyhMOjiYCIfXzdPVhc1LNZ3sUKA1/HMvpK4
TQiv2w0Al3/W9vTcaMDORobFdzf56baogg2Qymyi19cyGfAY3s7rkYeb7FI1cjPk/mFmMB0ATnAp
bs+4YXNfP/Kw7gf9XWoehSh8yRMcomT6u5EiO8HLnnmueTGq+sgDugkowEWbHV+HiE2e6Tf7PpUX
oxmiR3OdIdMgkTzbWQsXytym1YxHehOHsHOySp0qm+53SrBaiDMWklk18K51ikd7ZIjLiLJRBYfL
BlyxC7vB3Cbj+IpxkBGPsSo7970BrRxgjeENShcqJXvNXg7BXgC8BuezJbaOAlmdKuIMftN8+lSa
t+3EHNY0vjOJhExJy0eXUUsAhs7dFdQiTTXIP0rYkwTjNr+rnV4aMQmFlOMMYyjiajY/70Yn54LJ
1/iGn8SnISIiACibG58SBJWSNHduwnTfFAAMMkJktEevG7BSpo90z6ptcWZs8cUA+AD5EuwbBVNa
NVhmzk1Z7KQLfkP655SrAyqvZBrJQrajXwk5OaPlGIoybffQwmm/JJZDaDsvU80ohjQmSJB1T0Vs
WthUbLLVZP7hRemV1zH5yxycPMuHaCZjS0PCVtvRQvODkuabtwPz22Ysv+hd0Xx9ZENWygAwU1Tb
jkp4CFvHMX6L4vIR/1W2FvgvqoY6U4M9BV89/nn4fNkhN91Hr7GZ97uPk+t0q5Gq8+bnysQ/wHoX
2fuU+HRAW+dIYYg1352pFcxX3bMoQNYBkYhnfgNOeyZGrA5yjQSiBp35pgoASsVf7ONZCOhobWou
sCRb6a0Z7XIq50XkYeetI8YthF3KHohFwxBfUaOmQIwuwdbyFZogmCZQRTgFXZiZ+GJFREp/APzo
8o/KKHAdD75Xgj0ySQid4pw9VODddHOOBv9UKknFA+2GYUycIVgrsFRQNg6pqm8C0d2Ygs6QIKJj
9QXe5wnn4dRf6g/SfNu6J8yHGIozfZWxEGtCV6VzJUJ3M0wejXwOxV7dZqAEsp7FyfPmj9a1LtwS
xK0/PYTL80+s/5pTeb1uMBIGF1HXHUUt99zDGyOhT1PDS4xNWHzBs+NWXOd2w4SJvkTS9mLaudEp
YbqYJmqVymrXkVB0uGn0TEzBjy8bX5FWH/EcaG5pNIQqO7Rs6enPCDpzWyCU42wBylNuJjoMVXFj
zjQY7smXbWj3XMWk3YcsvyyL5BBxCCsFBkd2ONTorMfgo4t/INPC+Ug3ZbZ1g25TgK1hr7c2hLmN
nPgw0glqRdWW3cqpsKvvWvWfzLk008PsG85cup6Knh7pCQLZD7rx7rq5W0OJO+IrC3DMfZZifBsx
nq3asP+og2pn06jC6IoiEHIcG6PjXRNz6zTJpz0Z1jHBfZ71VIxU6TfWrP1YL00Z0PmzJLprXbid
trnLTH1DYA3rxJYG91VREyNrwNtrxTHG2C8vVccJrnytntzYeu4rB4gW1rwwvVFtjvfKfMZfu5NQ
fiMv2w2TtctKuckKBs9DpKnWoJdDnDLTPk1zee57cSFL/2aRQFwYok3b7Du1IPGZUURgZaVz3XLl
PLXwIUwG3MWDKJhb6UKCcYbEOMyvOBrwRjA893285Y3mPZN2lXVIg/Yq0oRMNcWVQ42vSf8v9s5r
t3IlzdJPxAJN0AGDvth+S9vIuxtCKSnpbZBB8/TzRc7prj41mEE35nauqvKkkSMjfrPWt55xKe0Q
SG2UFV9hXJ7FxJu7tHsn6PbYichIHZFOmF9UCdkmanzyIC1eodhtPoOsucXJpAujL6st7zsWg5sY
Uj8QOWJCZ+czm9l3Ne6FbstczaN/7ax9ztmbExTnGfm9IZYThpbHIPKP2AUPvR1BsE8uivwmG93m
TcbE3hBbb+Zkx0I85d0P6/OdtMArpfERGddhGexHjVNp5ujYDWrj4UYmLWOTdccmVCSrQKhMXBS+
cv9nfgEQ0UDr2WtzbvKwtMahMP0jnnmo0/FxpgfXl2kgiFkRgj0ygsGyBlCjCgT+NsJ2Gnoee1c7
w4PioCB+L4VxDKz5tnDVC+TRzRgYhyAx7+IhPRUG1VrunluNYIssez2SkdNN4ZOeLioP+zbEQFFZ
O3DfaPMeSyXxzlX+MUJeJ6b8pe3r9YRR99KO93ZFO9Uxu1zj70NTgT2AvQerohjlYmwc22bxbsC3
3yKpy2nA5J3bTsdUoAxljpoCAXQvaL1YsGPOij5TZ+Y7Tem5dcCfWXl4nnsccuxm+Nqpv1LzFf8j
mrbyF5KE01zO3/aAyFE/rGqyD/HwDJ5ki5fhyXGeq2Vek4IRxzaJYi0BIglLoiT7hUvrIdlnj8S7
4M4MzXNIgFXK/R2TQmFE5b3f8iNJUYCa5WYy7f0weXsAIpAJKSuc6GlqAhIDxUYwb8WqMNw3xdrI
SfRw+31tcJ9WPcixop3fLKqGlauPV86/0TaelJeuKkIvyAuEI1k/RSgbktk+ZQI0Ha0WE/cz41yU
qt1+YORX2/SxVoViF5AMvQPb8l3pvpSMPZSN8iLGDNWF34GSxw7DqB76uhjA/IzLnQlhTYYB3BD7
7KuGBZi/bVW9Vex0FtO4kon+3lfLR5dLTse8/FXmOVDKANKxUtr8WP3oY7uXkc87O30VRnrBxlgI
gxgVj0EjYzg7p+5KIvOr97Mc1hGRjLj9A98kQoHkAwYyXcCOcFnQcWXlLySdH1bWDZfs5Pk9nE7W
jy2573zRXLr+dC+IDPKG4MlqaRqkR/tsbMZp2oQjwR487Z2gUKSCibPyYnuju3JMc6dKB/0sR0+b
ipuSuW3hufO+qZ1X0FOo8KJtVts4pqliSFz18k+fbWzjtlzvzUOugfd9euI7GvqN2nGfwU4Rvyfn
o/Df/Vh8mTL7vUzijgUzFDa0y7hKIxKZeufWDAqyAzgpu00IDXfjV82PgiyFXXhld1SIoaFIEE9Q
CinzNgek2OXNc211JI6EuNZJesUswNjSC/c57rAoL7ZOTma9WT8woxsA8+T3YmFrXdZesnUsmC6h
JmxPscBTOhJ0HXPjyplMYE/h53Xh0QTSyS5+2aVAVUlEcyLEzNWIZHmqwoTWWKXnGkiGcKziWhgo
y0dY8qbl3pm59O6CXHPK2wDA0zLfIkKCEigK52Bmfv7cx2RoukX37JkmhLAodBF/872WscT7q38Z
961x109cKHHwPppjsGnM4Ei47K+AinWMkpgaku9DE+C8pNB5SHv6NwIErD2h83mA7ivGOux61e8K
ySOdHre2XFx2imiF3Mo68hnNt2FTPeVONO7HOEl2NomsUAnC42in2wjQIShiwFXFfCqLGZOSo247
D2t1XmT70NQg0yY5LaQXdsU9jzmYkPbNZR/AvSJ/T6XOMi9d7MokvTU9iij74nb2YzsMr+ESPJMh
tqqr+EsEDt22Hf5yK/+enrDaozPKNjrQdlqYMrRlcJf07cnv/Wfarxu5kB0f1pe8kRx25PHFcvkx
U+jIs1Fd0vE+AWFl8uMcc95QXzjMNYxrl7kXVCI8PCGoQGxmoCT4AGb8KSjwnak+kMsW93a9Ghzb
28LOQgwT2xffA/Bnkh0xMAJFmUesTOOdYJ73mzGNPwi42raObiLwmq+gf9xlWk00TXxGHQ/OGyJ5
gism+2mKecyWBgAQP2AEUbz2VNHA/yK977cdmJtG+iRRrdZ+dWctBVJxF4tWlKqDKaNzbWv3a80P
NRmDbcUXuRK5+Zv5+SmMQjBepSK3F478jH1RGl8D4xNsd326EW742ysAvo51cM7c5GpJEg1HnDQs
QKCkbQ1Lbscsuq1FoguUVWHcTXGjnetYNUVHERhn+1z55D0TTU7gAnOsGLGvmGEbCZqfKmQvwLLb
2iBMCLaEsL8IZM9j7SxH+vKSroR045sqT57CkrZ+NPeiNOKdRK04mM12EjB2La0QXcqcw7vsTpZZ
772g2SsoYjiW8+retoovg4icKvI2Y/Im/Bm9FqoIAv5QnSH0X48Kc2rJFBiv8ScijJ9IZLtmiu+B
TWxwXH8T7fRCR4DyFbA91CfgIoQgFgzdDKDNPjNPRjoknJFEQBJhsJ8rhP3Ext2naIu6PLaQx5Sf
Rm7fm0E+rr20EqT3TeDX0b76anx04hgQoMSG2xcmQwZwJWgYD4EaeKHM4SRbC+liU9+2H6MRPRve
fMwScS21f31OaBqz9xA56OAHHJfvRkOetRUoXh2iESnJin3tefg6H6VR3+VRZa267nZS8BPnCJpP
1LiCuRH4SkLSkFFTGhCY1gP9nt1fwkW7Iku+EyIhOTmTps7YS1FnQj4Juvs2ZtD2J9pn7uZi084m
Aw26qZ1AiL12YdEw8nueK+rTECP70SrBPaBFiT3Gd6NHxScmivoAddOqD4ISGgxmomH+6PtkM1d+
ee4IJaMbFNCBfykvXu78Jlc4QZC+2jbS+Fox0BL2eRyj77Svb4O6rI/WK9+Y1xlODL6Gmt2RpgX5
hZC3SW1+pR6OaFtL+akAVkKKHCuy+Xt2xS/tPqjNiTAJCGKbzlSw06YOoVPoAzx2m++lZ6xbqexg
a6Po0GE6M+t7in+yqzoNybTjE+YDQtEVyvq4z66ly6MR5fMNMiiFyol3WTZURJZDGmBrn5hY1Xaj
6DRh3fmxfFhsyTyhxzA21/SUSFEeAEFgep7cB9n8yn1Bb2VTlESQg1dz+Ggr6qWoaj5tyDIBcuJ1
ovDXzzzUq3nCMNaY3XlxYM+EqCe9MLop7xskO8ZPKOWnDPxw7SS8BEO8OGTK+FiDavNhqR1GgyYW
7TYZH/vZInbUF9zdo6j2yo6OeVyeCg68YgCjKFu+X63DiqLkc/DD794VZ6uOYhIdeQOyBcNEgtZr
I4obbf05DIjx6R3d+560R9NiOVBp80Va80olQH6KHFk2dSoY4hFptI2wh2DCfS4N5hN9h3Fn7iBG
9n24yYf2WqQP5Kr88lsvRIWdvU7DPQrtZpt4ZrmCTXMtS3nMRuqUysP4M146WZ79mqGOD2D6PGXt
3dyjQ5QLY64giD+US0bA4HKHWlmS3PFOgWUy8cVyp3Vx9WmO3jGiPN81tvjwp/xcUPqZpi9Qo9OA
qKx/y0Km1RVJBkM6stkby2Ngt1daImSbxUwP3vFh5naHTv1bwvgtLrnvc7355Zdq6FHV0KOj81Ft
eegQzTljllF5t4ss7/qShU4B6XyTweJe1cBRbNfsj50epE+J1e/iGhKNF03cSu2vyG+IpPWlvwG2
pddYIwsK6PrYNZACMyjGyviHZpLhS+7icU+ycL+uR8vFbgGrC+ZJARtG8uzH2ExYj8XrVnTDNmLY
tV/c6ZkAS+sivK7aD2lOGuNUHQFFyJc0Jvmgas1542qjBmQPgJwjyNJC2zj0TjfK5Ovom7jzl8ph
rIYGNMH90eIC8bQdhCp7IaKi+Oy0VcSb/XsbzTYOEseQzGasvd2WEQXmNW6wmig8J5Cg2AlfG3J5
1zDgAxzROGUqCQdFOZfFRYLnFPZvRNcExQzHXho/KQ6XeQg5cwLxi9Yv35R9a69rbYgZccbU2iIj
tFmmTLrv2FcPgbbRUDldZ3w1uWreCm20MbXlJsR7Y2sTjq3tOJ425mTaopPh1am1aYfYRxqAjuaN
5Q62cn4fh49RYvUJybldI9kCP1atF9xAkU8iTmjDjgVTv2qhEWzGiO9Iy7oBBzyoDW0sStss3Vmm
ew27nQ3GmRkKl5C0i694jF4UOr+BZ1ZfrGjGPhoJvQqBJgYGTkFPW5taLqM1hkUtSG68dR08L9SQ
smasSBYWxG7md2up7VKmRaJVUDSPWY/np14Ixe1Dfyt3PrwIFED8h2BEGjcMPqgMFNimleyEq2o6
bIaFrrZt9fi3YADlh0ZbukA3hDcy5EGJ63fL8fI7tCPyQR+DwHo/MjRw20ybxMi2ILzWf+nctjl3
+MgybSjLtbXM0yYzG7eZPTnYHJiM7YqB/Ye2pLHXfqnR7nCUFps65iWeLSZs2sgmkM302tpWaJOb
6e1NPG+ZNr8pXHC+tsMxjWNroC1yvjbLoRFi0QmHbFeZ/kvrQZtItLmOpx1o12yfsQYRFBPuDcEx
MCb1ezTxnFLZrIBvHUKsGo4NhMCqv6qwvPHx9Jna3McduRFOfN+6oLgMVZx6fIASPyAJefCctEWw
dS2bpG1glkVBUEuirYSxNhUGuAtdbTOMtOFQauvhNPSgtpZnh8CXDVv8nRk4NwwGc1IkMS7CTMU+
xSOS1POzu4Cac7XNMSnTkYAKzPxBa28cbYakrCL0EY75yoqjcwqPk1F/ch61iRLrmrWpEO5efLfB
y6rNlmE0b11zOrY6jxVSHgVPX7wTUJDtkb3GKxA0T0rBHFymhG8Fjk4fZ+eIwzPF6ckkY1x3Ce1r
USrGvUb8HsXpJ/kf2u2AVZS3MIEh6+AgtQLzqjPDs+m90wZTwnMYemZtc+xxn1rahgo6/UQH6Kww
jd8ZCzs8C8+ql5TdbaptrGzvEIhra2sKqfTsOtzpQE20+bXHBRtxsvDb+GJrjWnXVtlsYlSW2kwt
nf3sYaYNTLTHJett2E2ISZWB0Uabb11cuGXaYkzRyg78uegNGd/i2CUbkeQlbeIV2s6ba2Nv6y98
o7TZt9G2XxbwBGm0GGQq1e879FUJHmELr/CESdsJHiscxJQqPjaoTAWPLnX2xrPEWSbk+YzKPVZ9
YO8hEZOizs8hn4LT0CY7M7VGtsmEb9tucGPNZ6I5EOjEetjqy7tI251TPW7vMpZ0TBcTbYl28UYn
2iOdur8917yhtnS1hbq3rwpHtZKAtZ2JMUtjrRpS+1jNOCelbdjzUt+YSj3b+LNtfNr5vK+1bXt2
nY9AG7njHEv3grc70Sbv0Q2yzcxKYm335YuvreA+nvBWm8OBTW28RFkgYjCOFy+97UI9QmDv4CuP
am3GF5R7c2Pcdx4PEx70UZvR4678anGnj7jU0zpr2Zrfldq+XmbjJQNReVyYw5lZSewp7VRaly9y
4PiqtQ0+xQ/PZTVu7DL5Bp2LNp1cadpDZOlTxHoBP31aFg8+/nqt7JWDejZcGL3agA+27qvUlvxI
m/MzbdPPtGG/5YFfJ3j4nXlvBgKfOtb+uqrgQSXlL6tdzokJXI57JdiORQoeZOdpQEAch+IgYQa0
sAOEK59GXz2XMAUGDwUHBQW+THADJlZMd/7qNIagcj2HUmSs90JDCtjSOrQ0OLIZoH9hjSVGyqSF
FT/SYtulUQcLzIMR9gHer8coBsHdWfGa1dFDMtrPVhvKGxMDZ259yIQWJcpYa4wlxe0w3KRghdbK
919UhwNbVHw3yyyjukBunGnhce8cpTs8ElAW6bDAmGI5YDz0pFJyevHyol8egmdHOlsjfyw5K2gI
ZpIBFNGL6BehI4Mu0lLoRYuil5pGvUUnjaMUTl+5Ey3q6dEKr3FfPQKBmdiFVfdTGSoc9vGrjfo6
R4VdtOFH0yQACZ1XLp2HWcu1CQe4gUbG8LvfVqVJILF5Y2aYiG2U3sME9zmurFtNQBE2aVZaFI4k
RVyl4/wQUoK3IDSPTo3P0snOA9NQ23MvxHpyaYj8s8Ynk/XRWxEhfWR6NffmSx6jC3AKKbmq/atj
Hrrmd1NOd9ZccIUwmbWdC7qpLytfvtLcYaEmd6wT+rreo6cAWRhFd27onZJZU9NLUMyeoBrqGP6E
VAZWmqw9GhYWaMvaz+zoi61k1J4zGQ4A8UdQc53/HJe7YaHOblsO+YoLZROa6U75KP5JbD+FeuUW
hAtFO0dUmp/DzAQCJdUDNoiPzjZAsDJrIRTzuWc6wuDGewuqCTXbQNngKT4gKLvYVRW9JY9lYHgX
O+K7FZnp3WzgjyfbSnXU+UlEPkGongBA7m2xdhpcMUo91GNzZqNKGHlPNAmk13AiEhN9ETG9pIxW
Qp6i3Lk2zXzbRT5u9fLRTyd88LkkEtQEjq/XYBHWicDqEXOo8cHL5RNKkE878kGnVeJtMXDYTB22
sJSHDG4TASuBdYDf9vSnehgIjfV1euyYQYhqk0Nfo17sIo7uJc3vGyJn6z7Q1zHAnBqyKaG0YrhY
XEd9N+0iTgh+DmtXZ9imVZruBmJtR51vOzO59DCYOT3MHKBs/Xg/uOoQt+Tiej1qjdlvbhIicyGV
J3z9AdQdw7lrGnJ1wZvt56T8Gl2cSh5IoaayrqPKnkpWGTDEw21LSK9Tj5WGzZGGl5YfjUomrire
0i45uh0Zv6ZO+y2J/XXB8vc6B7gX2TERzaaAb3B0STqtYic9LN4h0RnCg4fcBQ0fS/D2QA58zmbe
JZCRud5bkJBkhkKr03R1gNk6o9jXacVg2zHJEGBcE2Q8duaX6cYfEfG97p+kY+h2HRBRnFDE9qa3
xZ9MZI20xP1zIDzxWJtoyTiNt4WsX4aQYZoQQPpss6MDImyZ0OXeI325b8hhbvuK3do8Psix3lk6
q5nV47yyiG9GcPMSRA30PfiQm5qIZyMi69nVqc9DsiPTADMGcdCBzoU2GgE4TJxaMRwsnRztN9bO
Z0SA0q0+TTXp0jhCEKoOw9oheHqpXXfre6yPkhpbjmVt5ron46K6qzL73ZRr8scvukWcZxZ4ixbQ
ghyBO0BkaUTwNW6e72Do+JchiVDobAvQdIisEprnVCdn+0RomzpL+1boXG2bgG0W5B+KwO12bl76
CDVF4v0kgXPtCOZ2dUJ3r7O6kYLbQE4xcTvE7/puMm3LoN8NY2mvOpO0b0TatyGYUfDI0VbF88Fi
R2IHPGSeyJanFvoOFlW25FQsC+nUa5/1Zri0dIq1Px6gstyotsCb6gTN2u5g51PmG0ZJlmHIId/q
1HJT55fnBJlLAs0Xgs2VURCRiYgpdrrHkDEln6cksJWFa/AnFz1kCB47CsogEFzAB2SKxASp87/w
jRHGXQH7XdjBhysy194EQ7r1qJPY83K+N3U2+0xIu9Jp7cZIBIkh5XPh6iT3CSZnSLIFzWyns94T
nfoe6/x3pNRgc4iEhz1Q4BfDGmGtrTlmxyX9faCJL41BuzwXt6lWqsxh92F30Tacs7fJ7ngHhXFq
gxiJXB2SeO2Q6Vi3NTIW7LNmiMcKu/RjBUzHTtmtF23E02TR8dN4oMlorYfapaDgkagQ4xyKDplM
nHKHxPj0Yn6Ya7j5v4pqkhvVy2uqKkFzxbjH/j0a4t4LkvACTZIH3IjkgZgOEiTQ2OWYaZ1vNITO
OnfyrVdX3TlP8/XU6NPKXU4gZOhfkgYcSQkaAkFpN/HeuVHxDt1pY1rpFU8lb30EoQLZ1pUMtQRu
JeUpRdSO/APYB7RWae1dabxAjDlAfypjWcevJeZOkAfFp0kUz0DKDxHA/GYX97QKtndTtsLe1TpP
UkFd23Xec4l78FwEUXio+x9VPXPcH4DUekA9QONYZIML5Htur8drVCAD1I9E3TodZ46Ki7dyiAbm
V1y0kh/zyva8n4a2sKHlblnhA+fN0i0x9I8oV86NoWdCH5lFLkA78TPzMmKDhiz/CeK31vVZ1Fjw
q+3xZnJEubVTn8jqXhE2TtZ5StEJOpcQVGnw5Afgm6EBO7t0NrzdnN4HjnsblO5t7AioBoSCQhRk
61V+VZ5HfSSQksFUhcqIo46YrPNkKMQY6TmZgJlbZsjXpwtr8o+c+GCyr9gn4g4j9KXCIgf0JWth
NDCpZ4/1jAUBld4OHfEW8x8XmxD4K0ITSQoDQd4cWvrJyBFsFmxV/buslzfGYK7COcnXA/iCPzp4
jTn7p1VH/oF2fdUM2lJibv/ll//2/8JT4+P8x7/7b/ufWuP55f/4G2Xt3/7+Sz76X5+dpvr/7Re6
s+rn++Gnmx9+JKC9f4eN6T/5X/3Nv3ICnv7v+QIOL+p/cgz8bwEDq0+ZFukXH/dvlrA/f+svR5j3
D0gRmE1sy/VwPwhsNX+lDLj/cBzir0NMPQJ8Czryf0etWf9g6hDi0zL/eMgcxPt/odackPwBC/s1
yt2Af9gK/1uoNfNfUWu25TGHccMg9H3E6m7wr6YYEeF7UaFYDYB0170eJEIiDXeqT3iaXMR2cnTf
fIluYWqRyvUhVIQpEw+5RXCLLLytye4VT5Xcj7bJlolaQzQmSpA08DbVkKq9SxnSyDolF6iSO8Oc
8ZNgn4oion2Ccdom3CcAJrb5IJGfhIwK9J0wSfPFSKwzU2t7S3q2s56X9BHJy+tQqYa5cXVN8Y4S
GMydv9gn5tPPAR3DYUyFtSnyCt5ha7+G5cgqFK63p2ZrFQXvIHjZkZAVKeb2wx4YRY09dU+RvpN4
TWbS0h/kSLVi1WNBwFJ2EC1/WSfPtj6RMczl2hXjTU4jRkZMaxCuDr+kk1LCRglBrDy0/MjLdTOQ
Qe65I3p9277nlNL6A7fZDgyJlg10KLUv22raLnZ25gBZZXmGlFLC/PHYndreatETCxFGz7krqd9A
h1tjC2DCaTfRAPjJCJvkvrJfrBkZwiQRYi3mcL/MnKOJxC0+C6TDg7wQMC22dTbYLDC7tWsz4ygF
Tt2i746jTI59xfzaY1axbc0Ow6p7sgAV7c2Gze0YWvdSZkDazXE/2Gi/6yrYQeV4QO0IDddkQ5LY
6uJ081kDOrzuPXH8iRiVe3orEq86uc9M5wailP8IIv88lGAQrEnRxZqMgBQUOmC+7VPd9neOLYtr
rKfi9ZAeauR+qxCr9A28ZVzB4bMEFb42x+hURQRmhXjGJ2yYBFswIDRpUJyBLiHjWd4oMLsr03CG
S4TyZ5oM+jEabwcrG/UCqjVjTA8D+QZ83RZ5EYlrrQEJgC9BsH0RoRltagTeEKPC3bXuWZmN6I2j
IX8gbB397n5CIqCMEHbLltDKc0yTLTvSKjCqzJTqOMVZ5KYu1d+EBmghMjcKsu851PlqtvUSOcu+
kOU9i+Qfj4M96u9Shnh5McBjqb4xTv2acZ/tdUqXNfMHpml4H5XhUm2qXVGwd++f6uh7sPFj19p4
Hk0M9Gwm4HkEvLYGNDB08gw6lWyiksuGYkqyoZvxU1ObHc2qKs91CLg8kONbnS+fA74MdgPzJxqA
Fa0sZLOaZEwzHb7tOvrAafTYqhiUX0I93E81UBGcQqPLYomswSmysy0hpmTkpu4HcrmdiXSEdjjH
JW2z/mxnsN0O+y6neLJMoKadKu+8eZpQFBLGCs8CgXhrHe15+UDwRrc5BIe2aQDK0RjlGZ1D4QLH
Tea7Xn/IHLXe5CTfQBkPZuK0EGdYotGwFKL5ttPAZowTq2f9q7w5leMYwLxxl3VuvRph9OH6/SsD
4g3pB6y13eSQioETAcpOOnTnSBgNA3TeoZwRaV/gY3QXih8GQhCibiyY55hnmhvpkpQ2cQTWRfWV
J9FaNE9D++es4VSp/G+I9XxFw6FEkB8BGc8FXNjZeHcWgBk6IDClhTT8tRd13bEc+VzkUB706JBE
xJdZLHvPUjjx8Lel16BQhwTXVJmTdZWaI01p/oQ042ZsCFAqxor+E58cWIlN0OO6jCGdxcN2KD+H
IDWRh7DG8ezuFwRRcz1H9W3KyE/O6X5E8w7N7KPyg3Pjo36Mxs9gFM3ZDS4ZQDw2qsl5HtFBNzel
jUQ9BZbNLsd6TS3xM/rptZw0zEOWcsWJBz2Llq0MZf/DovkwD1F1hyCKfsKjtezHhnSG5BB0ENZE
U91CqM3WEBWgqz2Ixnb26cTs2PcX/kVIR3vAyNlOdN6TmYXLnd2rSzeN/T4dZHSLh/HUVowaoBAf
nVTX2K1nPXsNCiQnByeAvtIIknm7JMOdaRQsp+NpzbVRMEjw7iwvJQVPDJvePw/g3XXMYHMIl/g2
CBL0kh2sJpevLImKg5DzhGtuntcDD7PWI8WrZoEjUOTIPWIyIcnqnD7RM1D4Y9KNQ7bgAcgoSUL4
im/bOprK98qYkrUx9C+t6n7NDLyPqgBXqDTmOobCXXZk/w3wZ8ymjK8YPN6CWR8lERKMLLU+I5F3
DwkbyDntolv0P4iLI8TDQDk39RxzuoWG5hLX24htxSlJ3F3OyHItoypkBFi8xoNdPcxtdhPwM2V/
fSkFGXGeDsQukI5mBqqHhVpYRgRqBTYX4wQEoba+A5/9QKC7B8ZBNgzhMubYJXjw3JrDY9+jeqzC
bT4b3alW7tYbGRlKC61Ia6NPCIYNT1JxbC10XXPL9lTQfSTPVpA9gsWDu9DlL0MmnzLzmAfTrzG7
azLMUFBYhgbFajAF+6ohSVAW7mnAMmi32i+DTnjDNEBH9NUoJklsTfmScDgzn1I9Ut1OokmGPSKP
jaM+G+RXZTteC5kh8DsCGMPL2UHfavxUMFcwntrkeQi8OxJm2FlGF5kHF9wTfDQBpY/DuZwv6Ldu
CmwpDOwysc4rJNgSmoTtbwO/fS94AHE+NC9Tr0jKCBXSttj5KabiIZ3AV0QfRbQDgv5CLOItDPdf
aiEoUgtn2NfOu1JeiTqZVqog5xkRDjYI+ziVMXlr/YzIQ/+/OfzGzplsCvRfu9B7T5ibsLcej8Kf
INkQ8xqE/cqcEczV3jIebcitImcbIjqH7Jz0iVX2RVQmgvAI5JsngDs3AeIRNxk3sI+OUw5SP/Uf
7apgYc7kXEV0sph/fMDmt6rPf0rWZViWsoeeBTdCjv63o1RwEUjXp06AxeOdBfEIpC2HcRf4JUEp
Agmd5cGyZAAW7xXTu25UB4drK83bd7NyLXSZNFWD+N0IRFJ1UrzJhYRAaqtjXbJTzWMOrkmQyBDP
PVcO3hUbMaVTvkNcuJlNiktFWNu+jxiPgzpsNI+7KOQvUjrPlYk0hAZqZMbvfnRQSKgXZg9LVsy9
XHvbiggkvnp5Tmk8Y2nsaPOocOTEDhf44zqpd21wJPfoaVn6TwPtIk8/S0C8IxSDiUHh47zivEBk
3nknRzB7jwIIraU/vfhteFaB0+4tL9oxldgsDlpyeZp8Dp0mrt45bkNQh/D94OkvoToYCs1OxpzN
N6tv33tV82hARSyZklxlXW09oPLJIOU+mmtuCwRibAULc9jTcdwm+oAz2rpd+QlwUXHTj659K3tW
35a763oshUtWujvDGlkcsWi2B9bePghU1GQo+aiP/I/BcD66oXsc2hnUU5K0hD1SwwYWa2PP9p+z
5C1gHIVBeH60J/WqSVU1bt1NMMeHYuyfSqZ/1K/x5xKwpShmxo0+R/UkpbXHhbHjBHothoyyrkTR
xThIILDdRml8bZEsraopeHXnK/7pI6j/YzDqrXronojCRAXMUd9XJ9aVOCN4q4vc/g2+JQKFhT3Y
zZzX2XQ+/Kr6MkqkgAnHahWIW68d7EM9uWySgEkVeEi80ryCfkch3zHBQwHz23TktHZq6zZBabNy
B6SypUNiZ4wGa92V0ZmkhwtbMb6StpHI4ARJXNV4yCqmP5miiS+diP+eY0nq/fzBGLi+m6o+Ms08
u666FKz8mL4td2EFEn8a7c8uNknRnZ6RNxmbdphOkWBlJp3wbIG9d6miVqXSS88we0tL+aQMu9h6
AGJRXDkboLY3SFzvyg7tQdXsllbvUEnm3SRddnKricxa7Mhrz6JGc0e23c5kfyEE2FLUc3UYSIvy
klrYDNFtmdFNZpOjOQfXLDLbVZegBk3bLt0YPuavdsYUOpNpPlF0ptYwb6BEYjHTXygKTcwRVLiz
S9p281NmNrtlj4UgIcaIu8gGENHAiCpK79lXXgmg+HBb70HpWV1FdjHPD6f4NBgrGzMNcBGWzoIq
eEKjx8wbwQVLN4agL3WEOkZWW3upT43K1H4y3QCZcKBYFYPCE+JHOFN6j22KhybFTIRPBB9dMMS8
qgxoG5oXkxGd50vSzoEbDpb31rs8Jih6Xlrh7YaQPPXWeq0NkT4aPgvLzsyvzYJ7bEqQYWZXp0cU
Bk6qnLPb5Lm20f4V+KNw046NcfKS/JqVqMVkfC665VG2TBzjjhyfsn1pvPE5H79bAAHo1roXgxyk
paIdG/GGNMuGCxbQKi+okjqwjAKgLH5CW76grTm4n9bM2x/7+bsvxFs4I3JS7X1XBiVF3m7pGrBA
xMDyCZAz9NPn8mVp252RdRob+7uvitvZKV6C/tdIYuaqieIfNwStjBvISyeWKov9bvP4rhyiBFat
KLOTcr9S5160Y/GwTC4YrvjNaOeLaDNGAGP2PZLPmzCmm1T+YAbqt2xKf50xQkAHw16/5Qlbxne5
ZLdRAFN8QjkND48e0CKqzkI7Mjrh7by0z9DY8Fh2ablvCi6r+zwMv0eFjkz6i1xXFgDoQBJ7wIDe
xOy9YxOF6o81z8JLzBbDI1xUvJkEvqyNqj2qVIHqY6s1pvUMQi6qdo63VsEMA60Cpi2YiqZ9/G1R
XtqJ/BnIkWM7EezaViGVR6qvOlopEZKUXhfts4MdBU9rdhQwyUp8GoqBXCarr3D076gdIzSaiPFV
wYigHDC88JiNQ3L9/8O4/wqcCQwSM7L/cwDC+rNsPqv0b6O4//V3/hrFuf8ITCZmofADS4Ssfv5j
FOf8wwdD7sE+oOYOzYAh3T9ncS6aCNCisILAdsEr+OcojjEcf17wT9oa2vLfGcU5miTyN9CA5zBr
8BlZmTCifE9jJf4TsGM2k26W/miv/id757EcObJm6VcZ6z3aoMViNqEZDIogg3IDo0hCw6Edjqfv
z1l3pqvvNet+gd5VZSaDZATg+MU538mM7DOaCT2fOC38yd9nquJqDzn2KZTBeWwTi+gnlyWs1+U/
U4H2v7DiS4jw0tL/bMqPpUEGuIVNa6L56Gz3PAItUi7/U3NGQft/nYGT5dBwB6Phy7UBUaFha6tP
uw0vqetdETz9+bdP4/6v3+X/1GN1LzJO6//7b8E/sZeYNTq+zQiSYYHn2Iw+/+uvSJ1f4bxmTVWo
9OIVwJuDdngVCbsT22W2P1ZyW3jY5y39Y7Nc3y0ivq6N9KfLDK3A6ThnYpDGuXOe2vSHDepV1fDV
hVXeLE2GHbk8LQs/f4NGJirEKa/7V0K4T1Uevxc3+PXPcycPnB4QJM5K7zHNDh/KGF1wy5Ijc+3U
ZQPAxfgj8PGthGaPG3736olttWSfbgSSs+JnS1KiqguAVVb6OYiFng2zbdDsB+weTcQ2YApxwkxW
hXyqOlnaFhPERAWP6tnpGaDEU2Ov+y66SFnip+ngCebVaerUtDby6zpMv9kRZmukSKwgqgpm8bDu
VH6Ou+RtodNnU3T+7z8c/1/AG36AvyDkCoe/4TvmP304o2jccPEm4vf0SjXQF9PsHeTwgaZpywI1
aawrJ2jpTBFFqe5gGcm1Ffm7Sdb3noyPk2y2Mf96+utiDYmH4jGeXDOYPPvTSOdmg+jzzuh3t+Pi
rRXS/hGhB1jWsylg9S71ycajL5GSZX65Da1TrXnrvJ7ANpZm7qFLdA4S/A/PzO/ytj5lXKdm4Jx/
/yIZ3bsIKUf9WDJADB8MzJc2cMCsss85X639vaXnHBLT3TNyPkZxeSJkYNX3G+Q4R0R82//+LbXM
f7mlA4/LPQgCC62W/c9ErQVRt5PUFG7sTb+EgSyiTbdxBUYsZ7Jr2zDk3cPU1Xcinv8nzpmnT7N/
OlBgEsKDCL0Q1ZHzy6n524GiybVt2UD3rNzqNDR4eSVRaHz3FlZAnOPV1h8HCyMGFmTIZxY3Ul6a
B1WP32NQ/BBnxYq4885LF+/HtttotUftnMbaeWtZTw4jV6s3e3vmYjPSHkXpiv7BCWDM+h3EiOpz
4Ar/vZfH4WHB12O3XM/SKn4KB1pkdL/YaHLrvEaLUfyMFRmMIie6nYNwE5jih6IuXNkxBajFIB+A
w8r1h54eqfx0xS16kAc74v9HBFjsVZtXIlLPLb/Hyi44Kf1lxGVDJiRzj/yRlvTFLoJLR20XUeON
utibqPoMXf5l6bgzBxxmujAMl+UjdhBCjbmum0D7bzomdSQrRdkZ5tKfVCMkvEJeKV12troAHZv2
hMWr3kpxO8OqFOy+M12ygogg7KQ25D6lnnV0XTszqhTMvTtbNmvSIdL1wOUaeeodr+pdgXNWSsRf
I3qcTcnQtoaDuiLkBXqu2/1hi3kRusxO6vBeUHe7wFEgMqHITiK2pA3VeUeVnoSU6+RdZOxZeQcL
XcwrqvqC6j7SZb6lhfYllAvdAKBQ0+zOYevSG/i6SQCIQ7ugG4fSZgU9JOWp0E2FqdsLIsR2VWdQ
LIn7kf5Deu5GRQ0NiW5NVD9e/LZ6BXVN06LbF5yN36Yf3hi6senocEjHMjYFPU9P74Mf/sPrYZX6
ui1imLjx6ZNa+qWWvimZaKC4IB9S3VLVurkqdJtV6IYLX408SBvVl27GWt2WCfoz+Hw3c7qJ6Nrw
M975dHGZbudc+jpLN3glnZ7ULR8WS1xBhX3HoACTEn2hEAEBWPCtYWNdZ7p1TGoJWpWIIOIUgaK8
2OR24u+h3Wxi92egIBa6ER3rk09fWukGlSkO2WQcpGGcHO25ukLGFkTxS6dbW4MeFymSuU0I7Fv3
KIcr+uCIfpidzk7pBhlrPI0FxbCpm2fWcB88BmGt0FfzSx3AumtTIPwCOu9+AAtgGvPGGV8hpIdP
5pxs2CN4K78toag1ZO4Zani0pf/e0NljzhOohi2mwVx+GrvCCCCx5QrRpLeDb14QXIQNW4oN6H0w
2UwQwvRI89LizGG0wJKPY51hg1FvKoPXZgTBPLbfB/QlqKmg5N4Zs7iTemgR+i/kAn/LpNDwY0Ln
mvlAIMMeRiYsZcQOLfMPpQchkomI6bzoS9ZLk32XGKQxMDmJ5fRcLahyWbF3ONv9kxHglkPH/QI2
573VAxhZYolLBoYyJtMZAEoXv0DAuIv16Ab1+ox7jHFOylxHkUJbDlZ/03Eaz3r0UyX5t6uHQb0e
C+EDevd7TyIfYWRUMTuqmCG1epiEYPOzZ7o06jHTrAdOzK2OHRMoxSRKMpEy9WiKQf4p18MqYXIF
dMyvOj3IqploWRX3Ejrgn6buN5YeeiGff3M5g3umYblBwYDaG+YkWvPCXzKmoR3DM5t9k1v3+E0D
fvHaCAn8jl/z1A9vSX3+mW3GbOZSkjmrxnVX1n8MMRXXDTO7Rg/vxkHhA6p00/OomO4ppnyLHvcN
evBX6BEgntaP0J3Rh7XVhUio9pDFMQJJQC7Esz/VvUSdtdjc5hDz127QHYVDf1eIyFrZzGTgXjgH
EYXfqEavkwS8NhE5+T43rL2vOAFyOX5ZC3p8YpMxFVTTfUHpQ97OVZnAoq+Ga0A+JEWqZCFp1nil
ZR2uvWrZmW3kag78fcCqA4/4TZ22O8eaT+NCpmaYJljLQOcMUDwgKweksoLvlgbplVXnPNcu+dAt
0rUNxtbCJfOij3fQr7KN1YXXpWPeA+lgtTmT0Nou23CGK+WSsgYEkyVguXTP6duACG6VK5tyr4TF
Qp9wg+TbW2FyGtdu7j84KKOtML5DpAL5L0W3X+NmgzdhbgFaPNW44WElr3njPLgY1O0jvo0UT+u0
fHRK99MxiJSswv4vWxbGhepuZMVxVUnOutp96MN8AHVRvknLffDbHHbicAMOdE8AB1nY5AzKBucY
i6aW4tJeuhvmg0isMSLs4A7eB0kir9HLMjUwGaNx5kH1ENmfmvEHI/hX9iAboqh3sNdpakX+0Oq1
hxtBivcDWt5srKEC2ct9D+lrpyKexFk1BLCXOPfNt6XzQXfplaHdfwrB461t52dWpQ996j0Qb1GA
ZsdgWNYB0Tgnsi440kZaf6WcaWW2zs7zzc8qApLjHhIDVTDg9oIoYtxKrf9H4cMEgvNeqPoA2YPV
NDCmookgKtAN4ZxXdzVrSR6IyLL7QTzEWHJ6n60tUZa8CwNevmCKD0M7IOp03/tI7XIP8XrnEVU9
oIOyuua2t8wdkoYNNS+wjKiU+6ad3RWspmW9ROLKaznWxwRt2TTCzCm7Ygug4o8B8WLvZuaT6VXl
NiK6aY2Zyr4KOLzKJUivm35HBU/gkKdSHP4MoEcJHTtB1KMMlIpIRo65ZZ64dp78JBMHz5PHNkMA
S1bkWPXGFYlH7zX/vKjlCIyeS8v5aXyeDdFU16Bom5OwiHpM8k0viRHgGs7Z5PbgOb3lx3Tjt8W1
DDwj2IhNLvZN7PPAN+wrq0uqTSzHeOOO1bPMscLjhr5vULoi3nqunQkPZwLlcT604cguIHGzQ+xF
F5JRPoMsaiEOBeWeP+FgIUmXROqV2UDztO3iPSupcdGGLsp8acuOO6aXOwKe5Yr+fNOjH7zNZ/+V
EWhzCy4SKpSfXRm1fV6W+b03SD4eQQ+u5TuCCzZJiQt3ip/Dwc2FsjHI8sNSGF+V1nqGzPRnWGVB
WrDgq0n7cJZ7MY2EU4/T76fZu421bT0e9MQm78p8xMq6yKMMcBfV8WqKarUOBl7TLLFHZh3vj5PE
BpaWiLjtvgbEcEG4dwLAM9yHFQ+tFAPPpvFukoSzIkYMvc9Y7qzrpiVxARef1p+zpNmaKFYx8Gzg
l3VbWlXySIbkKJ3wBg9vdu0x/kdeps+LdN212AuTcQoPYrpKmSxa0vpolyx4KurhIpf0uWuI1ibe
o7H13V2qPxLD8iDzPxg+FhgWbMoW9SyyNqLNqF+KBnWE1x0Dos6AF9lu8h0oUCKqXw1ezm5hmS81
by3cAx0SYR4qO6MFTpsfQm97qPJ4c9XD0hPCmKvstDQCNFlsbWNraVdj5Dzb0bIbfOfZWYyHQrPw
wVOuyDCZt7OJjLJz980S7XOPPG7Gu7Rabfvo1+uE97et8o0w7OGYN8uuDhYmxhSZVEZUTDPS0K7F
0TFQFWS++55ZmCCRbeZm/e4ribVSuMl6tGdrn1ugSGZCCEcgo8bCFV1Ag0Cbxxq6JXTHHuttwJiy
acbPJcXODsG/eScbF+88Q7oguxoppUTa7mWZX/y5I57Re3An480cXZ3h/sZIb2umPLXaaXz0PUzC
seXSrwOCnu/cKTpadgcgIDVhO8Ubpi8vEfR/e2TgGBZX/oBs0oiTXoOGP6grrhw2yTxABVUI0iv+
LmA4LJdNlgIEAdYVDGa7i+3okZP9iNro4NRIvcv4pmFgEg6YGlQ8PZSRfUOY2VPUsZCPO+8SRY9W
99hIi917T865wjTmJPOtN7D05LtTqFhGPG9kF92MC1skMzzUoGPh92mxbiJRECNt4ko8ekH6OCoW
1D0fFA0ZZFC4AivZ8MDHauNhjkCc1+9UsRUO2zKVV29hHR5CHvCrAhZi2zvXrSE/+tlldCBOwEVI
9fmwRP7WEmSiZTb3tObjNtTj+lYyKhGgKdIZwy4rci0iAZ9KY4PdmSbOwBJey+5GWf1jg1t6K9XY
s0NTH9Fb4lMW4wfuN33TRDs2PHuJn9YaUYUm/DLrZHQgiJQKqQgQ3Hwi3cvyUhKC54qWr9O3hVFt
0jS8lxHfq4Ie1OYJeomA74FfkEdKsfaEeOroTph20DOMqQsi3Cs2nO+CCRLzBXvESAru3+gfxpFa
cJpqc1O4zCuW1tlPuXvfuwdVmiFgD/7QCvkJgpQchlpea2oUAU80wYYePhW/4V/Tw4zoJYCVNzLi
2mFVCgFIvBGgPe7Jdzr5Jj5BFtzuLWbBlIIWE3nstsdJWKH+xR2U7EG0DTqe6rYE8Ye9Im/kgLIi
uMx98eM03WvNqZCF55rsgq0eMwEBfB0xpRkupms3udZznTFSzzPgXtuSN8t8rPhjpYyPoAmvWhRi
UZqyglmehWtvzTnFWcEt6kBSy7rH1C5PnlW/p8SN5xtCfd4RTK8zLAx6bBAHxtG36donXrEm/W0p
T3PNzMH2rTt/j3oLXV/IAtD9HGugiK1ZvpfOS5SSfmYI7dYrPltMU2iEwMjufr0oXveK5YC/2VqE
tK/N0jh2ffOKCs6dgpMZW2f0OVs3kDeI3j4Th+Z5QJ8b7DTW2R/RcDu/MyO8Na4RYYyLLmpGNmIw
Qqw9RkfFD6knsOG+TCBObKjWdRAflahP+u3LkuYeN+bt3B38QrzhDfmZm+bRtvq1GOtNKtPrRaS6
YmPV2CawXfV/QGTCyQmTWRkRJUW0g8lyHXXJt+ZI9WkAB6LcN/4BBNYRBNQzXKHX0OBWLxl89YJj
GVViDbN79qmLfU47DUSOruIE63kkb/o2BH8xbtqkeAdVcyszSfaQu8+gayf82m7jnV1Lx6MefqfE
aXM/tzS9MMh5Tw8ipSLiEVwu/P6Ouzds8j2Vv1dDcNUasNA4V+CLTsAp8cM+x/FwXsTOoG3mtPke
HBQlaOsvJU7qtSG4T9P0MDa2v1ZJlNNyhiChHdSKC/e904uPZqK9aPfmLKKdaRafSc4oPJvCp0jK
LRI80mf9bmNJZre96yKqZByZAyzQn7+D6RFpzoMGZVgp05dBgOJS8La5VuI20Rqk46DVcaUjupWH
Qp+GedlhdZnWCu1eV1z19oz4S8+b3Xg52JpuBPHyXC3mJUaxIsoMn2UIJYxKz0zp4krpE/6Wglpt
/ki2obTVzStHFVyoltm6U4eXIeG6ZM8FTdnrVjblb8fl0qClB3PPd+oH9WryAJFRrO+PhNMJcCx6
9x9T816WFBilatLPIvxs+vBYpkjIW2oUnhaA0qghZqbZerqfSI+Y2HB4oA2MTZv9Ga+uvxcUQZ/X
WxmLQZ9vPaHDWYvoMxuKa5myQNCFFO/noXWnV2kwpUtH/xYZ7xkQ1iXXrxIG/kMD/1sOrxQTjPEW
Lp8MC3vnfQmLCWP3WkXJpYFB+TvySyFmqYE3oPfcc+nzCkRdaAYwuCJ2GE2f31aku0mr3c61vWtG
ZAZOkv016p9IJsRLzKdpkoeIqIrQTp5jZFaQSCnjDBVBvi0ITV8x2/v8BZI5zsjxkD7m9RiCRkh+
VMJAZ5j7Q1QMrw7fb1WP/BR/zSR9QnWMAPuie87a/tVS/DW1yq1eNpgtuqUlLTeufYnRNCtPT+FD
96wvsbSG6hafGYDe//LINF5QmhCPWt6TqnOLjdEU8RqBA5Oy4Op3hBk0kDBLf6HL5uVbgTQqr977
urnO0PrxfWkLhXcGcYLls/OgrRrZuqXbSelbSxVrEOpf391jP4TVaNuk+T0ggF1UevtZrzFmG8ae
yH6Whf+ZJlCGQXPjx8alSOzznKrjNN7kMe5iI2hhOU2xryVAL2bZbVUbWQ+2y+UUGZKxH0NTMc23
8GB82O2Fcq8WUaAjtHq1cZLhoRYZmiMWTFFFIkg5oyGjddilmFUxNKTVlUZY0XLzhHWTF+kqhAaL
wBpML4Oq2jKfkrK7jJ316JPO+ZSawYuxlPvBiU7RsNgHYu1MhOFBu4fCyRKsjeDdaICk2W27CNfh
tGJwijciFLAAfQrQeOPXHTYqGqDsySqCfMUi+qcaxOsw14Jrel2r8CgWBlD9gJot/wC9kl0F5W2o
mf2+y1U1dOV9Qs0Ph9cuNmqupzWf08mxiQWZo+FBNKhFLchrU8nxEYQlJ4+038NkuHYCqDtJHVxY
IN4oCvHfIfaIdNqp/VsSAQnKhYs1QmMgGBb3xu/GK2NTPIdNsyY+DwFAsZ2c8mQ25o1ENEXZToGA
e/viFvlISdy/jlH7mgM2YtoONRutnpSkUTuYL3sgwKSDN7t0wqJYmsjgg2cbisLaGnxGD7nFwRLu
qxIh/TwCImAqn7E9WRJqlHyUpHYCXirdqAdv1usB5BDuYBqRO/qVeOHCw8xj58IAvKA+cRFyrbN0
h2B4J+bxWdpEmP0utbw5/4mt/rVkQzMU3k4ixocWhEWQSLzfq7QzhisEBD9c6MOW5/4DFsiLiYhq
QaKFanUwSVBNNslkoAZCOQhuOrgzY/kNauhnsuVj/WlHySfwyXNRM8BtEC1wGKT4q2Ye0/qBibDy
9fcXnAgMdIv4DGSN3gm5fMVTBmvDzJEB/Yzl3w6jLtGXDAAK3zrr8k0fBfS1rF5Zl+pX089Jcy4+
9dM6noKLPi+UzYEu/3Gm6acg/ib+sPj89VGzvtC/czQ7t/pBbTfJz+9W6X+tOP+DFcfSm7S/LeD+
xYsDlqrMPowHUX2APvm7H+cfX/oPFYDNrj+wmTLYIOmpdoHf/2XIif6doA+sNaEVkj3r8lX/qQLw
/t1yLctiN+8hH2BB+v9lAC7aAcqqKEA14BH4hFnn//mR/rET/8tI9Z8+q7/vyLHy8F3+696OjDlU
0p7Hq5nIAfTf/21v10diMhYZMnpqYXmG1lcomTFUXmmuQ6ii5gSKThKZx8MePmyHTroNcK9mODvo
qKMGQD2K39Zlk6UMDDJhmr/502Jek8Z2zBHC4+9bhXTCRSFfFz+7N2rLIp0eo/JkAwpu73IFGt1W
0w/1qbuCdu+5AE/oG5Dew9+t3h2kn13C0hBBw760yW+dze7Z9tVbCq0iwx2DlTxnPjX/UQrbcNON
1x3a33UxnCobrikhIuWazQxTsQTVcW/cFRNNXsf7gXc8wrbtPnbCe48G88NvyhQEj7MWhftML3OQ
o92uqma5LuLpT9xdM8GNVowi59XSpddszXRQJbocHO8rB6k9z8LCxh3p7jrhPvXTJWOuzmD64Fj9
uxkZai06Kh/o2au6DVepk1w3FMnQr/pnArH4LVOvWWVlc98P7uPYOFsGVg4YKftRztEntey2FhNH
l2iMdZF491BeTrAnyGksE2/l5gfkiTQLk4ZyeGSQhO0X+vGnXoX2KhrYYoV4sx09pRhtwjnaQj6k
zMIjk+oqj7vHDvVZG4k1l+bdEIlLT5jsumEv0GXDbVaprcF63IC/Fhdia6UOT7TuZIXU8C0iq4Yn
Uhx0xGE7nkWJDR2MGA+PdUwsoAyU7EmQ56OtLNj9atRA3KffsjH32tNRF15zkxc4EyxkeleRDAcd
CoZMIzmDTH1IKRyZaaMejNJs582SrNnkqXvo9s166JD9cQjiNkbx6q+jIjm7XVpsxgnho5WLa2++
shKLbWJ+mf0w30qffYnyXhvt5S/4t5AAfcS/YMIYM/QDpnwvevURirUxIl6LFUso3JpM3a2duy+d
ld71oUXT5WXbIWrXiUmFOMWYlMBYVkQ+qafcR0aAYjQzCpwU7p9W+aQ0Vtt+hiyQZEBT++gQOQJv
l3FbtE61Ygpj2mF/1Mbtun4XhLNsZTGfY9K9D3CYtxn4ii2r4IRqhDrHYfxUBVR8feifWhOfdjGO
tBQhoxal4KJlwYOanRfOG1QR1J3yowRnzNbhTgRDdMx0hcaPA00e9o3WDBA1rvkU7fimPPkUT+zd
2Tk1mzBO2ewx9txWQic+vwxt0WxNM/P21jhoYkHCcIwuK6rN7JAUexGTY8mh+DibDtQkAt48h69I
bW6gmeRcrKTjU98Nf5qlK3ZFhinPMIOTiEaaJbYG63Ck/s5Nm0kfVXacNqc0PMdRgI0tn9QexfKl
mE3yg4m1F2IkktRim1slxLRzhYJDxOVHptmV76KhbckXBTgOn9+OdnFyGBbfPoSCmZ9r5GodC9z3
tZUd7I6rgfeDOoxZz9LD3g+xje8qlTyQsWhsBS/JbryXG9J23cHHKxCD5+qbDM93ik9Z4XTedDmm
xsfQyjzGh4a3jhqmc4CwuTYo64RMc77iQUtlN6TmsDAyT1TzRaEcsPu+t4aL+lGx8QkmmsW24BVa
gbggY29oLiLbpyRrxO7IVJzOC+ovS3ddlf9+b/ic2NGZj6tUYM/JUSUsrjjEIsEfMPBSTTZcjfvJ
cOEzQNhEOfDJ21T4wS13ASr1kETYfh+NiJ6MELFGyYWtOY+e/0E6sbny2WpTxo33bSCmLX5CNNJZ
9ZGa8xbhLSMr3fSGMRcG06pIGJ+MSEjKYFOl/6lU84Nh1oS28Z/lj2UML8ZQfEEH4X0V6U9TviXc
aOyjwIU4cOZXEdEC68St3hf7PpnND9UEBGhyqRYqebI97exr9lnJPw9l/gX77cER9W0xlPeZTk4J
nLsk/hVFwaCYxxeINqe0hdsKCJrnyRdirp96GY/OcKwEVAayxV4nZJkBmNE0SMm+XijIRP5tLVAQ
CUOhEgyTu4Xx9xr1Alwxel6//nY6PO1FVPK2FF+N4pqVB8SuXOiJv5+NdFr5s4XPNcbcMsrnymq+
yi7QqcDkgU7to7M8kDVx5c63kDfA74npAdIWauSbyh9AUaT5F6FJB9KHZmD4cT1rgAZGVevT9QZE
zTrkJJobkFjFxQTSwiAVhS0RvUzsup6qPcY7lhdExHJZcP7iO8hh7uLhTiYTknKPrSG4tzF5N9rt
nWL7TiI6iFw7wdHZIS/V7vAam7iP/mzXn8Owf2I7mG187ScX2lmusJhntKvace4mB6Ud6Kk429qR
nmlvetrfRO4C0DlNbh1JIFGsfewehnaWFMCmFohLqZdvG0zvrNFve8WaM3evW+eehYy/Kxp7Z9oo
WpBdNmusAt06//XSV3BMPOz1jvbZKxbweGHl0cOCryIH68byYnfpH9URRk/OxIKOD99+gWOnNRiT
VzcOtn6w8xlkBmqKNsHyj/XfAQEwaBYASasav0P2O2LFV1cTAzzNDjDGHdk7viYKDD26YR5RBUB2
Bm1QB3LwA7J+aoY/lWYS1JpOMA1PS5DUO9fXO/Z5tnde4R1rxdPIGph9TZpzYHEzeIAPak1ASF90
BgxbEcaVIYSEHFQClB9MYMTq2dGoc5uCVaq5ChGABU+TFkTcAlL0krvaNZka5W9O4XhXrtF9ZOm0
k5rXMArmBn2uTiXpBqRY5Gu/jQDCaHclW9N1I74TI1z2deWcEvu7bZz+kCvcMm3nwIaN7XP8Zfp4
SXw3c9eBbO/mBH0bAJfPxCq4eHiQSzXB/OlgUUTVwdJsCujd3U1nPVj6LLjyNcGC3QmS/Vm7f4Zy
X2rOhQXwogZ80WgCRq1ZGKbFZ+YnrnfkODhF2jeWVumrA0JjAaWROSFEYfSMFiHIkaZt1GA3bM3f
8AYctxPUhYPPk42rTcf6eVvLqhuMv9iQhPcobWqleCq/CdGBG53sYzNM71VydOR37lk8ci0KEZK9
d0XAgyryzZ/m3cVYv0LvRotN3Ub+ZCgD0FPMviv72BFJF+K/8mCFQt7BSCwzYzNrYYry72RLgHqX
SXLjU3dtq3Y6JuRaBIYDJFBSOoHmIXdgeEbevaylXXFKEUV3N4D+huzonYXNrLNq1CaEVLTK2X4N
DUuYrIZ4G/PMnrEY4iCZaEeJCQ6MV8df3FuzpWYK0cvbGDTXphqJvK59UgQF7HcsijKE8Bq+pnW4
7VR2DUDmxWzZxnBfAWznKnsOS44KDWESxGYWHaDmujSA8yBwX5p9qxPX01HehGMc3zg+h2Pth/cW
eqGpXX56sGRoMH3zOJjeY+4aH7gHSS5Kgwtxnpe4YFhVxOld6Ci0XwOylMHO7b3RMHGInw2eiwqS
TJ2YH6NXvTHdWfv9UzIxbx7ZwqumOWQ5YUZqvvT5s7SMZyQs92EWszAgvaJA9LBpTcQGrJ+xQ2Xb
MA+yO4M7rG3tuzZ3boqOX5AfgmOZ9aY3/1jtBDxq+bFdvixsAJyEYArDnrhpC8cmq4EtqhAKwDE5
I2HdSWNGNhwl7Bzdfid6Mn/sEjaiEgR2gSKKeQYwYcuzo0hFuwEDsyTfGFGNtYLYvYH9+0Lm/QvI
9jNzM8XMnNMbRQ2+v/yqHqfruuGCw4x7V6aoc3B41rtcypMrAm+/yHSCXEVPlpXX+SdZZBMAOuzU
G8lcAb8aoSSE1iC4qP/ILB+3f3rUAcThco7Eu7oNYlY7eJgdEUH8th4XCRRgSoNu6zQDoiGl7Tz0
eJupxECeNDdmsPBmJADvGifZmEYiNgQxkfVSSj7m6Km2vJd5qVmheO0HZSA2SJ5clQo/OPgfa+52
zbE5gyfct1aEAjDPb/BWc38O6sPsCsK09FA77HEXWu4uZni5S5MA7eUS7CJYaHHAU9VGWiFcLz94
o3wsF5xFQci3ceBIPC4x0SjivgS1cMx4IKUJprabyb5wF0z3lkTbDqH3lBa+s3I9tex1JG5mQ9Oe
oM7HRi4oUwv3iqaJgXoFpqKwuoNuiHNHYw2ijKCvroDB1bxaSfrT+1mwBcf+lTnJDdQl/MwOOjJ3
GR8z/N2rds5snC8J/k0KETbbTYKT367ttefKG5Ot6KpwU21luS8bpVCZHecpxOs/iMOcZIQV+M7e
CQy1c19rmFPbsEGLVg8tBDv3VtV4e0mXWPey7ejmPmzmlWvmSxzinEo+4yOl5TMOTW5pwT1jx02/
TN0XPvkpTUDsF/MaaelVZ0AWWAKst8x0EabNcCnyRN21Nstrsn4O4IlvW2cO4GfIhWEgZ2U378tp
6ZHycM3ygRV3TcTVqLLym9UF3iUI7nTF9948Eh/XBN91OzxVg/Pd+PXRFkLXz9WzH0+7xIsePJ7W
6ySZ8zUetqM1Fu6Oo2ETGZ64po9ljyENLosuOI50cmsoHgr5JQ0QyLWHMna37FaGgz7WPSP8qE3/
SfiAGiAoXLVjeOOPsKT6NiA2wmWWhrsZNkR0VPU6p4aY3fkeoX542wNUXVGm+Femq9a5FiPqETDI
bJSUvFUTQlCqfg/BiGczIZ/eTC15E5ZOjRo+5rm6iybibIm8TnlXLIn2plYoL2ob71HeXOWB4W1L
+5JWwO5yq7BAQoPDN6vLYNN4C8+OT50f7hwiDmbI8ahB97loL2Zy3RIQVizksJStjTiwkybtEiqi
vmLDYSmYpjO3uvEis+xFLizfreqGRwq0WIunV+f4lAwTLVz6DAbDu5nQkzIGIu2yTouPWivWuumx
U9W70ZcwfpHhcXBCbA9S9FIjXSdP1h9jGI62a720RUrJWmOe8/3xwLCTbYoSuFY7Env98RF+CMOi
Or+0UsV7SYYCdMqLmJE6sLY8tYSk0gTFcJ2qPR5mSDEWQpySIEYKGEbsHbWS2s22OggPoRqyi6PP
0F5ugskLCAlgX6VQELYYthLytPKhvK0hVBV+190tjKwbe2K5TWUhFXjmADSrW7hHRL4ARzNd37bV
tV03p2Lm1e0UeaTrHtuCh1JUPduJvLVFxlrTkWSy8S8iP754pJxFyah2gxu+16U4Lh2v2GWHSRC3
FlVfnPdbw+P2z5X3lDbllVI/fUlNu+BBWDt6a98vUMfIRxKgaXhzH7jjvqKFEKUSKP/1rFhzLzAM
IiR5MpzijROOr4VhfQdZc+91ADVRUJ6ikcowd6xuk1fXxDlA51XywEKlvDODDo25D6h27IzPbsLh
FmO0Y4VBBb6Eb1YNYzpxDiQI52uc3vlKBcg1W/OsrXtLyVXTp/sET6wsImTiKfgXqZWCOlalZad5
dGiIN4nbTuu0mN44ffOVL8dXPuYPy++sQ6O7a+ZzFNR75Q24iWt/2lISdojxG28Hq98AKRBmewb2
J6ZK5Dgz3F8/xgRkwPz99mvgo27IYko2aLIK6EHIy7RhCfw6OtMh4bDvcuPZmVsY6LVxE/QdiUy2
aig+IG83Bkv0QKsOwRMg67E/WXNNW0d/9mL4KBwid2zc5kw3nGNXdG89q7XVMPaUF/651lpD0zXo
16x9PfZPhjvMT5GTfnXZAvKl0IsMFhhBCs2eQpfJEQaTqUY03ymCzkLvYNcMIyGbk62GMtebpmW9
a0PxFk0wGXLF3QR15qcxQIbMjnXhAg7+g70z240dSa/uC5kFMjgEeZtzplJzSjrSDXE0cZ6CDE5P
70W5friq27/bvjfQaDS66uikmGTwG/Zem8g8B+xrQhBTqN5xkhMAJ+BXINNmh16YyC9gpcQRPxjP
6Er38bGlGdQldnLkJZvRlegLXOq7HiWaWzUO+nvunzqAv+PygiGiRhCPsG0b3vUulLlaazzx1j6P
BZD4GgiwD2bZYVBR5uFmHgEU+GCJNPFbicsyrK3VTdW+8unpiSvjOZhqppKz81lDoVr3z57VJps0
Gv317EWALBZQGXFknIFksjgeApOk/BCohrcVsqV1E2N2boP6aIfBlUtkVzhScqYsvVdOy9Y/r+5m
SMJeQCADUuX14BDSoSXy33rccPcaV67uXtDRIvFs1knG0a8wuY7W/FYv+uE4pghzSwzxIjo1PqWB
cbBGis+elmY1zmg8WOA8ux0TG/ECIDRZhx4M3J4JZuChAqu85La1pr1dIouIMywafH3ebm7gIJhU
RSArboPQRFyRwgCltoN8cCU1Kafj+CQUWl7iN8d6K7P0rspI8M0ExGMZzc26i4S/7+Ceb1zfZnee
OO9eBEGpqkHW9uHn1Ba38DvweQ5dvmvt2Ngqr0c1UiHeCBmQOBHM1bTHI1CF2YEwXuzBj/adF4CJ
d1i6MYwENpPrDAP9LPepjzjULp7dbGYjSFurm+BVK8wCo8MscknPi6U/bxrwlcowXrVl04yphAit
iAHsbP/SeJjoSTumbemuqZAyMZi+IBtKNsqomOHN9iXmLW8vx3jgIUc0pb8z/PG9lbReIlzU67Sq
KsXBgRzfRRFIxkpvTNBibO2uyOTZuanH7M/U1G2oa4rig8+S8i9im0jtEvw3bu91wHPrVsz8QAK/
mfK+qBF5pVk+73swe0gUrTXjq09YJvAhg76688pjVi7417AYd6gnBxwS3XeP0w44dM0TYn9VNqU9
B+JnwIsfYQU9E7541LDljZ3bn+5YFye2lPQrTNlr3+Ht4qmT6njDxZNS55A3m1hm3kFG6IsjrGMz
n1WRQdaZw4halQQz/VxkQG8rEve2yZhxRvM9xCx+16xOQbwOUq2lxwkVOMsMqxmZzoOq2BJWlW6t
Ivjl5su8TyD4m9Q+xWcUmyauod9GhTukR3fn2JZ/l9j1J/v8F8CmQH9QoB3URMnSAZD2/eaACwLf
miMvRdSdfcJCSBNM1lMsKNC8/MGj2gNqPTrreco/YswhoY17ITPbtSEZdP986DTgnUsM6saMiBXp
nWkZ+cXbtDZYcXRGSLczPdHskBNIDFgTWsPJdK4LEiTwqKeaBlbcaTLamxbmjbKrDQzzr8mw6VoV
lyMNymeRNtBVDVIXevchab23cFymFf7FKdkYs8Nm6R3eVzbu/5LUgYVfxgCSNX/9VNaV99Q3S5Jn
0b2bnrEGUXMh9ftqMPVzUFOnyCwJ19mg6Msihoq0FCbwUbrmtIzmc5eYsEiMbWIH8XVnOt9mjgQn
DaP3QqXzFok0Byh5VRhGVyUZ4oCxin4Ds4WDq9ubk+LNMIVr1yIwwZ2A0/m8vPzBvymI/APxgCZh
GDeZkWdrTxJKCnF/EJOEG12SAp2OK+gcPo4efZf6jIBjI3j2U/oPt+V0qnJBCF1Vb4zGIlFo4kYC
9I3syq7FIQdajpNkox36dUSMcK6E6NhTQJ8JWbQtt1jdOg+tcRdk87LQQgzfmthomrGz9jZwi7Qt
royOt2EsG3M3IJGEj7AWadYeRenIjek9RoHq0G167soVzbAueqJngvTcIS1eZKHpDpV6dRqpUGbw
srwHG5PAVrZ4xbOtyitP+Xd6WOwuKNjWrBqhTSUg5HBaZWH12poJwj1F/WAGwmcD4tdXvYPCMJHv
4H9ScLJB8pBeKmcasYK1arPc7UZKlDAka4ybafdSt/ib5s4iIRDsrNc3xynKHshAP5YquU0dsh3i
wroVNq+hyYI65sqVmUf7xkz2tsdNP+KsRB0gvlxf7qSaflfmdHQ7ZN5D0dyNmt5KdXqLGe4iFY8s
ptYz+0Da+5ZOehpqkr4t87fpmNQxsJUBiqx6mzknYFffR/XaUjjRuJJHlCO4HT9aek5ONlT3blAa
O6u8ssJm2oe+tDayeQ9stL9OA6BNhGqNYv8QsWpeh0b3XpsM9qEwbBuBuxbQncIQRhDMWNof5vuy
2ujL6Z55G0nyiemtr72tUiWNVj+j3WyQTUeof4rVZ5D677Edk5tiMrKXpDZlAXa6oXHOou6i42x7
xIwUgMpCwPbNLBlNUfcg9WaDpZvNlAf0QaXHANpv8TH17ZrYiYeINnEV2gPSCoGGxNMFYr7oF348
tYp75K5lg9i68ebbIaFW6jkuVtXiMZhc1m7uuR5EfvUjeYGbAUZmbFZ5zRsrna+t4RVKHtVYEb30
W1T2YF2MCvtK1zEsNpzmoRgL/iyuSF8ljEPs7DI47W+PhdCQL1LQnCo79dBp1Oaw+QR8AlcCxs4Z
ROUKgKN1cC3Ua+44yzstE71jGhlyv8F5MyBROBgotRgPrPWvB+/eTxiY0zLvQ1Ic99raMo/ApFz6
RKRV2VPjA3buYYGPqQtbm+CwLMOn28z+Zm6Jr+ozDpDa5fw1xcSebylWIVEsaRDVpvfYkcmZ6g6k
MGsVxbpwBknRhzw1SUfhuKwKU+oDRjVLRWF305YvV27qoew2ANRuImbbrEJL3oNE0bQ50bQeIiVu
3Di5rZPGX8dw0ra54cANJrm7b1h2dGa+yZO7uXeDU+RbV3WaWvfWLO1tTVLZyegvyr1Tbq13ec0K
1MCTuP4/Qcr/BEdh4cxBO/L/51Gcf3eJLv4mRPmPP/KnEMX5wxSLEMUHOcFmxMGR/ycZ1vrDgQgL
VQL9PUeQibX7/+EoxB9Y9HmBmVIIj8iq/+RROOYCsXCgU5ouFn6UKP8rIco/yVDgAXFELaIAk9n7
Dy/gLzKULCcQhtequbQikvmpgbdBeXe547LJCBjJTRGrN6NKNtDMYXrG+rlMBnaeDn/mL5ftvwBH
OPBu/y6J4bPA15A2F8m05D9+FnZrY6Mm1pyDhG6ojIltnRRg0pYZGJJDeAX5tnEYEWq/PqOQ29oh
Lk8ScgJm5nt8NHKjux/hWzWNPupbY9s5zL9eGG401H0+ZzuWg3xGjtm65Z0uR3qqcZluj2pLCXi9
/L/0P3DwFb9fVzxaWANQ0jLhqYOSzKyWIMMxvZN9/oaUN/8Xl2Chf/ydDmIhMuKFyi3j/zOdgale
4NZ1Yq1IgPb2tZjBw7FqxvlCg9pXHZ5JSt3//rJbrvXPUAjL8RAjSc+3iL8IlpvkLzeBdLoaDOgs
SL7SG3NAB0uQEL6umgON4KPMHZ6TYTqFPobKAd4BIVTzu25dgmHAieleMCQn4KqY3rI2klclmWTw
34jtJQiv3Xcw3iu2yaSTFfYq3OY9owErYUtbG/MDgN2HwUXFh5aQ6I1+n8jQY23S1wcZBQcnGn6n
cRXsUQb7aGoQtyMQ27lzeeeFARIgO3+1PtifTBsd1OfWdLfeOP/2Ij6cX+3l4lXhwTw0E0r9xcUy
YuibdoE1fmmTPrdf3C5+2sCdWxww4+KFKQr97mGOqTDJiApI6IBtJiTKgFb0ZywTHsRg3S6lPnfm
RMSqd0JE7iBdFlhxGkxeevKhKiwuHRMJf3MpZnkBMrZUH+5TLRCQxtODmYQDutaIxbRxzTvjLcMG
5CNEMbAF+R3+IHNxCjXqphXWvIkMdlw+XqKhb2k4Fn8RNpujHfm/wSjg/Vk8SF5dHDWoEnIursiV
eClngwkponOBfcnFxjTzhodXSt6Pg5jM29S9fswKqp6ZnXSAESqbsLpijLJNTJ25fh9UjvuCaGXb
gWwOJBgmwswGja1U2bwZAfKdPBjeeyB45WLDYq+w9sxo2TaM1Vl11C6ywK/f0HCaRsWlEQeysT/q
YfjgAlh7XEwlSU1rX0n8gSyHmNeWqFU2EwnUZFiVz1Oy2IYEGgi2+GbGDzLc/t5sqw/T7d+cQqHz
BDhMjNeDFgziM8N4MVVc7n02ZEw8z7S9V1kqNtWSVYU9DSdt/wuOagsDl7GmFW5cs472LGLKdUJd
zDjGxxbMfKOjezJJiy5sIANhRlvU81EVVnwLOTCLh62cce/4kfPgL9nYjLpZokRUwboq36NifJo0
nVWbxtwrc7Ht8vSQlXFHfpwqUDT5+5TAga2c0BC5b1HG453wdK08zJyrYEmuyRMXU5bJQsCd0lNg
k4EphnRvQVRd85Dd+5PEzOwnl3aOGbtOV4xfnpV4TU109xEV/n7KMP/onT109Trp/Ls81nzdOXje
gf4Je0NyqNll3rgppgHNJ4DnvCYnlgmsW+4h/p17EW0a8DsEchGNV7XOF3ZCl2EsoWm7AObwUQ3+
8xQyeMJ+XKygkBebnIkivy+WZivEJglZc6Vp1wkiBbdd47z1ceZnnTXsBGMQinO92OON6EBG3xP5
BwRGZAsAcGQZxx2xgjS4NcPwkoz1c4J9f4NOBplViZcuMGp6OBwylce6cRiXh34OngcTmkUZMedt
qvuoeC7y/iaBUSGJGVrLOuru+3GajykJwXWk9gOwV0UGzpoZeMAnDJnU4lJtpXMxynsUWHDSFLcB
RR0DMs97yTvJ26JCMYYPMRqirVNnUMNw2kxxOF/Leryyp2ADvvomn4PmeYwQO8hoS57MWbCwT4rk
6LtLcYqFmYvW4NO8SvowvgN/Q8nvmbeexdShKXE01Jl+p05eqvYXC0E6p1IqMGJ95wXzeKIsN7XV
vFSEnSc5ISKZQpTequX+wYfSxsv54cCcs+B+Y02D24N+S8Myi+x0Q/IZiFwzzLYzUsJMOABZmqWN
isV9XlCEQ2KI1nUAtb1zRLqqFgRElFgvkRWcqoAWIu0i+lhgMkvVjA4l6EHNMtdy64ypfkBuvVhC
p3jP+nuTTQnW0ztwv89t5aJ6LOp3Z30kMvuTwD0Ck4ziNhR76Ytx79O7MXa2+bCEkrkxM0/LaVYz
ea1GdB5UeJ13B4UL3PI7vGm599BU9bNVBU9J396owjK2WcEW3AdxrR3W4mrwXsqUbDCbk4JTfUls
ni2EkeUutNHkDd3wS4D6Xnn+qDBZwOQNouQEmQh15CBJ6GiTa7AueXsXGx08gcErlkcMbByu4kxN
zcG0+HY6GJ98RbdKktFqGyCQDA3GGwUjsj+iJifbg3AgIBhkKWBwRcFiBlG+Y38oKpznAZ2VN8Du
Nrsb3/ARgfnKvrYjda9Q4ZaExTHMRBiTs3CAAoN/Ea8m+653yM/fBINhr0+NfQF9djdi29/kJgVe
HU53IujFtjHkDhQUmKAmopFuTk2gQeHkUBIWkhZN8rxNp/QmyRcDuOHdYU+9SRv/aRLwGJqJMy0k
0I0CQG37iZsDjVXlfEFlca8qN79Il2VoU/ODnnSUNgu9moVwJ4H7BE2zAV0rmf7hJGnQjYZVc5U3
zGQzoLDz4zgn+NNDBHS1v1c8tJB76Wkm45M2LLwx5gwA0ZR6m8aT2yKU/CZoqXYjC/61rqdbPzYY
rQzgbUELWFlk74fFL2MzUiykXX50Yb3rM2kdGh0wmE2ebbTEqZnmB2Cq405wWgGYsYsRu5znYuBX
ORaHIAhXkWKQ0qWaNAOG5HtTmd9exrPZDuKUXDUeTWpFAREhUlmA2QmTnB3ebRJCV+bYvBhaPkJ1
OyWexyPVOVdMgi4t2/adPwr+B02e19PLD36Dlq/Nrwhxotk1YQ0kBG1ZLbnQh56OshOsjDPvLTII
L50Vi57cb1478h6BJYgCUkHzbRPZCPLNIxTIYgwioLb7xNVxn8B7aDKWqgqEAcyj9jBH4dfPsyHn
4Sn2rU9rYKpUhAgDigddCjgG7B1bIl8S5LyJDUUjHI2boSl30WgRjk5cNcNGu9np7DC51TUZtfAn
bPZEqkWebVXzsx+hz5gXbUxnPQnZ7jMVn/12vEYWtlrmlhDYWIGrn9BgIOqGbW06YT4vJ/q6tkuQ
DQo0dcf7gaTam2Go0Y/ge+wrNs5FehcactqJxVRX6KOoMZo0yoI2WQ7bKU/fBlMi2wzrjVDItwsQ
Y2TiVtsUdNap9lxWCeidV/bofgyOTfJKyvTJCnBYsYfg+1UkGuWqi1A8kTQdMYozTK66EYHKNoYI
RHphnsXgV7sknos1UfMexQERDjmepsYrou3YPCtNFHxo7afaWhdzvOMNkFckZ+XWtZ8xtIu1am7V
pHYEH6Q7zWG38UJ9cvyxw/BDrYpfbh233q7ssANUvFZ2WuenLPAx+URvwmquCeLMVrpkjMGL4Fv0
jPk6AVbDkOxYU/IBURQTJoy+h0uA7NWpbtuMt6U1h7t5EmQwR7esM24mUDNXpmr2YWSJq8QJkYnH
X0ZIcWPYC09pqT6mkvHv1M9iNznZo4sAkUDy7DDno3de6IsUQ2jUsgpxSmJ016FmktEkztuwYC7w
I4KfsMcr1+ninbfshS3LuwzWtG6D5CnOrK8AcMDGK0iVZgu44fP3y2/erQx0GkT2Inv2fNERr6c2
2uz0tZRUCY2BoWjQqKJ4JMgu7d9Mn4G5w6adtkV9Fv3CaZl4PeTpgzb4ZgZyU4hFGsCGTBBAdR/c
DUb8qQUQjSWB0KtdVIm6ffBhsmzaiCAUa6IsxKUGPTWud3biNMfaa2/GzNvDRDyUqKFtk8aih7JC
3CqSIkGecc2GqC1fnTF8bQY/PxJpmJ9KIrjXmmxPvvR2XxThNwlwMdwpH+uaM4APJqBueHZwtZeC
dTkzTJ7KMDFWLUzX1Y8oH/3/Ei9cm+sPYlyQmCLiGXIgPctdVY39KxNvDZaBtVFoiC89/vJny957
Sfg+mzX7NLLPUsxhtunsLA3TrHRYXVFcrnKsvwZynpVhodcjffQQTNZdP6c1c0HkQpo7smFgqn5r
cNHrQpZPdjvQXRvtOg7Mj4rlr+XrPWIOgb66p0qTjzP5nKwxCOtTyScSNCTFMKtj71wEAKotcyOq
qNvQHR2EHqo1L9Gjjl7GAqO4g15dl7xh5GNDPUkgIRCuTn6y1vw826lN5jJ7cu6lLDMJM6O6TRt0
c8jogbIFwVUXQ9ucNNbACNyF0TNgD8Z5O4JkpJ9h4JvZCSLC+suxmT6QprKhQl41U70fmcmxC32s
kmAtDQ6gwF0zQ35xSndxFOtHJwoPYVl8ZalLKZV+T7W4NpT5qqLuW7s3lTte6sY6YsOlatUV2Zs5
Q8gqCw9Nch9541OWOTlj6R76LSExzULhA3GEGO12muZpNY8ePPLqEdWiI7onqyPRMmx5YniJj7p9
d+ZsSzaCZs8BIVqM7xKBxqbmcDt1S/5FRWRzrvJnuy29fSNJJtflB6huBIfWuornG7OezJ03I6P1
FbbbnP2EguZSOZp04/6MEm09uygdvVy8iNS8pbf4bEJQdPFwDZ16JgqFRyMMYbUUQ3VltoygEUDA
5+kpqwBF9CftPlS96A6BSSkUp2TCJz5peuUc3cc0TWsR5eQRBGiHX+tUp8yAQAqYI3LkSIDtcSre
9AFG04C4eMIbXVohi7R5Ei1snbD/ATYW1ukA3i4kkHacNjQi5JPUKiaQpXqNCsDSMULGsRDGHUve
W9DI9ER+CfUGGnsszdPsIhes0Uop9sMpHo6wDlmnJJ8OM6mR1wYvpSvFi5RHAqreYNzlLeVGM+nN
2BQG9heyYEpvuhVlxjs619ezW5w8jKZ9cDOzcVNoaneqoRYP+mXTWxjwjW8Swsy2OXt0p/pIyHrd
em35xfGZbcOlMCOvbMvpFZ4c6TxURXiFpZTWM5HfBhpcTLcoBDR14WloNF6W2P4qFLeCLtsj2ujn
2SSHtTDnW6INWLHECFswFa0Yu5wbQ/UnMS8RZ4T1qOKGpbK5KvTNrOWurJA/ELRnArn+3WlxA895
XFkmIfZ22p37WpRrOS41EapQqDsjtRImC404FfxOe5rTcUNR9ICi47YuqnUcBWgEF6Rqj5q267Od
BEcZD+Jl9sAy1EF+hnb02ToIG6PBtgjc/II+qrcUuaRcwHVueMmgh/5yMo7xrBp/J17zHprwljKQ
UOjMRrAnTrySiVtsx/irzd9a7R+mYoxvmmg566R3mbPq0NesaUIfLpxnf8MCQqTAKmlNJrq/KY3E
BzHKrGfKECoM6W7Iyr2euVIBIUwGYmqGRe2BnRX1hJGueXSZjqFeQIck+gUOoIFfQ/QFZBqw27Pn
R3I7rysfvdxg9TvQFL/ZUB3SPqmBy93iTiDBg+UbRj6POQHTSfVs1/3NYGHYhyb4qp3n0PyVyfgw
egkbkmZleVdpw7NB8Qy6woJDbfEWSBB6bEi3WuFts+kredtK4zMqf8HIQkDUuu9uEvCMFUTGJ778
bdqLinGM2A8Kr984sC66CiVGm/sCL42BAVtmbc0+uT9mOY9VuDAt9Rw47PJ4wwmbMJphpv/SFNMr
HaNGpYreEOl0NDqT1w8po+weHUZ+2ruuNZPMqWUTiEhfMm+0T8zI1Sb80eeP9m8WhOlV4p161lZj
mJfn0Wh284gtv5bDsyA0eNeRiwV9gbUt8QvRlRrT9NSgzGTpFO9qlGinBLfAho0xXZoEQ0g2zLnv
zZ0W3biT/hCf6nSmNcQCVD51JmNVlPnsL+14b9Bw7aYrGXfhKSSLiFQnSTqAfw9uCBVIg2HIKZrP
VLTPhoG4Io3YdSnEcCoR31ryFLZsAVaNcIkigKmzMrrQRWdHP5FO+WaOmNV4+bwbQ1xTXbA4Vfjt
W/Mh90tQomhktr6Jw1NG3aVMGEFnNkYjDmgwjfnRicyTrNm1Ww1OpEFVzbrHJ97B9d8Ogcfj0acH
+YhPX19xeycQGNWVJ3vNm6wmWkY5wUofhljUN7nD8eKHDR43DwDfAAkmTk/dbKqNM7ro+9zq1OY2
0Thon9cyR/u6KATM2bGPOm6O5eCulTuQOy6jducRZaOQ3XMfd8RUHAYlHMD/wXkknn7nBhpvPmZv
wks5IBGdnumMjnQfN4D4ULNNGvlCAkaQKVkSO86tpt+TQP2wwoS7weW8CPuR8EWrtkgCWrEBnfZl
Gm2B8s9IZGmuf6b44yh9ai6awNrbSYMr37C63zbwBraS45BDU56qSB10q5fgav/JDaiUe2bT/L6I
M9zCuwtc6voMYifbiOao5Hn2i+apXtLtUpYHRRKAgLHhwCqTPYDr7ruASWBil/Ft0JJ/bItbyqD0
WPkos8OY4R6NOXoThC67DqvLIc+nvaEInnYK94W7FyNaolKYd1CD0HoedJ49aiJXsKJXh8THEFQl
cDqDzt01JnIMTP3AOSsbt9ACyEHPu8eQuB7cNDxVPkY/xJ4HBN2rbmjqtW0ThJxLi86wehaume2E
0UOuiCsAF7XJd9s0hHvK9rYLv0eerVMsy+su7O8qx8lgOlghqhH/kufBr9IimNYcKP2dfsQNy1Zk
ljA2fm7An6s8gRxqOS+23nDumZzRfufOGrKKuce8mKzbtJKHmjk4QnrSMyYB/qDhlorTj9QLzX2p
wmTXviigi28h0/IISRGGhlPSGcOBHSlpZNAjR3++b/yFBQhsiIaJS2VQycGKds9UQY2aHzwG7HuX
HDJqHh5P/hdD2NG5ET1uP4H2lwgxXq4GpuENdX5m40vWVldv86z9akdJuIHz4YeatASLnqbxOZnD
Ftsyq+CDZRAYO6ALUJZ6cHj6rlSnHrql1yxS+C9hl1ypyagO0WTeOLx1Nv28K+KZvX1kYraN1TZh
OrZyp8DaaprLVacbccMgmHe3Q1Yt/DoiMvrPuZ9JsfaGW9+PyL2VFgUiGpWNaw1q6wx6J3LnMuRQ
xiMPbCszlrep9gfkzGDN6Uspjl5HFYPbajFvmlP2OtnwM8iZ8zeBnU5bVsiLqfNZU2D2Npp0BUEZ
P151m85wYRnI/PwozkyKOsc8/1tdSZ0MmW2tYuY4DFELe2tH5DD/i6XUsnL6h02YJ+wAvaFvew4y
vr+vpOZh0Ex3OlSUhauheGItrvth05Z9uTZczoJWFg0QV+sSlNaemKj3xmBtZ5XTv9rJ/ReEbZt1
pCnYxwIvhhnw949im9JyJCoWUmJ5elrilB6lDF9Slb31CPROlGtvTlQ4bN3FtbZdfTZyF0BVc4um
Nmbq0A43P1fn/+AQl/8+p9XyAe/95Ub6JzgE7C2t/h4N8eef+XMZb/7Bt8XKnVQI82er/h+rePmH
47tBwPLXAQ7Brv4/N/HOHx7JrSbbeSgxvvXXTTxICOmZgkX8n//0f7WJd/1/3H8zEnFF4HDLQ5nw
ILr//UYzCss0szCjV+pywG2kH5AMvQBhCkbcgrQUw89YCsvbgnSHiBCilQ1LEoHb2asCAmuWk23C
MAlRGO8H6x1Hkw4egW23Fy4SVJRjp52d6bZ3CWBPqJ/G1mRBvjJtn2A6Z6W84rcY5Q3jP+i1PPyd
Hx00OW9uYd8bkKVYfomcp87b1XHyvkRYjHlFmdlETxkUgMZPHmeHF4K9pCc4zJRIXoRKJn8Ll/1e
z9vG8RkgPtd51SI5JBghzK+71r0OO6yLsXEBVXhxQkzOfeJeMMSx1GecUwfQr8BhYQwjhJqjMPtx
BkcsWltZP2jXuirC7jYD3Y7YEL26yUq/kv31AmJCHnSB43T/Q6nSKMlxKojOemPumU10HzV/Jd6h
G0ywBxQSOyRnFX5QrkCWZxyMGP4pM6jbsR6vGKOMHc7semFMzbCozRod1IK98ix+uyKLWF4M7AT9
c4Db0zCGq6LmU3HuP7G4xnjCD8889z4K+as9h9WqpQlncvazy1dp11y8n69k5qJZTQgE0HiuoWHE
MZDDgcAItQhDZ+CBy0+xh+Ld0u5R5yxIEqbQa2V3j3NPu29gGnBCPlMQd7/ylLUZXurR63BQtooB
WQyCzJhvJsw6mFemXyJLQLulGUoQoMeanApAuinyrZE02dBgRIU1vzVTZLKZ8+LPzW1RTA9ul15+
OFam7sjYHgmGX34xSxUHwNkXE0VkrsA780Lf+C7CNaMTvwNmY1us2iazxIi5dqk7oHLoFHNm1iw/
PkVkoUCz2EdEybB1s6XjoCVONQwPG7UBVGD6Q69G4jWxHsJKemMIa52WQ4/cvTgTFgzXNI6/S9cl
J5ABdRUcDQVhrkINjywa5qBRu5emRDAf1rApx4yrlYChW/pRXzbfrmXxLZs+NiG2ZS24v7hrf9V1
8GwHb4PLQ+NhIN5OeLUR4dfY3Wboo27KsDseaGzqhlEvVx+nGJ4AW97mhP/iRQ2H5qNPgotbvQqB
gL4xtoXHr/QDi6rV+IXxDXVCVe8koSleFtzxwNWNSS9LpbI8cZ0m4TP3mEjF5TFJ29dopH4ywuMs
uIN+bv8F5Rpyc5PgAd/donIAckSA5JWHipNuj6v8c88uZ0yVtddtMV/Hlj5RROwxcrGbGMtvFbtH
DyZzOlFLZDVlTZOQ61HssbXjF4ZkZmiu6IyOlaf3qMzgYrAeXqGKfSsKLiP3e7DKbrCqHn++wmHG
Urj8jOVfBb3BnK+NvvG/Hgg0oFsmxKWg0WAKUHBYDOl7QaiKzNPvxtRIbKmj1rJlzVST3TsSCNH/
hK+4JrBHblRT8MSa0r5fiHWco5gw519R7P0QLwPFoie39NvUeretZ9z0OU5dM5hOIl6Pr3ayZ/AU
baCnUoPLe4iPMEaR5cFSAy0aXw9YBmhWs+2Q0HBW8PKe2La//MAHWdJ/B5C7mvpFx1qifmWjqRay
IFJZPlK53CvSuCzfXSYpqX++agsF/eDVT3F/mXvm094IaCCAGgkCK3VUvRPtXe3hci4lc0+vNAD9
6Q8hR7F2HASWU2QBC0B02deQUqllQboyixsy89qBvbBaCnEqVNbFCwvLNakOI+ddAbaK44w8igry
nlnFgn5wAXrVFZ8XQAyw8uI0GP5FAQT8gTWWbr8sqsW9WhLpvcQ4R7ylN7FDb9gL3IAFkvXlDNUA
jFBIwLAMLsBN30vOHMevfy3Xxl2IjX0eXNLhqiHxkyf1EpvFN3awc4ZDgDwNGhvlYNiDMePSpcEf
g6DGzcgq5vKD14sl92Hq8F8+G/PWwNgHH5mP5OoP2bHHjqCoLIxJd1qoLJAhiGbGAGrnh1rx28kF
z0ea6XcqILvYw7WbF4/Z0GJwH1FYGH55TV8BtsanSuYKG6Px5ZOPE9Xc5QsT0CR16YcNt2DBhDEw
E2GjuuD4CLQD5sEoIMZHgUuasXxYlxtsySx1nPCix2pbl+mdkvG7sMZu+3MvOLxU1Myta+UkCDF4
2uTMpmxZ7ZibKDxRFOksOQJWircaLMkqSznWLJs0T+r8H9CgmQFAGavutrfomBOPCiBynQcl0uOE
IRrSUnDpPLow0pX1EqUk+A6L3Pg9wkLx0uLmB4MGvf7MFUQHvADnfiBvU8Y3S0jju8/3wmwXcZWE
58HF//knMu0DhtgW+b4rbafEcTdsZPnGFi4kJGVQb3DgO0btUNSWhzFJxf3P7VpO3iUTv0t2/ys5
1L+MwYPh2W+UZ706ZXxM2hFddPwxhYgMf75OKdL3n795rLNLHJWHMBH7xAyPKOhunM4HOgeKv3MN
GqvoQz7KkGlJQ0Blr4iZdFcJ+oe4ECAWSBbE0D7Y4TZtxbnX4jw04QE8811tXruExM2ErjsWt5xr
nlXtwJkpnw2Y5NMYMqyZHo2k+iram9azDtJS2+XO/+kpffcUOcFLzwJcW+lttnTjWFRWkgUX2mGu
dQom04rlccSX3LcsHaLPVtyzetv2ZnFgdsPfDWU29o+OFNcsyzEoYN2hsevdYuM43jEsgQ0E5i6o
u9UcWqfRZuxf4lzR4TaTZxtSDHMVAaOVanHVWOkhwTw0zSbqmm5lGXo/8oqsYXI2+BEEYi4GJNuY
RXxWnVIZbFxG7IMFGmeJ0hjs05K74nUlgcNs3CgdRwJybMHDNHUwIcXPP5/MN/5DXNWuHF0MyWil
LOYPWbFW7QPQV/I8GQVwQKn8t8vYQMT2dQzpsEv5mMzDXMP6d/bOa0dy7MzWrzI492zQbDrgzE14
H5mRPm+ISkfvyU3z9PPtagkj6UBnpPsBhIaquyojsyJI/vtfa30Lcu8NUXLZYRaRqbUK0R8or18H
0CdZLoNrQgBe1XXO3aBeY19csgxEIXofAv726a1gX712L955JhNWutq6H/mtAxGIGIe7DUOgNDci
4LXoRnKQBrJpF+bZTgvy+7LhisahGINSrVu4k0a6k9iyxtI82Un+G5RL4vuBHdgtrRzSGaSP+WhN
ID/5ssvaNA+11I9Bq63VXx85xNoMCGtND2HyYA3xW91v/Cbbmw0qz9xuoewemjLbZbS1D3q99mwY
Gr042lW9bmPzKD34nqO+qelAtoJgZziotRMfiNk6G2DbgpkPYm6vKxJS5hG1aSmRL+xoj6l0g23+
k8DGsjDNVafpm863VqQpNqVJRjLgoSjsy0R1fcoeNivFqkCst91bnIN5mf19omu7vtMQ4JqtTf2i
RHKQ8I5q+wx+iZYDsk05mm++osL8Ejnabh7EwQ7T+5D2GFYZpxiCNn9b0uWcEZpnJ3MR3ZL73Ks+
WvcexC08N2LWEfzMEtHMcsmixIX+4AzhjIGovCXK5c/7OSzi5nnyql9NQfupwYKNyTOdNixO0nPt
zb90077lQfpCm8W09kL/XAYO+fs6pU7GW5plvwsS+ZDOSPRTRk4tybLnzh4o8+AyX3ml3HJeH67p
MP+w7yfOt8BYa6ldbLTNJovQYw47sgPXqVd8xEKvXuUkltndo4fwMGay7mHvg5LrfBqzwqDFVHxy
44kbdq8tbLenxDSk5azmBknUKFtJ+3USXBKfno+1MvaiLbPFfWpzqLELvtgkC2YiBiuMy1dhGM9D
iLmHnR4HsZToqaMn24loMsxbfR8E7mPRlM4qMtJ9Z1eqY+EaR+CAflPFiICvRCqxpqxJpqwG2yrW
dlMAhR2h8MVBfsRXqlxIhPyceWUM+SXr8xce6SyKy2o7wPlNWXEufPun0lny4UHGpeQnucqK7bpq
pDGil49sYSGs0cC6sqTx4PZDDdlbWWmkeU0zm/PnEN4lBtNCV72kDjaoMscQUNccYYLZknfcCfdF
Ssm8bIjKDkVyzTTnNZTxqYrS/qDNsbOkCOACT9xfMpXj8uhQ5qr1LPs3yrfGjWXgaQjCa/A7KKoi
o7mf3aAPc5Z64Uxhs6kMXyYVMh1U3BTLNmyxbaNiqJUKpM6ISpWKqNZkVdFzGF01YkqC5jvWW/Qb
IOV0LyRmtSOxDEJ6iM8iRwT1wJ4gUfO0Kw8mGVnhWIdUhWZNQcLbsc0Xt/KO9C9Ve6fwzhRscIaq
geEDif10VAzXNC9CxXJNk4HeqrxxWeREuCadv1D3tZvJxmm1+zVqTMotOV9npmOsdN5oibk4U0fV
bxwbuMMyvEXBpSQrrKvQcE56eFIx4tGwjtVs0qhOwJjk8L4jccxhnuMhFydJZJhDKJQx7leWh7BI
yCuzbEP0sl2m9zkH/eZigifdLEk5E0jB86uCzxoJaFtFoU3eDhzH1TFQMWlKiT4KKNwUlY2cZ4hS
T2SqaxWu1lFHWt1IWeMTvJ66/G1p+ChBYAZC4tGkjHpUBkOKncwhP6oItxfHPFV42BWJH3O9FYCK
AJ6AWCH7TQY8tAmDl6TCx9DY6p3/XKq4uOvc94iNy04FyaVRviW1eTBUxDx1feiWwbtQeZ5cxdBT
3fwQGblDKxxWwNCUvRtneqni65ygq10KC+mM6nHxMj/iChxfwX29QhD4PfTIlfdgwhcgUkDfwlQH
CbQBrVl7oiJJieXI1BNnT00Ihlf8X5VGkY4elWh85Pw6vfnSbLGJyrJcuRgtag3kYm1RNFCCHAKo
c3L1R9m73SnJDpwmBiAveNJCaBS+dwssSlN0w/8q8+kXtUKfGK6ZvYK124iRt2WcuOtUYi/pS0kN
Mz7OXnaxfUsdPtxKvc5dnO1L8FmxoNqeeidv8+0FxK4AigbYWM85GECbxLtnP/RIEUNUWicHUjIf
Y7FMI8c6ta7u4sr3wNDVlJg0/noUGKoxvBI8lgL0jKpLaJKcha2XPo5hdqMh2NmW9lUEV0ZUagWJ
ERR9Y6wpwJRUS0Vg3eOcBqpBvMkgd/FQ1xSGJd5OD5L3EF+JsPIvxKHdgCZHFzdQ5slbhJgOFDuq
k68l7BI4lP3ayjC+S5ge4X3SsHiB5LyGoXA3+fl9amUUADsSzBinoLhJ602nlQD5yY0zsvvL3qw/
O3eeV0PTXQMY0iY/7MI3BQEM80NaA8e01kAvIJ3YZ5W2LD3tLU+5PEN6bLAz9M9ZR4zcxxBe68k9
yiiHlZrmZyP4igXnJGcsadqxxbtflvj/oaWSo02KVdfhCcnYZ3F0JL+bAjiSJaMbGj6nHncVKuSP
zdsLtSNGx8Ab1dT252x3d4Yd/swZXw2GzhuGeywlwGN1+WRN3Q4V55y7BvCQ4rXuRqiN0dUxH+rB
Z3uWBXTOp4+aNG9Vx1OnaLj+Ks0clnA53WVRf3GipHHAYWETzZ9AFSb8NSmGCQKQVZ/x4B02qPoZ
xgNwtPnsUMtWIminw0o4Vb1iTMMVEPFV7UKnm8Ux36gaqdbdhBDJTHMkDfjSusMTwv9zACBpwQk4
WWkgllyLA2EtKjAYPdKsNKn/QoFbeP3w5FGGRMmZSdAvIpiSAYlqC0yCaWmtKsnpak4p1enlPTuV
O8/DKyBVZi+OtbXF2PTlWXBKJkytS3N07vrRg3YdnkW1oCKOIDuFgGl9SqOBRHPaYC2NdsXcoRkJ
0iiazWNLCIwjUbOh8aNcaU3kbzH6kJDfkIaBQZUzMRt2+qMZFbGHxAWYNOrzyR69w/xshKRsOIIx
UXHlg6Eg0N7dQbV/ZMf2mFNAQ7KWcXiIrvwfqhH9cN2WDjwhI3qPSrly0zE8SxuVv2VgCjP3EzNu
vOkT/DfT9DAN+lPt9hM3zGzVTjwnKdjq19RNHQ27OuUgMaFeWtEqscp7HxiHJk6NCFO6Q5s9N262
nopYUwsm+NLgJ6kiApTzQIeg7VhQT8Or0QK2dbBNBh7Q+7AhFDknqk4XChliahOAXS2vYMrvhYH1
y2B5e/A1su9FfA0rQSRVGfOq4Jm5rqfMjfW1ndyGJjzGmbXS+FLCYEBzhIcVE5tM1vbrTnpXt/gV
jNwrEkAxbuMdGOHBMxGc2WXJPqzPzXAPl69YB8LGcqUYsx7XES52+q18oFHFHd6A7ykm8gwg59VO
FUeRah6ncT6DXP/0qjzC6EkU1dWdd6Q0PATgdclOOA/SgwQg469ez9/SnpVDjNq6JAz3yHnzVnOA
2nRxd3SGZYb1fM91BvaRPg5VEJNv+cQitwXsOws53I8+rOSqsWgsHWuWGfwjMuUlwuWUh7csnGDM
Ua2Td7xVQy5uQ8yRLC8s/24yOz7mHZV5gs0emHtcorH16XTUbcZD96A7fGeBFGfLM5OLG2Z3qKwl
6fzB3eBhssjO4sbpZw1CSgl5ZTSpdy2PljXehaqs0go0Gh/0+tGyzPCiwZFY4D/A9UIyggUXwIhY
iGEbQJQWMMXKnkdizTJqGKd2TeKCcKsnjtXA5QaKazljhY8g+0xxv9Zw7u605DkuKrmybSL5ufVR
Gp+gZriT9jhUV5OJK9Ngb9q4KK5DicMklYPckA3s8T/qzwaHBpuymIU+4GSVgSlOgDiefUfCPerM
je/jRmsMvIuNLO/HTp4xJCRPVXROq5jGicaD7BlE/iqMiktiVhgLx2tXFPFGA+G0EJ1NIHh0tZ0m
0QlmwmoPSJ7LkD+88NU2qMyVGpiejBZ2VjZq8hI2mINg4t6sMN9KfSBQQD7syG7mzjA69mrY5wAK
uG8pVq5NHp5q3j6sILRXO0blnWvZELib5EWrqFoJhQBIU1BAlnjfqpFOLdH4/j7wrLDjHZsvO/6l
Fvp2172qZVJQ2Qf0/+XvfgqP1jksy+ZC1QAk6viXs1+dOhZCiYGDN5PscdzokuX4Mn5vUEoIj7qX
EccBkU9k7I0Y8v8U7/zHbKPuoZ/itzNdop0oSv/QPN0F3qTPs628ZdYmSXnixeBUysI4pQIrQ2T+
b2D5+18JLJtsulEW/3lg+fyr+cT49reJ5b/8mb+IpNYfvkHjBXqo4whLd6Dg/yWxbP4BT5z/IBxY
0X8KqH9NLPOHHN9yXJ80pe3q8PH/owWOF/3n/xHmHw7t1BykeeuFJyzv39FJfe//sQYgkvLquhC6
YRqW+IcPUu5OrV7EOSKVb5mQDLK3FMQt2C8stPiDuyrLAdYRdxCFf4a//DpIFlOhW25rJ/nFFect
XGP4MoX/MRClp7Dk3AesEDGFrsOuwG8ktG0SNXcFC/RlEdjOojC4zzDFM+Lb037OecSD1a8X9px/
F9CDO4bijs75ZeJxlhOF+Cy0/OzI3gZES6iMbMminACGMYORBHgcMEBXlNvi/8Naja7oKjYqVRiU
1VF56NeXJgoOFl5zgirvY60FS/aDNEMXPntV2pUk1yhoTdbLDYCVLNL3pD/f4ko8hOG5TbM7zWXu
GvxYTUNfUxahjjrwcf3cX7VNh2PS/xIsC+E4EoIV0/SLnNau4aRl1+OZ2Ncedwwv3uaMa568Bngf
9rE93YBzo9A0lrvmUuaER+oLtr6xaqx+WiVm2HFOnLd5539WGMlXQc0hMqsnlo7x2oU/yO+uGuBA
Xb4pWEQv9CAMcZiHxw5MkG4Sw/bt7iAweOh0rz3O4HNWICLe85ldelDeDACXHpCZNSHdHPCHdop9
/D2t29JlXYdoZ158G4P5zRG487kRDzurBBbBv8aFUxPrTCQAuca8m4LuOy5TSH+tLFZuj2GxzFnV
Gh0rkcRT8cJ+3Nhl7iGfAB33i1wuH43Mq1Z9Tj2blxruhfTDSaOlcDtB5KocwBNNxQs1gtYhCckT
6JQfbNkEGk+eW+Ik5IlbKSSR91x6GLPioYyWsUtg18uG8pBq7CoT073D7eUSGg2cjV0jEsuwlRsn
zg8UwBm4ntqnLJ3ja1OGOLAG6wabaNj7QIbu43G8OeGLHxLWtAXPAUciR4loUv55/g2Li/5F+xzl
9Dp7IDTlPL4GfruqcAVgF8VxWA2ltwqD4tKzj1+OrmCHIqIHD4CyPjYMjwkAKAUHrwwa9eoZxaMd
98IERkOHb3Gq6vqe/NJxn+QApBQ1aWV1QcaqBtnew+W2iDr7Pu6pucEj5gE51LXvXkC6IKO/HOeM
qdYZHMZVtESgnahyg/ZQG8rNqXZqEWDhRiHida+9BiOKfF8BHIaiiY+hhgE+RJ9l2X0HnQE3q9Xs
R+mC3qo7MNEeS9ugNKzXpOdhaGZNfNZTvm9Vx6savBItRQZTEnvtMbOVTeUcjQSKi2TVc4z8QjyV
Hpn8suneuhcN0yCQnYl8qiPTByH6n9m0Qoyx3IHiDIhMqBPiG7hvLLXcf2wLF4LCbD2NFa8uC3Ea
y7raBx6mSSOpQPVTA7rQqrb+6Mi0pFp/btgvPg4566sasqzTkEFzEM85iu48moZOeZdDEw5xOuJq
IdAZkrA3ZEdnV2i3D5E9Yr9Q72yj/4pSUnogN0Heh+m+sZjbba281JilIxeDPgAzH+dXfM0BVoVv
yP0qCgl5MTNevACRt+KwWUEVS1TPAc49qssy+5SpDgRTlSE4Jd7WmYODM7PmwuFBnLzpdkMi78sc
VE1CrQKVJWmkt4e+Peg5LSODzjIH8plFHUMYyftG9TMkFDVgA33PKG6gc5UgaU7DwbTzNPnk2KGi
oXNwGCyO+rhjlpPqgWAtROgxuvaW8cL02CrxoFXNEXFnvbtz/RRTKdFRLUElAgNestWpnNBVcUSt
Wiic5pU+SVopVD+FYrZhQdg5494k72bWrDlF4yW4lMN70D1Bvmp9bpt9ozwvAPvRcK34yaEWI6Ae
o2S3vIhVY0Yf6bfUDu5sFwtNIjr4/xX3hRSoUqkaN3oWMmIytmBbv5yayHzqQ4evc4CeM4UdUDcu
mqKZaWvRstqk/ARDn+r4AMlvQDZyDjE7OQ330ibxsOSNdGwXDdKxuJY29wItOxg6SdZKhGSPbbwx
BA7Cns2ggW0UphXdXhSViaeB1pRC1aeYFkUqsapUKelWqVXJiia0Q1TgErFUAYvWHDP6WEDx8eCc
1YFlIDyOOZ0QgKsqXLCSY2233yfx4IacGyyhg4CvVKio96+GJK2A+rbMrTKDd+sUWz0B9T7Qlzyy
fVE1MqPVf+fhrMwavFe02PTN8GbU1fMYse+0JaWRRtouZhndKvEWZZhOBh4VMPfQmnAPROhWWf8D
gYiXCuurhtBX0HvjTiO7TSe+0022eKTHSgSBInF3djQcZgt4FoieC1mkfVwDtswazAA2e/IkK2Bp
evPerCE/OaN7k6lWPVog/CrunPV8SVsBESWCIxsh9LdFuglVQMypiueyRpzwSK6XlFO5tXTf5fjY
z/CllLWSf5emqBtGUx/8wuETpnnXHPKSwIyywtifbpIx3c8hNmit9IBH9vll0oeXdCzWhHBXAg4G
zuNubXjzl1FF90bfnNOSHGgB/HAI2CQM1ncai5uv3QEyfyb4VkdtQR6U/ol8mepsNvOAhU7XNnTe
Cvqy6Z7ZvUEb65dT3IDKsJJTQXIGFZILLqwQ39lH0OsY8X3b2b6wxWuibnEE/+VlFs0xiei7wBgD
JXTS8g2fgG2UAHIzULR6AwPXS594pzpP4107zGuVsQumFs2m45iY8tGxQBg5PXu10Zf51qjH7ahP
r26u8K9eZa/agT+Z67/sPL0RGIRxR/DHH/THip/MyRR2m0Z34ORjKP1NDN5jo4uAj6Et9v2MNlAG
+smzOaYG4WrSBeauFixdHj3gXfaohPCfcGrc+oAPKrS8GTj3JTJdCKOJ8egYDIQZEaRNktd0dKTi
nHrAv4kz9HHNY9pmEW8Y1jKwph0ks68hlCz5K+tmurho54k9Eiv8V4IB3InUbRhqwGEALYEGIb5T
YCxrojqovKD2cbw5HbNtRRdJwg6yIpRjOeRZ1Ca1bZkIGp6EpjeRDxsoba8ddoMObmXucU9xWX4Y
sXxo6VVbkAjfOlZ1qJSERd0QolHbrqs6F+Tk/FVN78A50Msce0D9TKV4c2+FAMH8AQHOHJ7hqJhH
PegfAQccgDEjcZTJuKUuIkshh457Qpkc6z8dt3jTStZ9Jk4kZO4He/bXZMGvjU/J1Iill3qY5rOs
lM+jZ/GitRoFxQZtGtQSM1vQFCK6j8m0zmFFXo9FTe76GcC1JODG5BKLzW4FBMwVxNef3/l4awIs
YpXOvpv6yyhZRkclAZa4v0PoZjvZp/6268t9Ejk/Tg7cJvBekgK4rpknwXoAwOUV0drqWE+2Pchj
boYLvwrfC198d4L5gmlvF/EFiHe8lx65TERBztQaFcdtzX5GJcD1WD0ZLbQFvUYBbAOLVIm9HUPS
Y3o0N6A+ygebhDd7oWnn00C1pE/2OZvQYdDN9z2MJtUEsZsd0gTYos2N6x2tLOx3jV3wHrnzpcb8
WElKDDkVXXivTqnOKSeUyRFE8MEIWdgmebetrPTsWjVEtXE7W28ur7WJ2OcrSeA09HyflUNYNk3v
7Jry1JDQZGhR1WQThNhTnwrb0n1rm/IT/o4FrqX5iKcf3NjlhhzzV+Wxki8GF8cejylUvpKLiLda
+DEZ8D1Jh5YnyjqcWn/lFOPBMWs4Ixp2mIzOv0bG0yZiFbbq0G641Udy6/IUWIwBnxmA8PEyN+xH
XF/0Olvs83vrzpmwPZD+7SCjqID7wCzcXpu2/cqASVAmIdHIS4rDzIA6amIcxGEhJa5qCjDMXMaH
uu+9NcU0b8hV1l4Qs16Ud7kFwbF02w0xH1Dpjnmw83Ze1xUPuVDNBf4p04E14rRLqHNgSrSa+jwS
aYjn/hJlzT6bVZcaUzgw38qtvhUoY1NVdbKJ59Jmf1neUWbMB8xT9z9gizY7S2p9tvylHcH9kM7H
O5dY7NAz0gXA5q4TdO42GMCMjjtnCk55HBOKNIESxLHcA7t5SOIcgDfdHuRgxyfh+me77D5c2Zyn
JH3gwU6Wie2WZalKN99zCFF5VJQDIJ7n6ipMyOCO2cQbb9a/8rFltR0bDnzW7tXXmOgCIsKGDj8U
xzs8vIzckqyM5CC1rj8UMdUg1myubIdCYcPI3wCh87wuwKGEwUsYdM6F9CeGRu+njXpvO8NH6Ht3
iY0kwSafbfKu3ftm850FEKa1cNzKfNTXkx1+4dRQwlW2mybbXrT+4G9JhiJBz1QfpDWgghorvZF9
alp0xVPnLKsQGlUrWXSi2L2OfnhwdbdcutRVsW1L5ar1mhqxAPuj2+YI+dqzNxDDDGqK0HV7+rEL
BAz5q+44shsRYEtOW8IKky23SkaKGSGIapTPWIEBSgdEAN1wLh0o5Tr7jQ+gZxaySVKvQkq7HSN7
p/p1WFdQB4zf+IFpz622WvoKTJAld70CFQS/kQWwC4DtXziyh7ysvfGUXOPjIdOK4EhWk6gcgytQ
dk5vXD3/fnjgHH82ZVv+dP9XZQ642xJgDaPud6Phf//qscz53//3t/zTL/R3X5dqxL9kG5Rj/+9+
sf690rrvv5vp9t322Z/fAy2K6nf+q//xP/61xRg7KIz9/3wxdhd/fyHgd3+3GfvzD/25GfP/MA3X
8Fkr2aCcbUxSf92MOX84rLZYmFk22AUVL/jvBIHzh3CESVrUFZ6OsM/38NfNGGxAaG++q+s+8RJL
iH9nM2bwMiQE/jY1Q4LA8lzTcAwaXkzfAlz4tyC3GnZVglcZOajO6Xs1B4gvI/fhpgVzQApq5LLI
IkBBn4X14ajlO7K1XIXpczgqxnsqOXjJXVFIEmpgXtQCv2STnzb4UEopoJsOVD9YTNYWe3+f/X+N
x31rohFTzYDfVyqZIFCCgamkAwJrj6YSE7QGWcFEX6Cq5FgrwaEXFXlDDc41UsSgRAnWeO7GUEIF
27O7OY3SS145ZyjmSHK6fLCVvGGhcyAgyUNpa496ldm7UYkhmZJFuITps62dW4+UvGJ/tM6ViFKj
psSQOdBWLCWy/P5HP4oXpOoBzvdwr3EEX+vcddcAqtnfK8GGRjR6dpSIYw9ME2g6oUdYd+puJDge
2dfDdtNxOnYoQQGK0BzAwZ28BxAx3LOVaFTk/rssHFZHSlDSUJZcFCZXKU1KcvLQnurwd2+G+B6q
CmT0jM0lWurkhinG4VgKpOOxVVJWO9yH+rkCq27hugTR3KyKwD+kKGBEv1uqJX+B/b3mKGSmksoC
JZoJaf6EKaZZ1LQRVY2D7g1SEIaLniWlHr5oozpHt85Nosh5KHO6kujKtMMb3fr3Tl9fe1Q8v11W
aHq1EveEhu7t2t3aU8KfjgLYCtQ8CaTF0pNNxt2Os60FckoJh8WfEiIRChAR+1bJi8SMKUT+ZVn1
fYsNCmMpb9Uom5OESTwqibIl4UzpYbaKO8ba2jafnOAh76tm2dKEuMGi/5nGfN9K+vSUCOpnbNyy
9L1T8qhEJxWTSRF1m1yFxAPZC2fFB+UxR1tFjtFdtqy/AXVg5nOQAyTlXrM0OMDemE/KGcJ4jK8l
mouf0jD5SZSYS75z09mXQIm8dWVTt4PuaysB2GlZfwZowrkSh7to5yqxOFGysQZp/NQoKRnrBp8U
1GWzZoQdvbtRyc4ci5nWfxLcYhh81pGSp1m0/grT8i6V473V+U8EdStaoqxVp6RtFk3Dpo9znF7C
2rpKAAcg/SRzzjINiT3Zq/xyMWl7TTKjznm5KRtACr4S1RvU9QaVnev4JVWye4v+3o6kNQlDvIG+
AOKtRPrmt1zftfVKl2QXMaNsMjT9IMnQ3ZXMnwzjxmA1EAbRTncbuevtmQOIZXxKabADahy2w19U
b+EnUTaCUhkKfIEC1syY4PAamBQSsGn0b7b5UKZAsvAkSLwJvWEuKfw6m3gWBm98ipSJoSAj0pRv
kzI3cG7/mXA7cBT/DBqMcYMyQghOPcNAxRWkX5dSpfm5xzUBJB2YoDJSjB1WKAdgSKJMFp6yW3jK
eNHhwCBMmGFnx5QRBu6XgUujU3aNCt/GrAwcKU6OHEdHCKNoGSSULhS4PcyIpz+Je7Zdv60geEJq
8wMwbMfnjbWFj2tE4h4ZC1sxArpPQ48C3nAsJj1eE8cFQgjYj+CHNV51v8ZjH5T3fTjeuThVrJJZ
zGjuB2MjlJEFswwfaobSNOxe+4ZxQSwbYXoM4keprDCAtXYW3hgBttzr8/dh8HedMs/0ykaT4qcx
lLEGI0oLnMLBmjxCt2Jx/2GlSPOiuqvsa6MOlSwvb6GfPrbKuNO0AEHHxmX/pWw9YERYEuP0KZXl
J8H70zFzbVsrEScam8Co4iwYrNE60TKyofz4gcQP29ulmAFeAuN2lcXoC++Iv4mU8ahQDiTgnLZ2
LZQxSSiL0oRXSde1+NjjXqqVjclQhiZHWZtKPE42XidR5Z8F3qcZD5SvzFDReEsoF4FiycTapiM7
58McZv1JRqxbq1OBq6pS9qpKGa0cHFehsl7Ns0U8vfwqlCnL+23PwqdlKsNWjnPLUBauidGu9Xou
Lpm166kGQWfTF0qXjWkv0+c8RMjWRx6JoNNfXVxivrKLtfSi2F3Wk9CHK68qU8yUfVNjpRyDq50A
w0D9Wu8tYyP50mhceQxU+QouFrCOGNwWqYbGwgJkbdJUtvI7xKdsjh8nZ1qVPhEtUwu+cHBxfmNg
ZLdrAASPwWPGUPwSdtJWN+o8SuxzmYfvfaeMq7CUWKqZtyDiMKEx6jtpdWwL2hixENxKEgClyU01
btkfeHH62Ovs50C9neJZvId4pDDT8ykahdwZVlyvSJtjJc9dd63HFdlcjGaVLveRX923c+KD6nyu
dVSWlIW6McU6wlLCUd084ae8RCLLD3mIU6Ju8Q4nxs1s2uaY6uk1CBOMiZE1rGM5v+p8SxHVn1FA
TGOOZX0EzH8pR84WyYBHu8BecuyBXZrgTOO+f+jV7SAX+Zuu3EylIdn4GWenTe/xWPYZpPDUhk+m
21xQ7tC/Bh0KoNF+RMu59AqycSmr4TH+BjaXkmhJ443yVAzJxfNpV+B2G5d4uvPa+cZptAsL7ceJ
zSvuOEAxtbENXe3Nz2jXsMS+te3TlM7ZSuDbXcSDfXAykPvkX46Fmf3qqAxDvfulYLd1sew7/X3o
tbeQvDN3WnyiTvTse70gBSqW1tbOnKVsMFRwHLsVbPNyiESc2ZrdVNjOpu4YZ+AwvYwdDZ4pLQa+
Fh7paLg6Oc0IA0dBICc8zHJlQVWccL2Kx00eNNcgGXug8RzJB5MdRhCiZeIW9WwqF52u+/DKCMeU
iU03KubNbEz5YXQYfqpUaxa6cnFOWv+QYR71O0mzhI23ESDLNo7rcI3cUMM6AmmjPoSR36+Nm+Zo
TB4p40PMtDEQ8FhiPMnYbdQl3SwLgNr8CDTVSmgka5p3b9FsbBLHZ9+ScWAzo/Epj7lozTyDGNCB
1Ar6B5ypS8O5BxCirWcnx4ldQ6gwWM1FD32OkdUdnp3uQ5TahAzKHGAyGrMvu6OT4GPUFa2mZyun
mBZs8FEJQJzQNqpxju6ilqz+SAXaUGwyurp6yGMwoYlcGYuyxjUEG5Q0QOpfU18MC0Y87IquDRIA
lXFBEfVdnWN+CwYswK22MIbpMaSMyjAevSy9zE0KEM5KXmyZPZMmf3Sg9Id+dplbrrE+4tNDqCFc
5ZF4yXjVLjDuhOfc0tg+oK4ADHOZ5svJvStq7TmMYpaVFUGQBt4ZmiQWSex4izDx6NQQmKNL+ZhK
PIEGMTsZAdEI65MZ0xSUlBiVoa6RJdV6PgpU3/F8sPpXMdzqpv7VhnTc6jFMvJoi0DhV82tPNasL
I9eQh5bCocb5zs3mPLTllvoBAYpuUZXco2FI83Zzy/L07DEpqV1gd5lBdWhN62BLntM5v0gqgOOo
0rsS+psZF+sYjobnl+dOwjHoxcHQWGBm7+T/sc0O2Xdt75PM5qbWrwtrYoaxlzE1oo546loKbWxb
rqra3CLEI1HMcmspjE1b2yetCZaO23NZdzsaDuPVDBEmmMVPQyBgzgjTwv8DBfIrTeH2tBCT1lFl
QyopnKU9pdM64upTQ3ZcO6vMLN5im7MQVcPHqX1ymgDjmSU3tml8GrQOFdSKIEvoubGZBeFSQuVP
c6/wKDOFQLxDwxycSzO1d2mt6IlZ8tx27ckTxB1yPGHNyOlk1poDPv9sRW/IZkphGtXaNiUe1E8k
SCBCu6Y4wIXjOZf5Nk+sl7z230xJPgEVkAcky9l+GY5wICn0pE2JrZrfseUrcAFSbMoeD4xZlXPL
hcFurQsPtxNenmXeDRdbcW+LPn9m6xQlONephJhIgiIoVfmdDVLFtypUJg8ZnCKJV6H3P7VBBbiO
rBn1mBh1AkvlpFHrlifP4fCWpoQTcy35aRDqeeMszmkhad3ukTgOhXbKi2ZIkCakcF08eosk8stl
zUy80hhPxlqcyr5CsQy7O8lZRmQMNW6OpNEU447oNmaBgkdvPImDkxMIqhKfh0nX3Cdt91NklJgZ
fvkutQhpHXM3h75208rypRT62is4jDiW6LCZqWcliDhHhhoXo/XcMyFqBfWVFWORGDFgUttxDwBs
N6NC6WH35YbTD53G2LSpVBxGDd3AI6zEBrvwo3Rrsye3NQ7pnkFZmjnvEJfmczG2E5ZXcjTqhxmq
n3rilpnIDI6LMeANz+h/aPj7oCj8CGAuPVgZT96pcFnawmjR7Xu9gXlMz5s02sOILLlw4qfOSVQo
heexux86cU8a9DVMyaYJnZqUdLg3SmOVeu4xtUj4kkDFvs4VoBKEKOq8dlDtsUVsq/gNQgw3n9we
AWm1r4gvLPe7Q2LmH6blXuqqebXN8mSV/qXhkOCEZ8239yooV8svvareIpb1YZ8+R75NvX3Ukm+i
iW9RFxjUivU8YaaUMy/RDgYRb3/t9e06KKbPVueTAkL0ElH+wyyY/FAgzvff/7BEW4kKiKkb/ugm
yQUA8o/ZoL2W83+RdyY7eiPbdn4Vw3MWGGSwG/gCzr9vs5WymRCZUoptsO+CT++PUh1cVR37XBx4
YsCDKpRUUmb+bCJi773WtxAKVOosZj4CTmDGaEjqybCK2N+nwefdyX9I0gJdmItzNW8L7GcE9TyH
CEExSrxN2C1L0e3wz/yAfP7Rps2LHv0nq9WHgdxPc2EnTItZwkM9SdmL0gi4X8XwblXhjF/kfSRS
YnuZcE6ABJwyee9l3QvNgxegL3bq0YDpEwJV9f0sQSZoi/FEEvTMPuOGANA2W3KFVzqzfcz13jXD
ceQOFjqnFOA1tCcO+x+zO10gM/OO4qatM7D5gPd4f15SWMFJl+xpVLICW+ZSub/8/D64HV5+MhoE
QsWKcB5E3upjbIpb9oB1nic/3NB4Kvs6he6X/ECEuggNqby5uqgO1Zh8BBogwcIgQEGycYduCwoa
++EI2DwB5YAPd5BkVUN/F15xpAM/Yb5JfqSO+sh6GD2+u69jE7sKSgTAWtpcN23/tS+gtfvpzm7y
bUoZvikmjshTMZ+CFmFnhem6UIZF7hMw7hA5Kub7ONnVHAZjXd/NdbWpxZRhSIF9Q1OKxlFunDyz
Hp6NvNmblYRCbAxMCSXKK2A3iCAsNlF2J6OP3gm+l0hiQWFUA0OEojGGQ22bm8Zm4QIkiWFrCLct
PRUv0PlbQmKL1bMjaErzwU6pIMk5Sj0lVnUh7tK+yIn54+Sj7fZidKgTjPKb5P5sHJ9t03dQ1CpN
MCTUrUrRtdP39vwce116W1P1ki5kNajbHfTuDFhB3DkFMQcOSlhcAHYzDAdlm+CZpfmYe0pvYR4/
JxmiNY770xY1DaMvgxnd8oL143NjtK9GjkvBxnx1o1lbnREPdGTgAR3EdCnEsWqT7YibYMu2tuTW
2t/bmdcIj8A9sLA9Po2EejCY14ONmseZqYWGAEtVXnH+hvqAwLyg19+byfNgJydOdMPesZJ546U0
jsKcZRNnWkI09JJshda2mxSNqca5dh49b67VAIO2ydZDSL9/Rgu+8lvRczAP39lySNcmvxU3kJGw
uLkPaIONrZKe2g5VeWU6Oz+QFnrXANVWlkyhto2PlMZcCCbfQ189Vi6MeN2/Jh2rVDQmX9HZdBMN
h6ngMNRMj1HJ3u/W4aPpWLz81nsyQVvMHFgrjAqWYAIdiuLcvwzCPJQGYSU5Z62N3wF2an3NUpC0
2bnEingD3pAs7TyDIl8NzD5q/Umo0pqUd/vcM/V0puZNBKRnFS1/UKUIbgb8IURjtacx5UoFWEOB
hxH3nZhFfhYA9X/9i0sMvIUs40gTMNyr6Fvpc3a1svg7ouEc/DOTJizjQBOo5BKRswbUUDNQ2aMy
ADzgNPu5ah9HhrSrBizrjTkUz3Vjbf2WXiv0yneSWWHoW3ehIlos8si61vRwBvJvcxV+jFW8UFGL
DQFMPifggZK4JXaNZgbUbsmkvSPDLGNCgzctZ/vu6QgKa6dq9El9jdypLurtpKgL2xYnSlSsU4mC
hMz1x1NQwMZTIQgGHp5xtrND1Q1XqxfPkVdTC6j6I51Woug/7IAIhcgxYAiM79p1aSpYNdyrLxG6
HdyiIz53ki/KNQHTwJ3JJ+bWkijJDzGPUL9kCU6xaj8UID3losm0PZZUxFC7nvMhI2kPFVZfvJdj
u+tNFlGhAyZqc4YyQTlv4UiXxuxG6yaR+jCm8ugDXSYoLLeukZ+d2spA3x9zmewkfY0kZ71Upp92
RvRBWdSEZ5oDAF8H5z5BKDCUh7UxVaepUSemD08ZekYEPjgmoZAl2sivueXfOQNCfegCJ1t9zraB
lROdWk8iGqqjo2iq57TK3rXUajdWRD+Az9nIKIIdI8cvWcGhyQQ7sYK58ICIF/ILNLEQHj0WpnE6
ArVgjdRfMiP51AVbUWiRbtqJQzMj6eD019vNpY4N8+i0aLIaI8jXNQGZO3Ag+J0UVYeFqnzlKgjP
KP+ijd17Z9/3i0Mel2snluQxsMUbcMdOXlJsldfAq6ed6QlCTBFMGLMw1gbqVN8MX6eFcRQT6s22
nG4wvWHcQ5Ei0zcaH81aNdlDIvmBfORrRGZvjMB+GhEPb6OkP8Lv+HAz5W5yT3/hZFTsW695auO6
2XaRj5jQ94+g597mOn+eBDxl2541TlXShWTWXH1ee1mh2xV4G2xJW4n2f834oWBq5Rjglr1u6yft
VzfivhEXw59C0Nul5IIiQQOIULqNtykN4xHHyY1XqvfKFR1NGJD+8IZQi7jseQePt65nGc2M8ZDE
xKq0rSIURM8Xp3Pu45IwEuDFk6KT4QkPGmQ3Ms/1SaWB9oCzJyxoXA5D9VEDqdbJC87Ckd2V/FGj
45iMcIeXO8l3gz/tlcHfzUhYoYpkKQ2ofUORcADwk03oRP7a86FA9+WEIGZGQIo6Vd+YaUAMuYfA
2ZjAT9QMc7LJpaWtEge3RcxX9FECtNq+R8LaUqMj0Cz7ZwVatXTC7GExvI8OMX3UW9idKlACA4b/
aQwOcWt020zg2+7zNyowwpRD6zVybHUM6A0gFKs562mB1Zy2QIvI7YDd+FRxmNl3Q3kJXI+LKT1o
Dx7wUU7YPEijz+OSERxv0BiuhoROvgJG6MCRahdKLiqiDnYRZuRBrClg4okGvd9HLO0lX8nzuAaR
w7I9C+fB6IvvQcNu5U/Xgtg5pkosCgSOgt6ZaTd10zfs3dM+YEABlBG0aiufEcmPlCw9NEgC8lZY
SMlUUXW56ujIKhJ/1qOLH5t0lW9IRs4mZovDMBIvjhJo0ydxvfJ9zUKm+uKSIYisbQ1R1YFB25gm
ZKTRpvpQDr5C8sXz6obB4/1sGeU7xHMmZvcB8Xj3bm6fcGMTIpH553bCpGg6EIAcbFZhUf/ACzSv
HD4S+/CsTooETIYIKCED4z3qTcTyA23iIMC10yLvSIZkPjlR+GCS9r4EutxMuuadIeaA4V0IB8gR
bMXkiYABYTs2vWNicM8CxitzkPWHUbNHxKN7xKHPQj/j5/XUB0CqYIOsclw5qdk++GTrKiMMHkmx
+6Jaq99pE2h0ihlfpBjtVQYqcbD8cx9SMLPvryaneTJs7yTcyKWby9AlJbJjX2LW57nxj6RvIhUE
Hxak5X1Vx+7aKEzmKJ315lo5TNQHvzeMLYcFZzsw+mkG97NHdwgjkYogVvLO10R70AQ9VGyqjU3V
VHlBc5ordWN3HCdF5EyHJMl2g9afQhLkMrs8tZTghtFO56DQJwU4c1MPeiOXoJIBRfZGwSztRF4f
9SCuQVvV22yAAFC7SDd84LSj8pAEkNFOv+5AQr0DM0YzrcrA5pu6Pkad/QCHddpklZNtVQ9Hy/FO
iHkJVDcVUd82fQCJhTubsnDD2r6Xw/hh4v9EilaWZ+787eDRvMkh/a6Juljj8iN0dcZVNWfK3nKg
XE0NCbgUj/Z+/pIX9CYdOT2GcD12U/YRB7m6Hdzm2mTfpny861o9nCuXRBQl5yOSMDgevhFuEzkd
EZP2W2pfxJRR/JJCvaHaex1LdBZEZiI+LCqfxCf3B9NNhxlzfCudKdy5Ha2foBFfjDS4ZKm6CCrR
vRhNA7qvfx8Z1SVJk+YklYffzhRfh9EkBYoYCXDFn33Sqi2zQUwGEx+qfY2dEFWQHYyboXkrsoZj
inJWs8sjnOTxuAK7xRFD+gDZAa+4s013J3g18TFs0AA/tT4pF0VHjEVWcKJeuGFUs2eLYng/0mGp
Sp9ReuSUe2XPTyH6yLMOKM7z73GH1D+uGiKqoALJqAZsKjCaoAYDZZtcOx1dpco/Max4K2i5bwYC
djpRYusURrB3regJMWBB4yOX6xioOweHTc2x2ZrWo+M622gsbv0FPgVnydw5ya61Qv+IFgnPZFSf
tOy2XbyU+QbsYBrwK5gZHgHyDzSpbrxul3lG+mCm4i3IBuYgc439LDPXxYBg2LQFCPc6Paf9EeSO
vbWnH3mG4dXqH80IDGnN40xwH+WJaUf3GS7haAbkkIJHJeLDLOgQC8RFa8QJ4Va1D6DE9JXTLhOu
0D2mMHi2JnknYS+KfSkcGl0NJL45gmKAktNWhCD1Nn2Gxks3bq+Gs2+KaTW5mMdgllw8TXFEKFpv
bLUy1MYyAKXFE2Noyscpo0s1Dx+eA2LJgjGyCbTGmIPYHqE2vZUKmNYxybsTzxu3Z5jzrXf0DLM9
1YvbMF18h/++/ub/RlnzF8HO7rO8vqvP9u8inf8X5TcuBsB/Jb/5n1jF/8rutH79lT9taf4fqB6R
y3ho1pG2OHyxP21p8g8kOZKYDjwktucFyF7+YUuz/rAsIMwgOl0HBU6AK/FP8Y0d/MGfNPnHcy3L
5LT774hv8MT9RXkjQIf6eOb40SQeOXNR5vwWoRh0yPe6Gq2+1ch9FVU70defjV/f1jEHtN8uy90v
Pc9/o496VyZF1/6P/45g6K/fi4/i0jY2A74Tfrq/sXGJFvPcNO1JzUbW0xfp6zyW9Il5mtH+7KTC
4mq69dO//qbin0Mil+/K4MYR/Afimb9+wqjouqCLalSqbnmnY7vG4Y3J2Imv9Ma+2X1/JAHmS15n
h6CazuSd29J/Hmv7pQkw2Nql0/8yePJ8I//631wGsYB3f1c7QY7hJ0LUhZoa64OH5ur3a17palSJ
2zIFb9KrO+utaQX7Brz6akrZJl3V3vbsDzQ3rO/FWP3biGIuvZSIwHgiXR6y5ZH47ZaX2I4H5hw+
LITeWytas5wYj/Osjkxeh61oSYBzxA93JC68sveckp3LYDo//vV9+aeHwXck40tP2NwWLJZ/c0OS
Lpv1qs8ZJntODOwq/95P2US/7hTMt7HmUdBl/l99dMddvuxfrj3JHRbfWS4vHtK1xaT524fPrNGK
82pA8NX4D2ngwjpqaqQx2geFVSVqGzbtCT5V15/gxozrkXB3tuZqJcrWX/uyf6odeFCF5XwlIgSx
Zw7RkarU3EcwxvMCZZm22nGPV3+hO+ZtF2wlSl8ZB9mxFtnGt6qYBlQBRTxMSEIAMNFq/GoGEExI
svQ/FmBpGQBGXZJjXYLB1oZNl7TLaIMAvdcwCnptA0evAwO3R0HYm+XviXT7KpyY+sK4QNJCGjwL
nBKkYJJTgS+89Bv0SvF7QcbypgwcefFH+3EBnY4u9DGhCVYbhq3t13DbKKYG6GcpxMyt7RCyBhd3
neNQ2Bi9f6UzIs6jcBm6FAwLGfa3AGHqE9otxpOl+wPlNvXXDN/cm8oEcFdwVk79SOsGhwlMU1i2
z1adXarUSk9TjvZajMxehG+C5SkXWYtlI/y1WYFkXL85M42gLDSA0TdInWfTeBBT7q/oJD7PWT9f
StHfMnx694ijuqHSqK9hUZ504ry1ET5FXrHmzq0FZ1ZMfL5OTqOV0lfSJCBmQt5G2kh3SUw6hT+d
rBB+K/F86BvCaOtmeQonvLppun661qOmpWoWRFul94M1XsIq86gvDfvYgptv6rneBGH/zWkQY6PJ
P5GNqU8u5QJPEaAo720K+uxYWcY7waE/zAHnkgYksR4FXklgXLZEU9gUkCut9IocYYsz1mZCSKHH
DWICUL2noyvXfcYhX/Tpzk8TYHV+/ujJVG7DHkVh7cag58yt7hbEctdsRFy067Yail3pikVHgeGq
U+tAyWI3A1RexSJ/NuyRqXIQcEJF7w6KjA9Pjd3eeFY332OXTVdxbWAo1DaQBPogqzGR/kFVmV7h
ySHY0HaXsyJNUZ7Ts8nxiXELbepp36BMvQIxmsmzemiWkd6IfhtwI3iewA642BYfZnDrA32YT2I7
q7OUd7xmN3bpOXde013dKq5OTj1mt623sVMRrG3TonsRTls+j3Myo/auS6bgMBTmNxwLJ9NlulF5
3rwfZh9QtBs/GuaAyyqCKOnGYK8cp9ujSbHRCgHkz+NXeIfdUfhYXeIWxXOkOXmhCr+IGYKhiMiq
lB3JOEXtAMVs6juZNvhIgLkrlNm7Ng2wORs+MvXGIi4MiOTat+IUSNIV32t4HCJLrECdnuERUvki
WNurFGpCY93Rb1zRYc93gaWeYou8YGbh53iBX6qeMCAdtUeiN8Hyg2C96RfE85Q6BRkPSben3+ki
5x4fkrhU90SttYzxjGWVQOtn4qPEWpMBlrT6SzntvHys75xQcuniD2ac3c6ry46+fJititwY9iyB
kFAcKLOppGWuLGejPesQSFKTbe9Vzj66Up0JKrqd85FbQUKpy8rYjWa3rqZbL6P9Vnplt2lThFI4
nvsbbNzuNkvow04jZNfYt1a5qB96z7RwMSAOGAVyDeiT4CcTmnUu5C+MA9mdBhXM/I/pLmFUF4Ff
bEcriJKSzn5kMHssg0WS4++HanpjJFivnB7QfZZtUY5fZq7gSZdfRMM7Z9McuhnButrCe7Odtj+Q
Ongz+IBYu8bi1Yj2UjC8VBnS0J9jIGuygT3SMttEQ4EqqcmY/1f5hnbGi9LdO+GAIVxxRrVERciV
yA1InmiFiryaNsI+JExhVgM8zdUSHH1ye30pNFfREQ0slwqli0U4Zg6m9giZ5OvM/dtAhA5WsmXj
mBFe7Ok/YnIjC3L5BI7DVCt1sTdkHikKZYDOz2uYq8VRtfft7KX0yFmyo1eY0CVNa4idTIO71YRw
CIsyGVRziPcqpgfQjHJX22ATDVte1ED8gIjd28z0SH9QAY8+ss06Dq8altR+SKdrNhFYM9IkuDEj
ZyMBpV4ih4VzUv2pZJBEhCi+l5EbULBzHWzgeLTtt6aHPrcseU/U2D33PSVt3yIwFuTUkMWjnBO+
4D5uQeGkGolpF+zsyrvvCkZ3YfQB0nS6LdXaW7LRqoTU3KkrfK7BoC6RYT3x2/0R1R2RdkS/UJlX
47kSwKImk6E/HgUia80OaI3BVrmRJqHg8RjDE70hknSBxFFeU4bjxlDs/rpUL24KMmtEQx3jvZJj
uTH10O5G+Pcrb5guRIP9OilUfU8eiTtcJpO08J8WsZ9fw5evUQMGrwLqy75g4zKbBMcrl6ckTJHX
2miibbzud22+SR0TgWoVPhEZfOpKITfwpFvMlkxEcHFQclZIcU3vU2asLbL0oeMXPB80qh5mzvRg
WRImTCZNFYhNzEj999xN5q1h+YRYUxkDh5x3EeX/Glj2ObGAi7J/jgi4Dzrg4Q7UMmZPxw8EVune
zbYywqE0pMEOBfVJWdV4quDimH0GnWewADY1o97PJoqLqtHngcxa33fTHTXEUdSzu59bGnxW2yVb
W18Mh1TQua+PvUHA32iqYNf0Pcn2ReI+OjRbN2bm73Om5sefh40iwfVf2DVxRblH09xstwPaeMMd
CZ223GM0dY/K0umafhVOrtp7gtRETKn33qs8PAQ1Jp/OCc+Tg2OwTpsPRPVMOBxIDpWiW4ooaD+0
8ZVj5nDqyYyqvbJap6kA4WT3xW5qjJdWqu8qnybMQwhnQwVQK0bvPDrWR2qDCE6dnNw+M+2w0iHI
YYx8KLq0sredIqrH10rvatc5pzQV0FqLi9Mnl7Sdv/U5IicDaQuNAJh7yMyQh9CVGbLyamq6STp6
n3KiTcHs82x7MU1wWNhVMBxtAcNSGxRncxCRXed9trVLY2zeheWIulTGu6gQuNjDH0ZUHBvd30Jn
fTVbBAtO4nyaLQkgmROzClXnrsDeGxv+uAtMzFJsrvcme3QVQZrr6c7SWHU+w1zXt17tIdYQxBJ1
wEgt1N+QgvdBz9+viOCqAo1rFIEo0nFnYhw20ZzM+2U829WHBIgILqbsIFgHosC/WJ2HA5zo2ZsO
23hUMTIk5RUJun4pD7Zw2TBT9P6Fh9h90WM/BHP3yiPzpezGkedc0DVvr2VU6I1OBrQIuG9X4HrB
LuE6naPsXdacGpX4LPL5A2PBuSC4rf2GvOEH7BGyBeN4WjN5LG7ipCDiaOGjEM8XHNCYS9AQuEKz
jBAc780NcRKk2da5FimLedaekCvsEnx5Jclk2zoG54rL42ee3Rgw7Lfyq0fC7Vg07+ihz23eMhxD
MrCTMAA2NGIYojTdvizR7/ZodjkBjxOykq7eMpkPb/yYTmAbzO+j9QSXRt62BZZKgWDKI5jnNtBI
NOTeNJp1Q9qazaiMU0NHi6dxtkauTqY9bQNHvLWMJ90h3MsU9XiYLzIBl65tgPq76coH3CrTCsEd
h8NA33oAlTF7xgDRjGE3GSLcMWTb13UIjMXhHbE/l40HzweJscSZrSy5z/nZpWt+oH7cJhkjQLcf
GA0MAGiD4yS595Uni5Vr8LGB8D+wKT9U9fRVlhhLY6v98BbSpUajMr8Se09HUGFXmQJwCk2IB5hD
5V2MkGLt5jCgxskmDM6hOZA0+QOJmJw98wYvW79mlPiSWozDyuSzGQ3JjUV4pnymJHB3Uag69R2D
towjMK1vMTcXaJmEJ/Z7e6x4ZZQAfdedzMnY+Xq4MLbfwIajLV2+4kOiT40ThzPqalBSw8ZsLnAC
i02sJtoBYYlGBePfjeuP7wVFGv4QOTNDRsHvrCUahrnHBF6NX+w4oFahU93ArbgpcqT8ph/eWkg9
ykg+ZCVGdQYQUGyWFyTD3DfA+1nF2cx482tVVV8jvw/XkC1I9LDxbtfdppuIMBYx7+9kWXdTFJ6q
HDehbkMSQBGVRHAjw2yt5OIkjegrY95ZeMm8bYAt237GKtyl88qLo7duZsRjienMNHvbAxPyPVrv
wrvLCsxJkvALXdfdqS6Ml1FH89q3e7SZio5j6+wj04SRrTZxqoe7DMgx9xGq5kjtozGDJIbY+UGN
DnUiyhRY6Iln+ns+23uRm5xi8L2z1AP3sr3mOBk+dJQUOja1VUNu1vQlTqEXx2HIttjXe6bvT56c
0itp8+8ZnfQylg4Tt/7KDvjESX7JS1AXCwPqmPjjwQ8dlCEwe4betHa2N217UIOHiC/uu6/ZGMYA
goganoLvo4qaU9Tp5vTzvyzrwNGMhBSO5UvZOlHA3455oalUPGwIc7Ht7f4DTOgpFunXLNxyoHiv
3dM0Fw+R43yWwYBWgZhdTCLNV5UvS3UNc8XxCTSgkRAwYjRLSKR97qxnmR/92LwaIEWtDsBtHGy6
zL8mEWHhQ7ZTvn+X9F+CIP6Sz7A5mmXqNTBcQ0x9cJzsoAp92y1ACDQe/tQepH7zvBG0Q9gfLI9C
LS6G65jHb1FQWjci0Ywv0DysSWljgIH6tfXds6qQump/8nddxUKZNkcRBqshvUv96WPwD/BTngxT
8RojqzP99HFU2ZdxNdXj4rjm9GQUHjQFNlSYtQJ83cA7zhSpbCV6fqM511MRbNoOiX3/OGr/Emof
RJ6VzRhdTqCymFxSYGel+D6OW8/i9N4sdl5zxIBQICmbXY2qOfK2uXSZFPCReNcuU50eS6vmsovk
GY1rsDY1IuEkZlWUU3wuwnJj+EiECogPUIqIUSNJhKgKxHlT0oSnqJj3ARPzB2jE73DGEdmyXvDH
qxdmZNEthxVKQcXwo47qg+C6Y8o3LhNdCmao/UfqDF+9iBwOK6peLQZOplh0bULmfF9vXYE974FT
kb1uvhvaw76WGd1dOSNvEo2FhydhqNqWWq9sBLCQi/J9sCx3c4Fw2fPjW39eium62nekj9+03iWV
/Zrz5rBxXf8ulvjs7CmasI7kZxwZd6Efa56fDqO2nT3QzDpntSu+WITr7uPIPFRF2AGMkOe4b3Gc
T2O3EwhUMDzMd3bjPk22nW5dS/s71yOnO55QfNuVZe/mx3JqB2IDsA7yJJ2ycbQ2o5nspw61wBgS
oxpWLlN34mfNOTr0o9999mG6chwfSXarKPknPtloRLexkJ+JYz/HHegL7I5gV6PyOI23NvfUyOlb
dcWtN8rq0k7ze+25TyUpuRrVCkSC776T7up8PNZ47tB7mytd9x8K4c1N5+Mh6dS7Gw+bIAKC1YV0
I0i+1Ugh1IgEqEKPXrDE2X1GD6+/5gzmcMyLrYdcJ0xuHUTjnhhu3VjsMB6BrcY+ifoiHDy0NWHT
HFIsNrxfRBMyPZrlEUrIq6kQsxnGLlflqQ/xl/BqRkbw3RlgfoIKwZnyxLJPcV18UxKDWeMgd4lZ
9ZYCFqrIccGISCidbb4QsZV/qbrFrRSlQGqAosgxfUJiO0OvxuvNOJlVLVmLYnwGJPNuJi8ZfXXI
wyNc4QokYfU9VtHwRSS+dVl+NUgEhT50A7+vD75M9tqOvxvNhFQw1w9urO+i3MF5kwb7koYD+w6x
sF5AFjgkBqHnt7RNxIEwrQP9puhSG8V0rgd1Z/J+3rRT+uTZzkNca7W1rHlDuikWogYEeE/Ku7t0
4KyEoNUQHUztHcfAnx88JF+xlYDRjRdf0xDNG1t6j6IM33yCznWXk3IUc1QYyBPP0XR10hfrIpvf
UV28RD1huCYlF5wNgycQOlpLz8CHAEKEgVOy+8D3uSCvZKQeEjO1JG0uVlOpsRVg08g5+n0Pze5J
5btJDzQ9DWc3Tv2rqelBLmr8KfTGHW2+D68tvqdYoVhPr7y73vL/i+Yza9W94imJLfF1Ah22dqbk
uz/bhMOXEz42xz3PCUvJ5ASbguCCppEnoNnHLugujdyMBk1vhtdMPEuCjugIQpRdCglOa5SzAgaX
X9CNQFzTGU54zKIUAlrWry+xITX9jYHMpMUlmVxbkEd3aTSos16NCAsxXA7i1qiA5eg5PUw5Qb6i
6lDlW3F5tKVN0wYo/UqYtbEf4vZ2Do6mWVunGodrk+npqhLSLo1+kVfLJUTXGZuDMt3syAN1MJce
R1yxLKCYXM3JN4AGIGKa15TTZrxog45ImcIjfBanS45QbT5oLBVINj1sReFI6821H5TZ/rAs8ehY
T25OB48y7j1adMA6oe3k11ZwVE3ypank0XA4r6WTt3WXkJbGqFG64aRjNyw3/hzvhr7pNrlFiRZa
0Zmi7QZhvntqc/cdG+28zS3UFfZIbkf4NtuUvCKeDtixq11WcgzqIod8rZ9xk8OrkYKqwgWfHk/d
TNStjNE014IWYm45PzjiQFhD/I1gK3iQKd7ObPkGE4FwZjuqldtzQNBW6e3H2r0nBmYLAL46hiwQ
W/SdxIKk9C5Gq35JcWUd2K6P5lDpE2Ro8FvoCpF3D+rklPF3MSl/k7uUjFVE8d7l5FtW+BFSx0ZY
jJk1Ru2Nk2OAS1KTDVEa0bkhhulntE5gEPFNobOEiIwaGJu1zklbKxCscBAj1iG18Idz3DjErHar
ATHvzpRTxTo9b0GkcTpT3ItAI1kfOrUJ0EPE4l0i8ec3uYU+m3Vg8SvQL9gZjBYIH7rwKGHfdCp6
+0RhWa3Z7lj0BkJLZNHiQkKMyLEK7sYhrhkAUGTR/zn50HJ3naa53BQpYibCQWSP2CzHPbXzE+iu
NTkHgiu3Zu2E0+IiVOXqrFPNz96Ez82YglTUtEVDI7tN7eGEzKHeBynprSpoTBq79q5baHYqQ1Yn
5MFT5T0iZ2sDtO65mGFfUYizM0wx+KKOYkIO9xlk9VIAXlqZPd1eO5gwUykyTCKf4I96Vbm89PMM
dNGbfaLbfKJLy0JeSXw5+zaPRYyUP0i7J9Akn2I4JBG/p0d6ja0y2pVxaCr7gyhk2t6zi2EhaHdd
gdSiklRlLLtM4bxEzyCusToVSbHPSmIBlF2/mw15A8tXt8i221g2VF2UhXDBGdAgL0a9ritympj8
UWF3CMZc2i75TA8kaXEFsAItqdlUiZlNN9EenIuq86813p3WuqtLESALotlkFoeioPNpBTSkfs79
/uRk/Dn+BJzx+7j/b7/8j/8fZQS27TkMev/PFI+nvv32XujfIR5//p0/dQTWHzYSAiC2nmXKX3iP
XzqCAE4t6gESOG02WybKTHT/oSOQf/DHXWC0QrgAcC3mnX/qCMDb8nzYhIea/4CC/Lxr/znE/nXb
/vPXv8/27WVq/Ptg1eTllF4gTceSzLUXwcLvg9VyaHOzMm0abSO5vVnQfaOVVYNpDhBlSr3DR31H
2jFiQ7VRTv4jW95gd9ls3Jj2sJXQ9/lSNNEP2yveggW3mfQRgNpSHYQ31oSIgXT0PsreK2lQQ+j3
qEDWiqigqDxYBrNRWWRvhLKJlax/ZZCPrkhXed7eY+n5r6jQ/zTE5/OSuEqoOb0VG6TK3z5vz1oi
RY8V82dyYZ74Dsby8Kky6O1BKuKFY5HYeNZ4jppo31Sc+H97Ov58j/5yxf8JmgKWWoIq4V82l/zv
YOo47AeRxz169Zhg8qbRO6YZ2FcM+SXz08+oRxjkxssi1Wo07tJj5bEBKmrjpWkWV93A/9NnQrmQ
E7rL8idN1g8PTblietfAlEQdb951Fnbi3A/4ap6gppQRgeGsNKrFCt4vXdv4s7DZEP715+MJ/fsj
FcCFYeZoIncJ4Fv+TSJQ+LVvE7MxL8GWCQVncgyF9te24PSZTbdiFgrPXfrm2ca1ZZY0aj5xh0nz
hlmkRe2CLrdrk5oW27Qu0/AbNRmDZK5WXpVvARYEV07MOnn6NkAfXl2MZEcaD4jmwnUYyJxOz4y7
BZA6kjvgV600b38iZC0zdtFMH4yKXhesDhyz2bIhyduumlDXujH6vNhBsVrT5vQnKPfOmzARuaPx
cHBfzVQ1yD8wq0bfzdz6lgbhlua4T+cI/bLlOjkBUJgtm9y68Tn0DuEPvCM/crq6dOzV3TSrNxDR
dxWRtEtVlvKAhwPHpxxxP0cUtJDLUYEyrsuLN4t2DZsvF2ZqMaR3jp1Bx1gu1jTxe2K+dgpdKpDV
gTc3+YoVpTXMh7wl1IF2OY0g/uro8UWipTdJ3x4bqIpwn8U/LIckOzXLTRLot6bN/xd7Z9LcyHJm
2b/SVptehSxGD49FLRozQHAGp9yEEUkywmOep19fx1PVVpKspbba10YyKd9jkiDg8fl37z33E52F
NhK+T7gkF9RSSccDH4cRYbKpyfNpCDa1ldWJzkwuMwCq4yLGaDE4qENsPvyCL9gjrvBcHPbLwC+n
NqisnUfaXO0AFK1N8DmpMTYIysmLb1hT7N6z/Kv16tukq+48395Ykkwso8K6qqbXImLMY53BkoGC
XZXzNPbY8lhkG1LgkTWPPRsqY5CPGvycre0syNa4aulnBEdWh4E8u7QnEZ+uDrBTyBVjwSXIBIbY
Vz/sBc9GlG17I94A5flpgmMzPshu/tJ+ABelr1j48Bh1T08K183KR0OIUN0m3XAOWoN8ICqXHLJf
ZFRosJz4yOp/KBu54rObqpg7eOx7dmyy4cW3XNobiQUUL3VwIciJPXc5y5qwnt/Rd1GJSzDx5SOA
mNyu4aiGfnFuF96OYuJ0MlP7u0KxN9WuKbuZVAlvuQBX8YolPGV9EapIOV0qi7arHtf1PATHSn7a
uBwjG7iO8WXq3/m//rS72njzd88PPubStRyJj1O6wT8a0ebcTPsQKwzvrmHTW817abJHcfe93698
vABu+paV2SmNrQdtWuFAvotGE04Qy03+MbsLPj2bICZjELxEyJE/7AKJ/TFAEpqBex4h7BZ83YZo
ZdWSPHsKrfZ9IldIgiL5mav4qiaXM7R/mNNkuyw4CHR/dOCJuyVnVSCNu7BkxeOgIv/rH15ox9ff
//A4wUxXurbAGybhaf3dwxOT35xjx11YFrEFmm1a+ZxHHWUcYrRg/bhEonoHuTj3hJ6KKLy4xDKD
zNunLUtK4DLYKAaI6jQl8BAy6U9Qpbiju+hquAj6Y+0+wtL6kf0WZ9RjYizE4LOb3o15oJIPCqHB
zfDDAXVcl6Z+t7PsbEbx1QMDMPrlgURmwl8QXy2SuKlxmazhLnTbd/2CJfid+JaeMmN6zwhYjkl2
DUbr5NK91emqbMHcTAdxbL0zgz8oHaViJNl7dvWug6XOOOwTJzsDJ//rqPnPjXZC6KfwP76wVB6b
JoOTsAL7H8x/AnN6VApWQ/MAt5YeqBasX5meyP0QNPDv9FvHnKMf387uGTDgUxzJZGsyAOGx9BEB
DDKs81gV+dXTZkXqVKGsAsHmcm5FJtkOx3+radVNs59Fd4+yfKHwlDhyrH/k8L7t/J8/6diWYlch
y5cgs2k8ptNTf0deam/n3B3XSnDxUtB0bS/97j3/2OuKWqkaaiIz9szNu/Sco96Xdtes5QX3e1o4
sdGwb77hsrnQ0N3ZVB3xe7JTFrVGbYyrKZDv8dJDd0zxo6cEbIaeI74C0LJAZnUF0WzqLPOVb+yL
nptsNeEsGBNrFRnQrbgknvqMnauYnJpqRBpFuEHeEixI164BEhu/NSPCYhxN1CzCJdGmg9SzIlnb
ri2HxdtEzmYFjJkodYSskWiCQd4Nx8xPW5xK1JoCdEQ/6oFlUNsF+towoGLCYl6nIR0A8B8/gxy9
USgSKlPr0duOqz0u3mk5+Qod8atGlFvF+PITKuk4N5xyM8bQVZwlOzumx6YpPSPhrIIx+0r8+BCY
vLnfBmP4mKyMlt1qIH7ZvzJMMsmxwMhydzujs7XzfWHQZt2U7MX65XOwhl0hSaCRgrtdiuckQBSr
TeYS1UbwJ1W48Jq7JybxtyR1T/aQ6PijCWbZaA8k0qFHlNu8NoeT5ktMyW5JS0jl4PeIwRRyXY30
utQejnAl6AoQBTlKSRSpZ2hha18eQnahuBFGFFY6UFpWdObya46/uSbn225hEeMV+cQDsHwCxjCu
Nf7EFMunW8LAU0p8UycQ6P046bXxYFMmvp2W73h0LL6zcWJ8KL7qgM89EjW7XPtN8j7vh3TXW6Rr
IiZ1i2q/TReWUOLsezVmT05McaRrtydUWCTUlL/UCkDVePkHeoKzHisbA4uTdGdvkOvF5fbe9/Zd
ypo2qk2cISyFTcjARX/X0KuNkcLK7xywVWa6VTYvFYb3M7AGmMJxtSEp7LOcMJf72YQ3BiwLU+Ex
YxWFm9f7donkMkAEzaksDKozw4hjKQh+pEEMsfSNm9IQT0GDR8aIaq4gmD88N0C+bovvERoxz3JT
cleeqO2CCwLUZwf+gIKOyehZ5REP8coX0nXeKqwrbwXMwFsm/fAhTpEU1Hrab7zbf4FViukHtEEg
m/WTZ497eiugImWdAYeqvcJZ1YTbgtFZopuLhXo5EX7N07gTHAKHjGjjyliIDASo4gWo3tLD3DH3
um4iv40B6nTLm6/42CdLeZ7OSWHL55ZURVGZW4B9N2CPwSDNWElD2zPBnyeEj8Y2JR5CdpSqBBZy
WH8hIMIIrmOG5Lyav9ga4RMdge25hGb7ApNUUd+GdQMHeNG4ttHkszvq4RYZofQGfpel8T32jC61
AkpsIoR2AF0qPYA3eCHWrOTxZHAmUQCsd0u4Ydw+2lF/MrE5bn5kqIyDyn/wsYJBaIyzgYdRRTI9
idJ5Ayuy6eUioUSzgrTSXdurDzuTxbYv6aCaLVJc9IezkbcyFJH+vsfzQqK1fmphIW5hHw8z28Ox
jn+JEcdIjm7TJbzZhpgMcN15LAahJne5e5Pnlo32vaZxrjgOJgaG3EKAGvxLmi/tmja7EDDBHOzw
oYRoiDc6TtpXzlmY1YUyu6tlsgFsdDuCCmtKxmfgBiYR7ObY4tDCSM6wKQQ7oNn9tjvSxdSmHqVd
PEzUSpP5gZ4sr0VH1Iz8yy02h/FWufbWZNXaR2ghXp4cHD0ftFUFYQm6W+/VPVouosIIryWxkhur
7G7sub/akvLeTJCjBKcwBoDExcCpGAch1g8reBOKp4ovzB5EDP6fMcGVFU/FrdeGNU5j7rFWZV3Q
igWfTfTs2KrtTQCMZCJKNsmXWfF5aBtsfhF3hRtP9ufOCJnAkiDeuw4BxZpylJUyu/hmzq3Hxu31
fBBf5bIwRCZfTFc4Mls/37ZNAkesccbT6OHrFGy/QkzbHH6M17I1f+D1IHv2FAmO9Qu0rX7KX+ew
RVxGFgCYlBVdhONYL24xEUdF/zpXdNfk3UQVSNH8AtzK4MjJYkJ/avN000bZozHyRd1semyB5I1J
wwY+p0rUxnucYfo/FjUZtD6k2mAJHlNwEdvBJvWUxxOjV2hQUwM0smgqRnkbE6YC/2gRawpbDmsH
pmIakzk24cnXGiyfQkDg4+K+2zDn6yUzWYn44NJgq2NbjhnQQdSzNDzX0L92ucbcMFXgUT/YTXXT
a7o9dzou+TZHVEYCGf797IPRn+tXYzFfq+bRxIgVluJ7jLMLAsRLWiu1ttGOvCp59Bb7i0KUblvO
1UM9uRvcgVv0/LcQJH9YSmZKTelX4PoLze0nt43VG5R/ANJfara/yVhiOjzuadYeoCz/YNlajdNF
6laAiioAlBW1Lerg1u7LV4N7Okp1urOUerECmhVkg4AmgjuK1uD+sw1KaSHwJ/8Jr5eHU4uGgpSq
AkFlAWoru90/LQYLBSO614DbAsTx2qTrOfoQOqNfuZQ1yh6xtzLoDkk8G+SmSytRRdqbQ4w3QgLy
LaVRkDw/Zpace5M/YqOY8uV3RZMzATys8Rok1npYTVvvIRovdRrRTs4EwcrbMR/dwrwxB7A1uXqY
2yHDCzOtvbYmwZVyBDcNTFnaxtiwqHsJ/mmB4w6SHRgdbY6hkVMjKs5QcDCNF9RvVoW/8Z0O/3gy
5xvO92qT5lSNZCRx18A5Rhw+2Nuh4XEsp0TZems1CojfeVBu8hbL758C2HTC91d7PDgWg12M05eE
CWo8oQY761U9UA+YeL9g4PVAiMwPei1fwobXjOUPi25ra+BXgs8y7wNeMbD2j7Ri3eY9aDlLusYm
swxWbmufHO6Gq22/E9PiPxD/TlYeiLgDpHB0IZWcRwMg4ndN1SD9yP4qn4h5uzXwHcEiw62Hz9FJ
L9It012VAFEqpvwmMDiau64jV2vzKMCsxcqPgABRYIO1lT1+zGgyt3m14+ZFp5wr7l1d11MzAIBU
vK1FvgVIk24I3lmrQWl2m2Pd0wAcwQkHwdYStV01TfJuLSRJETEqwhzLNfL5v3l+PLW12a5D2V5r
kr6rGr/dEb1x482tdYrVEPEZCO6j2DK3QDHWRWSU67CyoqOmNWUBQJhRmmqjh1uWKsavMJHX77cx
sB8BAvLwHJZmx7EYr/3ttiWEvJ57k3Qn5dWPTry2rnAJfjsTnTxV3TWnxmasS8YQe36Dq7ltrhEG
OzIh8UGppMUvKfZxSyWD410h0cMuz+d5z/NZBAWY3Bxmn2yJ2S7Tb67FFIzyt9FX235YUsIIcA+j
Qx2v5eWYueXWRCIe1fxZFzQHkAsNSPJHgBwqrjQNB309A84k6T73Gjqa1w+ig8xQmTOv0PzJ9nnX
z943plHCy3jmwQYQPaCJYPDYNFnLlqUsmLTcuk9dEB9lo4iPNUeKn55UiG6usEQVeo/TMjqA7noj
L5rcR+lC8Mdw30QOFKF02mlrPDqUCjzVEtZC0rvXpLUORSmrG652xFtbbvcmysepHfKP0e85M6SD
dytmxQRh3+bo2ZC9eMBYcxM+J5Gy6DDIzI0ZM4zSmE0GG7NBbXhqF88EoJAKCW9K1Kl8xMpts1GR
1EEt4tkqXJ82rbQ9TjSKrAcedn5t7sIOHYZ47o0NJgShxdoDACOn23AZqExGotR8wGrztIyIgbUN
hh8MX1rNOPMUFFm0eGrJuoG1dXFLDMDGl8EuI9Jz5ELSZxdgJt00goeIVcdPbRCWq8z0XwdBX4IX
tg+NEv5xSRIuoFDZXLf2DxFLUHIOq4xjgwvHOOFmDl8KyR5hlHe1REXskApXwjL3Q2DDcsXCSvV0
z4uMG7vhuoWBZSWY0qx+PAOrDJgHg3lr1OGnuZCaB//wI7im4WwPtxOVX8Zsz7pCcmKfAv0iNTIM
NgvqplMFwdrTKtRkwkTKlhsaoC6tDQQ/764jC7BVWZXipa9eiNR66NTY5pJkE9FKvsrCx8lMMaUW
cjn40Kp6jnT04l/p4D15hv3jJDUvcFC8ygaPwgJMetV4xKXBFGwA0U6bgYBFaj8EETf5gizS3nJv
SSoyXQjzVpU8l6QYsJQSJEor7K/T7MXkeUaKlalSKd3ABuXd7tsBHEhEWIWd+dCu7TjGuWZTZqJ+
z1Pr6j0cc7uTPE0xfLCsVGvTcJdNXjfMJ95lqltvF8j60NfhN6TillA3qULyjs1Rv9sTp/oCxi4f
xibAw2Atq3L6JPBESXFE88AeIMLCJGL7RzsP3kNoJGTl3XHbuVguK+LpDKB8ZCf9FiuIc6xVycvx
55umcwdeVjlh/wR94PWvlZs8R0xjevYRQIzPhmtbR9CgT45H5tPI1EXNTXPGDaeDQ82pZjWHnsrO
3aSgFYhxfnIz54sF4l0knGxv1ojVIxZOMUZfbkktgVV8m1MSbsjkt4zA9U9TsTMvw3zaZUDJSboc
gcGWD4ZLUR7+UxoTzHWTcidN04xWYBBDrNcfy4H9exlFqxDPjCswraZOUTI4wT1jKcAU4pe/PU4F
k3I2kQg29iLf1Uzbq6bl6PMBiW7YllGygyN3ay3JvROG07oDdruNgulq+RK6eIpzJ6RJhBNpXQUL
b06jPA+mVJvaFhcuoQMHf7JrMwxodojDLBbvVA9nm8abFSwdd8M386HS8aB8uWxm+lpn/K27oemg
IIEsjHgQipQpp4+rV6KT0IwXf4+JhNlTJRcv6UfN4GrW7gPcEdnH+3FJDkCzww3Xc3zfPPG8khhV
y6YXSI9Pq7kqsh1uAJ7vBKCI1X5xqEHgaoka9tYV93S+8SzSfd7cy71j91R78XRduUsQn5w8fkgI
MhBS1P0Rul2JQeujh+fsNSx6ueRvqm45DWlxP7gIB0Y67sJBil1maaJ4IufXtp32NkXMdtlOu3no
P9xqi5D84Ps1LsGsZKvg9nfhoiDGxWl/MnqsZ4aAvFkk994AfDVPMXu17pFXfHiAZlHjkOaoSASR
n7Z6g3Sqb2MRX4yznKjB/QgBBH/xCNxzsJ5rt8XkyuG9avvh0lZEefy6PSQBHPRSccB3EfaHuP4x
vYWQXKS3n9U+ch38IH3+xuXsbnY5qExnK32cTwOVbjfQzkCogjOJzKBA6cZXnG7p3/jx/HYT62a5
GGLlRk3ininxjiqQYyMUtF7Hu8ztcqwTl5tvp/a5hLo+WnjLsSJSt2LhCprkve+mE6dudYFcNpAc
IMqEyPS4xIna+4HxsSS/5/S5oXaoSPLNUGPNUEmUQwehw0toRgk06HQ5+xHBwDZoNj08PNCC3Ra4
ArMcu5MsBRdi+LSFVMhWwkKMqoyINV5knwbZxBSOIZCyB4ln5rYaqr5BosYvkVU8g0+KB9hZZdkr
PiEWJgtG/yAZnntzONQRveHgbYpQsH6POKjSbN6Gs3pbbO9JVNMnrbtgYsJg2uGGMNf0j1CuVxef
KnyZ2PAulObkjdtuCt1NCVOh1153jXT3jeKYt182IHQ/L0p+zAHY9AhunbuvOGoQR+lQuyOb0QOP
P/LdTy3LhMhVR6ZkjFrISRMTP+ku39qBromocmm7dRDlzWmxaIp2pt8pBPh1kUtFuZN4MUZWMKSW
KtacMjy2QF7cT9dpUtBzHCWFnfzAuc3ahkbTHmFlohibLW77pPskp1xhVFbNmp6F9OhnLmVYxEb3
aWCDuLLK55jauTyphlNquhdQOHiHcoe/wYwIRmkZihGfdCeLxVn9pEqvmGEpLwNO7QZljw4utsnO
PO9UrSW/gY1SMyr4V8I/1BAEVrHjvpOaw+PV+HtiDxWwHe8uqezXqPCiI/aj21Lrzp6F6S0uzbt5
yrGV5EjCS8G7B9/9Xsz+tc58pEcvV/sirXgWAAGxaiJjLRTByLgYgQVBiL1Yl9I+0bs50lZ0wHrF
wohaqC7RN3YW+g0aYGlbtIDpR33loT2OGVK/7Up6N3MdvFzqnX5Rk8r/iOT068+/kin8stZT1vBz
M9ES/xlegILh0dQ6GKBlkm3ckqyKQBfNggFe5JFX0I9/LxPNuDlrpT8iVqDK7yLkyt6HqHk+NhUP
r95oFu9ZX8wEGl2kz3UbGZu2ZZMRp9MHrlg+MdHeTAZnk1t8yibtzew80Mr5kuCb85JPL2X8oeZ6
ByjwyxdUulqtxZ/3jrptIjptatTjBffcUMrguKh3L0l8uggkRkVFE1ZGKggC+tG04l1fRDyhPKRZ
7dVCsqUWEDH50fTDj37hWa9xp02Hg2Ew2OaXpXNKMDRPmTcfPvBxcMtZ+HkD+oDJ4nqHoObXwrrk
kJjlg4o59zptcJTlsbAK8mIJr0Q3Tg+2525rb+DvntDz4GchKaJ7oR0fiopHixnSjlA4lBDxP2af
EYBHjVLRhQorrqzBciCl5q0rAuZ7sgB7c4IZqkbnuART9eEn4Ip7H99nWlNYPGFyKvOMhGB6ATSw
kE/NdkB8590gvJizCyummV7J9qenjHgj45o73/Sxu1uKHnOiKW8IVALq1mKnl+BAQEw2cEJ3z03F
iLoEnKQEh3xUl7kgxGwvVHlO6XLCiUz/HbFTGPLBjlavX1PhPFmVe+dkKUVpU/wy1unZHdEpR/4E
VHjOHdjks8ZqKvVaBkQN7AVGBLz+BwLOVT9uyeabGM3okeW32FhiFw2IIwhCHjjvjkURSVFqjKsI
i/HvcsRjUI/+QdT19zgW/mFJgSilOl9hS9xZpOEOFfM08GecpmHLws1lw5XQ58KakEbXOsUjbXv3
hekGK3C4jV+YGywy7Ya8u+I0oowUWUguGIOXzMdXy0jWMJZ2DS/K3Fa7MZ0IQpRnw7wZ6oH7U2fW
62hMN/7An9oZ40zk3ucK0/JsZ699Pj/8+ZKDqNFBMe219mMVcUDrnnZtkM6dHFJ/em0l8lPHOcsO
0LskSB4DAP2x55OPExpJkt1iUoR3bskoQOeZlYi97nMfURy1SBbgylmVcJ1tWla7sO5XBbQ2fMD1
OfLo5izhiM7Bpcv4GxKUSiOpHYSNjLk+dY5zR8dF6Kq7MHCQqZr6ywuZGRx93HiT/ZON1aP0bGOr
pPXmBd2LWsBlmNlkbwhqsfBZahz0/C4zFd7i9fjdOshe3O/uKhdTC1Wy5KxIVSWY5ozKvxRu824p
UhzDdB5UxJXHxB/T5WBzk5h7S3sPmyOvDkAHHojN7M10vPc8NPeyOwb0sWqJuBvdRwlaOIn9iwL5
JbKd3o+SHZQXT01sUO0NtPWom2+ipTgnyCarVsLV1ZKd1xlEGt3yYkXpjxZNAWYcs1nX1crL7GKK
Cry9L2jP66Y7hVD7r/Vn+/8lk2JYMiVQJAvp5x9kUoDOFbZOFwkLp4CP9szm953H4zXJ7cfI5aaY
O6gxRnkc+36n20+pbCa6fFVhhUnWCS5G61+y0t0Xvn0LHvq2WMJzAczI5AAo04/MYx3ax8+zo57n
IL3++f7/x1N4mavvf/+3zy+KDTBodo363f2dPxCMC3CZf+4pfMmvzd+jiZy//iv/aSl0/mILB4dV
wNdBgDAxZfzVUmhZf8HPxx8IrBiuz4fpvyyFDp1hAoOf9Hzmc/69v7UUOsLWxjh8cT52cvnfQRNZ
pv2PpkLLs6TwpSX4rj3YSdo08je0lryWHmBNEJ1V1qJNzA8gmJNjXeLataOYrDHawh623Grpexxi
mIBONRQ4uhIRfdriI2gO1cxiIiyDxxFA+IpAPHv3iQy05xzmVJCD7e+SMkK7iqtdGyRAAnUFLusO
a+2LOtlUfUuWBh0tisPXzkZBg7r+ZQ/+QzQTrOujkVCNxVPINqEaIdg9ub7xwlABsE71X64Hsl6T
L+CBzr+mlDR5m3RbQGjAzHzuBIPZ9bcNOF8+8t3OmohzJWkZ7xrPJn9RJAPUfR2/pjJIGjQLRKn1
nWbZS4kab1viooD+chEw490yRtjJSdYPBRTTeRFokcO8np3htgWWu8HdG4DGA2xIL4Q4kx09BB3l
PkLmz6IQNk9l1i9dONPNAqITDwC7PLtPv2sVHSAk2jdYQwgeRvJGDSQF6uh+mBxKFY1dk2q1yKxp
QImzTdTQFzF2Ekh9kRCGF4Z/43X2HYr+TQFpts9mUqipB4uOBhMzin61ZngOQ3YNo3QpW2SNH7Vi
1w8M3W3m4biZuo0X9qfOZK7oo55ubacl8mjX922MRFgVg3VbTTfmxGpN7ZbKYg1l7XmzHiwHgjK/
mSATyQE0zGY0I0GQHpInGZtqR1TTPCeSi03vU1FvcQnCy0fqdSDUHEFzS20r2pWDz++T3B+sa5DA
rQsvm7hMsh91+6LN0lYQQgqpZXQLdHnrx24ECWWDKNdSGa9OV2wN3uPoonQ7snrFFBiychkClswW
UQl+q/TF4Hig5lptWHuLNfDb+7Auf8PjMZHPwOrRKBnobslOt0wuum/SITQGopR75pCQZdSdlK43
7qkAO3hh+R2G9RE88E6gtOK3F2uTYku5wGktqLoELL4du0TcjePbrLswSRojQFKPiZpacAlj6VWi
+I+6Q3OsaNM0da+mh+d9Y+v4uG7iCXX7ZtSM76wDoQxO2pJCRaevuzo93dppUt9ZD8EmaIm3KyJ8
a9+IabrO5/g2sM3NQv2nHJpbQR1oqeStjn9GRNsBgNAYSr/d87x0RzILpDhHJPHZl2dPDIdWDtuF
2lGH+lHuNZRFOTCAB5pFdENpjlszYpdnJ2w7FSWmtM3SHW7llLpQb5ogEtYo8btcd592S/vtdOY2
muJ7VbHaoSSVa+hd1mk0Z3nL8ozJSLBly3WzakhVFD03jW5cFbp7dRE2KhGv3Rj1u5zw8qZ8AnrR
4MAvnSNbsg8kTIk46KiTYndrcaoQ0K105yuSz9ktaLJAYmQvTDFsS0Fsdx+MtMWSG1DcT1gpqRrZ
yu28h7Hq3qVume2lj/SMJjiHNakZ3UVLsmvYQ6dqoWWzE2IliKDIPXzSLba+7rOtvfmEfSrAbNi7
dM+v5cl1cgG7lFozXjPtsiQaWo4+KF7iiSpQX0NNg25CKUTeX2VEs25rZ79F7n3YQXgQunuXDCN4
9EoX0vScahT01qJnYxDRkkN1r9IdvlBE5M7JfqXTXuqOX5pOb9O829sRF/8pDU4xdcDmTFbMrusz
jCLnrh4k/xhoXce6cwYWr4ssesoJzzDm7B0FlcuKiPFhALSGi0kdeUfxE87VK5hYrm35fBANpEqD
AmMrpsl41p3GibfvdMdxWlNJkOreY3JOJOS0VxixcGvHkCXxC6MQBzxqJNXJigrlMMJTpDuVS8qV
Ybj+Gihbbnr8A0CBIOJSxDyh/oUDZWGp7mjuhzcxoJGnmBF7vkAv/D26f0cETfUPqoTSPRBF85z2
TtaROIIp32KRH/Wi4Wcx6PnJ5+QppnZjseHfFD54dNaP3zHl0ovtEBhvrn+am0QDUlm3aPmauNmz
sSpRtogfl7/R2igVyxR9YELdo2Zvw+iZFweBtOI9o7rsI0p/I58clm45Vu2R/ZH/px3bc9mBUJht
UZxt8/a+se3xVTuLXd2t7XtL81hQt23o3m3gyM5tFIWbus4JNlPOjV2tuqv1gkoV5akNqNMJMh4l
VHrPZkbJwosatI4riLWaI8l/3sEEXGNenpZm8EU5AngCeg/WIDVwWXYD9FpjwpNBKyWJ0ZIyT1Pi
ZK58GiiznAGaKnJPd5Jjejcxlwzv5kxfOcuDZu1UzlOUon+q0KB7bzpI+gb4IZA44QaA+ELAzEDQ
pBSi62b0XHekz2NA3Kh2LsCtCJN3d+6A17/TzepmKJ5a13gxlSkJexGIjpYbFUro5BmFPzz4q9A8
D0T/151HCZxucBctvXlzhBlDUe8+hi/Knt1N15Cgh9CqdA981I0vgmJ4ufxZrh34gpQxi4bYVT6+
gyDeZ4Qc96rpjTU1kMDXqZwHLLIP/bQ//JlOKKWn8VlxIZfn4K1Hjp2m4MBO1di6lNnjCSJbqPvt
7UpYqKdAxkdtXcDCoHMWPqXDuGwEWlkaEtMmNwiLDOus7yhA7oB5MEU0nBwnw2QP9u5jmcBFEPIs
k3CAuVClwyMdPS72ZjoMGJ4sbBckF9mlYQsc7fKXLbCCQ9CCwB00r7Md0IOBeyPVPg5TcBmaP7kp
W/vcL1+b4Dxi+6ixfyzaBwIi9kdNMciF0EHR1m6R0hZbsfTjSZLZBNPH+T5pd0k/RV+w6z6TLvyE
3NSu6mx5TLQjpdHeFFCTHOM4Kvbe4rh7K++wHuFlafGisGRXADwwuowlIXsQfsmI3dro53WjPTGe
Wi5NBCGvAzOxybzsdtAOmiYBBFSULrQro2i2lIq8Rdpx42nvzaBdOCFX5hRbjqX9OWHYXE0MOwrj
DhXlLPyw8vQTcItWZ126nAFX+32wNRw67QBasALFWIKMHG+QhUkI53a6MrENldiHZmxErVU9zAFZ
GABESFvudzXF8ELijoZNTEgxZqQZU1I0X2PtUaq1W4kQL00EQ3NF+L3Ys3XuMDbh32+FBQCPrd0u
VSGrY9G367Zk7x0OeBngulPtU+CSopS6sw89FipXe6kYgrxNwk54RYeinuMgwfRYsET4MWovlt0f
Ou3NSnACDNqt5WPbktq/5ddUyNIpwfyJucvSLq8Gu1c4JsQi6mNo8CxAz9h4GMPqfklPIVaxGcsY
b4z2UNvfrSHCQ4epbNDusokFwg5yxpZirV0zAeCXPSwNw0L2yQSZh5Kd48rCsqZ8Y+fSGbnpB/nt
InCsYu1vC9k9pxq/QYtIckQp4cmhmIm5O5MQZPnLim7X1HdqQghIG2Ic2juHDSDDSkf1jO5r1O66
iakQ0wLCpDBurZ5Y4fwLYPAOBacCqgzmcs5tnzwlp5ZZEKtgFQbjYDFOeZbQzBHfOEEln4OTWNDq
AQPexPlbp9w15ay3WEOibaPtgRU+QY/haFnUdjJ4ns1VkRwUI4RQEm9h8tRpsyG2E8azEGfghBOR
DA3vW21OdHEpzrgVjRTbYvbHwBiEH5l2NOJsDNlHCy1Rs6oz/lgfO+Fpy8dLFo18IxKAEufyZkyz
djfbHRoEGlfXyf2gbZXkgrFTJvnvtHuLE4qX3IE1DF2/clh4ZqCc1k4DrhDlNinvFTzroi5PZjAA
fIO3l4v5XqbTtBrr3Fg39UypQms8BaPx0DTUeqXkcisY7wEVBI4O/Dfqq8bRtCqGJyseauZvxMcg
XPvlbJ4wMR9qA7ll6SqiIcU9n0bjQQdsx4iVeV3kH7CtuJ34ZPanGPhexLQUAmJixcUhbfMMD0eI
BBaoi1aSHuEuFWzKGVkGFRi4jxNBx+EeUhvdXcBeahMkv2SOO7PuNkHFHqlZ1CMraoPQDjZ8iVd/
zbfbHfrsmRduOGXQZlZpQXlxO+JToZsASlrGRcjmSoqrnKnHm25n8CZRtnyFkX3vZfbb7GlqY9XB
nRrOpTc+YlAad2bJo6rF47qQ4l2q2dwV8cKjec17XG6XvviNb/nebguxT5sM4hWs+xnEAK2dND5S
ZrdJ7OlayghoX847GVvq3LdXFqLHoBUXz/gDsG5eumUdtuXzPAmcvZjVYJ2E97mDGs3mVocp5GBu
ecByW5mGF+U8lI48qIFPSNOXM1B46qfK2joW3nTBseXk9c8ip4+psm8Tgg5J4m1Do/yGPniYmv7Z
4ejdpqN4I1bFrbi/izBxmMx5yLbbWdR71ugro0X6MixqYcLmO9bHs50Zu7HBCyGnZcupR0megaQ8
9clnGzcMmgbdGT72TycoTTy6mB/T0FyToY8nKFMdFol3R8gvMw2/ApPIe6X3mp7/3EKnxAe8C7hN
d9HbwJGBl6KECCIPdoycSEM2N6XlfojFOaXXRZjUf/NGDX3rMCsKXHA9PsfoYKKhPiI2u/1I3j8K
zN9mjqoe4PrO/OKld6gZlnnzCVyOq/HkwXhbKGnY8OR7sDx5CK2GCJPfEjAygBrRFpu7CM5xVbF8
752d4hBfs39lrT1SreRf/cUiHz292673Db6022SSXwqLhA8sgiS3gvAr6ebPVoQ4vTD9obRzdWGX
QGuLVqcRvowwXFWeTOCDmLN2pGGqfP2f/V7RqW7+/+z3MGP4rGL/+X7v9TPLvv/X1//+P2Xbff7t
ZvA//82/rvl8MOM+ohHpXP7L5oH6f9d8ApQ4aalACoALjgXZ+r/WfN5fAhmQGSZYLE3Gbf6oLQGQ
/fu/ud5fXCFcx+Q/TEGm5r+RG/4P5s5sN44ky7a/0j/gBTc3H19jjmAwSAYpkooXBymJPs+zf30v
i6q6kJjZEgoXaPRLIYHKlDx8MDt2zt5rcwW/WnR0Af7Zc2wqAv5Aus+fes8gXZgElQS22FYJMTCG
e2L5+rTs4SeS/IhsCgXyPiJQpu2dB60St67F3hKqzJmY8JlWDU9TsdEohOeVpSgUWOaQoCBbBOuW
vWmwFXLibMiYcBC/kb/TEjdG4I2hvruwZrMkCZn8q+deZeMo5Oc1v1NzyM2Js6RbljMJw7UKPcRG
kMV9fQqZWLIqTchhMxohIn+ZSswoRPM0Afo7dxrqDcEGT4nK70mc6ctUIw+ucu+9mHGATPQLmW08
TYT/lK6SGphAyogFCnKuL6BGyKdpY3AY0Q2y2WerW3kR4jc3geUkmE7iZ1gpnmHU6/gigDD5Xffe
56RtIii7aSoGj6YKLSK8yA1SikLijCaVawTGAL2NyjpKphTNpu/CSATRt9UCiiDBkBBWHjlJqhBU
+EktZo0OSVIKiVRiyMYtj36QUPWlJnIpwGBz8DODxTcmj8nW5QKiEuo3fDKxymzqzeGLVClOto78
r4eZyGQ92yLdeStlTbSdecg7lIYzYVCyCY+18YOi5kaMVXETGv69bZfZKSNKdaZ16VYzuVKewwCa
/XQsb9CRQHGMjHPguiAUBwh0rkp/n9txq/XZD02ixa3H9Cv5Q9ST7K6IJZIbWekn5sY0Iuk2HmIi
sEQ7GBSnsNoUaEj0pYaWOHKYzVHImSY5E0H1ZlsoKyI4uAz1x23s8Dhylb2VE8KFyosHG+10lc7F
KTTy9HlpqtyugqY3HOPVRKAXWR1vDMqLjeN9UUBhzBfuhozOtw415u0scqbnwzspICKr3lGgsOnZ
lLswmkaVJpb1u9wnXczPO2O95Q96TEx0jRMUjqaI7yaVSgYQq9r0kADJRcQX5W/x65JgBrF7ndJZ
ZFvACaFrfCNU0iPMD0TREMEWyURlWM0FmoNkWkDn/OZ0zVOistMIot9oKk0tiR4mfLl8WGwICJgX
0yg5G5YvjUpiGw0y2QItybaJ7G4JxX3I3fK9lnSwKNMsE7Wy4+v3tqHn3DLjEnc/xoGtaAh0cdt0
k1iVToiYqyreR9l/ROQ/BcTXHOr8O/zjYiHomy9pH77GXsBkDXPqIKeBnUxe8pBqoiz8vagUjjLn
bFwjTC0nTuBJvC00ZRjQI7i+fmbdJnW8jgZgSgZRNiiecNokxC/TQXuqe2rxzmULDpjE9gRnEVEV
b2SH5LeQg74rU4MdV3BWJWEHWyk9GzzMA66WhdfRpqeyNlxBDDBV8S7pMOPOLX22Wv5oXefgCfk+
cvdwBjXrEeb3Xdc4q8a2+lUr4GaR7uHg3oN65NZIhid72EcVXdW6lgCOkBZinX6WWPhNjbTJuHox
CSNeakaP3aDPvlBgGMtIk+CUOr7GwhUTSxvhJ3r8gz5/esiK/A1fw7M7OxHZ9CZt0r45N2gVt3VF
WLguzKUcgbMJs1lbPWlsvBn6iLEsHb8MWM1s40dotd+554TFxUyIY1rZl3IY18boqwqbxasom60H
nvohVWG34bwB46Ca4LT9bIh8DbUkF3qxHPqlZGW8eORI1jQq00Knrax9xCjcv7flAQovsRsAsRA2
NfXeD42vLnDqhWXU9RpfyrofSQTUMZnpBHeHVmduHPuxUxmWlEr098xbaamJD9h6tDZpuxmy+EJT
4yYp2kuUB2QNTHzeMGv6FapKgqFIoeB1jN0NfMZFWmmHpgH4LscedpwF0TrHEk43nGU1psadkIMw
tAtXpqvGOFMRApczHzGtQ/UT4wv2LpjISXFoY520uWwoNpWazjg2/oDJvq1FTF5i5q04CTNAF6LZ
VM2WE3l5C6cPYUy3msOKUT6u823V0MDs0TYVVpjSPsPn4Fb+QcGAbOwfPCWOMr61tyYE5BDkWJFL
m6eC7DCKcTh7PSjpZGYWZWFx1XBkrJuCHjR6sHnpEeazxhgK3WwoTkKCwzGxEi5bI6QjVkdr2ZOS
65kkAJR4RZmOrIKiCmAVTA9CE+G5so2tKwyflYfeSRvOCJGJi47dZmsWRBURa6Z6YS9lOBj7wqYR
jE0IfxVS1IFIRHsO2d/sx5z86qXlAhNkvtdWS9i2FURc60enrRxv+Mr4fw8TAyBIZj8CtPI2Vi+I
89CMzX9eb95G3+qiKT7azxE1P4Nt/r9INv8Hs248lzgZlZDyP5ecj9G3KP2FUvP//qN/DZWtf9gW
ES+eJ1B8WRxl/l1tMlRmpsxEWVLqqfkwNvd/cWqk+w9eEJMQGtegdnVV2fuvalNSbao/ypUOaBl6
K+I/qTfFZ6mDAFFDCIxkoCwYUAuu4eeRchlY5N7VUYcEmIZuCi+9mB56OUB+jLO30EcTGLVya03Z
wPdj1hsnmPalribOBCstswnWUzVHZ3v8njfOuP7pXv4N1EX8JRbFM7kq4nikYagxu6qWf5p4S43u
vUb866JHNLIJjR8z+9U+q5IvpLLel6yAywaGOnUhdH2wBOgFg+4+iGGyRgr+EtHedO3xrZEFMZgO
51hfY237w1V+qtkN4VnQYDkZOFyqsHT1K366ygEKf9tPdOGDOsILN5vWLeNhgfnsPjHcPdPVncYh
fedM5TtiHTBXDt7ziboSFw+RZgGnfwNaZdnbzfb31yb/kq7jka4jHMQLBoZdW3zSDOiOPc9IqVnD
dJ9sS1ICqVmx21I7vYw+/c4xIFW9rpqCvAzrXFpeeCrxUe1DdFjEcWTsFqVxBHmwqCN3ozTlZD4W
FWSyGuMPHmS/yaO9kRr1HoRksNVybU8yw8KmIrQ7r3ocDbr4MYWBEQbGH6g45l9vve1whlPfl2vw
Jn96f/vKsRzfw7rulQORDLW8kPwLnTcX6yTI0XlZNZkWfpRs0qkwTnNUMRIcizssZo9jG91rYRcc
aU4wAuspGMvKfBJwnBdTjAmngVTk4aMfRusWP6K+iTzMEgLy85YoPDpPPO9tVehbz6lqZtX0QBSX
sc3tvR/bki4R0m+tIczOhZSbIYCWFgrG2QZAFgukQjEm9vwBNPw+D1rwguacrQEL/3P9/h/BD5Lg
rF+wD9wcXSc7C/kIJGlDLUE/v59VCKPBaQOhBh3bBh0XRWy5DP3bpnVXs/udCv9rp+kP8RQS4hcr
kppzylVJHtCSdYfydUIojuUOBcTI+F8mtGvzuWHQWqIZK6YNoBGXUZ54CP2YTq6Dtd1SegmTwwz+
tcWo4CPfk0Hs9T/DUv5mlWCfc4ThmEgDhXFNOfrp+7MnWoCVcOioOx21Y/puxfJBRaEruNGIpwaD
C7pfGJ4Eodf8T9KihhUpEPYswZuQGuQCOFuCSV4dBxh73j/94StUX9nP4I1/Lf9gN3T0O3+BU/mM
e2054iPBYvpS1jnuu0oxGS8Jqjlcn7gv4dhkiz7j4kXBeZEw1yUR6O8eKRXkqD2USYS520UAmRCp
p+frMac1gHftKU+gIpH3jbJu1NOjlTQP3ZQcriASJZ6bDR6AUiGWLsbF3/8w1RH5/MNoetiSBcZi
dXEVtOqnW0/gbpAFFYuK+ptqTDLIYGN6wiuyByB29NqTGQZfFDQkmqtdKWPQVLwKjWE+qIdDngt0
n97eJ741LmhCt6niXKT2yXDjYeHeF2IlY9QwRGvjlHlwVfhQgY8QbZ12mYP6ogAuOfrtjWajyzPS
eDcW414jg5HOXrvxfAQZkeK11Er0aJgDNwqKYBW9i6k4eyk+Ayd2v4UyvPn9rfm7t9IUqpej6x5E
tM+dHEKH456Rs75wdA99UrTSK/cJp9VJYk5xR9A5iRW9a0o/GgbWIjUv13ezjRBbZmn0wRyA+Mo4
/CCJZM/E+OP31/fX7C+FyKPFhLsKbBqH/l8fXWU1ziR6Hp1fxe8KIiTn9pUCF7eaf5OGwIBA1WAO
/LAIWQ9jLvOW3wmhzgeftJM4nUiMe1fcFh1GjkIM5VI8jC3PfUqCBx0GXWB/NTXz0SvYoCkZ+jJ9
z5inOpn5TDAW7SjtbMx0UTgWNgutlidNMxdGbh4aUDxwtzlS5T1pU2AGsGbToMiwQBgwGzVJbBGv
teCDT6KAnIWyvu8In8DCzN9/fdMbpzrO6fDQaYz2rgLT3gXXY4sHLwJwhKy3HMVDV9oPc4BArAJf
Guv3mWWdEn68YfK3/+GO/3Uv9lSnkHdBNQppMf56x0fHrIy5AuOJdIP4EOSutk//Rql+QxvyThjs
LONe0YmuX48I+SmZ0jx3cXLjXepgeBFgmGVmYlXXHlKpY3bAgRnITaDbwGp5aejT0Ad/tJFA4fZh
eBZNnDPpHyyD4ovTfWfFONYuU/S4/OHrxkMbZMdsLl4bg5uHse1omeEt8/xlBuO45KhWj+2dkud7
JXJjaU20/7qbwNbeSKt70q32AFJubxDzw8HJeFA0qKt6+foIrktPqQFtm/xvv7+ZvKCf935Dp0QW
HohFQvOoE1Vt+9PaM+NDMo1YwLOdq2rdehPWHFy71TPAYlJODBv9CoG6vTcXq1RDaEZk68ae+G30
vpC0dYemoBpjxIHjxi430qiOoxsma9PApkLFeDcOZLVMeEVX0MIPtp7bS1sBQ/KiszZ5JAnIwjyh
jUG89mbzOBUadkS3e6WUfUpnm4ElnHnEiGsK1WmdTIG2IAmrXaaeSA92is+6pOXDkTFLXesGv3qy
AozoNr48uLVx0EutOUjMNYvB7ewVJLSjk88MJBCGbJOQIBVuC1ZrbRV7CRbV0nPXuGvIuPIeIt9/
axxUnFe9kAVNJysZ56PiuW+aDJBG5N0TCz0u60xAuOO5JnSQ56NdAYsoQg75iQceqwJg05QI13Ly
giGwnuyUGDqCoqgL2qFYOX0AHaLxbpVqf0d8xDQjpEwHT0AW6W/s2jrN6q6EfgbUpxRHoyiQruvz
My2Kteh7nHADHkbKw1CE32XXqvAUziMMO59gRpXRdOqIq1j2HS6PqmJIVI7ajgV/i5PBITnLx5YV
vxTq8GEO3lnn/UXEZDDzqbDQYD94Fu28Ixap5JVwVoFMEv6c9ANIc8XXwb9jWrO113TAUhnt9dGx
d4V3B8PJ2qHL7wltaHYFhbLUuA2M89xVyFx8zksVCFYSnIRkCAhND4eJSzQ756QnmNbgNd6g3Iuw
GfP+0ZVAZwTlUL7a2tSti8yxdlXZ6rjOY0C4IHCWiHpneBsZhaHhHmeEF6veRkIx0m9vp/gyR0St
lygv2wJzQxh8jxpFTNTCjVZxYGNEFic04jmYWTe5JPddIdCmvnjhgRvHLJV7bPQqjt199jwAhwXZ
MaaWvMYjjce2RxBHoH26ZCdOlycKeLO7yUeSAzVGubxG4dYRPs51k5Bnp6Mfn9G7ZES8G3vMV2V4
wHGzqHBhaT2LVJG2QJSLSJB2wwJk4AQahqS8a2ubf6KDT5fXO2JMhTEn0/spqyqGCljU6aX21EI3
ds+3eX0bRzP94aGRmRj01w2eQmfkfGeSHuxK5AF07EpW/HkVBphS46E71DXHKpD0ZCrBR7x+LSMA
i4UZ6q+zyZdYAFDUyyzZeD177OzMd0NCTggBeuvcIROZLo2zGkjrcoNgWo+lw2S9Ebeeu0dllK4b
kRVMtJ3nVidhWtdC3BQeNltjqnvl49qjL5f7cmAt5lgE/CTRVMSFue9T7cXv2QkLe2DFSifrBntL
HOkY8NsrRuOu65vdyBGqiiN6nkOLV6bkRa0JY1cJXLlnLMwoeReDZ8HASt40a0gWY1p/Iyz1a6El
5n60yy1nvg/ZoS7NlbvLZtS1iluhGl/83tr+NupusfHk8O6X7tcY4/Y66GpjY8iCxjiGkI6wT+w2
/ocpqo8Eh9u2MCFM+nZ6U7sZ7tnM0Rdo2vgg7IAxaYZGKnoLCyM54bfaMbch3oq8BsJkiIbGjWKN
wz7JwWDmJReuQVVcJMKl446KpUJNyFI0bx0kyLjQfO/oj29e/dAC+T/GtglfLUfe3kQTvwAC3KYP
un5RuTBGe6uKtnOH9wmhBwgDvWAV5hPNPBTlCm/TDt5Kx1p1vdjrw/VNsLsMB5dWHq+Q6NLlrQDQ
6VVfbnDgEPnYmHQBC2S7ZecCNYV1hRCxkzGPAl9zXUnYAXoc0FUdvEXRQQLqu4+Wdn3qS75qf7ov
zPi1j2vtjsZ1ZNbdM4o+unchxT59AaS/iKxwjpjloU6IOw3N/hBpZnw/bLJGoMCw8IWk8kH2PVEs
UBL6oNfJg7TcY5nNOVmY0MQNcaO3uneoR/de08kqHvUvE2mXLeboGzhgJ8QU+fLKzwxmvCxG9IKJ
qtwUMUE0xfxYNYT9Ck/zVlPe7KIke5Et5jjQ6HiUJusSO9bZrChUYPrjRjWK6nYotEc904kp66Ob
yCR/pSCfdOM4zSEbHX1b99krW2K6MnP8v2bHT54sBffjYyck1mMAlOpfstKCD5CipzOGstz0uc3K
gzJ5nWk9M0qrI3EcYlVqYFGfxbNNCmdqyVs7CM29NTv4PgtvX4fMKyBGl2vc6bTVUUstCofzrO7T
0e19n9iU5qvVO9W66Aq5BUq2HvDFrltF/k56jtsk2q48d0iOVk5QHaGLy0BWiDSGsT7a5rwpcifc
d47/UqWa3NOqv6syQZQJQy/4rEwHRsl4LQu47cR7bP04B1bBva/daA1ifzxEY/RBNsptlmL2DIX7
An0SiUCi5feGU6JTGFUinh2emAIySPkIpPQ/ED1Yp8ix7zP0aYfAOsfzWOCGJyaiIl4lNvXyHoXI
urNd61DKoeToxfrShMPZyDzYH1U18GLwbKRmmCuSswhIHVL4DmNNSplRG/Ti66+jE8HP0qcffc6E
lrfbAgSpgX2z5yPGbkBUOHA2HBuTjRuR5Ytu/xXkbLcJCqZkLUkF6zGk057oaB5qMjO72GQpbn7U
2E4gSYW2t/QLhKpyJJq0LV/coXiyOpdA43RgQoNonRXCvvgl/NtqRmxqpdFt6HKSm/XBWmDZ5yMc
JcpEsM7/fLSSd1QEIBsoQlCIxlvO8IiXTJ5CUDOYKRPzEWMl7UDR3wMwGg6Ftp8aZ8ARymS49YcH
K5qKh9AE7MTQmREC22TTWKc2yrIzFkCGgzPgf0t0b/zR1h7V8Q4htX/SlayWk32741gRko2dMHJQ
p06Gr6Umv84B22czYjN0/PS+rrvpJonsk507/tIji+TFE0O6cVPtI0XkQqrOqQqTaAPt5uCPAbLY
STuzOztrY0CNaA80LymoAkJW51etKHjnUdIfkNW+Zd1E/rRb32VDs2s0F6G+N3zB38dqKmiFXgsl
c0w//I6mgpmlr74M9p0mKEVr3qQmjce1Y0lwtiKNtoZmcSvzu3xAB+g0PFaCfq/zXNSCbH42U/pt
Jxc5OuSV16PRKuNyG+qgi3tZgz5qkidG2iVOHAZf1017kMVXtKwwYjs2dY1ajJEHCutrirPgbVr6
+VtOJQpQiBtm1YBZIG5v2fJubAvTqObzygx1cwzpZZGRhaROlNWd7dFBS2NtXEeC+pOMcsSvQUyF
D1ljDdV4XDc2732DxXZThM1SJ6Vyk7gVCiOKI1OK6CYob+2Y+qiJRpYl2YMNFeXar/k+8CJeCqP5
DoTEQn7t6+i+CHCcZzTWiUl9rac9DRr2vIZmzFYM063b5a+WMT53BdtqHAMxk5P5zW8OuBdIjmjh
Jo8+qxYnUJW81G9FTPXLkblA3endDqE4BgWF8aSxDib+m4u+dFm0Lr9G3fu6GutdZMLLaRuaGxpQ
rRL0DMjiDMrxGBdrUmIGFKgcDhI8wmyuNU7pvsI63+1GxuR7fRC4OyGUQskx13UQPV33qME72q21
ibTxKXe18MTTYCDd+nf9Tdia1s6iR7WIAHKxnrlbt3XpsUwpJ6R5GZQWnk0CtZFJHK/VlFtV5TKN
QH9nSbBMGCOtjJyHEcfpnkn3sLYEHQC2jEVAnMpJj54rwWtb2k2wZJK3cMt5b6CHQT09PBE4yDvs
x/oCiaqq0lbGFE3ruGC0ldRNuBxsk/fXHBzwvMNH+Sz6JrpDNIs2UvejVdjxIQxRcJ4NFCrXDm2T
EECmBfIEp5qyRDGzoEry6YIRctrsks7+25DRhMqc7HQtgYvBRDEz1wTVqecQGwdqoWZbt8TGzVry
JdQ4Hw3YCQoXoXVDqgQa6/DI6YXtyAMImCVcZCpbQC5YtMqJrq8LxDxEroymh98zV8W67jGHWkRO
2TqVd0GNbVg4U2gmAwvnBQ9QEkMDRy5LyFlKgInNlwg0VrXdExQ/r2bQBexZHEOTLt84vQEsLjeW
PEx/yVhpk4T6s0/DdWe2oNYnZiL0g9C3P1EioAYFDaez4y+zNCREuBcLBFD3pTr6WXb+lfYKhD07
MG8K7SkCPc+IKB6+k5OLegmvtemgKk1ktpWkXu+u/zMKTq+lUc+sjxiYs9yddshvuXxwYZOjC46v
E+BaN28AuQI3oE0fc2Cek+1EOZTHCCjCEofRnah97Qu3k0Dk/lzWcHs6w7noYf008ZuPjeJE2Owe
oqvrrV7DXrJmPPqdp4PgqT1YdbF/N2rjAGJp1E9GpwhAUJhugc41NwDbb3WOpwDc4pg1ODjzGn6F
0he/2o4+bGOF4jIbeBaaPzsHLEvyto9sjnp6e0pyjqtzNfCReJxaW0BER7KIvS1wjMdw9uRNR/rD
wUV1eP3L4PxR/nqatkvymicbR+UJmTE1Vpg9xmhz98RdKb2y4ezdonZvOuAmvl46y2oIIPty9jVK
/06QELrDIQFhZ8q9kxEhNKe/B8widu+MNLsVgZlu687x6IAXG9Tyzv2okuRYiRomZlQODSFcdmLg
+qc9Yes12F20KbLPGS/nU0UKTV1ztE+KTRnkxm3a4qS7znUkDg0s5cFWNDO9BmdMbvyC0NNOe/BJ
vVlw1/uDY3Lw1tP5uYly62nOejBzDAUNTTw6fXsnHdrbTlDNT/yddKy0ndGgPaWq1Nea5kS70Aec
UZf6h9B1fws65gXnPoZVZZesMnwBDnlAbpMnzOu1D4l6BpqcSYtvsjPKI+TzAyCulcbzgPir33r4
N3d6VAKYIBio3sMnELvEBW3WaiWBbW0U7EVS7Ft3CDaiIPdlBoW/SzDAd0Jzt11IqUMKe24O5wJj
19YfB6gVMOt2dha9lqamE2PptptoCD48AraFCMrdlEEn6K2032u5SXIPPHvABngTSxG+mYlNfGsW
FiBXgEY6WOAO6Qx8wXvOrQTWL5AnSF4u/7Z1KhhFnPnTzLVTd2vRuO3hIza5eaZWvRVK4g5wK11n
jQNEBkDI2mx1wGMKLVwPXx0paQIECCbyCKJ+THgprt8tB/IZEX+2MZsp3ECpy0SabtKLyKmHweI5
tDQC/AWIrajxmU2mdNJ0O/C2oxd+o2j1l8IOdyGx45xzuhkXC8oEz4v4t8wLJEUEGKn5taw5svpJ
SP5d+72Z2elrkPGsnqUyDpqs4RQiKVJBczD0k0M+YJEl+gGqxkvOeQSRNxo5WRmHKkfDaFIhchDY
J07cbVpFQfEzUJm9z8nFmQ5ejWCwseOboHOfZkcP1o3hE6wyoLuYvRcjgybpPaWshcxdOeDbkYlK
j0pJVK/zXBPRWijEhflsRcOXTjngam+bFTaaQEvXN2NLJTt22Gta2M0bzZpghLrNeOgRUpJM5hS8
hIEXoQ3yZmilDY4jT/hPV4yLP9Kgy2eoHdfYBM9gbyT2/OhIZ2NBQDQRKG5Tyc+tCnQ8bv9EWKLN
kkjhdG1QEcM1L/OB1MU0+1PIgPF5eEP1RIyIbeoEyinavupX/9RADSdWYo7cFZ8tj9ntEb2FrUEH
dalPKPaAFSSbSk4PuTF6m8bRXrqwL3eVVZNxWiBPrKd9axGegZsi4GOcIK0xrFF1BLX9ZHzLs55n
pSl2NyT/ZTw39jHLojOVGMp5AYWxcPzVH/rCnxUNBlZHz3IYaai2hvl52ClGAEXtwBGERCsGrn27
Hrtg3BUa4x/pYqQlfK1tOfzM+Qc57ySu1yiXCre6naHxoaDLV7qhH3Uv7U59TR7V9fr+1+AM/0dl
MqARfnpOq7f27b9+XDXdp7cMZsPjW/09yn9lLyihzPU/+6dQxvuHa7jIFHCrksLk6QbTkX/SF9x/
CEl8kIdm28QjYFnMr/8d6CT+gU7b4IFLaSOL0bmKfwtl0NAwa0HhbREioQZx/5FQRs3If57g6p4K
FZKsReqdkq6a8P70rRSc5NB/BiQCNckHPbD7JJImCMv+XDgpFmh9Zw/mj8rMtzT9OcIMwz3AH0zx
lzjJjlWR3f90/+7/+Tf/nHck7M/TpOsVIY2hzHBVoNWn8QewR43PB81BOg0vjomsJamCTWIHq96Q
qF3JgG37kczYdDNAPsLkh/plgObQudnFBmoSx3ea07wkEcJRB1HsIhLJJc2LY8fTALffn6eiewFt
uOk1hTSJ18i4TaCipCOVYLebw9TyU42Q8J2Ef2h7ZX6X45lN8IDAnTYfmhB4ZHqeXyoj+DC9lODI
8Bt3Cs7f+bpCFlZ3HhEelrb/FM8gH3sKYgq0BeC+aFGm+T2RJ2dgtt+8CEuSu9Ux9uUzQwgfnGLo
u09k19xbMv+wZXtuLOO2696q+dDkDpp5vMvzSRKhFXThtyFMTk6ZX4ogvXTFJk+ASwSe9hxQkyfR
qqvfhlrbamWC+NGr6b42A9aj2Fqa+Fab9C7rY4zO7QouwAqvPiaUEifK5IZfMsr7KblYBGsvrZKT
CjGCNAqpSqfglUBCMtkDrKDOHgb6AVdoaqQP8IEvHAdesjo+4Xk5BYZ2GzPbdL2t48qTKLkvNWb0
xvPuO16zMuQPb3jxAsyjuGl3jlXcmnI4dxPJCYkenyZLXbnrPJUzxAmSsCkEhpUW0B6Uip6VJic3
tZYw8aXDvLXh0Lo2mjV9ZfT8IPGYX5Cyu4FcQPOhLbd13L/QTDr7Np7fJrEeGu/RoTsxdPmx4v8j
L+Cp1pm0aM0dPKpnBMCXP7zkSr7z61dnOw6acKoVBeL5vJg3kSOani4bopsGkx3XpfFVJZ299bP0
XnU5uOdU9rFYx1VEGKf2Q6b71hMXxpnpH7YWW33jv14NqjwpSSBHl2cg9vp1DbBhKAVxojOc4rlZ
3XBupbZUcywOWYhFkZdn/cOsMaVNikvp8UWKgWTv8s6IJtIHvFezaGFoHoop/hKZPvn2MYV8ejTD
YdENFN+gn59Cuz371nCerYIDZ8Y3MPXIk5sbXfJBZCGcjCoq7kXCoWGSPzRa8knJ59kFWy8FLQvT
v5zkERrLKsi072U5vAx+chLs9HikC1Ug74T+VEn6tmqWh5T30JfioQmZNBnpxSSNlemi3lzkoBBV
ycnX/PdeZH8Y4Bp/zTPjbrJX47ZBPUJB+uvdrOfZn8KZXmDTBJuQBN/YGV5GXNF2k13iVlt3Pxyr
ebx+61XN+gL2ckJiBwZhsPaA+b7BdiA4ODumg7mDssiVk0Ixieffv4SOeqyfH7u0dGngzUGn+TmL
CXZAUIcOY3RvbkGt5/BoQ6qcvrjoZXoCFbKLQzWdTU5qX4iyNW6MpzbT1nqWfejZdB4z+54SRPKo
KYZP4BzvzSA9ASn8QTM9MmhVQ5HzMuYZhs+XmhvtIeqzS6kXl9rK71uzPeBv/lb7chfV03kqx3No
mnDVsiPlzpMXTEt9wBlHToWZ8paIXHsqWLzsxtjAIj9ADiU6PfpoY6QbZfuSqhem/274ONakH56A
JZ9yNzmFlU0KdXZvyODb9b3QzBsHV+3IngejZyDYhXyw4jx0zJKQZ1x8y96FdnIyo3Sld1uKwZN6
Y2b6mL7cpG5znKZCbn7/QMTfPhCPz5C9nTfI/aRnY98Amj/xQAhII5ks8p5KYMemWy2uw9PMVINC
AoaMOb6YKOEHzT3FoCCqUX8mX4c8jrAjaLq/0ZmogWG+AOD9+P01Ul389aUxJYsEdQuBzPJTvdA5
jW3kOmtFqIKSPIyZUvXtu5dwSI9OxgaHS+ZQzMNZC/JLTgsolgwHPKs72Ez90067S7vuhEKAMUdC
OeqsCfPY+mF2bBi30Opm6wnM3Wwa39CV3JrT10joy6qNP+yMJDwtPpXQchO4qu1k7nyecNzBlLYv
RdOtYybYastg02EMmV8sq3koimSbET6RhnyOXYOALL3vPH/tZ9xfxksJ3iCEW+HRBBKgJeWT7/tr
1+zv2gkQUFtqNGmVtG7cqtcIbdZmcKa7MCAFPahPnbcf6ktXt6hOCGBKnws7PtGIoHvJL6rqQ5lB
npvljgYXDqbkGLC1RxaaBFV81I65q3Ksbd5j7pXbIsXG6QaMUbzunJkWzN74I2iiUxnau0n318BE
T7EhHyt6v79/sH/zXNGdSMdBe8Kp6Xqm+qkOJOdoCPoMlK6y2SxUKdHwhbqWfufa7ePgJXL5+79Q
/LXydBGPSddCPehKpLy/rpMJkfLWPPAmuXb5JvGaCHmU9rtMCBtnNxZZfzZiVal0t00cnKPEW5sI
TVRdoQlRL/5wOX8tO7kc13Q4MQI349j46+VAGXb0cTTocfK6Flby4IvuBZsHSEDlGQ+M4tWk2z7I
5iVr6cX+/q831B//aTFGEI7gELkvpzzlw/y5Dq8CvR20gF0jsrx6YfTNCS79yUvsHbeGcVSzaWgD
oPjFndWC1KIrtoia7qWrC4Y0Hgga0XzBH0JPPybob1KxktoAo9vQNqEOnwBUaLUcqvm+79w/LVx/
8/JIz7UcFZHKMcb6VLIDaQFahg2FIs+7rUvnu7RgUQai3/YGUiGEduHiGhbJQAU7Z3YQIWk3NDOg
Iuw0DyULh9hRIZtqdv/f39kr1fDnO4t+VncMmIdsywDr7E9SztYRE+lmHHiZ+S1gwRN79pyH1rgc
QuvedDA0+p4aucZngUmLMQXHBkAjKMemjcXuAkVBewdbdtSS8Dm7dPwGqlFdX3bzdAjrjj6wm+wB
2NABH/QFHgcLVU//Mgfh1mvcl4HQpwVrOxNYp1wmJpp1QhCJ1Ka171jxN7hJBfVIfvRjgIstDkpg
WR9YtaBf08PomuYl8oIP9ToUFQ806yiHGXucSRei7aY5K8tgu8Ch+m6ElLhjT3EV195D3oWvozrJ
hBbylyAsCfGDc9Tkl8mjyqfx+NYSAfWH+406/XMFJOi+IF/TOVhC7RPXPeSntQQPX2iCoykX/03c
efXGjZ19/KsEueeCvVy8AXa6ZlRGo1GxbojxWGLvnZ8+v0NZie3ddfZdAYmABKtiDnl4ylP+JU6K
dcXZPHZIv0qoqqqueUHmEzmoKcdnQz7J6XCVZOQvlXsMMEnLxnoVW6B9RCuVziuae69h2R7kER3c
1iDf0ttiURbWF/22yLV7ao1P7WXlI01VR+hVxH2MTp6pHUSGFTnx3ubFaewls+DaL5eaX1yRSc4V
94up5DsveZJdejgluyKgfrSVlQ78F5iZ1rc/Jz2ify6bTbZSQlj7iW1cy3IwXmzC1PPmZiGdfYs0
gQALFfNMnfXQaOeN2d9ogNFpDPjpPCQWnUsONKoEm+9529fA7mEKstUXOK5nI7XaTkC1qds5Fc3c
1MXmNBzujDJ25l0PIZYdg/Z1oVfzNkcxsPDlfo4eGRbt1XgVmCV85S6AZ5yNVwUwCDsp+lXfPOFr
B0fWzCMc96KjFhktprlDvbRycC5SfGPkXoCCrwWMxsT5MzHSZTrQ1AoC586OMQRHRBlG36NlWuqc
PIbcv8dRtUKmTG0Rjp66nvYYrzW87Zepn4crC5IFybojoQ2VH7IYi68+Sm9DgTtRzXy8DHmjrQyI
20yBcug03ANVujct7VSaxaM4dMQ5XzXloZbYCETwjMQuczsfsTcNbhqDZEKXyGEVEU+aWKTZQU9Z
PH422vQS0b5NlwHn9JX0OWHudX2HXW/XHEQsIEFWLVsS8Jp3RkOJLqzRLnvKCVqJHw/C3rHCyiqi
epuQm81oRL5Ko78KdIG/puXpXNYtrTOHhvmIuGAYkhCjoEjtt4nO2ajP/Zw6a6hg4oTCp4pNrM2s
soNzIhnLph23mo/yhmsAgC+YzQ4zU9bIVPwgOENy3hmIPTQayqxBAG7EP7lqtRXo95LGpVpG50ol
/tGiZ/L3g2wGZ53E2W6Tg0jEY7s7+El9GPXrJsXkcEgbnCbq/Aa7xYUMQG3WSPHzUAbPALRffU3D
ksoY1m4QX1daykotkwWyP7dJ0xzoD6nxeI6je274WEXoi2PWJM8jxObcWp0Vsn0njwXUdAleM50p
OULm2E7A2vQy6sHt0RxV1FB4gw7tIBx2qD1DJG7y6NzISJ7ZxjMUwXrtkR/KEXPSyGSk3xVQvXF1
KdLwEPvvob4VbpqFZh+Tqn0UBRV5OPuiATP2iNWIGAkds1erdY7Jo+NCma6So9q1j0OfQk/Wi3lB
eFUp7kWEOIlptY8aGtuyrG+GuDuF5t7X/eu6Dc5VxAYTp5c14jvtGF34SBLQy96Ln4Vp/SjCf3Ow
Ub4tt5oerP36E0YAl7AWnpWBzR6y/1yUk6y4OwBjQle01padT7G1GoVoOqPvac0BCue1ga2OJgG0
iOfUuGa1HD0lBujJ2lmEKCVHY3HMF01vH73EnIvb7dyBNQMhBy8YTnu/3Brp8Gh0FtT8BnQ3G76k
UIgp60et6ZYSFlZixLqhOYAcOIoK2WSFHYS3rbMO2fwzn9A5Q9R7NDZeohVzkfVnCQwZ5QXttKP4
VLvN1k3irURthYkUSnKPPjcT6q7w2l0SbBBswOXLXGcRXcDUyZ5F+NoNManYAIE0Ik9Bt5kMKszA
7zBIyiAfYjPZN1V4bq2rFCRErCGZZoEPLOkHKn6yN6ToLNIJiowHIjRQ8pW2r32y49ICBOeZVcXW
z3Wh5y30gPFTKcmxIdzFDpBDtc2SlRxt8EmGglQT7mddcSPhwjpTQxup6QoWrNGfJSnNFkrlYtVV
+fdDZpYXOCh91gIAquVEHUqlZe9o0jGP7yVlGFh94RnhuquB5hpSbm56ETraDR5tQG0kX2a1cZbM
srTaypVqIE6UYqPW+59iH3p+iZ7TItPbXZ3Y6qJPO2eeI124yAs4t+3YfkpDD0CLC7SwCxpnrSvl
RW9L+Rovk3Ttio5zXkWXEjBoQB+gEqVSvZAUj8qsHX5Gbu+p6pT+DVBfVLaELUy9oHiGkJgjge2p
62WilePVcF9htIe6Azfglna9dHFp7HVgCaYuVWs733EwRVtdEuElnoS02nkARAbCOMbWJHowAR6M
eYNtRqjh4KhFy+kMaND2nSttd9MUxm1tgviIJZ5YquK7ERFVRrSc0+Sh1NZ3zJVQGlZ2ETsLS8pJ
neDKixsy+uolQltgodDnC4m6F0P5JR278mK0QIdB+0cmV4y3AeOEprizohtOuGBp5UWLjsEgXVel
CudmhAeu1vWtL+y/TT+NNynyofCqryOUzzaVW95mpY8gX5wHyEDS6iuVbuuwI6z0BmOEMKvama8G
0aZUByQSQPuM6rC23Y4KeAIA0kYoCmOPZWCoFeL4ElCkBLeNkHvzUt9Ebtbwlgnn8jyiA48gaoVw
qV3d4j9yY/UxOFqSwkjIh+asBxS3t6hxo/jfAnLHHwi/e6TNXXDmtZ+hb1mNPLhd8LxEiK2knHN/
fHZ8X8ZqyD1nJmZnRWZBVnVTmPZ1TmdIQXhYJz7osWpHFWHuo/bJuMndZeMoDeKOHm5QI3a2mVZs
7G4IljkkwXmuN1tORHuBkcln5JWphGghh2yLfqkzTwYwhm5UgMP0d0ZsDVdGmchEeOEOmvmNh07/
Mq4jfeELXzGPeBXWtRIyWzIpwGpQAfSCjq1zIXfeoyuxktvWuG9qDxWGmrGVLVjhvlS+Gs/wLfRF
IENcUds6QXaZtVtnJic5ZMmJURK0HU6HfnhKTOO+MtFHCpw2vMgsf9czSdYeq5yq7dYR5WrXBZ6u
yBp1bSQHEv9TLQrLqA6ffeTYhya+Msv+kER7cK1o2wbS50TGZsYId2YTvXpjfMwv8Hvx/Mcwp7yB
UMC88LK7umVzrs25OE+LiilGeob8F15fiGXSg/M5aKj+I3BRjvVBeDTUUrw3QPjPLEQsUrmm5eKd
m4bTN5OUK7dOVqKi0Q9g3nNQRzWnkqh89bLJU1NhqYd4p0WvaGO/ij+0Wg7YpAjPnRVTBr0aAH5I
IZ8nO0SzmvBnGuJ5JXsOnEV9o3FcTkW0kZAiI/qJranM3l07enWD+94zbjqrDi0FzePNifjKl+iG
S9m+tjKKd9FlnQavcC/OgrMkKheOwqmOT+PcsjwmClNubDjYkFZ8DYpPhPQjt7EOW5M4WApfXXg8
+I5xFtirvpBwDcDMqY/TKyUsb3Wj9ueNCyaBtpOt4gbyRq8AWl2ntFd06X4I0iu99M/aEFybZdYt
oT31Fu/K5HwWJWiwRjoakMDK/PoEoWRrxRxrkgrjFc8A2xy2KbH0smJnh3dmkdh1QLcg2sRyC4pe
ZhbElCHS6gyL+NIX0WdAJR4v5FnY7ETbAPOQR5fxojdF3Fc2mK0UrHs7WycQaoQ4HZjY62GIp+ZM
lhBGiuC0Lj+NlXIURbDSVTv0oZO9Y5TbVnam0ZbSG7kG8u855Ckl+qcqAUnrvRoSpQDLvFE5kuNB
AfinbC3Qr2T+6XOe+ufW6HcGyb1P1T3S4VwF3n3bpfvWaG/sLMA4MEenJOmRFzFq82I0k7vC5XF6
EZNUTnpbSS89ZIxZq7BSFFJIWXS8UrxcGx00tyC1ij6fGmSX4v2K4qm4GdEVahJ13hfNpYiiejo+
YAuJS610b5bU+YQcheUzP4oGhpAbnFATRLKHBVRQFsdk/FHVtkFNCNyT+aSwjUKwBY33auKs3Tss
eBZsZDmoJFqXptXdwHp+xGvkEkE1winTf5VBfmpBcsGUu2y4OHHW80BJsVfDdeMW123unwPK7S3v
iqkcnIexea6Z1lMnTHTWUHdchFZ9xTYHwnGnF82jWnv3nknUplNsFAvLCLgPVZqBK7oW81Uko9OL
FgtDvNApSNNuEqfagZy4FqsWRaCV1Mc7X6/RdwXBMlCsccPkWVQ5RQFcOLmHFX2VWr3LO/RFEZ9D
H3TplM0BnO8mJiNWPDJ8AJCJoe8rXjnmkWtDp1zZ5ASpD6KFKX4kYs4oSZ7FehSlMdE5VFWGKFPD
CxfpehpKzyapjDISgWoMLFuHCCUhsh2arAAREl3XJdBXFrvofXJ4H0Rx3y7ja/F8chVd2zUV/ki9
aC1EVrLkcsjjV0LbCzndyyGeUi3CH/LoHiUoGjWzoFaabaRhzV7tErvcVqKZpvrygQU7MCX8ZRo5
F6HfPlqib5uEN6Xa7PyGBx7rO3LnB1HMn3bGIEz3mW8cA45sQ8cCgDgRsxv+l7P7AYZ99CiPKaG3
S/Xk0pD8czPWW8BjZClAB9HgN/19OrgQC6mi6YvRqDd9ASiczvtGbKqqF9BhTTYlybrBBDBcjD0u
B98jk4XIO5bYrnBFxXmG17gLRg9CLp9cIBM9K53usYZXDf//kvI7nVFeQuxlz7pWbsUe1lfNdoqQ
xSCbsnksgUdpqX3MC5ab5TePtLn2ov4tKui1Hp89L7keVecoQfeRR+soerxF8KBqzbNo8wbM+1R6
jPFAF0txss2SimMpciSieJ8swyHPKVS0x+MAqydWYerFe2dkl9MiCs4UdQuIxiZudqUL68PVh2tX
uZPD7hBk3jk0orNLh7whsEB6KTzqCWmtA/i4uwOw/5BhDrpQE9DBGwRZVJJhmPS9jS6CMz6oZodZ
PGw8BB9Ifu0lrnE4NNstrkrpShbRhBMgJxFj3OK4W8ixSFmBq8fYms5zjbKkjg+g2xKS+gZ4ZNOC
YOYPJztEEzSNiEuLKh9XfdDeUMy/JmhbdiBLpZolapk4lwWhCGgMJGNRzZ0oQknYXKRugIYZRbjS
iE+p/NmBmOakpBdacw/6Al1ObxnWLBVTC070qLuZUdKnFOdP74lgWKJDJJuAHDvR8DDbYVln+FpP
dwuqj5GVhofApfaaVEerjBAkHh6ioV01QfVgSTyl7W7KAShVbACAEtw925M+aYm79C3CIg4ePAag
o4O1CjEKzaUaY4LqMpX9lib0sKMJujK65sbxCcFz+0mRaQ7nnQPjEIFaYqgHo28PkYaiWQmsj2IV
OtOkHmMAl6/C7gy+3smMGFfXbAEzUY2zIM6PDnjnSgiEKf5r7mibOmcUtBZDYNN5cbg9SW0eEb4t
gFCY7sJnYXZ0HoAiUnjM7W1gsL5G+VMc51gV5zF+wBLi38ZaMZHSRbwUVzRYqWH4FMWMv+RB6Bgl
4JyVuU79dNX2EiVZB1EpBPQ0BgZ3Ug/42XSrFSbaGTIf/JjyZjjyJhrqPKnXzAWHrJakl6iIHJT0
g/uKLjuWfGiq9YDnAVECpa7dhVHiFIm5EBoPZrnJVLoJjtXd0gq98ZVYgp9EHxsHoplcWICeBUMR
yi0nxPhkFqhiTS/XKlzM9QaMjgrK/kMrJ0RjRB2qn7h313GubzLP7Bd0scsNWM9tbrD76pD0Af9p
ONflBhGf0y2CzAGmgUpfE/cn8KccbRGzKB7zXeCgSTF9vN4Ht7kRP6UOPsjA9B+sGsfGhIeSXVsQ
bCsOZQAqaaSuQlmWFz1yF4UDFwm78n6eESSEuhnAAYv30zAokUvKgeicllW0mvN8Y6OztgNPfYeH
CoKIQDOcIbJmsLCYir5LdOtb+WY0u24tSzQWfD96SBChCGUzxmjOYeLHmTUrWmQf4tLXlzlCBtNK
h4r5xYngRrXoPnXwHOKitmcG9IGiMfrr0GakU3ZU+sw9gbOlIAUMRAN17EUVYHsx0R/GgSoWJOCZ
C42tbKRtodQAYhoWTpl8ASSKYq8LxA41NvwN6fkzbisg+T51Y3WbeCBeSBtOsVSri6HDMlTmcEor
4h0E+y/ijrxGCignMjeWURDcJMKoTvUQ6tWNpUwJY5bUYkuiQChbqLwroGkcwzuDSiLkodrRiWIM
MBxR04Bh7Swl5XNlRekSD5ppg+OgSeJh0djDTLf6O9+R5xjEYobQNti1utIzDTFz1rUz2U8hUHqC
BmBrkAtjJBdBquJVD4vplLI/z9Vu2GEV4QpW4NJJPHynycVt7ikN3Ke6qtc4m4HvUbElYxfQMO82
ZKzeTk5vQCXBRIX0MIEmQLEjhe8NefxaS3cDOtWJzg4RWeZWTy0IAxlLWGWJvP1XOibPBZyT0Btu
XBltY6QrWlxL2IYZHFrjD2X5kmKnN+33fo9+/aDqKyNmZ6CsV3McoLtUERlQiRG1U1u5AWC+kfzh
QXHCV1tURnQ5PqkSW47RmtdFVq0ctGgSFQezKDrpJduOWSavQ8NFbJxtIDYDfFT7HdLyeGUZ/NhB
rhip4CevhrAKeRNFxKh/iOz+pdbNg+Vcu+DSOcjlB3Tiu1lKN5PKOQSe7kGoCkzbVOmvwta7tMW/
hhd9gEywtRtnhV/zzuj9qyZTzpDc8BoXA5abw0KXkwevj0+9Ep6aVuyOgnPtxgacreAlsCtevsqR
5aXjzo8ZUq8hPNbJ3cTrjFB1Q1ATiVMSj4gpkSvYOkQOiyBncCrjaIf13nHlhzQjz/L1p9zu12bH
OAGTPqQKuypU0CUuDpb8WqvJpcsu1svDg4vcM2V7CkZSoW+kQN3JjpSj68dLmdgZ4qI2qqVCGVhA
jq4GXxw1HXdfdQ+y4EtPTPWJZuU4YOCQe5943gDs2NDbCPpqSFxORYrbE9x0hTNfBddRIs8CdqyB
tQc3nNSCEmonvTT6JnBpo8gWgvAjoh0IGqlXrTByd12yH/Qvh5mj6Vv8dxgnlXdapqSKkoRSlw7y
wqZ1RdELh8XC2w9Ze5MU8Ysh2dHa6JaRwY4s+35P6Vf6jPMiZxNWr4K6yvpwLiQT61BLPHDIyl3H
urpoEgUJfGnRtd2BlQbVg8lBq2TjZHh90EdkrjqwGGTPx4UcFu+EWabB9MmSa8xFeNtZS7nbMjtI
2XLN8pd6CPHM5CC7azrtHs4T0rAIJzkKtUbRTVSq5oAkLiBCvb80WEmSHWLSbl1T5oNOpcY3elHg
/jIGW0yJjmpWnuPSFNRdmRybY4XDwsG8Eotz8fm+xTGqOhxmmg+GpWzLeYhMIMkQZHtdCvFZAtac
eS29/BydIOmTQcSG3TQiqRLSVwFNKpvepCP3K7tjsqIe9WQjIj/yN9NUntaeQWJWVxwaqpm8itiP
Bh65ZC0fZKX70mhYZDa1ny7h+kUzaQjXOQoSiWqyo49sMhUzi+M7n9GYwhmYeT4dYxE5ENjp4NUz
w1ejSQi4Kg5aLzrhqnBLoYv6ktiJHGhFsMaObFQKLdP5NAsxQywIIcOTNTDJgcy7APyoeCTtVjO5
AiUHWHLBa1y08lyC/yGYqhg+wSaiQhoHBChRBOiseaYEs6oDuHQTl6gEwD/q2yStJm4RDHNU9Tlu
J5rAKCj8OvEVWrivid0fphnRwVRDo5Kb6Nt1XrN/pajdAsHO+2xeAYdvjVWh29K8kTgkqANaSxoS
mpRjlxEoD0aCIrGr57gRE5V5XpouZSHOgVnQurecbV47q7ZRUJtgi0B9n9IMYWy2CKWD6fVPtsP2
Mr2lLPGsOQJb8zCOXjHfZu0rDIsuwnBZ8V5Dk7KDWUH3Rgw9BxFujxnsCuxHoCyY8yRV/ZVVcIUg
WE0BpOaqVwbUDtRsKPFPd5cWiIhgbyVRGsCaPKViSbzrlbBza4gzI6YOxkAeMKJmR+8NCvoIfmZd
GPMgoarXDcnJEaIalRYcjbK90qhx4boVs5vawvh7jyPpl2lWizB2eqweUovRD4dp8GutUpZ2zgkw
aq+lokvLwmONyVXAtmM1c1+mnJiYNb1SCzII9d3toGO1FmmUzzFnrErnGNb03TwEOGoXH2PENEIo
DSnGnJr1JR1sEfowYk7p3fvonS1oJyo7NPo3FpO6dYt+33vqa+UnTPpm7ZZpdsyCjpMAYnVk4Zrd
lJCMgz67pHrQzzCyGFYwKHaeEkFP1KytSQ48r00rmKtp81zG6TD3DKLXSJU/aY23zKwIN/ZAGq6w
vSOBSM9qT/I0mEgAjLn1aI3x5egW3DTyAjpUjrlZRQ6KROmTI1qKtsKDpihVze3HdPSjiwLV6dlc
olqyxL6Vi5g5busgWcY2esPGVnasLpSCzSTXcLdECxqtonJRyM7Rs+hCm428c1qTjcltH5ugWDWy
eyH6ZX31HFdQySSdo2ik4uO52HCY8HHoG8yf3fpSG7ay2hszlJNHXFAoxeZg8VjVmQCzIpGaIdpn
yAcKh91sbDi8m6a/YS2ddCdZ+R4knxh5BVjkcxr6q8bVr52cTmMcyNe0ui5j0OrMZJ9SLw4OsgKf
1U9kzBmSaKsq7WmMKBwPVn41afZEdQA4ozZvoz7Yh8pwpdu9tIL9vlcKqLNsqRCU9shcY9Ay0m4z
Bp2yv/c6tcFdhSlVOQrYG5nUAqk3NYT8ZItjlm4m4bLc3ssN297kkknfsV920Ig8/KtB5tGTAEVr
zcwvoersdQn3r5gJUmaoYdmiFW/LKFA5JKdtiSNvgficUbMT6BRPEVjYd9DnJkdUYd2MuM1lFxTE
DWPwubNbfeGW0hkVhN1QE+A2Kr3UXFMvXXrLMyvlMuBeVrDvaOYU2yQyCW4N0Y1yobN4un8bUrDp
yE0SPd8avgtdJ0cmx7exfkVaaxHn7tGWL8q+N6ilkDVOnQ/Xk7Br9dGbgzzYIv6AKHalv3W2NAkU
N5Zs3rJxmW9x691NW5GtP2vYVwF8zzD4jUe8ftCYmN5OX6FhVLXFNpWieWAiCzU52qap9zyAjcNV
on5wAhSpTXWBSw8ZZ86daKmDUAWi4W7D+Ek6PjyDhRU4rVjf5f+mT9U7UiFT2FyZo7UJYIt5GZor
Ov0GyAfZTO1J9qdNvmqKTxWRRvOUt6qxnnaLXOs3Ov5ReEPN2tF5aRtjY2oE/7Zn7Dxg2dQFHhtR
OMUgNtH1Q449OCDmEGRx/CoA0C08vZlg+Eohljw+r+jv/9Zk3b+BmL4lS/xIdII/ArgJ2T0dCUTA
7T8Atxu9QvrdgBOkZiQmNPJJ0pp2aSWQHgQqYEorKAj+/FOV3+J7+FjdNEyVFiQQPvV7rJodYc0z
mlgUTp3llTVqhxktQH28M5ty24PiRS4rnr3hlf9rDKPvFH3XL5lg8FQ/yv5+gIb09UEER2g5UYRu
mxdAyy9VA1rm3TtB/HafBWl9RNNGeEP8f//o5xf6Sk76D4YTIP010Jjfqf9ONzXdzM+uEZ+45+YL
zCdd6P+C2lQMnTIDX0yCOEu9r78WzrK6YeuyDpdQfDGH+LxvxuiPRuHnD/g2nD//m+8e4Jw1aS1e
gxdk6bfeGYDT/twQ/HCFb4ZA+2WCO8o85vszfjsE6i8A62lJIp77/uv/yRD8obGwooB1/XOD8MM1
vhkE8xcFGosOUY1nFV/fzwPtF1kHGWpp1MrE1/9qHvzwAG8kvosv//d3TbOFhOTHFoP5i5CshkQH
2ePbKaD8otpsz8iOvI3N2wf991fBHz49Epky9/yxp2crUNFwgUny9o6/3wqcX7CjUagYf90JZNDB
f3Yd/ImR+tfWisVY/GXaVIOX6ve21T/6g/fd5Le//7qTiGkitovv/lDssW+f/TaXxPf/+G6cp93u
m1++737T53z9518f8Lcf/d1nvT/V+w83wUt5Ks9IZ09nyNfbfKOk/voZg8Ix+Haro6f+/u3vngz/
evs/u+7sVAVxcOb8er/WtHroSrx//9evPT/Fp88/WJgbhs5E+ffw/cYg/U/d9fyU5KcfCLoGePCP
XxkMTxycpAPWQl763ZjgcC5Iqx+99RXy9HEgPbykL2Nw+ttafPf957xt3x/9nEvO9CZ5v99prqPO
z6bw4QsHiOv9cMu2KVjOH75ylnyGeT28X2m66bed7KOXvhLr6qX69srwYgRp4KNX3gcvX/Beqd+v
JG5aNbAtfv/BX18/v+Y/zg3VtAXf76P3fGyq8yn9bpzRnjMgr3z4yrQHaoyBpV9Rhv3br18C7+X9
otO+8nYqf/RT7pMftxWkE1SoPx+9sFiVdfZ+nemO34Lqj174KouD6ruh0BVYSe+f9NfnyH80kZuO
kr9+/Z85hnz00j9VWfjpxX/vfP1XGvLbU/c9vfi9f/Z9SCH+4hy/nMp//BMAAP//</cx:binary>
              </cx:geoCache>
            </cx:geography>
          </cx:layoutPr>
        </cx:series>
      </cx:plotAreaRegion>
    </cx:plotArea>
    <cx:legend pos="r" align="min" overlay="0"/>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tx>
        <cx:rich>
          <a:bodyPr spcFirstLastPara="1" vertOverflow="ellipsis" horzOverflow="overflow" wrap="square" lIns="0" tIns="0" rIns="0" bIns="0" anchor="ctr" anchorCtr="1"/>
          <a:lstStyle/>
          <a:p>
            <a:pPr algn="ctr" rtl="0">
              <a:defRPr/>
            </a:pPr>
            <a:r>
              <a:rPr lang="it-IT" sz="1400" b="1" i="0" u="none" strike="noStrike" kern="1200" spc="0" baseline="0" dirty="0">
                <a:solidFill>
                  <a:sysClr val="windowText" lastClr="000000">
                    <a:lumMod val="65000"/>
                    <a:lumOff val="35000"/>
                  </a:sysClr>
                </a:solidFill>
                <a:latin typeface="+mn-lt"/>
                <a:ea typeface="+mn-ea"/>
                <a:cs typeface="+mn-cs"/>
              </a:rPr>
              <a:t>STIPENDIO</a:t>
            </a:r>
            <a:r>
              <a:rPr lang="it-IT" sz="1400" b="0" i="0" u="none" strike="noStrike" baseline="0" dirty="0">
                <a:solidFill>
                  <a:sysClr val="windowText" lastClr="000000">
                    <a:lumMod val="65000"/>
                    <a:lumOff val="35000"/>
                  </a:sysClr>
                </a:solidFill>
                <a:effectLst/>
                <a:latin typeface="Tw Cen MT" panose="020B0602020104020603"/>
                <a:ea typeface="Calibri" panose="020F0502020204030204" pitchFamily="34" charset="0"/>
                <a:cs typeface="Calibri" panose="020F0502020204030204" pitchFamily="34" charset="0"/>
              </a:rPr>
              <a:t> </a:t>
            </a:r>
            <a:r>
              <a:rPr lang="it-IT" sz="1400" b="1" i="0" u="none" strike="noStrike" kern="1200" spc="0" baseline="0" dirty="0">
                <a:solidFill>
                  <a:sysClr val="windowText" lastClr="000000">
                    <a:lumMod val="65000"/>
                    <a:lumOff val="35000"/>
                  </a:sysClr>
                </a:solidFill>
                <a:latin typeface="+mn-lt"/>
                <a:ea typeface="+mn-ea"/>
                <a:cs typeface="+mn-cs"/>
              </a:rPr>
              <a:t>COMMERCIALI x REGIONE </a:t>
            </a:r>
            <a:endParaRPr lang="en-US" sz="1400" b="1" i="0" u="none" strike="noStrike" kern="1200" spc="0" baseline="0" dirty="0">
              <a:solidFill>
                <a:sysClr val="windowText" lastClr="000000">
                  <a:lumMod val="65000"/>
                  <a:lumOff val="35000"/>
                </a:sysClr>
              </a:solidFill>
              <a:latin typeface="+mn-lt"/>
              <a:ea typeface="+mn-ea"/>
              <a:cs typeface="+mn-cs"/>
            </a:endParaRPr>
          </a:p>
        </cx:rich>
      </cx:tx>
    </cx:title>
    <cx:plotArea>
      <cx:plotAreaRegion>
        <cx:series layoutId="regionMap" uniqueId="{6E20F9BE-F4AF-4252-8213-7D116B7F1F72}">
          <cx:tx>
            <cx:txData>
              <cx:f/>
              <cx:v>Stipendio</cx:v>
            </cx:txData>
          </cx:tx>
          <cx:dataId val="0"/>
          <cx:layoutPr>
            <cx:geography cultureLanguage="en-US" cultureRegion="IT" attribution="Powered by Bing">
              <cx:geoCache provider="{E9337A44-BEBE-4D9F-B70C-5C5E7DAFC167}">
                <cx:binary>1HzZcty4su2vOPxyXy7VAAiA4I7dO6JB1lyaZXl4YciyDIIDAM7D158syWO1trv7hG/EdYWjWkUS
JICFzFy5Eux/34//ui8e7uoXY1mY5l/34+8v07Z1//rtt+Y+fSjvmpNS39e2sR/bk3tb/mY/ftT3
D799qO8GbdRvBGH62316V7cP48v//Bvuph7s3t7ftdqay+6hnq4emq5omx+ce/bUi7sPpTaxbtpa
37f495d7rbpa37188WBa3U43k3v4/eV3F7188dvxrf702BcF9KztPkBbSk+o7yMe+Dh8+rx8UVij
Pp0WJyEVPgrC8PMjz+5KaPY3+vHYi7sPH+qHpoFxPP73m4bfdfrx+MnLF/e2M+1hthRM3O8vN+1d
Mb18oRsbPZ2I7KHPm5vHQf72/Tz/599HB2DYR0e+geJ4jv7q1J+Q+ON93c2z/TwtPwEJckJIQEOf
iCcgxHdIYP9EMBqGviDo8YM/P/oJkaf+6M8Hn+vP84h8aXiECBz/tRBZlLrQd96VLe+U+bkmwogP
VkDx08yT74HBJ4czLGCfcDsylb/frefxOW5/BNOiPIER/1pIRXeluzM/1Y2hE8ERE5TwJ4z87zGi
J4JSBDAeWc3f6cnzsHxteQTI4cSvBYe8a8ByIFr9TKNBJ+CsWMg4fRYQfoIEpr5A/LPHenJjf68v
z0PybdsjUODUr4XJ/m7WPzO44JMQ5poHGD0X5jE5CTgXgcBgN0/U4lOcB6LQlZ+P/f2gsv/U7ggG
GNWvBUN0V9y9/6mEyw9PgG3xEAOnevp876n4iU8DzsBXfTn9LSB/p0PPW8fXlkegwIlfC5RlrbtC
e7cP5mHWdy9Wh18/03XxE8x9nzLf/wLBN5QYiBiiggXAmJ8821FI+ce9ex6u/3KbI+yW9cntyerX
gu/2rigeXsT/5w/b/NSIw04CHxHGsP9cxAlOfMHDAL6ezqIjT/fUqw9/3avn4TpqfgTT7cmHkz9+
LZT2tnx/V3/4qYbFTjgB54f8TynM90Q6hBgUYs5D9gmh4HPc+RSLnnoECeF/T36fB+fTWKDlES6H
E78WLKd3NSgSP5qCf5j/+xBvGPJDP3ia9e8xAWeHKfEJYfTzM5/AeOpH8/ng32cGXxoeQXE4/otB
YQvd/Ewo8AmHBAb+fQ0s38YdegJ0mvhMfFVqvmUGp3/ZneeN43O7YzzsL8YKLvRDaU37MwFhQNWA
iCHMn4gAOKRvAAlOQkJCgrF4PqJAhz4cevTPbeRryyNQDmP8tYzkolM/l5whSGRAsQRLecLkSCXj
JxyDZBnyo+Dxh/srkvi8dXxudwwEDOvXAuKmPjgLY70/ita++OODVj/TUvgJpZgGIjjSXfAJEViE
AftKpb/1Wf+wU89D9OxNjvC6qYF//WIM7Bro18PPVTIRqC4MsvzPIsD3xgOZqe9jjNknKoCOlMxD
h/RfyHbPQ/S15REuhxO/lh0dss72ZyozQIqZjwPMPgllRwQMg3IJuiYCkvb4Oco2/7o7zyPyud0R
HnD414LjWt8fVP8fxdh/Roj94ISJIOCCse+iPaYnGHLLwD/KGx878L/IST63OwIADv9aANzY5v7u
p5Zb/BN60I0F+spzv2FdGJ9g4MAhO4Sa72JJd+jI/wKJm88Nj6A4jOzXwuJV+XO1SkpOQg4KPkZH
TomAuI9ATmZHGPx1B573Rp/bHSFwOPz/NwLPF6yfluVTTvzdFf+0OO+fMBC0GAL//9n5f2sKBFwS
sGAhAIzD5yg2fCqf//fePA/Gp2bfdfz/cS3+v9fpv+xdiKE8tXjc9PBNqf7HZx+HBzsxjpr+QD76
dGrzATZGYEEhh/iymeJwk+/8zee8+Wl6v2nycNe0v7/EDJQTToOQg51AUo+Baw0Pj2d82FSBADig
zIwIH2zL2LpN4ZnkBAXg9hAlIVRjIAA1tns8gU987qMQSmYgS2PCvuwyubDFpKz5MhGffr8wXXlh
tWmb318GHL184Z6uO3QzIBgMF9xrANktx4JQeJC7v7uCrSxwOf6/udOTwoVHJQ1GT85GrKCSF4+t
Lld+rWo59d37LlWvutHT6ymci3hYNyqxsk4mJ2f/tsItk2h0FypNVDxQe5vkKIlRrco4IZuQa1/O
qRhi04Se7NvAi5FN3zE2fyx4k0ox6jwWPTwcqyx2mF8GuN6nVWsWFbeJnLUcucpk3vrdqpyLKAnT
d23ZeJuKFhK6v6Ns2DLYRbKGS15pjPYBodvRK+ooU3B9OwS7DtEhKiqerpGp0iiclm7K9c7YZjWW
jmyYNi5qpqZYDDV5Nfe5v8pK/ZHVxSJAXrMpbVZJXmWN9Otqw0Z/jrDGVLJuXA2jPk+m1Eoxm+Gc
ePW2NaGAkab0XFU3ohrvwlTXu2w0g8z0eepqGRT9TcfUGa/aK03LVhaIngVCtlm6VNlwraZUSc9g
LQuN3yI6RhipXUvUzvr5md+nu3GeLptsiNpCSF81a5G4K9LaiIfZ+6Sju7BPJcXdNdz4recXspqQ
lR42K1XAjLKpWWeoPxPmDUXNZuwvO0a2XdVc4LDaj6a+64fuDBZAeWb9ZGk9foVCe+HSaWkG7S9T
ksW1n68Cv92VGTqlZybLlyyx25Gzd1xV+cLHLIPxxBhtMjXGRkyR0majysxIm6ZjHCDVy4FXH9vg
PvPOg7zZ1wy/VyV+8KsiRiq/c61bNE3dxTQyBi2mbLw0ykyLtOrOakHWVMyDHIR9lWbDW+TjK9PJ
vgtvXOZLWPlTRLcTR2+CYogHk8CwA7Kq65nJMvOw9IQ4RTmOUDLnG+3bUx7UGyZ4LyfkJB/TSqo2
W5SeiQs3yWKicdJVWqparLtRLIc2m6Kwx0KKKlh4xVSdc8Me2sFXURhaLZs2kN41v0iQ50ntiWHV
GWhf9m6fDzpC6Ygl1+wBFbRYCJe+M/1wPo92SxDAnxocBzRdET5PMhzmVVvxRdoFD9UcqvPZo+ta
DyieVDlsa6+QatKREWN5Wvgw17q/Q7gq5ZDbM9IjLmdguVHQjfE81eGCJD2Tgge3BQqajcj6sz7x
s1XrNbuuv6G+yyMkulpqleSy8/sIsSxuMI1pksa1vqnCalmnbx03VSQmK9O+WPpJrxYC90uqx0nW
Gb7u0BvB67feNO6DKo1F0jpZwfqRYTnVsqdFPBbzkgzGSZZEvt1m0yT70DvDbHyX2XDBiYtZ0sZK
+TfOyqLwI22mrTcGV9QLNjkapGizJR54bMfxNfH7CxP6N7PJ7cpYmD4fLXlLqHTtRe/PaK/1xShc
debGMJCITdXK16ZajLy7qpCh0kNhu8i7yV8MKidRh0O+mskruNjOzo9UisuIT85F5DBFuNgktiYL
k8ytJC7xpIMYHfVZfhY0pJGjZUgmoj9rZv/Uinvtlbd5T8S+qoYPDqZVdqbU0WzbXGJs1hOblwUC
m/I9lkvNw1du9LZCWXoLQeUhD8yN7mu7bTgy0VB0aWTs/D5NqYmyvvFlwgpZUlNIUdo9TrSRY6fj
Dmengee/rsfyWrR+CHsMxTqce/AHdR3n2VhEYzut51zfJG0yLVg+vMmzK9aWWjqPzNKjGG/Lemhl
n2h3W5o8jZ3ohkvTCLMci8pGTRaeVoa+61D6oc7VZU/FeX2aC1vFhoe1LLqR71uPPcwjiSaAddkU
Qx4pRSdJzL6Z7I0qU7usi8uUlLshnG70lNxh8jGrAhF5jhanphMLp8dVatgolRkvO1ypRT/Ny6Ch
RHLSXasqc7Lr51QOFr0LcmekQ+QUudJECZ+UnERvozwfXwnLojS4wb5bToI+aCfQRo/0ir9JAoZj
1aXtIihwJxmsH2mabpRJFuC4G8jr3vdS6Yb+tOxa8D+OXZUhv6mK+lQfQoSygydTxRfZayzayExi
g902c+0pL4I24oS3UaMfeMpaOalxjlK/jdsi1HGhX6dluFXh3IF3AlQ9nM0L4fWLgXpLmFMufTKg
DfLovrDJGE8FumJMxarf2tBHcswqBUuz4BDs6PuaGxOFLc5k4S7GxtIoF92uFgVbZX0NSwWrD/ms
Qhl248YL+FmmpzSqibtSlQBDBP9X4kmCa194Jd2NOov7c1fJVKN+EcwJlkUO81JAWCVp+TZgdRWH
bZw6RWUrWL0EAiuN4pu5FX5UGl0viqIupZ7IZqzUIaQnkpDhqkNgJ9ovc5i75rYM9lNjRYSzzi2y
xFv5PjjSwBt7STysIuogqitSg4WMtFl7DM2SFvRVqZJVnrv0plLTPelTt1WsIwvRgl0ruB/JB285
BQkEeZItueFswVzD4nHq12wqg7jtcbbIPV3IAudXYHH9Mhnqbe+KZUPsTTsFxXk5Nu+5rt/b3rRx
3qT9qqnKh8ZV9dIrxletNe99BevPcJNBmNe1bHJ+xWdml0ilixlDZ429rgcbhbnLoiTolZzr8EPa
QmjI5zEWDos4rcVFWQUmosiplS2GJPbS9TjB8rJZ+0aLrFoCofqQZSTGSbIbLNsHhXc716lZZZ73
uiVlJ1GPrnQxs2hwVSxs+w75xb3i/eWck2KRW4ykInejJlq2ibmtUJlFeIiLKSgXDRxdiIFHdZg5
8HSyQg6vQt7eFyO9TxJ/LXwXmQpuxMs2qtpARZ22dj8ZWPQpE1Em8jBOZuCBthNJVKZjFWssSVPh
FbNURWwa5kgj825QKkqxkymn74oWgoeaSyqDZMyjxtMKolAvy2C+0W5eWuy12wk4o5f6kpmorqpr
NjSw0JoZRXYOV6KmqwElC5qTcVFhbWXWsAWZvauG+7ckw8s+9G+7hFQyS/ACOauifNJ71PAs8hp0
NRUXRcIbSVP30RA978CNrzNVxbaBlS3m8WYkJpSuxg34xkXSZR9GC/yPLwirt4Wji25yr1U9hAsv
RLeB66UKwI86Wz6oJFxAQv2AYaWDk2ovmZo3KsxuM9PeuFkHr9CA7xQvItNvvLYXa8+mGbDtEmhr
Sjx58Eac650ak9M2TLehh3XkhrxeoD4WXoq3xOpF0bpt6VESl66KtMs8cH9pvvK8FNgXO1WsKWKY
p0OsQu2Fl877ergxpDHbaQwviEq8RVofmHthe8lbna270EwRHk0i+2BP52GbZ50fcc/jSwfcoKYO
Lw5UuOj6tek7GrX+fGGHLl3Bg/dizPw4AA4+Ai2fcu+ewy0pYWc6I+8DPq5rRWOXAVb9u5bXXlR7
gYqneXyXGHIp4OpNKKqo7JU70yN/02QjORMhMLIEXHDgN8PSgf+dJvS6QvdV6DmJSf5udjRZfruD
/Lsc6t66qdYq/bRZ/8vP/9zYEv49bin/evCw1//rr9PPLwn88KrVgz3U0Jvjiw5J8Jd7fd28fkg8
v+xkP0pln14r+C957g9PfpcEf5fqf1bVDqki1DZ/lAJ/JzB8uf5T/itOGOICxIlDeZQKAVLRU/57
KNFBhS7kPqSyNIS60dcEODhBUONGkKJSnzHKoQLxKQX22Qm8iRCiQz4d+j4L6T/JgQ/j+DYFhpKu
D8IWQ7ArGCq8AQXp5NsU2LKymttQEDlbP5Q5ezsRyDtzNYwSqZnL3pT7OvBvKFoGJrCRKxuIEJyv
go6+FmiISDdc13RezYN6aKosjb6ZyGeS9OMOEiRCQgWF3f4h4SAkwCR928FsUCRE2p/Aw/ROZpRk
68AIBxkcLrbwB4ksAbogvUks+qTZpja7b0zRXeuqnDZW59UySFIVl8lEtyWdk0jBTTbWNR9/3NOD
5vftVEIH4f0QQjhsvAoAO36Y6m/UhAIdEGTVLOdwdG+tCt7O6TSeWt40q7TuOkgF68vJeXNsW8Ff
zwliu2Yqq4gOolgC0SVrnCK9mDu6AVjMJSuKNR3mYmE7N72r1bAm7m3SjOQSNk42V63vbpTz2Q53
os+irGz0qg2n95WvZVp0yaapUsJXSQpv1vhe052L5g2inN+MVdYuA5SfBnQSu6Tj3rLygYHGZV1H
JPDYQhsyxqgvgG2PwUevFd0FK/qylkZwYM7gAa89ICiyggymTcL6su2ybvHj+Tws/+P5DIXPwWQE
IvDWwRHys0ccbod6ks5550OXCQkEZ4pD643LXASZ1Em4yapk004G73XNbqbUZOsMY9BJMj5dBqJ7
8xd9+jPGGN4S8mH3HEWgRDHYtf0txlVe4x6SsFn6FR0vhtob92aeb904t2dDi7xTM8YgMvCrPncf
5yoPorrop3elRa9tB4zjx90hR9YLSw6yj0NZGURo2IZ5LGDVRjddXwIvGlvkFkGbpqclz4blcMh+
UWvftiOdL/y2RL3UA4cUDfSWlR4N3YxJ5d4S0eOdn2eQ4eRsA5H+rRiG8A3NID73nb1PHOW7dkQ4
Eqos4nLOyCG0pJuup3aByymADKApdsbP9VOoeXpX6TnD//NUwy5sEYATDANwQMHRVJuqJnk1ok42
lbuloiagj00gcaTqvQWyM/ojxNqym16J5I4OXr4bSECWBuhyVFpWxz+eapA8jxYjaI4oEPACDAEV
UxwtxnBKuLUNpER9WAINSHu8IGCjF1OOyguKs4twVHTz42f+yfdhEkAICDA5WEAIQH+/2qZ+zjJw
NlYG1ryCrBiciQ85jukpmGI7dTOgSNtNqjUQk8T01x2Q6WVJfL3UxRtWqHJf4DC4rCh+Q3CabFI8
Z7KEPSV/4aXJoSffKakwt2AQxIfYRAM/PEzfN77PTFgbTJmVE/NfqxyYbjVi/xTj/m0DSl4qkfOa
VTU4/xW1eTyqMLniQ5tss65766FsjkxDh103k9ciyeF6VuTzIhdgUU3pbzvX2zNU1lei70Zw8c22
bsP8fHTjbTii5oyVKpdTi+3riVbjX1gZiNXHowPbYhyUUwZh8hC0vx+dHogecx/0m6LOw41HgtXQ
+vUFvOjo7VqdDCAwBjdJScx141m1Fx6Iwci4BzSV5PJwbnTaXitDvJ0NbBorX3uLIXXZoqnb6gIl
U9xVfnqdW/7QTSTbB/0cxClO5mVZ91tP9wI0ylosQs++SUJr1h7P3g3J0Nz0IljN+bhLCjS+ChE2
y2xfj6JZlMEUrmlnNGgDswLhGLFtFQTmukz8s2QqgnWTELuElBriJsvzdYqqt4+RK+cgWZb5qVcm
8HKnUjA8muNN3xn/pmSnOFT+q2Jooh756aktOyQffVydBKM0cznLBg/52jVDvxV8gMjkbCdDkrpN
NdbsupnEjfBMCGIPVzKsQv81QtWizwNQXCrbXoHXnM+zxG1GzMna2SyMwRPYM9chexaQaU/zAjxe
36PlPDXBQmVjvc7YSGQzpOpUma6NJsg/JIKHbwiFPLvV5x1E7o03CHXqyFWIW/+0Q+AQtcvd0tYF
qO9+QjeC83TRcZqd9T1k7EIju+wPi288fLF5iEKRNzctCXo5JxztQYHkzRJTz23b2gNV1qNTNLfJ
sHMTeeNxP9mRMvV2oeFoWdGkkJAmheePX9U8QpKUAKEZK5PGWTjGozPoAUjZ1rAPKlfvLMjal2WI
xK7kSS2rvAIhKiFB1FfC3JK6O286hTaCgAcgsGnyNE0SBMYG6XlLH2zvV287obLIzK3aW1B2M2S9
nXLFDHjDX3Zqotx09rLN3jZDWN40ZOgWTw6G4UPapYP60kxBtWa2YXJgJNaiwm+USEfJTT1ftrSl
AHmlI1CcyLbVob8JejIsg3aqIm8qPtSG1pfCRaEzxWo4LPTC0vI89Oo1pNIbMlf9W0qBtfhh60mF
mmqXdaATV3p676zPP5SgUha5d/poCIIJddWodWptvmtQMa9GWMItdiJGj0SIBjo491TAlsQb2Nr2
+FWmWBmTUZnIclEuWIaWqUouZoAQZJdcQ0JnE7bLB2AVorVgl6GTbYX0ihtB9gGi7dJQk29ILep1
KJI5ArIKXu3A4R6bVoEfXHoClAGsUr6psoDvPO5uddhn+84xvrRVwlcWzW9UWs8gWrf9aixg+Wqk
1XauWLfwQ8XgsuCtQxPbcSCpasj35eFrSv18OdYZ36vErJqWsuvHZ6OW831J+grWcKtXXtEMUlte
g2wN0mCSjw9Q3nNvc6F4NPsgwIFoWb+CmNKCqN3wxWMrg2u2y3zLt0PYPmgC9apEeXahh8zG1npI
gnySrB8ZA2yRNrKZA3rdzyWIaCDNU8bz0zkYJ1DPZrek3OoIlxo8Cm5I1NfpFqpX5U3e++U15MiK
gujm5z3bPY5Add112HTL2ojhtPR6DdIvCi66XGdyZkl6C7WLXGYWjwufdPfZHKSy6etmlUNYOXXV
vOsMq/czAbmvo3kIsmohNgmdmoXDuZBeeukHTq+sKd8ry+jr0E1vK6U3tKmni67J8v3suT7u01qm
TZguKgv5vUjnszBBxdlsDVpmCdRytEbZlWqBe3ahXTfeMK/9ckx2YRt26+ReFSPfOO2C85mX28RV
aFdk3rus74doxIGJ+yEbz/Mp0MsB+XEyQhElUEO6b1Diy2FkBrIuPLx9/Ksp0+GWTf0brDdQpJhP
q1aYMzqlSfQUHoVp+LpVDV6kgdFLPpf9TaBCF/l+/soh3V+B9YEoOU3LirQMhH6slllAqiVssrJr
xFIOikyf7OrDV4DtBIUN5KKE8XLZw6vpkgQQmPzxvWZ0XCnn0et0BFmpp+EGzIbtdIXZzne+ke1j
gM/Vtp1LbwupkVlNhlVQFOryyGVjeOrrtJDNaPQKt25FcjdskM4/VuUMMmU2tRLqifoM2aSJc9Ve
5V5/i4AYbaAaSLYqBzmsEaO6ohVTcuj8+jYJ8vdJA668refIMmeWvW/cJu0GIxNXp9fYCxZoHLdN
bvsbPjZ8ybb1zNguLBO8TKk/vdPe+dgNZ4ntLuqmBCMnTboKKBolFEvGnSXpij7mPKmHm/1jxhVy
1YEeh6JcB8NFU9AFznBzRpAeQIXOxbpvobhQd/nbvPTOBg4BOPPNOYKcYeU8/4yhvr5MIaLGwRTY
ZVdM4Z6y3YRwsnBz6OIw6cUydAPbJcMIxRbsj3FYQsU224JBdBeameliBuK0FMiuM2HCFRS2dVwx
k26dboplK5KtClr/ykGeFBcK91A5tFB8E0XUtW6dBmPE8j7fP34NPhsj0yYUqpJFCsWeclz7oUv3
UBrIoyCzuxnEq9MCFblkuQ4XJauH063J0mbvDl8MBXkkgnGEMpRorpgKg6Vt1zpbll6dxk3S+6/K
zIl16SfnWdYCswtBAc1pOUZQrFSv8jKaw0GdZWaSsAzD8yFr+nPoYLBsWjdf41Sf116/7q2S2JLw
/QDkKRKHKWpG7i94MOdQMA/zfZ1DddJP512lyvyKdXShKUpBHvWMnKvQbmzGu6gcvHbpRHk6MNeB
3jEPUKROnCzrolhm2Hmxnvx6j1KeQYUNpHo2wa9K1PtasfvU1OVZi2GvgN/R62awKnbDVF/OnnpV
maCJXFjiK9cGwyIvcb4uucnjxHS0Ae29hpJBNQLLg9JH5ud2Rw635VBxibKubaGW3njbhkELVyYV
DE+TqAEvG41p0u3yTNjXYNBLbrvyKtHoJqza8rxOHJbWbw7eJlOXpfZhHWT+K5EPeFG4q3Hk+eWM
gutOpWX8mA30RcciohSQ9cENF0MDjwAWM8ed67JFN1bzbYnJKtOQKZ7jpJ8/9ALYlA22wG2A8Kpp
hnqGM7E9DN036mo6CB5Q0YQwIBKgPxU/E1lozpO5v8Fprxdplqo17ARpLoh/rmyx9EBmOuO8gXgH
1YeFS1odz30SYVBM9rhKhiVku4ns4H/fcTU3iQf2N+hVRuc3IP5/EIFnlqQOYTX1ts1WPa8p5KBz
3FdFs6hzMF3cc9jLUIzNAip5r8axe+OP4ZUYjLlpDtGoSVOQYaRowumqhorzTmsxSIKKUjIKWzc6
BXD9OJ0jf95uAhkSgq0wkNYyzjFsePk2SQo56Bc+NpBCa71FsyCrshvbK8jy0rjwxnd+M1a71BPb
qkqh2iSafAGEsTl//FJFsGgZVZdNV79/nPBUE39bOc42ZKhXWTH/hdjxp5yOB/DKEwpAIiTgtY/1
LDJUqEjEQCCVK6aooKE6JbNO1k0ZNKdWJ2e05/1ZLpxaWDqNFz+eLfynx8NeGw7qHwt9zGFH/VFK
KVyQhiRIWpm7VkARR6dLHao+0rirI4dQvaZpVUBqLNQu02FzFnTLSqxS65YktOG+D/C87gSUMkCB
IXEKu1TOUFDbsyTTYvU/hJzZcqS6trWfiAg6AbqF7Dtn2q6yq24Il6sKgRAgJBDS0/8j0+s/zd4R
+9xkOO0Vq7KRNOcc4xv6zy82+revFkGLuxZDwcyCEvzXF1uVIp5104MZCASac54seYP+ZennY5Qm
89Ex/izDMlrVupq/LZzmrQujt3uXc+K4haZIZ2HzRxOJI5OtnIlVHgq+7KmO4ep4sJRiZezBDPNv
UyvxIpTCPANPesOUT36MKUWRHOG9KudtMkbj/0uO+/e3CForgT0TQ5kOg+xflGLjLc0ieObyR0fp
FlTKwnoQljJq+vWEAFAR3Verlyq5jjuPFsQvm+N//qD/TRQECxsTLIyM3Lk0YMj/ew+xqcIwEacu
Z2MQ5JPXzDr3R5bXc5Pd4O5CGHkUh8bRMPegbK9KUEsHsqiCZYn87WzY4tCou/9jBdwvCPjfCghe
GAC3NIkR8cjCx9//hwLiqA29DqdoDm6oPWkRnPpw6i6VURItaf3SB+3nFIQY+Dr4d+3YxPtJ87u1
F1dnP436/+OTgoj/L68o9MM4CXAdC0APfGvRv2ygivVdosoAp1qjsrzvt18aAy1Cq0GWLKU5yGBS
2ypW/g+dDZ8+TecXNYlp39G221iei76CAOcPzUGHbXvwmJpcTsm0c4u3MqTtbl1jgjOVc9G2BMiM
akPAIj79zrr2wKfe5ZWn3DUp+z+1SvhBLtmLkqN60qISTw8JPPk5V0t/AfFic/7oEAjwHpmBrNN1
AF+e8Wb32BmPQSubPXiHBNvDVezXl7j01RPXWVBv69obb6mmP/DZPrcasmwflAaz5jHrNN5KXcev
PKFw8qE0jE63tzB799df6rbrmAb1MQSvlfEtfESDRvU+4i0B+TXCKs8jcsfsOn7tB6f2ZUf9ExCX
Nq/lxg9UfAnvD32IqfqfWXRm0R5NG8lTTBrrAazJio6LaYpRpWo11UmZD0m6fMbdX4Wp7I+Z5yb3
OyowDIv62FdcP80ZjpOE+vvWTf3eNkS84UOPMX/V3NfPj7fie3Q3Z2V4SEKcFwHBTFEzQlZ1RIZj
punwHM3l37ZUesOAqu07r29zQ3357Lc+ZP6ZJCg2Kdu0cVBuxNL8kBiL/ugIiBhPF5ZbERdxE/br
JTPiPNLxOWml/YgtkDa0pvStXDTIhFEsr4aOagW3VN+sWEULZuII8v06qkb7XtkGJMMS8I3vElZM
9zVklwqt270nD7Lu1QpIH5GTO8Z9qEXY3yEaf3QMEwiKexM0pSYt+tScIkv1OVbZMWqZPKbV8yS8
5ZrqdjmFzNfweOh40nqKV9hySxEFwA7uDQDnqXiFEfS1bFLP3wRjF3276+AnmbRD7icgERpGf/K+
RkcWfNIhGLBdY/+09EbkTkTAzgBgwJpI0n0MhAAUFLZxYs0+HptLR9R4qyH2jHROi8iSeCXTHkuF
RRsa6gCbBIJ2EcvxU/pZ+G3uXHX5r2daxMAiGjUUHoiqq7IzBsR5Sb9nasLGCDNAJEGze/wjvhf6
eQMvHQvV3rjyzdq0/Z/Ei9KCl3V1BK/5/JjcDYbeA4sdWk7IxKvBTd5mBH23ieP+g4YO168Fjbct
o3lZc+abPZMuy91E3NMIWGb1dbi6PquBhUZvPIq7o83YfjZedRLofPKRmRYbMAB4R+KgaIkj67kr
5zcymMvC4/FaNl1TmCb8LeD7vbAWk/Og42qNuWHb6pa8iLlE9aLBb9mQVwz+8aVq8OD39VtSkeVE
BFZiYP3n0pvVfg4muFbBWK1rb6hPjrfn+b4ERsPpJqUjGoAgYa9ZpNUx7TSY3QBT3rEuk6IvuTss
8eSfXJz++GclyHS6OBLQomfoJOpa513Is+Nw/25Llo/RQE49NRMYJP+sm0xcUXUEPAAT3YEdbJ7K
VdsmdKqY/FY/s0rNhZf41crF5rZMVX9+PKhR9ucK4zKswjbc+4moX5KuECKZX4C5pBhQG1Cv92bF
AzmUR2og226q/oopXc6wEMN9kG0Ihs/iMZlnwNc2j7KcaBwTZsm2yezNG99r1Obx6oXzXxvZi93j
WZddeEmBzaFmlvO+GbNyG4fp8j0Ly8PgQE48jlpnSrWG41XtHXS6w5yaduMSaK9ZcmmjxaJX9YPN
SEZ1eIzHIoXSOmWq+DqtmQ3zuIvklWmR5JMKt49/XGWZt6X4tnMZRe4U+WLr+uYI+qq/SJbdAFvG
hyQODTaPbnaDlevEgwHp89jh2CpJ3kXjOfPrsdBaSDDMvb+iNrEghezar2J+idWM7V6RD+J0+K3R
pbhYl364NGXHERhQDo09PYfYI+coAMMR+g1+Z2V5bEtXHsk4BetmmaJVWw79nsVjt9OEqyKCRrIK
VTWcGCdqpbvJ7tp2IavR99jGU7VdYV03z12fYgx5NCOPTv2u5tRt5F0bcCFb2EvDjyHFmebGKcnp
snTHjFVbThbsBKmtyjV6avgD0YsfRIcSfe5WpqQ7xEF0tFNvf3Ygowq7TDuvWfw1IJkh92b+4UPf
Xi+q87btwL8TUwIA4zRadWnDtxJczaqDq3qE5P70aJKYaYJdHcpwpwyIn9C5U2xivo1RYzfVMGS3
aBqavJLmM8K0fuurQK/HBIN2fKdRy6z0byEkwM3cCnmibdMWjwkzEj5fUZifrc3aT8+ObUH6pdo9
lA0VsWlF75WTDtN7mBiXp2QYV7qJ5rfZf6/kclkUU1U+i18ZZ/ZPu7zaeX7txKI/vMZdpu53N8AC
9GU3rr3HIRFJGOBx3akf2lo0I4HqrmOqtqRLeEEGH0aYW5IiCiP6nkzRs901cimfw0EMxVDVodtZ
mTw9XtWE930MGg6KseWbsfLGE5rb/tiEYGBL43+mcZsdVGToUWFw61UINWaap+NcA1NP56HAuJ6u
VTJWL1YTAYZsdj+6pnqtWB7ITtxiG81beA5zkdEyW6UZS9d03k2krn8Ja3Y+9srNohCjTAxKbtp7
HQvbWW+FNFPezD9KTuo3P1J768OI7EwQHL24SncGE1XBScAAecfzIbiDZr40Hw5HIYTVAEB1R/y2
cHBlFHBjLQN1exg6ccf2bVYfpJrnnW96bvMImEehxx7tBJUwhEz8t535WYd3AhF240YMZQWkDRCn
aU1/SkLRX4CRiX0d+tW0x3YQh8dIMLIY+gE64Q0YgmRVV15SPEaxyu8LyyaYm2hWcxYs7Mm22fjU
6fiIb3hrjOvf6r5iJ4ONmasqZHmUWP48lfRtafn8wwrOihii8GuYGgmMevlGfOhjsaTspR9KeZMJ
yK+/VeC3qNJoSGGWpqt4iKaD83uzC3Q9rB6SSdN+T5MOMQ2bDj/aQYW56ILuoBXS3msheqhsll27
ksMEGntXeDjv9rOY2K4LjqYNFyhZsMYEYOw8nVqy4ffDZLq/tIlqCHXtm7fE7WEiZjmzujqPqde/
hkQdvNnIHwIC9MN/CyJbrRKX9Oc0kFlR0dnsOwY8dcXTKtpyCfEj9vkPh6Zhgy4N/OKY8m1z72qG
CSvLn+TpP49dcRrf7fb/6fBimsAkEcMlu0dysn8VL8JY8DEOtJ/PdY/2lYQxaHoTo8HiKt57D41r
xlWhWy+w9pgEpEgyG+1xktnjWS1k+uVBFP/uJrfkJjVgF4WIL4Yt/smk734Te4VVovrQfrdmMWC7
wJ2WeZzBUA9ZnlZJsqms0MdM+PUe0niWj1miV4+nbTj/8wfMyAE6cf19kq7CABKIfcLK8BRP0tto
KuKnVKAVrXXI4ToImfeqfR2WNNsZybpXI2mz81nh+VGaR/f6ENwfIOva9ZKmfE0TOFSYeeTF9nS+
hgJgvonL4SUR7GedTn9Kwu+oBzrUuI3kLbLMv/M9G+fp/vzfD7VoQFlZX27nu8QVUWc2eqKe3lNw
HN0+nmz6SU3QFIudNhHXfF9iPC9UmsXf5MTzlLd2W81dWjymOuJldOdbx0HR1sGSB8sxqke+f6g2
Hd4R7tOlNwfwfQe4MyuGdApe+yDLtl5prwHrIxQQLEJq/LAYZ6hoXSI+BFfl5fHgRUydaw/Atz/W
ud9Cu/rvjwcu1kcmzbh7nABEspNEe74XFsGlmdqfJGuSvbiDCElli4j1a6IH9UoZX64xqNNPMvqI
BYVlf+tnshzDrqG5Nw0Vjr9Y7B5SHlwpKP3LWYixPg46+mOHyV0taz65QYma4rB9SunCvmwh6OEX
OH33wXv53oueFRWRXxqBW/zkwprp1otsWRs6iBV22Xgq03E8pOOyI9FpbmPvp5rTGBQ8L1exNW1e
Sv2aNin93pH6nSBHsfd7mMOwNKGj0llgyi6XImnk2zQu6ZmZFOtGUJ77kLb2nqjdrqEKHtXD//xd
0aT7UvcEEhcbn1kfEZNGFgya7FndvfR+stWG9X78Agg5hMpB+SWb/O3DKcNEvUpijxXlZOHiMz/8
1pE+LFxTTntYCb+WRfMDC416cj6OTtq5bR97at3ME79BfXcW+q43h/ZtGKctbXq5DuS8YA6XRRcI
8jnjiMwJ/ac3ttSfvgYqZuJoBWbRR3Vq0/qpuf8bdTt7BxyI54gmf2jSmjc/qfddz/dfXjI3zrwM
WfLu6gUwFwv+tmPkn5JqBE/hix2iJ4iZdEgFbvVCzZFXvrcb7z/B5PJ2TtVlAV23KipfZMfZsnmD
M5tf6D2OFCBxFXpOHX0y2w3xNHlBNzsUC8Bmu+pHcrP1Er0RPX5rdW1R3gKyJV75wr3Se/OX8j3l
3gtlwv0cSQTUn9ffSsODQ11jgh65v5OwWl77GKOuQ5fxVCq/u3qWrKgavzmgU3982NtzZxNUeDga
nq6zP0HiFYjFnMM+Qe5mUfTVG1c0FSvfjcqtja6mjfEa+DaQ7GDaNux5avxsR5ouBvxL94BAoVOD
2Ft7pALDPVqEFSIaHBLaIu+XIdVnsjLAorN6FUFAXEUlrTeczwmUf5FtVCO7NXhBSHatTBFDmSMA
RLsHhSHmCD1j51W7OFbJoddpsiVxPWMbooq3iC90v1pB1vge7DsXCuhfYr43/E6Hjmbxc7SU1ymr
k/VDTp9SGeycgJFUDvfNxu2VOrJcIUvoLaXl0aubj2EZ9TPSO+rkOvI88nbaKj6l+eQjjZY7F06b
r2KrpNIoahiSFPbY+fFTHYZniSTpV0cRLTJEOm9foX4Ujld0ra1g18ml1bVdHGyFUMDwuj+to3iE
1wmiPOD9BC7CQiQ2+jW+rxPfWzoEPWIkDJCOwYxL2Q5Nq7zaAQIB9+2ejal+7SPyy8rJ5Emmypuv
9FoST659HXWYAoZxP3ZAZXsF9MKHFFHCbyZ0Qd6SNpd6mkBtjvy9T3R1hqVfw/MAPT4oEXzXZh3F
9fAWMrkJOTI+Y1NmFybqdLXAeH0t4YcPQ/PtUdwfD5mFxS3TM14EO8+pml9ZhbSDVwtYRiF9w0DT
7u2jgUuiWBflCPIhruqtnYD3cbOsJwlXfQmYXOu0LqFB1cGJQFZDYgyRujYKIpmXSEcdwrlF80q7
oiYBYAVvUbepdX2BQt5tHjRO1b+EyhvOaFULEzH73NmqOTCP55ou2aFF55bbmC0QMqrqObBvY4l4
6uiZahVmgHKSpjoBoLLrzs+QAly4gZa0lLuMu/YpYN4qUHN0wMQRr0jSY6tng0JrRGAOqrYshrHn
z6kXpOseqctVD+Mvr4j1LnPVdnkaAytrBhZeoJvpU1zSrOAe7N1Muw/07/k4U/VjTBJU5yT7i7wa
X1fEH44NUJcSyEHyO8A1ZCh76bRGMK1/BeTm5/zss6F+RxHukD6J2UF1vHmPSbiJG8jy/lgeHwLT
Uj1QYFsWvp9Vqylm4irNPBUNBlBvmdJbmQj5I4Tssa7ks+wXsWJ+k2FPaHKYOeIvdzl9Esjj1U2C
t1KKtfWC7Bsf2mbdcc8ViVC/VODAe4SJJzcRpKLc3HncmPt/w7aWB72YA0Wo7YKqpJ8yQCeSVsnZ
CyeELvDR6Pul884E4ZMgSYcsM86Wwl+EXZmW1OvFtzDfAS5vvubzFrYdhmq1ig0NVzMx9GBD9jI/
drBBP5MDCKsRWazHbS+4Oz9+AmGDLThqcmRMHxNMbG+LUBs5IVKbqrLZwD+hZ+aSUu81IXKz4PqR
Kzie7RBW8zlEEPFCnYOiVIUXS/l7eG+00ZS5fdqxt6grb0MTJgolYlwHddzc6nsznHoaKTtKvs1G
eytJSfP8eFBllUexH1wfz5Asvce71Lv0Wbrqg5GtjW00BnMYRYU1JNh8Pe+a3j2pcPrZm1Gjc1Bv
KAZlCtNQU1jEAOQxNz+BV0Ke9/6TlKW3WjpmYKyObIugrSmQaicvJkNbYAR1x/EOxNnWqVVnvHfE
qqpC6NpD8Dvm9pwsA7YDsrL3dxtWXf9cUfZV67GPYDIsusrTLFkNg8mwvv+/VfioyAj8FUGPCgWD
89EeyBJY07LY56BV4hraFlBRfzVRGZ34FJa3tCzTayBfpi6td9VCAdHdT5cxgFmVKiYOLcrWzq8a
XWgskkNYTiJ/fIKdScQ2GBILYHNtg778o1tMJQ1282I9+5z2jl8Cr9p8wXKaIJDb2uZFJROQBzf7
q1i5bBd0AXKwKvU31ViTW0o1uS0h5Nh0oTEmoIDu+TxUG8AauehLtl1qKXcOgMolFvdMZUPXxkd6
Op48fo40CXPqmndYROqml5QUJEFH6qcdeYmm/uCXyG8Obh4wm9ufzd31fzywLjo2eoLy5SIGPalK
tiqMipmm8mZiJNggRMbn+S0I+uF7kJUrpPXNU6XabRJN7MXcB0Ji6wbVx9EnGdPsCZEchCgyOC+q
rJEWA8tD7mWWQ3pFm6frTUWn4Ph4CId+3EWhPSSts4dpuSB3JdEPuQG4fakpxp67yTWFkEzqb2BZ
9YFkfpMng8QxwJH3W4/4G4Kl5BKnnt19ydZ3pRP3D+gT+7uodDpOC5+PifQyoA/k1wTy9DgGJD6K
KcuHUPi3OWh3lfcc1pZu64DCKjLk+HhQTfhBTDbgtAyFPfSyheSJHvCxACMBrCK0XrNnSYaTpMdi
At7N1oEi8a6ZUEMHj8hnkdXhLp0lWUc8KepG24sLaotIFH7KBn9To2+CGrbI/HEYPB6CBMIcfJN+
FaTzR5MxeTbTbC6zmn5Q7doXiWKF9kY/I1C/kTLlT+2YbNKBlwdb1b+/OEu+YMgv790JeBex5otw
K6V7+KcqtRseDhA1xmTKxy5s1stMzbpR1fwK754dp1AjGNN9IGgQv99bq2JCCKCI4FStTAP9J8ya
ZmvHEid4t7xH2s9WbTK4p9QTZssiYYAs4o/I95JiZhjMyjHFwOuG+a30AmT4MhceHk+BPB0rNUJU
HqBEItGyPOOrPDZ339hV3IPK4vgqkkDdqzmejrLVbx1r7evMymVnWDRsUyKi7whqnLTfmk3Tdug/
ChkAbc1HjlOXV+xPYppvQ0/Tn3SGVa7rqDnSukKQF3X0qEmz5PLOk/zzFIzE4ymfWLqLJFTFCP1u
XE/pDzryAG5mHVyWtkPK0sy/Sp3Ua4FZb9OEvLsOo2AbOsVR8XiaRdFLHZPhLH2AX3bCMBygH36d
mwqrag5crnkHnjBibC3u4EzYIPkXc3chd3FnkHG35XCx5mZSRVnb+HlpRfwMA/4dofvu9PiVchVZ
zWA3c9zvTr5e/EiMPLad/OdpnxEJLttbW9rh3oiaYAyONfgk54HEdiCYmL+sK0Gh2o4Csxk4sR5i
SR7BEEdqXCc3FNfi8awWjr9CAKfIcU5prLeMOuwMqElPVVd/UpAJwCmwQNVQTgfjwouz7oi8fPK7
EckaYcM/uKdifk4yGNZCqvLYi/Fgo569SL/ZKep2YrF/LB8bqC93la5G/r+gaDtwLupgG/o4Fx4H
d+VQfjocNrmFrJU/SmYtCTmhqem+jMzWzeS0NGB07sf1VNt32cph3RsW7yDp2fclNltLhvGCkOor
WUR1TjCAFxjXvR8iWRDhnuz81I92xCDPwfg1GFmRAK92tWRi3VpUDO2H9XtVLU+t9fguMEYXaOjo
KUA4CVdFcPWRkPkkRWe/TWrqcsIyODvhWDwaGQh94w2dd/ckZnyuquvzIbP68DhrEWTA1EpavZ70
SqQCYsV/PUQwNYoh+CCT9lDAIelh/24RQRbfxnYyJ9yBMBYLqb1bkuJ/GjTx5sEaV2jHUNk2temC
Hw761IolqTn4WiWvsZnzNg3WI5YWy1OKKwZiN/yN2PjqN4l6Cbm6JhMDRjkP7FbLeN4NQkbIqtXR
VdYLDOeOrVXj+NcOaO+7QlWTPMcwcKaowjUX0Xx2SRJdEybiK6hNBj47zXHHitjHqLHv/YLV5eT+
q5bWyL/x0vbnyWAUypUtZRFG6lMvWQWqjPmi6AOIE17Aln1ZvdV3Ui7Rkp8WlmXrvpcyt0kbnISF
zSOj8n3BmJyPdddeSW36jSn1k77780ndnlutQKMPiVwhsXZjYtDb1JPjkUgP4+UdEGrtjOQqDuWm
kNAzdZOUxy4A0IIWKto/zIEU0MYqChFEcd1g9yl1G2TAulyShf45a4WbRrJ5lJukSdOT7z+lCKw/
e+NciCmYX9F7+89s7HdVlYXnx8GMVLtXmK4VuwiAH/JLuOnibiYNqkt3pcluEB8NLJ9anOP7rIXP
C85r3+SIl9ErluK0SoTlxy+lwlcZv5n76bOgHu17e28jyQsSnuNuNNCfbSOOFWL6cWzlGaN7eQur
oLtGxuQduDSoFh4yyXe8IEqRUywHfRP9gERLbcaPtqn3/QTPu54QLO/i+Zvlw3SLHCq6N4GWTkRU
QA2Mry1fdmKS/NwgsH2NQrUhs1sugHnfcReEOXqLQ7Cn7NJbF1a4/KJUu6RDPonefz8nEB5gIO0f
/9XjV43lDoQxPHeUrQlI8oLpdwniZ02fkMuG0x5Dsa5aeRnhq29BJlfFA9x/9E91gs8zaDow/skE
9A52ufHRb/U28oqvof0uvz/MmNhO8eV+LOZoPnFMpW5YOYFwchqSH67pYcgEfLwQXDOBXMLYnwX4
xbUDbL5+qK1Tg6xBCfUb26wI6JRsSkSJ1D3kt0gJD7jDipv9BpczoPoVEGjnlZn5SrToSh/IPMP9
Q7vGND9LFY17a5O60Cwq9xJ6V1G2EF6IbtEnJvWnjb3muey87IRc31UD0jwsozTn0QCXhAq8wSf7
0bVgjRrVutVDoNfD8PRgHz1/THITxD3YRjTDSJDZiw/0GdVIVAe0PQhCJNMN09FfxuGjlIA4t2E4
fDoeBE8Va3+NHoSZdAjYr7iz8NdQG+G9f+/QexZdmSIHwpEo7Frsj4CMKCc1JF4od9TlklnvDFW7
TCC8fPTTPF86AHMFYuIHQSw0c/JrTizZNDx4jk0NZY/B39EJvD/LTlCINqUt5x1Fjr5HdArZTn/Z
TjMY8a5yDa5MYO+AITmNn3AvG+7SAF/pIr9B0oCPGyj4Vxrhq4QGn+DUHtS4DnuT7gSm+2ImA1k7
z9Vrinuv6hiVosS1Ji+zNbg8xENUgIRDt3ViqNd1qfH/FtuF8BZhhxqKFGtNYf3QbTqvxZBWf7AB
Bjio89uYjA5poDTB3VzwPEIf/n/Pwh9oSQHOOBzobDyWswUInz1ney00X2vtvcPPAOeAW5NqZCH3
uNcH7s1UA0XHlR0+RveE4mYuDrcs8jx8tOgpFzPDw430oQy7fm3q5qDaEZpi1/4OBvRXjn8bfYjD
EQTgNcCbBfbVJzMS+GsY7shC7otSlms+KA4rZFpPJlvhGonlCrmpCJ3+Bqv1fVy6n/VSCK/x1m3U
KeQsA8iH86cq/3R0uZX19FlFRtyHDLkCQb/CyhGHSj0lftlvytbroQDTbq/dPWdQenSDAfoP88w6
wXcoLduNwN+gk3QXUWe4ROhdm6Xc6BoCSVU3KbB8TiCyImXsPPuXe/FwpGUariDaQ9LmGGNGfzkm
3rNrUoRCA2R6OtlxnLOZzEcPl2Yo2ho0jrzK42p6zsJ0OqcMkyC4ob5YRpgsi8VFPxTo/VER2m/h
VeDaAll/u+vsp0TwYTXBJaggA2VRcuw8BvMlA+kxUOi8M/UtLkIbIfIbJ7Yh1llbl+tEUmiEM04Z
34R0izByEHFcuTY+L5mgqyhit7mOx+3if/Zx9tl5o10B20nQdeOKCI4+zLk5XdWw/1Mf97KUKZLE
0bLuhJfA/sVlZ9nzqBq18kbvo/HFGlwcpvMy/egTEa+gt4VFJjEgTmi4jLK/qcKdKkhdBbjAA8Vl
maFXMdXoVRODAU8rvq1q/86hZukBdz44Qo+jpqBKXMr3Vbp8a9tO75YEXWyP0gCWYqAIkXRhSYG6
1VtcdXXyXBBs29b+KXmZ2xZ6IzIUuA6GQNz0HDIEZYw0OIpxQmJzxoVj3tLm1OvYBsumz2MyT9eS
TPuM3alxgTzfjLhayircZufVdOU3sI4rD/QM1K8XJFraE226rfYmidYJzkyIkNHketw+Qzu/CNDK
rDQY+IS0RcKHMw/NyuoOoLlVfC87gqMTaEUgvRfcG3UytN7XUh1UheNpkGTIkW5/1njDAHpxMoRy
rHLokTsvnp78nk6HSOzBo0BER2y1QY5e6QT5BTJsst99UAloc7gmhfhCrp3EJ2aS2G4CKFPOJ79J
xtQG6SmVW8iZOKkiSIzJHBV+wpu158kdL9MXdIC41McfPvskAZdpALOEyXgNpu+lH7CCcQAn2msv
gAZ/Zr65R2nq6ySCBlx/ia/Tg5MStFcHzpDGOU2rFn6SzZHI+U1l5jZx9twNjOexY2I3mf9H1Hkt
x40EWfSLEAFvXuHa00qkyBcEKQPvCkDBfP0e9OzGviikkTQiuxtVmTfvPQlxB6JgwKBkmPrL1FlB
ZTvB2mT9qV4Momk1Hbk0VTz9hQV8JH1VSHxhjCze1gFLpEzN6iTsPo8FI45oEs47znjn0eI93zCw
zJNVXnnHm4PdFf+6RQLxs3PMw/0SU5V5kESIyha97AHJHYiQFgezUDm/FxyoxuRc7dJ4zZIWqUpD
pcA5ETLRnwLPGopgnHIjxL5hECH/RvS5QUhpYyez8ZimU3pRKTG4GLqj4uKetxJq0CYbDs3K47p5
L1mGYKfOAGxUcSPg2/uIn4+cWerB5A3S9U3z1W3+oxO6oGcbytBc9L8VQ+mwKHFmtkpz0y2MfYjS
nb9k2hinbV77drLY0dh/J07X7r0PKt5EDLVl7uqb7tr72upVwZwxsKE1rZmLNDU23fmgVqhcLdOg
sCao6XcOJDldMvhPUil9VlelQW+KKUqSOT8kLtQmXUWNTZsNnks3PlQjD0FiNhylbeyG08b0wFZq
yVVCU7/OgxZXPcpnWhyF2zihTCzm0WW05q0MkxrzEg4aN6jz3L4RcuvTf8qANyBZKdtTDqSwn3UR
Gx3z8Cxx47raIrP3bD8tfqk5t7HQtQM34OSv+NReczF+EM97dAz7F1ysN2zU3aPn1kAm+OBQL4da
BvnCXp5xK32oDH59ZoHf4NbyYEgpX02rPIHusp4L+SU5rELRiq9aq1K/3pF8ZBRBkMnfzaxjPjIW
7thpH3tosIlS5IzCyyPLbV7qdQJhQ/IXxTr35wG3UILNdcmFfrTF8OY4xGcMCB5L8rhV5hraFTNl
09700G7wFyPB52ExwsAszD+GpMCgRk7CbBsvmpEz5Sq5ZLlIKt+YcLRMqfLXEi6JzkR7wJ3YxKny
IGiDj4SVKhBcb3zbF1NXl7graF02RFFUu2mjhZsb0fAW5XqIbOcFmvZh84jiB9O4obEA6D0jE2oO
gp6LBThETry1jBEIDVt+YmR10Pfcb+uAEpIu46kGiBGMRfGNJQu3r5Jfl8T7ws6Da8+eeYU8ce5h
PdaSA3WowHltX1ZOEeeCX6RZ/+064p1P/ivT/SrS8JRgLM1Io8yq+SSqMdSBBDU18TwcgqRJ1/Fz
psI6uHSS6JJco9iiDDkn+BvzJ9uVMki6rg/GtG4iRvGG36wGb2VSaw845LEE9XCXUkQhpYkWw3rS
yvliYJH/0TRDG1OmYhZ3v7A4RdnghoY6gurK+FTTxSii5iT2XonFOgEWO+W8dLbpl01+1exKpxIv
S/hfGfPWabKDbKjGwB3qwlcKyn3L7dDz2y0s6qW8Kg1DyrFgiC0chpVdd3JX5w+0vw91XmSUdEyI
xTRHuopncnYn/TijLJI8HK9EvJMVkS/x7Pdx4iI313oOXW+6yWLGw9Qr75Z80812CIHEPWNa13yT
xx5Pddw5FAVZSw1B2vENoIJNChJsnuzJe8ImoU/N5BwvZfZL48LNi/a8rtRaJhFpqvdIhxTYyQqC
qaUyqieYBgaRT6QiUFXVqntQ1lM+AMoy24poecK5SO2X5T15Cb3lyhxd7Kere8wZme4PgsltXsNE
DY3BezbTPelb6QemxNAx8Vsn8+/Ocf2E/Ogi9RTVeGPgahVE7mdqcUibtNEwK8lr9TdRpx7NTlVG
S1X8rlQ8mODDNPKJ0DtnFWikVep+YWfPprGk10l/YCSRx1uD5DcmBkJ+PZzpmDzqLknqu3O+kmaw
EDM4TIFHUhmpfLGNeBZ6+lY1dn/Sld9ZFyky7GUFW2xouFmXMSQzcRylfIcTVxyQwSm9qpWHhlA1
loMOlop4XT29inOCMLng+jY9UF2KsX9YXPtsz3tFXXnDhRoYHiPDk4ZbvUhp63mn1qBWe0L0SRea
xfhjbaR60BztSCxCibEYO/7CxwEHxFFsy3LAusATIOC4qkV5sseDteV/Rmt1jr3mHMxeamGmS0JE
G8+SVqr2sR/HE4nTKVwLjoJ2s0G9aFGbe1RIxUU25yJxEh57KEPcwQ8DdnbUCyv2Rt2Il2Ztw9HU
L0wSED7LPKwthCihTsHUlNVxIc20JeMfNfNe1NZe4QbqxGDFfDKS/hcgAYQwg6iAozsa7N6DsREA
d4rh7CqOFWrAdgvEiBKfFRZ9Mb6OFoep0RhWUBvjZ+U1ysvCDC2Hm2E73009eB+qg4kJyHHuT9ZI
7zJOQVIL62BWqRPoloB7AIItcdDUcsYvaZLYDAkSQRek6WFCrNlfmmX2h0YtD6VyscciOZdG7gWN
gl3LQhUfR7gT9hYZiT1CKtRS31WTDAJiznCgQWHGomTW8jDzFhswsqJGuFlsT0kWkHs7Ty0cQpdF
5AHQmqfWwWbSz/Y598yNEq0FqkcMTS7vaWaW8FQzGdWcrBm4kajuQA4P4O36whOH3PtLoZUd6sV5
QvL3x0oyNmnXHUZcw8pwtaeBQ/ngMklHHFaizpJnXu5bVgJss6bk2V1wIFZCDSGtWCFgzA33ie8m
cwZ9asMgBFxQI6vuTsYfuKDFEaKmFjDyChYsTIhrBXpiRqEOpcm3UjHEUifuuwnLpupwJe/KqSzV
N1HlMG1xIxRNaQSjDX9Advgc/WrAhIIJsAxzrQxyE6/5TPo3HEvxaWQEnBiIPrJLyz1gLu3xCOPe
QL7XXZ5HHLRpP7w3BD1jGhUcNgWCH0H8CN4zyKwxP5rJFMiRRnVyayaG/ITc3/KVWeGooeAIjKxV
zYCjPZkJdK9l1h54B7ejXHt8Ct5Pi8rvJIw6nJ3k2xmmUweLJ2JiDHgRL/Tu2WTkU7UYNysFWLbL
L130hMvIVBBfxh/JCsoQBTyN9emgz41+ELYe6hpmnxYipF4SniHHvyL93oYhvfT1OkZAQJunfr32
CjmzwczoNscy5UgDQJCqjXEdh6aJDNH9bcfmGcSs5HxgeOI0H3j7ikOXbx8tZwuvme3bhb2bmXnb
dKjSVEp8ZMWLYulbmNPOcRVyBprqivSZHYAx0e87hhkRz4sNxzxO2INvo1yyeEdwBXmtXdYNxHF6
wX/oHu1JWYmruFsotKwKhkWgY3+VutZx/iPNckCMqCb2Q76NIK27Zr6km4wLdX5NdNe7Zvn6ZmzW
GgnlWVOyz9Uxnp1GboiQWRknQyECIMnWjhDVyBnoWK051HQXz1dv/i51a37uFPsn9j7jomzyVRW/
cpPAtYPhioEnFg8hGaErSexSh4V9nnHFTp6PSUv6plq3PuZMiyPBZGC/PiyTUj9YjYoiuvZn8LpO
gEknizzTQCMr3gVm34jKNztUC11bjy0kFiaFIGHsIxC2h2rJZkK5dL9OqgM+uOMFcuug6byVU8UY
dAYxVqvDE544DF81dElLL89JJp3Iq4eNmfbyKZr21eMr9+ccp5PECi1YIOBnv6q8XqP0CJUXiCdz
gfGHCl3ggVzxkWlljr0v+5l3WDAsczTiRlMBr+AZ7U0jmjoj7mH0rF2/BPiuXlrU6KifvzcssVFW
k9Csm+Yy9NNxnqbtUS94oj2LWtgUL4x/SL+5g29hOvalcHM+UvPPXHR25CjLGC0amTpwM6Gq1Vws
0MOpa3E9EAsNUc3xitfGpRq/iq50rprwtSYR8ZYspwFHf4A1vY/QAh62TNXCzkrP9qTjtGqGULW7
9Jyb4NKpaf256D+6aXgzRRWvlc7TURdT7A7i0UlbhfJgPXGmdochn34lMtOOrVJ+M8hNz2jMBjh1
bJZyNrHN6Uq0WVP+Ojn2GZstjDFPzfzNAf3wMU3NeJ5M+duqir9TZfDEeBMNwzL5SUVuPR9+eE1r
ReBSq8ir1L/VrL8g8zYh3dxCL+Xg8S6+bezTcd2nY3CoTPSkDfN/OAIfE2m2Bf2MkrGZhTxbU/mz
LVCE2gqoslai8xdCScJ8m3gEsFWpeXXo7Hy8OP16XLUp5aTXrSMw+qcim0FZI1vZjlxiPbUssh0j
OHAHX5JV4FwwZ+eQWUYZ6tSEpjltN7WejoZrGf7koYUnEqmJBpRxjzpB++yc9pAsKxDvAqGn76aD
kFt70kf9F7a6Cf2nVyPN+J3LXDka+evqlEyLiuUNe9+fzoRo2lt4lkx0knwkcG7rL4CSbp2D4b/f
ai1Yxw375+qtD6sgtvNgDLyxE06WIKt4j6xcR6U2CJIb8/eyDQ8jkzW/nEkjjArlX4OplrgZhCZi
9b5drceR4a4vtPE5wR5B+eyGVlF1AaJwRx7gojrNly6qq9NVJiZe7TZJ69+QVSWuh/LRnnoPUdNv
MtS4JqkSHzwNch2TOOgMn0t97QdciPSUUtDfZuCLjw5NR1b2DWpQEiO9jYd0Y6LJqoGr5VS3Wf7o
mpwI6ax0R5kwX7NqCx97u33YoshuVo3hQ5vgwCo8n7AEyCpGnVsYHBwYyCah/F0N/U1mih7Tf5Py
IqHodgx4NeIIvsG/jr3mRg+ZYCTmM8LH+jNLxDGtePJrnObtqdAR9/pemaBT78Ksz1wIbcgdq6uq
rV+T2qnnyW2+EGNUwA2oxY22gu9oHrDU/bQ81Ti2ovjUjRY2zLR8S6upA/RfnoJhepsaxb66xcHg
MSzgx0TNMrmox9vFG0Yd30n2jtKoA2oEjZLksA4E8vwB4N2/bO2fNsawvbaUl0TFjTCVDkz+Srk4
ai/fWe5wVGG7BrMim8g2cx4X8nccki/4rJRAmdKvWZ3No96kJBS5X4MGhAbTPRVBuxmhNqrPpSWT
eCgNpphr9ZlD2dChQsiVzkUaRH4SAIKFw2exb7SnYmqqaOibKVqN4aaM2eOktL9NTPn0cVSRLihi
jt0/c6ISLKy5QldGWu+ZMxaPvd8wjEl1oR8Si1hrt7C4oSQSG06WjMWw+IaQ8lQbeMcIWL5WTr3G
ymy8Q+5cQZbMC9dOMJV0uTQ6iCTT/C6U4UOpmtI3NjDy64oEOFf1a6rwmEptuTXauRvg7GwWQRCp
4+WzjT/DBgaNvOmzm+AaEkYeLsIDGWHoZWiRz4fsR3WK2cImUVhPkWgaqCtqDvE8v6xlBScbHHLk
7NsTkmpXu0uZP7m56WcOjqSR6fglEdbD6Ewqr9ok6edFieYD/H+bRUrzq03g7pOvrEhkAIyKeFyi
5Odls1/mtlDi2nSA73SEaApte4Fk/CRqNeQDXzyX7vw6Ouhw0/q2yql7JXcat+v0QZKhveIpfbNJ
UC1acgNSfKvF8go3v/XtPnllvEHjp3/lC/p7yV4KQ371Q4Y+lWjNdfolWVLR7inSKsvpBsZUjQZ3
XXwnH8prK3u8nLIsQhAwXK90u5zX698+0UJVL4zrhDvbWsSn5q1o5wN/sC4AuUkt+dOIfLjMBa8U
SHeTICFTA4DX1VWrkvK/H3iJ/ZGRT5SuyXaY6vR36xZ7zZf9McigH8w8G7A6ebFiug5WB2pkdi6U
ONZp5xhlzpY4bt3AO1/Wh9Kg58cKCBT2Wxh494TFJa9hBE3UJ1tna0DT6p/F9HdBBPDnVNVuw7Ry
mTqZ5WM2/l4M+S+vaXiMFdNp82dNB4wBM8JnZdq/Co+Gu9R6fzZoH2RlfDaZ4cKnS05az5jJalJU
RXTYbqUKLItDqwzagZyiztMENw/LRpTPZnbUMVuQWCoibK1T4G72DyF1XNAu7XjaqKFMkYBTWcTG
tEA8N2b12FWUUhshXBVXgL/NSIg8pLPJPYefRgmJxLN/klRIUbrHErtQt41mNAjj78i0wdOM74XW
0t/UIaKArx4nNFLGFZIaf0tPslORujAD0XIZGRsKZlT6hQtDGOzJWCxM6M2bYaRvJsDra9G/wwcl
/qTLHbJe/0yUjQtfMej2Jh2/vQs2f+2ms6MWf8csqc4sh/2is3tzNyc/YZkFeiCHlwGm9UEgZOeq
ZgbG4qJPmghD8ms1JbEJTnQLqPy84lHS/2bW+IfXnK0gBXJ4kaf9Z4eXWV+ShGZrECFJuYO3FNZz
ZTbg0bc4n4CFbN2BkRLUzsFNI77QT8theGFY3rvHcSXyvd3GoqUr/2Bq238Ah5PcYYOqv48U7EGc
UN8+3A6R2dLpi6d+jeTCB0+lCVNRAzNrMmPHpkbiqKygfJW9eTMsygKzIm65IQ7F9LifyTrCiRs/
WT20RLgDkUAsoGPJQn9NeQdYLy3cmPkvNw0QIEgfEXzTNhyslqtDJgwTWXtQFjMvba/nYT5koeki
ksiVzsrLzNfNk9XZ1Zb3yc3yKC3bM3paFfY1Jo5eop47djwkq30TDLcuSD2hxKwVaZqGU244qOrc
3SBxMR2bwi3DTe1UOMj6YROB1DhrrKz6mYPrz8AlnTFb+LZaMXtbGhBBFoGsJDtuNPGBSr2rLxPd
agGjwZMunoENNhuxjJMi+NQPLReSkiMSeIaNEMYgN3Dm9kEzkAqoiZZg1LNbSc4nMuS3bsA5x0FX
k3jSyjBtEeHtbqUT0rKX3tYPTHaTWPYkF0ZKxlytNbr64WC2tRWUesnk33rvshmYHj5vw8DYTGTy
xNyD3MS2J1Ht10aYbWC51QmuFZHIALJfz/ok6++EJ96bPxK6C0916pNW26961npYMTREVYqPISGe
zbCg++5p8df816iKOerdVTDF5YOYcpyokuJUutg5lHkNwFxGdWZyAUBJ8BMNf39CpD6x0Ocdl7p0
alHW542lA/hvVpovik8gIfxznAZM0qRfMpcLwBohC4wZ/0eXjm1YjWeUEZx2NvsE2um9xj7ZWkn5
ItrqOFvjFClw9IO1c9l4ZACVmj1KNWBYHGnlYao+4e+zLCDRP1LLqM/erg3uMootVpIdc99i7nIN
JqTErzpdRdBrb0BxiETAgw1dh005mtuHDhywkNf95DZKTsxS5kG21Vc5WHrAJNyfBOTQkVYqaGuU
NnTAbCmrwIXrEq0t/yfH4TUgQGJx3lkvCllfT3DHustDY4PJd1WE8hFnS15sJEnH5XedVMvRq6cu
MFum+YP5jvECz6YzlTfEG0gbRstDVrOoZWQwV4/o5LMtmtCzmt8FCXS1d1UoBit4KTytU86b7+5T
IxwCzQ0fedgbK7s9rLJBtSPLTyPNfqraep68/H3e/cmm+7zpSksI7oA76tlLzeTZrgwm2dV2s0v3
OixK0KpWe7EtZQeC9f8qlhoFpJN5oJytvrDgwa/TBknYU75SQKeHHriS7xELJhWJ9CzZxGClyYuq
g+bTAJYta69Q/zs5alCyoxI1CogugXzqUUSozpm5ZuvjHPc3r5xOMzQXK0NDEynrSOTGWhCn/l7g
BUQJtHcaIXWArsuCJiVB1yRyUmN1P6zUwBZ1MrwJQdYSXs0oWeEzJR2zC4dPkSV+YMC5aHZqh9sG
JgzgoXNsQYTxuXHP6zTsoBZ2OBXtc9dndqg0lNrpqH/aOhHy4sWdFCWmxLFiTjlfSAi4k6GGy8K6
i90C567uT+7j9kRMCgJDbzCm88Rl40QwRopgLbWWU56XB7muf2nlKn+z+dTSnSjKsFxZ3HAhxmtH
vVwjU9CDSGkNUc0dPJKKOq9Se/CGro9L2fwwevtmGO72IGYoTqnHkh40yFNdZCDRlbVmiwoHqYru
kY7Gy5T1kDI6q4xxBoyB5Vx6M1t9HIaR3Rjmmewij8JSJpE7L0dTzt/qVGPE7NgTwjv/iORIvYlm
ENaLFkbMs7frxqBtK2sjpgzGOwFRZbQL47j9rBr1cyYR9JrsEZGl/M68qn4EfPYgyt9LNT8hVchr
ZyMhAbknJLVURGwQdTDfnFvA2XFvOSaaefarAHvDxPBjBomJxXYgBk7ENsKO+Y+BmoXgkT2a1pIc
7NFIodVoPxUWHJVFfdOMpMPBqSohvubnlOBPXuTiYtb7cgtVe5OzykIsUCvNKP9O+VDHWEMULgm+
qeED7gyOFAM/tRSfTcmkZ+CM3mw+wnlFk+6Bb055lo797mq0NwPDAmL1NLSR3q8/BpdFXs1IXVI2
9AFJVwUZIQa9tnDjyAEpkQBXmlotrMHtR5JmwHlBKsKfzUYV3G2HIukS2TFT5Bkce/FMEJ4bKKd9
TkkQVH/NxnMCnFyfStuOLG/RYguMFQ1x+oPkLM7yqjK58UmLswKIlJcAkj9bthWn2FPdjEGD5gzq
wcoJDCTumcFbXO3m/ZVBx5jNz1rL6iRNNTCOpJ5zNtoXASLGGQ+lgwkN78WnV0qFHSu9SXZRDRuJ
M101tN0JXFwLKirXNmJj+VeV6L/69KqmgoEwH+elFzRVqpE+l7aK/vBYKcV6QIq7qhhffI2VIGGO
ITauh5fObVbUvzz3tcQ+E2VOYkITfjKxg6vVrJhMin00tzRiQGOGRq0iABgsxtrvbnuq5ZWNikuw
2ErUFuC5Hfj8+AlnaDJrrdSRrjhlmC3sDKPpZXKGxUN+wzjcA7JjG3kruRYKzgMpuDmFR7/m57wa
wdQwQXblVsXOGSLPcOkt9U1DZoRsmWLxoRqUZMeuJNnePJvKiCMkZtEcvC0NvVnI9nkZ5W0WOnZ2
yocOEQoLcHark8wLU7p2+A3IGMvj2ABMVfYQCYJ+75uLoxwVqX3Kfa3h64z4nvKXUb7R9NtaAzZL
szJQZVWLIh9SNMfzonYvRlofJElSDjzhXZZ2fNI0Npn1RjcSpXY+KKd73CfXviSzYVclfAQQxbce
a6svVvmgdJN1Tk2TZLY93jqyb7FTPOnKk2Zl0B5VdDZjcI8GtZO/dUpKw+iqRNyAAVsLG/nE6nrx
nXPRqjNWLZGlT4R8LR9LBi4/DwLFHuyDFMTbgSsOaxJ8nYUPnMH6xEBkoMhaKx0f7ziuppTcXRWz
TxQ8jx1SyPOFfXEUQ0GIUWiAMPcavWOz+KhO/cZy2P004S4rHKycNcN+RJcfd1+o1nB0QRIyD+DP
8aVk3iXDSR+kOMQZ4CPp3f8Y1WF5wQXs+vd8965d7bzlsZj5GG4Diboc6zNetZ/YkwDQgncdCE8h
CsKQ51WkMsuLiFBVwfnspT9a4e6Vi/xeQAyZintQqXOfubeGZzzY+4a0jPuy1kRwfyEMa0ZyZfvQ
bn2FE4lhvcTWbE/LrczdaMMgdRI4Xn8ODTE7Vun4iwW1ok2IWbIIb1fiivwnABX6gU19kbJ58SaQ
ZrrCusD9H9UsliAKMchr0hb7/q2SWKbMmh/S+8LNTOG5sIDzTh2gbs5DgCdWlPFXNPI/VM2MZ3rP
eBftfQ+pTuS6YMvJ/R2z83Y5szvgyVrm9Xq3pMIqMYM7Sm7GAsESDyONyTrWwJJGhG98vo/AJMxH
4uwiTKCyEBVac5yOGn5KqRd6oPfW7//wa7U5mj9sSuZdyqXSoZonWUy4DLF0Aq3iOWTFeixloGr3
FM39h2ZD5MlG46BN4mljlvK6eIdhYeg8F41yhLp9UllC8tIyBA5YVMEMUyEWbDfO7f73J9a2ZZ7h
vFkLmcUUH5KhVAeHGkcisUd3coyzwjSa2wVWO8Ci+3crrS2BadLyz+gL4cNVFj8Jc0IKy0pMpnd+
ryoJYoLiII/LRU1NWllhgfx1pJ7627TUEDA9uMpauR5Shb0WqWsV11lWP+ahmwmxegMJO4I4pUPI
j4fH4AIbCM2J/gdn5Ic5qCprUTFRYQPxfgzNSewxuwl49n03Ss1qF9YqpgkFEih2RJrO72pnxTxd
3jR1WEKT8MPFbB3wtOuSBPnI+Tjjh1Nka/1ZKoOkG/ruBMpqrbmVWDxHr6w1f3cCyKXbc40EcOBG
bGuBRzRbboDFD9nQ5Q+4FHGfZvD47a0qX2bTjddCg3O0Oa/aPUQ51P1jw68GgSu3TRqIPvoWOKol
vqcEjRi3QvbcaIuBzYq3rrAZtyz5uP1aCiq+en5qMtn9XKFT8SIt6a1sfiELz7d5B+ZXepNgg52e
ltn5UA2TDmZaunrflbYzRAatvnbJuj4VPWW22FJCN/V6Ie4+PAuTYvFOT9Iye8Kq1+Ksreo0NhvM
Vhw99qXe/ij892glLUlAl08XFo5XBxJAmGVe+6a3LSuyZPuk62ULV77mQhqlA1mm2CPu5FTx2DHG
NjsWjSkpltl90q1bo0FidF6fYPEzziBXf8fD5BI7lZ0VN60qpMZGt53Iwu2bX7CriavOZIHFo7US
ilH9Qm2qz2tmLCxf6X7eAevOmoN8rAzzQST9xt3lPClWwzlgaNVlHUSQNIg365phfxwKk2DYrCGZ
ShU1/ENMC/1jMcGlgQU040z0c7BjcVUBYiYHdy4d1jq0nlfFpgYQOjUzEZipV5ythpJ45AB+MpgX
7xno+4uKNSHquoJdi0D/mBZnOCmIJYoMxoGB3hy0PIBHd53lESduTZu8OwXNer0OaFXZnq9IIWVp
hvM472Fd0ORZnBiknWdH0SO1ymi097ckyQYC6yWqPH+ObAiD2wc2sXlxs+MxiYJoi93dGpLi8SQS
JsnrfG5NS/PvrF4KO89v5rl5UQrhxM2AL+///3aqqt/gDpxHMTH2oHmujpWRfWE1P5XE3vOlFQcT
FTJaWg0cPDDwB/5DXHr95Y6r7veURpMj2NTNKVettzYb4zueS5g47O9EuqWucUaM235uZK9Lowvf
g4JzPxAJVIK+aKrYHiqsAx3tD2spaJJbF82KgOe8pP+h1No66mupXu+XbZubv62J7YkCksx13H9g
CaS8QuPWjsXwyGjkyiW9n+//90Ptfjh6qz52c/syoyVQL/Fbpp387maQQvdfbUbB2uh5nuLpSEew
/jISV5C2HrEjdHwIrNU0XpRmiPpRyM9mpMbFTGjc0rbOr3gY+A2JoGFhWqPueRvZSTi6y/rL0i+2
zLxT40xJwEbD4lc1OYxqbYXOQtgaosS+oqWSv2XiGh+501+l+mvpk/wvRBt8HBoS9X/UoKG14Kkl
f1M1I2xhkwBgu82bosAQx4rygcYrnZ5UTb+ksVbiAjCxGt4ZMiMGAV9DWTfsftrxjvpPa9Xeyro2
biJ/ux+0SeJVkNSGX44o1IAzxXtcuoQvokmfoClaLzoYi7k0Iwi7XPpz39wwlT3DpFdC00j55nZ6
p6IlnzMRkDMByOTYgPSL7ugEmc5Pyx5yK4q1O62Kk/1sVu9lBcL+sLJp8eeUa6hsTgHQff9NY8/D
Wdzo49JTqm8c3KOlFBcXt/mtXcoO7Y1U/zYAb1YkuNEu0XDUOqxNGSvBau1iLp+HjsN4MFF0WY+b
nIrVevmPjVbMEADSdMerVAcsItC4EySCvJePuSAqr2j4Dfa9G1ujXv678HtXejjbGVYR9FNGvpTF
UElFsxLyfhyTl2ppinmv2QjpBVXjkNoGDTk0088C0RGX26Jc2AzN0ifAA9fUhCWZl7f7eaKwkxYa
nWOSWAFBqFCF+DUPyvEOaN9Ynn5Cp6BxmBgxOmWff4MzeHY4sa49oUFfHYV7UtWyj+bZgY5C7DxK
W7Hc+urfvcKpuddoX+E+6fPoxCVbSi//3e9t6axPrdu9SdPy0G85jTKTYCCGjz4yCu2lY/vOg6sX
5kvB7HWz2WDsqeZKWZrqiDXTiSW9TGtGIyHLsDpoj2ty4kMpgslLqiAnYBIyPD6rOKoex6RlLr4D
z5kluc//fQmYChX8PrI7Gk7ava+YA3ezHViXoevOSrHvVMHlerYz8y1Rkuqg5cwd8QbAxIMr1OG0
P3qDKI5csQhPwIx4Lfe/xKqVJzbH7EsW2mdbIYhWlwnGEo5/csR4qUT924RGMA4TS4SFesMCaKMB
2fyKAj5QSMb/aGZ6K6Uwibl1w7Wwm/6R1Bs9A48DZ8n6i4w3HLb9e3JIVU1SoVkj7h6jFmjXrrXD
WVfF9c6Nmazuf5E+/yHJDL1QfXNO66CacTEz4Wd8Y/Uoex2raTLz98BIgMcqukN+SyZCxmiYz6yy
BFtQWydsPg9FlbGAfqeya7Iwn1K2tzcJTj+87v8AivB08JPZyg6kpsFUCOvx/qWw2tfsDpLcGsdq
ws7OiWAuchLus0FdP6aM2W09DI+kcKxXb/4J6eCwVUX2lbLXMyhNDX0yt724VJmnwK853DGpk8zr
eCqNp3Zi6Z6zrx3QyEf2BLCBobJhuSb5e29ZiM9IAqAtc3NncU53gPH91LcyauU+dU4aTiSylDko
nh7mMbhAAI8D5eS9b+ukrgeYJTCO750aZqo0Gqq8PeyLIwg/5P9UkH4t/v94qSlp8fgZR1LIONt3
8L5MZvNUzJI8lGNjP+zHJZI2w2h55w5oRXWaSyiKeM7yaDC9gr6EEtnes8aQBhho9Mv3oGJqaVj2
zdIkVuE0CZST/36qkAxBfxGh1vbW2/8Qd2bLcSNpln6Vtrou5GCHw6z7YiKA2MgI7qTEG5goktgX
d+x4+vnAzOpRZtdYzdiYzdzIklJSCkYADvf/nPMdS1AK42epc8Dh4DwPIkF3NavXqvXy6wqEFatR
X9Po7VqBsSIwHQJLV1Eqf0422acv2uSs8LHocwf/txbew9x2fqDUJ72MRFLNgl8aE5kQRO2W0eOI
iDPgpSXotxOlnR21KHp0IA7dKNYeubbFYEflfx2Yu9Sj7v/eQsX7wxYdM0hKaD3zHHs3s0PErsVO
Z4xwEn0dCRrh6UcqR7Slw2I6TsZ9FdlMUnP51shZQ4aHy+GA09woHjlfa+XXqsnq2VS9iSR8BUat
3nIQpP1tZCMoagYHX6+qMJIrTL1x0DWAsh0PVtKoWT6sK/OgG/HnwNh4V8wl4upXs894jRGlPPjY
efaz716nTZc+lt01O/rmW2eX7H+Umz4CBPF+X3dsLoD1O7s16pEucbsTtW9vuW29nRK02DZaxe3k
Wg82OBTZ0YvlJeonqcxrQ0crTwly34yR+CR0ZjKIcz8rSIW3rTu8LKnd76AwMhqI7OixpuZzSCiB
x8iyxRnd39SddpjA6AEARwlFOyLpWaRwr6mfLsskwqrdg5JbN/BaRx3J16IS64KnhdMF3LrLJTYX
hERWstHj6h6SeU+PssIoSejZSZj4VpV7HDDIXNv+9BpTeHflOYu4Yo3MIcCgeRWssQ8N61lULuNj
a3JIFYX9zLKVvadFf2eXpcAbEp9Q1uagYap/mBtDXQSX7SZXSGdT3XvB19N+FbkZs83XX6957h4q
MTW3hpLMpg32BV8tJxbs++PS6cevh5mzxqeVrXMb01pmUtOydpB8/e4s4++0xQzgHf2RN8QTYRqr
+9oYTT5l4Z+cYryzC/Mg11or2Zh37agRAnCHU2qSBRfLNciSPsR9Wj7O0bwAimAHVXD8c1a4CIQj
C2VxAAACcfHegM564obBF7X07NEtelccfVB3//MP8iJyDjSqMZaUyW20jhTmIvrELubsCFz/ZLxq
7Sjkdgp6TWBSOiR1t14pxIkj5Y8Buw3SOGuXZuVUVTURbr91V5FU4uSmYBdGw7uzquyBPFwHbyYW
a1iM5aR1k6DqYQWw358ZIA9qW+nFMZlaOuX6Ijr3PvYiKfLmtouRZE0eGt12alorIP35DW8liGki
21vHkp8LBoRjgTeQ51YsOMklwVcdSulrqL90VR2XjGgkz8d471APcG6qgW0OagaRBEjpTZRgl5t2
ej3NB01S8bay2m4SVd78jiR2bH/XJzkla4Bg1wN0rhgNwvnBybRWrULbSda0AgdrUFeoKhkdSlI+
ufmcMYRjIkJZ/Yk3BhpFT5b167fmqH9yoNNsndKgn8vjhNz66ascqn1RFi89EudFa53X3GUu2GSs
+5XxgDdwfHIGAHF1vxJFvxYSRtaXsmMqrNeO+5hn+jlN4Pp3lQMFvBzL49/ZwprxOGHBdI0HEd0n
E5rTxXXeFsGwZptjuZOkyPamVDx8bvPo4osnQ3vyzGdlPbf2Iw6VjTLdjUfy3rYwVbPnMS0tYL2l
RWZ7qowDJcEWiJVu31UH0QV9K8msv87tXdvfrYPev+tmUnmMmhx2FvZN7ZBy14qTQakEc974eYod
5h5LINlxTeQYU/ijmLflJ5ShdEmPGGsODLtfdX81zCo6ANoZ2KYUm8RizDFSsiSt9pmuSXTQhPAg
5vTbtrMf8G2GpLN48mTmwzj5b43phlUNV2ipG22bx85t23TXJiARZvi8Cjs7FGRF43oAjec55Qbl
8icOpSe6Cfl01z4kUTlHy8tW0I6NXzcf75O+2/g6j/wsUg8cKmEfoRqTju78+rElcQGOLCc/0jF0
mUONqDZ25zHKSbUn9BRBSjUEyqa0ULAWehHs0ghjA1M7zk3N0mkZE3x8tIgeKvUvulTNv5ZTmLpj
GbqBOGobrmH8tba2UrLxuymTTLXrYGTcdZnXX3Jxm7ds96U9N4hX/OIZDb+43h9ffv1e3NF8qfvY
YBQ++DPT25MVSyAHWlXQ6GDpRI8cx7r7/ZeG3W09cuz527/9t/+s8779nTRL2fdfur9//fL/qnn8
/1+p+I93QjAYMjqV/uz+VCouTJsPinfh91LctdP8jzrytRf9P/52/aMDSvNPvuWPZnH7N5pmTNpG
hO7DFrApABk/2m6tK//NpjbZ94H10pOk67TVVlT5Jf/xN9v8TVie5+NXMKmqdk2+ae2lXv9I/83j
eqXhRXcMvpOC63+8tD99PvFH/cfX/8YKfktXStfyb65tRr8Cg7nQTMI8gqGFbpvIYPz5L4UoJNji
pnBnfZM4RLVSlupgUO5tYTtkaHwIrzObmI1Wp0EkuDGMpH+uaBxkR833/PK2/ZPXYq/dNH99LcJz
2OZRdW6wZP/5tUwJrVZqxuM2MgkJlEYTQO8Rrhsm7G2A+cBeFqG014400VzH7GM4LFB7aJ18Nad7
g6dcAEKwU/5jPU8iUKUWdnZbbF/Q6GX/XIqchCzxeiRwDv3VbV+x7UsnF3P4pMK6yc7r70bTQFmD
4ufrygcj4gXoqKmbxqcZb2khm03ZrTcUr3qiF//iLVjLXv7yDliGq/smlwwqof6XKmFr8nyHc7CB
lLa4e6YKZggTGfOFJKgyMApSVdL8i3/TcIz1jf3LP0srDqVIrjB8w/bXi+SXi8CzO87eEvMwVIBA
H5W1wfWFANbAVyJ2mDvjczrOp0gwjAURC51DLW99S6nm7G0lMAp6UtA6y/mVo4x3VRHf3SSdm7Lh
mdt951HoCfyTIC/7oigsBraIRsp0nJb1e1KL96NDkqvLncsC+TD1GO966ymdqsSDHY8/Msw8+3SA
kWSI/JU5WLFzloq6GgzHZAS+Gz8Nd8Sp6jfUNDqhOy0/oL9d5aLe0y7lEmryD3Kuv1cWp+ApD7V5
5xvTR68PJLWbDkMdSWsYfr61ndrU2pRl/+Z67OP89GTWGvn3eNxFqYtjhzt50ybRwRyNGxTFM1fm
HGiOe4qWgw3nz4ynC9kMDKACZtxKhtYVDKzHcvE4FvG2cC574gB1npP5XqeUeIfRBYahds7s+jVP
JXNc46SZ/oPodNpqMpK2Ul1ak0FRrHkPpcCMyLiV03w7wxgS7tGKxQ9Pr9sDeTFEsKY8UugDbqK+
olj3hSqBQLiJvjdNYC6Df1rchVcO6NlF1CTd1Az9Q04TwJbhc+in1fd8dmmh0b4zdbqfi/5tVEgs
jdr3BICYVmRHzyFAvsbXgHO9aj61Tthk3mBB0cPRV2Eho60LWX5VSepr1RHP9th11tIsCATVvDXm
gR0II9HxJ2+AsaePuoK9sxWKbauD8SpZfa/sbOa1L6CPquc5Za6VmD+K2oDdmvMXac5wp7f1Tway
r9RsBzMLHKYG8743wazmGsBghXolCu15xA1pRphqMzOoW//dbSWbp3H4Ns/wI+L0UDtGFDh6E3PE
4VJFgb+lSQYiHLmmtJO4DJX/XlqMvxCgsu3AS1X6g24AGQT8hJ7jECuP7XtRpKyZLmZZO16SDXmj
t7icnubewiGIXZ6buAy7IjvkFBgBYSSZGxVin5WWCj1CUrrzGufc3il3F34t+gvRTiNSvA75GUL7
e2fOTr5Fe4XJlN+I5mrLTXZHBtclQJ8+tgu+lny+4tH/rICt6HikCV8O+zkXdxV88rFrUK3EbZFQ
+bkUSFcjJLqtjpbRkKC8ONm40QFjbdbwEwekR1RXdsHIfMRYA5ljdsNOGIV1a3/ggXRaeodrtfPH
lrD/KJ7nqE1J3Oe4AD0BXSLKK35emoHQ0k6wh/tN3xDNtBzw7U0x7lcwR94ZI5Ey6cPq7VsSslDJ
RKSeOG2QZchFeeim+RhzReB5guPBeCGdKOyNJFxn0ERtWkEzwDnB+a7BAOlqa03retMv/jPekbW3
DZVC1ndx+VwWwwVs9LtX0+rgNXF3N0yoyxlMkSZW+5HhtUrppbYjOO0NZzJW3ld4g/ajVt0xLaYM
RXEZuBZJ/cx1X4qOvCKqBTeS2MZjHHKIzY5249whtCxnr4HvPkM5MWzgtr5kb12eGT2GKdKB2bYB
4c6jcFqQGiWTf8+Tj1V7lQ5RcpsLvASji6vDQLyWFZHhJu/fiqwLBwBhhiD9hhl1hTN+FqUr995E
IaUhX9Yi3BSSLido9xK3ar1+LLIOybp+kMtsjWtj1Z7H9UqzeqxoMQFqIashzPUoD8n8b3LTZn4r
Y4mFz7wrSgFatMxiajMZSBGSzWiZ5PARp8ZLDHOy9hG/M/BjYLdjZsQmfEjbBwkDxpucFY0spt+l
oZlhMOI5i+YPrDaP3Ftbuc9oDezRy+bN3h5h8b+D/sLpqpU3kUkImRCSgKffK/I01koDdUgAKMNe
M0jXCY1Go4rgnR1Wx5ghulXRcmH0Ns9G7eODbS90ImkhNa80RaX9e28Tilaj+4KYw7mJlYJVvQ6y
acEg4lcoYxJ2fsfBNuY05IqJyevgWVt/7WQCWIvN3GsPsBLODAwLom8aRi4ir+V6iz1ZS81TRM2S
ARKfThdRFhpnN8qjoMPCyeZqRGVqBtzQfAQ0ETSSnWWSHUDQv00VGxbdj4sdKAoTO1vhZ7gSx5Zb
srsITXBAxfd9pp7rTunquRqcY52XEJuK8eDG7IlaZiY7x03eqlr7bA3MvIKiKAaB/Y4ysDmgQAzX
ezTfmv5ghrDgdo3N40PK+Hbq5UlijNj0hYB/yZAP7+kSZjNc7MIn8aG5t1ZVXjIpnqgEJbeE1S+I
Rj1kA6DCYebiGDZuTZc59LArxhSPVFUyOGj4i576OJM0IuaIjoQjmFZKfJpoMFoKKQtpdhNFNaRH
aWAe/mzs5WFagHzBkhBU0u4VNy1mQuB4s/beulXEODBXgUvKO5CuF8L64SeZCVlO7iS2jIMxeWn3
LeGUI1QYYmi0cYxL7JNgISDtWdXPLmp2Q072XPZ+HrTpMyYGKtezgoEPABaT1cqgJhG/X5iszBya
cWLmaX60iRW2zC7rpzCZBmevK/3Tzbk3WxqQ0ytJxHpTs4GIXf0Tz+dNakG6J5RI2hl7nXzReu8h
NrRT6rrcUmBC59F7bFVu7cRk8h84wTFNxTugTcWmb4srWnT7HWUxhpd2254S41g/DN0cdibpjdx9
JVGR0U9EuL4Q8nu3BrMFXFgSGfLT0iouR8fV9muSOaYZEKcUV0Wb4+CWOUQhBTolUEN7WLBYfN0b
3jI+JcJ4h1bpbMrIz8Lyvq9MwLb5tm9tc5dm9VVqWeM2mqhOllA8JqMLSGm4GI8tyUj+MDv1GWPu
sGnJXG1Uy9zPqJdnEeMJXHLsC53xZHo0g+N7E+2EuEeAGc9doLl4EhWIDHPUo71GiqAz9ed1Rd82
VqWYSzaoxyu1Mu8v49jc0Ls2ngdmoGGZ3UYaWFhzjJtt2R/NBmu8VGvEtxrDucheR90jGw58wFQM
G8oY4SvC8EG+zjsBRpp2mc+205qcnxQnIIWTuSW2P9ibavD4fNUQ7wrVxcx2G+a64Iw00HZbLTaN
QBshNjIRujZHUe9SjNTbSY9dNgeSGL5LLaJbxpj/nlUP7iAy9ow5t+WSQEcPivqqKArjLHIkswSv
yg2Uzl0E3mGH2JwELvxRW0BnwBbGWkSbVkJLdtUttG7wWNn1PQWOPnyKOH41DXl2YbYy3+/grVWw
xYeK2L95ka7mrX0daVCvGfC6x6fHW5AHuV3ftDlPS2OJdpRuEoaKbzL6JWYzFle6knu6g8wrgm/7
yEw+tIjNDTNGJNN19zFDN4fwtpg7xIEHYHaUlXn5AZ+We+0TIWczZPvbvI5rAF7dOSKXsZWp/TpW
dBONeHQHaaGR2x1MAYigDKrdx9GAGuPj2cqND18zwdaVPYBi0jO8foKNdEWivCXJTp+oGXcFtU4Q
lYNe7+CZeewSpCah3Pd+G3JL7At3eCUsOMEbAYsYKfUOeK/ajDOPhyK77zU+mdHxySbHEE+Tmc6W
fvBvRy15J39JX3gbv7iNQ2qgx3jtyixoY5/7cWZbqHxkOCtpdlZqy2PjtrTnMYp3rAPYhQAKC2ZI
lB7SyN4dySBYWvnBaavv9hR9lyNBhkL6xalqZUoPHZvLpWoZRkefsiXjo7ciPYL6xy3ILHB8ttFt
KhPGmgT5xqKXahvgtFwFNqY3plUMjKJG3/5sR2dc2xN+jIV4T9erqp6G76VAF2vlgl9WMz/66ZtY
DGvvptHbojcjt99GZhj6Ld3eGTh5yaYC7WBzuSlwbVIVi83NUDwyHXHwZ+OWLmQsu8jkYMDUVgK2
VT/61jXxtlVPVjtyutZocvWBuqVDYIh+71ALgudxYJfmPSwpMpfG+jur9H0GUZwvTTAm7nXpGzez
QXlbHQP8o8QYgane8hA99jEseoyhdr7L+4onjPcg2U9GOhO+vPPebVe8X1uZhe1jqHl7NsAatprG
7jYjR4mjsDlai+9fdUBJweFmPwCG8xoGBQxsWsIJr+dKPsDOYMHYLZsP22L6kPWgwwg/yLnZ0w0C
6qd+ACiy9TQWIHK+uhAvNiTJcFb9gx1Hh6gqP3JQErmefc6NedaU/l3F3WfvXGpnemykcUwgkGzR
gaGGF1W/qfMIJ/Vd7E5PeW4XB10MeohdMpTupWKTNRZDdDPPJItpRvuhtfUDmCnb7J6MzgQIAu52
5CE+9e2bveRhKtjTNISocnN687wBFzSL26mb2bvUFKAWqnhG/HX30jNu9L76SXMzbRYGVYrLRW9m
fecuWNIFIbi8sO9b1Y672u7vJL4XLLPbxSEhCTboBT35hrPFO6zzDbmdc+fi8RUpt0YUFWpLnOlK
b11gmy5z2XJgWyU1LBO9c18PZnfwdbZCSbZK76LW4IvGdwmHpq0ZQ09aBRjje5OtIW6tu2Q6cF8r
NncGrj+e9H4XUsvjB53IHY5CBsqgJ85WD7Mk840gajBdcIsFczLN5FTgC1vYAgNI5d/J+dSbBFbC
VGLhrZvqpl/WMxGGc2JoB4iG+mlxNNJR9a2jFuJF3v0cNUD8uFBtZlITjw0eSleKBym3BFifUbst
WrYbcu6DSZba1s8ncFDufGNWNPDRnnJenPLkVgMp7cuSm7fKUvpOSfbiNM4F0i41gkoQ1Y21yvZl
tOufKRVVodtWHyyfeRitGzNsyiGrV3SiE+y+JiIqmoajZ+p9aouv6EYRa2hHV6dRgjgtE+ujVFwK
fdUeu3Z5Xpj+cshfbkQ5exvovAFyc7dh7AKbA6s0Dt8QPtGA6eUi617flFRs9ji5Vve3E0v9Jit/
dMCHQNZMmOPpDLSy7npozGrrTeueCPdbivOEvdJArgleTJH17WnJpoBN0X3f6jdNiRIb+34AZDHd
Aq7fdgNuah8k52i+LCg/jNggGQ7Ve2sTOI5HWm3H5cPw3T5kk5skTrWzJA8Z2Vgfds4yntfTj9QF
KUcuDsNwfe8STDv3C1KblzplOCUfbfHa9hj2yim5yHhd6zz3ccnrw4Cwv4kE+SvX+kxVCntYgdjB
ki0CQlFiO3jMema6ZfHG7kZiRfSxDiefal3aaLYMi1oQBsj6Ctc0ty7TMfMlVvbJHKiXdnuYkTTr
ETGlpHlrLQ/Kn861cAmNGcPO9sYfbe0fsiEF+VLdTIa+y0s7hKGzcZkTMJ1Uz1YzXIiBoviM3fce
S4r+LfcS2JPp+wAN0XCvMhgwAZvn4to2+kNn8BRA/EuCmIckSozFuZKnrae9x9W3sSChMbbOm5OS
vxIlfZip8H7g/mO5n4Ae5aY7BHZdbbs6dbYEXsxAZVqzK6H0N0Q6hmNecFtFNT23MPRs2NY84UwL
cuS4UgN6NtMbqImBzi4aFwLmHPInG0YulB32NiO/3j03NL6R6x/ksYOoyLzROjEjx+yc+8Z5mKwf
c5xnV6l7GuCIY4OvricaU5ZJ2HeNNz6b3sygMOoVRnGESctOYto5sgx9w0OEot4TR4E8pRFtwp1u
c0rz8DtpIrkeBn231gLsPAETCEslR8OBT/qp0xmrpglWdSov9xoHrt185SVdBMqEPZe/eBv8DES7
czLF0oF2WMr3zGxXP5yCoJMi/FdMq1Pzs/e4C1tUgI00HWfLfouCtA5Xz9RwnshmkqYxsxoqI3ZT
1Jth5zMDHfnpW/0ednBNvZROF6huFtwj3WOVMoIm+99FLNDtCJzMjvWT16zxFFmn+1HVEk5qBGOo
bEJKJbk9BghbDxnQ5isubyyqJdZCjwRwhvoGjIOCR6goidlcyN9+uGTswzF3r5xy9AOcQqduAQ1g
T47cU1MGSteCTEdGfkvKFEYCl5e+2NaRSNWxGh2S2yOkUA9rg6uYc7rVgeu42xbagYCHfZM0/vXU
qXFHWMeGEcERYlwXyMatrjkZHTl9XCbftSEEEQsc0myfMSVLcYXdENTdeJVtnZIy2o0O60U0TASN
jGb1+GzIA+FHyOKwnFm1SlDev0/xpwnu2uByCGzgxVJCu6USrMZcwRydWD7sCXb7WPUPIOzldV0J
ABHslAdm0/y8JB6d0r31Hfb1OQ4M1Ah5VN71Ikr51GBpbTLEgzL1S16+vI6Ujg7gOHuAKzzHrCq5
8VvCjJZ5wzYoO9YCI22UMNzjYB7x+LXLXWclMV20815T2O/s0nnh6hVBBzf3MGsiSKXtHfoif+i7
HKj1UB9SoeUnrKi71u+cndTlBA2QBKJdWwXz8xrIZ+Pt3drdjg58rxqpPmwr2NwZmf1RQn+0iFWB
w+dkiNfa0fOdqQ3RNkrqiXSWzmcr5T5ZsMh20efEvXVKPEBJ0XBb2xi248WITrotHovC/0ZCD+TO
yNbfpn6ah4MOaAYe69cF+PUuz23+2bJehO5ImpT8usE+Aoqfqe/Lmo+xzWrv0DAHt3vmQvGMcdQE
6nOkIRAIvb6voInv2helG/VrxLQ8LuDjR9Ep7bTxUDTXWkL6eZrEcidFsi506SsHJt4qjZ0cRWoO
9dKhVMu9y4B977RwRIr19uS/GMJOWGAGOL/0CmsbwjLsbWtyUOzzc2vAF4XHNCzy9qOdvM+2sX+K
qE9C1+BMI6kH3EStt9GK1j0YmnYtgYjslaHube4+GMHqvlvPmiUddBuALldq1sDfz/rF5qmD22tX
JpRyTXAbqjxRYcp0DK+vb4Q9h8tN10vzwiCYZ7et0c+LJLgZh/cFlxjehvFGiBiLh0fbCxzlOXCM
kUwZHmKzsB8Jt5rb2K0lB4zolegw2DSjwd8zMvnUvk8KACYOsCnEVvR9BtcXTFBO8KFkc2gs/P6S
Pa9MosHCwahKyzrBEbvJIHD2DGS+/irWTDZ1FKv/vcEhkRK/MjYJcxyGqKUVWjDi/4UW/s90SZfU
uOOYJP9t3VqVsl8kqQWDNNOdztgMpdOD+oDO0Qxj0FZDtdUc1oLWA+kZSQOCkbGnxuKNzLUOjmn+
V5qcgQz7F3XMQo7UTfRYna4KU//zS7F0z7C9hZfSDtw9bRY1D54XvWQqfx16mp/Zrr3a4MI3WmSe
e8vpr7XC+UYiA/tWnjB1aMfL/1uZ/U96/f6jXoXs9t//JL7/Lvr/rBu2tiSC0PzXP0ZUXvXvP30R
Vl3azXf9h5rvP9q+6P4hR6//5//uH/6hqD/ODYr6/1KLJ0P0i6T8X5T4//5Gc+2S/irFf33Hfwrx
aKoo8TjZXdPUuaL+0OGt3zBdoMODCnbpz7VQXX/R4dHndUKr0O5QpOnb/YcOb/zmejTBMH/WBQq6
7v6f6PC+91/Fb8ozDfR8HhBcb97a7PvLBY/Tj5MQM8FNlHSnWGbjrjTyez0uGbYMRhYCTPUCWrMP
btM6geyh+thuznAwL8MytbRdnXEwpViK8Qh7C2NImhOtvj9B7SSPFcY/p7CfGEyiJ1Zxd+A8D2Gj
YRDD38SZTpswfFod1v46OaDLAjYqOwEsA+pr+5xYdPZ1OnMQwxzvMzzYbD/jjUzsY8NufxNltQr1
joNAHbtHSCIrbYg2ugaZKGK36SgZcJSnjQa6XM5OXyyRQcfzmtDFn3QzplkQV/ZVneUQ3CCTjIje
8Bn4WRTMthWhRpt91E/HbJ3k9ip718YebHDdOftM9KAqOxs6+e3UcdIdEiysU+S+mYOkvCaDCD9O
HpKpdTIMZmq1eZ8sGckX07326BI8kmnyNrYW70UygTNuFk7gdFRpAh0lLv3TNLy0hU9eBxrcFMPE
cACdIBV9pLnWbVMKg7f4Qc96c1pS7+hkfPnCgCHU6Ivj50BmbAp1Lnz3cWic+yj6GrlMZ08n3ttx
+DGneNUmeV/8cUL2WmyqIjtEQrPRjED+mHX3PmngH7AP/tAt4Ineo1fDcs6np0kM9ZZHOuHtpmTz
3tnniowAn6P+2g3okGMWN9iI+weXAe4G9vCuMyQsn3K4i6GAMrCe9vSJ4Qm1izPVGwIn3GeqeT9s
c3wEOUdl1d1oVPVOzXQrVteaZs3spFCMgcA2YMMYz9riYyo891rlxP/zpJdBeybFxmwxvuv05H22
3VdFPN3oGObBl6mJXLvjHXoqXL94bJ4Jg3ebBdYRswqOT51qUlidJMVm8Hc52Y48fTQciu1qzo2K
eknHmdkvO/6hTThSEmF8wMz4UnbF2WBI54ANBWLZXFMpRY0jICEMeNaGvSWN1sJ4i6uZ/RAHyu2c
6mx0E/lo99pHXhn2s58lVzKLn3Ef5Nhc2ErPmr5z4uZQNVhhGC3TkgChnqt/eW+rGM8wgtOo3rvF
Os9Mhuaa+0S0Zstbn186m1Jcs0npaZEA+MpuMkOnO8qUVIkU4sfCoA53yhAygBvCykzPTHtwtNat
hPnuBuACOdnxTKdW++R2yws51UeMhVu3HLdNggZt9Sc8bVuh21dePdyvX2sZo090Oj9XjD4he0ic
o4VFu8hsP7dFSG9B6JD36VyKWflM9l6CZx54TrnRsWJGa3QxoeEL5u3kXmn2fDO3+ja1sMs4dXfq
UziZudBhdtLgsDMsCKJWq7/pc1U+DVJ2V2Znn5h1vmrZ41TDwvdyB+yaR+Fc7EClLgmCOZ54zJPq
OqvHe5VmF99mxG+PD54g+gUAq4/QidCZVvHRoHh2bIfAGaHSTC6N9et3g8BGY4LIgs/NCtn6XkBO
XeFMD5uufHRyjgXGMh+j7LLAcrSyHy2xfTs9jSVEgNE50WnB2gpoPyrYwHeN2LQGDCF2HIeCur+N
6T87rswRWFBPqzFnp+hOV2AJh9COp+S5zkZWk1gwu+UhElSR334b6OJiiFU/di8NB+2rfoYxz7LC
XDO/jIXaV8t4vxgE2jROd6riJ2tRZmIVGd8WNWL41+Nx45Clu/a5YABSeB4CZvyNkNZxTlhwbfsl
ySx8/gyvz1nf8c0Yp1hm2BQx8KfaYWQBQpLJA3dUFNk589Xs+MPVV48L16cXz8a32jGvm8xjPshx
laGRGdZmvdoXGPgIzpS4JeZD0aG0Nqh/WKaKYqeVVsA4FVFHM68QnfSth4diF8trruZtO8k9HI3L
3Ez3zaCFasSbxQaagOzUHntaAfo4OceZ1R9BOn96jHiUZa2Rb8gcygkWDToeHmJtU1pwe0pzwFCC
0T02+KrteLcSVE5Ak1d171MKxwGIwQMNUHn49Z46OYI2yd6unD8zF3Cgc3Cq4UWk7Umr4psqukX5
OenUBwR0qjIt+CoZ0DFpW23fb2A1hX2ez2GvPB6vLXYmy/2ZmLCcB7s9Vm1DfGBwjcBFkrVQhfCx
Tl44+4m1yZz5Pkor+DRad6MgPOJWowmAeeqRqi3iNunGt+XBmucfZto6SDegnX3df1eqe8sl6AMd
ITLtzfZG2DTJMJKBLiaDHF2rNq8RdbAD0eWW6MdUUeNTGxjzxkX77ijF+8aipvOKNgxY6N82iTrH
sNh6caqy5oLXO7dmhrMFUkTsx7D3mJkXEH9qWmGK6KGiKq2ZZYl3ilEOAfcNJxcKtavizIXycxiS
fpOkFfCZnPC6tdz7XvYhPHzFgzXCSnVmHA8TiS27hzua4U7O1rk7k63bybFx2HbVzs845yAnAnOQ
57rWr8rce9PgaSc10ODGZR6/VHsg8jDpVPkNqtxZF8Cl+6Yod2JB48zc8SmHWd6p7HsJs3bnDTLZ
ZMkaryL8QYXzNiN+kPjmgBzB9Y9z3sBZZFBoEJA9sxDO5mfl6AFevmgvkcmiVW9k05XwccPIAgLU
xtk1cJB9a1D4hVLZeuiaOuKlXFVM5h/AJnLe6DmpzpHYt/MoEY74f8Zm7KBIlbvS9C/Jqo8mCKWl
zusUyOXlwk9MtRxsjsQyGSrly7tAajVn1GUd8bVFhG2ZhyBrL6CimO9zEyJYjRBTNxbyLQdCjfoN
/m2m1p9tPdDEhHl/23TA91f9lzZnPO7ua78qwyMSMYawyJUXvuy2nr4Fe7/2dhdXw6otS5ABuxz+
e+AhPKtVgZaN8yiQpKUwubbS6BQP3gNRpJcK8doBPLNq2bhzbjRH/6yYLUKxyTbzUY/0UypXVBpi
ON1eDjH4ego1yWYQ5hhQJAEUstN5bmeZMgjlb4kvnSSj4Z2WiPyg2MeRDW1WLZ5Is3FokeeLVac3
EeyHdb+nrxp+hpivflf1BQPl8caI2aB2hZfhzYN9llpumKb8T9AmVMA0KrpEWAZqRkly9RB4q5ug
Jui+ugs633iw9M8c04G/ug/i1Yfgro4E0W2s1aFAaphHwepa6Fb/Qm89UY3jrq6Geskeq9Xn4GB4
YMa+uh+y1QfhY4hoVmfEtHokUswSJqYJR2PCRXkli1lyIXawhDEGi251Wsw2lhgOuqcGEwb9R+6x
wZZBeM8MC228TZzc28xf3o3VxQHTEpoHV0WNwcPF6NHO9Kc6q/ejJHtv20z0Pc06DrJ5Zs935zuJ
dfZX54jRXeaETWe5ekp6KgD4uPKR08Nsq/9B3nntWK5cW/aLeEATJIOv27vMnd69EGmq6G3Qf/0d
UdLFlQSoG0K/dKMBPRydk5WVhibWXHOOKTcYR+6E9qEs2pFCJ6G/rrVLhS0XOhMvUaUdLBiGrshD
3d7C3JLZdPoK7XdZML7gqCn2bHhHVGN1hz6DQcbWTpkuIf0HwuM0aheNr/00jnbWRFH/Fjgshegn
2sGYo5HUwD9qaUdOmw8bUpCvf+6NTLU/ynfpViMxuKW4+nYCkj2HxUuWiAdbO37gLq8nSnBneRNh
CJphuWh/kAnGiAxAARu0cgDBL+vSGqa9jb80za+Odhk52I0OjD5z8aUC0gr4Q15a7UtawIhonxIP
eLwL2ruErwuBW/uZYu1sWrA4mdrrlGnXU1VkBJZL41T1zmupnVEctNm3abeUp31TmXZQKaxUnLub
TardVTM2q1T7rXztvDLsdGNrL9agXVmm9mdlxqVqQ/ZD2rmVYeEy2P7sUkxdsXZ3ldi8KuxeHrav
TPu/vOH3oP1gpnaG9VjEMBVtczF+gbkkT6ddZAN2slT7ymLtMCsUynDzZGnnWVbx6J4XGC1Nt4m1
OQ2TGmnRm0y71mzsazxbN4Y1nJPIXHiAO/cVX+QxGg2oNXINJMVaT50LRkG8utodl4wMJDALIBaV
96120HXGR27EOBUDNp7lMOOygxRtQVdJsN/12ocHIbu797Q3L8akl2PWM/IXH+teqj18A2Y+GRov
g3b3ldrn52rHHyg2/JjaBSixA8baF9iU5cuCUZC/D5wengCFhbDQXkKDECWg0ZZL9o+PZIZ04YwB
BzQ57jISmPT3AmTKswMbDlIlFQeDsIbXz+8ePwx+Ropeyg0rVGbeboDDju1Rav+j1E5Idp18WSX2
SFf7JOdC8Gib403tSDrz4oqIXvMUQB1ctMtSYLestO9ywYA5aCfmrD2ZjE8Zxk55Z2u/JuTtCfsm
N9ewL3P6QIbsw8LgqfyziXmfIly8VtoBGmEFNbUrgwkdcj5UfDq9TihWyz5L3IHlLF7SWbjGCgzQ
Qr0LX0GN5dSbL4l2oAbaiqo9qRyOOhKu6WHUflXNeZ60gxX2NeW1Sf0rVTARkOEAo9vdVz7RbT/7
+bW1qyde13/TAf+uJd39zYT+vwmU3CTfbaWq392/KlT/JGM9VQX/+19+yL/9RP+kfP3fIXWhN1oo
VP8+doKokyefBsvez6j8/EfN6+9/9O+ql01cBNErELbDZ/R9six/k72Cv0i8oXpJS2uagj/1P7KX
+5clYIr6ZkDUxLe9f5C9nL98IgqBj3/HtUifWP+J7GXJP9mCf8oeCBkQPQD7bxHn9/1/yR6ooBqM
ZQSa1DX2LpfWtxwTvL5uDqSu8m9B13LMrxNohCNLFJSaVeNjC09ctmSVgRtL6WG4EQxuAB18fW56
9wYOXNi34abJA4hX5Aruq2x8W7zkzigta1U1wyEa7IsKm2tKIwsZfYy0Vi5W3IWuqLd8pU9dZYLe
Kz6cKX1oo4o8m+szVlNNNOHAtL35PabMLkFZsgkW4jyZfs0zk62eQtvG0ivpSwGJdN9LQihD4dDE
FNGIo4xrNrBvaPl5rICsaJnhsa3cD0gMnx4AE+IXKGmZeInskRIDu1kV9XLOwuFX2J5tEqqrwEG5
YS49w/8nBIFilrocUR2HdxcrDZuVo9i1lXj+/zK1F/otlnwiT4x2MFDIO7tZsAqBCM5k4RLtUE+D
zDzMgd/hoYl/RlBOIT3yZebWN2mGhshhwT8Go6T1NPS2mRvd2xmyYYE75o/lKoiTHWAvapSi5/ah
3dfrrnXo1coY79jAL+iOaF+ijTnUDrwLLeYBEJhWxPk2QRTxcHGNXs0s4b6R18059BOkWAoPcSTZ
Z6m5Uh2vATd4o6zoGTbCR2sZ+pZg2AvptOKERFHJVUnr91S7CbvkZh1h3oe/h9ttlimw2Wp+Tr1D
G1E6lBjwLzPxq5m9jwzMDRuuYhMl071QwSFwKsZs4zZrHPZP1sm0Kfeh4TQpy4+qNk12xLrjtKUA
pVJb5E4I86ZLayBrRz1ybwq/s9dKemQYGHWzvq9XjeRQN88UfCR4aCbnledNv1EKHjb1yu1RdMm1
8rvgBIgGu9jE1NKlTQ1OTb/EOa4R2Hqf3fGZmthhjWux3sgQLggu/GzLKpEys1cS3vXWNHUrSd/d
Wh2GwDJmyAxKMznQ5FlB1tnyUHycTMfc12ZATJk/EdPXspoohdpQFPGs2u5XvbT4ypKaVizTvwB1
aAk3EPmWPZEj+s62yYggFsb1JZb3YfBnZQaGDGX1KYMyuHKMiJJuNJTZwvlXcDC0yZUym9TbDH3v
6An7tm5mgd0biNIAKT2MDt3i2QdJ1hnlmQEurLxDXlrJwW65Gvh5gB4mn7koBEzZzfz65ughSiOA
jnxKhgmF6aB7FJ0n92U48/OvE85TOpM2i5CIa7obukeAQe7aqwyXtTs1Wo4kwi8XLDpjTCVs/SAW
TBDdgq0BECebUQQQB58eiTg7qD6Lql/7AxTkJuMzNASBq2T21uaC+wAFnNVWjzk81KaFgdl4sv3j
n7/bDbJ4DYSAQbmi5S1FqVmoXw6rCMNbx6eqk+7Y7wdD3JaRP4C1sL/4MWWef8td4FHJMog1oPA+
/t0ZUhEh5sKudUbbIwNEQNCzHM7rXX9HgQaiqedR6JIUn7E5bW2bn05fxQGHfi6MFnZMZXxR5zgp
0Ot/PnScpwfDLCH8YwTNf1tG92p02XcAiZuNQvy7zt8jbrRVQT8D1zcDaBCFJmjE4mOx76LJ/Jxr
bVrkUs3m6JlU5WYw6n2S8+FyTL+bbn5wqvIWhOEd1SHr2Hco74az7Yfhqp/613SsLnFT3iYW1Gw7
/17q5He50KPaQWHXsFHPehvkjm+OgcMnCQU/Ygeg8MdaUKDbpqy3royuy4JY4I1kGlRRXLzyx2mx
+GM44seSfdezdpfQeR1zoUfefoLUgbmIBFUQshHox5fCqr/z1ifvo4ZDNjSPiDuFao5iunWqEXY4
anJssyeCz+lB06rZ0sscTRJAQIz5sISGGUMqW6wv4XbUhI+2tlPWb36WPZmGxsxawA0Dj4QLbVfB
NiI7lKe0EtNcuuH5GykyZyHe/XXE7jbr1Gk2/TsbWaKesD3EhafxvriKdbkw0Voqj0I2VuUybL3I
r3fqXkr1rLwOqgC+n3Xl9AHNXgH5kzsrUsteRIfZ8ctLXN3bZjDCGmPRFKsbGsrI9sTRrTNSUhCi
je1cEe8pl2UwXorvJnbTbY0zJ3bErZqdM6i3c+PcNY7wdllt70wbFxRpX8h7sebtVTXdnQWjgdsN
Gychp0rdEKdnG0CVVZxnmIkrtbzC//yFV9Rbo1MgXFpzt8nG7KMxjo4iGhRHj2ORJoiKnCmaKLk2
mXdxPO9XZwflCoYNcY+eWsMxyt9EyzvCpVTtbPS7uDx4nT9u8PrpaZiRkAthwGK1SU1xGMvnuvtV
yDA4gH3CZ9U9L35U7oQHvzKcEKnczD2VM28jq2NaHJI53lvcDG6Tf5ZNUGzj15bKzFQT8Wkw4LNW
3nVO3HwzKnFjB/2OkQneXEO7FmSMK0BzpOQQgy6viWspTBzM6buTOe6RCtlP3FY7au+ZvSrQvyqd
LzncFEJa6dprguaGygr67jgu0TsWsYTbl4VziWxIHHjuUmB3xLAcCdnOvg+/4RYEsOATsfbH5jpF
mOrdOv2KrIyLhxf5OA8IHy0ohKA4WD7WvdptWvj6D5Z+bByxd9irogEmQKEtw3wHqAuGBNzFcFNS
iVg3VXUs8WxuTBZQIKuFe+JxAAGkKDdxEb85LT1xQfuROFJtR3hdFvacwAS1gOlib8+A3t3OtdbD
WBUHjzfbHyVW2O4WOGR9qPBVT5X7ONouM+WQ/2Qs/hAF96Ep47uZwqfxJ3UtXrmAgLdSwcAGObMN
iJjUH8JygpUoYNQEnE5Rb+VIRpSnTFrYJ23Iknm4c1tFesYIL+VImc/ESagFqzE2dANie0TfwlFs
E9g4RX36hoA0r62Ro9PoolW03cuQY9kb7YKn1LwKrx0gxPVSuveVjf+70Ko4Myx5abHvatzBTOIN
XZ+Q87WCisnuaVxYQvnGm+Mt4tZsODNJuN32mPVwhnrAdKCzwHaw6byzvFHuvUC+QS7Zkuk+W3H0
asLkW3FfuTi0M/9F4ufOICuGFU0lAARTlHzjpYL/uaVHomlVfon78UZiG7pxPB6OpSfvLBJgAEZ/
g9+edJOceWKb/ZgK47PgWMh7yn9KKvcpzFIeAGF8lQ6QTrMjJ9GBXd0b9TbywhdDJ8WxD5eR+dnj
eCWOuvbUczTAXu0NOjnq+pCk0d6bpyeVvoyW8RJ6Pu0z4UslUAayhM1TY7JiGVP3wjt+K0E8k2OB
O9jY1yZ1QJrwDfJF8FiGZOVOv61moEF9+W2D72KOGXeRRAWWyvzMLby2OMBQLyIOgH10b00uEi05
m0QT5RuhdpUygcbmLevDqsfYPFJhREyKsE5yqmJ8mh1czuinBiKyninX2IxT+Zrn/auZEloYqCGL
4HWt+o5fpUqPeAHPJcT0C/atax77WOinmILGcbwARnX3yxhTA4YAliT5Of0Kimg4j1ymYjOavCyG
iaZ6Wj8eGrf8xc6/3/5So39W/Gclwh3xW4oUu/on01u/eLQelxFK/BCjrTp1RzoU8/eaJ6ncDLk7
3kb1jekv/DAidkk1bjvTIGrSwT2CMUnlQRrA9HRfp6WEj+s2nxwD0+PIm6ugLZcH/yP2AfxhTXgP
hXXfWMSdsM1R7MyFLYhQmOjie6vW3ZeKXmviNmG9uLs48t/qavF3Qci7w+etarcuNnkwL24/PuaL
icdZ8tc4BCceF2JvSXWXBxGYIF5IcXQdlpvBfuIuGO6sEVnfSuNLnHkwg9x52TvsdsCNMTCy0AoN
+LSTmQmaGtwSOTHWF3970ANxSuqD6DX0najN8JfWb8SRfysv8bet2X8nTqQdBpATnLhlCdw/JlkU
rpqJwj2PMh/pcxBZ2O9F+C7skkZCMd6Y/cgBnnwNjtG7vJ5ndCXsD5KdW1cdqExtYYziBfXJ0Iu3
UhUT1DDtIO6aglI2gCVIuAMiuRrJMabhp92xkxoCeoMo+Up1i+aMqi8dhtzcqufzn1bzlnOffPZi
hoA/S5mQrW1ruMF28bV8FbEOKTQDIo3ma2PHqJ2RcSCwdUt+yF/l80gJwcCzsp32+bBQ5BtwzfIL
y641hRCrOYEuXzKCFyoCo4S3f+oLHBv+T9l0z0VHJahXkvSHHm7FxYsXDrvIDR5Yh+M7iSa2ZNN4
svoMJimjXWC41Rn6jE79GVwWrX/qmeTWc0bpAyg7mrbM5SEnlUahdHfQj3XXkJ+l6T0TDgeMkKtj
08sbj0bKg2r8YSdhutA+yi1rBicUvJQzxCSmO9UH8hYnOEadsfWOwBDXqXDFmR/pJrF2yqomfLE1
0dfYdBHoXFjr+fBuZs5xhhG/rlT3OUERC4YLuVA6LPipsP265OVMHQo1hSu2/ke8kDQA2k8xBQqr
1MqsXW0XK5qInzobXA6L4vDS6laWcF1PQm3YYu7Tqnkyo3MT5/tsoU0rb2y1M9sRf1A6kW8t6E6z
5oKuK25143VMktdxwU4POpNXCg5wi7dXy743pll4a8YvpLPcm8GT6C2NY23LOPukpuact8NjOxcf
htIpHOGjs6NEb/14wZ7L1Mmb9bfRdSdbWK9NRsGKV1Jn7bENSTxfrUxKfclAN1go+8egRvHEGvvU
jHO4hwqwGfPkqZqoj5hY7TSTVTEEhaBCin1EwCBkglVRLrc9BxiIsboHZt5NrMUrl3YUmQUndHf2
7cRs/HWWx19k7zmFqn1JVxa/xPy2pBkm89r2uhjBtraHXV9wshjnjImZjJIgNZDNqNlDos+3TUFG
r75kE5/djodDKgQ15LyUguIFbNStXSX9pnHGvar4iMADtBeOV8iY864T8qPMq9NC/gAZ+zBU2dYJ
im+e96ASuP1Bkj7HNWzz+TeubnG7mFW0dgZ6rBT14TRKQQOatvxwH7jjvgMCSJs8oCJ1mrfmRDoL
RjGRZjmEG0f2b5lh/fjsd902UKeS1TEYRFppHKulKPysAsyiyUwsuUQXNn1MJcSAJlxbxlc7BPTP
sdT0Snq/4kW+U6DJYd45JAlE+KVnjGSVdlwa874r8/OSc9WoeB/1BpzEAOxlTL5rLPgBLBN7Nbex
aGhYCOpRCc3aYHjn6Zsicfdv/Jo/La+1DrWertHnOFDvZ5fCeq/0aCBuJbCztHZ3XYcbAPk72bdG
d8GzSY+ny13/SLSfA1v041G8sRYyxChRHxonE3wryDxDyxfrZ1zlGDDWbWq8OFNzm/kldQuqxS5k
zzWHD2AntUERi08UbsyKeI2g8JXP4bBlLU/bd/eZOWmztVkjoW44pzZr31WBnbkjNbP2vPtynJVO
QDKvWfuyV8+G6KbnwIm/22S5DYuMUTjE9weBH2sG+0vVkSEeyqzctPN0qKVLxyBiZJ9kGyOT0cYd
aFHYNbJ6p/jJBFfL3cSW+3dtuGBmHAu7YOLTuC6mdZoYxyZsvwJ9aAEleQ4LNB1RUzTK8P9jx5TS
ZAZsrH6Ij4phsC9ptohjuZlcf4JFy/lucDFkVY3YZD3XTx0QnXS1K0T19k27bFXDux7gcFH3YLZr
a5/H9nkBBHwsZbEly5Ouyxwq+xTeKvIVTR/C7HEriXzR3lbqna+embgyXoK5Zoe5iJ9aBMF6ePEs
cBRpRCh88SJKCtOqx/EY8gy0b13hyU2asGOuUbOo4jXWTRze0CFMUDAMzviSX+EAgXmAgQxrxT2R
/btbjOrkBRUX7AJBQTQ0FfrVOarhhCSlcXZ78lsYEkyM0UnGo78tWxhqy0ftt5y2Yg5hRJjIeESn
RnI0MA7WxOFzYKRZTQtWfpGFL26HYkOSyKCeLvTSB5wmATc7PUSVl1yVhR+lrJcXNmRkmQbp7RYi
66nJqQje4jVgGw9gcd4EnO2GtDv7vXivpumZXXq0VttyAkCf4SrJiuSU2TWZe3pQWXHbIAFZZG2w
pxYM0+ILECabyJpt8xD+zKrAwCRJwIxdviMog73Hw6whqpo6RQQSCj+SNcHhEMAxKVePYmH/0bnz
9LJLpD0KX5U/IeMQt+fkxKKJgj2neIEkU68NxloAIO99y34VUisbL8KEse5ibkR/aA3jHZs1w1ib
7AcnQoBdnLe+T07MpJSfR+mOyNqwrm3vqcc1gkkAeGGwOE8xb3no2qz4PaI6JsYyQwJTZXW/BQhD
koFRtU2hyfjT7NKIHmodB1fT7PT0Whnlzk09tD+TUlG6Ws2i+OZrSfnAsuFhV1ZQrjn0B9y3boXm
BwP2w/Spnx6wOmT5sh8qXIgQpdfIVz+hgG4/kk6988pjVpIIKcMCCwQuyxW+g9+DKBT7c7AHtfOr
cjja80D8CXjxrxY9M7lOTqt1eau31lSLFKfMNZhXWOXVUvB28doTaLF6Fc9te4H2+WRrzTvIsodQ
2NaxWS5tkXkrYwkjzqrpo4CHlTWsVGzcGskEmN3j9xBXEG6KnPc+gGcqIDyeUIHQGlYzwdSrxbgN
FnbJVhG8ubnW+2ygQ3O7T71dEFPBKthZVZiyBuBIwrHkXeLUP8oQrwDUoQ51bXloZ44sdJn/krJh
yahciqX8pyLqLlJvvIsqWc+xzQHNyx/oA2mIRU1ivcz5d0woP3TSH5GZbFp9hO4/X3Qa8M6FarUx
o4AgkZi15Bdv09rA5UXXLtPO/MywgzFmsW8oxRxJtNwUQs57GaU9A6x911tr2VDygIpfbYi7/poN
h6m15ccBGeTFTgneCMP+nQ7uQ6K8j3DSaoV8EtTLH6DzGIyNuCHJZpUKum8e0Ccjc0bi57KuPEyR
2LbqovsyPegDsfVEU8B5NPuXoOac4md4RLOxZS6LEBUZKcxNHDA1s/heLl2C0Q6cdeIE8Q2ptt9A
Ttj3hNFX0abLNvADHqD5zBlPE5iQ9uy0GDZ9zrwgur05t7wZIP67lrlXLjnnWvLykqO8JRV+aIvw
Oaa4Z5MZBOpgpK7EVEKSnskhTeVuTinMNoZEHq2gvyNMhcZgBC8yZf5wFU+nKiciPVf1xmgszMAz
F1JEbdLt6NT2IXfKm4bDbC+Y1ykZ08YRu2NPsartkEWbvsRqRc7YuMMSpRdaZCWViWm6mToL4x3f
pirORsfbMPap9cDDO9vAF+w0U0e7FD612o9R0HZ0TXr0iNoNxVq0SGL6vnQ94fe55fHgwrA84Upa
LTF7taxvTNL5bPGKF6cFkADvCUoS7u6SZxirxlViJkQxy1HXWbwrMzFOHCNSDue2ZAMi6/Mg7MOQ
+F+z0aZrYiPJQ/pUCapVZ0XHpb7ajRTndYFT7pqmOEFVSHa6s7aGLuz1SD8Sc3yo4/ZIp8w1FVAV
4sK64r9nCreWbe8S0s2jfUPVjuNx0U+BE61t1/7lSn/nt/NnZc5Ht6stjkIN+BZmK8KrmI+yJ7/l
lvXC+sI+kPGelOlqHmsAIJb5acLSYR0LaomDNoiX70ZgGJFYURQHJwZXYA05+cfpWzFz8mSrQqrT
S2Lx5dkKyTvRCE63Z/MVOEuoWzX2sx0Cjw1olWHVvA6N7qs2EfbpK9s2NgHbihaDE2MQ9pDS+Ta/
9GoDqus9etu4NhPTW9942xaqHQrw0mIlpdsITtF9sfoJUvkV0xPRhiZOat9NNlkAS2xsxMWuu+iI
W4k8VbGso7A3t83iI01x7unclA0WDvQ5D5iDSkLogcSjEBIohUb/EDEmrkIque3Arnex1xeaqPSm
FP86HkBblI2I1g2UtDHhrASWnG3xFKTwDli7uZd6tHNyCkQ7G4EI6k8NbcS8sXBWWeP7YCDE0b30
OmwDPWWVRpVuVdchFhuieSimgj+74G1vE+QQJ3sahfr0WAiNOV14NnwnhmSCsbU5bn4Gw/aZ+JL0
krOxEtQXHFwL092fHone12gYOgy53taZZTyYEkhGDo72wFr/ZgQMliCYMzLvwxQJq7e26BEEdktJ
kq3KnjH6vZsDCIIpdT/qQfwKMyKuosHpsygAIgP1zyxdeP6a9syeTx9Wce0Ddg6qzeCxI/MXTnc1
zw0isKwLF2MlwJ0fsgRsYKpXhTDtaqQafaJwsCTyy8VwPOIcmcboNkLbZhVa8h4kI6py/zp7R5+M
H20M1xr33DquYS7khljnQU/nDPQQthD5Jk/uFuqGTpG0znWaWvfW4lOTkkWA84an1r1r3brfUY6I
6hnWw/qPy+I/cqT8n3hN/sm08v9Q9soxtQvk3/tRVp8KQ8o3ma9/9KL87U/93Yri/UX+ysEKD9o2
kLSC/LcVxXL/chyXU7nvOUISpfwfJ4r1FxI2rFPb9P9uN/nvAJYT/CUDDCUBpHrJJ7aC/8iJgr+G
hNU/OVE8pCtYLwFQCHJj8l/gm5KJXwB/YbrreKx3YpQrXJoBa1REN4wycP9H9w1Nj1um0WnhQMyb
ib4K7r4WF7+3NQOeoDJUkOTMDUpNTR2NaeG/kh6Y7WTYM3mtasUBh/40tTPM+TJUxt1I/REBJwbw
mKVzjrqf9VRF88ZF28KwNinzxYitG0qm7W2YEriZl+QxNJzXvhzqfabKa4JfheOZByLFvnSueJYN
rRVjIqh4oIhxg0DzGhRjv6YFgBfQTDm6fMeeTOUWfbw8Wj7snkFo7LIMYNw71eJAz5buoEbCCVY1
5psAaJ9AgwP0wRDmR/6uSRMGAjZVyu7wD9j2pln6L+UkdPOF8XiOCAzyKy/Wda9YnLhjyT7Mvh+K
FAe87dbbPihOy4Y17rAvmpIcqp3eMC+vUvAneaPYRnmK7AwH4A4ZWAThc+aqWp+tKAZqdhEW0g0s
APyiaDv3pf1izYgDk8p5Fpn9/TKzEYsV6SsqdfZhr24p6uDFDtVlZbbtGgcR3X9Ci6hdexxVfOxK
zoieNyDHm+2ujlxYeUa4N2sHBmhg3WNfIMBijvveNp0z+fHd3HsPVqVDIywLQFQOt04733QpKmn7
HjuMwI28x3nHa69Ve8a0k1+l/iPxoZu+AFlpTewRB1P7+gz+iWaVJ16Zd46t8muEKLaqegCVbcIM
k4akF6qF5EvwjFHdQcxnpQM1aBWQXGFsF4T+HCByPQ5m0tWnlGt5M2BBXpmG0yMU5IdpMq4cfSCe
FQgR0dSvK2NMDhTFgrvzLLJ0MZsqQ+FL6qhxv4VCzETH8Z9oQbCjVwCz7Rj7x7DPHsZ62mXdfqIZ
lbfeqpy3KJs32HtPqkVR7qHioOCaiearJmw7mEKhKTg52/30Zw6oXU5s6yV0ln2uinujbMGdaFfl
XYK0DzdlTUnCjzDLrzn0x72dDltr5gPILr+Pg8HRYx4o1toHZvdUhT+YpIDrlVigw4kMmg0XIAsx
9mojAGrNDbbSDLDrwYxw1SscqnM3bio7OpplSdFPQKhDqvGtypbPXkhrU3gglOAwRQniS1I1AacV
9I4qZJkBe2igb4hoC008U4VrhBqt0a3MB7TgSfuI0LfZnibuR+i7O7MoYdDkWCIce9kmzUykwXEf
yKY/WSaGz3Yo7tgYTXS4dNEN5WbHwW6soz0vH9XUcGbu5aGhBWxdOiXOoOAAlwLjcDzfYVB7aDML
u7IT/yxpcjBjRy/fjNUorFUu6h87kfZNwhrmWf+/rL4UI5Y4s0foyaxXuv0+XL97XYjMkQwjH+LG
B8oleCLYjOt9exMK8LdNxz3E7uAGmCffFr1FsJdfiqI5WeRBDu5Yn5QrTv3EI7DKy+8sDpGInvrm
z7OGp0rp/9gwZ+25PxRFdQ4JYGQCz+wMZXYRp9ZutkMy0k7vrz0oN8di5GtRfXHwFyprR/Eyi2Xv
WcOVDgaG5avMh0NsWjiaeMcn5njLOuqpotUIymC3ysdyQy6JZm6C97ILDzKCdRL12774pJnExPqQ
4cy2W01KZNoPQdqZ/UmBkB4n/2cq3I8SolANKEaG46ccRX3jSvpvePAJFd/M4zXkW6azj7+cIAGJ
IAsAnPg1sssrONqsfFWoFU88uS4QNYtAdb9UYRxmWLZ3mM8Q/TwXZs6IrtrEB9k2YJ5rtLWZj+bM
M2ynB8FKbp9MtAv5Pp5H357lHtN4ugOa+UTb+HJnd8NtO43dPulVeJ6UgIzBmIFD++jAgTrkjWc9
e3VyKZzsocdcsYeDMtOZ2d+ZBsQYgqxrXhs0J/kei9cEAKjoN51/07O4XRlZUx8CiguljK9miRwR
unxncZgfNHl401UzkhoXM8svsKn10lA6mRndXbT42ALE9FkYeB0bPJaMgxuqunP2Idi/dNVhOBXv
JZvDtdF3L83QfqEtEZ7KjRt70BGAiIRCQREwuSzAInURXau5fpOzfpSEJAnSxPpET2kf4pImiKQN
z2xPgi31YnRp59WmotoJ5wjbGba721BM7NdiF8IOTlEVlgEFrflr1Nvlw9ykJ8nv1C6H20Jw8PYo
ThxyspspS0CsIOVGhahM0ubFONHkV1k/EqFtJQH/mdNZ2SyoiojHbqTCm8bsH7sOIk0ZQMY02ks1
gKMeWecqiy6jBlhVK/sNV1J+xB+abOZmjI5iJcL42ZLpo1sZhOLa7KVP1VNqHjPkqjG9q0l2dzMI
Xb0SlhN+L47rG5W7l77vtzbwA2IYA1iLBDgGlYqgI6zwPeFbcojR8LrvaIdtFerzR0AUr3aGzxpP
YNGM15ylbstSlBL1tdPSmF77CT0QtvHUxM+99O5I3+7jCOk1k7dl6PO3CTILPJwLIhB02tH3QcF9
SBMioF12xP06tn12i817zgW47Yr6hbwkW8YACk3FXiWf8odkOndh+IE3gYDISziIM/mWL+rOd1OA
JDCxoKID+UoMFPh7nnN3FChpjn2ciqg9x93cnv/80xz8sDGIcZdQaxh477HZrgfVj0fho4lmnb2X
gW4CZ39Yect4tCXJzWwsbkTrkCtOnlBIb0VpIvNSmZ16AuN7LZEq3BhTRo94yyotS/xHu8w3vXaH
DKH1UBm44lDrz4y5vwoizUQf0weALf4m6brfzjDIW6Hk29TS4wlOg1Jdq9UZJrmRfkGIVLTJ0fKw
tMVdFjEsFxCehoPDayvJmnezdC108JY8oPiN4EbkK87f1MIwytkKeyhuiCziwTUJ0mrRzH4WLXOx
MRg5xbsJkGI2OVwCUxr21KDtRWV/1TqrQAvlV95kN6U5dTgEQGYFDbZSpwaN2mProy2e9zJALCCQ
W757RW84Yr4ydhFeptWgpmkd9LRhxRXLgyOZ8Kdl6WDSWQ1XP4JQLViUqdjg4OO8+syta6oELkCa
GLglePDCn4hzBDeDdJq95YVI4ThlndehUZgheOjUUfnO4xbDl2FuWrJGSwCVbUhYTKEx+2b543uv
w4w+tFgFa/SrqtjmELiJKbDfh3PF28IgcbJpc1QIJg7CwDzgDIBUaGCnpRGnbnTts+rgDeoS7S4n
3ZsW7s6wkODtNAFFDYIQqH1psTKnOwomw0dvOB9t3z7Cr0zJkMfNmkgiEhptckAP/ec0fpO1NyFt
z4/2NLxCzEasF85GztB+xu4JcjVaeRB9LhIxJ5+RVQDvAZtXdIeSoecJ9Jr3tBhHxbfRgh4S1WJu
wyS6NiOaeDnJV3e+hnSFEYM6ypErIA3cS27yXkbKOXTlpRwQXfVdTWXK70VpUFeOfOamNAmZzodf
lt9GMd7HMY/VUooz/Yz2oZrcy4iYneV0zHl0iBOLoZmsRQXJouK36ahp7VTWOZ5oGQNf/8KZ9co3
BYcfZw/rEh9fK3fAemqQdKNFQClANkup6aJwG0Ne4YT8e3ac287PHoye13ddVsfa7m9coHfs1Tcu
K1Egl1ikp9H+bCPzt6YagAgwiGVOl1Cg+SgnuPkv9s5kOXLlatJPBBmAwLjNATmTTDI5bmBkFYl5
HgNP31+U9LdJ12SSdW+7d7duFcdEAnGOu39uEAliB84hboxpufXTt6TobqxI8q1jFpzP6TSDQngs
9eqhaCEgljXSSET3NS3rm7hNz3Y5j7yoo7d2DM5o9qTMJLP5qyIpxaGeR4dGrBGaj8Wqb+NVenhM
zfLXLL37NNSpQ4jR+5KGFmjNzctNI90D3cC/Jnp2V4kxUDPrLMuKPsZHrfAeSgP9LZH2jSjed5Ga
BBBRCyiIwmhmkpuywgHLW5hcZ9MGlTV92I3ziOkcG2Xf1Vw/3MXnQVuZbIuiqjw0Eclydp9c7Nhl
yVKCMuzrlyq8mHZXbs2lOtdjOu5m3fZIXHvjoUeHsC0LlOWcUOWncdEkFDeZMm0C0wMq2MXzZ1gz
vOgY4dDLg9Cq68NgOG+9zWXimc0LO65g8K0boJ3XCp3vSXNJD7c6zool5rATXyozvRc9SFUHf4VM
T/FzRUWam1u71osuU62dnTgDH5je47645O3yhOeBvTsczqhoXmqV64UjmffRxqzaF42MOE3bh2kK
7wFxbHjAvhNHDrSxUzAHDgBF/u2b3UuYdnv705AKRO5m765lvfmyoGiuubYF681hIrdfHyCjfKpv
gAz2N1vJlwX4PyW1QTrWP0pgliJ/8fqvCRAkcOzoG7usvrWhPiUzbtPFfDe5fFeCmBX7viI9jzbG
mqvVTPnjogi0VvSmNfLOaigh6qb094T5Kg6H7TwCb/FGMFJ43VJWCBhq/N9GwxW2TO/dkp5Cr/41
4/EmTE4YcDTAeBhe+TAJH2px80wFF/6MNil2dc7D6pr5KOdjgbrr4vEsDSihHrIHG7mz3hPtsscS
v7XMWKJzf7QqZzx41ptOGJYGoOYwJuN6Ehq2voSK5gTBOBDOevQkvsYS65yl2Yekj34bHC/NuPse
YGxQWY8JuRk12LLYSVtGKcuHkFvlDbBzpuiUyKDVXuhIWjt0o7JGLn/5k/vA2TFc61p6djAPrjhc
7HtKwki6xvf/fxn3B6d0+y8gJNv6j+Gw9Wf++dUm/7KKs/98zD9Wce7fTN1m10VZFdAj1/b+aRVH
74zl+MKEkWTZ/8RC0gmFmTbkIphHlNOYfMw/WEjC/Ru1MQ6YJJ3MGG1C1v/JKg6r6l82cSYUJo85
2rIF1CVbUZf+mYWUL6yLTeU4d4EgLJPVwrdm+6vRIQdnEC1rjD1tbUJOvxMzmPBc8iRGil5TZclM
pvn6ZzO42kos5XeGRYSThxVd4Kezl46raJPH4x1jGMqEdzfaVnjiXZiWDggdQjeB+EU0bngtymzD
qQp22jjXj4Vmzqt5I5bavCHBPgjwJzs/46kvscf6I8hqbCW0YYYVU5UYt3lIBJh4wcoMk2QP6nU+
ykE/L8kSnpe58lYtO6xduCQn4d/PuJ3P9UJ+1IJ1uWnMRj5h0h/WVJWLoHPQb4aIsd6dSkTzUDY4
nov4LmMpiU+XW9foTcRhasqCrfC9plqYlQDeD9BI4PSG6t3smF0BPpyTuD54C0Wm8OnqhyWmI11U
cRGkvYGipPk/hhFWlySUcEw9qLnOsByqUFGIXK04Fhb8XNzYG28RLOqjQlu1KaYOeg2XoGas2Wbp
1Kxm6RcHSO4covP4hFuqv6Dg9mBVG2LRVrgm4krSzs8Pol3ywFxQSrQwHU5Tc6KLINqTY/tpzDLa
Ab5HWM+iozH1YjubJcJYa8JktKunvhzHnd+R5ivBuO5kg3qa8kif9N+VBVkqMqYfylW4LWkN8Bov
LLfCc46tXMaDk5IIbFqdPReXQqbnZH3qAZxKa24RhqgyWVgNdfp3tnBWXd44+WkUvnOiyobonJvF
OyzJ5VwPs3dz0lcxFcVLNRjlY4VBo+ee6yAAX7XO1J7Mwr8uvZbfQSePtq2GNKbXjcYS46cdJ+Nu
njDB592wbNx+dC4cGZyLVyT7OGzpHYY7a2IUDby+cK+Wy93XMTSfND7rj2b0ngdzfOVZs68X1Yvs
EoPOjY0I+6eIijhKmYZDGnX3U+9RQTkZATraMbMs5MA2RNn2XEWJLA+6hm8MD/0qc81mxxPiPRw/
cwFKHFlR7GWF5zoSNxfG5Ja+A64pOZ1rORrYnu17TNzbORrGbVzjVZ5F8YBZ+iPJLLWySx87fSkf
ihJvZxpbm6LTevIDBeqOG4ydBq205/yEmh9EXc6pyhyZjYcfLPUVTy79Fx313m4YQVi4XcgbDKdT
RucfeipDXzOOkBy99Fx6gliYawTJxJf1gE7siN3xOuRDIPVKD/gm5q2g64eNIWCaLrfmYO4JF/kK
W+x0YA+LeLqWcYOJlbhVVQA3jSiKGD1I8i7uHl0BtMcWDqMpDKRusB+xk+0L33n0KoHhLrTfh4Jj
Vm2O7t1Q5q/mYvPSOjaAqjgPKinOQ+xOz4VR/W5mCd9pCI+yV0nxGCzznJPNGTQ8RhnGFSNu91hJ
okPSYcmdkwGkR12ENPrYqgDqDPah2Bdk8ylliq5z3PIyaftqAitV06RANSJauo2nZT2lQ7npRREf
wkV8dg2bjDp27Q13PpDXAYaj6aH3zfw8VWTZ5sp/zyq3uyhOcWK2AGKq6CT7+2gcw0ed/VplwtjU
ZfdcpIvYE4pAVVg2ToMFF694hUJATbpbDbvaw0HgFOrso15j1ykByOCrYdSIZNCOOR4NEHRAfyJg
rKOE7CUSToFFhnMSI0+9ZHkQ18yBnmTx7GcGNU0cjRYLMOnA13ZSKTdFyHs9mb8WAamtNeMA8HWE
Hs20GkYOhg7YWaTP+F9z+VVZrbYOC3u7JI3NMrgdsSu0MDbreB8PmnNPPgNdwcJfC9iryuuTVpfh
AfMqsTdNLchFR9hzxEAqR/+DuvtjL0pKfKL2rcrjjwTXzWrCu/zUJPWLy0UFMxneu9VTV4QncLDT
XaE1WzIP29hErSmzw9iHByzs74VhHa3axdgYHhZp7SKZv7n+VR3lm5B743jPzH5y9YbnV3sBw7wb
JnnsPuyl2ZhFulvYUw4x3NWw3U5uuovsESlf55zdziwi5W7umys01ZdywORQU8QQFSe2a1tiCdhI
mwsDzoHuoBsWXBaC366T5xtofYFd8A7xhUY3c1Tp+zQr1mSJ0j3VK8qw3b5DareQPRLkj0npIDhV
eQy31uOETDQqrQSLyc5r3OQwI6MYSk+hizLEHiPOzdgETdwU+GxRX2ZkGFxCB+C/XElKoSFnR5aw
wUug1JsBBkgymrtE6Tq6UnjE0l19C/3ZFjWFHvVLFKIGFaxJNpaQzYbakGCuu1OqtCOBiKRlAnKo
iXLNXj5TOlOC4LQoc1QYX4YaBmBbluNOEA3Oj7yhUKqUZtUgXtlKxTJc/Gm1EBjvYZdZljWeMPCY
azZ+X7RywM6ibSvCCFkrhUxGjhMkFcE9C6pZvST7uWxh7A+MFJ7S2FrEtix5Z5uUBcNoD/hCmw8f
WQ6cA6AG791Vep2yh4ZKwSuQ8gql6c1K3fOVzsfk/Kx150zpf3B3sMQjCY5KGzQX41WO0dPA5M6A
zqI5rZdLnsiXQimL4o/GiNiYITpC88BUpWzAozOul8p/WMLpnCmlslGapYN4iRw17nKlZ9pK2cTp
xQ4blH0mRLfTU2ByaAC50kPziLg0NCPOR2il2B0poEjEW51Z0TZ1/EV1DVHnq1RWxL8UX0d6P6gp
YWZcoF4RwDkDRK4miVCNFIwWrpoxbIYNy6AHCahcLXkVGUYATKt3HfPJzKDSqokFerwXhAUZVXv4
xvx4a9L0t2DI0VWH1qTmHstZp2oOwhkk11GCT5Afbh0yLGXOqKJFb1EsxwO2dvZNDFaOmrDwX7C3
+jN1MX4RANp2I86SCNwKlh33twpI6W+4uvKdVBPcokY5RjpTjXZqxmunBaS37mCAZQDsGQT16d1U
c2HGgJipSRFRyF17eAIlQ6QTE/gD3Jg50W9w51i5p+muWl7ln+mTO+SjpBGq+eU0fnJuhZbRO8PE
SivLu9RYLSLP5UgIOPbC35TzIidpn/M45BcQI8nK7dngk4/olM9EW9v0uDNO85zlbo8VpeNIYBDn
BsDLEiKn2hffhnrIIwz+hifJUY+AKJS97mWYIYZL2MdSm/DRsux1cf1UtYj37drz2DRFBRnivnFg
MwkeTU57mUqeWsDkzrYMvyd9eAG7DX9cW5qtlusPuW6Nh2nIdn3KjcGbU/xV5rDt00Kt8eKLJsRT
scAuaRrG7liwbO2dQ+vMYkUmdGYXgKHFLLj/1yWnIzHy8HKSnF0Fd/y6IxLIu7/gXWrCFepNBoyB
R0nu8BR01Il0sS2OYzDQM6d5XBr/LY+G+dXzrhYuWN7Jsw4Pp5KPhPqIvZLYwbovdvqiRVf8Uetx
ye3TZI43pDUMehb1UhpSTjE4RKHTjnIBRziB0PmVl6Mdnd08pynRqp5FhjTSw+QqjXo64KW3ezyC
lPhsRzSooMwNUOiDuxNdVgH4orbdzsanUBZ3EdaX/VyHgd8U/v0y0B7553dcJgNfJBpx3S4dT7sH
ZQgMC+RKLBYgOP0l3Lo5r2TfOT+mQ2K/NMITwOogNw0qznl6Vvny4tmEmqK+2VK/l27FeEhs3yFs
OoTnKuAZRwmWbhAvNNth46JInPNOXPwcgFjczw02f1aMDf7KtvbnN2nQqVSU9XAkKstrOeJKsoAO
eH26bUcewRgBxy1qI+Q1Lb/ibCLpvZRUL+jmvuBAfRgd+7RIvjev8ql4hLdN3fpzSFY7SHr3U7CP
XjX1JPYDlTp7yst4HA53WgM2rNNH99wv89qWFL4Id5zWXkRHQZib3sZFNd6YVmKuTKdxduSiki3l
8s+aSLN1qcubDW7lYuXt1WO/t8wcjjs1zGnt8su285tGOPmsN/6p9xrKPauUHAJzEG090chbSwp+
+cgMJ2+ynxYYhVueB0nQUirC4i67tDaoq2YYYQeqk00Pop3M+T1k9jxOoweDiErsFD7VW5CtmBTv
QPv4Fwi8u5xY2HZ0WJ5bbfgz+sV6gPz0LlskYnesrHXsjzg/3JRaQirNbPgJG0i4VDwuv5YGQqgD
rHcmCaM8Xr+F78WBm8hDlUzjBhPdkVxet3cT82R4UE3KtvplhNyLsXptFtLvq5kh9eLl5QNnZSMw
xPhjW/Rv2PGB98RmGlk1Sz18wPj8xIpha9MTv0/cfTX66TWRDBU+JZeULK17QMErS/dftNxpD10p
5LEcBOgEm6El5KY08ThcC2mdtGLOKTxFJvepCoo0OIBdniTUdDPa/LmJwWJ7aF0rPXaTc4plnezs
Wf7m7LI3SAzhhneKjXCMHiVCZ1YuPkvTYbYymaGpevkmFx6vJ5vVYjTB+Kbe7b4yWuMSx3KfaoDa
/El+2036kgxJfaelPAMbZoTEiYcNajrXfYZ1neugmeArJDodNmWCqQ7rPzNMTovZxHE39FTrum38
X+CT/l80q9mu/l/2Y0X9Wf5lP/bnY/6xH7P/5oF1523sEuL3LcWE/9+wcNf26WiGmOTh5/L+iZpk
/M3Wcd94gneGJVxY5f+zH/P/hk2Nf2/xKU3D46/+B5L+Lwgs8Or/+PM/d3aLfwOkx4vjYunSfSFY
3/3rekzqcSs7d+Ii05Ivf24hXrNNd0ZnR+MM22APWQQhWUFYaRvccT4tV3ab/vD8Q9M2wpvXkxVV
/2xMj7k27jKDc9GIOE9tx3XwmUct/lCywy/d9m1OoyDVknOvEYVl5USBVnJP6uvLbLxbbNkHcARf
/2Qd/Dc/ossu8S9ePOGwBYTp4NoQMa2/ePHQwUnIlQXHHhlD8uXt4zb9GzF3hgsLFsJQTNvMtgm9
q287D/NgqcITBTA/bcKAyeGCPXyYkOcV17EBI1J5BIz4aEpsL+A2DsgV52Xh+6/x3fpZdU7L7k01
XxZp+JFdOn4Rczvt2a6XwrhKD/1Rb/MzkcybN+9g0J1EmdfrPNK+q6IW0A56CHlO+2ZTP7YkX5Zv
70h0cA+Ki2NE88VgxF99teBpmHeRWzP6DIfahzcxelbH+h+bclicjYw/uKEdlIN8EWqaJuAJ26X1
b9OUb7nJdyTNivNIYdka1kDpxb+TEF6gvtDarTAgM8JiK9Mr26P3BSfMWFrX//zi/Olh/1ejpAtN
jDnChqTPtvgvL85QwftebNzd2MyRtdTFNNv7qWfpWm3N8hjVxkG4Dc4NFpOy3RtadKLFKRgnngxT
eBwn4q786/HvF6sHWhKZKzph3Ls6I5Sg3IRQal8dnaFwIXKvg9BiZHVS+0puMYiX8mzq8KRB3xMS
2XrGuZxlUPP5CFft4sQCeqQYip7GwgALfkPhDNep7orrn7+IBuuehJhbPkG0GbxHTSODUtn7pDCv
KR9d22KX22If6dYOS+bRD/OzpNcDtoRD7kiY2vY//0qNv268DXbwXO6u6xoOW3bjLxQ0OtVx+JcI
m7Gv/apod4KDtA2hQfkpzkfTDGZS7WNb3lfhfP4vX9v+Nw0XHkKg0D3bwyUu7L/cUPTKkQ1FmDSf
E+3v644fGowqX53j8TlMQ1yMvBy+xKHAMIfYyRspzeFnlXTqqo6QiDdR1drXpQ13Q9NuPE21152H
Urw3uPn7gavVnu0dvjEyO55E2qXCVTCWCKfdp3bx1XOF/3kvD/3jQmGiCeIDG0v2w5nj2WMUNal1
LNOS/qzsZyhIbP7x4HMj3FB+/oPo6bFpR6A1MLpqcNssp+/wEORfVnVnZ/ojHcTdZgCMA/aqJr/f
XRt+jpWZcad0FvJjCZQifEHpE5aNVzNzby3ap48GOigxdEQV1ZQ8msRDoLPN8pVw6i3LZyighA6p
0hWnmaplnGykoPzk6qC9sixf05c+HQBmUQulBNqhpjtokeV2qu5m84UjFSB7JemGc0lWvdRo4EXv
FUr3ndn5q76t1pxq+ogQh3suVxqKPnLdvc+07DpNZPTZWmP9x9RYWklC8xpic2m1343t3gjBlyRb
vAeocI9WL6h/iHRJnpewF3GRXy0qNqvEklYE/EjccLjFK7FbonpnqN++ksENn+wmbLxQCeSscipm
pn5roZ1DHwIv/EdOV8J6bup02US0bivRXVfyO/jRoGg1xMTqgcnnONnWRvo1gr2S7mU33JymeAvz
HFFfyfsmOr/ueBdNCf8tDgBPWQEyPAEd3gDfXz5tshqsELENYLbbOPgIGvwEDb4CMiTOigvyMVaW
A2a+bp0pG0KmDAmJsiZMpoPnC7NCo2wLtBXfaZp2mUn142pAa7l3cDkkyu5g4XuAMjVziy9+JmWJ
6JQ5IsnMe4w07WrmMFtVLvBMEyMFjopEWSuicrp6eC0cUMwO3guTtPxKV3aMOrR+FKGsUkaNoTyT
dd8XysCBywmuKTdSL4yIyhQkre5dP3xtlfVDwwNi5b2+jYD9rkn8/yrwiYA3wLtZB8SNjJ3HDZ9Q
LrFTZS5BEfrkMZisCnwn/FD7WhlRChwpAmdK11Ncr8NCEcObJ1LvWZ+jDT5b2MdN3uAAIuakyf7J
nJyPGueLrSwwLV4Yuj2HebmXyiIDlHClK9NMp+wz0Ug31URXkDLW6DhsvPiIuE9qT1lvLDw4nTLj
aOUGsUhTFh38it1OYXJ73DtteK/N1f2kTD2e80qnwO8pIrjYKmBtTXlbwSIOj6XXkult8AeRuJEA
67uzLl7VJWvH0a6NtIb1on8Jp/GlWBZwF8p0NOE+0mgup7HZee3m+KNRBqUpV3j1HtOSjnvJcuub
AxOwCkJlbZqUyQnoE5gGfE8SoSDvje7ScjeelTWKtOlvS5mlOmWbAjb74XT2tK50LFUF3qoCjxWJ
N8JkvkXmiOeWsmHNypCFr+vY4tCSOLUmlT5V1i2MrmeYbjqfgSuA9TddJBi9ShxfNAoDOqrcn7rs
NoYyhaW4wyzuwR1usVTjwNC00a4WQGoyAsm4BVvMZSYLH0txnRw0EiQ3j7KQ8C2NHe+Oxoif2cSG
pi85vHpJaD0vv7VqzE6koNdstY1HSC+rgkw7poAnqUASuOAWZYejHkF9HSxy5ZR/etac3nEGvIHI
bfZJGEI+YC9Atctz2U3tOl9M3uaaV6yBNhzh3fOxlW+QcGLbwc5mX/nU01aEp9mxrX2/ofxNMwDn
cAdIp+GXsTg7ncoF6ItQUjKOPlG+HPIItEvRn3yBx32W0QKlXnvD0tGfbARIRm5r3xjug4sVuBia
C2JOIIz5PCzMWlByPvo+XbiFLuVmSV21V2BtqBX6pmjFCxtnwRUGOi8OzAxOztyFQZMPCcsvSBRC
f4C8ifV/hu7eLFuP6roVFEPyamS+N/nSvsTvvWsSppMmx72cvDVzAn1wvLt0A5IebR6Poqm3hhfe
g/ICKhbTPVH6NAnDe9w2Uj6Xqps4W2ieKexNpc7tyK9tzBpjXD5bqfwmYcVqvZiRABtW0dBULoyl
vGYQEbKSKKXHItKU+ftkWI+M0ls2YZeuDHcLWfDCgFE8gXFSRuyGw6W5tBf8c92q0iOccE714EbR
dDLdGleNjs2Me561Garku8QehEX1DZ8w3AySeoXE9FGl8D2wBVu+w2rNxRKSDCXLV3N56ELLCqTP
kzgpehf5gPu+/r60wF8UzyAxu6+q4vHWNPMLUYLHLrYfpYiyrQ8UfJ2X7riazzG6+MYeWJtK9nAE
60VgO/pX4VeBsPaRhsTlTaitOdj3onG+ZeZSdh19ZLJEDTOIbpjDLqt9k1p0hELXl/cltn0eiKBT
wCQ8hgS4OwdxCQw2v4We2LA7hvu+oQy6tT46XwapXZ4yAD9R0w8ry2jru462TlbcG868RnTv59Ou
bmZ4DZpc1otfHdgGwDaLItBFg+gOeUvPXKd9a5lv7qxEf9btIt/6pFLXhhuZB5ebV7648QkmOSf4
GNVOsqjLMGgO0JGyCOSd1GjVJVJ1TA34Lb14dqKk2qNGHJtEnlo40wPC6oEk5ocq187KaSAtzqUl
fmqHZwOtquVW0+pzZThXPaLGegLPyDWcknQgFejYy4+OdWCxDG0D3EKjJNabNqHDA18zD0YbFZtw
Ggh9DsUL8KpokyHqUmsJBqN5KcVY89gPKdalKW/AKxtZyT60/Zvjtl9u4kOJ7NiI83+4sUDhp81i
pdcgn0wz+6CIG3Od/muR+mtDT5In6OCkHAK+AQGWTi/Mu3R23rAI1nehRxeI7SQHrTSvyzJ/dBqt
CYODqjd9EEjCaR1ZoHD4PoT1VUn3zk3S/ZJpv9gT8RvE8zqnYgNEFAN8Ge8GsTxU44AuOYx/Xs3O
IlTbQKxIqFwIKLEF2rtMx8k9mzMp25FU59rt+Zw6bdZoXPx+RBRq22X2qeroSrZMtyhZzlOq9w9e
wUMrtpG1a/sSRdwrQsdJdwnm53VZN3RiWuam6HF2V/FWL2z92DWbZgJWwKiaUO4QHZExLmAJk5ON
PTbh/cL9IqZKKOR0SMCZ3dkhxnlnTMZnQ/nUc1b2ANfil7aWB6tsr7Wp3t25/J4cb9tP6XdUsdga
TZzki3ypksZnzChfs5r0kN0eXWdrmCUzdvTblds+ApBOoBbv7TLfSn61KxUqLm0d5TlhBI7rH4D5
HdL1A2LM49JRqg0l8LzU4GWS0NiGxkK/ly9eTJ/eKUe8iEV7zDoboqoa0zNz3s56uPWhx9WLv0tt
ujywPzJqNc2TUyLLwDErUkjPZn9EugpKd8FRySGTkxEnJrLgUduA6uw5FSSO9ZEYSNgg9+BKgTaH
muFUxHlJxRq7FKNIPDebeqATmk18QYUR8NpExTSacF2ZQ7l1sfHV9fC1xPhDWvyQH+PPWNKyNBWI
lwNHqQr81JSnN2duvyzdfrRG7V0fLNX/8o7lDZgRT61mHJ4c294MoWExrx9Gf763Rv9omO2d68T6
riU/zfbl1R+qkzlgyPOgs/agFPA4sWLt7U/OFUAh5cwDtOIUQjSRv3MxT04LdbV3S8pu3+31JghN
/4k7+xGtcS/K4qPOwwt9EiuvF0S5w/Ex983LJOxnv83IV7X2zfefjPapngyyKR0dKYTkWevPd3aP
OsFX56BiaOG8mWA4ULh33+nevnR4eheJGa3HaAqghNFn4SdH242fBkmAA20Pe6kv1p7BY2OqeeAX
Loif2ac4sAtktq0EbnKZ4pwpvb3HA36V6eWu6cSp0WhDni1WB9XZdCa5iT+NKn1vgDuoGNoDo/mw
9ZSdtZlYlVRmsopnlttESFTIyuOoScCa3T4rEbDa5dRepNE91a6lbSc5sJwW8tN/jxyOxRCvuk1X
136AA3o3dcWDMUDcjPhh1tEg6F3LJVGqAZzRqHtrw45pF5gLRr5WvS20YgPc5mHy+VpFjfKUAjMY
XL6GDE0eKdnarqrnlumEbQczwxBbF08Hr8v9vVLWpWtqDpsijoJa6x4H2lpWo6IwZRb7iqURuzG1
HjprL3OdNli12GHVXkOEoK6nnE6TNAJpsneaNLV8ymwaVaPxcSYU5tpVMLDiCqaBD03nd8o3hp1V
ZmdHN5VhtLXuPJ/OHEqd8MhbzXGsDE/94AKJz/W3bstT3ZwgG8AmSeup37KtuM0Uuoq6fSu5KyTe
tWwbcjysmYpKfxu0dKdZNAdbESav8Dj48mWunTvTmC7Y3Qr+t5Tap1t7hwbF349jLMrLS2WZW32O
EXl5iwpBPLZ9irGf2Eb5ERsUvm9sal2zHCPdxD2CtUHogmAwmdpHPmNp07iXn+eSnQOb+ntnR7oR
J4WHQd76GsqY9L6ef+Ti1Y9zwH9wdaSTfTXdbSJDZyK5qe2EabdUdJ74m61Bwctaz7Vj29VvpESp
3DrroXElv7alqPuCLeErEgzP/SWe3SAmKuMMsI3En50R5hxL84/e6N/kTKxKY4VY2qyOsh/pYEm0
f+klIza92pSuHWVVntWvL4nqh7a07+Z272TVO+SJHyBkT6bRrSvcOvEUn5YqVic2rPhNBF9V/QdI
VwHeh4oveGJa5wct+B2/jX63s3/rYkxHPGRrZ1/L8NgACYJG/uZpvNVzFl9dxW2Z1G7p3tkzuqPh
cLfT9sXoH0JYP5U/XTokshqWZRNlH1UPxCOZLqRQMFvwE/BjW7V9tYxtPCKpqS1xTMVTw9BruAd+
p/sq5kTEIzhf+PmFtQNfEOgSZ17vHhoNyw73lRkRE345RXYvYdhfURg1xmbuNr97QeLKSPpbrnO6
1Srep3G8H2rTWUvwY4yc3p0WwX2WC+970VWf9ch40ex0LEuBrmdfUcoqPMEU50/TlohqtcLjSd8T
u9vOsggds45E5l6r11/Q80R07VEDsWfEbF/6yr8V0j+oayVsIpXRO/YqPZoLetEwkT4yMC+BF4PD
lmRb2+wA349wpNo3W+GyN10A7jQdX2l7uoUkuqo8ORrSe+0dTnpgpDpySoBb4rjAPPE9kRZgrK7R
QdkSL3g3MYJ7tz7iusQHvnJam1YCjr8tl0tdEEBtcr5S18s3nQfIRG0R74+Iu1NOQ4/p/4CV8iGc
wCWUNSw67wuFG8WwPIuGMwpPiyGJOEPMbLPVdj+awDu4Xv/IGBjqJv5yPrv6Wjm0Bj4f8rfGnG88
k1NbV/5X0menKUZAUAcpfp/7xhrfJtofCd84d5hBrm3q3FL1WTzXeay7iz31bxwmWOMtXD5Jynxr
/6oMNoztW+FHt1pqJJb5VuLcuZM9v4DOtq65w2egePUaxRq9mWgYdZfeIZqT2Gm2cwlZkMYlDl3J
31f9Y9Kaa+HyaupD9kXocJOMPMfiWPOAHYZg1Ds8ixSurNjtfWH94WPFwO0hfsKm422kG/1IIIGr
fu6wW/Zvgq+3KumrW/19J0m/9ai5B/W9JU33Zkj+mrPKnRIb9IZc3xLnG8u8hWT+pa228J51VZdY
XDpUbF9ZgD4YscfqtMl/Jr15sxt+JwDeoLGpeikCQGzK3MOfFaZbQ9LPnYUpm0/fVEQH0+KjK+tT
QhaWr8tYWNnXFMPgisfrjsxksm6YdmLmVqByEITYt6qvbqMP1Vm+Bdr9QHUGZEiauZSMMUNtyqvk
B2Hd5+GDpOnWFyfUbnA28RHK44gPNvSwWrrNhOExdFRE7lXPW1Rp33g0LS4nX5tY+7E0rcb5jhZN
UH+bTFqHpcrI2Rqd3OATgA6UkMlDYPKLZgnymYwlo0MQu5q+i624ONhy1zFy84S1otfJkgRxloou
G2YZqAOG/hzl7W1ojSdn8WM4Re6rtgBVEv7Zp9N9D8ITLDthw13JaXBsGx+Ed7qfK73dtn6arEGz
TnUdFB64uNLhABpuAA+eCHJsuuTZyNCIMc/+FH311s9lxTW9LqV3rBYWUF1P2pNiupnCSje/8zy2
/o7FVdW3+UPEmZ9GMTPbyLkEp59WZ2E6itnfP4LQ2qQGkH0MjpycvZw7z2R+UMx0Ei79u1Hp3hAQ
L5KD+J8l9oAnTpTOXeSDUMmScjt43OHmHvL5H8UrwQg14zdea5ZBQCbbjiI/67V+gTsVcWzngGAO
yc3KUiruw46qyOYtddY0DoWbOCTLOk1ziNcrXnUzD47IgXsz2tjmdTAR7ouZ8UIaPWSXKTW4sXg7
AGAmCcCcd6p/S1BPFtxsm3SArE+505rmdCA3YacWkL0XYMiNHPtXZEPCcjIbzYUFeMb5xCLouE5i
TF5eUM3Dy2R2/vqPqAVe8Sc0urcchabPgBYrE1tmXTlxgjJQVykoxgMBmx8u9H7Lc/+x8pabTshw
IcJIqrsH9ddG2JQ00nIka6Ejufd6OP32KoROc3oqAfxEX7oU16xkgQsxP+ZmEMP/nnlMqwcmweO3
Pz/gONYB6L1rtCzMTuAkCp4yoD9mbhkZJzsvCsCJUpnEAiBzjP/F3nntyI2lW/pVDuaeBbq9SQJz
5iIiGN5kpFfeEGmU9N7z6edjVmGOpKppncbcDtBotDqlSAa5uc3/r/Wt67x9m6cCzrW0XlkI50+b
10kYx2/zau111v08X4w6E3r/15w2r4LQ1/k/4zd4r7EGQmj+zs5goECvn/XC//zq7Px/VM1v3DGa
hj/lhybY34LC11XYJqHy+D37PoWv/4FDniilH7E1f33CX2IA4w9HdejcW5opJTx5Gvt/iQH0P1BI
wq1xpGPOQJsfxADyDymQENjSJt/IxM3yf9QApvhDQMNSLVWjq+dgcvl31AAaAU4/tspVXZeAxyDk
CGmTzKL/Ek8P/6IzYXWQ6zVzizGkNGazbHMyX4DIV3AqKJxy7RBZffriyExi3va2/00H0+Am/O0y
TIP+oWqiSLDMuaP/Q365YpjUjz0uI5aq4Yb1MPtWIeEJBdRKByF9kSrVfCoV16Ejn3OuuanhviBg
1er9a6eOm14qa/bPKzJtwYdWu0SJt2aBKHqItgGyUU8ZNkbcEGLwREDDUh28p2goX2VFBdyzYxqB
e6SfLq/o0sy6+1hd/DBI/kGVAFHoH74jj1Mn8t1kPv/lOwp9aCdCfhVKBIGLJ5A52l86Wb5ocZhn
AxEQEioixuzHsd2B0kNn4bYlVQz7ASwI1QDkq2ByqMH/CaWCFfXPkpBf5BJfY0CohiENinrSMn8Z
AzGKbV/zcIvSOlnmgb9zyB1SZqycpbrREm73b36h8fdRx9hGZqNKJC+sffPPf3jcZinZpo/UVAVZ
MHPuR1t9R0ZBsfe7GiMkYdHrCJNz5ly++Ls9+cTDUxfUBTXzR9yk7mQcQTA72Q0WpyUdy7uAXHMl
Sleav5dqsyyJ9akmB4zFkejjRRayb7PspaGkS9RlN795sn+/gT9/nVly88PXqeM4UA3J12m0j2mC
DtPpJBAXe8vb4R+gVtCdMb26E4oUT0NqXt+QSAsgj6o3rgTNciNVcXVEo7+5rrnv/4PUggfLdSFM
Yo5BB4Pz6OfrmsxyrNJk3hZoWK2InbVAk44hrA2BuI8wCED/qzY2KCDUCxvituWXv3mzvx7lL9dA
o0JF0cRUpiKv+fkaQOlwFhx8oDIl4jtMn7Dbq4oNt41E2hNyqw7V0jAbStESgGBxSJ2TQaKZnYtF
ixOO3cKFmJl7ZBsrqhTETjqPpTYAgcXWRLDjb26Z9gvHa75nBNqphjnrhwT0y5+vV22jYgxC3lJi
otcRJFoyY44S6Xc0ztJzRHr2rWz8ec+4JETZ1ZIL6RervG7Jb/bvxgyNtE3+iv4xOeY1TuztWNO6
o6STCWWJP2BDUOweJLGniCNVJxAp9YUkDRB/xMFMQNoryHwApNOpWxsN5Edqa52VLnYo8Td5prjM
0Os0nVHd9KBy/1QCwCuoDAQ2Pw+7Nei9RRdbD6TUrbF1LhyNsAOVLK0A3RCvEernpWC274nPnbVL
dLtBmtSX1heonG0SQDgvdyNOaq8XIEfY+VV1eVsVd21/ExWn6DhyVG+7aQUah7Huo3SMb1J8Po3f
VGvnGDkEwTbFC2lbb2mfHsKh4S5egklHtFo8R0V1YTe/4ju8t4N3CTv/UwBJM/rhztCgG9L1iMnE
IsZpIzQ6kw6RsuALFja+alrFlrVU5XBj2MNWSxgBY5H9TtQyS1Z+GbQ/DAKWx58HQSEyyFKixAmN
kcLxv5k0egQZ5m1n3M0+fJPfTQGCbSNa+UDugzDYIHLBo1wSB4YsC/jla6cV29+Mzn+8Lo1NhK0Z
Ev3gL9eVGbJpQcnjTfXktYcyps48Idoki3w6KxUMK30hnowK55qySUNi3uHWqMq2yNNjNEFX/dfX
Y/7Dy0IhWhWmNGDpia+X6ceJzzct9B60Y3CKMTVz9B4QXCeK/yB4QlFNqxLASUPGGce+UI93DoYB
+i6j+FCclsRSDIeksdMWQdRQuoVNYweZfaeRT1AGazNwaZ5WHHTuotRiFgeLaiKom1T5zXc0tAHA
RcN3WiQbPaQHQucUegns8dJF/AOx5vSvv6/2922K9dP3/WVCrVurqUJo8lTVQlefmdjJXakrXwrK
OtfWE3oNw4tPyJndzkf2PLxkIVCEJjqEOSzc31zOPyyjXA7T6zy3z+voz8OU/oCGwQbtQzBRyafE
rHU6rzeeRuIHBUaukjW1ao1z2qmubhTniHFrUtT519cxG6p/eVt+uoxfVnMxRl7vzJdhVeVaNUsX
Kva20y3wxs3yX/+qf34A//WNf1lpSaZxBthrWGpiztNEfWHagCf2ux3R17b3b19JmjorFoI61q+f
76zKdklLivkrJdW+8qE895TAqu+guokLpuTQ1zjklPWUUVnjjDxo/Y2KPzXekWd1BTx1MeXH2IbY
ctZDNPzmLhCnOl/ALxdoSewQgvFuqJr2i+gum1PYwEiwgXSCfd7g6chsdcDpqpdrsM8RBJLgmeyQ
2DEvbEcJJTCmWaMerXMiAtZYwW8cg36DbBAlQmqtK1fPe2uL2KpfdqLA46hMoeuweQpN5Ck84fEO
eA5JesowQj8sss2UFiFmDkIuDQLlRZwQUxz6DLCk5z3UabcpyQ3GotegKEj38cS1ktW0Qh0nWTas
eIMMM6Alpn+L9Ff6WcQHkDZxILOxWBr2rb1DrRG7TaM825pOPoxNzaZJ1R0qi6WSwlXXY6dZqQSX
EOO8IuaGRpSioFHrenzRXe1WRrP36Au5pAXt66QqlkOWfGgIg2j7P7AlI5CC4AviwrDnB9p70MMJ
mFBk0TZAqAC9140LujLSpizV46xXi+HGTwm8mpoHszefYXW9hNgjlUhxwVXjVMNJqDTde+19z5yB
2Mv23cfevSqBQ66GDAqxpqHorS9S9RANISZaeq2T7ZoJD8ngKc66EeJ7oPSEBETYmbE/VeW+yuPs
nIb2IkmeG6ox62b2IVEUhdo0xIJ1F+/8pIyfhCkUB8ezdEj8ERhDApPaSh0OUrlFsjILhTH/ZyXR
V31v0zYH9r+skSAsGtJ9Fqbf3tq61Z5ocNuuGlsQkqt0NuSnIeMs9Q41+m1AcE6PoDp86BITPkuK
DaQdX4Q/utio5SyjthaGnTJSHKLaOgfb3RRSW2/7Kd3ojLMkJAOhhK3VdI3Er6Y7yBoXmhHrO6e6
Heh7rwwjuHahWSF+eifa/j0DbMS73gMdCfLQjZGRT1MHMkuRa0slI8SzyAE3BjdLFXnQUFAwgMic
qldKpbxGsxQYX+8S38ZrLlNzpSC8A9nOmtHCyurr8cOppXDjBvIhRcS5sJfbW/CfuM0ptXqWH298
rEPQym1rj0BgEs6haiA/VKQM7fALPyRJ1mwHeTskOcEdZFGRVaEeyMmhrk52iJ/2R2UigyOhne7F
3mJMaraJM4FaF91OUya3mDzzoLUKHLk5TSnb+cqQwBXKgjXDBteW6NobHIk7mnoalk7jPgVXT3sP
otykhKgj2K8CwI6dNRF7d8mASt2Jsk2jtFAItOEAPj3cIGeKAXhl6pLWwUT8yKqQHDtlXJxineZQ
k6XUgut4V2biNSMGfKGVyh3hZMfeCXdUrva1P9qLohSoMJGCNXzhJcRpVNgoyugThFvFbC8qQah7
I90VkwlkiMJ/hG6vbiSmKQGz6iPXSIgPcSxxIEtLd5rTu3ppjmsNFP+kig9hB/U69XtaNp4CbxV9
pwv5FHKpxHCrKCWAdetOhMidA7V4R+ZADbuv6r0uK9qyj56qEQYbe4Juf3KOpfNiq73YGGF406Za
tPIyDtWBspxGmsTTOadUswARnqw09ihySj+c0p7Wpn2bFQHu2ylIt6gUAbux2lgno27LQ1tQzpTW
ckQqtktBF7gitYtFh06QfjWyyMa/U3x6KnEUPVLtZF/umwkewxLDFjIpt62sJ0kG9AVku5xK79C3
Ij7yxLONLKLPYuiIl5Ah+THEdLRd5OwcG9VXhOvZnZUEHmHtJmIFGjNGfjBa6yhj4w6KSI/LNTvj
sqUdE6UtkTQ1er42NFZG0M5oyLdepqcpyfO1Fch+ofutTyQ8ooCeVEHFrjS2dDYhvQGUoHGOLHFu
8SxNO7Xfj6FanUQyuyOb5MKcpW5MHpCOW3ihTv0HSYgjxoE6XqHx/T40GTeITnmeyYPaIlETMbB6
Qj4XbYvHsy0Ke5VZ6XtkWWxeKZUDBPDFx9QUa6vyX3TMCutBYO6uZX5JoZhBHPB3KezG0EHHgv3y
eWho0MSWaq7TELs/LrhSN19IQWvXcSB2XRu/JpRpIQInKsjZWTni32BgpNNdaToSVu+bXQ2Y1xp0
AX1UAlRtJqCvA7E/dXqSVntOYWv0vLUeiNQwKi4h9oJ5u1+4Y3vNy+jJLqVD67N6G/QrPcVLIiFF
cv4myLeBE5DULEy9r/H+VauqAwYaJYm5K2ykEIYo8iWtTxvyITQwBi6HteI5VPRrqyT+CmBBh+Rx
lyQxpN9hDDgTss4EE1WtwjdOdWzhSFsQ99mwbZ5FWS19SsSm8NvTY6t7u7w3s01tmWTxjZhxR7u5
q1QUSIpJW2hKxtu21FIXYAQpcoGUy8omNkbI4rUV9ndnk1yF4+3BjNGUbeA38/zLYhg3BJ4C3+gQ
b8w+KFbFgKgkMKmmpa7L4c7pkdX4jSiWEWKKRVW8Kb1Af96bcM6GW6kDRElRdHHqRNGdecWtpyXt
KtMLAmXFvit1ZLrwETF4YyYuCXIGtLlw4nGfiAmpcRteug4Pv0/sINkQ/jGqwAeAm2aBUK96wuJC
7oBY6XoWbccGJJooPqaQ3hxC0mKPgQABoMX9gmnI/rimHZvob8akfhq1GW8BIzb0kdhdz6oS2AXo
ss2a4whM/yYix4edP7KGMXhSn+zYy3ZBgyJVWB+hop7qEGF+6hAo4UhCekAwuJGmjTel95pMbBSx
/+xKpCGnAQ1143QvxAefRKOn6zpEYWwMjQUm35yOCvGfC9/0L2oarW36EztaTUyVsfnA68WhSxpL
2Ib5OvTRKw3VOCPuIZ0VPlFng11dLQSROvkHYa06HBNzbiP7lZUhqKGOOatrRoW1CUMXHrmQx9BC
oO/MccmDR7up76wZdXOIPHTctp/d1P1d39Chn2ilTXP/O9B7gOSgfaYaBav9bqfaeSyDb1lLKwPN
qRHpF0+OVEe8h+IlKPJDXAiPFmZ/tLo2dIH+0fcfXWH1FZ+BEVr3fYhyXX9XU36JfdrkIqRNNNlx
v/RiXq+2eK0B9i9LK7m1lf4qh5i9jWlvIuusTAwNlqaODzMsN56DfiuC59ICfwRpeLc1urfCyh5l
HHxk1H0b+HapE68bnxCD1H7VkeN0HS9Bq9MbxvY5LnvCTBZmN6DLeIpFZK2mca2X+FcBsV9JUkCt
llQbYRcb7P7VUU3Ji7Zalu5uJI2JxnNF4rhBd3nt9PQuhdxHZXRfGPneiYFg4NIYlYlNRLH0muIR
CB27rzQEIz3zTEu9Qog5IrlnsVz5kwIBlrSMqCP6WiFbaO79m4ZiLB0bCcFQXo00XWRmcOlN5TAZ
jdvVgdvH1tEMxZ5BfoxFcPFD7xSqgo6n6mMyRpO4SuHULPRaeUdgy96FTlrfHAMFMWeTR0cjVj/T
gBne72037milERbjwLi1T07YbQfBQSEwypypPLupHLjESXIPcBkhF6igahqVg69FOK7I/dlCMEIG
4QMnjQf9vvUlpu7hmU3irh++h8RPolhtQBSnLMSeSnW4VVZdiDDXUpuVksvjqEbVMjXL00T+rZQp
CeGJehYektWGyju6pAm+ob/TyWAzkubSq/5ri+Z0qZlsEyOLdJ1QHspIQABzLp2lXUye6wIX3Maf
tDUkn0HJzhPF5QW27O9aLUktLmp3MMoz5Ny9ohOUpTsPuNlRV6DommYiFe5yz5bRqoJSs0lScQ1J
ecEJR1/aDt+5MBw/9sMY1k+o8+8mRT+PBf6XxjyYKRG+KSqnXK0/GxOyCJqN55ZmbplcDZV0cByU
QosTnn20KdmrUatvD22NXjEej5ll9mTAePfwWTivsYjZcgbzqyDa444ITcW3DQgyRNp4WX0oK7Kw
VE1coeakC5hTGI+V27TUgDcDKpmyXSIKCex/sFylj/YEBb30mX9bmOVrSuJkwDkSmSQrB1Ihwuqh
PDTyNNcpB4mpEuU7Ch26Ry1y6LQ9FFPyrWISU5FML5pUOdaKcm+Mh4YzTKTZ99FMxv4W9+1OAySg
JdMqGALXaY29PVzsSFnnPi/MNK0U1AptTH5kmN4MI3SFpl+HgXLERumCqd4OM/W3IHJqHnnpMaZC
rDrjKpLKUbnXSLxvNfvRRNU1lZRFIrEls5L5JXgWQ4wid1oVDWXXftrkBXWl6sJUeDY9gEneuAK1
5mpBAwkxuEMpsW6DcB9FuOog6M/+oLqBadkvtFo55mhifAf+dNe6VWI9tD7q/TTYDBXQcvNqGizi
sOTtOt05yBzFMmUmJuTWiuRep4UBxNItUbZFEyQeP0AyoaJgRQVcGtvMDlGBSfIj+We2uQXXv0Q5
viqScRPG3dqDhZKzEbbbQ0rwGRW1AXHMjUZQS9KxjqjKbakIPCorTYitRdNp7FUmeNmjpLUeiAva
CP+kFtW+TJNVZ8JQK5FhSvM0XwE31sYEkJePiY2JKiASIIqWZm2sW5cTxVZziCXEGTWmPnqN/CVA
w2QnAYhr5UgJgOxqUtK5tPlmzuX+sRo3JBe4AtkLc5saUxhu6dzPniTonVIE15qjg1RxrWCTq3z/
lib9osgH6skFWPI9VcJNxncsB2UO1nKr/C3CKjY2ytFTg73Q+F6EwxceSXRNVS3K0TgNoCCq2Nx3
vnrD4gZ0AmU16GlcfRfNQklIT2oKxjPajEUG7Idu1BoLz6kV3LhWbB07OwJD38+PLu7GTarVOygw
wEEYikF9mf88q/Rik3zFOtir2HzQ4Oag9AmC68jYHtTwqrfBXqcq3wJPq0K0SZW6lsOH3lYuAsWt
wl7c7yqmd4K1Ql+6hHiffNV+jKXOeR8dHDiZyao3caNxlnipqg9MPcj/CJtfi9yhtkp0BiHZVkPL
y3OWqfZillQI1dtB6QiI/Z63tyobyLniPnkw+fpmZXSXKSCl46TmoG+ILGlnw4W8ZpRFYs+NZq5+
SEgSy4+i6pimy81IC4AyAM5TcyHgwwZNTJGGGwSq2grTlW8heq6y4/z35vysjigen6wn2S41j4+M
xUZDVdGGYiUL1Y2BRkVE1mqgajr2/ENNnQN3iBP0NwQYsKOqd5Fe3E6Fc/Glhbmkd/UOuvtsgdE6
OGLZidLTRgQUY1tAddL/lkcQdgCv7uxUYT5RkY/yS+QpJ2cSCBnIO3Ka1WYBRoalEL3LlF0d4qSo
4M1MqbrdtyigCsB438IqedQmUqjpJRZtfexa/05N7wgzUCAVxej6GtONspknkt3V7DEzPd0a5uMg
Pxwz5S1u4XfIXYyVk3IIkC3f+Da0xqorhEQ+p7herbmAaEnJQp5K28SoxRmRr0okpL7hILcymyPU
961uBy8dipmxL85xD4RkqvILgu5obXQtqsOSC/Qgda0KTdnWpKfryi5kqsLrhimcyGy0PJt4tmIK
SrU5vyzp7tU0XY3ZdGh7nMNEH8nG4bGnOFzb9qCo7jiWu4BXWSFmeVE05UOP7bJSo4NCebmiDqZF
sFFaBYk95Z642hvYJVC7JnticqlQ+Duln86tH8JI793S0tEBg4g2nY05y2Kj1F9qks1LyugDabTW
/OQjzIYHoMRHqF6bGMIIu8Dq1h98zijcrsTxTjkCvyACqacDCQmF21DdKp16M2JlKqZsPxZknCti
j2V+kVG1ZEuzzerhVNZyLUyxCZrkGHbohJpRnq0BjWIdZDqlc1bAkmalnU6EQUQYRmxS5xLM30rN
1toju2cBS6avkfzYdKrm1HrfYPOIk/NWw2190MMsIQI61maNonMZxYnE2GMA3GNTdjl709bahWCN
gi52E1RBbIM62olVUN6lFrc2sdSB3hoZbOUYehy9P1MqRSMyXCdJ3Zo+WNNdicFmchnyG19PP8mg
NuxLNTVL5iU/QNEVWLR2ndq6L2V70ireiBobfW4xM7Un9J6vDBB31jF1Km3O0mHdY25Gbmt32iWc
uaJm8Vz2FIgWAUBV5TDLte2kKBe2Wtx4DohSn9eb5YDo6jgD55C0p8whhQRyQD6kN30zrFq8novI
RMAsfHhBSf3Y6Hd15RHaA9ZukxOfMl+WlfOxRh6jxveMa+QYJ8xxZFwqCYOEjYWMAGDowE9K67Y0
4yNGipdS4/Ky9pzUxzw3rqUPiFjnqckS9b5t37ekHsehNlKh/54K6laWeOvkSGs31m5B85yjnJW8
bOTFpu97TIp07WF7+LNx929pqU7he4Ub+7P5n/M/e8+LkVZR0HyhPP7rT/8vvJWfPrf+X1+/BwXI
LGD66Q/uFyT4inVivP1et8mf1/DX3/zv/vA/vv93UMMomAQ9nP978Bda9fYX1PBf/+Yv+ZT6x6yD
wqulmarU+aw/xVPWHyYxW+gabFNDteIgychyIkr/83+Y5h/SgisBY4WOGJ0B/k2dt18/Mv6w6JrQ
3hd//fTf0k4J+5f+p67autDRYOmoLGwJAeHnNpGSaijHvbhflE2C0cG4doFzngWUadJsdejbih1v
Ct26pNBQ/IhZ38B7tRTaUeYOAHRKy/oIkAQHLroMSqhmy5vpgzn40hGjItw1rblWUYyEGOE40igo
YXijVcNmLjcXeEVe9cE6az0CzBmm0Ng+rXlBIdK4KiixlxheEqzGEmpn+DYjXyjXzuAn/yEGJl/a
4d1ksmE0ZtqIOXlrcGOo+K1XnbKN3and0rRJuHksEjBN8zzRe8mpqcXJa6I3RNb3WHvuTQ/JYxeK
e4LbNrCs9GXhoBZHPr6YRJJTN0DqGk7+mqkfzCw7N6EdUq+5QI11FnBJbSDyJM5b3WkWLhNFeD+D
H75U3S2p1WW90Rvtpau38Qg8AlDhvQytMyXfLczpNfCLfD6CcB8T0k8mQaF/jLC5CKalhLy1GdRa
zJpsToU+h8/Fl0xcany7NPbXOIhca7KPc7tCUfoDbS3Elb76kKez5YcPj6W4+h6/WprJfa+1FOXN
zSR4lEbBzft6JBM3TSs9TDPKY6H32yDAFNQDWGE+X4QTZpv5U2gGvWmt2LXAzRbAWXWopc3d1LG1
Uhy4AeBIl07QPCeRdz/fsUE2riPrihpEgGRfmc5jTbNKi8ZnWAdYISKEagEm4RauC8bTCB0Jghrh
oTVRLQw+Kjv0NDaf7Km8pOl4K5ro/kv3zdEhgcKQLr6+mFalW4zm9yrpq0mFHbpSsc0LQjKVRn91
DLVhweZXKSizieluG454s1nDmKtp+Yfua6RdapT//bB3AcoZs6/JjdpxmRuooXDRooeVBXGSIzGi
edWfFV1bRlnfLecrJ3yOg2MQfGaCM7nVrHrqnWj/oGCTvE0EMx4dpRD3ZYYn0ivwcg0xdyvEtmHx
yYi4P1En8JRVm+M9xieoBOegqZ/xaj0azgvcCNaPYdCxnZCgVOXF3eTh9C9ERB5F0FP5KMrt192v
Uxjag2FRwZ2ZnkevL9+70LkXcLB1wrpZWFLJV/oSVxfV8F2J8rWj5ZSry+ZZxs4NL1xRqu4QgAuZ
37imJTEqkcVmCDKKx/U3fzB2gQKnFbo3J/1Zd4/10WNwo7uBh6BBCUYUTCDRQeY0FDKqEX+O2XmO
yeP6VKfTKdDaPaWTTVozXK0h+6yodUs8zBFbHpicdoa9RFxlusGjS10U5b/SckcnMnN5e3eV6gCb
U8nkHfOXNOU2Mt4p6ZzjCm39/Aj7idrS/BnzXzXyVl3ptf+ZK9oWAAgnJ6BHXxuVwkmZLProLfVS
QITRZ0mJjoUbf4lVdwtipM70kCmrfcGKhIo5ioGq6ryxM1VndnjMDhwnnYBmyi+HmFM5tHO09mWs
5aWWyrlL2F9xnN/rwXL4ZtBQm0MfcBvidLOuOKTw5BEBivcAK15w6oknX9BloPXrH6ocf8lDPQVP
X2YdJ4w+HZTuZfHUBq3FoYLNxRf5qQstLimbx4ql3M/PLragBX89ag0NUC+Lh6C7nzrqzHJoCHbE
ZYVkPDLBxOr1TSENsuys1FnKDFKw2r7r1qBzuEfbN/raqhg4X3QFzkJU8FggvYZCrnoyQ/ZHtNw+
6T9Tr5u140IFguGbbxVC8CCI4bfkVCNVmuWLlvY0vaF8Lj7jtAeEtO8V+3420HyZmzLR1asZRoT2
kAvhVOqzSq8CExZlx8FkkRKPPc+hrY39zGOB4n9jBnzLmHNMu3ie742YHU5d4txHPXUyyo1Zfx+o
6WdqcbAlPQv+DJnWldkdBYknorD26PVRjzIYl350/2VHCSzGYWTyXzYm8VoJfPgsiPilaN+txmNr
XCy+PFmC4vxyPjIT9Qd9w0i2RcW3+7Kz+Ib9Gemq2xs9Taf0Lu5rQifoz0NAzU6DPaH4teNvI3dY
GZTvNjwpv2CUzy6WGWb25aWYZfQ6hqSsycHbYl8hIKWjzcT03ikjbEvIKl6RrSBR2YvA9AjYzt0i
m9F/wZuuDY37NRZMFhU21xjNEi1dNCSTJZa8N6x83ah2tVAsHEGAVSmzh9Bo6VHHEdOaZpAOFRNY
NRtz1HjUl0PeXDoNTR+eY0q6wryt9GgHxIQ7ypvWcLDVSOtrZ/SYzjNME6irWEJo5Z2/bAPQHo7c
QTKHZ4PGlylipAOxIPTnzea5ELO5apHNfT2Br59Y5DlyNtPIi0NWGRHvWK7kyBObfVQ4j+kgw02g
QDe7DuaXcT7xfA3XbJT3sf4KEkjSHSyelV7ieetWldS+EakCYRzicRW8jzQj/3yclh69ff3moYjv
Az/behxeQ9XbWTZuoAbW0kATswFUmcX+u3VneQSrlZQguorYIrEIaVMG9OclG4lIKXj0FApqndO2
fuxLb4ud+aZQTwJR5kSIp6kx5IR6rAoT4HyGxwV4yOC5DYoVJcy/p/W5ltrW0ip3Hvl4hc+6Lfa+
6Tx1ufm91aJLTEmt92JwZB12t6TmXkfYyjTCKocQ42RNa9j/qPVrHU9up6bbnhPOBIc2C2ziwnSS
amLC0CvY/Oy4RErLTu68jDBSR107gMzoGe0HTv4D8tCAugTleIOepQRFhqeR3eKi1KJtqBmrcVLX
ekvjSWk3A0vk7GEra6gcME0txXMDdBNxvqeGvRK+vu614hZnAXoOYz/XIWWTEWDXYES2dwNAKQMp
VjE2eKj0r5+P6gv/Ae+2nhXnCW+NqhVuDZS7qm8xSZIPVcxGJSqXr2KkcxQYp/kc2aBwSektCUXD
6Xpbga9uIAx1iId9yimgtl0Pt1a2tCxazoqxKkuqUTT2NYf0btsEzP7Se9x9OC9lTi7h2T5Ntlzn
luK2A38VkvMYpm4nkIXkqH08fhcsMQqTZjJu/ZSSmJde84o3eqw3cF5vSzRLlRYDNkt5o8AAR3To
8dNYynhH7eN2LgWXw6wk5K5ikeNjaaboqPzVg1cr7nz76JGWurfpjPHOj+6MPvxWtmunSnag67fl
BKM5QLybJ9uEii32O9cWnju15kEUpVvDMu1s/HAD7U4y9QzP21LA4P4zICbjhBoPVhcDEWJ8EX04
+sED6NUVIHmDHZDINflT77LSlhmy/kZR141jrEhuX+co4i2PRdEU55Eo1LiVpySnadjGW2Hdciw/
1JOzQzW+bRvlQkuX5lO96YI5CXMTlOLkRz5UEJpgKeKEdEUk5jmQypY0lL3w46sPbUmMzjFEfcHd
6izOGb5+kokFOSy6ImJ4q60rDZ4SnA/9EPxmuShdwyL3PszUO9n70yKCgBJpzIY8zx6YxeNoF69V
RpqW1hBlXDPV0X6vaMbb0ysGlNvUi5/6pBpdLFqnnBIgJb54A1NvqectUOPuLp6ica5cfnXHHxvR
0zXgNUfM1iGgMftL3E+fjmXD11oQ+26senpem2Q09lqS4rVqsLepVKZouJTA5yGq9Bh4ec1Q8tKB
9dKRbpYDYc73aozGRyskg1mg5xRWSyiWT/e/ZIIknYzit3geTV6Jd9shaDS0gw17iyvNMxQMGR82
dhl7IjZW42BfTE177H0E/WRccBCLx3wp1WgzJg4lNUvdeZ51D/FWrgIt3tERn5kklzCg7RZa+CSJ
z1rR5P/ET+4RcNELI3NFlWGiHMiSDD1I+1FLk4H9aygnTMnpOWnTJ5b0dhHlxabHFxuH1Kod8YkU
R+UcWYIFcCI6QWW9bQp6qCiH7yXZlouQRC9Kvdqd1fYlTniF2kynX+JEcP7s/ZtIY7fQFE+xpAma
pzT2Swj7C+Ifuhtmwl2GZ0F2FeacPosuiSKf/S48IpJp90gG5RJwBgm8lKDZlUc3XpPfkNY8de03
YHUDzvFwlXs+LWHa1Xlnsbo5yS1uXc5ST5wpxNLs/KdxwnjfRyNtLQKHF9OmggF/V+BS3k8i4ywb
cOaGDTVqE1tXpdyNJqTIslzCA6Fc2TxFYaYciIBfpXl2yE1Ki9IOUCUiPVPJyNCT/AZR8z7GWb3Q
TVATUuhPsAYO8MqKnczsE0AazlAl8AhMle/SlDZCgrNZeAiddDb0Br0VemS1zadyQ63nZkIYqpTW
xwAJnDg/5VES0LDI5TeoSmckJUTHhSEaGTZ7uI/OOSYA1Qw4ntkpKLtC7AbNoFumk9DZtpBF8l1T
ciJAitmZvJwBfRqHgjTlLIyoeWkyTtB6iBYJvLDYvU+pjVJNXTSBjWcqwAGFycgI/B7rZ/shilQF
ctgwMgl38VTeCyBebxmudcB+A+eZ0KI6rXH0Jt9XDfXPWtVgWneEq45N+m2pOWQV+XR+VnGLaKIF
YqF1dMBSwHgZnEA7pDeQsdhlEX1Y06Nlr5NMQWGQPogRvPuiGR7ytn4YfG2jNs4jAUf10pLIZWu4
LXia0Sfm36JS32tzXkFsOYVrEpk8QvtIKcqh6tDfzKQM4I30K03BPjWrvhC9IxjlBF1sY42CcGXk
ZztxAt7A4dkUzbOa001g09Ot7Ds9oiXvCPgkY0nGUkTqgmubRb4qKSbqaiR3YHVmRQ5lBgXwlBrk
7v9m7jx6W+fSbP1f7pwN5jC4E+VgybIsW8eeEI7cmzluhl/fD7+vC+iqBrrRuJMLVBVOAedYskRy
v2GtZxUeQuBWr781x96IoihWHtKSSvPxGVmAOQoz+5r1cZ5+UyjEH+KUjY7Wr3SNPKEIdnzgX0ML
JRB63u8iGz/AcH25ekTtxWlV2wNfC0qZmuzAvYIvlBimPE5+enaQ6NJ8oAvgdS4y3Rci30mbqFRw
aP7mB90qYZM21zThHRkBDE7BuMZ57hJv04vCemBi+sBlTLyqcK2HBqvQFsLBGqI00J86WBMCSvk4
AmcJ2PXhUQUvUsdZDkIsuQ1RemUM724L59EOHylRwXDW02eOpXrNqlyBYhNgEAjbXRKz/KZCNPrA
tAHsxf5OD+P3qMfLa2Xfncfh6RBEHeeYmBnCkrUVinaJ+fBPYaJaCAW5FRiVGCEQnP4U1wxecD6v
O1JhSIN6SqyUQDlXPVYJXZCsEwwmWrGpAUkeKdkDtBrVV+uxI+7r9jHEc23yyy4C025XtfmpLJJP
Cpj5nWGB80lLbVn42hs5GIDK4D6RQNO9pgiE9ECyI9RjMMboYdEz7snC/ZbMiWn3ijnF1X4PCtyR
lFMozsKYaJx23q0yz6J1DBfIUuRakV4zNADvgWqs0LLQzfH1DiS9r0zYMPCXnK/JYSvrRL9I8Hgh
P33L0LG7PKYjXb1YY7ubjPCUeejjsvxP1Q7rohCPrvlc9QHTs5Q9iJHcNGVeS0TSi7zm/is1lDhT
hh4xr77pKCF0sHfUxPRl5v24SBJUZCC+diXKFFX1GzSt6SITgEizyQVjWGySjNAt2yU2jTINX7rg
pzo5++HaNd9A85TsSMpzSk1z7O3mDkX6pbEJU0RevaADjud8pY0HOX9R2aVG+AIoLiLkwbsH0E67
/sUHHgYU0NwS5iQhwZX9pslrNAyFtSoV3dWEbynp1BMzlQuxDx9SgfSDb6KtLcqmb98qwM/B4l+a
g3vpBh93eHSySVxYNnHCsiVPqodE9Og7ktpfdmKXT0jIwcygoICB6NoEx3ei3kDIKZAGC5THzjm2
8g1hVw2pTVTMhpP8agaKvC72IAAM+vTgDP5hejUii0EUR+qYc+frMwmrbC9QIG7M2G4ZwKbCHimH
e/HIH0CJskBtSA7e5oZ4F4Ui1GCITspBLtdQMEWp95WMntx0MWyxcXxmE/9Sed3IAzNdNSPn5Jgw
QwPPdjSckiBuv4ZkarFAsYqnoP1A7P1Q2xHq5Kze8+Bm6lm3E88DKvjC4DcpBYqeqYe5iXh22fjR
o9GY/Ap4dUKfXjRC5VlO8Yyf7k9+s2zr8Kcai0ds/YBaEIoZDG8PAUrbPpePUWlfgU4OC47AV+o6
8nxw25pOfO3r6ChTa6Xxo2yDAs21/ZURZNqGYLJ1q/xHL/8IB54VsW0fvNo/UMLXZAJkxi6N93N2
UP9Up0lO2LZzK1F1AV/mPvJZfPkM/lgwXVrd/hklGGfP7f44CYUT9cMKUPdXmOlffpkJdkl6v/J0
952EoGGnlSTNy9Z9JtxuHSj53enZG/FrJVNXRBL2qN/oN68VDRRy+vbokv6bGdqe+wx1PJ7FGaiU
bbli2VKFzDtzhSoIL92yrK27mQzIX+f/EcQWEWlMzPg1jQiU8kFRZS1fVZ/Z117SkmW5FVxGs+Uy
b0FM2kz2IorOgy2tL7cFTyv79ll3eWdkWZ8s34zPyJAvZmUXK/IBvM3g0xA3WsYlOWk7/AyHGt0U
+z0kvxaGhBnuaoUahBS9ulmWGZ21gA1tXwA4lDbTxSwI3ZW0iYDFMbSwR/+j6DgS2ZIukGg2pN0i
y51zfcue283TgUkRmyWEIh69QwLUIwmOXyXB4SvHaZxFZn0WxlcJsRfyJ+v91WhmoCSYm2LshE9a
IBpPVK829QgqrnL0V4OmwQGuhNofu7UKTfvBjuRr4KpiFbXmJggIRaoN9o61Kp6GVp16zpuXUpyS
UkJoqX1xykIRrCKRnxEAQGwaHtucLDmtwVVLQBag68EjZU+xJ5iWhnzuEzKL+MeLYJ4GFZmxINHl
wSCdg3Wppkg7qdVh0MurFWVbpfcGVXAdHJnNXAxjVrlalDKa8t5QCFUI0R8qvr6Fm+KYdI3SPwGA
QBsyqrNWgiaKbASTFm4gEfs/M8FxHqLx/j4zxUCyHOpvR37MA32yzFD2ys+wdA5OHC7/4rmQ5AQh
mOCHGZsRz+3fnHuGigVStoH6NVUM0TxxTlH2Lv+aoBTOtNDR08x+9ad80t5khev0P23iLn+7if5z
VMC/uA3ZbnlwBjwsHwYnheX/ixW2Dck5ws6sL7LOYl/KiSeFti5yA2kLciRh/m1r+l9tSf9f9p//
tFbd/hTnj+yn+ddt6/+PS9LA0PHM/TdL0iL7/Ki/x3+CTPz9j/5jS2r8m21ijAgsJ0A/ps98hb/3
pP6/Yf7mP5apEy3h+3Pcwz8WpUAmLId/5ngY/wlg5fv9x6J03qH62OwMy7QgU8Ay+F9ETvwXyITB
6wC+AIHh+c7sFP3nNWnhAPBpcTGyf2M+njhQjJEwJ+i2F3pEca8QmOwkPW+SRmpxJrQ1+mmqWPwP
tjnM5rMj8u8Lff/9f/+PxyU9Z1/Mdkk9cH1iA/75nUQTDveS6cRiGm2Uo+NkHHIqiX7Um2Xn68Xa
NplsRLC0m2KrpxTGJDECptafqrba6x3OICCjMUlU9jyjBjfLnQcOZxExoeIBE3yrWvvkAGRF52FL
8nIvfaSN3WEVqpdJdkwso16V4D8XnpY/tCJrD0rUl8a0v22/+9NTbyInQbqSmDbBWTa7tN6gKaS4
Uq7xNcTTtSRkLajnnFCe5TP+T6fBITrNss/T+CvLdJ+Mzgu8who7hoOBPvvqC+Yi4NT12j5MenYA
LvUeRt24ccOeTjy8NTofQG31W6tAMBGm3dnMy9ex9m4JRzbj3l0S8DeMvCSaKDt2ElNXPPdlFkK6
zqngHY+QrsCqP1em2uRMCzmi6sfaZ7qe52cIsHTg+YAFyDs2dvyZlyEnrIHQiRzc4FCksOsMqe9Y
56ZuR1dBfMmiYdxHMKbP75n9Cpi0Ep+8NNDJzO0WpslkOaTyNoCCoLwLsRelN+L7SjRr3XOEKXan
q5LODhTYSJcqC+p9mSe4xViIhm17sNtfc6JL8wUYYAyI/rqEOA26kzLTkuV7VqvnOAqP8ZR9lICW
AI5r2aJidIp25jWqFJVWbbnU9vqvnIsvPTupiavGbpN76Wj3Zri2lgUQG42kgJKw0LWJ52llNhuY
z85ZltlWL4+qa27ErG2LAaW6GS4rFzCSY4YPjQk2IdGzGz0mvzmzuFRm5MDLF4s95jodqr09q6LK
FBlfmZsPrS8WrUHzQmRa0BaPedN+DIXhUFlbez9Vb7qcgKANHYmSCpJ9bSDBQizXALeStmMfJxxl
JuzzPQS5BPMwCv/eHi4ESeFf5Pc7mjZlHvKKcq2Hot+40ix2bh6e2qndFySHoWF2X1zN/7AcdiTm
0JL0aDM0n641unH2C85IaqyLR672DnWvtQu/ZXWBRKvAZSBWgNjsDVloB1bx1Gm0h4wvgutMLNBF
9mpQoDFTyQ9wjL+nUb2MUfid2iQsqeliJrm1YS2ZLkmU+uYAowoaskeCG1lAJWpixxzVJKioSwLd
dUOdCJgJbwUS/r3rIGfMg+mRt5zMAYRE8nnJtG00B1ziNO7JRR1mxDezjfI1yIKzxl08eON4TNjL
cTuwIIH0hL1rMenWtA0Hgxg39ZHkObl7GiCVPGNsZJ+ztsLm0aOhj1uWJ8WHN7Bwx8iJaDyvV4U0
il2bhEfbOAgP6ZLsLjE5Uoupow+lijsxNDKXQW0eLSjRLMTujsQJNEhzLZIIVtfUPWOgrBHOsrwQ
FogINpE1kon5IcATgtD5pF2WVpiSW0FSZsFb0aN2h7BcZ1fH4hiSg70P6MLAg5TUuLMrIw6Yi4zT
1vCAfvayFQ/CIxiNlMNLHL9MATPvOnpEUR1E00FJVLjh0vQY2zF5Q4c+6QH8Z9BathPvDJDYgSfm
2AKy/orJ20SRR/Dh5Gxsz0FZStTg4CLFM5HkWy0A1hG+ox3Hp9IIYkRs5TapwieUgvSydYck2/9Q
vEqvW/E+dKoPRJzgaA3nLlvtZShKBolwJX2ZUVNPAvmjGhZJxQwjmk5d6vRnbwVNtR4JpDDLlnVw
wrpIm+W/UW8803FxbrXldzbbFBmChpuaZRN87W8lY2TWTv4TiunaDThulT4QA24j6nz3s0gd5Wct
ZXpE5pPnlTrgAXO3KmOBx9J6I4i6oMHJHuvZlx/L4ag5yexuYxKtsHPY2bRv0uBJDP09Csq7O7Ar
CEYCzF1WCgMtaztHEcQHelR6PcDzVcN4w0jrfsHugljRoN243PyoLwyXdtbZdF301NiYpBg9EXGE
AgOG+Yfm4a1qkJAbzIAXDUDviqTG0Rl+Kw/lJDYR1pnhS4VLQLbkyQWEn8WefOw9ue5d94Gxc8So
OhsAumpsfNvoDmvoogzttY5fnXG4MUXeunq1A5NOViKgUKd5yQ0mf0725o3mx8hQn4CbJU/y15Cd
lBmb8P2YPuiWBRMvFI+mxla4Ut4NacUt9PDFSFv7aHTnmcQUg+wIRi1TT0yBGBD4hhd8twzA9UI7
RV1/KuuGIB7khlncrotUe01m6wzC0gR+62wvJDG+GbzXNAfhw/NNIWiW9zxNjiSgrJ3A/6O7vb99
FWZiAiJ3dayjzF6zEDo/y8W5YUSM7E722dX+RAkXWJWpW59glw/QLoh8qvZNCS1ZwqtGS+Mu0nLE
7caFnZfekwgQWYZPFiogxUBxAroJd1e9KocvuHeMhRr8cRl56Z+unNSBncwS6yVPmGpgFj66j32C
naCXGmSZ8MGuyab00nCjUpo3yzqYOliINMAxCyogovOzsgfQArTY76Gr/8YeGa7+UG9cP/HWErX5
2uy/h+gQ6L646PlWd1KEP1nxXZA9QovnPOd4b9DOlzt7stcetEPUUTq86p41nMSIrL+IVL2U8wQV
8q1g68XTCmBjvSkZQ0gzQIs7fGVO7i6jtnkhkBABby15diMygbFWrNNsfCLWBi9q5bFrHeWfChoG
spQIu25aPXYjKbSCLD9KGTD+fYyRRJgRTBAu1gCZwnLoaj7qEp0zm49lP5azH5d9RxN/6nZ+brti
xyLl18hIU65BWCyBLpIWpgSuwaLJaDyPdmsjJatSwJKJdrCieNgJq2We5TkvuqsEcodTp/ESUuE1
Hst+uoUI+jdmom37aNxprHvDbvRAQJnHRrdglXBmEiHccMR7/Xoyjfe/Jhvo5shJKXFIEwlK3m0y
XI3QeOwK60dQLgP/fe2gmiDjfremfutkRX/aGqPt3nxdzsIX/2gKXHHdeCOkABWhtw407cFP2gcS
Eb9nW0nS6R+sTplEA/dcSH+c/nbMpsV5ZgfH5lsp08voVG+uRzx7xndH6soO8Ap1JGlmxE3yaBEZ
b4acRdcriBJD+M8ccmPiCCYKmdCz0X2ohfcdSMK8SJPa2SiqoOTgbmDOFWmkDJc6kUwZWcd+n5HL
0GmviDP2lSnHhQnHHlxVuUGzex17Su2uNLtN53bawRbta8ahaOkI3GwEHOY428Ca4jV2Of90lpuU
gXtETLu+Ih85S6OavCbJ+TzAnh70pcWbBiCwMPX+rJfh21DrX2XBBqItXrMZHOlnQ/nIGUpebxnr
hNhxR+jsQWawpvaHAREzBZekZTuguGQtrrjdodrz9VjjrlZK7oJOEMyknH1KRozIiJeMFRKotHzI
g5itbxxv3DoYCEvadznfRKslfDoosMCWdRtqSET65I02DlVHVzN6M1JUb8ZjEmT5yh6aE73TF7Eg
26osKk5N+9IBtwSujucTyu67WxUHjzHtRlSW3Jhtt6vb/slqk1/wF2Nvbire1zDpYkW+Lbu6QnLL
Mzge3QD7oYHGpt8Mnb1yunOglcCe0dkFKXo88k2rMbpQUjxpgulpaVSMAHW5i4Lg5CuWFNR4Ozg9
FE9EqA6oPQei1TTC0+pbL5JzVLC86qL2XsXDXtg1yczursDxHQqi69z2oBH1bOn9PuEkFNLZzdF7
sZN8kX67S/bFrJGsx2hdudU2M9SdZJtDYWAtMcc/HC0Zf3Tq9Lcw1RVO132qsveqir6oxihNuRh0
koaDiw2zYc7iC2oQAQ9B6d+wyUGqxaXGaRLe0mpb2PETXncuICf9zY10XXFqwbHD/BTeZsyy1F1U
BNZxTIpLnnIFTK4xH7fxlzdWJ5ngmAZGb5WMLYdh02Pmx//XGQTK+nV6xkfgz0OptdWpt8TUtnVa
vzo+SC0/ex/QScwcDglSt0kOwxhvzGC4sgRkZfjBnuIQzoB1bHN1PmBKZQi+clKdwny85rn9nk0L
DZdloF79AXnnpDOqRReprJnk7N3qIrtolrg3wUNmuLAEi/c2l799HH81lnarRXeY7PhcVkgLs/Ii
KnXP6ZOc5NHauSp7Bkz2q80mP2FxZPpdgZrf+WNbVJW6Yo8dTvBMrENQqCt06IPH0gQeLzHa7m4W
D+dBuR2L7v4XvtSRZ48jZMatR6LezvvNuPK2WhHD10aWOL8J1zjYWnPRickF4FddnEFdc1wFRVFe
0mBu16ozlcsD1J3rmKp7p+SXnUQvvageYuSU1LmH0Oc9q/4+srOAx5OeYXU2C8LuJbdutsoVRUJo
zTDeMT13DZ8EA0MnxKKc4CkV6Bk8FdwMQTnX0by5dnNoeL96lP6K4djn6SX2UnIjgkISzaT45eWv
l/bX+aUGSPsLt15IDZNog0EwPHlu+PzXP/jr/YQVvglSNK9trVFwf5hlep5/8iD7e4dTsJU+xWhI
aNZUzMJTlL/TRfDm4pAxssv7wceyEslw52m8FZPO0luRcsC7/iuOT2F24aKJRTfLXFdkZd4CPb/Y
xq6twkPEnVUA1ljwVL4ZZnhvM/nXxaoiMi07+Ys89KQb+KT4Ala6N3z0rYceEMaTT/PTWxmf9LCf
gDEMCZFzZum8m5IdW0Q/DSK8WURld+rahojrMGlwpbgfSAP3NDEBrV2irWy/P44T63RkxtG21PxD
0oSCGad9LRhwrDrru3ZC56iR2hbX6k8pw3nGjwtXX9OIPrVm+yYMqeFchigx++SljteUXCY6zQYI
JKCB1CbaisfHlTgmynPcIWPIwUGAMh1SfKH5s+bxBaFoolnqcUgEUUK0RwQEqe/TG/FraYGTh5XT
e0XiRpSOH+PQn5sJ2VbvaGQyj6xQnHXjcDL0JW5O4ouYJPnNuvH9ek3+0NptApSbsj90Fpsgy2a3
URIH3fEKVyfJ/DlqYpXX4ayAcv+4qOzZ2U4fU6PbjMSdVeOPu5AyYS3FbAc3na9K5junF+M+nEFk
iGa6hTfSJAr2qdwe0QaSC7LGoN2aSX0qupDj7DVg7M+5R6oUyLgUz2wlS4RXyB2XGSN6puAsijBY
l3M+wlAIdMSe9p74k772DWqLXkQmygcXtpvi/M3dHzBUQB6II3VlvW2cTUYw5qrDRLwOURktc4cx
sWbU/g6G/kafVHqdU3Fqzf/ppVUeUpNIFUXDAO7fXysQRsb0YduoV1gR7U0MNKt5YlTBT2wichN6
ZR3IjPmcYqSvpbkmy5GiixZgXfChLUeP44pQbsjRjXjHjM0db9b7xicCYxRaB2FD2bBu2u4SBOkp
TqZdTmNWNshSe6l6EEbVrHOqd/oEfpsO3kSvm5LlRs4A7qWVr1cF+WQqOTV25B/xvn/qPQULzZMt
qmLjT/alwVCo2qpaFdl8pnri24vUdv5vHtcHL6c0cU3bP4YJ+5kk+SILyEctzR60cVPSXKLqAdXV
Y1IxMUw58FOgKPj01jL3uRP75BrCPQily1m1Bv+A0EdrsB0al8DjS3aLhvpuov2IraRalHXHragZ
6ZHL21jBEzkK4rfmRNxDDcZi6U3lsPYtUuS6cW7hvJKNDp2SrnxFkgdJH9OAqDHm0V1V1g8X2lJQ
qcQI3JpS38zzwbryGiJw3SdI+XRUaaefKqNf+fihkExrl8KjUax69yADe1qlxG8jAdo1arhHwk5Y
pgu1zoL6IAyDP5TDR9Bg80J2XG9l8ANqh9N98C4hfVmbqnolC4RB9Jo5Qd3GpQn4exQgMPLZE5eO
guzRnETi9UunC5/8obiDZ9BXIVsi/KmoabhN/LAXh9yfaFyqlW+wwPZ51JR+BykEy9HSI2wXHU+5
GN3YWYfgKSuj8xdORByNMg1EgLXjrjLXVwdGPkmiv5KksMMEiac9Z/PUuiiuFE6XEDkpq+EoUJTu
6Gmk3VvLnqYUdHn9bomAEIEgeWQGj3WmyquDbWDA4MFp+tXeVNlnVDX3HJ/nRu9KGIhEhXKaY/8b
G0rzVmJa6JZcbeGa8gEDJX/oK334oINpafiDmgw3vjKrLfY2W/fl0BtnE5fnTo3VWWTBiwP7Z4+e
c9V74acHxhTsXbLGwonxXYci1kQcPth/sBam3GtYomCVQpQ7kkfMLVh8K2uWpjb0XWa3Nfvc3CIX
WJFSizxnGsC9jQ5IVG7SvDgRvnmsMkTuumbnl2p8qDQNXbItIF60SbRirVVuIp3017Yhc8yqy5+i
zZ+KFu2CBx0r9vI3jRnPtpTTW6H5Lp+ZizGQ/XY4f21mE7NZj6DS1FfNMQk7AuiV502w6Gx9fMrA
rwZQZHkMWCQGZcxpPHvXdUV+atUgNvEsX5eZwZFEbkV0TDrD39F64GLxfPICDZGiHyZFufpITKNc
ui2EiCFHrpHV7llObb9sCQo9RrBbY71/Dk0/oJQdCa5yxnWtPWEieB8964lhy3SMMpFswoajyJ34
jKSVGavJNlHxuDy0/ZCIRvsrMZ3+qdTcF0oY66hN6lmv/0g7OqMA9hg6WumSRebdyrVw46e1xDlL
f9ZjAu6FwUNJz0gOim0Hdpa9qbrxPHRadkbVwVhurA6onz2e+DrABUiDizi+o+W21/2MXkkHk3VH
bwmGXfPUUxeMcsdzOogeTSv8M/LnmK/aDFRLiY/b5KvsUuMY9XSNmd5cxIjIKcqwFztmcgiFoiPN
mmkVNMN7nRfPAe+cSWLmbxTM19px8Ij/YcA9rqMdCCT0teuubW+6IY2zGIedmY1y51jiRZbULA65
TRsGSAgiemNT2da6K61NZWrHsaxIyLTda9E247rqPyeWQWuB/YllfM5p0u36rmPSG3NHQ2oYLbu+
WvA5m5RqyylDbrGatW3o9y+yLhHSaFgABiPNNzguGHpkwNM8q0WgEZwEAuIVFNxnRHLWMW0/OJm8
ByhLRh7Wmykc9g0udljWQbWGBneeBM6q0oFT3WFliQh20Un6OUi0emk3zeKp6g1v+atdc+ykzCWa
LO42flM/MjAk8TAciR/Xym0juz+hEsau0HBBsYAnWRpPmRXNssre5iFO5MTkdPK589yDj/gPvBXT
tMk7yuqto/k8dLb6ctL4p0st7pgA1WI9dIswZeMumxtococNg03aYKr/EOpwLayGHtQ2wS/43mPe
xp/0BN0mq/CEbVPbryDdVSDkSXmuWb8QuAXLjn5CHZwueSliNhdFWlQrI8H+H9dUTnLquAVakBNy
zh5Ch+FV4240OqDCqens2jy4xIIowxlcyExi2JiR46zjgSAJzxPA5OJsy8TSg6pjoUZx+Qs9Z0tt
sGupaMjKgU4idl2C/9L8ffaYdBTJqBNxLLrqq2qA4enoDtgFihPYj6bI3jufq8uFYRFR6s+tm6s1
JygCjKYJmUMkBauNni62f7vURB3qQ4HzGKGbLi+a9w4sBwmgbvoJDHwVea1/k/K8c0tmPZ5NsHmY
ol4Erwh2A4l66jQHHJvQSYIx2IZq1vcLULoDKOpVXVLVIw6EhhDPu8ey2wIPK/Zma/7JFOrfaMJp
ZlhfULi0nSWfKYDwacfDa6z73yWLAuQXAMZtROBIwjIKj6vvMgv18JhVU2YsIZ0hHR0DeBf1La7O
VsM12M38EpFyOTnSnJ0LOVVf/zlMzbkdiT1N+ligWGdMkoO0qNDWLVWIHYDyhU2nwmBntE9hlcIh
Mf2VE8+ZY/JcEv131NECmfTfXknv4ZowZ5Tz2wgoF4pj0O2IKppMovbwYuYhOjd9dN4ditHSEPJ9
yB6qxhiWmnhjZXKd2PsgoOjuUiTvPpmyyuuuN1uEP3NDK9uvpBI8oMaVV/B26Te1NvnC1MZaoUDa
6C7TmKphGOWvbYTXsSVRchqhnPgcisUDLr2doTeHuW8mmWlfQuuYf0hflRfMImeSpx+USr/COPh2
JMMHLz31aKxHjEa1ad/CsWWfq5U7FXr9wckc4ETF9ObWsTg5GTpqo0uXucbzy4+DdNEDa4ktHqwm
G9Va+xkt81UJzdyENmQVF9kMKieHhPJhogKvkE1PJ8SHIRw07iFu+3cR1rso5dpFotYU+9iMG2wY
Gt0fS1Ad+VE4Qk/04R3oxvjR6aV+6Pz8Q9k6BIEKnmoZJj+DURLqI9BhTePXYIyYWzH4ptqzd0hj
eR5NvGIFuk6mqhdNZKyhy0sbpA8W5g3pM1rRNm3YX9tUu5lGdqlQM4mKSUPE1DhxtwFpl/D2boS+
/1YdkW19+kBA3zUPm2ukLcc4efBHVk4Ef7/HvrXLXHgknF58QW9/32pSq++yiL7IDrqHNGwD49nR
j9+xUL43Tn4JQ+TwLED1zrkVqIfgn3s3nDjSestLkJsOP9DxixfTVdfRF/sgJebR52fGFCQePfw8
NGI6dBVdcwj1OzJxkA7I1AjH6G11bToeRfNN6xsx9Vu+IZQT/l38XnBC44iDR91h8S6JfayzFbZF
JhlsOoX5bPbq7iKLxXKxxvG2JchoBqlyFc1/aeh4X657Nabu3hPxnRh8DIrrrGZNRBACo8Nf0bf3
puLC1wjTQYB913Q10/xWxGsfGp50MiOS0McJzDdiKKAQE6M0fg8odfTDZMwwZmsT1LUyFV+6is8h
w5Mwd26W2d5nBgWl4QUx78oh5guzOlf+5G27yn2u8CFlGCdJcf91m0Myucuq4BX1hLGqBZCx5aMm
a3FnMyhjqfWrW5hq7foXAcW5DbVnXT42jJp0R92jEDDDBBuC367Q2oeGeDo8lrdSsFxLup+B3NED
jdqxSsp1njrBwTSoKRCDlmimaVKsvvy1kSKqKFlOXjpuOnB3p8yccHmRHKShxcAM8FYHBe5Gx9tU
jok1ZtBuYFuvXMZsz6Lxd4rab4XRj8c/7hP/yRlmH0vJ+t4DV9bpv4RyvToqwh4yKhZLU7tyLLud
RR3dOrdhnqjinqEbTVCZA/IR2QE17vsUg0qiuv5tm/KpAGOxcDJuDjGifcx5iNNGMm9kfLcjilYw
ddepckgEjKNZTVo+9pX9QKrqkgdkTlhnUCwd3pbneytd8Xk4s9yvbFjOq6K9CZYmmWNdtYTE2/lj
jxPco5p6A68av+aj9jphOeOaIpJOZ0JTGubZ0rvf0p3+kDvPGsMqSdXoqoe+zC550e0JnpsnvpCR
rOk0JcmrazFQ6cbu7KMYotjE5cfmdF1lCFntyd+RvMfXliNKHSYTwhpqiyErUEfEZJeUcJWk/1Zm
XE2qWeRV8BbLO3ooZ1WFPNbnVGLfBpM4oCconH1ZadshEWc/mTYRmGMmTxowqmFYJwgfN6wSPuq2
eajT+DXxWR7YACJ2keuf5pgLwp1e9Y44hLQZX9gaw0mI6FC732zINwPekRQxdGypjcxIvR2aF2cw
ju6ALjIz87cO28ssX00ZwbfAH9e9ZDUl4VY1AAToT8IS+8P40ZB6pqe0xBUzts77zVWwQm0qV0HQ
7kaTsIUmJGwB4F7K6Mif1DbRI/B8uB4CrwOGQghHGHsvMkdZjz2eWxNpPdon51o7+7pP6XgZ9Gnm
m6kxwOk4Dgg58dP8VHna0gIKV5rtKp/hY/RFLPXKB1fN2vPCOWT8n/RX0zt9SSt7a6WAq4P4uyqw
HxCM2yIxhYsPns6sT+Zo4ZddhjHDXhCibdfxpXIX+7lAs60TOFxHya1y8g+cAJbV/dFEDeNGIfuR
Izp82HgxLmeD6V1XYTTwgxElv/hkYHgyC05CKKQ9ZIBlMNdMFt6rnNXGoi7nuVnD/xSVxiXqXSYP
USniCDQavXUo8MM2oXFJGMyEunHPeywnWQtzTm8S7JNBevZMMrfc+Gar9LW24jt5imLjpcm5lC92
GKHE1G8xMQlBj0+r5Oh0I5xIFBnE1U39ejTQA8QB0LxSJcGjP8rxUFb618CqEe4PL5ttEGqt/T7f
tENxFOloELshvGUfsUaAIguEj3CvhdOxraL3pp5ri09Xe8x6at8GxwqDNyi4Uvtw+9c2w5ATPQuD
GLA2iPbKY14ZcMavdfcpJJq3DLvnJojejSyVCHxwmxhieAkHnAWS7Chi7aBZTcV1kr69blN6MfKm
Vi5reiiU7ETY5SkMt0t/pnuqhqVo6JKkcHVE0PG84IE5ZjgsIojWsoq40vKt5+BlcTj18b/RGWjd
8zQ7e4pEqxe9S9k6GiOg8nzaCBOrFwUU+nu3+vQc9sQ4cLoeYLkyuRSqcWigeYKlDt2WELVi2Dhl
nC2gkH79O3vnsWQ5kl3bf+EcbZAOYMDJ1Te0VhNYhoJwOACHBr7+La+ytuajkYMevzdpM7KyKjMj
4gLu56y99swE6DANWAWWsR13dp7dacT0l0A8h1h3jGSi1xwhLH09aXgYrO7kCm6LK2uLNp8ehhYU
Gb5pW5yVT2lJF/g3midSmFZfEyLmzThY731vf6D9Yk94CpYPOpYkAffyT841PChHAnaJdzElxlgo
13LHJfNKeD4oVLm3hPWuacMMkLmi47ZvLWX9FrV3GmbvR+i1PHfe8hzG2Z4XpbDHx1jK/ED4D5nV
nP+gFRbnpY4IyYJcdeTE9XU0DW8yZgIrWyaCXGHmU8glpZP3rHmvWeffyRy4r/TVe+8TCsmG4dEc
jxQjXs+57OPq3vWGUzXz8hk5beWjvkwTwu5pRYaOB242rm9F5k37gWvappvUrdN27SUCrIeGpc5A
3pENbVxeWLx2V8+96jJapVE2MxAjxNfY/c8qXzqXJkJwkvvaHo0WLb9cc2hDFYYMQPmMzRG6+l6y
6Tbhnol/CD7jfyCZvnLdrD6GOc+FyWccxbQf/yHZd8y+LYMQ02h4uVq8Kgd4sLTlh1Awme57fggr
lX4w6Lh2e1ax+bKcCcwRzohzm7mDGS4vlF/zGtqqGj+4NC7KaKYqPn+KelTMzrKmO2+mEyiiaLzM
QAw0h4eojHLiNqXFJ3oMDlUbtduwEiPOaobQLep1y0EjQrDUFq1zaqblT8B3abFpuYHSeLc8oi5/
0bn/H2R+Wpqf//yPP99sk/EF03Xy1f9XJtlF2YEi6X8Hma//tF/ZT/c//Dv/KssDORamE0/4ni3g
c//mmB33HzSG8Q98wczsbxPUPzlmGvZE7ImQmg5YZpo5/sUxu/8QEfmvvxh2avS86N/hmCGS/xs+
7GB74ne3fd92XMf772VWKmTTUKFsI9vjuYdMlO8ynqAL1fwsfRTCTcmLIynLjV/F16tfv00jCfuU
O7wWxR+iA/jHHAzpfvw5RQzKVHc9JLgQZuXu0746oKmxjgU8cDWhXKxYm24qh9cXcUSyigGfGEVW
ScpJb4JV/VTe+tCT7uvnFgdzxHvYr/yvykJZPgJ4FjYvW5ssRr1wySBMtp/10xQX24bah2LMGSAj
SPqL3KEDE9dzcVpjfdNmyYXXpTFFUh+ztpItooORISoe6ZJa5ZGwQe3z/CAChJUms89hDwTd+I9p
ioq8vLNCAmRTzDND1t9LmaF5EiVhZGodurb/TOz4mxESLeIh3LS/LH8a2Z1aIqOBnq/7zD37MQ0G
Y8e0qI3G26Qb7XMeLA9zzDqK8E3IVMsmqprO5PUsZ9d6A5JXN+0JvK5H1cdfjM/qXaJJw5aa+V8H
6sbZnl/dIIVee3WoMGps7CRN91ZIbRUtObY7t/s4AAme+T8oXX9a+6rYlSlqnDXAm1s/OPRkRHEf
75Ua1B5vxhXO04n1VIfEV6e80aL8YU644fsFDJc9TSev9hNyThQxjZotajEmT0HrAkb2P3kNflF3
I61mQ4GhnbqvrdOT7S4i0Nxh4C1aK8aTNt7auFLj9skpI5o2FL3skXTCm2VEDl5jaF3q7r0RHOXb
ht+o9akbHrPJ2YcyTo7elDvPUcgEdiA61KxXrYpe6ghSI59qmCyz54jYyFxIJg1+4YasU1CPd0WC
HVH75dOYdiOQr4K39R30091zyRP5luIxIPrJe4gB7s4x/fb3+YzTHeov5TYX+OATYgQU8LPldVYx
/x9u2cOr9TWPy9sKiAmvO7/RhwgNzy9jtIumdaqjHX0JNwNike0c8s73/ewxip1re25JwbGu8iSY
TuNYdKrQeLLp5jOIMPqM2K+uGq3vI11engvTDsOfDM15n5RkztnuR4v5me2De+amhZiuRmgLy7Z+
Bn+Yt7EetvNaEs8Tk2CsixQJnBa90GQ9aofyqtbIAbKU9p84w5lBZ1syoxYbmi6EXAhhFDVdN1P2
Vdf9T9Lj+R8Bh5/GkOuz7qddH2GfSGrHeysGUj0uk/prU3Wl9cSaA6aksCQ+n5Z3tI4In9WMnekx
oSBhJLN+mcWV/1xH7t5Hgvfev1pVUB8C8w5NxSgffX/4XV1u4UvKEygvOc+kdrGiJUHAaan4qauQ
1Tqr9zxT38Nlzb+aa92ck8jusXY29rHRXA6tptOfPa3n0hquW0QJT5Mihw9LdQmzRLAeCxiZ2lNE
xTBGTnolbA4nW/R8NHylyts4IzW1aRp0j1kw45Ez39nW/pPJIt1GPgmBLJXsmgggBlZ9o+kjyEL0
B3VCBMDrc+od2nP6jrdsM/UTTfKl8xol2KoaUrMNMYBiMBs5lzsKFu6rMkQb5LKpV6JmCbSSgBQM
vPeo6ghmtP1pKsb7Wg2UWFZMmhw26ozzmIbYypQ32KTS6+HgdfEpzcb7dsZcUtRMsTL/o5T+D3Md
6EnFuWU5Rdb4LIKUfyvhqj55nPDQ/G2XJsjRgKy/rEtuB895JQbXGQtK57BPzXvvI1z1cx7Eb30P
Zcoh1O+Lo60EviuOr5pF7la0b1PHTXYRUUFetHzixnQS89kt6ksX4mrjtxFtJTK9t8U2UbuOU85m
aI28b4vz42n18mcxU1mf5ZiylWFaYDWGzH6QQXIXhLgACzpdm7zhuSDNUUgGzfVAstxfuJF22bfQ
GKplLO2TVuyO1lKCYjEspTxqY8H94WggeOTgN2prZuLK2acOu1wWFhYaRnawLI7m1D9V7cHt/Ns6
4FlglReOLfxN46cvM+7fRq07fhsUB84xJ7LD0lf/6tp/nhr/UIWSb6RnUDpI9g1G8g1rHKgU3yKq
gu7OyyL+KO1lmYw/VWM2Z6tJXk6nRvovCVphpsnA0qn3h0vwx+I/hlB6oPY2BUkNRQzVEN86YwyG
jxFReTWg7SpgWvHai4ntwkyMfOFYP3vDj6I9i1s33yuQT4YJ745uXuYsh0IdBWdJrn3rmD00/ntW
zubHyGgPqWQWG/qOEPCUwy8IE79Vqm8tjEUw36dwmZE0iPzOdtERUIpQw55URXgKsuli9aJtPFX9
jVwb+nWg2MsWq1mA8KMoq1NTROvZ1To4ijl8GKXVPHkrczCenHq9kYRpEOcV5pMEMVbJQ7qA2Ymm
eqk1lpXIyvY1rdShHsOPcWbsllB/8musWISJ0bQ49EvFFdb6xIpuFdUWPla9Xc319lDM8rymKjlY
dZQxZlY3iz29yhkrPTlnf63uvIp9uhOt306T3TtDey1r4J1qnp+nhEj05P3I3H+IrTtM8S9L/Kyz
rtqnLs0FilQLigaVMJzouzbY8ci/JGBZn97dWVIAkFP7EnvFVQWHxs6JD1zaEOIgWE1zQMafOyjP
VeDTJskjrpFqvFl9aiqyFOetYiLLCE9B4VO3UABO4Zo+DVQoRa9DEV1pJfNTN63kCNLXZOmQz/Tk
XSU/Oh43VzFA0M/xyGZJz8fZXt5CNXVYHBo4nIl/U9l/AiUfJmd5zurY2cWT/dTwN6MfhOlK+5IB
t8/pGB/yqDCNeAk/hoF/Hla2y3ViX0UBedsk3S1Q5tupAyJT2WMnu+gkx/gZ5RzYAD+oPnzupuxp
2Aj7TVc4T2Tb2BelsWBRrTtoW/9aRsB5zBWGnLZPEWAUcUB4EmhUbeffU0qGwG28BzckfgauTi9D
0b/1CXd+3zyG/UZeTNJY/kL/R/o0DisbWHKNV54DAeVwnhFB6yLk5TyEB09QZ2qUEOxm1UXLm9CN
gJ/IHbBbFtxnhY5CnnHPeV1/Ovn42FFYsukctmWwPo1x8RRJi/2m6/aNpkiN7T9zQOVdJ3bNva/U
LyJY23sPkIvPBCYhd0K4jfLcTgZQ+uyCiBLUFl2K3Nr3pTx77FctPyOf/CUMG0DpKQEO2nDi9DFY
4z2L59s2Ln3SJCGq/LJFxcuCIxhIkFuddaqoe17WnPO0GQIMfv+5uHiHm/jSJM5VGJfHxWW+mTNF
HuzyoWrpCWij/ldMWIu9pdzbXi3OPePRecSqkTHSYzN7h7ELzcIACgpjfi4y8StU65G7fy2qLju6
qoDTKMNbZm174Nxq1wEobHgY0r2SflSx/9P7nC847Z0y/gNhJD/qKMrPdtMTDrYEYUNN0FwSiLBz
82b0GMXYGpVRl7CYZh0/pw3bs2yFsy3rx6C1SwLuyymusCcYlrxcMpLQS34eojjaRJrDv6DwJaBj
+hBGl16Zgg4HFd+jcL3R0H7NGG16bkU3fK+upM0tJx2LS1IHFw6ICPru/th48jr0dL/h+7N67yG/
1yFDTGLcJlfTwJ+zQUNN99MdWzsXXXa7ST0KZIN6TM+J5vzihu9dW3+FaezBI7Wf+fLL9qE+sI6F
zgE1q6YQ9SivKXRFqMx5PG38OBcbnPuMQHmj7NOlYzhWzRfCNes/C69f2aaULuWLgaIV++mBEbWX
wWTxFtjMCT8zDkIKHPnBE/rKfM8f6o1XwJ1Y8Le5FRObHGEJxCBnYdp6u+67bMF1oL6QfdUeBprk
Uht8WXseQakdDYScaEfE0sNAgrGu3vHueGc052B3d8or3V0ddoe/JpKLcFkOduteN7zkUnMuiK9K
27jGYdDRnHNK9Fp9PXfU3a3DTVbSbb6OJ6RLt21La1zY/JQqig9No4tDvtYBIob6DqyWH7DIPP+i
uyHIzGWvO/JFuyx8mp94bzwUHjKQMmRNQ3pkIUTZJdPeUayql+RK5flKpxe9Y3k+ntnaPAJcid20
jBMT9fmZXfh1UPef4dhes7V75MXOsoKYvufxaVviSFAgRGCFVMRuXRsAp6XeCbfNQeTsbyovgO2J
cm6muH8DNEdEyczIsS1MXbh4d2tJj8TYOMXFaPXDRQX2yW2XXkPaKrd0KDK4Y5qLTo/obcJCqRc3
SYngT0Qsk4fouLb27zCEEDpVcUH86qD67hy77U+ZEFe00pkIFqVP7GK+Uc4ZA095WhYAlC6e4mNU
0yoXr4TBpA7TnSZO4ZRflpXdIgcV2yYd8l03pvS1wJ7PcXoR2pQlhklGhZQnR2jNVmM9Yccedmpv
N9YLo+Rxm2iYKDtYfoMKE8v4R/dc2Z3sNObctnyiJUcelRwpVow2JLW+KDhjbSMCvgclhs04JRJD
lQwlLoO1deNC72iE2Amn/EAtyf64dS6dRktqx848apttbIXLoSxICMCjJnE8XY9TcyuS8YYre8pv
Gxwi452JyVJYVXK5Eqh1WB3kmbFogd//LRT4t+Zi/09q0F1mUBjK//fB2F3+842J7P+epv39L/09
GYv/4TohU33PDQJe865H8+3fkzFS/A64cEzG3qNlzXf4J/+cjIl/+JTYhmy4fcLFIuLP8K+Ev03i
Pw5tOyZL7fn+vzMZowvxf1Che1HoOsLxhBERIDRo/ksVtM65pSBdhr6jOQZAeQopJeQ5zMYHxnlH
jmTclRmpka/K+yRBwHAX4x+k9Us64xfRcuTiNZ6qajyyVgIdMssalCSyRahXj34Hx8XGyONk7RH2
jBGZwA5ORxfZFWAlK4bR+E4SYz5xjQOF0MaTa6woVIdKbhfznZXWbJQxpwx+c9GjUmmNU2UydhXG
eOHBMcYVpmd3qySuoho6jYyVxUz+A+Np8RC2YMIZ2VBZT3ZTBqfZxepSGr8LH2Gfv7p4GHBiQQkH
e2VsMBotTE43mzveeMYW89f/DLP/inNrMpzWvcUVfA9RRnVplyAiMeaZyjhopLHRsBrpjJwmjeA/
l/7BD9wnPfL1sW12ND1KG9YE30BmlHNEj23k8cxugI0qFX+MlWB0ZMw4wHhfIaqc0ChzjDuHfPyb
TkkeDBxypqa5y70VX1+2tal63Wtj4FFp9NQZJ0833ac24ckzlyOHKOHc7qokvjDcr4q4DEGQDCh+
FKof1zh/EoH9xx/d31Ri/0ULNKMHMsRyGjEFHAaGlHb6ClDHPboTDyNqoQjFEPnC+qKWPZLnLr6H
A7od0BHFHcux6VobS5FvYWMIgx6Skcei3bks2tASAY+TGioOJU877raexwgMA1L1twsJF3yMHglY
W+6kK65mcumevu/wOQJc8a2ax5YQW3U5S5b63Sz44iB/zHuOtVADz4Q11NC0EP1ZccA1/iVz/tzG
4RQZmxPduTvMRR+98TyNCJ/8xSUo2BW3/ojMdfDFjh+UJ4UkCq+MHTJlRfw20H+DR8pNvQ2hMplc
KJWsV0Zxx/EYQV+2Vr+14/I3MVYqxBi0At8kLbYq3QSAwwisAmOyEh3jzwS5lTKWqz47hcZ6BS/H
ZVlhwmqNEwsHHT8pfnrtao6wc3Q3G38W12JO678FHB6mwn1mPFsMWv+kRJqIrhIYi5/hD5otbQG7
3ji6GDRNhyFXbNR87xgak5dc5+dRcZdpV6pLBmxfC8TB2Ro5o64Q+3ULwhYbOxgNfC8tujA+x6/S
+MM6RGJwkc0eq/u7g9UK5ItTcNsb71jfEXkdm2mH5gFPgnhKCtA1mk9B+ab54DAaSBNsFmE7noYA
Xm31nK9xdJgBtYLp8LdlYZfQxodG23W1i31UPu3qPyA0fHI9zsUNGrXAfaxlcUtn5H5EsjY4hKWR
rrnQvFM0P2fGxkaB+dDW74uxtHFv/12C/o6r+FfSYvicjNHNbPGmCdo+NLY3Mj4vA/q3SJCvzowR
bu5xOgqicoWxxUXGGxcZg1yPSi4wTrnM2OUIa347uj33xjvXIKBbGWCROHdxsw0vcJ80axYEXCq0
dW7G2783JjtQfz4SyO20+wlIwc6NnQoO0Pw8osGbq4Cy7bb/ApEFSDCuvAFpngi1PuSBMdh7861t
1rB5Ut8P6XwXotzzas5iTnsPUuvDVOwMmuBzcUTX0r8NLccFf9uSbeEgfjkap1+P3A/FxbcPPxsN
6mOa4lNvLICD8QFKxICOWSJi1AP/EALH8jxTcmQ5n55kXe03d01w25pLJcPLhzSWT50xELYdrMQM
YsyVHyJnMaZCF2VhbdyFBRLDnjPXsfMKYBmrMOEMbhhsB69UGx1I0z1SXWACvf56vWQNnkXjSvxG
ghcfMmNQhHGgQPakA+u2MoZF37gWF6SLts06dEDDCAvhnx1jZhStbxjJZB/AM/uN+qqQOK7IHGMP
rCKbHwoq4bZGJMLyfWbmfLGm5XA1ZoxbyX2S5m6MJ5J0U8+BlOeDcUiuq3egTvu7MnbJyKSka4ST
Lqse7ndU6hkXJdXEH51J2cEZdvtFU0RMxogm7NANtvJFpRi57JlXYl1NbyG6y9h4L7vCegn6klgA
HMfUcgN3JfOm1pNcg4lrB2YfzyF5mzvFt0VF4lOCUX6Ljq/aZpg6N9Jix8IAZO+alWtslq8lW9hF
LLs6pmvCtZJvVJTc3zgwMtt1tlgxwDPMOrdgJu2ZBS/g5nXNxncwq19hlsD14D4AgZ9xoNA6L5vL
ziyMcaE91GyQa7NKzjvmBxHb5cFmPrewb87ZO6fIHrGC81M0++PJ8XKiNWZN7ZqFtc3mumMPfdmw
y87YaXdrEYOlvWh23blZejtm/d2bPTj7cMSwN5lfqguVCrgDduY5u3PXLNGlLW+TtMCwahbsOZt2
mz9SxuY9Myt46iA1VVf5Tc12figmZNPVve9cDoNAg4eChl3+YB4HBO/e7R4tY82+32bvL9j/I4uF
Fp5PMtBEngM+UCFb6KRnAwg7QKWvAQkmgxTYsAUIVSSWGnADI4ebipsICqHgcZvXyKmVFj8oE09p
Zf2SJb9F8wnAoJ1jGlrvMWQD570zqZOrxSAPPgLiTT4FF8LgEIj8KSUv//SjCzuU/RmbU2joCSiK
CZoidZi00fP6JUT2EkeDT52Nv/WOARTGaHAMrmMPFdM85TASoELjtFSBOOie48zQide5b0kjVocl
tlIKpa1bCr3GHZ31BEAMDMJm+YtrrdrYTT4fVNLeJsU8nJeKK/lkcJIkZZeJ9jYyoIno+094EdAT
A6FgUDisBkvBDNIQnwNVsQ20skCvlAMO034c6CwBbJF9fcwN6sK6QZek7ISBYITBYZwHsA9OHkAy
nKxGEm18+EHqSmYbwDQ8b1zYGmCJggMldWI23A29p4fCgDiq5MLmwuYoA+m4Btfp+uSddt9HFLu0
l90nButZhYIZ1LSlG+QnexwMABROL6L/9GvaGjG9rdDipHyEvmuy9nO2i3knDEyUhxhzc8WWIO0z
YFUiLts+oxWOiN4lU+JDCZc09AfdQEdN8Eo13FKk24VAMiiTNFATRzy8q2EwAWzWhPIteaeJ8m8S
aCgJFeVMy1OKMspxniKYqdXAUzxIXwNoKj9VTwK6KoWyWg1uNWT89GBnB8HK/NeS37WHzfIj8SDp
k2W7Qpza4Fs1HFcFz5VmOcNKg3i1islO2+B6NfhXWkT2NoQI8yDD5Ijc1KEvZISSVeTd3Lw2JmuM
yzuhKMWxBn4U0hzcDMX1mz896Fb/6aDRbIOlEQeET5Dm/AqzNoXxN3nwi27hXS1+FGTbhL2rS0Dd
arJ9Bn3LGTN3BoaL7PKpqFd7y+zSkHOd610Ehp4z5FzRTOgPiczWAHa0t+2Jsu6iuCYcpMhqIsIC
yCvKj5APIMGY8kcHZ/LPPNTgQQ3HVwWk946cgJ97Q/kFwbhrtHtkEc+KAhDQM0Rgp4Mrq022IgSp
jPtTYtjBdWRbvfq/LRKUFbiwBTK05PJHSkxJXZv39CQH29EQicEil33Gp88csnPgoRJ4MQ+4Cwlw
xqV7Fq1Jj4I5Bq7z5agcxRk/N8OvrcDIfNLgtGM9rwOcJBDBS8B3aFrp0XNlcJKap1MHXNkBWUY+
3naF3LIFv8QxSEDPEJkxaOYCoglafpT0HMBDk0abtyEoZ2OYzqaMA95YrwrY0wX6BJZm0JgwnKUY
daYldwEPZSdIrWPPlM+Qo0hQmOOlyakxVGnYTB4gElg1UsKt6qebwDCo1aBemDplqGB4VpSEbsFV
Z7DVAHw1NhxrY4hWDdrqg7hqUNfGMK/ZgI3VBoOlZvnFNVxsOr1Lw8lShP3bsqjnG+dxT8M/AlJL
rwAJD0PZOoa3LQx5K+AFDYmrDZNrcTyZgXRrYF1lqN2Ru4xfcqgJFSsNQ/bSQQUsYGjfHOxXGP63
MSRw1rf3Rdf/YpVRKFLrj9FQw6Xhhyuejh1AcQ1YHBnCGEwNBZWhjgX4sTAc8pB5LwMnRKtCvmRA
Zd8gyzHs8qzVaWULhcaJtOnyqwzkbEM7T1DPwoloXWCCXcWZPAbMyQODSEew0hXMNMul9Ro323II
PQoBzF8Gvlr/lQY1yLVn4OvaYNgtX48ILnsxgDYGgIa+yJChLcS3HdwbrYIEvBqd7mJmLbkR+XMv
CmPX530cnqfev6fWBjcOJRu+bZRK071TOzsZhYjxqCqiSgcPN5+AiS01G3V+76Q5g0WQ93ufjSas
V8FMX3X3xvKF4X5/Ubjq0/XCG920bya1ganppuWSINJrK0YG4qqtHr/tpnnPGNang3xBtEMHetYR
Qu2ABTXijKXarwtW2HHlt+gmh66qeB8N3T6plq/O5iclnQVpSdhn4hu/JQ1P5ieMIdrOb7oTVsFf
2w1nnt4IJCbrrV4BBRqsFit/BSqNWKPhBq+QSfF+n8eIz075a8R8IvnVa7MeiIxyPXVfE9GiQww+
Znpjaqc/UgTwm9bFJyHBt2WKntyOInXsYXYPnj8H/JYhGliuvZBGhDsblnfbhoov1pASNhF//0xa
3C5+Z+nfh7J/Y3jwRujOK0IGMEN+iJPlfvXpflswbZkMGLtP5AYy7YiqYqFapBftMaveSPBdMbpw
TgW5R48qu2j4XMV8Hccoek0tkJYn1q58/rr2jfjofU44lUElT2AXgcoQvv31+6Btf/NM2ZyDcZWk
HQ9WrT6ntrrlHbArS9IFqC/qQRcbGut+sekaYyo3b7666FMRHH2Sk/q7TA2CZC/G/pA6NK6yApdR
Ticdya7Rj27SkDdcWF0wgZ9pEch/i0B9ykHudSROYJ949yERNoBWxN664WWoLHEVFUeP3F3BNXxf
zRyRZ/pQ4w5DbUN7VKUsfENlRqEeqhBaxLL8qDkMZou+WzVcrDNLzPopf1sZMjgqrcsQjdarVZIn
b/yEHPbIltCHvGqVBwTh8hLl7WQN6Z8JfQ1uXzr9GgK1yPGs8aw9MgYeDy5d2jRPjMmhY6YSUrr5
kWf5rTvwRli4mo8eKCNfSsLbJLqwxdwVpC72HcWY+8Xrrq0eOsGqv3y+P/uAAfIQBUTP1fI9JTY6
SsXUbrn31tcs7Itbza03O6Vui6Y7QNzNgnXayqBa0J+j9MWx5bXjeFaerZkr2I9lqJaDNXmvuQRa
47g/kzOlqDu22NGZD9gwvbZW926V6Be91QN14NkaTJQ5pdj/5OjMkLEXTZcfJrToB15r6C2E992t
fIyQnd9HiT4hnM+5D8brbjSujmDlLjTGMLBlw/mb+jpM2RWz/sHOX0cvx81SjqfAzUl4FwyOkpLH
JhUb+V2U++zKkQb3s2IwhYSxD5l587Uad5XGFDEmzPtXpNbbqHMGDubJH14543ZOScH55F94uIkH
JMfWQfmhOoxNfcN2dn1w6/yuVfaOBFdxL6PpkasxXwg23+PQPDYiPFAN/p7T6HqVTvkLnE2PYOB6
Rp6o2vkxrXn3C5082oHLh9/9k88quZT00nusCiil3S8JjpvhbXTsc00FPcd3zgWY1mw8EwuPgryT
VzWdKiTPZUGTDAQtNhB2H3r50Ymzs93CuxrYegZz++HEi5k58gsVHrfNiOi+avPuEosWfns6bvYw
zDwE7IooUZmgTjb/w5cYOSC6wXRJ1uOgyGFFnF1dmX1jPy6Pfs6maXBjfAbc5HKHUHyFwRILwQbK
gAa1oD2tTfc4saTdtpgPNvZYverWJeHKrLUSyx/corROu3eJ0hO+M0L+CzOcsdZPpUo+pyZjMscD
WzrwXJMcuRJTEu0zzCBHB5Lc9ePCsGKA0ppLXt8DE0HHPSoNnzRocCdC9odZcS/sOpT6abUrfFNM
XepHHH0DSomELjl+eKbVk+emH2/cwXlNQ81dQOnPgprjavj0YqQxaWBRhjb9WYRgqICywJqeU7gd
am8mCrvso1vv/IC/jTewWRWaxhP+EOsUYdmvs9PcdJ+qJsknYDK9kEcqMNRx4HzISjqEwhqqP/XU
HQebh6izxGzUVgmZoIKPZGJKY/cTHjWfPHBBiKayf9Gplu5NGslLHICIyjO+TF5evKc+Z73CL348
ObHbgu3O0fVsaj9AKmqtDwsfjJ01N5dzqy7ZPjxJeEYAH6pfhmyfL1Z5U7rRXYA665KatEtP/aye
RScNnNrQgAMpjsZt80ryGYvfoo5TMx6XSYOrpSkZEH96lhWHJttoPymPewDiRWTjLrukm6NtHU3z
Be18PCOXZ2nlP0vFqyhxz13WO+d2Beng9Dd47bXOLPsi6GCyWgsplV6QJtBrSHGD4tbh4kDZCuqa
t5B/NJsP4VUURdW5zOpdkPlXiDih4RwC0GFeHVTYflY0Hu6IjNk7gAlrdaydBZ0a2ZjBTFlr1tq0
B7vFnvaOjaKtHkLyg8FHu1OtfMBrda0j8LWVmkEr9p4m4GEqTrEWLeJTSONnDZdnTkbVqQvbpy7T
7aFPI2DCKLrQvvex6vJ1NvIazyN3Cj28HXzZ3kR87P0Gbte0oHs+YyXG/5r1Q7Vn32ntpiTsD1He
vQj49Z0A7eB9vi364jJJQdBodqtFGzJOsh5R52/CGnmtcHqGMCALWEChRQTvvHPIp27gMSqRr/2l
lek6FR3R+l4HfXCf1dFdrJrzrJhkhMTdN0D87HMjizebL6koSCoGl+PYfGrsGMj5qEih1jta2q3V
c0wG3OHDTa57jOaTsvh3Ja5IbpE8SmPuvolR1lLXuE+CNNqhiwooOZwBYlYAUujUBW8BYWgVAjhb
Mz16mmWOnEluYSnCqNFn/BcjSIBu8e5BWDvu6ACa6KVULfZ1kMgH09w1BT0Oe8w60Hp0ouHOwIER
n7PO6g/SoYBqKD+4gdUMaN33NPDURcxsAFBMc9ZbHDqzGAt0QG5nepMuGw4zp36sr2MR8sX0qbeP
MJ7hidD8IE0RPy7yHFUWg+FmzJnkk+7s8OA0Hb+ohSLqsRDQqoRdjwtMNjOgj4aUR3vNfykM+Rqk
AY/t1QkerKH6jlveVtF8UwlK7SIG3gz/gcSKlXFTjzwxKedTzIJi6yP62XX+K5D8xJVlkNd4T6AH
GOdCl+Os6ZnIql5wxREUS8VBRRBuReYc2edxWo4FJNB+yDO9jaKFB5kaqmsJEKm9RfOrSYy1tp3u
cFBw+1ABBSn5KwPDDYtHoi1W/SdCytaI+zj1k3tRepfUSq3XQkZXNM1vaxu5rwiI2SeV/qXUYN2i
fUx5D6/qUoVmBoBgSeC/SgcbWH5kTBzH1A904B1E29fLIE0ebBc/oJPwF1o0n5mJetspSig0DRxe
xQ32nzbmdWyHaAD5nsWsV9ZYDudp4R2RoZ+haowH/VrRrqY+adaN92CVWGIKu3uIcBMrK4kfy6Z4
Vh0qk4V4dECEenEKGsOUJM8zutHVkHBh5r2/nYP2yfLCS0ekgmkuSxdMf+GppnWMn5voYhk6UMGU
MGVR3zc6EzurIoWd9u6HcEtvWzxEg2UdOCwEh5HVTzuKnwHucDfP3Agy5d9FS0QXjFefG16qrcet
qQnj9nJt1MbrOU46aTCf81wex2X5wYJQIqLjp5YruGV181VcLZeqcsRej8veb/FSjRDZe+I+5JVK
fbGMzk3cNfogR6rMtADdiFYuTyoECSCKw7zurIosoPxyYVuFlYA0vr5Ie+9hyDSJzCaQB4XRbxsg
BQP0Zmit9qLymAP4dFHJWSZk6OaTP06f9qBo2mrqGomkuMXWw8kN3cZOzc6OupJ0vVqph1il8g4c
KLdz2/M5F4V3Wp/Litlk4M+PCQWFpEM/iQCq21G0N638msvpDsvHeNUI7CvKXy9AwigkjPCh5P6M
IXAZyP+GwJRp9lZQ38lt732q4Sx6yQ6srxrUIK74ZbsZsGPObv1gTo6iZ/QTt86zVcTXslDXDjfR
kzPZ1q63o/vUaq7zIm8vfYVmqLSdl3EicrlgiK768WfIO3VgN0jIYOYv9X/YO7PluJEs2/5K/wDS
AAcccJi1tVkz5pHBICVS8QIjKQrzPOPr74Ky6rZSmZWqfu+HtNTEGACHD+fsvXb9JZAeqiDT7Vdd
dcviim1KCpPbZgjjxO4X5AezxbDUzOMi+HICymy5X3R8DCs0wE+1ghabNYN9F2fsqOcAZE6zR8Fh
eNtTYSlyRSvdl/k2NcGPoo88ji6H8+Rr0CD1DwpgPop4UwsCa+cbGE1Qg5k2It9m9M9WmnxgWHEW
0m1vGgJ2KlEGPjfNBdDgPyEGzCh8JNYSplDBxmFVsm0WuOGlLdd+n93Dd3buDKfGShduauGpPVok
TLh+eRitZt0E8zFfCxgepliA2XT2Zn6lSHXnNJvY0aKrHhk3N+7og0wl0NZYh8qHYFg3oZKmZQSK
bu8o21ybw7cE2PZStI+6X62skuE8lBSMY930H2IIvv5EIl00bqDYHPWMCrGBuGiJOMFbp/WVTOQR
cE5Ih8uz9xFhomu95DTXGtkWSDqFrsoGZ+sTx4aS00x1gBQmdYbKiVZ2m3ZHpUOfGGxSMCJdOzkj
hyOg0622HlMtXQmNxGdYtwjawcUA4uinDsekkWLwbfKVO44YcxDbI9SmHF2QCrwPk+bAeOP2dFOy
dvYwAepDOcemRHOAyv/50rKGXvyvfGk2SSZ/J7/5bzKvwtc/2NJ+/5F/2NLUb6gekcs4aNaRtkhe
7B+2NOs3JDlEW6Bxp8oE+fx/xDfiNyGw0epStyUKHJfkjX+Ib0z3N/6lzn+OLYTObvd/I76ZMyt+
zLQwsLgrPHN8NAuPnD4rc35Q3rgN8r2mRKsvKkIp/GJjtOVHpcr7MmCD9sNl+YtIGARDf3wvvopN
2Vh3eSf8dHNkzA/vFXiTA8G2JbAcWU+bRV+mPqdOzGhG+7OxUshBul0+/f2bGqSX/MW70riRBm+P
eOaP7+qDIHUbv0SlakOVD8ySqCrSkmQAUzZ6N9t2L1kpcf/v3GI4VtkWvuJzX5ovlUtSkAlf5HeD
JwEy/kf+F5fB0P/yEyHqQk2N9cFBc/XjdSjAPKehXdMFr7AGT+NaF+62skGJDBHLpJ3W97Am6SR2
4msGu+0XF+RPPkQuPZwlDIiOYTPI5iHxw23IyU/q6HMoQt1aZ5lSmmXHuJ+mdE/nFYR7PZ2Ydr7Z
fUSvztyyS5anTpff/v5j/GkwKGnRvnQMk9uCxfKnWBfXFXGbtgnNZEeSOpEnX9shHqjXHUhRCEaG
wpgnv/rq0p5f9g/jHVKZ4J2t+cFDujZfnB++fCx6ESRFh+CrUtfItQltrUqkMUDxV7II07VX1QeC
dpv2oFk44npyBliai4WR12qprPaplC5FLiE/21aN2DMhmp5TqQ5HYlgkGcoy0KH9FnpvSSU1qRt3
baH0tQI33pdGvFKiCChAZfXc9j5Es2KlHvGraR7MuAD8RYuDaZG74JOClMp9C+ZdM6mSQvxrgeAc
RkXazGhO26R0QY5X5EOws9xqTf/ZkAHnC+1EJHB8RzwNTom+wo3WE3CVqwq9UvAK6o3cEVda2M3N
R2atc28To2yMmrPuurWpSgKoOUx1xDhHdUDmqiz3JTXXZYJDYaW16kxlxDj2BskhVkazkGZ/vQ7y
8oB2i/Zkbn9Duc35a6qcNQzfEHA4wGBZPlK6wWHS5+4mK59FGZ8KKEOHIUF7bfT0XgzAhshSZlmL
MBH+msxAcDFvcqIQFAOmv8srpM6Trl2NIVELKonP0F+nU260AC/LV0exz+akUZ69LD+MobzVPj5F
HrHqYpcGe1ZMfAAbDr2IqCuNOa4uw7r3iYfYhMHXTlPDQXiGf9fTYSMo1V/bcQJqmdpS1bTDuezh
8Jl6trdU9NCJ/uRBa+N8qZn72vD2VTmVK9dr32WFGBtN/qFEr3uwOS4wiki8dW6D28b7QmivaV58
g8iCaohEvOXM6e48KCcWmkLM/+S4QD5yAZkXlkmHkIMeN4gOQPEa9bY152pMa6ONNioKSd1WyaNj
Rdbaa1EUlnZAhrYOwRWQkNFUKyMAE1cXHcQQ25h1FBiumnTppla2mUIGW2Akz5rZ01V2XXao6N3J
VObLc8au7xzRTA/YZaNFUGoYCkeTKArqIIs+tNQuLWJiBYQDvM20570iRVHG6VFn+0S7hTL1AE7N
dc+ksU4Y8a/V3NLr0W+TQE/OqGuCGqShvTY6uwS+3nwk6GmOlnXhMbszc0denKo52+TyHGTZx/e1
szIjw12auqB64ZFh0Qp50P360oSDu+sy/R3HwkG36W4UpOJsu0lBcrGDR2hHuKx84Od2QH6vlPBW
bJhWVQ3wPgm+ENze7A2F1SWYCbz+yM4LVfjJmIhiN3y44VYTh0BoIEAWVXmxIsJgCKciw4EubQ0/
gOuikKlXYmTH2+RLJQLgF80Z36u373wBy8RrjsOApM5BsLZNI+LfKnGh3ggAKE82rkifAtGwMJTa
MTD4qGkLgGz0YTBlYb6l7+7etc1sO4hktqucsNlS77SRc/fXMMjTByDywGZ8KIYKF3Oj46PEWhMv
6lK0p3zYgJYuL9KzuHTBGz3OZuOUeUNd3oMnDEl6yxRIpCPIokVkUTJPhVyNjti5Vi1JX/0Csgdd
6RgDy6QX+AZhMOSoy8zY9HqzLIZ7hxAdOCl5s6ojhFI4nlvoGIG9jkPqsEMPvTNQYpEY5bV1dPhk
AeKA3kCuEed8kT6kWGcTYYxxIL6MAwHL0qG7W/nNycAvtqEUxJGSyr6v0XvM3VmSo7ZdMdxoCZYw
W9dkecbrvBgJWTLMw5h/MiqeOZPi0F2vihfTcG6mhFTaQFftFOjephI8Gv7WMmhepjHS0O9tIDGY
QKsoma38LkOVRNKHQo65opzxAoT01cgn8jNyWrUxzi24GZq2ytAKZQlIXMPchXRhFh2UqkXS2fHB
bsdTNnIVpUGQQVWgdBGkcCSyq/dELH6euH/kQc1o65qFY0J4saX+iMlN0qDgG0hJVyuysTcAp4UL
7aLzcyr6aoFfbJUZv+ROhffe/wJ0P6doTXoP3eCGkCsxW5StHJwk3quAGkDVW5vSJP9dM61T2sG2
NwL7PtadQzWmLkMf2WYZeOeRUNxtFw3neAj8Q0+RACYSODUtKk6+ZOIc0vaQ00gyJ6Z5v+cGZKxc
O5PYDcr2a3B94X2e85yksMfaliNtWyMwNhy2OTC85AFfcBvUZHpGIxLTxt2YhfMwQ+UHz3+zjHC4
B/fruB2PXNiySjaZ4hp06cnXxBN/3O5R3YV31cAKN2ZFfywMMiwGEhokHgXHB7xE+qbGUrmy9IEF
tg82g7iTqkIx4XC85hiOGyNl9R/z9MWOyP7t0VAHeK+sPgd+0tWbXiGYAx950mv7951CMVPzhN2d
Bt3m3WeL2PfXUNYXIqLCZeH7BeuCictsMNhe2YwSqOEsWWiiTbzulzpZRVJHoFp4T3ks4OES1+bO
mwkHCKbAxcGRs0CKqzsfVszcYs1BDWPG+KBQdZ3Y0wPqCukw6RRViJ6lR6peEzuc1ppQLT1VkmGq
bNr4HP+XeVwfQ9Er0iEm0MpoA10Gt5vObfYINCOU+61NMIWPQwlY8wYF9SEVRX8oCPgkU4uY0U6Q
PFv143bSUVwU1Qh4zr6SGRhtOEPsjXKyt1NNgU/UTbg2x5Mmk6U9tVBitUKHBpy6m6pttRV3136U
FFtXeqy2CV1zEFVsNsgJSe7ITCrvsLZRNNdhJaON1+y+Ad9l7/2heUwJ7YCOhrw6gy5H5CwhdM5r
mybezi0x+TTSOw4Sx2AZVW+I6ulwSEgOBezWAFHQtquDM9vM7tDa3RJeX7GMIoMgCrPNNkOlvdRW
+jVNhgHzEMJZLyUZOEDv3EvxFoGg4pYlMMH1qMFKhyAntuUOkCng2CadxEqN6bgpbXmMKCqgtSYP
ow1PUT29t2CcMcgnLoUAwsORmSEPoSrTxflZH6kmjf7rMPMoIz9nbJN3o5FNNRYuOGpjxplrHM4m
17/3W+ejLm0KY0SE5T3qUivY+BlpK4gBND/bV2N7r6T3Ra8RLMhQfuh1QwCJDJiFimOTYe8NNNVv
XB2zFIvrg84aXfhA/VqqsxRW5YeXjOW9UzqINQx11zXAbwTqb99yt27LzxcDlRx3xDWKQBTpuBxo
hw0UJ5N2bs825S4EIoKLKd6ROUc1EKBX4+AAH/CeN9jG/YKWocamGJ3MS74zDZsFM0LvnzmI3Wc9
9tWdmi8MmU950/eMcwIHuvqc+xnsw7BDi4D7dlHHKfmxuE4nP3614IUGqfFBosYbxoJjpt8X9Tvy
hm+wR1rUAMFAmgtq8yDMdjnWsowU98AlYGVpgYbAFRrHK3qZN9vDSRDFa3nOIibzuD4gV9iE+PJy
mPPrMhjXMS4PC59t3rs0+wVEMaM+91n1ih76WCc1zTEkAxsLBsCKQgxNlKrZ5jn63RbNLjvgnii4
rinXdOa9OxVQCazd6bUXT20TWIAOsVQaCKacKevv3RGJhrXVtQqCtA6NAgesVjSUeEhB05L0oJvD
2pXGraY9aXfe1opQj8N3ouhrU7V1UX9XTX7FrTIsENyxOXTHewdsPmbPAGC/1m0GzfA2NNm2ZekB
Y5E8I+bHvPDg+YgXmoc1RljbhM9u2fob6sd1GNMCtNuO1kAXmEt3P1jc+8KxsoWt8bWrQF5ZlK+w
lD9bOcbSQNRvTj/WzF5kqnxRpqQimGJXGVxwCpWHB5hN5SVASLG0E8Js+wGscCEpDoRVctWAqNFl
rfCyEf3VUYsVtMPy8IMMQIsbi/AsVXRJspRJK5PlhUZbzBaY0rcxVaek5CIO7Rb0I49MapDh3Rz0
QduosTvRtl/5EvNNkH/Bh0SdGicOe9RFl1pzUGV16mbORpAOlAO8HI0Kxr87W/WvGYc0/CHWRA8Z
BT8EQDQMU4sJvOg/QWfnrEKluoJbQRgQUn5defcCqUfuW9c4x6hOAwKKzfyAxJj7Ong/iyCeaG9+
Loris69abwnZIrtD34RmsFk1g9kvjIDnlyS3y0C4ZEEsBWkH3tqIEZX464L4oWVqzU5Sn7oy5p1l
BhtUyyyqLO2EVbiJpoUT+LdmosUjjOFIN3vdAhNSDqV3w7nEQDO3RMetx7JsDiXRRf3oT0tltmgz
UyqOtdz6ur5TPVzKaIRKVs9Zmq6zCXvOPiNmkFAzNsot0aEOZBIEeX5gTH9NJpi44O/QaqI+y0xS
ik2n2g+ago4SKTLxTMKZIvyhQdSU6KY9lsW23NJ9f3IsCL1pn7zGVNLzwJJ03NozK+ATO/kXVFLp
SWBA7UPV75QnUYbA7OlaXWxMZ1i3ddvvfF5c2V/i3gsABDXBcnC/9qlfHfxmrA7ffyUE1DFIhxPb
8vnYClizvu+TbOSk4mBDmLJ1a7ZvLiq2wAAi6a3ZULyW9mGYsqsv5UfudmgV4E1jEqk+p8k8VZcw
V6RadQmFBJcWo55bC+JdJLj2hNg5/axF2M4buSI0YtXE6hz6Ht8s3qRKkS/yyXWDT8kEm6Oau14w
szPE1Dv5PelvvG9mIAQaDzXUO2u8OU4P2sFrd8LhoBZk3blPgpvv5uLOCEfaF2geli0U17sG9Wut
7GNaIHUd1aA2DVF9BSEThucuuugSqeGtUzv4KU+anvIYI6vTVfTYp/GnfjGU/ey4ZvekEVO7y1hQ
o5KjZUXVYazoIuVzrMSoVcdyyNxV3SCxbx/7UZ28UZH1LUjHVPYBVBadSw7YcW587fu1I9i9V7Od
V+8xIGRIyiZ7RNUM4i+xbDoFfCWetdNQRvtclFx2I3xG4+ou9RGRcBgwK1pDcMy8fKUpJEIZxAco
RTktZ5e+XoA4bwgrj1y+aevSMb+GofHqeA4iW+YL/nnxQo/Mv2ezwlEQNiGxneXO4LpjytdOA1UK
eqjtWyS7zzDsAx604oug4aQbs67NAHmuIfosOnFsgVPd+TBstNHBvhZrzSWfkDcZlcDDE9JUrfNx
XJgIYCEXJVtghjR8MoTLjgru1TQfpsuCOM+Bf+mcIqtdst8ETmerS2DhszMHf8A6QjJh0F48FYyM
nwajthlfKWYd49I2PolQpdvA13dF5jUAI6yZ6YvjfOibjYFABcPDdDEr+2kgKXFti1FtbGeivTqg
+DYLYW6mx3yoydZARs9qnh/ivherObxrID4yB4+4gG4K1rMvcsKW/F3bq+aj9aKFlApJdg2+NRn4
Zr1GwqdhfYTSfA4a0BfYHVO6t/l+6O9N7qmWULdqsnunt4pTPUyvpWM/EZ5wGlGtQCT4quTMzuz3
JZ479N76YizbtxThzV2j8JA06atNGojrA8FqPKoR/ZIMLJDWPRKgAj16xhRntjOWtD0nNOZwzBug
P7utF95LROOO0d3bgbHBePTZnrBPor7wOgdtjVdVuwiLDc8XxGK6R5O1hxLyRU8Rs2naJknzQ+vh
L+HR9DX3q+zaVQMqBGfKE9M+h+vsPbUwmFUSuUvArDcfYKGK7GeMiDVNIObZ8umpOhXN7FbyIyA1
QFGsPnpCYjstZlBFRzuZWS1cGln/DEjmVQ9fYurqxBf2ahsVZKsXXwNyQz8ZoRKn+XcdGRYtcRA4
gcqdssLtaAZftWpAKpiMVzsYL34icd5E7jan4MC6EyG1cKFIQmKAmniL6tDYwVnfUW/yT6WWDcey
Sy86z+ddPURPjimvQTmmayGmlUhiLERV6C1aw4L8RQVOkFjTe+hgSmffu2q6Apjn7EsaURPMvqbO
n1am5TwauXdTFUHmTeLCaGer0PkwJtB0NZYyllk8vaK6ePFb8Ks6Ry44GxojEDpaTc1AQQAR3kbm
rD7wfU7IK2mpe+kbkVdsDXgOrRFbATYNsOneV09vntJkM4wdRU9NbgCCftFHapCzGn8Aub6hzPfm
1NnXCCsU8yn094sz/31WfcR1+pAySgJhfB5Ahy3lEH5VE2EafT7gY5P2cSLhFomtu8raclVV1kHj
tjducyI1tdcoetO8puOZd3Bq2vjqj/NBgt0ax1kDBpfKqEYgrmmIM93HfgQBLW6Xp0CzRuobnbeb
ZpdkeK5BHl0iv0uP46JHWIjhsjPutQJYzjhFuyFJw4VRNKjyAW/uTcukaBMn+cLQS23bBfX95O51
vRSHEodrFY/DOQ3jEEnpLK+2tGKdyr7apbod7xlQO32ucQQF0wKKSVKS3wEagIipoDLXbKzRBu2R
Mnl7+CyyCfdQbd4oLGVINh1sRd6cZWebV8I9vglhPErxZCdU8DjGvfqzDhiSLktkKdx9WoWfqsLa
a5L9WjQ4a5tD76LSSpRuOOlYDUlhmYJN11bNihQotfCEf+TQRlbMYB/qxH7FRjutE4G6wuzvmsi7
TSZHXtC4O+zYBADnbIMaX7o7rUdyC/Nai0BV4YKP9odmSqa1FaBpLg1KiGRJfGOLA2EN8TeCLfdq
RXg74/kNhpwIjrpPF3bLBoF4RWfbl/bD6PXkmLsFDPiUNBdj8r4EEbWLXpQvEa6sHcv1Xu+K8dCJ
DPwWusKZJ5oeZB58NQYivRKbI2Phc3hvEh0ZNH6ESJoIizGzBqi9cXJ0cElKQnVyzT9WzYycmhq8
kRkf1M/mLLB+BMYmyExK3zIEK2zEFGgpgT+c7cYuYLZbdIh5N7o1FMzT0xpEGruzlHvhjkjWuyZd
ueghAuPVQuLPH3ILFYu1K/gd6BfsDFoNhA9duB+ybsqC2n5iUgPQ6w2TXkekg5XVuJAQI7Ktgrux
I+iKpIp8T/3noIx52zFSXK6yCDGTKw5Wi9gswT21UaGc7gBIrw2u3JK5E06LjVCVq7OMRj575T1X
fQRScaQs6mnxfWR2B2QO5daNEouMA3KbksDcNDPNLo2R1RnWzknzB0TOYgW07jmbYF9xEGdlGALw
RQ2HCat7iONynRuAlxZ6S7XXdAfMVOnkAUEmAr5cFDYP/TQBXXQm1XEhVI+J0iK61zwqk2ERIOV3
o+YJNMmH0e1Cnz8be2qNdarVC21XFeZbmVOrAU+EYcGtN02G1KKwOJUx7dKFc8JxWvJ9vFNGVFuc
V4B7zPJVr1rCgHl1IT1tJUxyZlAWaqvvovjvuSRjQdoMnT9O2A2CMZuySzJRAwlrXAHMQPDMBk6J
sUk10ezkKS2TzyXenVpcytxwkQVRbNKzXZZR+RQuBanvfb//FcbjKSdzPv3P+WcgJo1V6AfNf/3n
H37375E+Nh/5+TX9qH9+qT+8cv1f3/+a5uzytXn9w2+QPCIAeGg/qvH6UbfJ75/iH//y3/3L//j4
d2QErnIgZtBr/dccj8fX6it1/D9ICf7/j/2T5KEEvVIXRYEJ51YXSAZ+FxOo3+ikIqqdKbc6/XVJ
n/ufJA/jN8KYBXxbE7yGYel8in+KCdRvc0MU6AZym991Bt9vxP90srl6/7qz/XOvXUdEYCgTU5Nl
6dJUP3VXcxsY34j9g7wuImNVCrDatDBUdNfcSXBY61u7tz5KGk91gA1G63twGRxfslsU4wEhX/SH
6/dXrXb7517790+EukG6plLCMH7SHFSy03LHY3lKxv7ZsRAdxqW/jpEyUtCkxcq5oemIHW+TdR8m
tzSEJOoRAMyeKb3Z5oMeRfeaA3cgJDXOoe2ILD2+zQmtbHDgbSlyQPL22e79dae5T1odrfpqbZXh
0g6KAjdyvR8bvqoIyHaI+UXTIb72zeE6pkSjEtyqga2MGwgBYCZB/HyzME/iuXjnSm366TpUQbpA
hHAdUJkWNuEnk7+ZOvbtMY0t8b0gl2SXlvCa2ojeXULq79RGN4pLNtE/nQNfAxIzZJFdZj+QbTZX
JKWntn0tSf3InEXXUIKazqaT3fw2eJ/Ddp0iu+V+cmtzvEWcL30Xa2aP6zpcttVrX2kbrYhRUsIq
JyyGCl2Mhx64GmHz92kX3bqiWQZ5vHSFPofjIhwmK+VTygQ/xje48QEJJwZiUckHrAYCMvwXFjHq
eP6DPzi7cKj2cfeAUerBKqNbyp3DPHUO3ejsC+0UCb6hu3GUeTYKrkuVsjC47oVAqmsR8OI1Aw8U
ANK5cOvI/GSZ0ODJKp4rt+dRzp9cOUTU4GqlerKoIMxovrrAo4QsiadVJXKRBrS7sEnVJGGtRL3q
rB6X+ehypI44ma3z2WSlN8WmirpnOKxXz545e7F8qN1Hp5TLOYWl5O/m0NRKFxC06vssqz9PfXz7
xSCf9SI/ahp05ML0yuxZTCJc+2eFSx1Sf+zMGq/6XGbmtIVHHmF2a2+8NLlYQ/KNaw5MIjJWUQlZ
otA+zARahHETTZT8Pr//yznA/lleoqNr4dGhaoWwiNzNn4Qdtiqge8R6y0m6f5YtaT6mRl8OhpRO
F6X3NvCIH8igeTbi/Fa4PJGzmSsrsHCNBJu7L1be7PNgn4/RpzlTuW2iM2eIoxX01KgrEgZ4zgK7
uXqyv04y31Qouu+KsQO3UFMN5dlNg5mlFeYXAws7iZ4fIO8OccHj2fobN4HJFTnrYjSPYxujNNe+
FkX/POfJGBkH8zDOl2jQiW96Kk1kdQmjFFjZviuMB/Bgd4NIbkDKkpBojvpm0lWZfxR5wltnpO9/
f2/Fn8hI89VEPEZGlCNc52cyUjVN3hhMPYnutb8OOPVFTv88Jy9zrL5FjbZqPxxZP35/1suK+cWq
uYw+6p6ylzt/II2oxFDpp0eCebZDynSM0VOOxue//6CzJO6nQagMU6LBNCRMKPNnIRn0Zb8KnJHq
19SAW8H9ZxPI43T5jabpmc7MFo7hEiroeV4XsLR6Q/HUpMRYpCnmYgjdqX3xh63JrcZZeZ4DsC0/
IeJHfqT6NhRUhYiVcTFrc9DjSc3wb4ZdeiNZ6wZq8NJYpBON8XvlmduQ9Z6N0DWgMStINBqG9Mn1
gfhT1QU8frMSRomRYRVk8rJrgaWn2be0xkNii5soO9ZF85zMA6b7KjyHzCAvOGtMDQQcfE+kYvN6
AZn8/n1caNbByf3VwJqHwJVOH9NkmV972Ax3npvd5gDrwI7PFv5nvcWWGZ/nETM5K+EhWFb1caTj
+iut01/eEJfHkLWdEaR+0r2xbvSxNnJDWkpLmL9JSOoMsKCIl9KCurUVwmIh0k5M0c1qrXWvqXME
3glP4ueJhG7q1kS71N1Bpw9actGqOPr294NmVjH+adCgxHIU+xYO8T+rsVqntkUGzRiJEkpAYuMI
FLr4Tfs8J3s5VPQZrPU+n/orva1bhkQ3MvHvuBKbjFbvk1a7T1qohiFrqhkfUTOtQqvczJnwkNX3
AH5ZenxrSzDmO+l5J2v8EhrY9Zrom53ml0IjrdzxVvEUvTejtcXnd45IfSWrOYdIFeFWnJcMFh2C
U7KblPVDTihUavaEAfE4QoOOxuTSut7KS7m+yCfjiJ4Bp+0jGryNFhdPnoeM3erumxFTflMAUACY
GjfDJsB8P/nVunfG+8CncuZX4DJ2fXXjUPvh6esiTj7ndnSWhr2cb1RdVvsidZ4yyuhRMoDEio9z
GFYoCXWeNx+VY20xJJOJ+zhnpecJ9m5oHJc535wIlCWFpW9+TZReYG9H3VvN+WCRMB/LMv/FIvAX
91WwN3Vw7eNiscQs/vtBZecmGfDYlITBLDAV6VyAaHhCkZ/eKxsiiUvG7d+PpD+pPJkhTcGOU6Iu
RU7r/LTzjClDyqlnJCm7ANJlLA0TPPObGVOgYjU20u4qonmn0p7qCKxajCDA1+jeoMExjOruFx/n
z9tOPo6yHFT3Nv9X85L9wwWIXKC3w4AQO2W45jJ+8Iz2eXI7PHw+GzRf5C8WFZ3erJ/JPlO/uPxi
fvk/7ghmuIHNRlzoEtfOT9e/9HH3aT6rBvTw6k7QOzWi+OzGNrAlAzs9sACgYpUXPoz0AsCmWOxr
6/Z5xlVNPqiB2Kg/6QON6TjCTzUmzGRaP8El1dYQyglcH0S56Mvp0rXqVxPXXwwe01USZaiEVyjl
T1t2XcGpEoL2DdzCU1U4X01J0dU3uk0nArQbgjThgTYTiA8e+yilnFqcJPlaqXAgY342eNSwAUAx
rVj9//7G2j+fcAzh6I5QusmyrNhz/aSXpo89JrbDoV0DFTjKwLjzP2eBHEDBSJrCI8IqwiiopF+N
2iagq+HYoAbvpRYjyH18pYOlvXleetTi4DNpoXwHdqM6+dnTuCcUw1hQrNx1GHkQZiDMsZCedC06
R5/w4RphMuHxd8zthCeDnoktPG46A0nTUME4MnqHl5uzHyGXL8J1hcdzNUUcxVjunJKKMq4iMpP8
b/NwyEtuaIqUkAAdjiNdRqddc5ZSsFzoqfYmAra4Q8fmKqrch6wNXob5JBMQVYmQpsDrF9/COruB
uWVn5nSvDcbxX1xvoaufd0CGybkZHTwHSwPx+Pc15IdHyehriEuSDV2SlsjssuPUO4xGQU/as3ec
fGL3MQiTd6m/6tl4SnPOL2REhrQY86nBD8T5ifgOOPZ3RDt+i6ru+j2evZOctyz8jlXpfLUeysL8
5LTmS0foEdz8Bm0HXQsyRBNKlgUnrNhNLoobZzKXUHoNqpUZlCdOkgvMz7ZRwJV/0ecWU8WsSG98
1nj0C9XEmMID9ZbSb1nQ1zNy6lkdAh0loYWF026LTg4aW6m9Bw7HBDZYhF/Qrhs0+HqtPdAZgV01
OvBnIvaiC80t/buU0tCiG2hi9nVlMtXP8od8QnDRF6Ci6Eu7APlgLWKjjcZHWVFT7wfXpbEkwDCV
FtX1Ig+QM6CKgh9MWQ/Zd2hXgD36cM3XmOiLF2uVwvAd2pcMNvZysgus93n8ZIITWDQKLZ9DNh+x
8PdwYMJ1Z+O9sm13R9QobtPRgIMVuo/fJdJRxweenh3bEfRPJGf/gZoY7WRmJ1CX3/XOako2JvXQ
VRYU0dqRLjAxNM4rWr7XPFHxfogzACgWmEqbMJKIO9rpY7y3M3lILHrwodA+2Y75Wtnl87zozOt8
3VbE3DARzJtn5WmM7WKy2KPdt5LDhKVxhjXm/aTdTM8qHK4iTm5AfY7+aG77HB5EYGS3lLHXDz01
x769znsBiLcPs5ZVNNyzqCQoU8iOxiLK1AqKQtHtkzmCs4ybfcrZDNZK9E2bAlxlGNmI2Fq4x6YD
FUOOFH0+EkYjDsQYY+dUwPg9n6xFUHxq7QjtjiBISQRAyxhV5Amnmly1HU61YKZ8SQr8Ja0Ol5Gp
z4LpIAzfy6A8yJB+tZkdZ7+SHQWvnqj3vWTSt+RWYH0jxfYCcfvG+f1KU/Hd4uCsuvQ6H8QT1V8R
Z1wnAF5ZOcvOWp1yYnEv84y+LN+r1ZIbdb3b0JErakJ9S+W48cLkXJsZTyrZpfAoH9K2vZJBLZLp
PYk/8YGf6rjCLsqog1BKQxZEYamrR30qteWkrfVeh+AZE3ZCyzKMB2RjbfdkT+KmMGZTdaZiz/Q2
U0QIT4nfWx2anZLkwCJkRdvHVMiYlLlO4qFBqzip4YZnx8jJV2PzMOc3l6Z6SuvueS6o6OM7CntC
fQaVoKBtrw4EGadzn9Jn13PJVk+f5tBVMsk2sUn0csn2Cpn3Lo7xczndM9aQra5b2zHpXyObhmxw
brrwvY6ZYJLs2BT5sZviXaCZs87rMv8ZbYPneftvj0Bv8oqOTLgJUDoZ/tFR7c0YmewJXFjM5SSk
utd0LuGoxlz1mPL0egLynnD1fbO92npyliQpmNqcQgs+Gl+mHr+kUmHvdCmQE7U7lU+E/gzqyUfJ
Nn/c3ht5Zvx5vziw2tOGhMzxjDD9UzURm1Ay4WsGhZiqeTbbfqV12OS5Yv3YXjPffZorZHGQHZMQ
+Ttp1kz+OTHZTU61e0IUQoV6MZ/6c/R2jfERwmKZ31V1+Qx7wNMYnxlIkaZTxdcYUI+l3x1SWpLU
i6zJ3iBTRGAN2GjevvZjwlFsxHaAmZRzYsgJKsr7q+AiGaN+Tez00tbRe+fgdwAPbFKvdxrONH72
YgRwnbT4fT5OUGS8skPLcGWblybgdFw5wB98m8ZFVfK66Uh3IeT6CUpyTAiPiTvKg+hySDnx1qrQ
40QN2/38/7F3HsuRI1u2/ZVnPcc1CIcavEloxaAOMjmBkcwMwKG1+vpeHnXf6xJtVdbznpVlZZIQ
Dhfn7L32UN1rZmXixyP5CvgAPuQRrneO2rYJ3JXbRK9Qc+q9ASvGkpyx6qYFRp5r6xG55UuZvmrG
NPH1xd9NJO8Q6IfrqAryPXCne4ORBx8PbBs61iObxpwGUWPaYEtyg1QMBOoR0uxamQMK0R/bzDNX
o9KDltgtIIURG97P/Y88DuOlCLCmDLJDxGrA3sV1vzVcL98GpbIBA/rQ6BFuEi9sV1pt7jUjpDLr
xV+m7N9vBKOsoBFUNchigxQy6FSsI+HjsDTadp1ZNVjM1waY2v52AQGRBuugCzcjIA0UiVqz9coj
C1NygD/AJKWX3VKY3AAStThNk1WTXBwYUnPZNasotgSY2gRFM8tW5zku2sjhvqvsx9ZRCFeNO9aa
9JkGHqydtiaJwKPUNkI+zWNt2hDa5K9creToZH3dLsgem18JjJCV0UO0Zde9muqfOVSW/ewi2Chx
WOI45XkTHUBtZ/Y3tQ9lCBd9ve+d8HvSzlD2VHeH7DGzbR+jjMXKifJ0lyvS/VyfExN3fxPUjwX1
WYBqpVybSEyRvwwHnxlhQx/LXsZkdCF9k8muxn5uwzcKZ3PaeqoV2mQPhfB8ZMgscdI2m02L2V1k
GSL6mGsL8whhf2iHgPicGqMKMQR+09xXFAyAKvv37kh+RMKhMEEvtyr5HmgRHTQ3j3f8e+VLZlTN
8bkLfAMbbeGphZ4b9yrulx1irxnfBE1/+BGuoS4PvgtHJ4SgcAfo2oq2g5nE6o2WIzX7g9GfCKlu
sA5j7maKHU6dj3QWRgcxBnMoqeJXO2+Y5LpMegWT6g6siB59+/4LYzaVECtWqV7kHEB8mhpGDAHr
EAkI2nSnOxv2DTu8+IhbFkOO3qzTNlESweoBqfDVaAr2rIyWQpM4kYygoCST+nt9IINFtSAxp792
bYh2v+XZ6q4AhKzVV/vDxwi2kno1b0zamWB3+XYBLrOS+8gsI0dsZY/CmHnsM3Ps18ZBNy39Pt4X
bnQcGSRbfPLfVG0PYA+opwcu4kydnnLq/CSb9UerCssd836kTYupS++cenzKkoe41nBdS+0r03X2
zDEGgOQazulLuSeSIYzgnVDesEYCUsLiue2ZnFsYLaynVcMQ43gG7QDdDqAbgM4RCw3Vf6AYeNCf
4GJ8tFr6YOcsBm4R7HMdZVcTfncdq2+hGXcBOXWqojFOqDRKGaML6p9U5QvBOndNhaWd0qOVXDuK
OuovujiIF7ilvwc3pQx6N/U9nQkF4SCza2GVHBWmdNnodFptxMgWy+WtiDazpSjY/aTurcw+nHGK
3MPX+5BFuQFzxK3y5tT+KtLsHTEXD61LgFOeoEWW18Yl88yLrqpy4Rus6iUIMuRgDBSG3NyxsFWD
hFP4gy29Sq7fxr3DPhjyXiDlFcIUa4G3GSttXNLhWo3kHANceBR2S8osSfKq7YQN53su2PhFAYfG
lmhToqFeJ5nfEQz0bU3y7NTFQC7ofnR5Vw7rsypBy4L+Dj6eZRu1n/mMiZwEFM4d9aoZTTT00yFn
L71umNn9NHY52AHCkgYDQ8dRIXRGQUoZIm++cz62SO0+JZX4lqEbd0fVNrCT4S3gedGbYt9Xd+5X
VfHde8U2Q9nks0pnaXqepvTWnCkytpFqc9rWP+bGeFFFsDowh4Wqp/p2feh1HFM8bS2/19vGpWvD
OaUm7NlkQ9KHVxtDu+k69yZLspLT6q6BY5y3qw5xZR599/Z4tDncR1TdE+Gy3IevyJcferu/9wpJ
WnppoK4ZabHbLVg6J3uuAm5nVHuSBp5to/0ae3K7eoMvxeAIqauOl6KzdmjbDdvDvEGfD1bbSb1f
VTxVF6O6Ql1mIinsTmoXNdLxWTQR+1I3f3Bq6nwxD8mNGB9VN3EckJ8tcdszwdqsUeGGUOk30zrI
li0wRggCD5cQIV/GLrw65ls8+nzwfLComhADuyfYK/chryOZk9NYc/4OneiKDnFhyWzPkDt1/HD2
WeQ58RfMeNsF1bkvo29JuR1FgxrK8nuau4+WYX3rhKnOmu8nq9ht75jm0LUeRdW9mW34Gjrs2rD1
PagPC/S7qqEsHL0+q/GqDqO3F60+DPVCb5s06z7zm2Nf5Wf11UJ/2mhjeowEtE8vWouJYk0QZx+q
yqkK4AHOvbihr9Kaz+VQrZTop0N46tfdUwToN+VEbISc8EGdZbZ4aHjlWVNvbUG5sivZpF5UC1P9
kdpzJln2ob5HVRpTnUPT5BEVZrwP0BHTUPpwOMqQCf/k4N1TU4faSpZe+9QVUFz4Xdirt+pjV71P
Fu8nVdz36vSs7k9vkrPXUuFPTJKs09VcIF0q0ytb272eP+hxsoh7FEj6HLxoTrltGQWt0R0SKz1Z
zTHz6kOjmmlmpD/xwU4MiWidJz4hSf2bq/q2GVB2sztGHTc8t8+cnS+qmH+bGWWcIwy3XyRLti1A
LLBP/Ei537Rk9iui5i2kPGbE4TEX2cnWom9yiA/DxFZIzzdu3K6d6CGfgjNZjAtdrADO7cbKspd0
3ndqUjVDCIRWtqs5rNsMADtwXyTiTIRsat8818UJfPXB8D8a0ikUklBz+M1Vxyut/eGtxRgRheaJ
8judUV6CihAVVn1Qc9jYdGQcsENWD9nRnZeaODaV/lhWfG5uRD6mkz6o+reqoJMA9R2G2Xk2/Rdt
4MnP7ovq8VbyYlrdh2rzSsZ9rr2pIDr1KSJ5Z2RXL7U6I7GLjzhl+JxzKrwPZSpfNDVV5WH64M/M
clZCwZmiblUMeHY7dhQtq6OYzoHxrMfYEYvwO7aT74AOOcQoAM0WkesIvUsfJfrwDI/6UvhwUswM
9OaupeTHYRjf9+gBuPfni+kMT5bSYJW9w+HXW8epCvj0etJl8o2udhM+Sirg4hW+ygNMywopGke5
2KDz3BbPk4CZGfRsSSN7wJfpFis9mj69ONOWecK+tGpw0Y6yv6eYf2bTth5sBE0tn6jrpNNaxmpD
Y28mIkBI0mUlzuJunwcS9TtFuNpOP3P9y48RS+UcL6zuFfXFMiTFMW75VBxLYkjmh9k1fUq1/oyh
2gxrdIh0p8bmpBoeDnSdtnCz9e1qDVSVC0ubLjKg9po1L26dfMbtdEkQKsKFubgad+kFu3rC3pfa
mKWQ81+8UPthZcE6ctkWsfDkxEQ61CdhrJ1RSbZLttA4YiLiTJrpSBN0Yw/dvR+xBS+9d8SAwYJM
AwJGfGKIQ/Nij/1TYpFjRxjGE8UqcFkcPWaJIbSpOfoU8tMBIU5QfI9Ri2qcqzln7EmkQADSc4zo
WvrWDjk5m8i+21AS+uVzeZrZvVUJdw7ZOlhFfJjQsVat4J610jtI0jmYLH9AVsZOXKafg6U9T7q9
NRxCF6axg/OlLcs4fk+QEy+0EJwd2udtjSsPIP+mHzVKsn4QLHUbE2oL2d4I0dXdLrVJ9WXhOrOS
AjJEiLxAzf1h51hvYxkpD/evBAzGtmnka0OXfWHBaoHIaWFRICAFt/LKrlt0xRZpDcKpd4VJN8F3
h0daoaiaU1D+gj52QLClXpEWV6gm2wyqdaHN7w58bXaN3KiLTS1sJuTxJHatph7zC5QdXelDgudz
WopdAUhgRRe73gWjfiAjtFwIm0MY67+Br9Vmx+cPKwmpltzKYt+l46eJD3dhQNxCGVkepQ/H6fbr
xSgfSzt9z+EcrGESXVzE1X3GTekBbqSUgBTDRqCS4+iJdR14VBTcVX5lLhOiWpYFm4RYONjI8/Th
9hgMmEx6YuQUExpazSXG07AhFyc3n6sZnJyLNMOfEncBY42hGAG+rECkEw43DFsdbegiipJLBvom
1p10O+c+Az8t3AVkWdIK60hAOg5Oty89S62fPjHHU59Nq6FuTmmFMxrvD9OlPZ7xi3D+Y0alzzyy
cXaNh7hAoiGNeNVIwrekQQriTOwNgTwzut14VXcaCIYWQUzHh1OTOqFVAUFj6KcFwoDZpufPc8PT
lUbUjU0o/yheODZ8plprriYgTa7O4gT3EthkE+0RVlIwIWSAbxyTopT3WY39xgy1ZSggPlLCAJum
piQKhLpLFpGBmsa3w29USWx5mMsHVYz5LWAXLfvSXxNt0WCiXpdTfpvgWGiyFHoqRAXhjs8RqZvE
n0B17fEvIwL8oCFGEBqavSjXlkkopzW4uR1ItF8JmSLkO2xGV37mzM9Lc5iOTYMiqPLgTWf4IkAO
NQRKclAJ3tsGZPAYo+8xd0iVLiRG7TJbP0r56Y9Q6NKOj6UqcLzTJXBzQ1+Zjn228uPkaHfEFtA1
cp2DwA3CmYRP2OQT+e2/8jn7qPCuxOF0D4brw0udc69yY/OEh0Nr/FLXv3I7/rzN99FYYxMzxcZO
+WAo64H6nmHeI3xmd9Cq2qln3Oed3KESvxh+fIXjp5jQ6aepMeWQtHquAPqh2txkZgrzGntgzbTj
1Nl16vghyg0imwoWrTkeVxXRLJbNH8PCo7XSvYctGC3yR8BqJ+MFRTFxis6T658DwNgs5PoFLgbY
b7qZVM4XYTdcCLy73qapOtrEfXjy1L/2ZP8kbefgdf4mnNlbj9FdVxjfkeFl69sDKwnFEHhrsEl9
jkZMFpKaHbk0yANQ0IX8Jb2Gl2+yZIXAhKOURxp2bI+Rcl/V6wS3SvfpoFXq4JEwJEoM0G7i8xGQ
s2A09guOtgc/0C/kQl35wN5Lb9w6A89JsL7nBrNqMbG4rpEYXVszOwXMYqM+XYKA4lXcUzDSKrHT
JDGa0LAWt5fixAwz9UPh/Q2LHkkykiOiUtRSM3D1zXDRR4r8WMYqSt/plfw4NHCEVPY+aT8I7JjQ
++TTr2P25VSkuLzGxTbPmm+i66iT5hHtGLaOGiEwRwtKqINK297JgDaK7gbZejYMm7xL867vyV8I
Ak4/kYulxocgl5g8jtDknaIrvgZk7y1ygfLCo3VF0UuxLMKHqejvUb/+sjUPWTwAaJsZWccoSulX
+0JAz9oE7bAgPIHvA6G442IWUTcc8+VuU2Guusx4MSegmv3wxJcW3AYHrZKdXxDGSR+RsQpiiaRr
EiH02V95HjMPDaYfLs78KeRtFz3lbtcZJKB/mIKaNh7Ra3xyRnrGkfuqlSwjXlVjKqPWqLqJRtM9
GYaJiFCMJ5I1zpoXf1a5e6bMh3jbTO8Fvj141/IgEi6vqL/T2uEaKp0zNssKi4UPd0BfoTjAY+Ky
jMKPYN8RoWGpexx4Hq8Hl3q+xOn/0ej+pilC6BZReRrJCLHZsWlgCkfWvElgQe88epO+Pm6IuJxI
LqzePeJkZ/7ObSjfvj2bg1nbsGiYTnZVez8aeJwlW51YpeFnZ2FKwPyar42alVmb4m2J6D0zHWb0
mUkG54davlGeF/MqU+P8towlnIGWQJWvoRNf7S5jw4UJ1MAPXIjukUIX9SU1E/k2mQYyeGGiMmiZ
Lm+jcGr4X76MP92JQd7GA3yZiYpHhuna4SdQcoAHLK9p1eskHEYLOcpr5xIUHsJ4TyUblASLc9B9
UILZtLCLVUb4JagRyOMOyvIGlK9+sdSobVhu5xTC55wxAAT7q3qOrpk34qDnDwZjLUy6UW089tuy
Zf7Kwa6m67Yci2UDyaO3N5XwNDAhLBLUAV3wdUtLK+OVIY2LnUFxDUS5stWuLAzzfK1TerMIFd2O
rn8ogRD1nWFsSA5gv5NQmmEbW6xi7ckJx3fPZ3q5vSUid1yFQVzGaXIV6odpBo/lZoXQjfAaO5Qd
nGavlfM6KE3izuYiXWfeDDgDekeWm9HGhUkspNzcNpBWYN7ZVYLwL6PEf7u6vCo3lnaxNEoDZTDm
VCzZ74bAMpqWyKiZLDl74hww9zaHIYMAmRn9zBauscyo6g1T9um37OcbS77YdX9nUeMivRvXAYA+
Pq4HzZ9/3ka12sbebms0jZ09Tk+3h99aBKJ4JSvAbF1rA/JAFfKN6Y1k2nG7ZaRTTsyUXcJ1cSpQ
3z1Mol65iUX5HHZ8U/svcUvfDVgvcSZCX9oiiqE4wQdGEvMznzy19eHg4tfhaxTKBsNybhzTvtq5
DGoI4SPWXZOoUWA/XbcN6rx4KWBNCR36doJ0f9XVGmzHEdS3w6PVeo90hUIcQ0y+AIjcg8MZGG0/
7B4z7z5qDKqK/OpvE1P/YXXhusAhT6KSNt0VtP7iNv82Rw5PE9Cx1Vy6b+6cnuag4qINeh8Cb43T
JLiSQJv4qqXoGdxoXmN49t5yYOn7aoJTu9Solqz9Av8FreCIFh7ehT75TRvbeOTSQsRlh245e7I5
arIT61Wl+y+hSxfa6fSj3+O0kEH/RuA0gcjBXvXLxuYD9A4R4YKlaKbiEwYbC3gnUHq9XH5AzLGm
g26OcGF8qvBBQCm2RIvHVw10JCqLTaUSoGz9icIhNKqOxbvrxnu+pU/hZ5sotGgPDwTzpiMwlGDT
BQIcEZ3GVOrk17SnFLU6Izmi1ItTTzeAWESZClbMkoNp9J9zQuF4css7LWaiSFqJOKN1HpMR75Ux
3Qlv1LDyaw9GJY9qSk0sbkJnyqln2m32hG2MEvZvpDCDIdX4BtobnaPFYOzNGMOdp5ZZuplsl/X+
Ve+Y9mTAoKTvOK6HgdYakcEo8+hJoKJ1F87P2PQfhNavspQBUheEpHiqFe/ppEz4HE57fKtl1fRL
u2UmEBRPRd09DKZL6LXFpjXUXjrpnwZZsW+Y5ddAMscqqLXvcJ6PU8sGtyPLbl0SehXQWwZYxI9B
97LxippmTnXAT8PmFnrNqggA9IQieowp2AycTTJRHuwInllVjt4qIoolMwj4VagTvLPkwdjUUjg1
3jofQaiR0xPhRuklVXmUEsXciN86W5aGijv0FS0wYLylffh8m4o88WERHIaDEfcV3WUwVgOoFPV2
xkarVk1fHXIN/LxDF8tMsczkefgxoY1TEKqLL4GnOPiiYgr/TsmVQJ8PV0mW08Xi+WniLfQnKDAZ
rVjcler6+JzFwFHIgTNIcdrdyRiKdJH+IjMp32I+KBYAgxh+apJvuupHo9jM72Vv2tvbbFHCvRFE
rAPLWvSz/6vv7J1jsfn3QvsYIsumLvAGSpRGSrvPhHgqM1XvlDHK4vSqBNA9YWWLApmAFhO1GPGK
/uO/zCYPv8nD/g8xNw+FzNvm//7HX4h8UChdrCO+sJWHQ/xJuN2JJiGAPKNIXHAwoZHPIa3r126G
6UGpAm7HCgqCf/9bjb/qe/i1wrEdkxYkEj4TLdvv9D0eALdkdoCb3TrLG3e2nha0AMX87HTYZFHx
Wl6ZLn7TK/+vDekfaKbKT2Qph8Df2JDkt0yn3/NM//8/+jfR1P6XYwPx9PESmcK+GQ5+MyEZxr+I
73WET5ywjgpcIEz8twnJ8v6FZE44Pq4AYRqeyzX8PxOS/S+hfhSDzjaFMITxPyGa3iw9vxc/siXQ
wXxaSOMMgU5PiSN/N6DK0IZsXrM4y45TYwoRq5gee4tGWB5nn1FQJxvZEko3ZcPaHEW9IfJoT2wm
TtbJRJg1eTRAZ/nkjD9vh5LfPcv/5isz/vKZ+YKrwpJkmcgHHcv54+WxKWPjTMDHgv3NuInMXzMp
xaTyJa/kbjyUANiWTUcnXCfPZTlnVBjqsHsIY6gb0iedRgYhItfxs7HYnkm3wK+k0T76h6tUV/HH
h8hhSLhkPHOphq3/SUE6wFlr+4mjN/UJAmVmYd8F5tHA3/yQmB6Re9ZOs3J7507lVwqjlMYKeOqJ
hIWKPvTchB6SfXgEFG+b7d9fm/Vnca3hA3JF4gsj1NU9x/jTjKFTxptFgPJR6Cz8Fhz4Razl/oI+
29sY4MUdQ3Kz6qopICLaTyVCsnPZFdE+ynXBkSUjMK0kzJGAhFp6mz4CnD8OACxFxxY8nVzEHbnc
U1XDmRVn4VbLtX1IVdqhE+B0fvU8msmTFxOcY1Kt/wcps/jro3dc3/TU94V819P/NH77yrXdwE85
8pUD0L3a+iDbBf5KbqwT+laEldZQCwOZbNKpMM+ct7a2Pxb3fTA8j6180KIuPHUDJG4a8YBIKvFi
QOpZTDHZE024q/0A2eBo31WCCon04WoasH22wM5nuPc1sUSFvvVdDp0Vu1d6tfNnmzv7IHYs4H2d
PGkNuHIPFkqWUEOxKaiCjqdYYLBliV3nJX8E/rXPqaNsOExka9Axm38YA/gc/zQ+fQqSts5SBSsI
lfMfv6Iq6v3RbdkDmCVQu6x+Jy+3ZLG+u0luvJ99qf3oNP0xniK0SLHyyrrnHIojYUXIy4byffJA
RAqCuxajEW4spHcMczZMXkm+VDFt5in2gHQYj1FAaJXnYj22Nf62MNbzzD8dJdFQPxO2cLpqbP79
/f03s4Svu65aGXXmRgyaf7w/Z/LtEfM5mQUk2QLc/7Jj61GFXalVcnS5xKQMeDdgUBbQKJWlQFs1
RoqVPUuUBNSE/OZuQU++uy5dpbz/h3X7ti7/cYa4Tf+UF3XXQ5z7pyskeROo+kjZNii8t7LOnxoI
rLjuP5KTV9hbAnBJhYWW1GdcvFGUy5i4DlVS//LhEELKfiwTqQSp7NESoOl6vh5zJMpN4b/kSQq6
baP0iqOenmzKQR1CT9pDeJg5f80qL82j6UDfMf6HRy/+OkGzgAAiYIKxmV1uguTfrR9EqtDDqZhU
1G/iDPTSjuREBMMKuly+8HrtRUTh6yysRzlXu9KKz7eQN9qqj+rldEAloAU6+ySwRxwfy5aou4Wk
UGN6VLu8BzLrLIrcAeFJva0/egovSxMtLTCMfOAI+dD50TnSDpqD9JXMNN6NxbjXoOwvaQSQuobs
nQMzfD+LX2WKgQeFT7ySX8ZUPPkpJn839r4jKzr+z0elUDByR9d928Rw8cdRSaxM3LcWqAG8zq9o
p1Z65b0kpXa2gAt7iFcgzckvzn3E34Top8XHbWy2kvMJeafXyqoJKIijK6xJVIv/5Cf6K90Z87Pt
UPizDJ8jhatmjd+9Ooj+LmAAXl1QxV+KbWzN7XvClnbUg2MaNe+jQxvKllcV9hfFXOYd9wnwAoVG
s7OM/BdM8C8qk1e9poqFHjS3jMdbdiC2ZjIKO8QCP4QmntF566aCB5TpV+bADsrEBfQxym3tyZyp
V84qZE+rrbNGHrOZi0Mjoi/ISuyq8x61hxMQXRRdBy8jA562Sa5ZgGkZ1gYffCKpt01l/dCBF1w0
atzdRnrjVidOGI8dZcJFLPgaerrgiWM8Use6Tk7yVY7GY0eUChnS6DkBVMT6Q2bb54SbNwW//e9H
hPPXtdiHYwdNnOKtA7XjT098xFVlzhWghtnjpulqPzr0vIdUxeahrdKjcGebD0MlHm9fjxFxKzdx
YRcnR/+jDvGBAtqxMkFTXXtMLX3fDEhSQmsT6g44EgaNJFxCi58dR42vDl2vxNXWy4x0xALN/k9m
jFPtoSuLS3xT5mOL2zGbCzwXPLzAzU8UaO4aoS0zKDalnq7qsb3X6/TklxyFLXtalnN3DB3tEx75
i263h0ZWexOQ6xL12CPHj/fb2fL2Cm5TT6mZC28Kvv/+YTJA/7z245oSjoHdwQSLzj7xT96XubFL
YcYUr1tah+vWnxYuzfx1dQFJg8iThsvaDP9dv0w56UpCOYCjcG+lhi5P6w5NwW6M4MBu2TsU2szq
NHpRQnlRFQQL634coHFODt0beFAUksiEdZh7Fzkc100uLRDIdLq1MYzX/ixOk2pce5xk2cq+pLOz
xrhPq1GP1mxU0eJMmKhgHatmopESEn3Aiwfvx4iestSzj1UvVD9s4TWBdfBq86CXWnOwoG7T/kaP
Qr3z5CKuWgwtJXUadd8dj2UR9doq9kmqRabq0XwlFNDxH2UQfKIYo0FnGWfLjvxVVqoyG9tmwqc6
Eoj8B4J/RuTCxoX4ZRKeOF/PJ6eiDFFEfbFKyHDWK38k0B5Gbk4iDIyNs6McvqCA2ReowqLbh+LQ
Nf4du0V/ByBwmtNslw6oKPO+PzqE/v1bTpZ5y7I0TmZR0DvX54uNy9noSWfqhk5u2R5GRvTz1gMZ
dc4jeSJf2ua9lNO5A0iIrycmX7SSP4Ny1HZM+Nsht1zYyEGyzeO3QnVExOA/6YxfRO987UlFjUx1
/Ek13QG+LRkS7iq0koSfk17B8GACl/wdYc/2XtPTS5LRKxxdZ1f493qPC7egKwWWr9kVbJSRGhSr
ECjbKsLrOOelQj7TBSGcjp743K9xu2c0R90zEay067yK5gQdmVv9XE8hwIfIIa13R5u6dZG5KPzK
Vl/JElFEE9NASJvV7O9vhlPTw7kj+xUCMdpsMzvtKf6Y6atEpUs0a9GP6yj8KRsCnEMt2mik6fC1
r+KEEj8HM/uY40mVPRajqS/eeOHmiRbxfmBaQv7kXXyfaKUCOqjQkvdYdZ/avopUZFm6ZCVOl2c2
8KI7kmdcHDVdEwyjaOsaFLdyQYyP200bM9NJqwGEOfbnuCyjQzuMi6o0L1rPJFWkLZgcOszwTJmA
MO/uB8wQ923t8F92t+ocSmpIbsXWs9KHSZX6i1oaC0LlyQonxKrn27yNxlFQOSrs1aRMuI0kI23k
fCfQHHhW4yKm89BCevMqCicaQ8h36ppjFdAxqLmuvbx9LaPIUZZF+vss+BKLmRWpzJKN37PGzu58
T3eCOjbihdwl9abIbHc1wGP2wnBajyURrnlj3PneXiY2cZ9GVqwqzb20OvVTXSP1oPDNdG1OdU/L
v98LU7f25cBczLEI8ROFXiCGYt+n2ltAfOyicAZmrBTpfNmsYqlvogk1flvX913f7EaOUJVSWnCm
hLtVMlBr4rYE3uLcJxlTJl/G4Nu7wE0+NXtIEBXW38Rh/Ci0ROxHKouc+a70UpzlTYrjGJZYxa3R
LG73Wzvfo+4VG98avoLS+xFHZkZeLxl1plWs03ACekicwzotgqswqmtS+4T/CexOAWgAFJSEOGRk
ldNG5YNw0MWn2XJO5GdEsvW5snsa6kjqa4h84EIJ/6ERbI/DPslp8eclF67FbOMSyulwlPxVFQ47
pqJ56wJyW7D0+adgpN35CGEoOsWOSJYijxBCyYk7qEi66MOuV315bF12JdG+UqofNYwKo14wC/OJ
Zn5vLpswfWwHYIe6d7xd7O3lBqIuly6tEhuZQz42YmlVqDj0qi83beoB9VeuKb/Qf7pl59G+IeyK
hl9nxbwKdFt1ZenbXo8pglZUUlXLc9931zZiDxdYfNXBhFg9fu9RNd9b0VJSTL6QlEniW8Rmn7qA
0ndmbUdEeEkbhUCLSPQHqYn4YdhkjaE9pLZ8nlLr0ep7YJsGO6ew1yH+296pxOZC2gG8KNM46q3u
H+oRHIeOnXrUXyfyDFoHcDquorOnQ7+sWTWW1KkR48q3tMGmVsSgRov5uWq6DnWd5hMt3eAgyt6s
Fp478CusQ5P9Ebv2k6jYqEBtG5amWVR3Q6E96wAGUtD5RylQKRQFr8PFPp6Nrr6t++ydJTFdiRx6
sOi45cnm2aKm5FRl+jPh1vprVtr0JVNIa+aAZ6EnrRTXVary0uCrOHa3retsbRCEuSEe60JY3Sq1
rTsnjMTenl3obYW/r9GVYh11y3WTzjMnc2JZC5cuvB60e60PAkR2zQ+7d6t10RXWNorz9ZCjpG8V
2ynpOW5rQPsJ8UvISQNFDlZ/GVo0lcphrE+OAFuSu9G+c4M3+hXWvvHC+yozgFWC96eJbRCfBUdk
lYU8dgCO2yDOV7V69jVJiyinxoPqgUK/vEOZLC8IGd40gcM5SzRs5m5ZcghQzHMnOpPkCbrzGlpW
cF2qNVO6zkM2OfohtJ9oABNuyhFyVeHHiIWuXP/xunM8+1AC6eXoxfyiJMBmhgswBLDCwODd0DUU
K9jIRGAMqbYYxxoONWHDb51X/0DngkpEn371uUdzpUOYWZAIykZoPtWO9FQ7muxLnLsEYJLWMpeg
bQOt24Q07yj8MFWOkYOJTF9kWk0qQofDsPGbX6gKOUMkEfK+oCj7pUUjhsTNN28oXuzOI7ImRaug
207PDOF8kHJKDWUWd0ys8i7yOMnN+kCcbkZshj9a0zIw0AjfXq3FGDWIhtizCTFWYbzlDJ+h/OAt
hPWIdj8RzyQDUA40+oeKwMFDoe2nxh1ICMHg2QbDoy2n4jES4NunBAuRwTLZNAQTyyx7ImeAANsZ
tJttdJ/8aHufTfEum6D769gtcPQY7Y5jBSayMiEcRZ06yXEtNQsjOMtnMzZsJ4P0oa471CbSOcN4
ClDg7OI33xjSjZdq19Q1dnBTz1WUyA0d/EMwhmJPYskTqzOUiwEHvjNQvGRDFRKjMb8TFMeYz9L6
IAPvMyMbode9+j4bml2jefo69IdX12Mn4hiUQm8bpZuMpKOoILL0PbDAjGpoto2akdSkMRI920I2
Q2bw1tRsHmV+nw90LujioysJwm3sTvE6t1j8nCr3t52FekyCru61GeotkmWdsPnequPT0CQvRM+W
qzAZVEY4i/ZgFT8mkzzrUEnHNPZiy8Ss1BrJ5RmMpmWQf+bsRJdByQOza+9cxU4Eh14eHZtsRS1g
yCgVW0QtCwqy1y2Msrp3fCpoaayN65tcjRQqyBxhzA4/b4I1nrtx3TiM+4aApA0CZaQv/YhxC92k
w+ZIWAYtx/LOidkfNXJkWrL6xyYxynVQ832ELaYds/kZlmhlmijQFzRmQczOA85+wf5aT3sKNKqb
TjFmawzTndfl6HHHSwf4aBnHyO2sSXwHzQHwLvISJb8aA2YtTqCKrdtvjZjdL0fmAjygfzdEximk
Q7ycUK5skuDTQ3eBDd7jbtSzr6ux3hE7jK2iobihzc6+dLwZ12eGBmKMizUc0AHeBYeDpC5RppGU
Mcx9tZFVtxvH2cLzYyDr8BKujoD3OpQvtzVq8E9Oa2+kNr4AEIjOvA2o3G1w3x+jVtg7mxrVQhbN
mvnM23qtR41lSjkhzcuwtKcj6lU4gmxS1W4KUUZJfzheIzMJl0mBBMPMeRlIA/e2wNhsG1QAWDKw
fCTyrMtLBRd4XTpNuKyamWbsvDc921oG3fACUp4xHMT6ouuwS+jlygR1uY5VLy8hfuY/mTuvHcmV
7Gq/il6AA7oIkoAgQJlMW5nlOsveEGXpPYPu6fWxZjT/OQ39M9KNoIvTQJ8uk8kkI3bsvda31oNk
zOvYg+Nn8/BdPRp9G9843MqrXAcmEykeBMwY97OJYvenQ9umIKa10Lq2MRPvmjj1ByKReXSzJRcR
QfscvA05Tajcya9/SuBywJ9SzliOfz6HxDxSC7UgAgCDz1r6EGmcjwYLmY0bOOsWbuBKgVHm9MJ2
5GmQLFJeZGZ1d2UvIr+a6Pq6zLgjpOKwCng/c11umt4k+KG/nkG1SBw0W27MggAPAoKYZFDZKzjW
JMuBOVhC5nsheRKTjD5ZNqW7KHq2Q4W+xuIYSoD11ulNqNKFuebDDLAQGj+KGkbg7t7unpJ5YiZC
P2hTc7CS7b0RIVbB+2Ku82xJHu0NGBLytlqOfkIWL7RX4nVGGu5VqV1ilwlnrJLhkyQURwoecoJZ
kXBZ+c4i12j/88docHqtzGZmfWS8nBcuWc/kIOXKCdEE6AbH16nzR7doN6oqnKVNzzzfndPdRDlU
JBYvuSrP7Y3RBNoDl5PIGzhljZ38UqbzqkfNZeI9n9qw5zjO7mGoptnpTUm7eZ6snfJQKhj4E6/0
JLgZtZE8gXLUyRUn0JziUJ0dapwrYHBnnePpPneThDU4vOc2fGmKNHmWjj7sknSOVnaLG1sjhu9o
l4V1ZuDOUU/vrlPElLsZYNQejB7lKpLsE2kz6CGC4lc0e9aVKompcVuU3ssvqz0GxMLTtH1aoHdA
FVldN81SY0X5r6QO8wNA44yvQG6AXsC9Ul7DL6qcNdDw4nnk7GtWwY1BBsS+a3IM5lPhAfky94r+
3grDhXtjZvnZgEuywxeFjAtsghhn53ZcWOGsRITLYlhPWjDLMjWDI5CcC66a3ZhY6mz1qLW6YoIE
VKKq6t20BIxfmOesI+LnZ65jDcHDnMThjrg7eg3OmF4FJbEWSrsL4JquuOr9EcphtNKz+bGNC3GZ
F7N4zlDQ1IxfTt/dWA7tbSes5wu/k46VtjfJkmV8XusbTXPifYSCe9VUZKvrerAz4u4pHNJmX0mN
yFu8jkAzYKC2RXrQGu0bhbW+zjSbFt8kCWEL8EgPEznnGp8HWAL9TJZqukcF8KJm0K/NYZgRNqVu
PqBfr0ByYyiGAFEeOhf/uFFC9pzjPNmnlXNRhubuVESpQ85Wgay/lGW/C8YBb4s1dnuZx8+Vremr
InO7bTyE3141nQ0jrPa4ojOGlVl/0Aobv0XLHoykCzqtEb3ZqUSKn0floXWwo0DQsI7ZrPzCeyxE
ml9biGFQ6bt8tbguGUXc89PsjdOojYEo7vidIEM9I8R+KysEzyNYyE3eOuRmeS1ep06HSoCNFO7C
iwM34qoI69QvYtRB6C+cADUNB/IZ1Vi+tcnR25Z0+Yws22avRkE9rHOz09IID4FWiw01PrPJRaGh
y9DD0hp9ULQShSyjfaRx+wN6nmH0djhKvJivsl/TcCLOIbNfqoYja5BGEM67TwBlIGtzIPo2t2Mu
K5s1nEIkyzVkIqZ+DSGTE3eqH2dvfCILFwZviXjEqs1jXcy+sKkQOQgcUidRW6SHIXrjWuz6gJOL
Mx29ZlhFrUyuQnygs6OHm9YEcGMTfR3P3pOZBxwvLxnqQuauHPBlbB+DfClF6ud5bgjhKJF7Wfaj
iAcoEuz1jYc3S6p1KnR9O3ZUsqMCNouvI9lqYopWBIaNRzxnoNv2aM3qU+hhMdE9uABlm8ZIR3HU
NYvccqRBV8yOgUuY7dIz2RsJtjo5lkPsr/VhN1zazOLt1mWzUW5/AYcvWRIpnH4aVICW53UxwNXH
yP1P+tE/ZKk/TqWonuDFSFsHGQ52yVz61X+YAEQTK/EPO11fPmaXMCP8FSYd1LU+6ZQZOvECxJLf
FeaIrNXRnlTUV/taNKRYlNGpaaZDB6HB79wo5GGcRgwuyJuoI6jtJ/MDeCGflVYg4w+bxUjSylOe
x/dUYslmMrASgBv1/0lf+HcikqlDABQOI42lrWH/Puw0wNfF3cARBGYxA9eefGAFKq/UGP9Y7rCl
xbXpOg4/OIWNiK4cjY8Yz1R9nsuKMiWD2mECkPAydd03wIt+Xt//mpbm/yCtl1O2YO7+/xfJXFT7
8Vb8SSXzt+/5m0bG/ItF4C/zKMfUbUHY63+Cer2/kA6MsMIWloNMho3p7xoZ2/4LXy4Z+/NJA/I1
zb9rZGwCgS0X5i8jbwkHybL/JxqZH5HJHx8THSog6g5uJRNir/U7VIndPNMr3aKDM/BIp173QdEO
gKbzqvVgT7spqm4DjaaSjVNBZN8pY7U1/Ne1xqEmH1Cfz9ZD0WCcwFLoTbSpYhXed1qZHwxsmGDD
lF8776UCvULzbfCdsUYYaKE5Lw+mxhzNLtLXNLAhEtaXYqHuDpLCKcvau2Zg1/zDZ/NfiW5+H1Px
fj04aDoj3QUr9vtcRUlgvcYiB6rywEW77cJm6INLpQkseLgG/Rik98Yxh1PYoJCoKPr+8Suwfpe5
LWNyJvkGf1gLJPm3cXkUqJ5Dv5p+ZG4x6wzEJU7EvWY/pG7yFSpivGWE1tBpJ/pMtgMnHMfWOGnP
TcP4lKA0glVQ7RrWmpMlsHJbB4+4qK1zsjabCV+/aPXbzgQLlP1YCx2DBBg7vOGMyvgVUxSRXZRl
0VdhgW//x++PO5SV9U+3lKfDe0XnTzi1h8bstzfIbICCWqEHcJ06xssdHwODrqVlkBWRjpAojNwH
CPDqWNA1SH4cJt5x52KhJjnUJGkkLnEIxNgbieoqk+AD7SSxrwtupipfvWDecUoimZS7j+oqeJHO
VXokJsisp8DHRo+NdoJSEM5rgwa6iK5aW7+x0pBoaz2SazLbtIpkKvojuGdSbufGvkFfL/noI7Ge
I5H6QU0omTse7Vhgq6o4YKxHwRh3LplyFM0ymfjUM/Mj8VARK256WQHrYijHrHVB5DHIXbndM5U8
nhOMA2Sw0QXMb0f8T7MNb+mxypYMlYQbPOhZvLOAXtfsrFAYA/YndGVBS5mEK+Ec5MKMbUFKxrId
TdVysUb6GaMxX3c5ow7X5gekXsyk67bV4OG07kVXI6lXy7cOC8ogXJLESNlrodeH3zWOA3ORquSz
vaG5+Nq02RucgqsfmF6eBxeyTQHjLFLjgRhRVCVkhOlUKmFWQT/gZNDTkYqKaKBXaJHlSE6RU/AD
lSnJRfB6uNR8OLXGKGKisbYGaCtgddW3SU2nXW7zqPiSPWJw+mmfrajPSVddCwfduLuoi8eccdr4
SNfjoBE+RCQQBD0KWJpXFda5l9BOha9qIPWm/ia8fOADw2Hzg9Pqg/7DobL8a1Fil3a+zaxqzzAR
9a6JOcBq8nXvxN+keJ20MNsoDaRWP3w39F2HW7ebPmvSe226DcWMLxefRcGpY+ss8uCUVvUC3UOZ
B7wzHMmkdPsM53hw+elF/3xRhsGfJnNTkRKA4lhgUcfdG9PZhRbR5uT/LYhQjy5HM5/cesSy3Vl+
VWGpGPnxYUdDIQ+hJywT63bmdpQjqxMIha+K47MebxtogmtcoPQAJOYJIvPghoVkGJbjBZ72KlAa
d0oPf819MwuMpOadVNrnf0OeZLMR/f6ww3c2UFdCQrRRCP65zJpyoIMBwdXcXb2vjOa55Mjj2jvl
KDCEHg/YU1ZmxzQybhcZBgvydTjo32GKuYcvMzvvTYAmRE9nR/J7EVqQ3DWuYuIeVvNQbGHI07bn
5zZVfsIe9iu7DwzkGzNPI3DF76mK3uOROVurbid4XD+KLJFbd9hTrhFNrkJXQ1BAx2qZ3v/jpU4u
Arw/r3TktutLdSnhyruLyPWPNabu6FOecxpFG0lm02RuRGghe9AuKAnRurNdDpZ6jqipOTbjmA8u
tp58e5nYpS2RYrpgTRqWQSYaDjYhXWWnuJTXeFje6aZbq0Ut0bQ4BhhWIwVKaFC2dXalEJCUSiuA
P9T+1M00i+L3GZ2KmWUnHGbvAhPb4JR7hI0JvwC5SYo4RLuMRn8d2O3zcsF+JFRFeJ9p43M2oPtP
sndvMI52Hx0WvdOAQCZkSB0Zzyj8b+Oa10NJshNm9Tym9p019LsEGAPOt39W5Ur5e52Lpph6iMPw
4lk14Bb/+cLKtC84n8YgsFDgJEl5apVDC/9YluJOZg5ONxQlU/jtYHKjwOi17pCEJMkqPFFOetcb
7vUiy6qK/B3H/2kRiKXoBFc9uEwQVyWiduepbh7aNPueU5QoRCWBk7PEXbS85eCm7ZxvMs0QssCK
k2754GXmYYb5hQs5/RapuZlye/irryBuaghH6ZcSzkGZizIsbjZM8kiFa55p/R1cycziPWuZ2zuK
pmwLpa9XV0TDzCsC7syNI/mczBQpj1ZreJg89zmCeQP4F4dX2qCnVSzxlcPdzdDBlgMLxITX0tF2
hcL5UI3kAA8gApmX44PoxFHBJl3J0aoPHVCUJe/l7E50Sm0tMtYzDjJ6StoBHUBNBzX0O4W/op8p
BowFpwCfAA20ljEjCBfoWTYGft71h8xJW6wICXlAuGQsX6GtAAFVkB2JA6UcQ2sNkwWNWx+8eflI
rx//NagA8U62O+QwOj6O9hlY8hWYDxZwIFRJhQZVGRYtx2jYKws/Eqp1cqHSE4GLOFiyz8SJ9p7O
zf3Uk84zGghi7aq/bhP1SDFJJUfcUJbbHLr0bTvdQKisWCFJsVLzW2/02wISMHm7w3kufiUQibHW
UJfELaiqIMYPg6v1SCX+lKT20ewT3CIY4OtZa/eDhnLBLTc5Zpzj0JY0lbZzCuZp4Ii2IuMS2ceA
+qQWo+JeyAaAFJwH3VLSAuxNbFQlc2x5ITsYalLnRNctgVr6/DpFX4TaYMWf6SuJIh/ZAEs6OwKE
Rte963J+s0tc4nEsv0oUzkuaXbHNhz2ae2Kp5q9osAxeGaKEoC8+a1g1ulQsm4P55HKf423eKiNb
S3zra2OOA+ZDS6vNvImH7N6KJn9kcnEkMxUdc8ovNZDCKJG/kP5nrYcKpir9gO60NFxmG8GrUuZ1
SqhaWOvkOBPhpitnW6jrplQ0tjyD/o5JjzrdxCaXSvbVCfRTt5qjyndydNRJrs83kw4Xop0fc1Ef
mOEqoJXiy+6gjqjQa44lTh2SukLErJ737Woqwr6m0aGV915DorUW1hxBiGomSYGw2bb4GpqIoR7S
cJJtkGfYajOYTbsdRm3wrZFW9cgFzUX54JJhihSwEohlN2Iel82HjnVS3OeB+cTd/pqH+IrCzKQt
pNf3whx2bcNDkGadtprs9r2qE25WAgxXmFxxkM/ZfS2DTyC8UC1Uss/oujPEAAjpkWFLA6stBU6u
CQ+e5uTniJE8WFEn5rFP5vI0QoA03V9tfRUUFeMCUiYMc3DQkmnYoUyho2ZP+lXHBGpfE2Xp54s0
a0pTtaq1jD8iiuS8mj7JeIoGMVwF3I2kNhWvlijqM9oE+t9zmBzSQefZHZbiFt9/KXo+y1L7GhSl
Sx1HO1MntrRTzBeXArwhuRi3Ot9SsCatCATkZzLHhYqwVZ41MgVsvt0g1vZx/g2Rtd3PjXbSErh9
IVhWWVpPwxz4yp3dlek2h9xIt62KX8zMLTaqHO7GydBWVmYvnkojI79Q3SgSqlexXd/DI2Ayrsi2
I+trqKNXOUwTkW36oSOloejRb+NnFr41YB/vcvsqzw1zX2N/nbri0OvEDecGcZG9c0nzmblcGAM4
aCf4hiYiS1ZhZTVnVVknqVcXM1Hvho70qalYd+OAyWQ0vTOueCN15NA2nKS8pdiUksSmyf5C6ROz
HRUH1yxuxwlte9eDs3DfC7IGVmbgngklHs6xbW6gHG5UaMOipudqLfVBi4Ro2RZWChiQ32LDzIeF
PmIkKCa6K3NS76Zbq20mGw7W+Wrwem8re1ZF1BA/5tcnGbOroMcFuZ1arEDJQJbuWJxFG9S+ZnGO
NSrj0irCC3VF+mxk1KbvwV1DwYH7DswZz0PbIHkIOStcCVedOi2gAku8aGdbOXetjqEk1gHxTblx
19jQugqKCXeeKSKTT6or5rYtbJG2SRihN8DvB+FsLEn7MBAswnJJ/HJb/RsgJCGlOFrHoX5oPZTQ
+eMUtETBEuJnyLus6EK/LZ3FbYpyrFCPU6UEWwzyvLBoXgloonBkZdGLBQ0MmgKxizbwQ+1svGuZ
wA/QLDyVB7404X5kzxTvRY3fXwXRp5y9u3TyoGCaBotmNFJ6Bdq5BWWClbWilDeLQxMXV5RDmzpo
WawtzfDTKGR0bzdXdZr312lFFlkp7GcTA0M9A42xySgeMsagpcHjAr0djYOVnPBOTNtcK+mOMljN
Kqie1ZVqG+FzpuOQb7JEZWsNyiRTorHYTPWjNuuPVXOHbO4+KOXXEGUX7DQPaR1j4yXpUVTJnZjN
T4RB8Ain6rYebT8FvUn67lOgcupZl5oyzINtPKa88YyRvw3pIQuMlae5N24hEx/h8lG32O6LwO59
Q/8mYH01jBe37p3Xau59m+SSTVF7Z1OVjxrndBgJ6daI4wfDQ5XgAmDEaXvNjAcmK92gVKsuzujc
oyhC1Z+48yHNir1UQMQagX6yjtQa7MwhGIrumtPCemL+cdXO4YtMbGch+hEHolwdhaoHalyYGarV
PFlXzRIyysAuTBamL1NAptziWuWcm5whpjrO548qNbahRvWDmyDnVF+pbStuw+GCFMI4jlQQGwQV
+h1SuCu9F94xj2+nFmytQ8a2APEBCP5HhNYyIyQmUEYI4LLqxNi5y5wbjMPDtg20HPOoPE1DeF3z
LnwigCGcWB3j6mTKfdb3Cncoo+Ms7vixGG3I40baF0J6XpzI7qwM+le4h3Kv9PNW0sCZeCLTEaNp
Ldg4Zo1ejIUHyRf17PoaCXMQXOyvKRGvbszyLlv9JY/ih6DhmtH8QR9lbLQkMXdMIHYeV2w1yjtX
9865Mse94dooiAyNltvaCe3A52gLaGmZkEmDQ4iYauAtrkfnP0bQoJnO+qvWBz+lKGeGtXBu66Tk
cw7IquohLaUX1y7TbZXMqJrG/MpjDnXfdR1CdpOtAOkKLb8t89Mn4nfgrw0vEwmKZ2g5DCDQ8tny
xl56LTUFwJVKzrjANuW4zKVr7s4+dkN/soybsrbDdbwAOwirwn7VJM/GrNNjVF61DZr5PXT43+wf
920NjDRw2/e6QXZRj0gNSQf1xdQaaIz7kGfAuwkjQ990ob4u4EIjvTDCw1jbp8xjODu4euwvxS1N
Fe01SNz3r6fBM+/sLGfz7Odmy7IIAWezaeteoufS8WBozniHvs14x+D2wVzMwETdNcfGpKwDENFs
ULfsIOW9hyGbWRhE+zhO2jUyl12ETN+3xLtZR6Yv8mnasT9Lr9C2QV4S896iz57HD47Fw7bnt601
t31Z3E1cvP1g5R8T3OBVKdwNQ6v1EE9APZJgo1C3M0oP0XoDlHYbbqt6Si8tqvAJaCtPSX0ru8rY
VPrEFZre6D5v1SS+JuBqHBpAREsn4aBMWibO8dmYNzRlNfoqxk1q42dCoXpTR81Bxvl9HJByGysU
sUsfBz43IZfdU+EtTNZlgIx68Unm2Mjgoo8b7c7Kpvi+diEfJMp+T1pkQCXoX4527p4tGOYJOYXH
ts9fBkexZrgWSevoubKA2GSWHh+hzO1sZ1fBrwR25kqPMrAkEcXoTCOg64kGrrFrICUl0GhkJzeo
vbuCgSfUFDoqbkOxKX8Zhe34RBq0h9Ec03XPZufU+jbomgVumcNynlYVH+au0dk+Uf4Xa/z/NJj0
W4Kx7+eB6M7aDNg9dSpFtCkyRjXdE8G6ajo89lZxHklChsZKLwOSD9FiUlVbr2NdaCSbCAj2+9ZD
25HpzmMvEWGIoL1tYukcZlQq9M0Klura2Yc0QR38KRnLBgeOYfTbPHgoXPoIA5Ihl/yuTjBDRp+/
6z0zWLdZuwqNneIiE97QcNwibnolqdIMNZwiCKjUgx5C+Tp402cgw5U0vhHUROciCzZjSW4wI+QT
/NyRfkql+6mWMVKdySK1KjgwYqEBoCJ4VNl8lZfWpTWJx8q794EG2IrpkXxQ1YMbbAVSfMRUSYI8
lm0oIyVHTzVOMe68d9yLqVjSpbRe017cC838thL4SqlXPLoN8+IZnhjEvP5LNVQ3Xt2OPmFEXmre
eiEn+cJ2p51hnzGuU11I/RyX7Euu7B9KqhU+Ew2tH2kbwC+GO6AI1bq0PRM5f7tre9TToctcn1Zf
uzaj6DObTd/y4o9pEcLSh6NuJ4+D0XKOyQq2pGaj1awb6hNxGetWbD233qs6+AKs1a4LoD/gkEnl
W+72xKo+cRu5t0PjkThsIPcc3yArw8OHGNbsZhPMjcwQOqBUfA7mIdmklT1sGNn3C94EkYzkkR2X
W6zIhnoNFzdZ/7zohPuoMksmjIuSQ6jHCk1ISDW21D4S0O8JnZlxCNL03gLusSLi4xJPTXMiu57j
uGyONa050k/puevY1ORY5UcbahoNxOtQWtlOr4mWHRpcSUP4ieQDIUnxpY9J4DttTBJWVX83C9m3
DPJxm6E4A/NwGL2+vNVgtaxyFX3iUFsT/FSs0hTOQlH1Ge11JED038sQFCAJ17bUYIFYRUnhtABY
NI0qxCk/BKuCjrBEJpKOvcy3NdX2qmlZ+pwC+CndMuG3AIs2SOZvrCAY151jig2it3dQAdtApuRs
B67BbInOsDdzc2ow9XWXkCpTXjiEAnYIky1q2c43A/LgI/nc2BkGH4FsXkHo5MW8xOmwjx3E9FOJ
0sSGVdk3aJ772nsJ2QhlSpWjouoxdaN9V87Ojshnas84uYiEBCXHm5q1fWvdodmLSGRET9HTGOF4
Hq01djxRVuFVS6cX5RFZUnZcZFskZuzvQ3qDw+eTRa2g72DQDjTeDUlBIQzscmJS7s4yVY3ONTfQ
9nvR0cqj2wRJPGp0oiChvo8PFFovKumuREOjl0O+X3XzsU/h+NkMDrR02Aa9K7eYRnpCJNzpsW3H
nQlDBorDuJ169WLDbOnKW4cAmFvIenQVbHUdzGgWyyhVRw1Db6rJZzgWyY3omwS+Eg6W1j5wxfvb
ijAJ0KgsFYkE8dNWT9Abl9NYyA9jLY9782YoNNr75KedzN74VdttTH+yR7Wo+ktbjRAL63ZPJhJB
ljELfBfiIIzqb13M2HHDpftZ7UJ0IFSB+ROHs+vJZqHSrQ0WXWjCSVFcOTnzFQmOC/J5sSGtAdbR
xkr7b+GAkHegmEQR4WXxKG+oEq+7Ijk0Mpa+aYnL1M54D7B91128gx0PRMhAyx0iyAHzSIb36N44
NkJMUlwuGcDyTSIitIlacDdHSbwD0P5CQtiU/mqKFyzA6HNrPJZxglHKxhaTyZrTbTr66XxyQly5
LXInVSj0l163EUzneoPeSZZOrMYOOSoVYyv8VMmm0kLaeKF57N0m2mkGA1L6IBExk2ltfodaPN44
yHRmofGkCCTEcZY9jhkPXTInE4a3/pfS+30dumtVYxoKJO33kIUqhV8aTPHTbIp7WY1vbhalZzfw
xm2FdmJthUm1gofyFgcPZAKuZtjyeWO3/g/yJJl2KtMDjnLIcLTikLefZi0+nLwAbJSSXcOUB/V8
4MqD7LDFENXnu80gMDIOvPqxpZkQ2vGBKplYdcZJIxW/YV2BTys9kk5HNOtrL8yb42w429EaP9Ie
R0KRuzE2CvkAegAcEP4b2pxugLDoGNtvUHDTrTawlBQmUSrpLcL/kMYqg5XRZnycWu09cjXg0TGS
VcJPjJxDkpPZDT4Ow96lgCvWyijJClric6r+mOr2xa5Skr7B5se2Hq6teRlDUeL3QUtjcYq/03hp
MWN0nQlL85tFoydSusnWNCFIXUZ+PR2lZojNjS2dfY1fcBVZ9nPkmuibG2fXYsDCmCawE5mPYSFC
7I35uVzmzsIgtyUq9etpXEBKOSPhueDuGaZ2Jydg4JnD6FHk8Q5rGHtBdjKN+miFrca6o4HjJWCA
gEeiigjQUXbOaCvcE5ROw8jqcIktJ3Ya+jhdwDcbWIWWrb4SzB6HjFG/abtQM/ORRupcb5eLmlTO
S+iOrz/fgrzfCY37bAFaUtEuHqCHPioH/2cOlvHJ+CmnJAMyMFlDvJNqUTFZAN3nMd+mOW2lnyGW
F5dfRcCRXQVM8xxCpYVevA968ZypYto5tc3oE1sL7vWWTkaUji9dSvFlhDud0CA/X8C7Y80t34mI
CIM5IeUeVCTw9FOUhtF2bLxPzPmU5q3BvysrPjchjOCa6fEMVq4vXe8wx88iSZyrdnLXfRjHYFO7
gx7h4NKNaKuKkB1KMJqNSFZnZDujipvmOziDSO3Y6xezaNOhYOg1uvllaR2TOjmOmZj2L+g4OOXM
vF80qkwjAZp7NR8L7ZJ9ope3ccS617GCrtzyUBjF6JsJVwJn2a0p7A3eIn73yDxvofpniGThecT7
omJr0QNsAIW1rkL+MjmUAGw1cRxejCTiyOrN+6ShA1QpdKKV4ez0sZ0O8WAdUJ1VL04i7gPloOGH
bEu4BCEtZZ7taXVfpEmsPfSibRWE07aXCHqhoS+d3HeE5ukxw3JAuWZPVyqyt3OhDmOG4Ygkz+qv
wCSRoEBgmKz5YdD9Qqdt7GaPlRRV2MICnki69c1ZlRy/56PJnkKiA1oAPfW2xeC8joV1b1T2tZWh
dw/G6GGo05M9MErGAUlztsHr5ug8a7SmUtFSIJahP3TWPXzS76p035ft1jUpZ+1mEbod9MaQcOAZ
jjAQEqu+7GgUNfSzs6oKN174UaKV3NSDs5d1/TUMhQPiFFl+iplybRILtZlba19RT6+Jgt6NQUvD
zabDlcQmFP0ARmOdBgDexM3iCl1hDmicQic9BbNbFu9jViPMZaAM3Bm15JwhoebhIwtiZXcNFwXY
4HZIgZgx1dJ04O7YHbVOr9coQnGc8q8/nKrQvslj0u4mE25pPt3+/Mhe1sxBm2dmondViAzEC3CR
8pDkVn5ZTN+ty/ipY52lByguCSOPnsiwQfHkBxyxEShyXYqAWANKAUBoRiJ3scbwj4njMiTzUOWs
yokMhUXDG9RYVStkMkOAChAfpYZnFLDyBScZE0smlT9u6KnLqOtT6zB1oFHgHl8HwJHhCNafIqBm
+OGMidH8Bg9z5woyNGPXeBJe9xAjvEVWS4pCbBJPkgPwxuuhcx2DM1qPj3bBGnC+u65sRC1Y97rI
Lld2AvRCQ8pa2M2zEcursR9PfRxy5NHRx3QwQKYk4tzS3mTELFb7MXNvu7nc6elwIwQzd8BaXg6b
jhFxN9h3rtM+JxGA9oY0h2y79EfXC3ECLA8dVNOv9Y+wwxcwk9u0mG8Xc/vPyE50RH0UdnkBNPm9
DE3hWh2yiR3VdC+TjSjKEztHWtdBN17HDGr/8fzZ/K/GpAiWdFenOmH089uYVGhYdMPKZoSFUsBh
9kzn95nt8T3JzbtwiTrKLaYxWnkYFI48SRBgcZeJ/v2HKVdbAOFbh/wpe1c4yPXz7FzMwakYnRXy
yPcyfckE7VAV/Zqs+Nfkpe8/r/9/TS5IFPVHWZEuFkbdv+2+yuu3/Kv91z+JCP/tz38lw/5vr85/
697+9JdN0cXddKe+mun+iwZz959x98tX/nf/8V++fn7KP0FvWZa7ACv+gaYQyHEXF6X27zjm/+Xf
P+Pw648Urr99/9/1hTYPDYJA15SsOH+XFxo6wsNF2WfwJ2oz/uFvBC7b+ctC7dAdEyyWEKC4/p+6
EKIXYkRd12ksMIIX8n+iLjTgPvxZIqFzBIARKUzHABRGFgGv4o8SibZhha+NSq6IsFujEY9WzkCR
0+TBI5F4aLSt4xC0CJ0TdspURcXezV9dBDgVR7IjBK0HwuTuVStCBnntuQrTX6MENyLtY0JsGRV2
uetC+8vCh6bH6LK84kMy6PNHZ8lEsytyn3Kr3JE3bjEM6pN7e/pg2VlLTZ/vKZjY61p3Ddr1Okyn
B0u0l8pxn5tifhvcVOwdRWyeN7ClpI+SD2bT9UIcSVA/u3r5busc3YIQj4s+yxNyyZjmATwKUpo4
QK3TquwPmHrHdRYZ8a7syg8mUwghpfbtmuND2IZPbubtZZLcM7I7W1lCKGJNExxGJBuIrm/kGH8y
UhugICRXVYwDzA1oWKExf8wZRLcpJmqtt9babLgHVarrwqHX1fS30q7qbU/DCvf4XRhWH2Ohg3x1
wlPh9pupie4hMXO0FwxebGt6a/q69qve/Rqfqd75xej0aD6m/L8YpuRgfbhDR8vQKh9lSENxEBGR
6UsOzIQ7SksgKztLT1LW8hUI/0jw3M4Iiisk9Z8Yhh7qtD4SLVBtmkicvFDI1dJVJVmT8rgt74YA
K795YyudjI9pPUGIiD3nm/9uWb+OMbDLbWjDASmrZhP11ptnqhg7uLq1lrYHo2N8Ie65gyNw1An0
SIlH3ygVQywO0GXT4u66EslhYu1CTR5cbQw4scqzwWNCORL8km7gM5bIg/7NcoNfnuHrGl7itvrs
QwjOltpNGYZ8hrQ0/KnVoIvnHGcaVCBJvfT0a4X8vSjFyXUp1mY5/co7cr5TZtWK2S3uUEmHJDmF
Ltp6TA0bZ6bpkKMvOugBTvpRZvU2OZC3lDNTA4sQ6GyeQYbDRo7FS17BYlZgq+aCeRmdBYuJZV3K
/MwtwmFrttmSXd55nOGr1p35I5gtWPW6eytb5nJBNp9MTBAn1eOvtmucJj4ffSvy3KfUBpCxJ+f2
hu7DZzlAv0rWBbrlrS5o0JhT+hZ0yYtA1rrFeq9WIuHgF7XeZz8svptmwwLwjDXkP9g7kyVJsTRL
v0pLbXpFCFzgAotetILOpja6mbnZBrHJmWe4DE/fH56RWRHelZFVu1qU5CyeboMqCv89/znfqXyn
aqh0hzKVSWa2mZXJfnbLFxsGPN5I3gcjXY51rG8Xs2QxVwLJaIUIrwVmoEDNaJpKpZdZmKhmUJpF
he45E//yIQNgWcV7GUiz2/ayYvPeE4/oZSG3xqg/NvUqkQoU3NIer6N8yXymoBOpxd2SizIwoqc+
4dDTN22Era+GngvXf+N5DVlMcpxUJBl7u7Yzv/divmmsiTMvXeubPepPX/fbYXLO0YhMYZRYaczw
dlkr/xDEfbdxoJNUp6Vp6bGiiizilQDNsZY2AG2vtyzbXlp0o41h7GWvNSc6sC+j2+ibRFvxLRQA
QWH2nsD4DaAKQFO7Bp+DUPEbDqnkO8yhOI6xvMoSF7ZHqI6G3DMxpZhmGNrAdW6XjLO61/HRGmtj
j9AWWDRZbkRSP5k5J+laLoelJx04ZJ4bGJmEGs73SA3GW+o4axK39Y0p9HqVjJ/cE37wsOf9mHK1
rZvkLQyhvk9Dd08Pb34biRcSU6YfQbJFgFQc8zSRHQaXqqY0a64IqaKK9GZ10BHuLVzKfkiEnSw3
RKDYq85AXWNf32vAV7boKNWZjJpPM0D9kI3dNXq7eWw0zrg6tjZuhnxY1Bi+VPWTbQzoT6NpBwkJ
RB+uLlWOeYVRg9OHR0WqXzZd/JpyQ5zrtxSbaeREz11bfTQZl8ggBAWt866enRuEnmQ3wUXiBeRk
JaGLj5O5bJLZZvdecIVOPTGPLIN0UVKWHtJ4kdR4nrQQDn89gb5I3rOmoVCl16It8haI9+SmxGdF
QEc9M3II326U2hgOMryx8JF2XYf9D7uzTM9SSgLw06npPa+NG2fdQkbhdB+a/ac5ku3GhsEaIyko
0RV1QGCQBCSmHj744r0ZrTiIFbWOALXSKVFHNAdHs34osimAK23z2jGuspSHHXtMd2PMsfBpAbmZ
ccqJ+kWjF/5cTTcFIu7JcPctCMdtgxAzqPtZ9+6aEL9xhjU4EmLBUt5kft3PQRQtj0LRyzk3+OOs
3AGpp4ZnF6WukGN+BOqEWVeDCW9JXu3FsGfG+xCzumZ2TzrDaKHoFkPoL9H6pHFdJvpj6NJlLPSZ
tVC5mIFT99d5X3LFWBhcImDDwYAsepBaoQIINKzRx87Y5Q1JmCg9tC4ChArt4iiz7ZxUCoZH0dCu
qKMD4KG6EGBqoh9aN06XcKYUNgpR39hQtjuzjmnYDd0d/OSt1dCgEaXfaWMOllYYe72IB2o4RfbA
zeEFjueNY8rvth092bZX33hugZDAMTOK+DzFljjK6Q5kyouuhfNGDdm7ydIKTWPEaW7TABtJ+y5V
bwgPetBW7RsJNTSomPU36CxASuqDfVtNdnvCsTaUEvVj+ZZEHEZT/Ay2i19pHmjjkRQQpxhDRh4O
VkjOZ0pacZBt94QNg3rM+pBO4c2SW3MgIaDy3GETIksybbYO2ift+3KbWp+mkn0www8MsOKdDTMp
AjPDO9LZlDSYgxHvh0j7YjUHwyU0rjn9lSzhr1u9bikEwcldRk/82mfSV+iJqeSxx06HB+mwECQb
y7bkLUpEMLLV9Q3jBWXY3gnd8MVi8ihtdB47LLD0cELASqkXQhbAUpfh0wpNTNZNQ8fIzIUHpwgW
csNxrk/Tdw25GsU0uZpC723oxHSZJU9hDw9Zk3VXhRroB8/ZeS5vdtJoO1c6mLmbD9dpn4nTP6CJ
smrIBYuwMBbHYdSt25ZiHaoWNiXqG1kJzsXV3L+Onqft4ZlT4hRRfrogmHIP8qswuZWugsFd140P
ZazcKm+GIzCvxPCwMK7ThfL3pPlWLzwIGg2ioWnf0sl9NjnQf0MUqTAS8jrM7lsn+m38UxPpP+M+
5qpOjhXoBZ9L7IFwjMNBvNDgH+MIz8rkymDJdKpWAzWY5vmgD9wM4456QrcD46ClPBxtUudsuJYg
Rfq80kocSH2qi8d2rUKu66M7O5+qrV5YO9LbVBcHcjggcPUF55E7iMOo08TTl/2VouxtbiU14PK5
H1YxBlZu4HrDRUEwNPNGe7bVk7DwoBIGuRttsJNrrQJY2l3ttDNV5Ew9wmme+rV0rk1wVCnKuLlI
zDQwYzXupiz+TpsQInp1Iv177HHxYTsCOJSl92yZyJnaerSLzcSvQ40rEqWFmT2vrzUkrg7l1apy
LLbhQXMLPsoJ4fOBqQEj5Rrhn8HPgsRfPwhWgRqAfyIwO+/Oiihe7YFjjjRblOpe4tb5YPJn6jKD
SQnKBKGe4WtKcW/himBZiOG6IVKj3LG5tEUEAoQG2+2Upx+5XkhsQZpx8Fp3N2ICCCo8whviOXeW
OQFhFddj4SUIaOyA+9DEq1p0bLQVdsKRaHtSO29hCfgpJZrHA62h6Fbnhy3bu1ZET3lJVldoH0ht
+GwblRtbvWPDFk89KHbr0Cv1XDdtundcsgNLPvOhsfqdAfWHubTl6C5yHHqYXluWpZa37jTM9WJx
5UmOQhxsGqDOJT4yi3l+LBHvU8psNrxT5Ax0ZgwnrAMr7b/NpdJpEDYOlqlru9wDwjdxOVC1eGiX
adpz2uQT0Jo7IBoZS4G9vSSfLLJRxJElcZgYQSxgEYmFzxL0OHlo+v4I62kI5pRbQbXI67E3thV1
8fmUnlV5SkMwI32KS1kuzXU30S8vU1a1vTB3Uwm2rLdopInwHqeUNBU2LK+Wk84AOvQwDYj+Yc/m
DXhaJeddDgQDnMQI/L75DjMFcYzassBhfIVasTeXsNw7aXdyNccODGSztHCush78xFy0/UNvczM1
S3gyhdm/5ng67qdIXZJhOknnvSw670V3cIz2SZHg9eu3btgPJHpbe2/lNGoIu223aEx+6PRBkUBr
jsJQcgjDUDImhghCECCsRaaRKig922faWULbofUw8fySObHETeiT8GTxv2zNcG1RAFq7cfUw3gLi
AVxdnr0EdqRVqP3IWwyA2tuWrRvvJN44H7jdCdc2hRvGGOT5oF/SBa0yKeVd0zgd+ha85BoY8GJe
4A3uGq/wk1R+DSkP/GGBK5LUzYntCKM7qaGrxKkDumjYv5hcsHKppy0XDZa8pj9ROjhz7ICU5cWM
9pqRn6kMwO3AM4bzGZw5u2K8mwBXIefdphqrlk6aLPyarZfIb8JO7/Mxu290QYB3XHJOrek1h6uL
PjV+nhk3TUMyoI4ZYeeqJiRVubs0yz60bF2zKvesChzFDLYn4ur79V+eE38S58DM1nPaBUO4J4B2
W81ptUvBmpA4waWp3lsrcs8ZjRYX7qn8Mh4/pUmPwlDnu9EIBdwUVPx2bEhY5DCYknrcVl1HnTHA
gCSDyOflFzvrB3atyvKbxB74zZh2U0DSjsRHmbjhCyHhmEcctlYrbEO/KQZ7O5Tg2CrSBSkQHk92
72Nsn8B+45loimqXzWex7jlp3ztSvIZFJpnehvlHKBx3a5gOnnq7DhD76pMq5Je5gP5y0/y+4gzE
2dc9OJln+GGrA8YYmQFYMpAInnczWDUsjEcai3jLBvOLlw+gbC1vo461e9YBJMjsXt/qtffqTXDa
8oRfta3klStHkzvV/DDBCvPrpCYgl5vZQZQ2H+fwZQX8Ld/pgaFPM2svZBXZaVFWZXlJtJvjFjwW
swKrTMAiglW3NcZA2JPyIIT9Ecd83gSdCltGt0M5WoFWgFZM4+UtafkYDbb8TtNascVHxTNFow0n
u2+rbZX5gkrtDacPXDvTcGqEjR0/ABnmungJ9KTftqG1VTWRh9YmCm52KyYEhBeFhG7JPliK4VrL
5jd44WfMvK9ZVeb+GGJjS79plY3ikXnBkoYU1dC3ASageJYZSwyClbcdj4OmrlrfwThUTxhirFne
TxYKvwqX+xk1Y19NmM/0dXbUkxsw42Q1daABUz6+VLl9t0K+XZ3+H7z7Wau+h120aezQPofF1xg1
BmkLec/hI/ErzT2FvYj21EczVlMFVtFmj/Q1epin1jOQfHPDrPOLiLwJKQuWwi3LxQYDR4KQY9T2
65jh9pvL5aDi6ThqGObNij2e1WxVT7py0N8w2OeBOXivMlk+OPxjtTngG3r1LDiZBQ0Ww3xvOc51
ZtBTyQGCrrWTzU11qKkUiqf5Le1ZmsnhdezFk5nO536tNekG7Y0Snly/8RLnsG7MwjjEtJ3P14WB
88rsp1verB9rDZkdPwCUgYBCZCOydXEDvQx8AHzTOA13WmGcC8fsDkarDtnCzQWcyCmV86EgUjmY
4w5m4wkNDKSPbd03kfHc99o14iidrzHryvoxisMnTzOI9zf5naWvG5sqf8C4cVNFabSro11pcFsH
EQWGjy6TWRu6Uyl5hqcLxg47xgcez4qHcDGfcsSPdHpYlLUd6qeyxJ4GzoOMnHY3gXDYzpUGbofC
GrZrw0NnHhOTA4iK8RX9j8j+nxLZrZ/Mh38usj8W723y9idd/W9/5Xdd3fxNSJMYs8fXweWvk3z8
R7cFoXn+QJJ3tBzE939X1s3f1iYHuhJsBxMMf+/flXU4ABKYP3/2sxDDdP9LyroufiUEGxDvJcB1
yU8Njcfkp/ijsl40ro3oy20N2YsAwHybUeF+bOh52oiII6XAwL8XCIILMqg/kbQ9Uc0JkScmWdGV
Lx78mRlZAHTK3SjRiSys/5jamO9t8zBncu/pw3VaRQREQO12dPIyXqxuvAVTuSMbyoDRghDMyKzy
0ekFMRWlxZ9CObfRTK/gEFHRNxqseoVOdQ+pGG4R2iObe2DmyfBp2SVImNWxF7fz65R1+7GjWjnR
UTlchyFV6f1w4YQYsFdjnJ3op6SzLN61tug3RpkqKJMaItBc+a4mejBtxleW548VkTcBByiRaKY5
jOLdMkbzGZ/ZRpULGe1FEvhRyMymunRIR0FleIBQ2oieM1fKKw3Or9fHoS/d4kGWUjC543Hsw7mk
0BMdMloLAMSQfTVJdChqGjHIX+4nwdyQqOm6aKIbNZmwprRdS6kN+7TmJuRUA8tP52TcA/vm508C
JE7nbPfimtjcuSz1H0M+xxDdbPqB++7CWEvtHoj4EEPf6Fq7oscrH3USjQZnS5fbDHgcAuxwOPU6
y/shGlJU/25nQKW76WJyODUS66WezvqEf5UjSG3g9TT2XKwHw3wimsZaPJfpQcdZPOqR5DlgAtrF
GLST9ahfpS7uocEBpGdwGiAwD11aNWQEl2hLvWK0qxTYXuEpi0YF0ww6q8G9bFI9PCah3Amc0SgP
m9BTb1ZJ+M34IVoZERls1QpefDKZQzSuccJHLUJo1JC8D/E1Kg8nt9EnJ95VFBmEVIpCkwBvufSB
8t2EDXpeEegcFoNw4dDpVXQH9d7o7cGB8cKE+WG0ubighX+OxaRvZ8se9/FSHuyw+grD5kiP2A7d
PzmRmvH1Vv+ByujuS+n+0HIG8j7lMDI+zyVP6TmuSPkYxYuUgEcrJqug4tE8av1wQm1NT3pu9L7t
4OkXHBWJgvVBqMHnj9rxO55biZl+zX0ukFdFm+xswclFX+qbRnmB10FNTXKQto4WWxsJlfHiCZ3x
IntwVXuRVf9eJe4lHdgZhQjfSVLIwNX7B5rNjwKrzG4YyZ3NjntlS3Xo2PAsmgzMWd5gHnLwRMUH
XTEwWOSQC5AIEYZZAZaUY7d7G6nU2CcGnNysum1StgINcbddQWxg1y/dF5z/bTTFN4y5+Bva1euF
OidhLYEz4/G6co9Szon4psOr0WSka2uGL1l0y3aRtOcmvHZjNKCxtbxs91U70QnXV+YRK+oLOSGX
B7SZnBIOx5T21iZGFxoLfXIVV1bZm3yWwTEUrbuns/azv/HYT3CcRdcsVlU4aciGWL19O9b9dzfH
1jC4DvkugjdzCJrRZfGNEypWtKM0QHZLjJf4bkntYHabNDxrDlZ9pqv5RPibak7FiNnRfXeyTAa5
QqN0mtdsRRlkXNmjs21cxuTESz5VQxFaOv8oiuHdjTzT70T+IQv7RXjhQVYqOlbzzKxbY1lsBu5q
WXbbyIEJLBJEi+urpMCHrmjQ2Jn5azaBi25o9DWzS1b0exGxM5ky7xSr9KzPnNpE06AlGOZ1o1z+
b9UmXQHoCncz1P3hUJJVtoXY6VKnwIVjuwJHQ1Q4gfVJCr2Z66ewJPxSFDNioU4sKa8ejHhpaSDl
l0ztPdoEbTHNzELA5LaVWZqxGVYgB4mcrYhDhPgYJyYBzPToutlrMlTHEMQxvfXDpvKsr7COXhWV
p+1ASM/qszLwKFubiNiEqg63GW3J+0E9S1WaK0f1x8AXGKSzJ1zX95ybh9uksglZM53aZneNLCyP
6YyqG9cITkn7Y9G0mTRkeh+zEVwESKbS8fLV4/sV1955EeZFZO27TBmtZEtPLf1wfKxYsg7YQqlc
soDgVh8EWmBr5om1MWRyQ2RsG0YPvDikkGqumaTPX6Lsg4wCGxP2Vd0RkybLlJ8KB0bDLD7R9/lN
cHmfhRifVnyHFRFpceylvStzQl56RbYwLDhHR2GAkmn5WddtyYSDR11doOz/T+v2uqP+gsehouE8
f4/ix0StYSk5gVQYLWvHFTwTLOPl6ZLiBKhU7jHDHBryt4nCkWZ5hKK0ieBjKYF5FhWjue6CC6kd
62tcya52zSiOVrCBLKOT4FTf9XmIDzj0WG3V5n2UETJKQu0jbKeDq3GccwiwqKShuzUjJZS7J6LR
XJF8eJC95G4ekcm7xvwWCafHOXVtKRYEfQhuUQ/lfWdpj3qiuweOSg9jtJwhu9aIZeiGPPjrUL9S
Cx+v3oYMC9uOxFPT7OaIxGMyDQE4vkTMFo27xTZu5m9JxSo26sdHWWT39IuuDtYDX9AONPRu3yvG
73Y87nO3KvYJxd6+1KOCQ7j9OuTdflWWDj+nk3HZtgX4MpWCKnseWEROk3fAuKxtAW3tCd4WO+6q
vBW1NIgosVQc13wgOcEVZuQsiUGUlYIPeAEsEQA8t6WCT+GYyTaZnbue5GHLneOk6ZhNv1OADvIT
t6PLamOHh97K1F00EWHMovQuY3gyyDbaa8iRDfFmFNWrkC3VjjYweNLQTzNN7u0akczWsKQucRzN
b9jRjH3hVE+tdzWSrWzIWC5r2NIhdZlMMVzKEGXdWiOZlZBbuQzjyZ3geLoojttpjXAOU/RJbTUH
svDN7DkJIqvfpWvss10DoBZneRZeIka6M609LG/yvQRGOwKfONnXMzJp0rE62nYKsJZ1LEnt2W/X
4KmdLN/ayMLTWNoNXOt8lYkJ0qaSLFnF2njWynYbGd5ztMZa7TXgqjze+BBfWkb21XAJwYZh+66T
iqXA/Tw0nPJb8rLDlBOcXYFSfcGAu4ZqyQ4esH7Ul4W8LcuXrQaB9GKQxAWPArGObG5FRncmq9sZ
9e3sAZxqoa1MpHnrKdZ3ZtyjYZD0pWj8CJD6LZrf4zUI3KyRYH0NB7N/fSddRbezcdWTHgaS00kj
9BOssTuAtviz5dD5XYW5PFQEBov6mKq8JIrsh00Px5KcsrUGlhmC7CDFeL2xXXud444Ecsk5y/Bl
XAPPYjj0awCaQ/e9WiPRDtlodw1JO83iIU5OzJ8kqCEGl9uWTHU4prCHGoCGPAtY2wc26etmWLJT
SB57JpfNhdEdGvHVaajjPclttUa4J1x6O7Mn+mnOuxZdi1DmEAaaQbYil4CFKoy9G4NceOJoO6vD
5T5gC0HjZ05fQ+QhBu/M5a8sa8CcOAJPjnU3j0HNCij12+OD3bXNdTLhts+AB0drQJ2sXV7Pn/Ua
XK9/RtgnpkKSgQiv7PmNodlV82s4GDtiEtRssfD054KOTOggaxAYdhEEHhYYi3YqKLOhf+RserX7
4J2QHaurUnXnuHju6VFIs/xC/jLatmsGf6VJ2gxHy5Js4eiTvqjLlCJm7m6JS4A/vQfxB0N3SRnP
QuL3E3F/QFVctysBwAIFMOvNvZbBBsh/UgK88CVfsQHgA0JM3zTzIt4gzWM74vKU9pqrfMwjVlK8
TMjpEkwSi+fdzKanhu/h9L27Vyu7IE4cmAVp8ZH1z3FqzFtL4XUsWFmphWcG8aTGbPXdTDwqrW6S
GG98U510T11wIAAFlvONm00TYg4qS9sggmWddu+NGpRuah0ywMd1spy9VbWuV8d28tkQG4abCiJX
NczfJHzg7TvVrJ8ghRwajUzDQldVXZc3fBrB9eNdGSMsW7RhvIi65XTiUI47oekEEdMSVcgKHyk3
aQw5lGM5Lp4ami4wTwWcpTxK5ck+ELWqdtiGxC7hHNJo/bWH+TPw0ldWqDx2e7w3bPfaJbnDB07H
/cq6cQHi+Py4/WHIH3jh1InqZGriS49P3EgYFJbm2aPikbGLIynoFqYem23gRDtTvnyGkbixc/FM
Tx64sLpn+a2uKnu8a9tu3LEPADkASGJVtpZ61ndlvPBo9rnG3e0ylB/AQW5EV8p91uZPEasfezZS
wNmTjdqv+DSL6R2zB1V4iJcV7Id56N5xHR+9Tn6zNZgg49A+9osfdtXDPMk3GZEIV7kKbwqTyBf2
6JVY5Cp9ywOW08qkHhPztsLLlijmqXao5hM4/NivGuOI9P+NWLRZND8Wd3qZanFJoQmlqb0NterL
WtzD1A4PdDE222yUz7DLOBUP1xFJSZ05j2zUdpbNHq/6RuvIl2gGAN2w/YrX27PItd3YEjh0Jxq9
FR4yTSO3NQ3pWxe3DJpaEZ4dGAsm5REoW2yJM0Thgmt4qrdLz+7muyndTz0LPz0dQ1K9modt56GL
6zOwjZ3HabqPnhW3DAKLFe3K7kHEaNmJuXBSWm7U6m0R4MzBoq8XasiWaU68lEOV8xATNpEtKzUk
0/3Itijy9A8d3bX1QKvkTvk4UGrru0X7Rs8aR+PJ1mgdMCtC+rNxa8CJDo0WTpjT4bvQMtBGTPYW
O664BozZDuYu4SZOrRrvT8Hma3DencUw9/30XVj2V9twnstd3hSEhBdy+ODRvPAz7ee3TuLO4wk+
EWfj6IKWEIG21nuHzb6GmFnbbrot8DassW/IBU//o+/9Z/Q9Eo9rc+w/1/ee3vL86399/u//W3X9
n2S+3//m32Q+5zfPdEhmYJTlPwQP1L/LfPI3xwNJ5rkSV6sJbvUPBlr7Nw9euORPQUkybvNHXTX0
8f/5N4sKWynZfvJvugRc9Xcb8e9wShzI2Jajr+r3//3HHmZ+gl/dszbfAuQ4ihuGXIMv9yeNz7VT
4hZ1NW+kXefA1WlFtEN99lWvmRuM5j3FUmBPKvztyrnTGlypNs+Wn2uTVBuP/ZpQyo2dxiAMbDhB
CoBLR84TNgANdcWbhhex1LQHK54dEuYtDA4T01J6FuvnDn/tXNcqcJLuSbGyZGyxNWwSCDZO3eAu
yAYa01jztODoXVg9Rara6xjnBnelGeYECw14B89zDfHJdU+UwQIImcd258bDt0y3y0PmzI9zC4Oj
KT0Kv8Es0V2B38D8RtH8tna538dWe8nb7D4q+fkiZoRypqCJw4guMghK1C15CQlzvI+vjJafDtCg
YJEHlVCL4RRtEoTD8K7KagePmOAPe3Lfiq0rOq4D6lwYCgcH4kMabe0CbZBqDODIM74DEqd0T9IE
sNcihiCDJM6mjim2XQdBMtDEW7lHx71xjLHm4XPmJpl8ZfH42C7xgd73CRSz4Oabgu6W+to1kxEx
B0aVlkXpK2t8NBGyOLCQsVe12hNfK1bb3lttts9abp3KgTj/kjq+2cVXrfhiqDkbU1OdYxHeSlkX
1zhP4EB7+A+XaDXMfhvp7Ain+kxYE6dAIu4j1y1QLrBTuv3qS+0n/MLFl2ZiNWun/MVwTOZJnq4k
ErOz2ejXhLMQIlEbT6k1H41+FAynGI3mAhgmdaoAOyh/EjaDnMVONYuaN2kTX0zojiE5N/0s2KBq
h1t3WVGSU3e8sclBH9GHOYUmHvhlfL4EqBG9N9ww8dXs83h8I41W7Rzv0VjbWZvY3enj8ka7TnRZ
jJKI2vieTaT5mndinjz0JONur65pgsiwlB0o/eXCKQex3fOFHjILeMDslXBm0pu5YMITTYkjuumZ
oUg6xuEeKCadKBOjW46yyGMBN7iu8Rlhkp4CNHLO+SrbZDOTYYNt25LZvLFl9OEM3bdsRtuga5bN
UzP6WXI3D/w2eAzeKPkiATLB+3fq5y5HcZtEjedMy4p9BuNcleFd6dbvrbk683AeWtiHQb7fSkHp
WFmJ13T4mvDS8KzRjUs3zEZQOzQwtU31PpnqBwbzTWTO5qktP+eow1KLbu4jH35PPXwrGQTI0Zzp
lc5NrNhME3UVHo2mZ9YpORu30B/qmRN4lu4rbaXyYJzHiFDYFwqotwm2woOggIhYMTirzBpWBe1b
q5jFB5dHcETcSUUuP4NKcQPD1ajMUT/UueCJa3BWjXn+LSOaDaDQ0Rogog3I9EzWAk/rxmEqPmQD
xMulR2drza/edU4AAd8nXj3wW912Go38ZuicoJM2/TrGEh1VreMYI+YHlwYuB4avY9KgqrataTOz
2N/gkz6ZcHItTZNXafNspSvyAGfiRlfFIwMG1gXNxDQx8GmsXAOPTD2cHD39QufPT0VVvmGQeHIX
JzkaEHM2heruqV9rWAcmTK2G5ZuTi83Pwl+l3maLK0OfoLfl0+MIz02Kr9juP3nNjcBJiWHRKdC8
1vTGiClcJ2xuXlXd7b0pte9yqwy0mGanIVpFcGQ/SY8cLUyMcsur7aCXmrb37M2fY4tQmVc6srKG
yVPIT9aYo0OvL8mpgvQwTgBMbC8uLYwbW2AvAf60VRQv+TokNx1TXWwPbP/lw+AUhs+ohL5nXUx7
3fjkktEXj9UOq8grosY5q/rXpIymLbl5nEQ2N3/QBau3oqSOIUrdXYUbHt/XqevGeWtOFGp0dkVy
E+4qaji31ZQZdyZzGSRdHFjuusaZq3jjxdYDZNj85BrTMwy1ZFWbT9jS8qChd2bXrNsZRwLhmeWl
NdLujGMq4CRMSs0wul3T7TmR1xfMq6RPhwAnLXk50K77pkPAVPhWKzvOkc8wILlNeCrJAEoYS7xL
HGVC+2jPUFoWvDC+XkveFbL9SQpG1FNu6WfY6ikXhQ0M9mjbVWjQhK5paTIlfrJZOb4zVteGiePG
gtfn4zJGEWuTranesWtbQc7teOOwHQmiCi+rrOc7DGHxfSPF3jVEyJ0H7aSPAffrhbFL3W5vVYXt
ZwJEX28/1/EojpVECIbFBcQM3sOYThwuY55v8qFsrcq3Xcq02e9RSyAt+sfSyP4atMDxxhcivUfA
01C3C/kg4srb2YpWmV4Tu//6vHlJPlqabn70f05X/RxtPv6RyPpWFfzzL/8v//QL/SnE9d8ktQWv
+68Hzq/yq6/+vFD++Vf+sVA2dDJQnmlYtkMtEF/s94Wy/hszJgku09QN01uXxn9PakkY8bpgkiTg
t+ax+KO/D5oW86kg9qJj67F//tEvo+VfjZrGOkn+AWWrC5bdJhkt/gsLb0f8grINAe5WJp0JZCiL
uxhRdLCMV68sfFmzS86m8qucjY/8u9fWmPvAT5E9lRd3nHB3Aa2iYPgPs/p/MPuuubBffx6XPJVp
8Q8p1ljbH7fbE4Pm2Hsm6+nOCiQL7MGMr3VtOUIs2AltesAud/XX3/LXqvWfrwEQX8PixbB5I375
noMyMzdcLDYmlXPdlel7GmPjbsP6Sa6rpjaoQ3ONfSG8DM3ZItFVry2tSl6XijQpsSLl0Sqtabfj
+7/40X6N0a1vjytJ0hH2ZBXt/LLsx1w2kCNlDjGM4tCS9WD7hriPnQeLDl0iXUmLjhJXGhlPF/Hz
r7/9ep3//+8GhxCHwCrIeuOXb+/kPAiaDHdsNK4qcDK+Gkk4Yo5Ei1Vjet1b6DaYysqu3Bt6D6C1
yQ+RR0aNOXpB1qRvC1lkhtxbhG/k4Pdko+M4PLjdd70MYV/OH7DyL1ZR+LEHxnWgPCx+C+16b1N2
BKLqyja1H62RHVyiN01++etf0PglSfvzree0h5PC4QPHR/HPl5tbZ21rEKHbOPZMQVpln8CVHZze
vhI5JiwX7dqb5g+KQu/s1jg6tDATd4NC34fpHfGy9yWTHR2nhT9k4vWvf7j/6MX3DEEDvWMZrkMk
808fhdjJ3aYDFreZK7wDreEc4zx9X1+Lf/F91oruXz9znuFRnyOpBbD1Xyq8u0XZlrL4zIFLupRE
1FmsHeZ6tTtk/Z7uQUL2zjUBEmtZa8qbLamiK0W+zpb1UzOdmN5TE7zRWEEIk3KUvtUcnBqZ15EG
L6ArLkO5Jjv1D4tJl3fjsSc2ZEzatsfUHTnngv4oaw4xSy5B5uQfpQVvysv8GLg5rwDcUzsPuh7m
Z9g5R2xZ7xNbbJBEFjQgHBkA3sGhl+kLaKAXgMUgcuRGm+H6LlyDf/1y/WrA+ds184eX65dbZpp2
HU95bhfsjr71vfEc4wwwhXFFiQUfixiH2RXzNSZFC0SBtoUd7+eRySYFpmHeU0WU5sHPuoBFVk+p
YZyozfKOLGqerOa7YU334wJfPjf+RUPDz5vFL++zhWuIm7whSexZ683mD9U4bpiac2hRuVMrzR+B
M2yYA8FUdPBfsPf3lbx1bJMh2fqI0ks8J40/CWZ6HG6BprWYBKssAP/cVRqW2bD/AY9LjN3FHhDp
KbwtWeFQNkPRtcmMKGrnEjF1ToKKD/uWdVggJGAtaT+S2knRkhMQbRVqqAb/hhOv7+rGzmvAAw3s
dYYCZJSxib3orjDCg3Lqe0ek7yyqr5FhID82W3aXN1YTvwuqFDZhGbPO1aiG0u4t2rQLNT8Ir7zP
6+zO6HrMnaBgvcrk0yQJVcBbM4jAZ6jJhjwnjXiYjOrNIlNf/T/mzqs5bizNtn9lYt7BOPDAw3RE
pzdMJpNOEl8QdIL3Hr/+rkOq1KJK3dV9GTMhRr1IVCEzkQfHfN/eaxv1X2VjmL+YZuT8yY9JTYfk
lfd3Xmlby09RT6MS1VeqNygLKq33HeFelw0hjKVZfOIRC66EQC2hYZ0MMJmekwjMtj5PP1tj+1Dg
k1xGcxTJOR7LxjnGiXdbY9aZ9dhMqli/GmoKBmZxY1AqYs+uPfWZemgt77JUqyXF4AicpuekL5RO
in2KzYxS5jY27XglhFHPg5Orbsx+PPpKCgEuJoaPk7ST6C9GQutXHnlsbHIcrGivb+DSL4beoBvu
gS/zV0ZXLquavWo9uH8xbn/eo+BWZ+VhLyDh8Jat6T9NhGQdWO0A2RL3abqBfvfCefGpRFSUdKhg
omAN6x9KiooZx91UkA2Idzgx0rfBpO2R0f/FfKn/NF++vR8Go43v3WRz/dP7MfN+NAcnpPtG3Ach
ObtWZsUyGUmwS7OhcjIXfEFOGu6m+i6IXtQITPioLQpIqQoiEZlb4OSUyO66lYqQ3DDJ9yK7TiVB
zlP2Aek4rWj45xXHI3feIIw3bEKOc+Nc0ahnwX39izkNDeH7ReD1Q5mSua+ClTA186dFQJ3KpOUs
Aoq6FdbO8Q+WPt6oQ7VTaVtM5CgYg/nVrJh9NbMnNDtwaGiu6IFZ80bo+2iQCLMumKidGJDs1x6O
Ajkp+nkXbHK3u+TLKTCuqSjp/a0LBjGKopMfKIxXZU8c8D1RpsgRkkVAixg/WElrpeGM3y/qmP6v
Wuj7vqHsBLGiQE64aPQJ/RAumWGipWvn6xF1gp1geTajgmwAHRK0WV4BjMzR/igXRSQu+iC7I/38
5KacZkuQenHP+kDVYZO26rzBN22n1oVjKbdxlW4ZQjsq+UtfGoLKq7zGDG3TTGnJg4UMa7qrMbK3
ro9TiN75aDWgxWvNWJHURp1GYHOc0CW0yGlC+CRp25x4faJfATsbNx23mp41VrJdVtKt9gUAmPs+
8w8g23ZB0fIkwfiZoukTdqV5EWVzkZ7HFJQiWyc6jpOwQusIJxhF6Wtq3PuqzJZQg1c4H3P4NDRO
Jkwcqn0tPVv4GfY9p36ngD43ZncRi29UazgL8JSYSCgJnY78F9+oVlkIxknLr4vEXeiK8SWXLtDG
pTA73lqRvnBa47zhdSPTYa5oqQj2G/aPM6IS9oZ/p9nsk2FWKz5QsCl6zOkztvgAE/x/DV8kaS4W
tZvMb7YdRK4+sr807rSsbfW+1wx0VnBZJ1L0WoOl/zhq9caj7VPhDemDrWJUD21i7jDgrcDrneLA
3MektFTCvQLlsu3D6CQP7+2LPtg3+ZTeNRSzB7ikyHYWtDN3KTAm29HXJBsuFWkJJd615rwD3Gwf
4djhoQ7WiBrjtagfFbr8C7goz5Yd83WhGvK0+xqJlt4ZFzgFCAbwyMNh8xFWtDGFJ7bekMnqGSOK
GGeXI31LNUGkW1r2Vyq3ZoxpLl+FjnvhWlCeqmhvxvUKJAaU86q+VVuCdzLnFJluTslsYl+ZQkWF
mev4a0s8V8b4qbZLjkKw9PIVIaxLyg4LgH3pOMAhFTgGFXfldviN6vTcpOHXZ95mQhjp69SL03ZB
tgP9P/uGh3Xd21/RC7GzD75kMU1CxLQtudi5xmKPQVgQDYQMmOK/jw4Gsw9ssJBNHlyqNRWv/SBg
iBMuRy9li+b+k5E2W+idy6ScCNhdREGChK40d6WhbNi+LaG3b4HuLcuetdbKbwwg5SmeV0pJHC7r
bQLAC+7Nkt72PV1zPIPKrGidx9ryMQjPdFbQWmkuJ14e/uBao4WXmUgCXH+Z1uWubLFEIBX0cps4
vBFjr1C+pkjrdsBCn9pUUsGIHFzlh6wbCZlIi2wdx1G547NCV1OiAWkLxxk0D/OCkEO9O9rxXY6V
cnjwi5lHdS+E+qnXR69HxpI0R2Edg2Rd56gjUvQGruOQnNsyEBBtMGurnBkbQAvdgFO/9NeQCVfM
BRSb7uoiX6Hh3aDQukv4dgKT+R6ioU0pHA12LVJkDvnOVgRPEg7yLMR6QuBykdh4+xDSdr5CSHQ4
kxifSGeriaHODZODi5QiScmDD+SbqEdlGdg41A0kqZozkOgqLnsMwfVQvHj90eb2KUY2MxUd02a5
bK1gDdt3O0QPYVTcAPRAE4yhv6wbHnb2FNz6kKJa0aebTDg3SFgxkDs3o0MlcyiVZf06M3EB9VFL
H8fYQ3mi3oWEAOvi0RrhS0Wuc6fl4KzpJ0UTn4DTnoDs0XYo/Xp11frNsfQF4oIX9vFMBMqGIipf
ML1rhjBeYU7lLERuNs0qKSOBU1t0RL0DiC/oCtlmducGxa4o7nsshNRbZzo6BiKz5118Txdr3vYe
WlkulZ73+bDxXFRzhDdnGEcy9lC+e2wnkjDc28LU17j8t3EQfZXTojnRQy8m5GPV0dfao9BIffGh
GIsvoJJ2oGzG7tx+MkKPIGRfyhpmNcYu5Kr0VnpU3wctIFtrdJdojGejQPamE8E8aTvXnZ4aR907
9PsQ1F4H8vnPneyCUzk6B8g0gN/aFiWTvmYMAxCXASgEqkXiWlT+J8sp+Z6h/hEMVsGgFdpIxv0O
1TSOOXOW6OWqVcTKYtDYk35beNF57QEjQ5fk+zZDmhpCmW5A7C0r/+i3YknICEYB+0YHQDD6F76Z
H8X0bNV0GY0FsF/iYZRZn2bnRR5vQg5hhQYxhx1Ozsll8J/a6HPH7IkCZlGkS8dvF7mBeh/ooKKJ
ZYjyHDgxcyoBbqa6yw1QtGb3jHHSxo6afrWh00GS7z6XwA2r4jMdmVM7wdrUmy2gEh8Ey3OhDQ9D
baaUV7unyi9XRkz7Qxsjkn1JzFZa1pqIoVPHz8aoELaKWDjtmk1ZJl9hfayHCvJE11ZrBIKnxlGW
hSFWqbCPY7TCi790VdYjOjUlug4O6BxjlLVcVC3LP3i2eetE6iekwED9YL0EydFsMmAe4hPAppUe
RvPQTVf9qK7SAoxhjpO5D+29Yq50A3G0MHbjVNx1nbbXyUKWJRDHrTAn1+vWnFjFMb2FCNB1YGV8
c66JsJUkFW+WX2s5Rkg71w+21V3TLLvHIo/ZHje259Egrm3WmaQFAJ/4zSG0NfKHALj1dHV9+7bG
fwdxA/yyfxSEQBsDT+5UrnWnWpOMshjCHi++eGKXEKHysWmgIRXGelU8OFGx94UlN0ZPapkS1JhC
gx4l6tYyt1AcHqIRAyVBv5y2BN1H+1ipErz5FOuMPSU+QV4+H43hmojxbTIlG8IKN/CcLrpda2qA
gHYRFjDFWFojMzvplENcveDHXtXquGoJN4YLspla7RodH70sb1u13QL3zTybkOVUWzRJhGLpeyUw
QUbV69f6RcqfgQc1JBlnwdVUKhsg3VsfEmJu+ej/8ju5mDqGXtLXxJhMyzTNDRLukk07aQcyBj41
DHuTU6cKp7tzUQklypZW0h6m2l2H96F3lI0TiEvaieeJwm4tNg+IqdknI07pK21fgWeW1cXOGnhG
hrmRqStPR7iiXtNvatlD2FusIHfGEN+V8GkH5AdEEZy0jONURe1ybkUaJv0gX2Oko8/tg8LxlW1Z
TNYu1pQ9jJaYA1h9aZbDllQVnN6kQS+HyrwAHoJj21kG3kMIWG/HPEt6R+3d4NChrYIEHrMfn539
Vyg+0RIGkpI+4nE/H9PxmWAKEFwM1m7QNn57q6TKsq+bG534zwl1HTODr+1jvYxmWYDrMIgei9a9
CtbRtZGEFZk+xFZ313TFAHq0lEm99GSXfCXoanWRLgahrdvBWlc8p5PNtkInZrhwjrmKqJB661zV
2lOBZD1ONzir6VyynmaN6OhGjZ9Vdg1EWsktXUkIEAlsUnIaK+swKBfVkN94uGSCUcPgPN0HHLWo
uB8o54I+qtZA8lHLco5VUasX806mBGK/XqXmXUrZo9Nk05OMg8p9drp6i5x1K4u+ZtjgFWdxp0KY
T5R8CGk42F0xV0nqKrt82WESnIRyzMb4S5NN91UMuLCI08c0jgHGOsMShgRijpAwRN428k+bZ5Zk
ACW8mKJVYijHXqZqyzIcXSKKIJ54auifzjhr1j24eccWq5LSWk9BpnIwnU5AIaMofYQRdK9GFf6t
cwuNNrJ2S0Pu1/ChWXTJNjAqWVZ3btSSQ0NtcXxWFv0A77DP7uRorww2iuxgUD5caFaPnYa46A41
u5Yz9ZTETKfUbRPLHNcFutO0tenBe8so13Y9JN7AUtj8PtgoSQv0aNFU4D1BedWE59xR1y66FesZ
WGfj66DfJ/YX2zeeRB19nQbjEsfyea0Cw8qSg4eyrtH3wiFOLWCmrBbu1IcLOyteOkXA5hxmWsUO
0VW6+1ALQE90Yh/Dy63i4jZXq3MndgU4cafGukTZ0nLXcassvTgBGt2fMoEdRYErGnrxyZiwQae5
FSx11VomrumTAeobZJ31oD99VlxyPJ2F1XU20Gm08rUeXUiFybamPobhCDpW1sPAIiYq4GjchSiR
UWMT1HhMFKu97IM5uD6TGNTaunTiot1apUOM3zTuoVoQqgW0fSMiO75t/InDVlLdWkLgdfFcE5oY
97r2a7qW8o9+gzizwWOW+s6XHnHFohDO1iujR1ocEDsDnz0k96FwSAFho3MVNpzfgrQgQ2CexQ4g
EV9hN2plXxG2RJz0WLUB9WJSxU5oZuqWdzTuyUC6iXWvX/d+EKw0GSiUNu6W4F+w0g4RObaB/m48
TyX20tC7fWXFBbFZEe5BQijpHp1PBKdVyYlhvoTn8tmkH8C6Un+FNw1PKjWvncbYT8gzhaJdmJV2
jar9kzs5twOyhDzzn1BycNrW3Eczs0+cCbM1wtJoITu2w0SVoUydy6Apz+3GvuX4tasnfZe4ORk+
NZMdPii/nl5E2KGDUbKLsD8FEypjvs4+5gm1DZ26hnKsIhNRqsXgcfFOlt62oyc8H4T/YLDB14d8
0/pbv9HyWasjrW/IK5ghaL2wLcRPAm1hSwkU1Es19wvrXEyowfvQv29JACOZiENEAw5h4tQSSTzF
MPCOKgbOZ42O0oLO/s3gM8ymV/eJRwnO4LFnFz0yp0sDuaYjfVDCmxoMUm5nlypI44VqmmQvhd1G
1N6BQAh3JnK+1KB3lohZKcTE4iv183PXc5WZmnbnzeSifyc6s1aeWsonZIziijFM96uF9WndkxMI
8vyo1gUUXtCMNEAIoFwqao1M2dvnRiA3KKRWXA5IoWdGYOtzo2IT6EfruLPJoSVxeC6tgbUPPcoY
28+A9pmKXfoCuKfVBU53Z5nG2Z0BR6vHSLflXJ5yKsHOtMvi4MZNOdb3Yo0MmgAE8DetKJaD0RBw
JZFDUxozeafVuSryteUUa4wq/jzQ4+ykqcmTUq1oKFmkCX427BEACDb7prdGTgqk9vYd5PqUKrBn
eg+4+l88I1oVg3+yiSoI7ei5tLM7TgS4o2KymWDsNBUw9ISim2I5S5uaJyUdARU6ti96w1mPWQAc
0WtPoRldVUQRwVtAVRdrJ+HIXD3pzUh8wPcNMCW7669RfMkULWTjTSIoMsTTEijOxulaHijRntel
CgunyPflfa94t4o1bqMAFjCrczQGHBqjLy58odZ2mC6/KIWK+sfpeHRc54ItWbLOLWsjSJZT8kuC
LVUEMvBxYT+PHoorrzCRx6NkoD1zjkKPrUEofY4YwMxHwwSGUKfcCSNoWEZq4aJCCbHtZPPRqU4l
qtclTBquVY2oNkZ0XILT1MqA7DUH8CtLfrdjxv6UCERkvmm0knAD36J811vs+IyBTb0DLmPWoEpb
KRV0yna8b5pgMWZ2eqimcstp0FiEzWNn+dOlXcDg12xYSpoGay3vKGgZ2qHvveewyfd4fvKt+okb
82m0KXbh6qF3RDI29T8DO0AunkKrH0lAgA3HDmBm1Ea8MSbxdTSNR4mzywW+UMcGc1mJLptrQwU5
w8XPOpjF89RQ1s26aKNJU0hbQTEV+YnNf7CMq2aYJZp/HvQMsL4D1YZQ+5iaDA0vHndwNTqwGTjJ
aqyUM1VHC15q51Sscq3oOGkSA2f79dWkEaiJ01eGZXGmhG1whRIdJ+1gXtXFY2wbnK00NiVePyCr
ca+1jv0SmYEPGhmWDnyqedARpTkyqNGcQSAtRHWY9B56CDgeYp126amAAaG8uHX9UDsYivSAh6D1
J8xCMWluei6uJhRcJDwjVSuD/roZVRKZbIO1uzeydad529hPzxMmvKQ14JmV3K9Sl4ZO3oPtPmPl
Oqi55y/xK6vzaILAF2CjWhjJjiNat2mx8XF2NE9N8VkRKs2BTNL80K0u7QA2eIK3TO5TjS34M2y2
+MjJZFjHtQy8bSpIkNhZgM817iJuy2MSXhFT92iXuAuyMvo0tCeQX8UysERKoGpxTNN6G/XsUzIL
kmR/UdXpwc4p6tik5R6GqLwcG8A29USZy3EwLJqWBgyTNRSeenDJM2VGjVgXGmta5WcPore2Htvz
VaEZ9/YQH4j/Qo1kG+DNOIB0UYPyjmp1BkGjDXs6e326dTBgcySCA5SgV3UqXmYsVxM5ILUMirmI
bZvlzU6fuoIzatcSMUVeC6QxwDZilE65zNpPdXrZpDR0EhzSiyhGI5Ur2QFLTLOtZCF9CNRm5eeI
vyxvYFUqHz27QFJpo57LIWrTxuppUDgjlfMRthSFYti4SZaualSofLp+LRLM03mvEsBn6ejVbTI8
tE7i5324hbTH/HlpVO3So9i1nszhNi969cIgg2PdysQy9FXbjhb1Xehjj8tKMeJ7x1ocSQYgxkgT
WxFcQNnT9aL6U28LZTlOyGV1SREMwAmWDQJZyRdkl00kEsjBSrIHyT44aUDAkHbpSk1tRl1rZeqx
wTz6BezCTiu+TGxu6UhDKSforokcTKWgF7P63CIz4GIy0VzpifYVipdeWO22qZWXEGTi2LrMOY7x
yNEvRvRMsG8+UuDoQS3mkrloSPpiGlTPvt1dOZLLyM7pOAJqjLvicyLJjUTtIB4D5qhJqqMm+Y6W
JD1iCqC4NXWfckmBnCQOkuAYNtT45Z2U34OMhNw9zLGJePOJctQAVnICL+nZPtVITZklBuGfZcvG
oPe4IyXthrkBoJKtNdEfZRSuVGEe3WqF97SjhsIiJJ3Hfu/ddYBjWsasXFiBkNwX9RhI4g9EPGZB
S7IySxYjrCGDJFwVhL84txN7SHSymDlVXMYp9bt53cDfFGpJ1nJSXEcNUtV8yvdR49rLGpUu4E3X
4y+cHl9Y29okH4D0kiEKhtnlnLApFpqSA9oABK0kGbSQjFBssS62VwaKn39BThdfoh2pr+Q0qBrK
fQRUZRlJ6mgy56Rl2XeVWRYHfLzHqIJQGktWqSWppRr4Um3QYf5TGVslLf0PyTilr32Xo91hKk1w
YvAQjyoVNklGNZDNNJKVmkhqqrDWwusIOaPBJK0ntuSrUo2ja9DBXLUlfRWNEI1OFQ5WJuw7rIjd
IlCgcDHaBV1/7YBIstoF7loxmAb6IP/iDYxTdjYzC/irC/tP15S7Ts2fMjfd2UBihaTFskYuDN0/
lWYlYQrJeQNYtgYwS8hoPzMlc7Y0VW1fTF41SxKIC4Fk0/qSUuuAqzUlt5Y4W3uHmt3HpNMIDr+3
ejhkC7r4K+HoOwqD8bySJNwAJG5IMDQRI+OtOfnW0pTc3CAN+1WpVUtabMRkSQcf2yptjgq2JiTb
I3qLw7WtB4deUnlhoaqLDBLUhW0WwJElvdf1xqUphm3pc1ctSfil9/XFUupoDUfJnylggLsuTpfT
EHArQATboIJ7kMEh6GAqGf28Cji+JmlHuVfxv3h++FDnr/g82MM8hUHeISl3n1VHHEk2B2v5pZLE
4sZcUPSMymLbgDNWJdfYBXDMCVBH9GldKhM9PBUIshWk1T6UXGS6d8PMlKzkUCavmDprerwioKK9
a9Cbe8ws/BrQcg61wZXs5YhY7VmIdnupr0cLOrMjMDuktLe3nYL3olMgN0qaswnWOQ1LSIdS2QHw
GYML5VsQ0I4OVS+XVGijhA8dS1J0aU/cKEmPLiRHmga8MoNkZs+yrlmjZ54FQKdV4NOgWCLduc5A
UrNVwXW3iDrn2mSfvSAV4FAHLYGenbnNGkdbB25y78nvIR6c87YMViJUe7rJpOxoprNTx0MuGdmR
L4utdn3pYdfb4iB/aKuIJh3VxUAytk1g24GEbofmV8sUO/aWpmRyN9qxA9Hd1flp0AfKLIU6K1Ie
ra7UzzvJ9R4nnIldd6sB/CYFfR+P61xywEdTv39NK/RjGOETsPBAUsMJWCAMhJYEWRPpnS3Z4jaQ
8VLSxnPKiVZALlwtSeTJXaOZL3UHsU0HVO7lku5usN0bC+VUkYcdAjXvJd3cr9Kn0plOPdjzMI9K
uuaXqY2XLY36iyhtnO1EHU5EabKWx6kwT+/qlukrl1x1rGZ7Fqt+oaXBs9NT+RY9HDBylWfV4NFe
ANAepsmVDbBdOsrrtrtVTETZkuieG8lTKhnvUEmGeSS575EkwJcM+HkAFF4f18IxAJ/Dis+zDJRF
kD6q5XQIRG/uWFecZU/SjtOvLEmcJ+fF2NRA6Etg9IZZ3/R2d5uW3UVroeBgQwHoF369wEFgjk+V
5NqTpKazFenztSGp93RpdY40wDwooD/BWoaCIDjCGi+1SrdLsvMnIPo9MH1goteeXx20SvXntI6u
kCLfquS+7gRE4Fi9x8OXbbyItkafsrlt212Y53SdbPuuq3DSGxl3M40idhfwqyJJsmr0bW2210IS
ribJukoIV1lGN13YLwRwaIBYrXOr1/pSia9T5goOBOMuBJ9lSY5WLIlauWRrTZKyNeUc1EvAWyCK
Qw6yK6MEx9WrBH822XWeQMTXy+w0pG4Hst3/pNnFbQzWKynde6KXj2Otf2LRuRol/ytFQd/pPcVv
ZOup2Ci62IkIKrUGOqwdCLX2M3UfAhUzNCKuJGUMSYpxrHX9ZUohug2u2Oo59j49OrRUQzXLvIAS
waJhxA854EWs9Z8TD+kj1auxEXckUY9zPQH/QBDkURebqvhapMOlOiYsIVRmNYgefv+kxtNTGOs0
1NC7E0yb52v0FGQie96l6VrnAdZl+ojhxWgZ7IYqij8uOwM1DOYWBxYaaNPcjjTvia6kVx6i2m03
utKLbVfZt366aif22WXJJJ+xoCzwaa46G4ScGfrnrmy5Oe7Epp0pKowPbiT6WVp3V3D17isN43RI
rSUq7duG6giFG+uzk2GHD1u2DVbHC6JM980u42zJsJRxMprH3fJEeDmSVFUam7ar2OcHeMhbt7sR
AKA1XBUFmMWuu8oR99NR7dIRDkhelhxgCO1EX4RzhkBCvOznXqwfi2LcV57dcby8tsMBsHpcE8Ul
rHko22AenlBHbRBzdP2VFdc3KEEeNM9O5iIzPk8KyMahwrEWMsiGAUKt62AzjYeb190DrqSNjcQM
NQJ53qWMAUS9WHlM3VMYn4rRv8wbRy7HC1D2IwUZ9Irthcpy1FQDubWHkO8BnT4rW5iF4aqNSxR2
gr0mlUsLYinUEVLsvtZNf2rNbuOXIJmsBrXGaBe7oInvE3nAbnKHUBdFvyyKvITcmK3HIH3qTdCX
VpAtikw99l10Q2j9pgITTEIrNL68B3MTZO0qCtP7ApIfSxVPaRXg0ScuUGAfXKUujn1ij5uIjWpj
RNvAKBYJwPwtfpCLzNeJyrKIN+WpbS3kLmj4aIKXG0UyEgMUwvOaut5nJzA4Y2t6tTKR04BYwRxt
08A/JlBwZNLCXZ5bp77Co2v6957ZXpiIBmeYCtNqACU5dSclCPdJ4uPoq5FNgJPcBIq5zQVaMmbj
ZVLnd61LMc0wNEiUouIEpO4gNrBYt8quKTTgpA15s+HYX9X4R9QUTACtx3GmYnxEcHPneEXHwRg/
Ti7cS8WzCDkd2Fq1wUqviTtDCL5xQi3bKYXxXNsGUd7tRgWJP7NlSDglApRu+fmQl8SBRaBv1LbF
iWedT7lpLm2L9hGfqSxUcCF584Ukwcss0r6QVmwn+YU8Io4jDbxJCmjJsABkbw8PQMCWdWo9O23F
lYmmMHV7mZBli8gq4PAMK8XBZx3SRTOsm70Bz+WgTf2aBvl9h7lEMnwaDzVFYL0Qj3us4uHKRAVE
PoFFXF2pafPSx6ynZ5xUzWBYEnMIHCoFryUIAkWkvXdbdNgeLZjOHzcqPRLNYZBZRjTdlCr0Ajjq
tJwpBFsdqci0N90JoleV2z2hfMoONA8+Nx2ki1bt1ZxtvqKk5iJwmeTLrOdjpsh5CHD8Wrf5ZjKy
i05JHicZVObr1bVLmZL3iWsNc/zaiT1jPrgUwX2dKGdy3WluQO/A9k8MA9wDsmqT8tjRXqIH70qW
0WeDIt28z2K4pOl4wphFMHrtf+2qkO5QTz6YUte3iZmBCRueArSf65zDbFX61SowfYImBxtHPd/d
0k+6W2D2INdmWCPUuTr69LhqG0ccG0YoFfN+TOCQoFQZ3epeq7ylO0afB434ycJQzkvHRyKXuxNL
QSUWeZkjY4HHLFygnfC3r7OGnUZIbz0pPUaTyomfgweajFK9yk02FAyJDDHOhmxEtFcha4gP+NXn
y5wnbvKYAA1bdE19DLvM4HBFuUf7isvqRPKue9H5bNBHxas3ffISuQYauxg6s/6MhlCfx3q8tPKs
OsRhPB+kidgh+4pMEs4vAUAqSN4rMH0P1cBzZ3rJF+KCFkINj0B6eeo9Ig+QbR19Khwr8pdtuYla
4RgDps/RKswt+BAq4a06KTIZ2bf+pxRaMAz95EGQgdeGYwBsjV9WPrAcV7N2aWloqzwBOdOVWbaq
rNsUHO0hIY5ykzcvXXbLdL9pm8QiJUKiPkr2ecj3zEaW19iBtCsjDbq9XjHndH7yOW29lvoVC23N
1zzTLOul4FhYcOQuaeHPuhQYmBb41yhXDoUia0L3kTo2i3LgOyPdjzpYFL84/ucSyAATQrovtX43
6Ea61EI7WRqEPvd5mvFxYXv4QYkEQ2HkOw3Vs7oDGjAq8JDCk6Obeyc1975ugMmvFqHpRXS90qfM
sqRNFimZk6DoiXKe1Mw7DEqHGCM8BEMICUi4fD65sSbGS/ch8dXTOjAuIWtfZHrrkiISlUD/qdTT
x7rFgoBKb4WOeAlNloXNMPBXuAAGFAqCPDkc6QclRrCZ0FW1L6Om3imtmLljEM9bePivmlHpwPqH
Tf3NS/Td2/XTH//2EavX/3aK17cP8ssYr+8WKfnby5xU6Zv8T1lf/9Y/+sN79esLvcsFe8pboqNJ
GfPDPPvRLoYy/Ae57vcrvWaS/asrJA9N2LTPL9AH9DMku1g3SNt4/UHan9Ai+/ZrVTtTTcCljuN+
/zUAhR/u0D+7B//641291D8Fpv35Ou8+wMMzfQIMoE0VPjU/3gLKZQKw6r93G366yg+3QZwJx4SN
yrVef7ivP9wG90zgdVNVvHNvP29hbL/RbTClOfAd2uL1hv55JPzzW6CdaZqNZVEiZ+XP+1ug6mdg
jnEcOtpvOhKA25ofvgnGmYGn0rJ1VsbXn3fjwDlzaR0LIB4/znjfn7tfTAX/V48Bphznww+BdQaK
WDdMHTvbnz88I0AYPCTcm990BPDFffgeiDMGOU8TMJbXH9wMP0wEqsU8oRo6IPXfbQSYpoF56ENT
gM48ZyH4VxngvxoA1pkOccbE5PH917/XYqA6msEX9qGbYKigehhI9ve14P0I0M4AdTssFW8v9Dut
Abb46AgwxJkDLssxEJr+avgbZ2iB+P51tgm/11cv9wG6+Oj8r9tnpmPj6JUryY/PvcE+iNOWdHT9
Xp9bFZr0Jn9syBtsAnUWNuPbzI5b+8cPrzLx0x60zW87g99v9XNhHXz0JpgwFZj+BHmFrz/vb4LL
Yw9owXLNt99+e9R+o8dfE5r19li+HcS+b0v+k02gzhSPjxvE2a9uAlsAWAc65kV8qL/Xc4DR/cPr
H1O/xdTHf//Y4fz4HPCYuDwoMp/4j+Xx97oJ9OXktv1jk4HJJoApXqhA7uQPs8sPNwH8HcAPjZPn
t+fgt5sRNVbntxnqA8+BYBPASYDh8HYTfjoMQVmBrAHR723q/Y1mAV23vz2cH/j0+hkCThOuxT8G
+g9DQFXP8FMDfLB/u+/+W9D5xx4A60wiXWxHfrz3HxvcmONCMngbE7/dMogoWBMfffy1M9fi9MO+
4v2n1zgYCfbF5m/3pX/Dc37sSzfPbF1QCVOxJcif99+9fQZMB84Jm+O3n9/uJui/gE39xyUgtkCm
Dp3A/Hb4/WkIqOz+ORsIdgivP//BIeDfmCG/V02BWCfPr0XV8KV+3by8lQv/8h/8UWz58wW+1RK3
z//z37Jm+u4f3ozFy9ulX75jZP/2rkz2Wu/84Zd/1D9fX+fb//7tA/75pd+91h+f6o+/3IQv1UP1
FIyvvxi/vc2Lh5TS7N8fQeBP4Y/Fztcq3z/eyP/897u3+cOT/6+uO3uowyR8on7946Xfaicfvfb8
IXl4/Ckk660w8fErp8VD9j5+i3Is6+9Hr4wCPQkflCvgtagc/7je61B5O1t99AVWVQhcUbmD9jaF
D/+1ln96/zpvxbuPvs45Vf02ffcB3uohH75wCC/mp7f8Vmz98JXz9PGheh7fvem3w9xHL32Qz9VL
/eOVv52QPnrly/DlGbrnuzbEt533Ry/99+LnsfFtN/vRC9+09dND9u4+f9spfvjKlbxClit/T5r8
v/7+HPovP97zbzuyj77KP8/e+z5n///NhvKp/DWD8YMXPuRJWL+7Fd+OqB+9FX+JKf/gG78On8Lk
3Uj5Xlv76Fu/5llHxfRu8vvewPvXF//V+vq9EfnnVfePBuOv/rf3Wwr5L56Sl4fqb/8PAAD//w==
</cx:binary>
              </cx:geoCache>
            </cx:geography>
          </cx:layoutPr>
        </cx:series>
      </cx:plotAreaRegion>
    </cx:plotArea>
    <cx:legend pos="r" align="min" overlay="0"/>
  </cx:chart>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strDim type="cat">
        <cx:f>_xlchart.v5.5</cx:f>
        <cx:nf>_xlchart.v5.4</cx:nf>
      </cx:strDim>
      <cx:numDim type="colorVal">
        <cx:f>_xlchart.v5.7</cx:f>
        <cx:nf>_xlchart.v5.6</cx:nf>
      </cx:numDim>
    </cx:data>
  </cx:chartData>
  <cx:chart>
    <cx:title pos="t" align="ctr" overlay="0">
      <cx:tx>
        <cx:txData>
          <cx:v>STIPENDIO AMMINISTRAZIONE x REGIONE</cx:v>
        </cx:txData>
      </cx:tx>
      <cx:txPr>
        <a:bodyPr spcFirstLastPara="1" vertOverflow="ellipsis" horzOverflow="overflow" wrap="square" lIns="0" tIns="0" rIns="0" bIns="0" anchor="ctr" anchorCtr="1"/>
        <a:lstStyle/>
        <a:p>
          <a:pPr algn="ctr" rtl="0">
            <a:defRPr/>
          </a:pPr>
          <a:r>
            <a:rPr lang="en-US" sz="1400" b="1" i="0" u="none" strike="noStrike" baseline="0">
              <a:solidFill>
                <a:sysClr val="windowText" lastClr="000000">
                  <a:lumMod val="65000"/>
                  <a:lumOff val="35000"/>
                </a:sysClr>
              </a:solidFill>
              <a:latin typeface="Tw Cen MT" panose="020B0602020104020603"/>
            </a:rPr>
            <a:t>STIPENDIO AMMINISTRAZIONE x REGIONE</a:t>
          </a:r>
        </a:p>
      </cx:txPr>
    </cx:title>
    <cx:plotArea>
      <cx:plotAreaRegion>
        <cx:series layoutId="regionMap" uniqueId="{9E379730-3322-40D3-B2A2-A902E8BA1630}">
          <cx:dataId val="0"/>
          <cx:layoutPr>
            <cx:geography cultureLanguage="en-US" cultureRegion="IT" attribution="Powered by Bing">
              <cx:geoCache provider="{E9337A44-BEBE-4D9F-B70C-5C5E7DAFC167}">
                <cx:binary>7HrZct24luWvZPi5mQmAmFhRtx5A8swaLcu2XhiSLIMECYIkwPHre8u3qtrXlZ350o8tR1ihg3MI
YI9rrX3+/XX5t9fm7Xn4bbFN6//tdfnHhzKE7t/++MO/lm/22f9uq9fBefc9/P7q7B/u+/fq9e2P
b8PzXLX6D4Iw/eO1fB7C2/LhP/4dnqbf3MW9PofKtXfj27Dev/mxCf4v1v506bfnb7Zqs8qHoXoN
+B8fHt/at+A+/PbWhiqsD2v39o8P//KeD7/98euT/seuvzVwsDB+g89S9jtnMRaYUfTjh3z4rXGt
/s9ljH+XlEmKKPvnMv6vra+fLXz874/z4zDP374Nb97DbX78/j+f+5ej/3j59w+/vbqxDe8m02C9
f3w4hudm/fBb5V36z4XUvZ/8+PDjqn/8q7H/499/eQEu/8srP/njV0v93dL/5Wj/cot/Ogmu8f9d
9P/GRf939/13YGfP4Tn/kRE/efCvV//L9b989K+89k+HHr/940NMk5j9lGnvD/nPT/5ZXvz0kbdn
H/7xAce/Y4QSnsSYMsFwAg+b336soN85IXGSxDHCcYL5h99aN4QSMpX/ziUiFPEYYxSz9yXvxh9L
9HeREMQEikXMfiz91/VuXbNq1/63Lf7z79/a0d66qg0eDgObd/982/tBBSKExzGGhCckoUQQCuuv
z/dQ6N7f/b+KqmcuXhepOmTvyjLKR4qfktamvCu1qpf2rV3xa/MlGbp4V0qUpEnBr+S8nItkVLzf
dj+Z7k8OJP/kPDKOZUzhHyfJ+/pP51kCi+aQxFIVnmZ8rNIxLq9RtB1jbXYkWj7OFb789Zb4T/ek
FFMwBgNH/LLnOMW1LDYqlXXi2rfmxZTFqoaie+RVarch64r4SiJXKTv2Z4qrfReLtJn4dTvxYxLx
45QUeRRFt/PL3xwNSu7/cI/kEicUwX+JgIr9szmc96PgsUkUxvYw2CHn2TY3Vs1ln089Ofm2uMET
uUS83cu1Vn+9/Xuc/8/tJYNISxjGEv+yvWhYN/W1kErPQ6z6an7CVTErY22pptlcB1rd9YikrW/3
GIVB0b456MQ92iaozRdWVY4dk1VcR7Z4Lo3dh0aVZXGQ/gtqizMm6yvF+Ipam5YJ2vkRX3T5XLBu
z0xxU1l8YXH0fcD1QbZ12jdXf31BLP7kggmCyGcCEg5S8V/tK7t6GPCGpRJsZco7dpr74iACu5CG
X/eSjipZ1ldHhzs24KMoxKzEsOg0FObOWvOy1dynYbDpWJOnvz7cnxk/wURyLCiWgkEN+Nn3pWhk
7/tNqtWhUg1YHMvGvLzb4m/2if/MCDgRccxlwhh6X/8p5/w2MTpRyLnF06t2YUokzWHt6kbpOuxL
F2d0ENesuaGbU23U53ETLpMrLox3j/1y6t3OxGJIZ7eVivOZp7Q/iK4dleAYDCjJ1dj2eafRK0Vt
Ct74FKZG4SXKw9ApLc626q7pWuSeb1ktmteWFjuW1GmpuwwsMKqeNZkPfZ8WXhydNi8LMY2qa3qZ
UGsUJU2j+tZ8RbL6GqZjFzauopWeyAYx+NfmIu92/7VkJj+Z65eSaYz3vFuhXMg1eggBfy7HNo0J
vlQr+Gkq8edwcZFPR0aVJFGuJ5Q2Oj77qmpVE/SxME22NtirjbtHg/EpDWVyXLF9pP0XTJf7ebOZ
bHD61wf/USx+OTjllEKRxzzBmL4Xm5/8LAsTrwW1UOunKJ230amGN8oPPlabnbPg+K1gceYkfdXm
qlyrPl2IpYqVaxZFw2EqXZ2VceZdNKmtCN9ZmZPZX7FRetXrud0VhVNTNap4XnPSiSst2mwhOKXs
tpB9Rnh7GDn71IrMyCKterRzHb+ONDmNHU4lwrukR1kYx7wcbR5xrMpE31lcHCbR3QtiXkIRX3Ma
n5axz6siuqF9+UKKaVVFW97wLcraKrqnS3Sw0/qRJO1909V32IdMtkUqExdDNvHT0jWHBIuHpk6s
wvxc9eTjgt0zpZty1Pu/sTz7kzLzXj/hhzHJkl+7bDSOXNttkqra4h0uliibBvo0zSu5DfWa96z7
DClW3iOkxx3ZzL6c7HKZ9Djko7Nf+Do+dwjh3KRRurjpoQ7ypm6KTz4esZqjNh/q+H7xIo1Z90BZ
gdSsyevc4quRF7c9HvJWpsZur4W0b2Fj3dnGs1A6OdZM1DuEqE/LuwQf2Lze6MjqrK9Hnco4lU38
RpvdOi+lYiIK6QRdf4gOiMbZMtMTLoq8aPSOTn0+eOpSvyR/Y71fMQrBFDoPYIEEx4wLEv9SCBNO
+Lgsm1DM2APR3Zvj62tP20MzhSMx5V5L8HuM8ylJDoMXD5Fu7iDSj+VGzsEUf1Mv4/d6+FMe/fM8
EIwCE8ISJH45D3PzyhZZSUUboopoOI1D2A1QjDJieDjgMKcIHCRtddr8Y2nesBnTaiVZV45pxL6S
he6ldCrCj9MON31Omc49GvY4jg5FdC6HUY0owNuHXT8laajhLaLbOUcvEXG7oal3f10aCPsVBP24
FOM4IRhJxAh7v/RPxQFvfTN2JQSFHBE/SX3F4/UBL8MJT8XNNkGNXdh3NkD1JWxWBS+lYnLHt4Wn
AcVns1is6FRuaqmpWpJ9QenpvShqN5UHl0y34JxOzR7vZqyPCbaZMeZOlxHEa3TeFvcU40pVRZOV
RaXqRPbKbYEpOWe+nnuFu/g8h7CvBbnqqIiyEG8yH4l+XDa0i4XbrwlXomliCJNuzKbYpzXr73EL
lk7a6Loz6Hou20et17vEaqr6OlH1DP1hxs3BjjgNMcmE5deSR5/qwR4hhE4RxLfeqCr6e+efiyBC
vo5zt1vzgSW71YhjojflqzVdeWjS0hO6IwU0tRi1e72NUTpyVVfMA3YMd7D/ATeVKunDBKbGhUyL
7tT202HVaEeap7nVV+s0nspuhEwqrdrM9jk0JO1MmyJ7qTubGhHvi23Mtqg5zOV6oDH6KHhyHvo2
d2u3s1XlVAUP4JtNKyw+TmZW3rrzzJtMdjZja/tooPkaT3b1WinOQqZFlxv9pumwaysN7cx97Jok
iyP61ZFNsZA8rGL9xE2cyZFeAuxrmIRaMaYQDwfAjyppyJnqRyIAJ1dDHuk2k5t5cUmRjmOSNggs
DI40247HTLU6HCeSpLMRX0Oy5V7gp5lQ5eZh57dI0ZFC679ZiT8UY6aHPk/m8hjR4Xls2Knoul0/
13d1yc51wLsBJfemFMe5MndbmsTjW7yIB7fZx1AOgGvwAb8/xbqTNTYVMt5jrPMI2VTXOvXAd4Rt
z6awAGGbcp9MtN4j/xLVfMzaRXzjogZ3VRAH5MnbsI8nes3JuF9MocoWwEc1NFuKCnQsltbkvIaI
amyW2DUbF1iwx3GEWATTrHUo1X0lk+uEV4d2MGdW+10dolX1g/+Ex8pDsb4zLHFKmA1wpVWo1Gkl
9Z6jbwNdP3vRAxWyqXO7tWhy1+usxpldF5xhFJ2WKNkl05BLby/Mx9ncFoeNMQjJJJV2zCwEbFuI
B0jW/Sy+dwJSoSq/tjXv9yTAedPNEWj2N9ah88KGIyRoprcKKxEvT3MFIA8Vfj818XlB5Z424GdO
joavn6kNx5mjvOm3vQyZKZtC2Z6dehodAL7lwdIjrkLez9BruXugizvapUs9c0Au/bHBMsUU5fWy
PK0kqKmPVDfKF891rlsVQwf1UbjdYPt41nvSAR5lKPeJzq3vT/0oT4X33won8hDWLaco+m7jPpxo
Ql5HqwvFGyt37qqd1kEltmv3dW36E9yVNpfILEY1QGeo82lHKex3I+pHV1+i5Vl3qihaVUV6H/ub
Yq4Ua8IN4jdls/cupIVtG4C6MvV8hECI1HvVxsAZg7XZtDjFer33rNtBLThGw6Pv3C6Wy4HFxWMD
3ikZ1Ps6h0K2EzXfe2TPceJOIkKQSUWO2yqPTFBt1wgV91ynk47Sqa1U4+jexAA1QzgmVXOVjHjX
WO5V+X4Iv0Z5KXQuaKU0kcteF+h2HqFkLd1bMd8IMF9EW8WiOCtdn4+83LvYHxfzXJnuoWwXmxJv
094HSHbAFGD6qmDHbraHFsmHxNP9IOTDKvmolj7K/Y/KBA/AL8S+rHWxqAU/VqzNYvTC10BSk8hH
4qxaqjY3G9wA2B6a4udxmgE44t2ow02vUY7NG+B4KATRwfkBHBxn7yGM6gRYOTSipN3UUOE0GVtA
tCyFN6mOjZlg7WNSdqeue5pFkUbQk2LrlOxdOtVPpGrTcS4OXsKj7GV2y6FIuryTKG+3k2kBQ+nk
Ztza1CafOhbv674/1qX5/l4W2baqqNsODRtuNBlvEGmV1FXG0Nc1rk6LVut0Ea+0KvJh0umwVcoL
piwUYtHOWcevSCmzeU3yYLha0ZjNsd8PGzklyfYaJD7LrslQsX4s3/PfyfYaWPmQevll0OdqHI9k
iPcQw1lUb6oTNpsN+ogG/ZnLHvwcstDBtrPJEVl3sjrVGgpvzVQT97sxQjsOQSO2+FNXmIsvmDLJ
orQWENKgIfT2EADSD/pGjyh383LoVvEQky5b9bVm7gZt37jflyXNRmuUaSI12/bSufpQAQnrSKUS
QDgOmMuiX0fzZYLqOddN1tlc6jFzNCjAemlEUF5xc1jcBjW1zwGtnBztvw9s+iahxWYRtd+Fdk26
uulLv67Z0H2pp/pu3Ma0icPRzV5n1fCtI8vz4plVoZxeB93vaL3Oiqzm02Y6mUUj9BoDoePrb3SN
8LEO7NZO4dD3zfeQlPtlqA0A2mFv6+ouyCjvKNpZJG5Ws1vjJU8w9KOBqd7zByDoQGOi/XtT5Vxf
FYJ9kgZ/nnp+bHGdj2Vzw0KbmQh9JhwQSWXSKrG7ecU728WZdXGVzpU4R2wXU3KyiJ7WrXucJnKO
u+LmXQKRybD3we9HtkEXp1lUMbXG/DqA5xLmCoiYulDuI3FLnwoXXwk+fUTz9mT7Jput81lRRDGE
HPSZZuzxodHhqhLEKyErNQ9q1eKTr/SurU02YX2D2viKLpC5W7+P5bAvDfC1apZph14BJZis6ESv
CIYU0qx7lqY7a8TfgdEr7u3dMFuT6ZX1qufsiNb42azyXHfsGtgWUussbga8r6H21jHEXlTfRXS7
rHT5KAtxbLbmEEhxMGN5PZ1GRj57cjLNeh3RnK9Q2eMVwOTwlmx05/G6Gyt9jHx02EbysQM60q3F
cRinjBOZthvLzHDskilrtvgcleyq037/Q7+w8Hc35EF3h7a83/ro0CBx1LY5OK6PK3Dw92Yqadwr
SvmhjycQAmk2T81h3MjVMgKhh7BnwDqxbA5TIvOtiY4Sr+eGTY9TDC1WRgdZols9VpcmArRWs6t+
jQAnY5LOAzkPS/Lwri5OfIEcWVLa4l0Rk1Tij3byI2AIcSyq7pEu9WMfXLpIRK/7+Y60QKcG0C5T
boiaZen2cyBRtmkPF4qOfbfxU02ic1F0NRAwf8v65VjRvlWgo1b5MrDrciK7Bg5dFs9VvIKlAXrm
sS8ecJ1craEHzSKAl0H3nSv0eeiifFntS9PUl9Wu38g46PQ9WKeFHPT4KbJRPvvwEMef2m1NN6gM
mpzruDeqLeVxLM1LNyb35d58pE01qDZBV8n00VTQv/UIMmlh70QPLqnwLkY2WxDZjwvfD5CnmwBY
ERcPSydvHKYZBb01xWS865o0qu1hZGHvIuinbUCTavr1CwbUoNh7eYX6N5PoYeKVautoX5V9Nizu
oVhCVq7kYuj2VALVAsX9CuTcrF6G/QiSnyPAY3GbJV06EeAOvoUKwB4tyB4TqYnSZrsakm9y8sfB
8OO76MuqsBcGmjsohG4DyccYciWmLsWdyPvJ5ZM0akPRTbvWX0O7PQ21h+pY2xdb114NcsnlNK3p
VLVv72U7+EJAzi6vTVRdb2bX0OhmrjkIjSDDkRpwV1mg1yBMrYBr+jnCmRRo14O0NoMgM0iu+m2b
UmPsSyX7J2yG8dpcuAiqB8BD+nQLcGloumK5o8O7rC4fcA+kwXOgz1E2L0uWzO3je7QPFIAiIBht
7DXhM1MxQrvJxlfEQenpK3qyoNs2nK37zsWf7SiOdipy48hptoBieATg91kMkJ6sh/be3dfUqzpU
F7BoIrppB/0sl4J+X+KnRnwVmr4ib75vC72Vprl43O9M21wVo3IhPiPZPNYlVMohS7a5ykTbvU0R
GlW0KDIAQkyi6akiZUjlhM61APPW3SeHh4usE5QGIX1Ka5AtebKvxygv6iaP6/muRe4eNLoxq4r6
jm6821vHyzzGPG8SpjO5aLqT2zypSkPH9WsjMz5NImP1AuJ1bK6FHaqjB31MxQXGu3ZuIGvbpARq
PFVXLghFY9zcNBEfb+cypQizW1R7fivrbjzyXraq2NZzNHRaIdrEB2RE/SnoDchWM3ziCE27qkjY
RxvA1l77Gs4Kf+rQR7dhgYai5dcZzTLrkDwWvXmRgFjnotSAIcEOnQxGAdC5rwLwt9J2eD+mbS2r
C9YRoFHefm87bYDpQdf2G7tstc8i1uIjnGg9J137UMfFvJ91We5I4oyyITnOpMqLVZrUCTqrZr3Y
Zu3gptN54HWn6sbsExTVGUyPLpt3+6G5gzDPe9t/YTAPgL7ivy827hSz7KMM9Lx1IUURuWYD+diP
4+dkk5+WiigYW79SGQPbJskLa8UdcMJ2H0lusq1t02UDlaG38rYM/UUE8Qno18lv8alJ3HXdeSh2
Ec+0395QNVm1Ru11Nd+VG94hcOdcQ4YKGoOuEd0Mhl0nFYfgSRShfXGcagB/C9LPFAB+vLjDqI86
EKfGmPA8JNqoWJNrwW2j0DBnI0igfdQOqe74BW1TyOZKP42jzvv4nUQEu6oNWIsZ0JguC5xogMD5
QmCilJmFPCwawmzr+ikFB+MDhbQHFL1CTbcmpSQulYyqB5+AjCLaW7w1LsOMRaqopgPyxZUjOlHI
gVPLWeYtXFLRGn0H/fySFEmksJ0uYUvUsnoV++h1BPlEFSJUGWXJd96syX528sqw8gb77kLn+DTD
AGTwQJCxz2dTnB0t3wGKaqLbRXeloqWIUzoACNRmX09iSusG8LTeQMfScZ3RdfyyUiA/bQJzAWwr
nHmIvdzW7SOtOpgUxNsReLkFVtLH7tTW5UNigdbPaE9tpHe+FumIunyhgaWYDQ0o1DUUbztcMHJ7
Lrv9VPU6LeO6vSO4eY2GHQyUeDaXX6hYD8u4tCrMfAWmMEMLnjhPLajABSueR03fCmp23aLvRGSy
SphvvWgfgREc+FDfF66uVRiozxoQ3SIucwGaJ0g6aDOqFtczlfu1Lb2SxXhXMXM/1BqnSNrnqCZ3
SNZzyquWqkYvnQq43Itp/hhr7RXysklDg0BkqLe86tqDnEZIKDRefI8LEG3cuX+ao+JTxNejKemN
he5s1hJIo/maWHw9Cgnl8mvUYaewnCB1EnkNkKzZO84PSH70kbutixarYTgvkyjVWqBNFR2joBvN
UAf5ha0ZQIMqn4MZ0pW9ULb41FuwBC0DtBGPEhWzKpNJm65yuOs1CG3wzRV41rA2Wb8iEDSATe2o
ieKULeRd8vu0toBPE+nMEVuz06i60Rzku5kD4qMLgHrpKjCHlHYXDe1VN65PIZTZ2gp7NWz9Edgg
zarwMnG93YqunnIikkoRsqS1m0DQouRqnotvVXBn6aw74s9gmM+rALFrNA5mR1sBCkVD/bl06LXi
85oRF8H9l6Cop/WBbuj7yugLQCXl0IKgC1XQPtHUpmQZutOUiFYtrPu2BZB128kcSNGzbBw6Dul1
B+C/zOshLKoh+lLOEGDzJOZMB3NjGYRGUa8nT9pJ1R5y2XeAiHA8pnNPLqBYOdJNwDR74Kfa32/E
g54QvASKA5xyKLb7bkVU6YXd++6lFhS4FQFQUszLqtbkI5kALxVt90z6KpVzkqTlVMEwA4JarQuF
boyGqy2ea5hXLnueFCd71x3HNXpLvH/2UiRpXEISjHqLla2FzWOH7jcXgzSI3KT6cv4YVjyoQVDo
3TNt9xMpjrW2lwYKXjPSKvU92KuPYURh4Qwi+RYYvcKu0DnSkAFmI2Vako5ntDkBRZsOowRpatXs
LnRfIoRhONBaEHUqBylVjg6Yqe3fcSo9tjOpFZmzScN0vfYR6BNhmADiD1HahZBk9djfNNV9hcKL
6HmStb35vIx309h3ecmRVaXpbqz1RzMDTmn51Urm68HbK+FA1BFr2K4W09+uIbGp30DmklI/TYyT
bGTQQ7Epy1vIKWYC2ncEetqg22c082MB8HzXEfoklvqqAeiHkKC7pgcCMpnwxSSgVrftdhirGSZ7
sz1K0t8AJarU2KzAwQfYZu13Wyy++S3lzXUtBLQ3YV+nDjjqNAacFqKtFa/xDVoNaBktP2/e3gYL
A52GUpKZugzKRe0VYSgch3chfSlx2GlXWcWLBbpS/1KIzmWr8CJzo30fY80woJArKOdr0qQgFLNs
aVq786a1cLt5j5okpG7GLLM8LkBNiBpFJg+xr6dJwXhMpz0dxrwAsWu/seWT62Z8TfnQ7seqHhVa
2uMEI+rHSvM4bXu0Zow3XpmoiSBuO5Y2fG6O7zPdwvjPs0BRvm5tDLJa0u1LvX3qw5px39eANgH2
NL55HgroHnwVd8Tcd1js4siDNoP3pLcFAMwb3TXjeSLd1w3ALUyku0LitA1GqrqMSvgewoWbKb7e
WDWpuCHfDWg/HR+PwUdv1TQc1zGBmiPpC1C/OrOhJ6lbQeCYK5s7weuUzpDSthy+aTHdy2KYgbzj
m3VaXuqp+9Kg2uzQkniodCIlWwnkWDRFznuwmAkriFvb9NlROMqmKyAAA5A3GO7U0sL6WL1EtlvS
xPMi3UCOWoo23Vp+KIQGNZJEqqEGUnEEYDAXYJEexg0ptQnILKAQVr2pdhixm2TYETJPoKFAE/Kk
edVz8Ti1OB8hZt8ba1Pop86vZVoMaO8bqIJ8paAvQzNKZbSwDCcdT538tAGG9A5kxRpXjbKg36U+
TPER4f46kk330YQqHdzmziYkIvc7kbASvgEEL8jZL2ocRTZvG0oRLneUTQ4YNoiFzNT9Jcj2dohI
fegkDPsj5JKTTyBQtPuKY17fwndH/P17GcQ0ejJrNOamCJ1qUmBaXDwOrO+uhqi7McPaHWo8wSWa
ek1JzS9kiWUWgzK2a0aYfzSgqMNc+9HBd3eglDaZ05DEKwaFrUaFovC1mRBrmHZvvTkgvkfFdDTA
lGBWzy9iLcgR1DiYGkwDcC4Me8B3hGDQicO4a5F47HkzZWUU9RlEO4KpP7laKzecymQfUSgDc+m+
FgvEKSAbxcN2SLQDWB09Tti9tok9iV5Ahay3FHpkRmN917OhTqOpuYRFnH0XchLGWTHfDGnPMDn/
b9KtbDlSHIt+ERGAkICXfgCSTKczvdvl8gvhdrkkAZIQi1i+fk5WbzPTMx0dMxF+SSfGoO2e7XZb
1WdtGyAA0Y/BnofhAG3InqjiDZyoLj4OFqx8mUYf5PeZyEUXcPFLPyFHCINN3ms634iwz6WHJSLM
+kw3znZ0xBsKJefShv0OFltYEImYB2BVmE8VLg14dZYG5Dom4jyvEL2VdkGhm6G6iWkXFD5BgUur
dUf95cpyjCozIQDP2H5l3lDvW1bxzNPuyblG7bZFYCji4DVu+t08Tzs5pN+gZMx5L0BfW+Ug93r8
a8Xl+2B8VhhK4hK7UBiXky39FiT+rc/FoV6+9hTEf6QFRM/adlejq/Kg2uJT2m4nMECSMZ/deRs8
vCDePphQ/bVMGpHBvVsyusghk8OszpSgpjflqvX0MjKL4VQVvtZflenAhHxs6XqBVCZDqJZkv7LW
lom/9ZmCvX3lvA4FzBt3IoHEQll9UtKyDKJy1qbNJbYI+ZatjwnRtjDa0FNkJ1M0NtCZjTcMFIz9
orMUx9Mce5m1Js60G/c98lVi6L4FXr1f5qImyaOu3DugSpxURe2SRwqcXbAgOg9iqgA96JUek3Av
0vatusxDsySnyYrSl8EMN5lnS0iTY7CejdcgoMMvYms83FXhJK/kRW7va5h0UBcFwoYl9QwWdHzH
JP3OqH8EtqSTPx3H8NZV5osbzP1CFsgsXZB1ClvLWXJyKarvupmj79xzyMS3sNLXzbo3sA2KlZK3
pEcOhzeeyDZZ70QXNNlMk7pYYUnk4ahe4nncdvFMPqzDBBnIiUy4IB/aGSbSyxjSz8FZWxCyvlem
QwWLAPfWzrvvGRZTzE+zBqnivfqwyXY/E43VW1u45ncq7qNM1fNNrcbkaoMO59eq3V/olDTqZZhw
fBnJeCbT+hrFai5CJb4lM5Rvf5Yj6KHO+qWCvWD7s1TtQ9ymBy4q/KV79qj3HXEKszNR+6EEMEtl
zZLXncHJQh22MRZ8Lmz1Sda9n0SnlDMfnFYn+0GonwO7nYU/0yPqSrKbW/mSzCWbJCwankaHQW/v
Nk5eIzo8zbF7VtbdTAwJDgCKDIbQ9uDXMqfrRz+4+kFTRgBFZrOPog54Ml4JKM1ECwjoH8RLgzz2
QWGjzyGA2zXBDt1YdJyZxDHZPFa8P4d9wHNYRw9iDp8Dmw5Hf+12TfA2CFCUqoatMSuA22k6SmPg
OsXxi+trk0Uao6nqGugi2LKatBsO2quBTo++BRvYjMcBlhPIQ09OzoVvT0aP2ZQ8k4HsvOZR4awA
IViPcnV7JpBfbLZW54a5FIx5Go6bAVG3dYdTGpszUGVkO44AQXrLR/1oWrfAC9P3i0rdng/8Sxh3
z00n8tamb10nbteBfEHReVi1v+7UCIxPZojf404r/+AR/+jX80VIAlRdvOHAdXAt66qMwgkvWaEk
wAG4HQj53FQgkGrwr4jhmSL1eYIaGjJ6s40bikbUvBvl9vVYvbYVoo9Qr9bRf2k4cgGkHQaU6viW
+Ie++96p5S5YW5QQKLMhuUFu6iNotg/ZEBhqQwk7YTRmjzxFUvCquqMpO4m1A5tV8mZlEdBQD/En
BTIIpMgZCAsMtC2P67D6gCtZ2XM9pNOBeLN/5fr4maty2oCzrcUhr1FQitSXpYsllpDkp/RiuSXp
BtCOI0o257T250wN7iFNvLc+9IJMQmupbfw8Qh2BcMNeE70gzTYBNjCHf1jjkKVOg1tiWSYeuwkr
jFbly7vVyz0bHSbXA+eLasyn1D35q96HUU665gwd9MHM3RmOqlPrmI3GWhCYKJPIF+XcGwDlo+FU
NeS269brvood6OVjLJddtDbDkTY+y+XFBqsUSmQwIszh5gfWDE9IgryHVdzmvo5eN8+ihPQ9djwW
2bL0a5EmwWFtlqcf6GHyt0OMiBnSCMmZW3EYDdKLfYWje5PNfbfyOzMml3JctLVZIcggrzjdBChH
Y7+UFU4IzENOE1Q2qaUsp8YiYecDa0K5ZCEpyZjXWn8fxvl+ou7ALZElG5HWWOPuKMbmrb0Q7NEk
W+Z55K7rjC1joverUB8ztWefCV10OridXf2kYGX0lKY7O/ADMbPOVqGnspbqrXNiQanCLu3FFe3T
BeWorkuV1le07U5jDaA6RvWViLqitZpeUVPfaE7kYWMHwbFrJ4a4CzJ8MMHtwaNNA2eeknyArvea
iAgcOyR9SRGnyWpeNVkMA/+2TaBBjaN5MYbdz73/4VP+VtHphiI0mIU1ZJjFz5vN3XtCXrct7yHO
ITbRyvQgPHplfGTJcBrv2sG8TCnEtCgKXR76PRhQcCRiRLGevOPYhVNpRw1vbZ0fhtmUgaL+xXpc
s8CbrxC4eUmqzoEYk6AwfnrnVSyFSAFoNYmSDGqB0REdEhnqo9dF34Y4OtloOgS0xat0QRlDIkDS
zZwWY+tc1BWCqtOUk4GdNkPpLmawj/BOtguCYjXj14DrO12HX/0hj1tzc6GI6woDb7sEaJmHmfDj
5b3iYjco9i2Zety5OikAnV2b5Oj7CQTIs6yS5Dr2JVy0iD1dR8rM53Cb9zDI31wA2r12L2OFNIVg
nyIht32zPFCkgLKxY0uOKHiYWz7IjGgwVSqWnUrGcppVmPU+afcIaV+nE3LYFSwYx9dDAI8kTLDI
WFRvTzZgNKsoXHIglo05kcewN9PNgimaeD54tXd0tmWZIUmXh/11YADzPU/RQqQ45K2e8ZoKcZ5m
Ut+HyRy2SN84r/15qxFi4qR/TCFT4jkHk80wXJOmivIlhQjOieNlM1/MjXEFE1QNxgTGi0Yw7tbB
XoIHn2Zqla8RRLp81k2QNWq9R5eW2a0D/+56CXdoNrzwhuG5pZrlfPkQyH7uDchsb3lfCsottJVY
5IhSmx1v3fP2HLaryNAaEeTByuFxDfE+8QEYOw90eW2v5SWpsqb9W9hXu3StX5ewxx6MvJNNOCJy
Jt1QCnq/MNYgxsKig59WRdOa7VGPQBoS3nprK6ymAIwfxAOZDBs8GApAgSWhEcY5tD1iMlyihvCu
yTgmM2/T9udWL0PhxuFWOh2BXEHuCb/PXnTPEpHeOA6AvnrVcJjbzzqNkLFr/H1AviFDSPKGNDtm
dH9uZJMv3eW0ottJjRL8RXQDdsZccgRK+wX7jlbt1zgErA/krekn7Pqq6TPEtm45FI7SccBTgKgy
atlZNqBW0rBbEC+GfF0Li9bbcv5F2VTtkPx/9/02m+Qq9gIiNTSGEVQhZEdlo7A0bT8ANGpd9uxZ
NWlwbpMqPZjx0+lnHPeHaWxZMYgBOSsLnIf4Hh0v8hoQyFRGSrhr0uPMcbx9VVM1Qb9CoR0wzVnI
2GcHWtiBcltY+JlTtdyFgj8iuXLuvIsm9FYH61jYBXPG6g06WN18JvzV0hhGTaCubTgfFxKpXSjj
dheNrpiNQrMeQGfGhUUEw8PKT0aoZ4MjpVw9Vq7yPiH0OlH0mpPoxiR9IWlVw/VSH5ox4KMIUbKk
RaKnNtipujovnkMYQ57FImuEtVK83wVYx/pE+MGHX7EX0d2CcJgmU3qgsrZ5z6DUw8d6RgsCUnol
csQ7V20obFGE/orURyQFgiB2Dij94jUIbLZwVeO7ehyO3uRn6SqafLLeL5nRXzuw7n4JvP7SS/Rh
ILRJLn7tafz9409PRuHnR9PdH7+8tET+8en8Wy/lX161/zSXZqrh3y+6PM3v98LD/Pp0lx6sf/nw
p4awv/729xapy41+9EY9mT/d4m9d9Fvv1X++0f/eYfbjoX40uP3VPf6v3k70jv7TcP63UfhbF/06
Mz/aan/6BwAAAP//</cx:binary>
              </cx:geoCache>
            </cx:geography>
          </cx:layoutPr>
        </cx:series>
      </cx:plotAreaRegion>
    </cx:plotArea>
    <cx:legend pos="r" align="min" overlay="0"/>
  </cx:chart>
</cx:chartSpace>
</file>

<file path=xl/charts/chartEx5.xml><?xml version="1.0" encoding="utf-8"?>
<cx:chartSpace xmlns:a="http://schemas.openxmlformats.org/drawingml/2006/main" xmlns:r="http://schemas.openxmlformats.org/officeDocument/2006/relationships" xmlns:cx="http://schemas.microsoft.com/office/drawing/2014/chartex">
  <cx:chartData>
    <cx:data id="0">
      <cx:strDim type="cat">
        <cx:f>_xlchart.v5.9</cx:f>
        <cx:nf>_xlchart.v5.8</cx:nf>
      </cx:strDim>
      <cx:numDim type="colorVal">
        <cx:f>_xlchart.v5.11</cx:f>
        <cx:nf>_xlchart.v5.10</cx:nf>
      </cx:numDim>
    </cx:data>
  </cx:chartData>
  <cx:chart>
    <cx:title pos="t" align="ctr" overlay="0">
      <cx:tx>
        <cx:rich>
          <a:bodyPr spcFirstLastPara="1" vertOverflow="ellipsis" horzOverflow="overflow" wrap="square" lIns="0" tIns="0" rIns="0" bIns="0" anchor="ctr" anchorCtr="1"/>
          <a:lstStyle/>
          <a:p>
            <a:pPr algn="ctr" rtl="0">
              <a:defRPr/>
            </a:pPr>
            <a:r>
              <a:rPr lang="en-US" sz="1400" b="1" i="0" u="none" strike="noStrike" baseline="0" dirty="0">
                <a:solidFill>
                  <a:sysClr val="windowText" lastClr="000000">
                    <a:lumMod val="65000"/>
                    <a:lumOff val="35000"/>
                  </a:sysClr>
                </a:solidFill>
                <a:latin typeface="Tw Cen MT" panose="020B0602020104020603"/>
              </a:rPr>
              <a:t>STIPENDIO </a:t>
            </a:r>
            <a:r>
              <a:rPr lang="en-US" sz="1400" b="1" i="0" u="none" strike="noStrike" kern="1200" spc="0" baseline="0">
                <a:solidFill>
                  <a:sysClr val="windowText" lastClr="000000">
                    <a:lumMod val="65000"/>
                    <a:lumOff val="35000"/>
                  </a:sysClr>
                </a:solidFill>
                <a:latin typeface="+mn-lt"/>
                <a:ea typeface="+mn-ea"/>
                <a:cs typeface="+mn-cs"/>
              </a:rPr>
              <a:t>DIREZIONE</a:t>
            </a:r>
            <a:r>
              <a:rPr lang="en-US" sz="1400" b="1" i="0" u="none" strike="noStrike" baseline="0" dirty="0">
                <a:solidFill>
                  <a:sysClr val="windowText" lastClr="000000">
                    <a:lumMod val="65000"/>
                    <a:lumOff val="35000"/>
                  </a:sysClr>
                </a:solidFill>
                <a:latin typeface="Tw Cen MT" panose="020B0602020104020603"/>
              </a:rPr>
              <a:t> x REGIONE</a:t>
            </a:r>
          </a:p>
        </cx:rich>
      </cx:tx>
    </cx:title>
    <cx:plotArea>
      <cx:plotAreaRegion>
        <cx:series layoutId="regionMap" uniqueId="{3499B93F-CFF3-499D-9E52-54FBDF919250}">
          <cx:dataId val="0"/>
          <cx:layoutPr>
            <cx:geography cultureLanguage="en-US" cultureRegion="IT" attribution="Powered by Bing">
              <cx:geoCache provider="{E9337A44-BEBE-4D9F-B70C-5C5E7DAFC167}">
                <cx:binary>7Hpbc6S4tuZf6ejnoVsSkoATZ58HAZnpdDory86yq/xCuHxBAoEQQoD49bPc+xK99+xz5mUep6Ic
TpvbQlprfZfl/3xd/+NVv7+Mv6yd7t1/vK5/+VVO0/Afv//uXuV79+J+69TraJz5mH57Nd3v5uND
vb7//ja+LKqvfycI099f5cs4va+//td/wt3qd3Myry+TMv1X/z6G+3fn9eT+h2P/9tAvL2+d6gvl
plG9Tvgvv55M9/NlfFMvv/7y3k9qCtcwvP/l13867ddffv/Xm/0fD/5FQ2yTf4NrKfuNE8QTFBP0
xz/y6y/a9PXfDme/JTzDnGfsr0dR8vdHn186uPxvEYW///bfBfRHOC9vb+O7c/BKf3z/85X/FP5f
D/z26y+vxvfT59LVsIp/+fVmetHwFOVM/tcDufkM/+b6x/v+/s+L/l//+S+/gBX4l9/8aV/+dbn+
b4f+m9D+6TX+tlnwHv9/o/4fbtR/v4n/yPHiZXop/yiOP+3j/3z07wnwL5f+T1v31129efvLrzjD
KP5T0X3e5G9X/vsS+dNF7y9ugjvg3yjBGcliltGYo5j9+svy/nkk/Y1mGfyH2szSOE05VF9vxklC
3fLfeMzgMpbEWUI5yn79xRn/xyH6G0/SOEtxTGLyeet/dKWL0aE2/T+W428//9L77mJUPzmIBl5m
+Otpn5EmCMNzOGVZgpOUxTiFBw2vL/fQ+T7P/l+GdXabspSIzcSZaNmPQEwl2npZBao3Lmbu/UHF
fdnqehbnYlvqd2cbmf9p0f5NHIRm0Ir+HAlBKccsISSD5eApzvg/R1JvSW2HKUNiC3QpeNjwsV/5
ZQnI5T5FpqSk3kRd1Udn9khnWPhe3yKLvtrJ3iBvGmH12OR2oodhjMpMRT+UnJmo604LN2dv8xj9
zDhdBU7GTiR9or80YTlMmRzztrttYzwWA9JGJFF/mmQ3HWc5XhyhbzT135cFV0WUNpNoCR0KTEvW
Lvh22IammDl+XZvtfljWMhv309ZiQeceFQiZOp90TM9b+FCDvmkD+1ZzOQq0sZJm3eti2hLV8oBG
etxQd5Q9f65qH3a8Wr5UvLo6BAswxss+NsoXlfZn0g+PYUyuLaVHLOdDm8EZuB9OyHa3XqEgmgBb
F7f06JmtxBraYu7M9mDJvOubqGxXMn4Z0yD6vj+PdVfnvF/d3iW3jjY/+6FK8g0Xid1nbXY0GsPd
FToQttPcO0GSBAlnxrSMqxTes/uQfp8ptQiFuSnCMJwoRm2+anVdI16oiFV7N+lrNchBpNw/1HKz
BzQPhdWRE6FbDoASrVB924mqpU/VNB3p9EG2aMpTubX53GxpOdBkFGNlgojV8NyN80NTV7fN1r0M
PsPlWEWdsP3K7jb5WNt5KM0Yc7Fi9KHGactRdzdvkDV0ap8GFj259X6K465ALt7JFFGBog2JzhK3
09vIzmro9mi4nb27Jsm2Nyt1Balyy9Ndz0h1cmSxeYu6qyEdvHmLd1p1UjD1LZYdL/Vqb6jmlRg0
VmLoyWlKpZhwW4uVnbLJfOnd9LIazPKtjW9SPf9AaiO7YfWsyOYB9hybNZd453hVKMro7UZDTpaR
34xsbMXos/S80PWiprlYe3i/W0KbWCBEhxJVctlxRcyB99XdtE03JrOdMIh/41H6ErNOTGSdDl1F
yxlt92M7KxEIC2Ja+JD3Y3Icl2gS6VT1Io2YuW0qWSDf0l27LscoWpqcklHmEc3uWTXvkOwesTFS
GN4f9RS/bWH+FurqTdPQ5fN2IW0f71TvdL4p/TZVaSuWtftSxJmTop03J9Z6XPf1fGnDsu2GeE1E
ROsvytc3nBm777PtC4TcCl2TSaCk3fYuYlkZbeEm4u2a27pSgg6PWZedI6jiNQnhtkUQUxNGLhRP
buDbhuJtX624yuf5pe37UTRRk6995wVUaTfZbucWNYhmcmtpXpK123Zry/a668fCKGwOU1vdUnyU
CQ5C+UtDpRSbX+DZdLmjsiF5NpLbuLaiXdwTU3U5rIqUsq0rEW/+IY6h/DlSrZBxfWeRfx25Sj6b
AHSI75Ftp3yIK52rODbCQCiong6Wt0ikLu3FVE/0JosaU/h2EJKkOidNJmIWtj1OslgsapInmdSH
Rob50jTftuxu2cb6i9y3Wb0dZ2UuocpJ4twDT6XP2w1lBfXLQ09Zc8Aj22WJnEVaeWHMluzqOvme
DRvb0YTtNrNMYuWNcGSM9/EUXrIQNYI2zd2As6as3bBvbfW1M5MW8+gfdEhfZnjKguLmpmL2Zdn6
WnSYPakp+raaYRFyY4dUdabQmyzcOq+itfEs6u3Oa7ack4IkYgzZlJNhcmJs8VhGfWxFveCHJjaA
W9Pw1tmkErOj1W6kxbgkt2+zanw5sP69ktu9X9smn9Ha7mJazMNz2tXzrfo5KqVvsx46oZ2PNVZ8
P3fhlADM7qSGxKjH7stIZX9q1Hobsfam67d8sbMUK+22G6ezr3JdnupseOIrIUUW0ijnQ/O27gwk
U4G25sjWVGwLrYR1Q5RjPS7CSEZyeKMdh+IXNcdckJXtvK+/OqpVmYwAL80y546vL1HSz8K18w7T
pRZu+0B2nkRg64dNBg/pURvRVt+sxXdqQl+qrCuTJlFflkSVC+enAcFljerWoqdRDDVdP2U8ucw4
ehybRxbWq7Vyz5E9TBFUtF99wdy3HqN8Yt2PJJCXQAEUMc+hkz9WQ+lIQ/bOIilQHDcFtIYvJIp6
YefkusrkWiWjEopGLw6xB5UpfEylW2ENlo9VrkXDq8tWqy4HVI/uar/cDaPTpzDsTddMpdHRY2uH
RnTT2OZIK+E4Eolbk0fdb0xAf5sFc+qp1+1t3acly9LviC/p/lGSlhSo5yjfgseiq4zPEzwCnNml
JHyjZx59r1tIMNvN16VdQ56FOZf9Zm/cMNa5Guk+aREXeghFTyCx+yH5KjOm8+prnAUxk+51i/2W
93h+nBls8MKwmNc05HWiv/thm48ypXmUIegwdl2EDfzL0maiW1RUVFF1oqMD9qGr3ayHQxTHR4Ii
oXWWPDAj+jpzIu5OMQY6Zp8rjj6aZBjKdB13PG2TUjHsS7K8rfUxQ6m8oH6PmJ5y35k3w9NOLIY9
9ONSIGAEB7rRMtFAjThF+dgs3cErDNv2Ter524CkKeWayFwx6FbO1uNucEQokvV7ub52rOd5Pblv
9WrqYhkV9G5Xf2BMTam78HXtgeYwm/R5H9R3yyDiZavPBmv7xYeWCNm1OVCZNtdL0woqSb3DCpI1
ayuar36EpR6MGEyo8yUMD1FdadG45iei/Xny5qB994E7kuVjv0S5llktklmyghjX5fF4Syc6QDFq
Luo2OsZ1sx5kPHUiTdg3xGeZ182dj+ARaq6YCMOyXatR2R1po/1Sh0Pkq7LyITmPiNw6FOs9AcwU
FVCAniVLuRH8HNSgxGIJyf3A15xXm4daXO9xhb94E79LoMvB9I8et4Xa+ud4W/asM8vdHgfKrylS
N02VprdE1jj34SplUdVVUmZRdErb6TR1/C2qZdl69KLSKcrR0Gqh0rDtOjXtU23OwL9MQ34MSl8C
sz94MuOig70TUTj06pNHOn5i/QytRXYQjG1ynpjTPGZURDPZEaaBXLXLwQV+GmXylinSHxmmB+q6
Vcxyx1c95nXEs3xA2WXrYlykSzcL5KNHEi03lqggSMeQaPGwUzjchwWoth+I33nuoyOV02MHoBij
MWeUzDkJzZh3zjw2HPAPLfQINPCmU9lhsUqLTtdjUSsF+Lx+7ccV5TEEPcM7EbSc0VD9WEf0Ohj+
1U/msUvrTKTdOnwBDG0FtFckeg0VgRzColV99F13OM5r3rY7mgG5bDwol40KyDYA3XAY51kdMi/P
K5nZjca2kJ2+8c08C66HU581N5g3zY6P2Vo4eQPuRZRPUQurE8wzR5PfAYfsxejqg2PAOvxoDwvW
V9vjL23W9QVd3R1op9c07vd2MBZQk168STcBLpAUamqfuTXHZArDTtpY7cjkD+O0fI2n9mMc8rCQ
nYW41g3JYm5tzoNRUPJkyQPPhrzCd0wvu9XTgvlzFg1ntrZBZLpYDG1zG+oLUIqvkUSmGLD1YkHq
UGfZXTonAwDfdmi6BMgT2qm13tUrPvXRSdHxusj2XBurhK+nJ9usN5KOebXwg2H6XMnuhPl0jIzL
Y7TctICEUrHDbOVHw9pXqemhvTEzbQCg69Jyu+/w/DT07mhwfwokfAdo6eAjG/WHIfN9w4enzXbP
1tavwMaAmkIyIIG37EIz6EyjPmWjf6xO2ZBeKYIGqocNCoJWV233hjZfZYCfO6Y/eqxLC6jFkvSa
4uoa9+lVIX60c3wbWnPpNWTAxvEn3DavSbB3qs32ujeneOgv07ruln7PU/XqMaUiHfV5S6tUZGNT
xn7+0ZJoP+rxkaXs4NPueSXmmdb+XlXR1bXHNTQ7kq33MyvRWr30mz9WrhINTq9jv/YCdn8tmEZA
zMN939PnbhNRV6psfkxXXdINPbYSOzHH/Sm2yXU03SWK5ZPLTh3mxefTpl59LE3z6uLoOkp/3Ghz
Hqw/1t1wkXZ+6kEnsfZLfOBz98DX5iPizAGrBMhMvSkazb7TGFglmhcBjSuvfHzMzHyfpNMxWY0W
dVdUjB+mMbv22bAPxj+1WGUgYs4JQIhF+rmW454Dw21sso9Mc44x0uIzCI6PNHIXtK1axIm9sHW+
71dwIsxw0dmnXLNnYC4nkvn7oOcnP6tX2tbfFmlPTQBwa6djlULM8/IUFupE6/U5yxIn7rxUULpd
0c9AEqqYtEUI+uwdrMTYCFZVomvRmcluADzIrlgCnfMg3jh1Rwfxolp/yPV26fWlSfQg1sxAD69m
eHn1kejl/vNRawRH+ChUlF4Wty2iukt49fDHBX/EU1mnhI7m+2mMgHC/kEGfP++8quXJx7yYVApk
tCILeCdR2XGBm+0iIbimyq41h3is44Vs1yfoxnu5oVsJxGU2EHVHu9M0s8Nn0jTSCyyXgtHsmqH+
QvFhstWxhsoyPNYCuvIVk+pp6tQfyTrX5tR49cGRvkM4LTrYgAIl68syJbe2obYEzBBL3MFKrzdb
vx3WdlOCDOyZqLjOa9DTC+udqAd/5ye3iaxqXT4H/oJYegMiJgNp10YFTZfbsLVeRBOp90OUHltX
yRxA996AwVH4+G1kFbuNHLDLcf4+qKpIED87jUoQol8nMv2QWEWCuLYV9aeWQxMTC8j0QBzbj8l6
r+nYFtA+7rVXQM+1FKEC4EgXBgqpuYD4iz/ti6coky5HTRUVddtmRT2wcln0da0KsLtBAK382Xpz
W+vwEtbl7DY9iYVFFSSOMBUrHQNkWIbV5Q4ULyWpK12ajqXJQ8ldRoRXy9HHZi5immZiaPPewxPu
Wdul5RJ80Y9VV86Mf+cLSLNWbi+bQ7QcZ1a4NBwqoAmlkkB7Y8JereoPbJHhpiK8zoMGbZkEEIly
BH1shnoXJpBAJpv2pB3vjK8Azh6zehSAe3HPRmF03B6sGlIR/GryrkcPaAGAcwbYfA8MajUyFm0S
PbfphsoUA7dYZE1EPPBL42bA356/14MNn7t8w9W4d2zXzUlfeLv1ZVWD/OiZJHmEx/RAKduhbdb3
jY/zMUrfFxUPR01sMcwgGCKSpOUcPlq8vVBqURHceENqORWfjpHtzM7VfhXLHB8r7n5uzdCKgZSd
jIB0gQQoDSxaHhKAqxArlSsnn1PeQMWT8calUuVBRr5Mk5nmvJ38Jcv0XdNuhx6E2eBcli9qXso+
tbaMk/GANpmBr1MRMQ96F+KR5YHVRYqsyfU2t3eO1ultpuafaAHCAuKJSmt26UYvDsf7ebK2MN0n
pibyLann/edX34zHpAdqwglNb6u2z1Xbvmozp7uIjgNoEB1yVdtT1wLiW3AMNQC+1ud0YLpUfQqV
uLT3VaLvK8UBq8qJx6hoI0fLBl+yBDaZGwf8bgP50cStFcPooRQjrG8hvXER6fpW1l0QiZ2O49SY
PNmGtUzjCAFx/JRwyVCYT6WE5nQWzWCP87YSMMegdVsbv0Oi5RKYSrPFd25Au09/cLSJOzU9/9pu
HhSV9ujO4qVIYSCWLzy6mASEol34UWV0K/RiusJUBzevT7Wkrcg6OZddNh4lxvBhWF8yR6ywDbic
KnuPnQd0X5NLBbps0vNYKBOWT63Z75oUX1wG5wEBccKqCKT4fIwTdyfbZMmZr76mq3lSekRFRSdW
yKncZiiTtFrksU83EC62SLFqAMzityH1zSGkFOeJ2fI18oMIvGFlJaHPYp8KVo9uNxNcleDe8aLj
6XwEy6dt0eOo1WFUgMlN38b5xAcxzcO9r4QGLlfU2QzUHbe5okucLyBKi6kdn2OZpUXI2i/gwad7
bHt7pPisR2icJLU3ZO5+1tY99WEZdsgPiegbawHNu9IFB9R8Ugda+RyyrSqBPtQ5hg+LResLKJgJ
BH82lpBUIGQmc0MrsNTXBZ9JgIY9B3uWXfaNkdrfjOBRLkn1M3H+ZliitmxqSPgFpWDB1AA+gwaH
K9ZQawjIokhT2t9O0KBBV73NMZgdiQPdRfyeLD3Zj5wUBJM6N9taEHCjRQtNxvXmzrn61nZhKlFE
+4sNJxtFWe6oTEs0tXVh2DbsatTHp8n1fRmPw7uZ+q9maudDUtHbJul/RODx7Ae1/TBRymHNuOAN
j/Pqc9uIaxbw4iehxvuIkQ08TQy2i8uEpyh87Qa5zxJmoA3EtCQd+DQJPXhv+rtpXuWu6Rx0jg4D
JC0qr29bj9MDSI+QmyTdihFLnbt1dLl9aQkecj7NnVj7AB7nyM9qm5Z8Gvrltt7mXYOWh4qkGVDZ
8BhvLJRj9BVH8jkk8VcwW7bbupPtrnIARXyDNVJxh4uNkpwZDk07rURm6WtL2PJ1iPg3oDDxbbTN
D2j8rmh9bpIsAdMx1vk4zk9xH1W7VI+qsAr02eJBJksMTQl1RqCGsjLldGd9OK8+6s4Mmj1Pgz16
3CTQ8ZEsYbCERdM8jaOk5eKw3OuVwLhjiSWYXZ+uJ5Jg5YazXuVSTl12OyYABstKwVAdFNtjAlvp
Nb6tF1CNHXIXGRBQgc4YwUh7rOQMirRzW5G59XnszUMGkYOT2KW7OXZgODMm5HcwuENZH0zuHBia
fpquCCt8lmE9kC6oA4vlNzUAZ2F0indgIMmiWfDO0rj0Q7yzJLoNg11zRPm9mVwo7fJzg2FQKTto
e13fA5r4w+I9OL0NVHQGjT2m433crMJpYFtsqKDExlRBSi3f1DjwMonWqVyx7ndqaMH06FCOk3gq
QpvdSUuAAcz1Q5i6+FZPL4BMyQmPAvfVuNuq9catrs+zPrNlT6rzJhEuBlYfuSdgHvSuQHyoj4oC
D/RbEEtjfwzePdIRYEeDL+G6xu9SN34BwzAStgo30FOHvVP+ezVLfDBR+7MmXX2MiYtFXG+5mRcK
TZxE5ca8evAJP6YdEisMvoAgJLfK/vAgPo+ezq9MN+9ex1AxmUfFuHpRaUUAPq9ZbxhMGKguM43e
9ULuTexAg1Ky7qs0+dJPzU/QBH7X2XrK95qmVmy1XYvJAGWF8UtulygRoCfmI/PtN9PA5MJoYwvc
cp83IzAntXkogam+Q0rvB66m28SGQ8C+hk5P2GHqs0sjl9zjAGI1mdcdqRkrm3VieZLINWdNtwfH
MtlLFrcF4XDCAtgyYpi1WBBkwwpKouHc5k73z67rTh5IsqBV7ASfX60zrUA4amEWKO+GaOdM9+xT
yC7egYAFqv8p3Xjk7kzjwJrO9k3bgTmwgaZr6IfXpGxVynKdgIVOODy0X1i5jqqMou09w80g+hG9
VfF64AN4PQm1Oar0UsDsKhGWD2ACMnf0M1sKn4VsX80ZzP7k1IsV+aYYB2D11RpGMTefs8fB78d5
MzdkIt+7OfZgX1tU4vhVzSo6xOoBCJAUSbM+Nih9G2BQICzDSUn7rlCT7oB43KccvNAEE2G3Dudh
2lZhQhbOYbw29hw7yEFfQ1VIDenEFMHHNe6B9S0/182dpxC1MHNoZDFFYJP0FIahCeD8XE0KbI4A
k86ZixFPXyuri9STtGCNBgdNnYeeoVuU9C8E9HcygPbgBN/Bu384qWH+BjDIvc3yjYheSpgiVroS
KLBnBmR0wFI9r93JOrzmkfwBI5P7DeY+ObP+Scn2OV2b85z4+yuV1funoFXTa2slNKhQJAbCBb0Z
Te3rsgHPIubeKp7rBljDGtQHxdV9mKod2UKR6RRA0ZzqNT5g5I6fujnl5GZABrxqdV7scFmq9sxt
d5pn/Vo12RtTYD4k+m6ZrzxEixgJvVZhgnluNBzmKlmOrGNKAGT+4GMj71hHb3rsdd5H0L/SJtNi
KYe0iaGxEpiojtF7iMnjLCOyq2h/wHwFzjJ0TGCybsDAbd5l29009ZWIPNQQlP2zrMZDrSF3uzw4
c9OQxhXWRqD+YAiKBrDvQ5yjdAJuh8OLRwM6+rR/mSlCQluv9kPVvq94oJ+Tg+uwhdcVhwJN2ZXq
6CE56kadA8murVkWAa7qJZIdjKGHy5TpU6zAdkjBWol2U7XcTzq6EtxdLGnO0oLTUINr3PJ9VkVl
6qprU9cf1vfPctEnw/x9X7n7OspD057SACMnp8xzk8aHjlswdcF9xNWPv5aaisYnZepXA/SxAsG2
gj0b0ubZcfhi/aWq9svnABR5djUt+KoZTq4c6GL8ox8cAi+5FSw13wif70MqbzK95TyFezZASBLQ
8J+mEbhD99K7Y4WeKI8LOTY3NV+Lhc73zkMr+izaFDfA3/odhznV52cDCC1Gql6h5+ZskJsYu2LW
AZwMmHRK8kCW+YlXzTOLQhkmsk8ikA7JZxZ9nrR6iIvze7z5p8X3pxbDMsyQZyOMifpNgHX4IZfp
yVlI/GjRwvv5KUKzCOlU+HU7Ouh0qusuOAXdDzuCZ3OpN7DS4D0UUN5A6B6BzTa1HQxOtHxFc3Ou
wDypenaNyfSkJVC40F80oAcLYJb8kflbsveWP9gZ7AfVfFQRuALu2G48twaeiFqwVeP6pptgqYlh
BwpGGQy1PlCcCELHD/gDivNURQ9IfXFgNSE2P9VVevVb90cVmWg6OayFqbPrIGG41vr3dQC6AELt
1rZD2WuWHQkGTqFglpEPnyIlXoYPOoFvWrf5luiw8wPM8TqyHRJgZTSCv8XA1v4YM9PuB5bsLCO2
nNfourHsHtIYpmd1+Njq6W1eTQnt/1A16f8m3Ux6I8eRKPyLCGijlksfRCkX73Z5KfsiuNy2RIki
tZEi9evnpaumpqcLKDRmLgkISTCVUjAY8b3HW2o17AUD5PvEkXPtfVSB90hNTXLqDISlbSloGC0n
U4cuZeShMVdPvZrRA1FoI1gNZ8PSv2wtEQWq649lHm5VC7GU9lgcjYvQ+yGJo40EbwS+O9CYN6Du
Hqocm4u2Xm6kHq7XMbqoesmQIOHsazLFKG4rSZPCM3gedIbWMcwQ541a7huIJj0N70i3YFI89rZL
LYD8s1/37aN05HGTC8CnjqHLg9AMfnAVevpjiLevKo0gY4QDzSM9XqxDfyOVPioBDJ+JBPX+drl1
3WMcAqhop69SOIZQbLY5gXJajj0P82hLDyFp8dpkqG7tFjAfvC63vYI7opUMYIANPH0eekSTmXM5
Zs8tf4IfihZjhbSeItul0crA3UtP0eMwkr3tmqu023b1wgXIE5nORmvLLpBgAL19nZb5YhLtY5dC
PIhoGh3qOL0UG/StsXv09LTuxOweoBrPkC3RoeqP3sqdDeoz0WxvbWh2vI8Fs/MDtf55bKN13wfy
Wce0iPztQwDBL7ayJaybMeMDZfMClOMt1cBO7Gc2sHEItMQjGJtOPqTJCjJsvMiy5eCC9aqeKzY3
yUUkgI7Szew7rw5ZVvvoPXShZ03zqk0euNwrylSIpRm0Bt4nejfR47QKdLwAfSR4DggAjsZ2YCBj
Cnk5JoSFXJZDsBSyjQ4IAMB2SAuxwT4wK3rW40J8EE97DK3s/cIbydrV5aOaCBvwvyoTFWsn9yKY
LgMXvqcLq1rA3i75c9EaLxWrOJWNLDaPQ4mou/uRytda3IWh/kqaybDawPbD3RSwnEwtgWYAeqdH
dVGlmcurpvkGYHgZKOyEEWdrAGqUnWqm0BHUQsB403DiZjM+1EgQosnNlsw0hzkCHo01PFM0upsr
/6YDmKk8/0muKWJ8Cb3cm7slbzJxlQTDLorb+8iIxylsn9zUNbtEdFcDf4iqmtnQu29nkmerLt2A
rTOu25sKRUaukm0tnQ8/QJtF6GtNl12njruzYfTeLKTGsYvxs/0ORq0yXeVuseq8Ec4vl6hJ2FpD
RoiF1+5H0aFV0FCr0HujnlvUt5hc9ytq3zlyG8AbdXAlvcbr49I3Kau/NH6c5EtWH00CXplhjy+9
+LaKsEIq/WXO6he/FxwGn5WA1dqHykoNQ0kWlfXm77ZN3W08jcpFoBfzs6yIIdMHo4ImAi3PNBBg
0k0ZZmaIolVMcu+ONplGvkDCdH2jyzo9NHysEWlyn1Aa7Sh2/cLiL4B0fNkEHrPqyJSvMcpW57v+
rJbbrgmm9lRADYzH47eEQiceG6ZXszITIBRGZ+e8n6g+VvFy7VXK7ujQ9rng8s2CAO1WDdjvzGQK
jzc3Y6qac5h4dtk4A8mkTzyjKxt5new0mQ9BjG5xg2wx8fVOTx5n8Dex9thHlNGZRlcjMlJSy7fV
IlyMJs/L4r3Eo4ROeKDuxWpAiT4QrxxtOBWGF7wKz9YK0QNCLQo0mRdxGMEKJUoSk+ex8fa0Pcmr
wrsmPfloVXjQNnyPx00c59A9JFlTYqOMPfMl6zq+oxJl72b5u9FdfHQqlSyA5Wr+FvjjZbrqr10G
AttNIIJoYewhQZMyd7eQeS8h5990HOY+EfXPS2Rd3mj95VQe9UC8oX++ZPI2CPVBWmw+BtUWN+N5
XVHYVORQbki4jdm+tk24lhptWj6v/bU/zdN50/p3A0QdvforFNpMnBFsu1sYXMxNW3qOewBiDWig
t7xv3eMckDSHneRWeeaY9oSfbxxuwz5JAECxxmwqR/ApKN28n9iKL2GfiV5sqC6CoFH7hCMvrBFw
FGh/jj43JyuyF0BI4aw83wi2Sg0/WD0hCGOQ6WVBEMq+fgHouAwWSLHcuePGq64kGffAHU5w2a1A
lUPPepX+qbqO5mNqC+gK9+li29x3W12ENjSgN7C+NbAYjCgeUpHyvZ0FwYo2dCendGKJjE0Zb4DQ
U833xG9z1TrmxZN/GFb3SvGWnJe1UPTNMwlH891o+sM6/MNp+t0B+6YGN3Fg6L9d/nGvYMrrPz3j
P8d8uoT/c3X57yMBvx21f1cnF/D890Gnu/k5F379x92dzMP/dfGLk/n33/409p4m+nT03qtfpvhH
g/7qif51ov/dGv0516cz+3dz/F/nE3D+4S+P89eb/34a4x8N+vFmPk+H/PEvAAAA//8=</cx:binary>
              </cx:geoCache>
            </cx:geography>
          </cx:layoutPr>
        </cx:series>
      </cx:plotAreaRegion>
    </cx:plotArea>
    <cx:legend pos="r" align="min" overlay="0"/>
  </cx:chart>
</cx:chartSpace>
</file>

<file path=xl/charts/chartEx6.xml><?xml version="1.0" encoding="utf-8"?>
<cx:chartSpace xmlns:a="http://schemas.openxmlformats.org/drawingml/2006/main" xmlns:r="http://schemas.openxmlformats.org/officeDocument/2006/relationships" xmlns:cx="http://schemas.microsoft.com/office/drawing/2014/chartex">
  <cx:chartData>
    <cx:data id="0">
      <cx:strDim type="cat">
        <cx:f>_xlchart.v5.23</cx:f>
        <cx:nf>_xlchart.v5.22</cx:nf>
      </cx:strDim>
      <cx:numDim type="colorVal">
        <cx:f>_xlchart.v5.25</cx:f>
        <cx:nf>_xlchart.v5.24</cx:nf>
      </cx:numDim>
    </cx:data>
  </cx:chartData>
  <cx:chart>
    <cx:title pos="t" align="ctr" overlay="0">
      <cx:tx>
        <cx:rich>
          <a:bodyPr spcFirstLastPara="1" vertOverflow="ellipsis" horzOverflow="overflow" wrap="square" lIns="0" tIns="0" rIns="0" bIns="0" anchor="ctr" anchorCtr="1"/>
          <a:lstStyle/>
          <a:p>
            <a:pPr algn="ctr" rtl="0">
              <a:defRPr/>
            </a:pPr>
            <a:r>
              <a:rPr lang="it-IT" sz="1400" b="0" i="0" u="none" strike="noStrike" baseline="0">
                <a:solidFill>
                  <a:sysClr val="windowText" lastClr="000000">
                    <a:lumMod val="65000"/>
                    <a:lumOff val="35000"/>
                  </a:sysClr>
                </a:solidFill>
                <a:effectLst/>
                <a:latin typeface="Tw Cen MT" panose="020B0602020104020603"/>
                <a:ea typeface="Calibri" panose="020F0502020204030204" pitchFamily="34" charset="0"/>
                <a:cs typeface="Calibri" panose="020F0502020204030204" pitchFamily="34" charset="0"/>
              </a:rPr>
              <a:t>STIPENDIO COMMERCIALI x REGIONE</a:t>
            </a:r>
            <a:r>
              <a:rPr lang="it-IT"/>
              <a:t> </a:t>
            </a:r>
            <a:endParaRPr lang="en-US" sz="1400" b="0" i="0" u="none" strike="noStrike" baseline="0">
              <a:solidFill>
                <a:sysClr val="windowText" lastClr="000000">
                  <a:lumMod val="65000"/>
                  <a:lumOff val="35000"/>
                </a:sysClr>
              </a:solidFill>
              <a:latin typeface="Calibri" panose="020F0502020204030204"/>
            </a:endParaRPr>
          </a:p>
        </cx:rich>
      </cx:tx>
    </cx:title>
    <cx:plotArea>
      <cx:plotAreaRegion>
        <cx:series layoutId="regionMap" uniqueId="{6E20F9BE-F4AF-4252-8213-7D116B7F1F72}">
          <cx:tx>
            <cx:txData>
              <cx:v>Stipendio</cx:v>
            </cx:txData>
          </cx:tx>
          <cx:dataId val="0"/>
          <cx:layoutPr>
            <cx:geography cultureLanguage="en-US" cultureRegion="IT" attribution="Powered by Bing">
              <cx:geoCache provider="{E9337A44-BEBE-4D9F-B70C-5C5E7DAFC167}">
                <cx:binary>1HzZcty4su2vOPxyXy7VAAiA4I7dO6JB1lyaZXl4YciyDIIDAM7D158syWO1trv7hG/EdYWjWkUS
JICFzFy5Eux/34//ui8e7uoXY1mY5l/34+8v07Z1//rtt+Y+fSjvmpNS39e2sR/bk3tb/mY/ftT3
D799qO8GbdRvBGH62316V7cP48v//Bvuph7s3t7ftdqay+6hnq4emq5omx+ce/bUi7sPpTaxbtpa
37f495d7rbpa37188WBa3U43k3v4/eV3F7188dvxrf702BcF9KztPkBbSk+o7yMe+Dh8+rx8UVij
Pp0WJyEVPgrC8PMjz+5KaPY3+vHYi7sPH+qHpoFxPP73m4bfdfrx+MnLF/e2M+1hthRM3O8vN+1d
Mb18oRsbPZ2I7KHPm5vHQf72/Tz/599HB2DYR0e+geJ4jv7q1J+Q+ON93c2z/TwtPwEJckJIQEOf
iCcgxHdIYP9EMBqGviDo8YM/P/oJkaf+6M8Hn+vP84h8aXiECBz/tRBZlLrQd96VLe+U+bkmwogP
VkDx08yT74HBJ4czLGCfcDsylb/frefxOW5/BNOiPIER/1pIRXeluzM/1Y2hE8ERE5TwJ4z87zGi
J4JSBDAeWc3f6cnzsHxteQTI4cSvBYe8a8ByIFr9TKNBJ+CsWMg4fRYQfoIEpr5A/LPHenJjf68v
z0PybdsjUODUr4XJ/m7WPzO44JMQ5poHGD0X5jE5CTgXgcBgN0/U4lOcB6LQlZ+P/f2gsv/U7ggG
GNWvBUN0V9y9/6mEyw9PgG3xEAOnevp876n4iU8DzsBXfTn9LSB/p0PPW8fXlkegwIlfC5RlrbtC
e7cP5mHWdy9Wh18/03XxE8x9nzLf/wLBN5QYiBiiggXAmJ8821FI+ce9ex6u/3KbI+yW9cntyerX
gu/2rigeXsT/5w/b/NSIw04CHxHGsP9cxAlOfMHDAL6ezqIjT/fUqw9/3avn4TpqfgTT7cmHkz9+
LZT2tnx/V3/4qYbFTjgB54f8TynM90Q6hBgUYs5D9gmh4HPc+RSLnnoECeF/T36fB+fTWKDlES6H
E78WLKd3NSgSP5qCf5j/+xBvGPJDP3ia9e8xAWeHKfEJYfTzM5/AeOpH8/ng32cGXxoeQXE4/otB
YQvd/Ewo8AmHBAb+fQ0s38YdegJ0mvhMfFVqvmUGp3/ZneeN43O7YzzsL8YKLvRDaU37MwFhQNWA
iCHMn4gAOKRvAAlOQkJCgrF4PqJAhz4cevTPbeRryyNQDmP8tYzkolM/l5whSGRAsQRLecLkSCXj
JxyDZBnyo+Dxh/srkvi8dXxudwwEDOvXAuKmPjgLY70/ita++OODVj/TUvgJpZgGIjjSXfAJEViE
AftKpb/1Wf+wU89D9OxNjvC6qYF//WIM7Bro18PPVTIRqC4MsvzPIsD3xgOZqe9jjNknKoCOlMxD
h/RfyHbPQ/S15REuhxO/lh0dss72ZyozQIqZjwPMPgllRwQMg3IJuiYCkvb4Oco2/7o7zyPyud0R
HnD414LjWt8fVP8fxdh/Roj94ISJIOCCse+iPaYnGHLLwD/KGx878L/IST63OwIADv9aANzY5v7u
p5Zb/BN60I0F+spzv2FdGJ9g4MAhO4Sa72JJd+jI/wKJm88Nj6A4jOzXwuJV+XO1SkpOQg4KPkZH
TomAuI9ATmZHGPx1B573Rp/bHSFwOPz/NwLPF6yfluVTTvzdFf+0OO+fMBC0GAL//9n5f2sKBFwS
sGAhAIzD5yg2fCqf//fePA/Gp2bfdfz/cS3+v9fpv+xdiKE8tXjc9PBNqf7HZx+HBzsxjpr+QD76
dGrzATZGYEEhh/iymeJwk+/8zee8+Wl6v2nycNe0v7/EDJQTToOQg51AUo+Baw0Pj2d82FSBADig
zIwIH2zL2LpN4ZnkBAXg9hAlIVRjIAA1tns8gU987qMQSmYgS2PCvuwyubDFpKz5MhGffr8wXXlh
tWmb318GHL184Z6uO3QzIBgMF9xrANktx4JQeJC7v7uCrSxwOf6/udOTwoVHJQ1GT85GrKCSF4+t
Lld+rWo59d37LlWvutHT6ymci3hYNyqxsk4mJ2f/tsItk2h0FypNVDxQe5vkKIlRrco4IZuQa1/O
qRhi04Se7NvAi5FN3zE2fyx4k0ox6jwWPTwcqyx2mF8GuN6nVWsWFbeJnLUcucpk3vrdqpyLKAnT
d23ZeJuKFhK6v6Ns2DLYRbKGS15pjPYBodvRK+ooU3B9OwS7DtEhKiqerpGp0iiclm7K9c7YZjWW
jmyYNi5qpqZYDDV5Nfe5v8pK/ZHVxSJAXrMpbVZJXmWN9Otqw0Z/jrDGVLJuXA2jPk+m1Eoxm+Gc
ePW2NaGAkab0XFU3ohrvwlTXu2w0g8z0eepqGRT9TcfUGa/aK03LVhaIngVCtlm6VNlwraZUSc9g
LQuN3yI6RhipXUvUzvr5md+nu3GeLptsiNpCSF81a5G4K9LaiIfZ+6Sju7BPJcXdNdz4recXspqQ
lR42K1XAjLKpWWeoPxPmDUXNZuwvO0a2XdVc4LDaj6a+64fuDBZAeWb9ZGk9foVCe+HSaWkG7S9T
ksW1n68Cv92VGTqlZybLlyyx25Gzd1xV+cLHLIPxxBhtMjXGRkyR0majysxIm6ZjHCDVy4FXH9vg
PvPOg7zZ1wy/VyV+8KsiRiq/c61bNE3dxTQyBi2mbLw0ykyLtOrOakHWVMyDHIR9lWbDW+TjK9PJ
vgtvXOZLWPlTRLcTR2+CYogHk8CwA7Kq65nJMvOw9IQ4RTmOUDLnG+3bUx7UGyZ4LyfkJB/TSqo2
W5SeiQs3yWKicdJVWqparLtRLIc2m6Kwx0KKKlh4xVSdc8Me2sFXURhaLZs2kN41v0iQ50ntiWHV
GWhf9m6fDzpC6Ygl1+wBFbRYCJe+M/1wPo92SxDAnxocBzRdET5PMhzmVVvxRdoFD9UcqvPZo+ta
DyieVDlsa6+QatKREWN5Wvgw17q/Q7gq5ZDbM9IjLmdguVHQjfE81eGCJD2Tgge3BQqajcj6sz7x
s1XrNbuuv6G+yyMkulpqleSy8/sIsSxuMI1pksa1vqnCalmnbx03VSQmK9O+WPpJrxYC90uqx0nW
Gb7u0BvB67feNO6DKo1F0jpZwfqRYTnVsqdFPBbzkgzGSZZEvt1m0yT70DvDbHyX2XDBiYtZ0sZK
+TfOyqLwI22mrTcGV9QLNjkapGizJR54bMfxNfH7CxP6N7PJ7cpYmD4fLXlLqHTtRe/PaK/1xShc
debGMJCITdXK16ZajLy7qpCh0kNhu8i7yV8MKidRh0O+mskruNjOzo9UisuIT85F5DBFuNgktiYL
k8ytJC7xpIMYHfVZfhY0pJGjZUgmoj9rZv/Uinvtlbd5T8S+qoYPDqZVdqbU0WzbXGJs1hOblwUC
m/I9lkvNw1du9LZCWXoLQeUhD8yN7mu7bTgy0VB0aWTs/D5NqYmyvvFlwgpZUlNIUdo9TrSRY6fj
Dmengee/rsfyWrR+CHsMxTqce/AHdR3n2VhEYzut51zfJG0yLVg+vMmzK9aWWjqPzNKjGG/Lemhl
n2h3W5o8jZ3ohkvTCLMci8pGTRaeVoa+61D6oc7VZU/FeX2aC1vFhoe1LLqR71uPPcwjiSaAddkU
Qx4pRSdJzL6Z7I0qU7usi8uUlLshnG70lNxh8jGrAhF5jhanphMLp8dVatgolRkvO1ypRT/Ny6Ch
RHLSXasqc7Lr51QOFr0LcmekQ+QUudJECZ+UnERvozwfXwnLojS4wb5bToI+aCfQRo/0ir9JAoZj
1aXtIihwJxmsH2mabpRJFuC4G8jr3vdS6Yb+tOxa8D+OXZUhv6mK+lQfQoSygydTxRfZayzayExi
g902c+0pL4I24oS3UaMfeMpaOalxjlK/jdsi1HGhX6dluFXh3IF3AlQ9nM0L4fWLgXpLmFMufTKg
DfLovrDJGE8FumJMxarf2tBHcswqBUuz4BDs6PuaGxOFLc5k4S7GxtIoF92uFgVbZX0NSwWrD/ms
Qhl248YL+FmmpzSqibtSlQBDBP9X4kmCa194Jd2NOov7c1fJVKN+EcwJlkUO81JAWCVp+TZgdRWH
bZw6RWUrWL0EAiuN4pu5FX5UGl0viqIupZ7IZqzUIaQnkpDhqkNgJ9ovc5i75rYM9lNjRYSzzi2y
xFv5PjjSwBt7STysIuogqitSg4WMtFl7DM2SFvRVqZJVnrv0plLTPelTt1WsIwvRgl0ruB/JB285
BQkEeZItueFswVzD4nHq12wqg7jtcbbIPV3IAudXYHH9Mhnqbe+KZUPsTTsFxXk5Nu+5rt/b3rRx
3qT9qqnKh8ZV9dIrxletNe99BevPcJNBmNe1bHJ+xWdml0ilixlDZ429rgcbhbnLoiTolZzr8EPa
QmjI5zEWDos4rcVFWQUmosiplS2GJPbS9TjB8rJZ+0aLrFoCofqQZSTGSbIbLNsHhXc716lZZZ73
uiVlJ1GPrnQxs2hwVSxs+w75xb3i/eWck2KRW4ykInejJlq2ibmtUJlFeIiLKSgXDRxdiIFHdZg5
8HSyQg6vQt7eFyO9TxJ/LXwXmQpuxMs2qtpARZ22dj8ZWPQpE1Em8jBOZuCBthNJVKZjFWssSVPh
FbNURWwa5kgj825QKkqxkymn74oWgoeaSyqDZMyjxtMKolAvy2C+0W5eWuy12wk4o5f6kpmorqpr
NjSw0JoZRXYOV6KmqwElC5qTcVFhbWXWsAWZvauG+7ckw8s+9G+7hFQyS/ACOauifNJ71PAs8hp0
NRUXRcIbSVP30RA978CNrzNVxbaBlS3m8WYkJpSuxg34xkXSZR9GC/yPLwirt4Wji25yr1U9hAsv
RLeB66UKwI86Wz6oJFxAQv2AYaWDk2ovmZo3KsxuM9PeuFkHr9CA7xQvItNvvLYXa8+mGbDtEmhr
Sjx58Eac650ak9M2TLehh3XkhrxeoD4WXoq3xOpF0bpt6VESl66KtMs8cH9pvvK8FNgXO1WsKWKY
p0OsQu2Fl877ergxpDHbaQwviEq8RVofmHthe8lbna270EwRHk0i+2BP52GbZ50fcc/jSwfcoKYO
Lw5UuOj6tek7GrX+fGGHLl3Bg/dizPw4AA4+Ai2fcu+ewy0pYWc6I+8DPq5rRWOXAVb9u5bXXlR7
gYqneXyXGHIp4OpNKKqo7JU70yN/02QjORMhMLIEXHDgN8PSgf+dJvS6QvdV6DmJSf5udjRZfruD
/Lsc6t66qdYq/bRZ/8vP/9zYEv49bin/evCw1//rr9PPLwn88KrVgz3U0Jvjiw5J8Jd7fd28fkg8
v+xkP0pln14r+C957g9PfpcEf5fqf1bVDqki1DZ/lAJ/JzB8uf5T/itOGOICxIlDeZQKAVLRU/57
KNFBhS7kPqSyNIS60dcEODhBUONGkKJSnzHKoQLxKQX22Qm8iRCiQz4d+j4L6T/JgQ/j+DYFhpKu
D8IWQ7ArGCq8AQXp5NsU2LKymttQEDlbP5Q5ezsRyDtzNYwSqZnL3pT7OvBvKFoGJrCRKxuIEJyv
go6+FmiISDdc13RezYN6aKosjb6ZyGeS9OMOEiRCQgWF3f4h4SAkwCR928FsUCRE2p/Aw/ROZpRk
68AIBxkcLrbwB4ksAbogvUks+qTZpja7b0zRXeuqnDZW59UySFIVl8lEtyWdk0jBTTbWNR9/3NOD
5vftVEIH4f0QQjhsvAoAO36Y6m/UhAIdEGTVLOdwdG+tCt7O6TSeWt40q7TuOkgF68vJeXNsW8Ff
zwliu2Yqq4gOolgC0SVrnCK9mDu6AVjMJSuKNR3mYmE7N72r1bAm7m3SjOQSNk42V63vbpTz2Q53
os+irGz0qg2n95WvZVp0yaapUsJXSQpv1vhe052L5g2inN+MVdYuA5SfBnQSu6Tj3rLygYHGZV1H
JPDYQhsyxqgvgG2PwUevFd0FK/qylkZwYM7gAa89ICiyggymTcL6su2ybvHj+Tws/+P5DIXPwWQE
IvDWwRHys0ccbod6ks5550OXCQkEZ4pD643LXASZ1Em4yapk004G73XNbqbUZOsMY9BJMj5dBqJ7
8xd9+jPGGN4S8mH3HEWgRDHYtf0txlVe4x6SsFn6FR0vhtob92aeb904t2dDi7xTM8YgMvCrPncf
5yoPorrop3elRa9tB4zjx90hR9YLSw6yj0NZGURo2IZ5LGDVRjddXwIvGlvkFkGbpqclz4blcMh+
UWvftiOdL/y2RL3UA4cUDfSWlR4N3YxJ5d4S0eOdn2eQ4eRsA5H+rRiG8A3NID73nb1PHOW7dkQ4
Eqos4nLOyCG0pJuup3aByymADKApdsbP9VOoeXpX6TnD//NUwy5sEYATDANwQMHRVJuqJnk1ok42
lbuloiagj00gcaTqvQWyM/ojxNqym16J5I4OXr4bSECWBuhyVFpWxz+eapA8jxYjaI4oEPACDAEV
UxwtxnBKuLUNpER9WAINSHu8IGCjF1OOyguKs4twVHTz42f+yfdhEkAICDA5WEAIQH+/2qZ+zjJw
NlYG1ryCrBiciQ85jukpmGI7dTOgSNtNqjUQk8T01x2Q6WVJfL3UxRtWqHJf4DC4rCh+Q3CabFI8
Z7KEPSV/4aXJoSffKakwt2AQxIfYRAM/PEzfN77PTFgbTJmVE/NfqxyYbjVi/xTj/m0DSl4qkfOa
VTU4/xW1eTyqMLniQ5tss65766FsjkxDh103k9ciyeF6VuTzIhdgUU3pbzvX2zNU1lei70Zw8c22
bsP8fHTjbTii5oyVKpdTi+3riVbjX1gZiNXHowPbYhyUUwZh8hC0vx+dHogecx/0m6LOw41HgtXQ
+vUFvOjo7VqdDCAwBjdJScx141m1Fx6Iwci4BzSV5PJwbnTaXitDvJ0NbBorX3uLIXXZoqnb6gIl
U9xVfnqdW/7QTSTbB/0cxClO5mVZ91tP9wI0ylosQs++SUJr1h7P3g3J0Nz0IljN+bhLCjS+ChE2
y2xfj6JZlMEUrmlnNGgDswLhGLFtFQTmukz8s2QqgnWTELuElBriJsvzdYqqt4+RK+cgWZb5qVcm
8HKnUjA8muNN3xn/pmSnOFT+q2Jooh756aktOyQffVydBKM0cznLBg/52jVDvxV8gMjkbCdDkrpN
NdbsupnEjfBMCGIPVzKsQv81QtWizwNQXCrbXoHXnM+zxG1GzMna2SyMwRPYM9chexaQaU/zAjxe
36PlPDXBQmVjvc7YSGQzpOpUma6NJsg/JIKHbwiFPLvV5x1E7o03CHXqyFWIW/+0Q+AQtcvd0tYF
qO9+QjeC83TRcZqd9T1k7EIju+wPi288fLF5iEKRNzctCXo5JxztQYHkzRJTz23b2gNV1qNTNLfJ
sHMTeeNxP9mRMvV2oeFoWdGkkJAmheePX9U8QpKUAKEZK5PGWTjGozPoAUjZ1rAPKlfvLMjal2WI
xK7kSS2rvAIhKiFB1FfC3JK6O286hTaCgAcgsGnyNE0SBMYG6XlLH2zvV287obLIzK3aW1B2M2S9
nXLFDHjDX3Zqotx09rLN3jZDWN40ZOgWTw6G4UPapYP60kxBtWa2YXJgJNaiwm+USEfJTT1ftrSl
AHmlI1CcyLbVob8JejIsg3aqIm8qPtSG1pfCRaEzxWo4LPTC0vI89Oo1pNIbMlf9W0qBtfhh60mF
mmqXdaATV3p676zPP5SgUha5d/poCIIJddWodWptvmtQMa9GWMItdiJGj0SIBjo491TAlsQb2Nr2
+FWmWBmTUZnIclEuWIaWqUouZoAQZJdcQ0JnE7bLB2AVorVgl6GTbYX0ihtB9gGi7dJQk29ILep1
KJI5ArIKXu3A4R6bVoEfXHoClAGsUr6psoDvPO5uddhn+84xvrRVwlcWzW9UWs8gWrf9aixg+Wqk
1XauWLfwQ8XgsuCtQxPbcSCpasj35eFrSv18OdYZ36vErJqWsuvHZ6OW831J+grWcKtXXtEMUlte
g2wN0mCSjw9Q3nNvc6F4NPsgwIFoWb+CmNKCqN3wxWMrg2u2y3zLt0PYPmgC9apEeXahh8zG1npI
gnySrB8ZA2yRNrKZA3rdzyWIaCDNU8bz0zkYJ1DPZrek3OoIlxo8Cm5I1NfpFqpX5U3e++U15MiK
gujm5z3bPY5Add112HTL2ojhtPR6DdIvCi66XGdyZkl6C7WLXGYWjwufdPfZHKSy6etmlUNYOXXV
vOsMq/czAbmvo3kIsmohNgmdmoXDuZBeeukHTq+sKd8ry+jr0E1vK6U3tKmni67J8v3suT7u01qm
TZguKgv5vUjnszBBxdlsDVpmCdRytEbZlWqBe3ahXTfeMK/9ckx2YRt26+ReFSPfOO2C85mX28RV
aFdk3rus74doxIGJ+yEbz/Mp0MsB+XEyQhElUEO6b1Diy2FkBrIuPLx9/Ksp0+GWTf0brDdQpJhP
q1aYMzqlSfQUHoVp+LpVDV6kgdFLPpf9TaBCF/l+/soh3V+B9YEoOU3LirQMhH6slllAqiVssrJr
xFIOikyf7OrDV4DtBIUN5KKE8XLZw6vpkgQQmPzxvWZ0XCnn0et0BFmpp+EGzIbtdIXZzne+ke1j
gM/Vtp1LbwupkVlNhlVQFOryyGVjeOrrtJDNaPQKt25FcjdskM4/VuUMMmU2tRLqifoM2aSJc9Ve
5V5/i4AYbaAaSLYqBzmsEaO6ohVTcuj8+jYJ8vdJA668refIMmeWvW/cJu0GIxNXp9fYCxZoHLdN
bvsbPjZ8ybb1zNguLBO8TKk/vdPe+dgNZ4ntLuqmBCMnTboKKBolFEvGnSXpij7mPKmHm/1jxhVy
1YEeh6JcB8NFU9AFznBzRpAeQIXOxbpvobhQd/nbvPTOBg4BOPPNOYKcYeU8/4yhvr5MIaLGwRTY
ZVdM4Z6y3YRwsnBz6OIw6cUydAPbJcMIxRbsj3FYQsU224JBdBeameliBuK0FMiuM2HCFRS2dVwx
k26dboplK5KtClr/ykGeFBcK91A5tFB8E0XUtW6dBmPE8j7fP34NPhsj0yYUqpJFCsWeclz7oUv3
UBrIoyCzuxnEq9MCFblkuQ4XJauH063J0mbvDl8MBXkkgnGEMpRorpgKg6Vt1zpbll6dxk3S+6/K
zIl16SfnWdYCswtBAc1pOUZQrFSv8jKaw0GdZWaSsAzD8yFr+nPoYLBsWjdf41Sf116/7q2S2JLw
/QDkKRKHKWpG7i94MOdQMA/zfZ1DddJP512lyvyKdXShKUpBHvWMnKvQbmzGu6gcvHbpRHk6MNeB
3jEPUKROnCzrolhm2Hmxnvx6j1KeQYUNpHo2wa9K1PtasfvU1OVZi2GvgN/R62awKnbDVF/OnnpV
maCJXFjiK9cGwyIvcb4uucnjxHS0Ae29hpJBNQLLg9JH5ud2Rw635VBxibKubaGW3njbhkELVyYV
DE+TqAEvG41p0u3yTNjXYNBLbrvyKtHoJqza8rxOHJbWbw7eJlOXpfZhHWT+K5EPeFG4q3Hk+eWM
gutOpWX8mA30RcciohSQ9cENF0MDjwAWM8ed67JFN1bzbYnJKtOQKZ7jpJ8/9ALYlA22wG2A8Kpp
hnqGM7E9DN036mo6CB5Q0YQwIBKgPxU/E1lozpO5v8Fprxdplqo17ARpLoh/rmyx9EBmOuO8gXgH
1YeFS1odz30SYVBM9rhKhiVku4ns4H/fcTU3iQf2N+hVRuc3IP5/EIFnlqQOYTX1ts1WPa8p5KBz
3FdFs6hzMF3cc9jLUIzNAip5r8axe+OP4ZUYjLlpDtGoSVOQYaRowumqhorzTmsxSIKKUjIKWzc6
BXD9OJ0jf95uAhkSgq0wkNYyzjFsePk2SQo56Bc+NpBCa71FsyCrshvbK8jy0rjwxnd+M1a71BPb
qkqh2iSafAGEsTl//FJFsGgZVZdNV79/nPBUE39bOc42ZKhXWTH/hdjxp5yOB/DKEwpAIiTgtY/1
LDJUqEjEQCCVK6aooKE6JbNO1k0ZNKdWJ2e05/1ZLpxaWDqNFz+eLfynx8NeGw7qHwt9zGFH/VFK
KVyQhiRIWpm7VkARR6dLHao+0rirI4dQvaZpVUBqLNQu02FzFnTLSqxS65YktOG+D/C87gSUMkCB
IXEKu1TOUFDbsyTTYvU/hJzZcqS6trWfiAg6AbqF7Dtn2q6yq24Il6sKgRAgJBDS0/8j0+s/zd4R
+9xkOO0Vq7KRNOcc4xv6zy82+revFkGLuxZDwcyCEvzXF1uVIp5104MZCASac54seYP+ZennY5Qm
89Ex/izDMlrVupq/LZzmrQujt3uXc+K4haZIZ2HzRxOJI5OtnIlVHgq+7KmO4ep4sJRiZezBDPNv
UyvxIpTCPANPesOUT36MKUWRHOG9KudtMkbj/0uO+/e3CForgT0TQ5kOg+xflGLjLc0ieObyR0fp
FlTKwnoQljJq+vWEAFAR3Verlyq5jjuPFsQvm+N//qD/TRQECxsTLIyM3Lk0YMj/ew+xqcIwEacu
Z2MQ5JPXzDr3R5bXc5Pd4O5CGHkUh8bRMPegbK9KUEsHsqiCZYn87WzY4tCou/9jBdwvCPjfCghe
GAC3NIkR8cjCx9//hwLiqA29DqdoDm6oPWkRnPpw6i6VURItaf3SB+3nFIQY+Dr4d+3YxPtJ87u1
F1dnP436/+OTgoj/L68o9MM4CXAdC0APfGvRv2ygivVdosoAp1qjsrzvt18aAy1Cq0GWLKU5yGBS
2ypW/g+dDZ8+TecXNYlp39G221iei76CAOcPzUGHbXvwmJpcTsm0c4u3MqTtbl1jgjOVc9G2BMiM
akPAIj79zrr2wKfe5ZWn3DUp+z+1SvhBLtmLkqN60qISTw8JPPk5V0t/AfFic/7oEAjwHpmBrNN1
AF+e8Wb32BmPQSubPXiHBNvDVezXl7j01RPXWVBv69obb6mmP/DZPrcasmwflAaz5jHrNN5KXcev
PKFw8qE0jE63tzB799df6rbrmAb1MQSvlfEtfESDRvU+4i0B+TXCKs8jcsfsOn7tB6f2ZUf9ExCX
Nq/lxg9UfAnvD32IqfqfWXRm0R5NG8lTTBrrAazJio6LaYpRpWo11UmZD0m6fMbdX4Wp7I+Z5yb3
OyowDIv62FdcP80ZjpOE+vvWTf3eNkS84UOPMX/V3NfPj7fie3Q3Z2V4SEKcFwHBTFEzQlZ1RIZj
punwHM3l37ZUesOAqu07r29zQ3357Lc+ZP6ZJCg2Kdu0cVBuxNL8kBiL/ugIiBhPF5ZbERdxE/br
JTPiPNLxOWml/YgtkDa0pvStXDTIhFEsr4aOagW3VN+sWEULZuII8v06qkb7XtkGJMMS8I3vElZM
9zVklwqt270nD7Lu1QpIH5GTO8Z9qEXY3yEaf3QMEwiKexM0pSYt+tScIkv1OVbZMWqZPKbV8yS8
5ZrqdjmFzNfweOh40nqKV9hySxEFwA7uDQDnqXiFEfS1bFLP3wRjF3276+AnmbRD7icgERpGf/K+
RkcWfNIhGLBdY/+09EbkTkTAzgBgwJpI0n0MhAAUFLZxYs0+HptLR9R4qyH2jHROi8iSeCXTHkuF
RRsa6gCbBIJ2EcvxU/pZ+G3uXHX5r2daxMAiGjUUHoiqq7IzBsR5Sb9nasLGCDNAJEGze/wjvhf6
eQMvHQvV3rjyzdq0/Z/Ei9KCl3V1BK/5/JjcDYbeA4sdWk7IxKvBTd5mBH23ieP+g4YO168Fjbct
o3lZc+abPZMuy91E3NMIWGb1dbi6PquBhUZvPIq7o83YfjZedRLofPKRmRYbMAB4R+KgaIkj67kr
5zcymMvC4/FaNl1TmCb8LeD7vbAWk/Og42qNuWHb6pa8iLlE9aLBb9mQVwz+8aVq8OD39VtSkeVE
BFZiYP3n0pvVfg4muFbBWK1rb6hPjrfn+b4ERsPpJqUjGoAgYa9ZpNUx7TSY3QBT3rEuk6IvuTss
8eSfXJz++GclyHS6OBLQomfoJOpa513Is+Nw/25Llo/RQE49NRMYJP+sm0xcUXUEPAAT3YEdbJ7K
VdsmdKqY/FY/s0rNhZf41crF5rZMVX9+PKhR9ucK4zKswjbc+4moX5KuECKZX4C5pBhQG1Cv92bF
AzmUR2og226q/oopXc6wEMN9kG0Ihs/iMZlnwNc2j7KcaBwTZsm2yezNG99r1Obx6oXzXxvZi93j
WZddeEmBzaFmlvO+GbNyG4fp8j0Ly8PgQE48jlpnSrWG41XtHXS6w5yaduMSaK9ZcmmjxaJX9YPN
SEZ1eIzHIoXSOmWq+DqtmQ3zuIvklWmR5JMKt49/XGWZt6X4tnMZRe4U+WLr+uYI+qq/SJbdAFvG
hyQODTaPbnaDlevEgwHp89jh2CpJ3kXjOfPrsdBaSDDMvb+iNrEghezar2J+idWM7V6RD+J0+K3R
pbhYl364NGXHERhQDo09PYfYI+coAMMR+g1+Z2V5bEtXHsk4BetmmaJVWw79nsVjt9OEqyKCRrIK
VTWcGCdqpbvJ7tp2IavR99jGU7VdYV03z12fYgx5NCOPTv2u5tRt5F0bcCFb2EvDjyHFmebGKcnp
snTHjFVbThbsBKmtyjV6avgD0YsfRIcSfe5WpqQ7xEF0tFNvf3Ygowq7TDuvWfw1IJkh92b+4UPf
Xi+q87btwL8TUwIA4zRadWnDtxJczaqDq3qE5P70aJKYaYJdHcpwpwyIn9C5U2xivo1RYzfVMGS3
aBqavJLmM8K0fuurQK/HBIN2fKdRy6z0byEkwM3cCnmibdMWjwkzEj5fUZifrc3aT8+ObUH6pdo9
lA0VsWlF75WTDtN7mBiXp2QYV7qJ5rfZf6/kclkUU1U+i18ZZ/ZPu7zaeX7txKI/vMZdpu53N8AC
9GU3rr3HIRFJGOBx3akf2lo0I4HqrmOqtqRLeEEGH0aYW5IiCiP6nkzRs901cimfw0EMxVDVodtZ
mTw9XtWE930MGg6KseWbsfLGE5rb/tiEYGBL43+mcZsdVGToUWFw61UINWaap+NcA1NP56HAuJ6u
VTJWL1YTAYZsdj+6pnqtWB7ITtxiG81beA5zkdEyW6UZS9d03k2krn8Ja3Y+9srNohCjTAxKbtp7
HQvbWW+FNFPezD9KTuo3P1J768OI7EwQHL24SncGE1XBScAAecfzIbiDZr40Hw5HIYTVAEB1R/y2
cHBlFHBjLQN1exg6ccf2bVYfpJrnnW96bvMImEehxx7tBJUwhEz8t535WYd3AhF240YMZQWkDRCn
aU1/SkLRX4CRiX0d+tW0x3YQh8dIMLIY+gE64Q0YgmRVV15SPEaxyu8LyyaYm2hWcxYs7Mm22fjU
6fiIb3hrjOvf6r5iJ4ONmasqZHmUWP48lfRtafn8wwrOihii8GuYGgmMevlGfOhjsaTspR9KeZMJ
yK+/VeC3qNJoSGGWpqt4iKaD83uzC3Q9rB6SSdN+T5MOMQ2bDj/aQYW56ILuoBXS3msheqhsll27
ksMEGntXeDjv9rOY2K4LjqYNFyhZsMYEYOw8nVqy4ffDZLq/tIlqCHXtm7fE7WEiZjmzujqPqde/
hkQdvNnIHwIC9MN/CyJbrRKX9Oc0kFlR0dnsOwY8dcXTKtpyCfEj9vkPh6Zhgy4N/OKY8m1z72qG
CSvLn+TpP49dcRrf7fb/6fBimsAkEcMlu0dysn8VL8JY8DEOtJ/PdY/2lYQxaHoTo8HiKt57D41r
xlWhWy+w9pgEpEgyG+1xktnjWS1k+uVBFP/uJrfkJjVgF4WIL4Yt/smk734Te4VVovrQfrdmMWC7
wJ2WeZzBUA9ZnlZJsqms0MdM+PUe0niWj1miV4+nbTj/8wfMyAE6cf19kq7CABKIfcLK8BRP0tto
KuKnVKAVrXXI4ToImfeqfR2WNNsZybpXI2mz81nh+VGaR/f6ENwfIOva9ZKmfE0TOFSYeeTF9nS+
hgJgvonL4SUR7GedTn9Kwu+oBzrUuI3kLbLMv/M9G+fp/vzfD7VoQFlZX27nu8QVUWc2eqKe3lNw
HN0+nmz6SU3QFIudNhHXfF9iPC9UmsXf5MTzlLd2W81dWjymOuJldOdbx0HR1sGSB8sxqke+f6g2
Hd4R7tOlNwfwfQe4MyuGdApe+yDLtl5prwHrIxQQLEJq/LAYZ6hoXSI+BFfl5fHgRUydaw/Atz/W
ud9Cu/rvjwcu1kcmzbh7nABEspNEe74XFsGlmdqfJGuSvbiDCElli4j1a6IH9UoZX64xqNNPMvqI
BYVlf+tnshzDrqG5Nw0Vjr9Y7B5SHlwpKP3LWYixPg46+mOHyV0taz65QYma4rB9SunCvmwh6OEX
OH33wXv53oueFRWRXxqBW/zkwprp1otsWRs6iBV22Xgq03E8pOOyI9FpbmPvp5rTGBQ8L1exNW1e
Sv2aNin93pH6nSBHsfd7mMOwNKGj0llgyi6XImnk2zQu6ZmZFOtGUJ77kLb2nqjdrqEKHtXD//xd
0aT7UvcEEhcbn1kfEZNGFgya7FndvfR+stWG9X78Agg5hMpB+SWb/O3DKcNEvUpijxXlZOHiMz/8
1pE+LFxTTntYCb+WRfMDC416cj6OTtq5bR97at3ME79BfXcW+q43h/ZtGKctbXq5DuS8YA6XRRcI
8jnjiMwJ/ac3ttSfvgYqZuJoBWbRR3Vq0/qpuf8bdTt7BxyI54gmf2jSmjc/qfddz/dfXjI3zrwM
WfLu6gUwFwv+tmPkn5JqBE/hix2iJ4iZdEgFbvVCzZFXvrcb7z/B5PJ2TtVlAV23KipfZMfZsnmD
M5tf6D2OFCBxFXpOHX0y2w3xNHlBNzsUC8Bmu+pHcrP1Er0RPX5rdW1R3gKyJV75wr3Se/OX8j3l
3gtlwv0cSQTUn9ffSsODQ11jgh65v5OwWl77GKOuQ5fxVCq/u3qWrKgavzmgU3982NtzZxNUeDga
nq6zP0HiFYjFnMM+Qe5mUfTVG1c0FSvfjcqtja6mjfEa+DaQ7GDaNux5avxsR5ouBvxL94BAoVOD
2Ft7pALDPVqEFSIaHBLaIu+XIdVnsjLAorN6FUFAXEUlrTeczwmUf5FtVCO7NXhBSHatTBFDmSMA
RLsHhSHmCD1j51W7OFbJoddpsiVxPWMbooq3iC90v1pB1vge7DsXCuhfYr43/E6Hjmbxc7SU1ymr
k/VDTp9SGeycgJFUDvfNxu2VOrJcIUvoLaXl0aubj2EZ9TPSO+rkOvI88nbaKj6l+eQjjZY7F06b
r2KrpNIoahiSFPbY+fFTHYZniSTpV0cRLTJEOm9foX4Ujld0ra1g18ml1bVdHGyFUMDwuj+to3iE
1wmiPOD9BC7CQiQ2+jW+rxPfWzoEPWIkDJCOwYxL2Q5Nq7zaAQIB9+2ejal+7SPyy8rJ5Emmypuv
9FoST659HXWYAoZxP3ZAZXsF9MKHFFHCbyZ0Qd6SNpd6mkBtjvy9T3R1hqVfw/MAPT4oEXzXZh3F
9fAWMrkJOTI+Y1NmFybqdLXAeH0t4YcPQ/PtUdwfD5mFxS3TM14EO8+pml9ZhbSDVwtYRiF9w0DT
7u2jgUuiWBflCPIhruqtnYD3cbOsJwlXfQmYXOu0LqFB1cGJQFZDYgyRujYKIpmXSEcdwrlF80q7
oiYBYAVvUbepdX2BQt5tHjRO1b+EyhvOaFULEzH73NmqOTCP55ou2aFF55bbmC0QMqrqObBvY4l4
6uiZahVmgHKSpjoBoLLrzs+QAly4gZa0lLuMu/YpYN4qUHN0wMQRr0jSY6tng0JrRGAOqrYshrHn
z6kXpOseqctVD+Mvr4j1LnPVdnkaAytrBhZeoJvpU1zSrOAe7N1Muw/07/k4U/VjTBJU5yT7i7wa
X1fEH44NUJcSyEHyO8A1ZCh76bRGMK1/BeTm5/zss6F+RxHukD6J2UF1vHmPSbiJG8jy/lgeHwLT
Uj1QYFsWvp9Vqylm4irNPBUNBlBvmdJbmQj5I4Tssa7ks+wXsWJ+k2FPaHKYOeIvdzl9Esjj1U2C
t1KKtfWC7Bsf2mbdcc8ViVC/VODAe4SJJzcRpKLc3HncmPt/w7aWB72YA0Wo7YKqpJ8yQCeSVsnZ
CyeELvDR6Pul884E4ZMgSYcsM86Wwl+EXZmW1OvFtzDfAS5vvubzFrYdhmq1ig0NVzMx9GBD9jI/
drBBP5MDCKsRWazHbS+4Oz9+AmGDLThqcmRMHxNMbG+LUBs5IVKbqrLZwD+hZ+aSUu81IXKz4PqR
Kzie7RBW8zlEEPFCnYOiVIUXS/l7eG+00ZS5fdqxt6grb0MTJgolYlwHddzc6nsznHoaKTtKvs1G
eytJSfP8eFBllUexH1wfz5Asvce71Lv0Wbrqg5GtjW00BnMYRYU1JNh8Pe+a3j2pcPrZm1Gjc1Bv
KAZlCtNQU1jEAOQxNz+BV0Ke9/6TlKW3WjpmYKyObIugrSmQaicvJkNbYAR1x/EOxNnWqVVnvHfE
qqpC6NpD8Dvm9pwsA7YDsrL3dxtWXf9cUfZV67GPYDIsusrTLFkNg8mwvv+/VfioyAj8FUGPCgWD
89EeyBJY07LY56BV4hraFlBRfzVRGZ34FJa3tCzTayBfpi6td9VCAdHdT5cxgFmVKiYOLcrWzq8a
XWgskkNYTiJ/fIKdScQ2GBILYHNtg778o1tMJQ1282I9+5z2jl8Cr9p8wXKaIJDb2uZFJROQBzf7
q1i5bBd0AXKwKvU31ViTW0o1uS0h5Nh0oTEmoIDu+TxUG8AauehLtl1qKXcOgMolFvdMZUPXxkd6
Op48fo40CXPqmndYROqml5QUJEFH6qcdeYmm/uCXyG8Obh4wm9ufzd31fzywLjo2eoLy5SIGPalK
tiqMipmm8mZiJNggRMbn+S0I+uF7kJUrpPXNU6XabRJN7MXcB0Ji6wbVx9EnGdPsCZEchCgyOC+q
rJEWA8tD7mWWQ3pFm6frTUWn4Ph4CId+3EWhPSSts4dpuSB3JdEPuQG4fakpxp67yTWFkEzqb2BZ
9YFkfpMng8QxwJH3W4/4G4Kl5BKnnt19ydZ3pRP3D+gT+7uodDpOC5+PifQyoA/k1wTy9DgGJD6K
KcuHUPi3OWh3lfcc1pZu64DCKjLk+HhQTfhBTDbgtAyFPfSyheSJHvCxACMBrCK0XrNnSYaTpMdi
At7N1oEi8a6ZUEMHj8hnkdXhLp0lWUc8KepG24sLaotIFH7KBn9To2+CGrbI/HEYPB6CBMIcfJN+
FaTzR5MxeTbTbC6zmn5Q7doXiWKF9kY/I1C/kTLlT+2YbNKBlwdb1b+/OEu+YMgv790JeBex5otw
K6V7+KcqtRseDhA1xmTKxy5s1stMzbpR1fwK754dp1AjGNN9IGgQv99bq2JCCKCI4FStTAP9J8ya
ZmvHEid4t7xH2s9WbTK4p9QTZssiYYAs4o/I95JiZhjMyjHFwOuG+a30AmT4MhceHk+BPB0rNUJU
HqBEItGyPOOrPDZ339hV3IPK4vgqkkDdqzmejrLVbx1r7evMymVnWDRsUyKi7whqnLTfmk3Tdug/
ChkAbc1HjlOXV+xPYppvQ0/Tn3SGVa7rqDnSukKQF3X0qEmz5PLOk/zzFIzE4ymfWLqLJFTFCP1u
XE/pDzryAG5mHVyWtkPK0sy/Sp3Ua4FZb9OEvLsOo2AbOsVR8XiaRdFLHZPhLH2AX3bCMBygH36d
mwqrag5crnkHnjBibC3u4EzYIPkXc3chd3FnkHG35XCx5mZSRVnb+HlpRfwMA/4dofvu9PiVchVZ
zWA3c9zvTr5e/EiMPLad/OdpnxEJLttbW9rh3oiaYAyONfgk54HEdiCYmL+sK0Gh2o4Csxk4sR5i
SR7BEEdqXCc3FNfi8awWjr9CAKfIcU5prLeMOuwMqElPVVd/UpAJwCmwQNVQTgfjwouz7oi8fPK7
EckaYcM/uKdifk4yGNZCqvLYi/Fgo569SL/ZKep2YrF/LB8bqC93la5G/r+gaDtwLupgG/o4Fx4H
d+VQfjocNrmFrJU/SmYtCTmhqem+jMzWzeS0NGB07sf1VNt32cph3RsW7yDp2fclNltLhvGCkOor
WUR1TjCAFxjXvR8iWRDhnuz81I92xCDPwfg1GFmRAK92tWRi3VpUDO2H9XtVLU+t9fguMEYXaOjo
KUA4CVdFcPWRkPkkRWe/TWrqcsIyODvhWDwaGQh94w2dd/ckZnyuquvzIbP68DhrEWTA1EpavZ70
SqQCYsV/PUQwNYoh+CCT9lDAIelh/24RQRbfxnYyJ9yBMBYLqb1bkuJ/GjTx5sEaV2jHUNk2temC
Hw761IolqTn4WiWvsZnzNg3WI5YWy1OKKwZiN/yN2PjqN4l6Cbm6JhMDRjkP7FbLeN4NQkbIqtXR
VdYLDOeOrVXj+NcOaO+7QlWTPMcwcKaowjUX0Xx2SRJdEybiK6hNBj47zXHHitjHqLHv/YLV5eT+
q5bWyL/x0vbnyWAUypUtZRFG6lMvWQWqjPmi6AOIE17Aln1ZvdV3Ui7Rkp8WlmXrvpcyt0kbnISF
zSOj8n3BmJyPdddeSW36jSn1k77780ndnlutQKMPiVwhsXZjYtDb1JPjkUgP4+UdEGrtjOQqDuWm
kNAzdZOUxy4A0IIWKto/zIEU0MYqChFEcd1g9yl1G2TAulyShf45a4WbRrJ5lJukSdOT7z+lCKw/
e+NciCmYX9F7+89s7HdVlYXnx8GMVLtXmK4VuwiAH/JLuOnibiYNqkt3pcluEB8NLJ9anOP7rIXP
C85r3+SIl9ErluK0SoTlxy+lwlcZv5n76bOgHu17e28jyQsSnuNuNNCfbSOOFWL6cWzlGaN7eQur
oLtGxuQduDSoFh4yyXe8IEqRUywHfRP9gERLbcaPtqn3/QTPu54QLO/i+Zvlw3SLHCq6N4GWTkRU
QA2Mry1fdmKS/NwgsH2NQrUhs1sugHnfcReEOXqLQ7Cn7NJbF1a4/KJUu6RDPonefz8nEB5gIO0f
/9XjV43lDoQxPHeUrQlI8oLpdwniZ02fkMuG0x5Dsa5aeRnhq29BJlfFA9x/9E91gs8zaDow/skE
9A52ufHRb/U28oqvof0uvz/MmNhO8eV+LOZoPnFMpW5YOYFwchqSH67pYcgEfLwQXDOBXMLYnwX4
xbUDbL5+qK1Tg6xBCfUb26wI6JRsSkSJ1D3kt0gJD7jDipv9BpczoPoVEGjnlZn5SrToSh/IPMP9
Q7vGND9LFY17a5O60Cwq9xJ6V1G2EF6IbtEnJvWnjb3muey87IRc31UD0jwsozTn0QCXhAq8wSf7
0bVgjRrVutVDoNfD8PRgHz1/THITxD3YRjTDSJDZiw/0GdVIVAe0PQhCJNMN09FfxuGjlIA4t2E4
fDoeBE8Va3+NHoSZdAjYr7iz8NdQG+G9f+/QexZdmSIHwpEo7Frsj4CMKCc1JF4od9TlklnvDFW7
TCC8fPTTPF86AHMFYuIHQSw0c/JrTizZNDx4jk0NZY/B39EJvD/LTlCINqUt5x1Fjr5HdArZTn/Z
TjMY8a5yDa5MYO+AITmNn3AvG+7SAF/pIr9B0oCPGyj4Vxrhq4QGn+DUHtS4DnuT7gSm+2ImA1k7
z9Vrinuv6hiVosS1Ji+zNbg8xENUgIRDt3ViqNd1qfH/FtuF8BZhhxqKFGtNYf3QbTqvxZBWf7AB
Bjio89uYjA5poDTB3VzwPEIf/n/Pwh9oSQHOOBzobDyWswUInz1ney00X2vtvcPPAOeAW5NqZCH3
uNcH7s1UA0XHlR0+RveE4mYuDrcs8jx8tOgpFzPDw430oQy7fm3q5qDaEZpi1/4OBvRXjn8bfYjD
EQTgNcCbBfbVJzMS+GsY7shC7otSlms+KA4rZFpPJlvhGonlCrmpCJ3+Bqv1fVy6n/VSCK/x1m3U
KeQsA8iH86cq/3R0uZX19FlFRtyHDLkCQb/CyhGHSj0lftlvytbroQDTbq/dPWdQenSDAfoP88w6
wXcoLduNwN+gk3QXUWe4ROhdm6Xc6BoCSVU3KbB8TiCyImXsPPuXe/FwpGUariDaQ9LmGGNGfzkm
3rNrUoRCA2R6OtlxnLOZzEcPl2Yo2ho0jrzK42p6zsJ0OqcMkyC4ob5YRpgsi8VFPxTo/VER2m/h
VeDaAll/u+vsp0TwYTXBJaggA2VRcuw8BvMlA+kxUOi8M/UtLkIbIfIbJ7Yh1llbl+tEUmiEM04Z
34R0izByEHFcuTY+L5mgqyhit7mOx+3if/Zx9tl5o10B20nQdeOKCI4+zLk5XdWw/1Mf97KUKZLE
0bLuhJfA/sVlZ9nzqBq18kbvo/HFGlwcpvMy/egTEa+gt4VFJjEgTmi4jLK/qcKdKkhdBbjAA8Vl
maFXMdXoVRODAU8rvq1q/86hZukBdz44Qo+jpqBKXMr3Vbp8a9tO75YEXWyP0gCWYqAIkXRhSYG6
1VtcdXXyXBBs29b+KXmZ2xZ6IzIUuA6GQNz0HDIEZYw0OIpxQmJzxoVj3tLm1OvYBsumz2MyT9eS
TPuM3alxgTzfjLhayircZufVdOU3sI4rD/QM1K8XJFraE226rfYmidYJzkyIkNHketw+Qzu/CNDK
rDQY+IS0RcKHMw/NyuoOoLlVfC87gqMTaEUgvRfcG3UytN7XUh1UheNpkGTIkW5/1njDAHpxMoRy
rHLokTsvnp78nk6HSOzBo0BER2y1QY5e6QT5BTJsst99UAloc7gmhfhCrp3EJ2aS2G4CKFPOJ79J
xtQG6SmVW8iZOKkiSIzJHBV+wpu158kdL9MXdIC41McfPvskAZdpALOEyXgNpu+lH7CCcQAn2msv
gAZ/Zr65R2nq6ySCBlx/ia/Tg5MStFcHzpDGOU2rFn6SzZHI+U1l5jZx9twNjOexY2I3mf9H1Hkt
x40EWfSLEAFvXuHa00qkyBcEKQPvCkDBfP0e9OzGviikkTQiuxtVmTfvPQlxB6JgwKBkmPrL1FlB
ZTvB2mT9qV4Momk1Hbk0VTz9hQV8JH1VSHxhjCze1gFLpEzN6iTsPo8FI45oEs47znjn0eI93zCw
zJNVXnnHm4PdFf+6RQLxs3PMw/0SU5V5kESIyha97AHJHYiQFgezUDm/FxyoxuRc7dJ4zZIWqUpD
pcA5ETLRnwLPGopgnHIjxL5hECH/RvS5QUhpYyez8ZimU3pRKTG4GLqj4uKetxJq0CYbDs3K47p5
L1mGYKfOAGxUcSPg2/uIn4+cWerB5A3S9U3z1W3+oxO6oGcbytBc9L8VQ+mwKHFmtkpz0y2MfYjS
nb9k2hinbV77drLY0dh/J07X7r0PKt5EDLVl7uqb7tr72upVwZwxsKE1rZmLNDU23fmgVqhcLdOg
sCao6XcOJDldMvhPUil9VlelQW+KKUqSOT8kLtQmXUWNTZsNnks3PlQjD0FiNhylbeyG08b0wFZq
yVVCU7/OgxZXPcpnWhyF2zihTCzm0WW05q0MkxrzEg4aN6jz3L4RcuvTf8qANyBZKdtTDqSwn3UR
Gx3z8Cxx47raIrP3bD8tfqk5t7HQtQM34OSv+NReczF+EM97dAz7F1ysN2zU3aPn1kAm+OBQL4da
BvnCXp5xK32oDH59ZoHf4NbyYEgpX02rPIHusp4L+SU5rELRiq9aq1K/3pF8ZBRBkMnfzaxjPjIW
7thpH3tosIlS5IzCyyPLbV7qdQJhQ/IXxTr35wG3UILNdcmFfrTF8OY4xGcMCB5L8rhV5hraFTNl
09700G7wFyPB52ExwsAszD+GpMCgRk7CbBsvmpEz5Sq5ZLlIKt+YcLRMqfLXEi6JzkR7wJ3YxKny
IGiDj4SVKhBcb3zbF1NXl7graF02RFFUu2mjhZsb0fAW5XqIbOcFmvZh84jiB9O4obEA6D0jE2oO
gp6LBThETry1jBEIDVt+YmR10Pfcb+uAEpIu46kGiBGMRfGNJQu3r5Jfl8T7ws6Da8+eeYU8ce5h
PdaSA3WowHltX1ZOEeeCX6RZ/+064p1P/ivT/SrS8JRgLM1Io8yq+SSqMdSBBDU18TwcgqRJ1/Fz
psI6uHSS6JJco9iiDDkn+BvzJ9uVMki6rg/GtG4iRvGG36wGb2VSaw845LEE9XCXUkQhpYkWw3rS
yvliYJH/0TRDG1OmYhZ3v7A4RdnghoY6gurK+FTTxSii5iT2XonFOgEWO+W8dLbpl01+1exKpxIv
S/hfGfPWabKDbKjGwB3qwlcKyn3L7dDz2y0s6qW8Kg1DyrFgiC0chpVdd3JX5w+0vw91XmSUdEyI
xTRHuopncnYn/TijLJI8HK9EvJMVkS/x7Pdx4iI313oOXW+6yWLGw9Qr75Z80812CIHEPWNa13yT
xx5Pddw5FAVZSw1B2vENoIJNChJsnuzJe8ImoU/N5BwvZfZL48LNi/a8rtRaJhFpqvdIhxTYyQqC
qaUyqieYBgaRT6QiUFXVqntQ1lM+AMoy24poecK5SO2X5T15Cb3lyhxd7Kere8wZme4PgsltXsNE
DY3BezbTPelb6QemxNAx8Vsn8+/Ocf2E/Ogi9RTVeGPgahVE7mdqcUibtNEwK8lr9TdRpx7NTlVG
S1X8rlQ8mODDNPKJ0DtnFWikVep+YWfPprGk10l/YCSRx1uD5DcmBkJ+PZzpmDzqLknqu3O+kmaw
EDM4TIFHUhmpfLGNeBZ6+lY1dn/Sld9ZFyky7GUFW2xouFmXMSQzcRylfIcTVxyQwSm9qpWHhlA1
loMOlop4XT29inOCMLng+jY9UF2KsX9YXPtsz3tFXXnDhRoYHiPDk4ZbvUhp63mn1qBWe0L0SRea
xfhjbaR60BztSCxCibEYO/7CxwEHxFFsy3LAusATIOC4qkV5sseDteV/Rmt1jr3mHMxeamGmS0JE
G8+SVqr2sR/HE4nTKVwLjoJ2s0G9aFGbe1RIxUU25yJxEh57KEPcwQ8DdnbUCyv2Rt2Il2Ztw9HU
L0wSED7LPKwthCihTsHUlNVxIc20JeMfNfNe1NZe4QbqxGDFfDKS/hcgAYQwg6iAozsa7N6DsREA
d4rh7CqOFWrAdgvEiBKfFRZ9Mb6OFoep0RhWUBvjZ+U1ysvCDC2Hm2E73009eB+qg4kJyHHuT9ZI
7zJOQVIL62BWqRPoloB7AIItcdDUcsYvaZLYDAkSQRek6WFCrNlfmmX2h0YtD6VyscciOZdG7gWN
gl3LQhUfR7gT9hYZiT1CKtRS31WTDAJiznCgQWHGomTW8jDzFhswsqJGuFlsT0kWkHs7Ty0cQpdF
5AHQmqfWwWbSz/Y598yNEq0FqkcMTS7vaWaW8FQzGdWcrBm4kajuQA4P4O36whOH3PtLoZUd6sV5
QvL3x0oyNmnXHUZcw8pwtaeBQ/ngMklHHFaizpJnXu5bVgJss6bk2V1wIFZCDSGtWCFgzA33ie8m
cwZ9asMgBFxQI6vuTsYfuKDFEaKmFjDyChYsTIhrBXpiRqEOpcm3UjHEUifuuwnLpupwJe/KqSzV
N1HlMG1xIxRNaQSjDX9Advgc/WrAhIIJsAxzrQxyE6/5TPo3HEvxaWQEnBiIPrJLyz1gLu3xCOPe
QL7XXZ5HHLRpP7w3BD1jGhUcNgWCH0H8CN4zyKwxP5rJFMiRRnVyayaG/ITc3/KVWeGooeAIjKxV
zYCjPZkJdK9l1h54B7ejXHt8Ct5Pi8rvJIw6nJ3k2xmmUweLJ2JiDHgRL/Tu2WTkU7UYNysFWLbL
L130hMvIVBBfxh/JCsoQBTyN9emgz41+ELYe6hpmnxYipF4SniHHvyL93oYhvfT1OkZAQJunfr32
CjmzwczoNscy5UgDQJCqjXEdh6aJDNH9bcfmGcSs5HxgeOI0H3j7ikOXbx8tZwuvme3bhb2bmXnb
dKjSVEp8ZMWLYulbmNPOcRVyBprqivSZHYAx0e87hhkRz4sNxzxO2INvo1yyeEdwBXmtXdYNxHF6
wX/oHu1JWYmruFsotKwKhkWgY3+VutZx/iPNckCMqCb2Q76NIK27Zr6km4wLdX5NdNe7Zvn6ZmzW
GgnlWVOyz9Uxnp1GboiQWRknQyECIMnWjhDVyBnoWK051HQXz1dv/i51a37uFPsn9j7jomzyVRW/
cpPAtYPhioEnFg8hGaErSexSh4V9nnHFTp6PSUv6plq3PuZMiyPBZGC/PiyTUj9YjYoiuvZn8LpO
gEknizzTQCMr3gVm34jKNztUC11bjy0kFiaFIGHsIxC2h2rJZkK5dL9OqgM+uOMFcuug6byVU8UY
dAYxVqvDE544DF81dElLL89JJp3Iq4eNmfbyKZr21eMr9+ccp5PECi1YIOBnv6q8XqP0CJUXiCdz
gfGHCl3ggVzxkWlljr0v+5l3WDAsczTiRlMBr+AZ7U0jmjoj7mH0rF2/BPiuXlrU6KifvzcssVFW
k9Csm+Yy9NNxnqbtUS94oj2LWtgUL4x/SL+5g29hOvalcHM+UvPPXHR25CjLGC0amTpwM6Gq1Vws
0MOpa3E9EAsNUc3xitfGpRq/iq50rprwtSYR8ZYspwFHf4A1vY/QAh62TNXCzkrP9qTjtGqGULW7
9Jyb4NKpaf256D+6aXgzRRWvlc7TURdT7A7i0UlbhfJgPXGmdochn34lMtOOrVJ+M8hNz2jMBjh1
bJZyNrHN6Uq0WVP+Ojn2GZstjDFPzfzNAf3wMU3NeJ5M+duqir9TZfDEeBMNwzL5SUVuPR9+eE1r
ReBSq8ir1L/VrL8g8zYh3dxCL+Xg8S6+bezTcd2nY3CoTPSkDfN/OAIfE2m2Bf2MkrGZhTxbU/mz
LVCE2gqoslai8xdCScJ8m3gEsFWpeXXo7Hy8OP16XLUp5aTXrSMw+qcim0FZI1vZjlxiPbUssh0j
OHAHX5JV4FwwZ+eQWUYZ6tSEpjltN7WejoZrGf7koYUnEqmJBpRxjzpB++yc9pAsKxDvAqGn76aD
kFt70kf9F7a6Cf2nVyPN+J3LXDka+evqlEyLiuUNe9+fzoRo2lt4lkx0knwkcG7rL4CSbp2D4b/f
ai1Yxw375+qtD6sgtvNgDLyxE06WIKt4j6xcR6U2CJIb8/eyDQ8jkzW/nEkjjArlX4OplrgZhCZi
9b5drceR4a4vtPE5wR5B+eyGVlF1AaJwRx7gojrNly6qq9NVJiZe7TZJ69+QVSWuh/LRnnoPUdNv
MtS4JqkSHzwNch2TOOgMn0t97QdciPSUUtDfZuCLjw5NR1b2DWpQEiO9jYd0Y6LJqoGr5VS3Wf7o
mpwI6ax0R5kwX7NqCx97u33YoshuVo3hQ5vgwCo8n7AEyCpGnVsYHBwYyCah/F0N/U1mih7Tf5Py
IqHodgx4NeIIvsG/jr3mRg+ZYCTmM8LH+jNLxDGtePJrnObtqdAR9/pemaBT78Ksz1wIbcgdq6uq
rV+T2qnnyW2+EGNUwA2oxY22gu9oHrDU/bQ81Ti2ovjUjRY2zLR8S6upA/RfnoJhepsaxb66xcHg
MSzgx0TNMrmox9vFG0Yd30n2jtKoA2oEjZLksA4E8vwB4N2/bO2fNsawvbaUl0TFjTCVDkz+Srk4
ai/fWe5wVGG7BrMim8g2cx4X8nccki/4rJRAmdKvWZ3No96kJBS5X4MGhAbTPRVBuxmhNqrPpSWT
eCgNpphr9ZlD2dChQsiVzkUaRH4SAIKFw2exb7SnYmqqaOibKVqN4aaM2eOktL9NTPn0cVSRLihi
jt0/c6ISLKy5QldGWu+ZMxaPvd8wjEl1oR8Si1hrt7C4oSQSG06WjMWw+IaQ8lQbeMcIWL5WTr3G
ymy8Q+5cQZbMC9dOMJV0uTQ6iCTT/C6U4UOpmtI3NjDy64oEOFf1a6rwmEptuTXauRvg7GwWQRCp
4+WzjT/DBgaNvOmzm+AaEkYeLsIDGWHoZWiRz4fsR3WK2cImUVhPkWgaqCtqDvE8v6xlBScbHHLk
7NsTkmpXu0uZP7m56WcOjqSR6fglEdbD6Ewqr9ok6edFieYD/H+bRUrzq03g7pOvrEhkAIyKeFyi
5Odls1/mtlDi2nSA73SEaApte4Fk/CRqNeQDXzyX7vw6Ouhw0/q2yql7JXcat+v0QZKhveIpfbNJ
UC1acgNSfKvF8go3v/XtPnllvEHjp3/lC/p7yV4KQ371Q4Y+lWjNdfolWVLR7inSKsvpBsZUjQZ3
XXwnH8prK3u8nLIsQhAwXK90u5zX698+0UJVL4zrhDvbWsSn5q1o5wN/sC4AuUkt+dOIfLjMBa8U
SHeTICFTA4DX1VWrkvK/H3iJ/ZGRT5SuyXaY6vR36xZ7zZf9McigH8w8G7A6ebFiug5WB2pkdi6U
ONZp5xhlzpY4bt3AO1/Wh9Kg58cKCBT2Wxh494TFJa9hBE3UJ1tna0DT6p/F9HdBBPDnVNVuw7Ry
mTqZ5WM2/l4M+S+vaXiMFdNp82dNB4wBM8JnZdq/Co+Gu9R6fzZoH2RlfDaZ4cKnS05az5jJalJU
RXTYbqUKLItDqwzagZyiztMENw/LRpTPZnbUMVuQWCoibK1T4G72DyF1XNAu7XjaqKFMkYBTWcTG
tEA8N2b12FWUUhshXBVXgL/NSIg8pLPJPYefRgmJxLN/klRIUbrHErtQt41mNAjj78i0wdOM74XW
0t/UIaKArx4nNFLGFZIaf0tPslORujAD0XIZGRsKZlT6hQtDGOzJWCxM6M2bYaRvJsDra9G/wwcl
/qTLHbJe/0yUjQtfMej2Jh2/vQs2f+2ms6MWf8csqc4sh/2is3tzNyc/YZkFeiCHlwGm9UEgZOeq
ZgbG4qJPmghD8ms1JbEJTnQLqPy84lHS/2bW+IfXnK0gBXJ4kaf9Z4eXWV+ShGZrECFJuYO3FNZz
ZTbg0bc4n4CFbN2BkRLUzsFNI77QT8theGFY3rvHcSXyvd3GoqUr/2Bq238Ah5PcYYOqv48U7EGc
UN8+3A6R2dLpi6d+jeTCB0+lCVNRAzNrMmPHpkbiqKygfJW9eTMsygKzIm65IQ7F9LifyTrCiRs/
WT20RLgDkUAsoGPJQn9NeQdYLy3cmPkvNw0QIEgfEXzTNhyslqtDJgwTWXtQFjMvba/nYT5koeki
ksiVzsrLzNfNk9XZ1Zb3yc3yKC3bM3paFfY1Jo5eop47djwkq30TDLcuSD2hxKwVaZqGU244qOrc
3SBxMR2bwi3DTe1UOMj6YROB1DhrrKz6mYPrz8AlnTFb+LZaMXtbGhBBFoGsJDtuNPGBSr2rLxPd
agGjwZMunoENNhuxjJMi+NQPLReSkiMSeIaNEMYgN3Dm9kEzkAqoiZZg1LNbSc4nMuS3bsA5x0FX
k3jSyjBtEeHtbqUT0rKX3tYPTHaTWPYkF0ZKxlytNbr64WC2tRWUesnk33rvshmYHj5vw8DYTGTy
xNyD3MS2J1Ht10aYbWC51QmuFZHIALJfz/ok6++EJ96bPxK6C0916pNW26961npYMTREVYqPISGe
zbCg++5p8df816iKOerdVTDF5YOYcpyokuJUutg5lHkNwFxGdWZyAUBJ8BMNf39CpD6x0Ocdl7p0
alHW542lA/hvVpovik8gIfxznAZM0qRfMpcLwBohC4wZ/0eXjm1YjWeUEZx2NvsE2um9xj7ZWkn5
ItrqOFvjFClw9IO1c9l4ZACVmj1KNWBYHGnlYao+4e+zLCDRP1LLqM/erg3uMootVpIdc99i7nIN
JqTErzpdRdBrb0BxiETAgw1dh005mtuHDhywkNf95DZKTsxS5kG21Vc5WHrAJNyfBOTQkVYqaGuU
NnTAbCmrwIXrEq0t/yfH4TUgQGJx3lkvCllfT3DHustDY4PJd1WE8hFnS15sJEnH5XedVMvRq6cu
MFum+YP5jvECz6YzlTfEG0gbRstDVrOoZWQwV4/o5LMtmtCzmt8FCXS1d1UoBit4KTytU86b7+5T
IxwCzQ0fedgbK7s9rLJBtSPLTyPNfqraep68/H3e/cmm+7zpSksI7oA76tlLzeTZrgwm2dV2s0v3
OixK0KpWe7EtZQeC9f8qlhoFpJN5oJytvrDgwa/TBknYU75SQKeHHriS7xELJhWJ9CzZxGClyYuq
g+bTAJYta69Q/zs5alCyoxI1CogugXzqUUSozpm5ZuvjHPc3r5xOMzQXK0NDEynrSOTGWhCn/l7g
BUQJtHcaIXWArsuCJiVB1yRyUmN1P6zUwBZ1MrwJQdYSXs0oWeEzJR2zC4dPkSV+YMC5aHZqh9sG
JgzgoXNsQYTxuXHP6zTsoBZ2OBXtc9dndqg0lNrpqH/aOhHy4sWdFCWmxLFiTjlfSAi4k6GGy8K6
i90C567uT+7j9kRMCgJDbzCm88Rl40QwRopgLbWWU56XB7muf2nlKn+z+dTSnSjKsFxZ3HAhxmtH
vVwjU9CDSGkNUc0dPJKKOq9Se/CGro9L2fwwevtmGO72IGYoTqnHkh40yFNdZCDRlbVmiwoHqYru
kY7Gy5T1kDI6q4xxBoyB5Vx6M1t9HIaR3Rjmmewij8JSJpE7L0dTzt/qVGPE7NgTwjv/iORIvYlm
ENaLFkbMs7frxqBtK2sjpgzGOwFRZbQL47j9rBr1cyYR9JrsEZGl/M68qn4EfPYgyt9LNT8hVchr
ZyMhAbknJLVURGwQdTDfnFvA2XFvOSaaefarAHvDxPBjBomJxXYgBk7ENsKO+Y+BmoXgkT2a1pIc
7NFIodVoPxUWHJVFfdOMpMPBqSohvubnlOBPXuTiYtb7cgtVe5OzykIsUCvNKP9O+VDHWEMULgm+
qeED7gyOFAM/tRSfTcmkZ+CM3mw+wnlFk+6Bb055lo797mq0NwPDAmL1NLSR3q8/BpdFXs1IXVI2
9AFJVwUZIQa9tnDjyAEpkQBXmlotrMHtR5JmwHlBKsKfzUYV3G2HIukS2TFT5Bkce/FMEJ4bKKd9
TkkQVH/NxnMCnFyfStuOLG/RYguMFQ1x+oPkLM7yqjK58UmLswKIlJcAkj9bthWn2FPdjEGD5gzq
wcoJDCTumcFbXO3m/ZVBx5jNz1rL6iRNNTCOpJ5zNtoXASLGGQ+lgwkN78WnV0qFHSu9SXZRDRuJ
M101tN0JXFwLKirXNmJj+VeV6L/69KqmgoEwH+elFzRVqpE+l7aK/vBYKcV6QIq7qhhffI2VIGGO
ITauh5fObVbUvzz3tcQ+E2VOYkITfjKxg6vVrJhMin00tzRiQGOGRq0iABgsxtrvbnuq5ZWNikuw
2ErUFuC5Hfj8+AlnaDJrrdSRrjhlmC3sDKPpZXKGxUN+wzjcA7JjG3kruRYKzgMpuDmFR7/m57wa
wdQwQXblVsXOGSLPcOkt9U1DZoRsmWLxoRqUZMeuJNnePJvKiCMkZtEcvC0NvVnI9nkZ5W0WOnZ2
yocOEQoLcHark8wLU7p2+A3IGMvj2ABMVfYQCYJ+75uLoxwVqX3Kfa3h64z4nvKXUb7R9NtaAzZL
szJQZVWLIh9SNMfzonYvRlofJElSDjzhXZZ2fNI0Npn1RjcSpXY+KKd73CfXviSzYVclfAQQxbce
a6svVvmgdJN1Tk2TZLY93jqyb7FTPOnKk2Zl0B5VdDZjcI8GtZO/dUpKw+iqRNyAAVsLG/nE6nrx
nXPRqjNWLZGlT4R8LR9LBi4/DwLFHuyDFMTbgSsOaxJ8nYUPnMH6xEBkoMhaKx0f7ziuppTcXRWz
TxQ8jx1SyPOFfXEUQ0GIUWiAMPcavWOz+KhO/cZy2P004S4rHKycNcN+RJcfd1+o1nB0QRIyD+DP
8aVk3iXDSR+kOMQZ4CPp3f8Y1WF5wQXs+vd8965d7bzlsZj5GG4Diboc6zNetZ/YkwDQgncdCE8h
CsKQ51WkMsuLiFBVwfnspT9a4e6Vi/xeQAyZintQqXOfubeGZzzY+4a0jPuy1kRwfyEMa0ZyZfvQ
bn2FE4lhvcTWbE/LrczdaMMgdRI4Xn8ODTE7Vun4iwW1ok2IWbIIb1fiivwnABX6gU19kbJ58SaQ
ZrrCusD9H9UsliAKMchr0hb7/q2SWKbMmh/S+8LNTOG5sIDzTh2gbs5DgCdWlPFXNPI/VM2MZ3rP
eBftfQ+pTuS6YMvJ/R2z83Y5szvgyVrm9Xq3pMIqMYM7Sm7GAsESDyONyTrWwJJGhG98vo/AJMxH
4uwiTKCyEBVac5yOGn5KqRd6oPfW7//wa7U5mj9sSuZdyqXSoZonWUy4DLF0Aq3iOWTFeixloGr3
FM39h2ZD5MlG46BN4mljlvK6eIdhYeg8F41yhLp9UllC8tIyBA5YVMEMUyEWbDfO7f73J9a2ZZ7h
vFkLmcUUH5KhVAeHGkcisUd3coyzwjSa2wVWO8Ci+3crrS2BadLyz+gL4cNVFj8Jc0IKy0pMpnd+
ryoJYoLiII/LRU1NWllhgfx1pJ7627TUEDA9uMpauR5Shb0WqWsV11lWP+ahmwmxegMJO4I4pUPI
j4fH4AIbCM2J/gdn5Ic5qCprUTFRYQPxfgzNSewxuwl49n03Ss1qF9YqpgkFEih2RJrO72pnxTxd
3jR1WEKT8MPFbB3wtOuSBPnI+Tjjh1Nka/1ZKoOkG/ruBMpqrbmVWDxHr6w1f3cCyKXbc40EcOBG
bGuBRzRbboDFD9nQ5Q+4FHGfZvD47a0qX2bTjddCg3O0Oa/aPUQ51P1jw68GgSu3TRqIPvoWOKol
vqcEjRi3QvbcaIuBzYq3rrAZtyz5uP1aCiq+en5qMtn9XKFT8SIt6a1sfiELz7d5B+ZXepNgg52e
ltn5UA2TDmZaunrflbYzRAatvnbJuj4VPWW22FJCN/V6Ie4+PAuTYvFOT9Iye8Kq1+Ksreo0NhvM
Vhw99qXe/ij892glLUlAl08XFo5XBxJAmGVe+6a3LSuyZPuk62ULV77mQhqlA1mm2CPu5FTx2DHG
NjsWjSkpltl90q1bo0FidF6fYPEzziBXf8fD5BI7lZ0VN60qpMZGt53Iwu2bX7CriavOZIHFo7US
ilH9Qm2qz2tmLCxf6X7eAevOmoN8rAzzQST9xt3lPClWwzlgaNVlHUSQNIg365phfxwKk2DYrCGZ
ShU1/ENMC/1jMcGlgQU040z0c7BjcVUBYiYHdy4d1jq0nlfFpgYQOjUzEZipV5ythpJ45AB+MpgX
7xno+4uKNSHquoJdi0D/mBZnOCmIJYoMxoGB3hy0PIBHd53lESduTZu8OwXNer0OaFXZnq9IIWVp
hvM472Fd0ORZnBiknWdH0SO1ymi097ckyQYC6yWqPH+ObAiD2wc2sXlxs+MxiYJoi93dGpLi8SQS
JsnrfG5NS/PvrF4KO89v5rl5UQrhxM2AL+///3aqqt/gDpxHMTH2oHmujpWRfWE1P5XE3vOlFQcT
FTJaWg0cPDDwB/5DXHr95Y6r7veURpMj2NTNKVettzYb4zueS5g47O9EuqWucUaM235uZK9Lowvf
g4JzPxAJVIK+aKrYHiqsAx3tD2spaJJbF82KgOe8pP+h1No66mupXu+XbZubv62J7YkCksx13H9g
CaS8QuPWjsXwyGjkyiW9n+//90Ptfjh6qz52c/syoyVQL/Fbpp387maQQvdfbUbB2uh5nuLpSEew
/jISV5C2HrEjdHwIrNU0XpRmiPpRyM9mpMbFTGjc0rbOr3gY+A2JoGFhWqPueRvZSTi6y/rL0i+2
zLxT40xJwEbD4lc1OYxqbYXOQtgaosS+oqWSv2XiGh+501+l+mvpk/wvRBt8HBoS9X/UoKG14Kkl
f1M1I2xhkwBgu82bosAQx4rygcYrnZ5UTb+ksVbiAjCxGt4ZMiMGAV9DWTfsftrxjvpPa9Xeyro2
biJ/ux+0SeJVkNSGX44o1IAzxXtcuoQvokmfoClaLzoYi7k0Iwi7XPpz39wwlT3DpFdC00j55nZ6
p6IlnzMRkDMByOTYgPSL7ugEmc5Pyx5yK4q1O62Kk/1sVu9lBcL+sLJp8eeUa6hsTgHQff9NY8/D
Wdzo49JTqm8c3KOlFBcXt/mtXcoO7Y1U/zYAb1YkuNEu0XDUOqxNGSvBau1iLp+HjsN4MFF0WY+b
nIrVevmPjVbMEADSdMerVAcsItC4EySCvJePuSAqr2j4Dfa9G1ujXv678HtXejjbGVYR9FNGvpTF
UElFsxLyfhyTl2ppinmv2QjpBVXjkNoGDTk0088C0RGX26Jc2AzN0ifAA9fUhCWZl7f7eaKwkxYa
nWOSWAFBqFCF+DUPyvEOaN9Ynn5Cp6BxmBgxOmWff4MzeHY4sa49oUFfHYV7UtWyj+bZgY5C7DxK
W7Hc+urfvcKpuddoX+E+6fPoxCVbSi//3e9t6axPrdu9SdPy0G85jTKTYCCGjz4yCu2lY/vOg6sX
5kvB7HWz2WDsqeZKWZrqiDXTiSW9TGtGIyHLsDpoj2ty4kMpgslLqiAnYBIyPD6rOKoex6RlLr4D
z5kluc//fQmYChX8PrI7Gk7ava+YA3ezHViXoevOSrHvVMHlerYz8y1Rkuqg5cwd8QbAxIMr1OG0
P3qDKI5csQhPwIx4Lfe/xKqVJzbH7EsW2mdbIYhWlwnGEo5/csR4qUT924RGMA4TS4SFesMCaKMB
2fyKAj5QSMb/aGZ6K6Uwibl1w7Wwm/6R1Bs9A48DZ8n6i4w3HLb9e3JIVU1SoVkj7h6jFmjXrrXD
WVfF9c6Nmazuf5E+/yHJDL1QfXNO66CacTEz4Wd8Y/Uoex2raTLz98BIgMcqukN+SyZCxmiYz6yy
BFtQWydsPg9FlbGAfqeya7Iwn1K2tzcJTj+87v8AivB08JPZyg6kpsFUCOvx/qWw2tfsDpLcGsdq
ws7OiWAuchLus0FdP6aM2W09DI+kcKxXb/4J6eCwVUX2lbLXMyhNDX0yt724VJmnwK853DGpk8zr
eCqNp3Zi6Z6zrx3QyEf2BLCBobJhuSb5e29ZiM9IAqAtc3NncU53gPH91LcyauU+dU4aTiSylDko
nh7mMbhAAI8D5eS9b+ukrgeYJTCO750aZqo0Gqq8PeyLIwg/5P9UkH4t/v94qSlp8fgZR1LIONt3
8L5MZvNUzJI8lGNjP+zHJZI2w2h55w5oRXWaSyiKeM7yaDC9gr6EEtnes8aQBhho9Mv3oGJqaVj2
zdIkVuE0CZST/36qkAxBfxGh1vbW2/8Qd2bLcSNpln6Vtrou5GCHw6z7YiKA2MgI7qTEG5goktgX
d+x4+vnAzOpRZtdYzdiYzdzIklJSCkYADvf/nPMdS1AK42epc8Dh4DwPIkF3NavXqvXy6wqEFatR
X9Po7VqBsSIwHQJLV1Eqf0422acv2uSs8LHocwf/txbew9x2fqDUJ72MRFLNgl8aE5kQRO2W0eOI
iDPgpSXotxOlnR21KHp0IA7dKNYeubbFYEflfx2Yu9Sj7v/eQsX7wxYdM0hKaD3zHHs3s0PErsVO
Z4xwEn0dCRrh6UcqR7Slw2I6TsZ9FdlMUnP51shZQ4aHy+GA09woHjlfa+XXqsnq2VS9iSR8BUat
3nIQpP1tZCMoagYHX6+qMJIrTL1x0DWAsh0PVtKoWT6sK/OgG/HnwNh4V8wl4upXs894jRGlPPjY
efaz716nTZc+lt01O/rmW2eX7H+Umz4CBPF+X3dsLoD1O7s16pEucbsTtW9vuW29nRK02DZaxe3k
Wg82OBTZ0YvlJeonqcxrQ0crTwly34yR+CR0ZjKIcz8rSIW3rTu8LKnd76AwMhqI7OixpuZzSCiB
x8iyxRnd39SddpjA6AEARwlFOyLpWaRwr6mfLsskwqrdg5JbN/BaRx3J16IS64KnhdMF3LrLJTYX
hERWstHj6h6SeU+PssIoSejZSZj4VpV7HDDIXNv+9BpTeHflOYu4Yo3MIcCgeRWssQ8N61lULuNj
a3JIFYX9zLKVvadFf2eXpcAbEp9Q1uagYap/mBtDXQSX7SZXSGdT3XvB19N+FbkZs83XX6957h4q
MTW3hpLMpg32BV8tJxbs++PS6cevh5mzxqeVrXMb01pmUtOydpB8/e4s4++0xQzgHf2RN8QTYRqr
+9oYTT5l4Z+cYryzC/Mg11or2Zh37agRAnCHU2qSBRfLNciSPsR9Wj7O0bwAimAHVXD8c1a4CIQj
C2VxAAACcfHegM564obBF7X07NEtelccfVB3//MP8iJyDjSqMZaUyW20jhTmIvrELubsCFz/ZLxq
7Sjkdgp6TWBSOiR1t14pxIkj5Y8Buw3SOGuXZuVUVTURbr91V5FU4uSmYBdGw7uzquyBPFwHbyYW
a1iM5aR1k6DqYQWw358ZIA9qW+nFMZlaOuX6Ijr3PvYiKfLmtouRZE0eGt12alorIP35DW8liGki
21vHkp8LBoRjgTeQ51YsOMklwVcdSulrqL90VR2XjGgkz8d471APcG6qgW0OagaRBEjpTZRgl5t2
ej3NB01S8bay2m4SVd78jiR2bH/XJzkla4Bg1wN0rhgNwvnBybRWrULbSda0AgdrUFeoKhkdSlI+
ufmcMYRjIkJZ/Yk3BhpFT5b167fmqH9yoNNsndKgn8vjhNz66ascqn1RFi89EudFa53X3GUu2GSs
+5XxgDdwfHIGAHF1vxJFvxYSRtaXsmMqrNeO+5hn+jlN4Pp3lQMFvBzL49/ZwprxOGHBdI0HEd0n
E5rTxXXeFsGwZptjuZOkyPamVDx8bvPo4osnQ3vyzGdlPbf2Iw6VjTLdjUfy3rYwVbPnMS0tYL2l
RWZ7qowDJcEWiJVu31UH0QV9K8msv87tXdvfrYPev+tmUnmMmhx2FvZN7ZBy14qTQakEc974eYod
5h5LINlxTeQYU/ijmLflJ5ShdEmPGGsODLtfdX81zCo6ANoZ2KYUm8RizDFSsiSt9pmuSXTQhPAg
5vTbtrMf8G2GpLN48mTmwzj5b43phlUNV2ipG22bx85t23TXJiARZvi8Cjs7FGRF43oAjec55Qbl
8icOpSe6Cfl01z4kUTlHy8tW0I6NXzcf75O+2/g6j/wsUg8cKmEfoRqTju78+rElcQGOLCc/0jF0
mUONqDZ25zHKSbUn9BRBSjUEyqa0ULAWehHs0ghjA1M7zk3N0mkZE3x8tIgeKvUvulTNv5ZTmLpj
GbqBOGobrmH8tba2UrLxuymTTLXrYGTcdZnXX3Jxm7ds96U9N4hX/OIZDb+43h9ffv1e3NF8qfvY
YBQ++DPT25MVSyAHWlXQ6GDpRI8cx7r7/ZeG3W09cuz527/9t/+s8779nTRL2fdfur9//fL/qnn8
/1+p+I93QjAYMjqV/uz+VCouTJsPinfh91LctdP8jzrytRf9P/52/aMDSvNPvuWPZnH7N5pmTNpG
hO7DFrApABk/2m6tK//NpjbZ94H10pOk67TVVlT5Jf/xN9v8TVie5+NXMKmqdk2+ae2lXv9I/83j
eqXhRXcMvpOC63+8tD99PvFH/cfX/8YKfktXStfyb65tRr8Cg7nQTMI8gqGFbpvIYPz5L4UoJNji
pnBnfZM4RLVSlupgUO5tYTtkaHwIrzObmI1Wp0EkuDGMpH+uaBxkR833/PK2/ZPXYq/dNH99LcJz
2OZRdW6wZP/5tUwJrVZqxuM2MgkJlEYTQO8Rrhsm7G2A+cBeFqG014400VzH7GM4LFB7aJ18Nad7
g6dcAEKwU/5jPU8iUKUWdnZbbF/Q6GX/XIqchCzxeiRwDv3VbV+x7UsnF3P4pMK6yc7r70bTQFmD
4ufrygcj4gXoqKmbxqcZb2khm03ZrTcUr3qiF//iLVjLXv7yDliGq/smlwwqof6XKmFr8nyHc7CB
lLa4e6YKZggTGfOFJKgyMApSVdL8i3/TcIz1jf3LP0srDqVIrjB8w/bXi+SXi8CzO87eEvMwVIBA
H5W1wfWFANbAVyJ2mDvjczrOp0gwjAURC51DLW99S6nm7G0lMAp6UtA6y/mVo4x3VRHf3SSdm7Lh
mdt951HoCfyTIC/7oigsBraIRsp0nJb1e1KL96NDkqvLncsC+TD1GO966ymdqsSDHY8/Msw8+3SA
kWSI/JU5WLFzloq6GgzHZAS+Gz8Nd8Sp6jfUNDqhOy0/oL9d5aLe0y7lEmryD3Kuv1cWp+ApD7V5
5xvTR68PJLWbDkMdSWsYfr61ndrU2pRl/+Z67OP89GTWGvn3eNxFqYtjhzt50ybRwRyNGxTFM1fm
HGiOe4qWgw3nz4ynC9kMDKACZtxKhtYVDKzHcvE4FvG2cC574gB1npP5XqeUeIfRBYahds7s+jVP
JXNc46SZ/oPodNpqMpK2Ul1ak0FRrHkPpcCMyLiV03w7wxgS7tGKxQ9Pr9sDeTFEsKY8UugDbqK+
olj3hSqBQLiJvjdNYC6Df1rchVcO6NlF1CTd1Az9Q04TwJbhc+in1fd8dmmh0b4zdbqfi/5tVEgs
jdr3BICYVmRHzyFAvsbXgHO9aj61Tthk3mBB0cPRV2Eho60LWX5VSepr1RHP9th11tIsCATVvDXm
gR0II9HxJ2+AsaePuoK9sxWKbauD8SpZfa/sbOa1L6CPquc5Za6VmD+K2oDdmvMXac5wp7f1Tway
r9RsBzMLHKYG8743wazmGsBghXolCu15xA1pRphqMzOoW//dbSWbp3H4Ns/wI+L0UDtGFDh6E3PE
4VJFgb+lSQYiHLmmtJO4DJX/XlqMvxCgsu3AS1X6g24AGQT8hJ7jECuP7XtRpKyZLmZZO16SDXmj
t7icnubewiGIXZ6buAy7IjvkFBgBYSSZGxVin5WWCj1CUrrzGufc3il3F34t+gvRTiNSvA75GUL7
e2fOTr5Fe4XJlN+I5mrLTXZHBtclQJ8+tgu+lny+4tH/rICt6HikCV8O+zkXdxV88rFrUK3EbZFQ
+bkUSFcjJLqtjpbRkKC8ONm40QFjbdbwEwekR1RXdsHIfMRYA5ljdsNOGIV1a3/ggXRaeodrtfPH
lrD/KJ7nqE1J3Oe4AD0BXSLKK35emoHQ0k6wh/tN3xDNtBzw7U0x7lcwR94ZI5Ey6cPq7VsSslDJ
RKSeOG2QZchFeeim+RhzReB5guPBeCGdKOyNJFxn0ERtWkEzwDnB+a7BAOlqa03retMv/jPekbW3
DZVC1ndx+VwWwwVs9LtX0+rgNXF3N0yoyxlMkSZW+5HhtUrppbYjOO0NZzJW3ld4g/ajVt0xLaYM
RXEZuBZJ/cx1X4qOvCKqBTeS2MZjHHKIzY5249whtCxnr4HvPkM5MWzgtr5kb12eGT2GKdKB2bYB
4c6jcFqQGiWTf8+Tj1V7lQ5RcpsLvASji6vDQLyWFZHhJu/fiqwLBwBhhiD9hhl1hTN+FqUr995E
IaUhX9Yi3BSSLido9xK3ar1+LLIOybp+kMtsjWtj1Z7H9UqzeqxoMQFqIashzPUoD8n8b3LTZn4r
Y4mFz7wrSgFatMxiajMZSBGSzWiZ5PARp8ZLDHOy9hG/M/BjYLdjZsQmfEjbBwkDxpucFY0spt+l
oZlhMOI5i+YPrDaP3Ftbuc9oDezRy+bN3h5h8b+D/sLpqpU3kUkImRCSgKffK/I01koDdUgAKMNe
M0jXCY1Go4rgnR1Wx5ghulXRcmH0Ns9G7eODbS90ImkhNa80RaX9e28Tilaj+4KYw7mJlYJVvQ6y
acEg4lcoYxJ2fsfBNuY05IqJyevgWVt/7WQCWIvN3GsPsBLODAwLom8aRi4ir+V6iz1ZS81TRM2S
ARKfThdRFhpnN8qjoMPCyeZqRGVqBtzQfAQ0ETSSnWWSHUDQv00VGxbdj4sdKAoTO1vhZ7gSx5Zb
srsITXBAxfd9pp7rTunquRqcY52XEJuK8eDG7IlaZiY7x03eqlr7bA3MvIKiKAaB/Y4ysDmgQAzX
ezTfmv5ghrDgdo3N40PK+Hbq5UlijNj0hYB/yZAP7+kSZjNc7MIn8aG5t1ZVXjIpnqgEJbeE1S+I
Rj1kA6DCYebiGDZuTZc59LArxhSPVFUyOGj4i576OJM0IuaIjoQjmFZKfJpoMFoKKQtpdhNFNaRH
aWAe/mzs5WFagHzBkhBU0u4VNy1mQuB4s/beulXEODBXgUvKO5CuF8L64SeZCVlO7iS2jIMxeWn3
LeGUI1QYYmi0cYxL7JNgISDtWdXPLmp2Q072XPZ+HrTpMyYGKtezgoEPABaT1cqgJhG/X5iszBya
cWLmaX60iRW2zC7rpzCZBmevK/3Tzbk3WxqQ0ytJxHpTs4GIXf0Tz+dNakG6J5RI2hl7nXzReu8h
NrRT6rrcUmBC59F7bFVu7cRk8h84wTFNxTugTcWmb4srWnT7HWUxhpd2254S41g/DN0cdibpjdx9
JVGR0U9EuL4Q8nu3BrMFXFgSGfLT0iouR8fV9muSOaYZEKcUV0Wb4+CWOUQhBTolUEN7WLBYfN0b
3jI+JcJ4h1bpbMrIz8Lyvq9MwLb5tm9tc5dm9VVqWeM2mqhOllA8JqMLSGm4GI8tyUj+MDv1GWPu
sGnJXG1Uy9zPqJdnEeMJXHLsC53xZHo0g+N7E+2EuEeAGc9doLl4EhWIDHPUo71GiqAz9ed1Rd82
VqWYSzaoxyu1Mu8v49jc0Ls2ngdmoGGZ3UYaWFhzjJtt2R/NBmu8VGvEtxrDucheR90jGw58wFQM
G8oY4SvC8EG+zjsBRpp2mc+205qcnxQnIIWTuSW2P9ibavD4fNUQ7wrVxcx2G+a64Iw00HZbLTaN
QBshNjIRujZHUe9SjNTbSY9dNgeSGL5LLaJbxpj/nlUP7iAy9ow5t+WSQEcPivqqKArjLHIkswSv
yg2Uzl0E3mGH2JwELvxRW0BnwBbGWkSbVkJLdtUttG7wWNn1PQWOPnyKOH41DXl2YbYy3+/grVWw
xYeK2L95ka7mrX0daVCvGfC6x6fHW5AHuV3ftDlPS2OJdpRuEoaKbzL6JWYzFle6knu6g8wrgm/7
yEw+tIjNDTNGJNN19zFDN4fwtpg7xIEHYHaUlXn5AZ+We+0TIWczZPvbvI5rAF7dOSKXsZWp/TpW
dBONeHQHaaGR2x1MAYigDKrdx9GAGuPj2cqND18zwdaVPYBi0jO8foKNdEWivCXJTp+oGXcFtU4Q
lYNe7+CZeewSpCah3Pd+G3JL7At3eCUsOMEbAYsYKfUOeK/ajDOPhyK77zU+mdHxySbHEE+Tmc6W
fvBvRy15J39JX3gbv7iNQ2qgx3jtyixoY5/7cWZbqHxkOCtpdlZqy2PjtrTnMYp3rAPYhQAKC2ZI
lB7SyN4dySBYWvnBaavv9hR9lyNBhkL6xalqZUoPHZvLpWoZRkefsiXjo7ciPYL6xy3ILHB8ttFt
KhPGmgT5xqKXahvgtFwFNqY3plUMjKJG3/5sR2dc2xN+jIV4T9erqp6G76VAF2vlgl9WMz/66ZtY
DGvvptHbojcjt99GZhj6Ld3eGTh5yaYC7WBzuSlwbVIVi83NUDwyHXHwZ+OWLmQsu8jkYMDUVgK2
VT/61jXxtlVPVjtyutZocvWBuqVDYIh+71ALgudxYJfmPSwpMpfG+jur9H0GUZwvTTAm7nXpGzez
QXlbHQP8o8QYgane8hA99jEseoyhdr7L+4onjPcg2U9GOhO+vPPebVe8X1uZhe1jqHl7NsAatprG
7jYjR4mjsDlai+9fdUBJweFmPwCG8xoGBQxsWsIJr+dKPsDOYMHYLZsP22L6kPWgwwg/yLnZ0w0C
6qd+ACiy9TQWIHK+uhAvNiTJcFb9gx1Hh6gqP3JQErmefc6NedaU/l3F3WfvXGpnemykcUwgkGzR
gaGGF1W/qfMIJ/Vd7E5PeW4XB10MeohdMpTupWKTNRZDdDPPJItpRvuhtfUDmCnb7J6MzgQIAu52
5CE+9e2bveRhKtjTNISocnN687wBFzSL26mb2bvUFKAWqnhG/HX30jNu9L76SXMzbRYGVYrLRW9m
fecuWNIFIbi8sO9b1Y672u7vJL4XLLPbxSEhCTboBT35hrPFO6zzDbmdc+fi8RUpt0YUFWpLnOlK
b11gmy5z2XJgWyU1LBO9c18PZnfwdbZCSbZK76LW4IvGdwmHpq0ZQ09aBRjje5OtIW6tu2Q6cF8r
NncGrj+e9H4XUsvjB53IHY5CBsqgJ85WD7Mk840gajBdcIsFczLN5FTgC1vYAgNI5d/J+dSbBFbC
VGLhrZvqpl/WMxGGc2JoB4iG+mlxNNJR9a2jFuJF3v0cNUD8uFBtZlITjw0eSleKBym3BFifUbst
WrYbcu6DSZba1s8ncFDufGNWNPDRnnJenPLkVgMp7cuSm7fKUvpOSfbiNM4F0i41gkoQ1Y21yvZl
tOufKRVVodtWHyyfeRitGzNsyiGrV3SiE+y+JiIqmoajZ+p9aouv6EYRa2hHV6dRgjgtE+ujVFwK
fdUeu3Z5Xpj+cshfbkQ5exvovAFyc7dh7AKbA6s0Dt8QPtGA6eUi617flFRs9ji5Vve3E0v9Jit/
dMCHQNZMmOPpDLSy7npozGrrTeueCPdbivOEvdJArgleTJH17WnJpoBN0X3f6jdNiRIb+34AZDHd
Aq7fdgNuah8k52i+LCg/jNggGQ7Ve2sTOI5HWm3H5cPw3T5kk5skTrWzJA8Z2Vgfds4yntfTj9QF
KUcuDsNwfe8STDv3C1KblzplOCUfbfHa9hj2yim5yHhd6zz3ccnrw4Cwv4kE+SvX+kxVCntYgdjB
ki0CQlFiO3jMema6ZfHG7kZiRfSxDiefal3aaLYMi1oQBsj6Ctc0ty7TMfMlVvbJHKiXdnuYkTTr
ETGlpHlrLQ/Kn861cAmNGcPO9sYfbe0fsiEF+VLdTIa+y0s7hKGzcZkTMJ1Uz1YzXIiBoviM3fce
S4r+LfcS2JPp+wAN0XCvMhgwAZvn4to2+kNn8BRA/EuCmIckSozFuZKnrae9x9W3sSChMbbOm5OS
vxIlfZip8H7g/mO5n4Ae5aY7BHZdbbs6dbYEXsxAZVqzK6H0N0Q6hmNecFtFNT23MPRs2NY84UwL
cuS4UgN6NtMbqImBzi4aFwLmHPInG0YulB32NiO/3j03NL6R6x/ksYOoyLzROjEjx+yc+8Z5mKwf
c5xnV6l7GuCIY4OvricaU5ZJ2HeNNz6b3sygMOoVRnGESctOYto5sgx9w0OEot4TR4E8pRFtwp1u
c0rz8DtpIrkeBn231gLsPAETCEslR8OBT/qp0xmrpglWdSov9xoHrt185SVdBMqEPZe/eBv8DES7
czLF0oF2WMr3zGxXP5yCoJMi/FdMq1Pzs/e4C1tUgI00HWfLfouCtA5Xz9RwnshmkqYxsxoqI3ZT
1Jth5zMDHfnpW/0ednBNvZROF6huFtwj3WOVMoIm+99FLNDtCJzMjvWT16zxFFmn+1HVEk5qBGOo
bEJKJbk9BghbDxnQ5isubyyqJdZCjwRwhvoGjIOCR6goidlcyN9+uGTswzF3r5xy9AOcQqduAQ1g
T47cU1MGSteCTEdGfkvKFEYCl5e+2NaRSNWxGh2S2yOkUA9rg6uYc7rVgeu42xbagYCHfZM0/vXU
qXFHWMeGEcERYlwXyMatrjkZHTl9XCbftSEEEQsc0myfMSVLcYXdENTdeJVtnZIy2o0O60U0TASN
jGb1+GzIA+FHyOKwnFm1SlDev0/xpwnu2uByCGzgxVJCu6USrMZcwRydWD7sCXb7WPUPIOzldV0J
ABHslAdm0/y8JB6d0r31Hfb1OQ4M1Ah5VN71Ikr51GBpbTLEgzL1S16+vI6Ujg7gOHuAKzzHrCq5
8VvCjJZ5wzYoO9YCI22UMNzjYB7x+LXLXWclMV20815T2O/s0nnh6hVBBzf3MGsiSKXtHfoif+i7
HKj1UB9SoeUnrKi71u+cndTlBA2QBKJdWwXz8xrIZ+Pt3drdjg58rxqpPmwr2NwZmf1RQn+0iFWB
w+dkiNfa0fOdqQ3RNkrqiXSWzmcr5T5ZsMh20efEvXVKPEBJ0XBb2xi248WITrotHovC/0ZCD+TO
yNbfpn6ah4MOaAYe69cF+PUuz23+2bJehO5ImpT8usE+Aoqfqe/Lmo+xzWrv0DAHt3vmQvGMcdQE
6nOkIRAIvb6voInv2helG/VrxLQ8LuDjR9Ep7bTxUDTXWkL6eZrEcidFsi506SsHJt4qjZ0cRWoO
9dKhVMu9y4B977RwRIr19uS/GMJOWGAGOL/0CmsbwjLsbWtyUOzzc2vAF4XHNCzy9qOdvM+2sX+K
qE9C1+BMI6kH3EStt9GK1j0YmnYtgYjslaHube4+GMHqvlvPmiUddBuALldq1sDfz/rF5qmD22tX
JpRyTXAbqjxRYcp0DK+vb4Q9h8tN10vzwiCYZ7et0c+LJLgZh/cFlxjehvFGiBiLh0fbCxzlOXCM
kUwZHmKzsB8Jt5rb2K0lB4zolegw2DSjwd8zMvnUvk8KACYOsCnEVvR9BtcXTFBO8KFkc2gs/P6S
Pa9MosHCwahKyzrBEbvJIHD2DGS+/irWTDZ1FKv/vcEhkRK/MjYJcxyGqKUVWjDi/4UW/s90SZfU
uOOYJP9t3VqVsl8kqQWDNNOdztgMpdOD+oDO0Qxj0FZDtdUc1oLWA+kZSQOCkbGnxuKNzLUOjmn+
V5qcgQz7F3XMQo7UTfRYna4KU//zS7F0z7C9hZfSDtw9bRY1D54XvWQqfx16mp/Zrr3a4MI3WmSe
e8vpr7XC+UYiA/tWnjB1aMfL/1uZ/U96/f6jXoXs9t//JL7/Lvr/rBu2tiSC0PzXP0ZUXvXvP30R
Vl3azXf9h5rvP9q+6P4hR6//5//uH/6hqD/ODYr6/1KLJ0P0i6T8X5T4//5Gc+2S/irFf33Hfwrx
aKoo8TjZXdPUuaL+0OGt3zBdoMODCnbpz7VQXX/R4dHndUKr0O5QpOnb/YcOb/zmejTBMH/WBQq6
7v6f6PC+91/Fb8ozDfR8HhBcb97a7PvLBY/Tj5MQM8FNlHSnWGbjrjTyez0uGbYMRhYCTPUCWrMP
btM6geyh+thuznAwL8MytbRdnXEwpViK8Qh7C2NImhOtvj9B7SSPFcY/p7CfGEyiJ1Zxd+A8D2Gj
YRDD38SZTpswfFod1v46OaDLAjYqOwEsA+pr+5xYdPZ1OnMQwxzvMzzYbD/jjUzsY8NufxNltQr1
joNAHbtHSCIrbYg2ugaZKGK36SgZcJSnjQa6XM5OXyyRQcfzmtDFn3QzplkQV/ZVneUQ3CCTjIje
8Bn4WRTMthWhRpt91E/HbJ3k9ip718YebHDdOftM9KAqOxs6+e3UcdIdEiysU+S+mYOkvCaDCD9O
HpKpdTIMZmq1eZ8sGckX07326BI8kmnyNrYW70UygTNuFk7gdFRpAh0lLv3TNLy0hU9eBxrcFMPE
cACdIBV9pLnWbVMKg7f4Qc96c1pS7+hkfPnCgCHU6Ivj50BmbAp1Lnz3cWic+yj6GrlMZ08n3ttx
+DGneNUmeV/8cUL2WmyqIjtEQrPRjED+mHX3PmngH7AP/tAt4Ineo1fDcs6np0kM9ZZHOuHtpmTz
3tnniowAn6P+2g3okGMWN9iI+weXAe4G9vCuMyQsn3K4i6GAMrCe9vSJ4Qm1izPVGwIn3GeqeT9s
c3wEOUdl1d1oVPVOzXQrVteaZs3spFCMgcA2YMMYz9riYyo891rlxP/zpJdBeybFxmwxvuv05H22
3VdFPN3oGObBl6mJXLvjHXoqXL94bJ4Jg3ebBdYRswqOT51qUlidJMVm8Hc52Y48fTQciu1qzo2K
eknHmdkvO/6hTThSEmF8wMz4UnbF2WBI54ANBWLZXFMpRY0jICEMeNaGvSWN1sJ4i6uZ/RAHyu2c
6mx0E/lo99pHXhn2s58lVzKLn3Ef5Nhc2ErPmr5z4uZQNVhhGC3TkgChnqt/eW+rGM8wgtOo3rvF
Os9Mhuaa+0S0Zstbn186m1Jcs0npaZEA+MpuMkOnO8qUVIkU4sfCoA53yhAygBvCykzPTHtwtNat
hPnuBuACOdnxTKdW++R2yws51UeMhVu3HLdNggZt9Sc8bVuh21dePdyvX2sZo090Oj9XjD4he0ic
o4VFu8hsP7dFSG9B6JD36VyKWflM9l6CZx54TrnRsWJGa3QxoeEL5u3kXmn2fDO3+ja1sMs4dXfq
UziZudBhdtLgsDMsCKJWq7/pc1U+DVJ2V2Znn5h1vmrZ41TDwvdyB+yaR+Fc7EClLgmCOZ54zJPq
OqvHe5VmF99mxG+PD54g+gUAq4/QidCZVvHRoHh2bIfAGaHSTC6N9et3g8BGY4LIgs/NCtn6XkBO
XeFMD5uufHRyjgXGMh+j7LLAcrSyHy2xfTs9jSVEgNE50WnB2gpoPyrYwHeN2LQGDCF2HIeCur+N
6T87rswRWFBPqzFnp+hOV2AJh9COp+S5zkZWk1gwu+UhElSR334b6OJiiFU/di8NB+2rfoYxz7LC
XDO/jIXaV8t4vxgE2jROd6riJ2tRZmIVGd8WNWL41+Nx45Clu/a5YABSeB4CZvyNkNZxTlhwbfsl
ySx8/gyvz1nf8c0Yp1hm2BQx8KfaYWQBQpLJA3dUFNk589Xs+MPVV48L16cXz8a32jGvm8xjPshx
laGRGdZmvdoXGPgIzpS4JeZD0aG0Nqh/WKaKYqeVVsA4FVFHM68QnfSth4diF8trruZtO8k9HI3L
3Ez3zaCFasSbxQaagOzUHntaAfo4OceZ1R9BOn96jHiUZa2Rb8gcygkWDToeHmJtU1pwe0pzwFCC
0T02+KrteLcSVE5Ak1d171MKxwGIwQMNUHn49Z46OYI2yd6unD8zF3Cgc3Cq4UWk7Umr4psqukX5
OenUBwR0qjIt+CoZ0DFpW23fb2A1hX2ez2GvPB6vLXYmy/2ZmLCcB7s9Vm1DfGBwjcBFkrVQhfCx
Tl44+4m1yZz5Pkor+DRad6MgPOJWowmAeeqRqi3iNunGt+XBmucfZto6SDegnX3df1eqe8sl6AMd
ITLtzfZG2DTJMJKBLiaDHF2rNq8RdbAD0eWW6MdUUeNTGxjzxkX77ijF+8aipvOKNgxY6N82iTrH
sNh6caqy5oLXO7dmhrMFUkTsx7D3mJkXEH9qWmGK6KGiKq2ZZYl3ilEOAfcNJxcKtavizIXycxiS
fpOkFfCZnPC6tdz7XvYhPHzFgzXCSnVmHA8TiS27hzua4U7O1rk7k63bybFx2HbVzs845yAnAnOQ
57rWr8rce9PgaSc10ODGZR6/VHsg8jDpVPkNqtxZF8Cl+6Yod2JB48zc8SmHWd6p7HsJs3bnDTLZ
ZMkaryL8QYXzNiN+kPjmgBzB9Y9z3sBZZFBoEJA9sxDO5mfl6AFevmgvkcmiVW9k05XwccPIAgLU
xtk1cJB9a1D4hVLZeuiaOuKlXFVM5h/AJnLe6DmpzpHYt/MoEY74f8Zm7KBIlbvS9C/Jqo8mCKWl
zusUyOXlwk9MtRxsjsQyGSrly7tAajVn1GUd8bVFhG2ZhyBrL6CimO9zEyJYjRBTNxbyLQdCjfoN
/m2m1p9tPdDEhHl/23TA91f9lzZnPO7ua78qwyMSMYawyJUXvuy2nr4Fe7/2dhdXw6otS5ABuxz+
e+AhPKtVgZaN8yiQpKUwubbS6BQP3gNRpJcK8doBPLNq2bhzbjRH/6yYLUKxyTbzUY/0UypXVBpi
ON1eDjH4ego1yWYQ5hhQJAEUstN5bmeZMgjlb4kvnSSj4Z2WiPyg2MeRDW1WLZ5Is3FokeeLVac3
EeyHdb+nrxp+hpivflf1BQPl8caI2aB2hZfhzYN9llpumKb8T9AmVMA0KrpEWAZqRkly9RB4q5ug
Jui+ugs633iw9M8c04G/ug/i1Yfgro4E0W2s1aFAaphHwepa6Fb/Qm89UY3jrq6Geskeq9Xn4GB4
YMa+uh+y1QfhY4hoVmfEtHokUswSJqYJR2PCRXkli1lyIXawhDEGi251Wsw2lhgOuqcGEwb9R+6x
wZZBeM8MC228TZzc28xf3o3VxQHTEpoHV0WNwcPF6NHO9Kc6q/ejJHtv20z0Pc06DrJ5Zs935zuJ
dfZX54jRXeaETWe5ekp6KgD4uPKR08Nsq/9B3nntWK5cW/aLeEATJIOv27vMnd69EGmq6G3Qf/0d
UdLFlQSoG0K/dKMBPRydk5WVhibWXHOOKTcYR+6E9qEs2pFCJ6G/rrVLhS0XOhMvUaUdLBiGrshD
3d7C3JLZdPoK7XdZML7gqCn2bHhHVGN1hz6DQcbWTpkuIf0HwuM0aheNr/00jnbWRFH/Fjgshegn
2sGYo5HUwD9qaUdOmw8bUpCvf+6NTLU/ynfpViMxuKW4+nYCkj2HxUuWiAdbO37gLq8nSnBneRNh
CJphuWh/kAnGiAxAARu0cgDBL+vSGqa9jb80za+Odhk52I0OjD5z8aUC0gr4Q15a7UtawIhonxIP
eLwL2ruErwuBW/uZYu1sWrA4mdrrlGnXU1VkBJZL41T1zmupnVEctNm3abeUp31TmXZQKaxUnLub
TardVTM2q1T7rXztvDLsdGNrL9agXVmm9mdlxqVqQ/ZD2rmVYeEy2P7sUkxdsXZ3ldi8KuxeHrav
TPu/vOH3oP1gpnaG9VjEMBVtczF+gbkkT6ddZAN2slT7ymLtMCsUynDzZGnnWVbx6J4XGC1Nt4m1
OQ2TGmnRm0y71mzsazxbN4Y1nJPIXHiAO/cVX+QxGg2oNXINJMVaT50LRkG8utodl4wMJDALIBaV
96120HXGR27EOBUDNp7lMOOygxRtQVdJsN/12ocHIbu797Q3L8akl2PWM/IXH+teqj18A2Y+GRov
g3b3ldrn52rHHyg2/JjaBSixA8baF9iU5cuCUZC/D5wengCFhbDQXkKDECWg0ZZL9o+PZIZ04YwB
BzQ57jISmPT3AmTKswMbDlIlFQeDsIbXz+8ePwx+Ropeyg0rVGbeboDDju1Rav+j1E5Idp18WSX2
SFf7JOdC8Gib403tSDrz4oqIXvMUQB1ctMtSYLestO9ywYA5aCfmrD2ZjE8Zxk55Z2u/JuTtCfsm
N9ewL3P6QIbsw8LgqfyziXmfIly8VtoBGmEFNbUrgwkdcj5UfDq9TihWyz5L3IHlLF7SWbjGCgzQ
Qr0LX0GN5dSbL4l2oAbaiqo9qRyOOhKu6WHUflXNeZ60gxX2NeW1Sf0rVTARkOEAo9vdVz7RbT/7
+bW1qyde13/TAf+uJd39zYT+vwmU3CTfbaWq392/KlT/JGM9VQX/+19+yL/9RP+kfP3fIXWhN1oo
VP8+doKokyefBsvez6j8/EfN6+9/9O+ql01cBNErELbDZ/R9six/k72Cv0i8oXpJS2uagj/1P7KX
+5clYIr6ZkDUxLe9f5C9nL98IgqBj3/HtUifWP+J7GXJP9mCf8oeCBkQPQD7bxHn9/1/yR6ooBqM
ZQSa1DX2LpfWtxwTvL5uDqSu8m9B13LMrxNohCNLFJSaVeNjC09ctmSVgRtL6WG4EQxuAB18fW56
9wYOXNi34abJA4hX5Aruq2x8W7zkzigta1U1wyEa7IsKm2tKIwsZfYy0Vi5W3IWuqLd8pU9dZYLe
Kz6cKX1oo4o8m+szVlNNNOHAtL35PabMLkFZsgkW4jyZfs0zk62eQtvG0ivpSwGJdN9LQihD4dDE
FNGIo4xrNrBvaPl5rICsaJnhsa3cD0gMnx4AE+IXKGmZeInskRIDu1kV9XLOwuFX2J5tEqqrwEG5
YS49w/8nBIFilrocUR2HdxcrDZuVo9i1lXj+/zK1F/otlnwiT4x2MFDIO7tZsAqBCM5k4RLtUE+D
zDzMgd/hoYl/RlBOIT3yZebWN2mGhshhwT8Go6T1NPS2mRvd2xmyYYE75o/lKoiTHWAvapSi5/ah
3dfrrnXo1coY79jAL+iOaF+ijTnUDrwLLeYBEJhWxPk2QRTxcHGNXs0s4b6R18059BOkWAoPcSTZ
Z6m5Uh2vATd4o6zoGTbCR2sZ+pZg2AvptOKERFHJVUnr91S7CbvkZh1h3oe/h9ttlimw2Wp+Tr1D
G1E6lBjwLzPxq5m9jwzMDRuuYhMl071QwSFwKsZs4zZrHPZP1sm0Kfeh4TQpy4+qNk12xLrjtKUA
pVJb5E4I86ZLayBrRz1ybwq/s9dKemQYGHWzvq9XjeRQN88UfCR4aCbnledNv1EKHjb1yu1RdMm1
8rvgBIgGu9jE1NKlTQ1OTb/EOa4R2Hqf3fGZmthhjWux3sgQLggu/GzLKpEys1cS3vXWNHUrSd/d
Wh2GwDJmyAxKMznQ5FlB1tnyUHycTMfc12ZATJk/EdPXspoohdpQFPGs2u5XvbT4ypKaVizTvwB1
aAk3EPmWPZEj+s62yYggFsb1JZb3YfBnZQaGDGX1KYMyuHKMiJJuNJTZwvlXcDC0yZUym9TbDH3v
6An7tm5mgd0biNIAKT2MDt3i2QdJ1hnlmQEurLxDXlrJwW65Gvh5gB4mn7koBEzZzfz65ughSiOA
jnxKhgmF6aB7FJ0n92U48/OvE85TOpM2i5CIa7obukeAQe7aqwyXtTs1Wo4kwi8XLDpjTCVs/SAW
TBDdgq0BECebUQQQB58eiTg7qD6Lql/7AxTkJuMzNASBq2T21uaC+wAFnNVWjzk81KaFgdl4sv3j
n7/bDbJ4DYSAQbmi5S1FqVmoXw6rCMNbx6eqk+7Y7wdD3JaRP4C1sL/4MWWef8td4FHJMog1oPA+
/t0ZUhEh5sKudUbbIwNEQNCzHM7rXX9HgQaiqedR6JIUn7E5bW2bn05fxQGHfi6MFnZMZXxR5zgp
0Ot/PnScpwfDLCH8YwTNf1tG92p02XcAiZuNQvy7zt8jbrRVQT8D1zcDaBCFJmjE4mOx76LJ/Jxr
bVrkUs3m6JlU5WYw6n2S8+FyTL+bbn5wqvIWhOEd1SHr2Hco74az7Yfhqp/613SsLnFT3iYW1Gw7
/17q5He50KPaQWHXsFHPehvkjm+OgcMnCQU/Ygeg8MdaUKDbpqy3royuy4JY4I1kGlRRXLzyx2mx
+GM44seSfdezdpfQeR1zoUfefoLUgbmIBFUQshHox5fCqr/z1ifvo4ZDNjSPiDuFao5iunWqEXY4
anJssyeCz+lB06rZ0sscTRJAQIz5sISGGUMqW6wv4XbUhI+2tlPWb36WPZmGxsxawA0Dj4QLbVfB
NiI7lKe0EtNcuuH5GykyZyHe/XXE7jbr1Gk2/TsbWaKesD3EhafxvriKdbkw0Voqj0I2VuUybL3I
r3fqXkr1rLwOqgC+n3Xl9AHNXgH5kzsrUsteRIfZ8ctLXN3bZjDCGmPRFKsbGsrI9sTRrTNSUhCi
je1cEe8pl2UwXorvJnbTbY0zJ3bErZqdM6i3c+PcNY7wdllt70wbFxRpX8h7sebtVTXdnQWjgdsN
Gychp0rdEKdnG0CVVZxnmIkrtbzC//yFV9Rbo1MgXFpzt8nG7KMxjo4iGhRHj2ORJoiKnCmaKLk2
mXdxPO9XZwflCoYNcY+eWsMxyt9EyzvCpVTtbPS7uDx4nT9u8PrpaZiRkAthwGK1SU1xGMvnuvtV
yDA4gH3CZ9U9L35U7oQHvzKcEKnczD2VM28jq2NaHJI53lvcDG6Tf5ZNUGzj15bKzFQT8Wkw4LNW
3nVO3HwzKnFjB/2OkQneXEO7FmSMK0BzpOQQgy6viWspTBzM6buTOe6RCtlP3FY7au+ZvSrQvyqd
LzncFEJa6dprguaGygr67jgu0TsWsYTbl4VziWxIHHjuUmB3xLAcCdnOvg+/4RYEsOATsfbH5jpF
mOrdOv2KrIyLhxf5OA8IHy0ohKA4WD7WvdptWvj6D5Z+bByxd9irogEmQKEtw3wHqAuGBNzFcFNS
iVg3VXUs8WxuTBZQIKuFe+JxAAGkKDdxEb85LT1xQfuROFJtR3hdFvacwAS1gOlib8+A3t3OtdbD
WBUHjzfbHyVW2O4WOGR9qPBVT5X7ONouM+WQ/2Qs/hAF96Ep47uZwqfxJ3UtXrmAgLdSwcAGObMN
iJjUH8JygpUoYNQEnE5Rb+VIRpSnTFrYJ23Iknm4c1tFesYIL+VImc/ESagFqzE2dANie0TfwlFs
E9g4RX36hoA0r62Ro9PoolW03cuQY9kb7YKn1LwKrx0gxPVSuveVjf+70Ko4Myx5abHvatzBTOIN
XZ+Q87WCisnuaVxYQvnGm+Mt4tZsODNJuN32mPVwhnrAdKCzwHaw6byzvFHuvUC+QS7Zkuk+W3H0
asLkW3FfuTi0M/9F4ufOICuGFU0lAARTlHzjpYL/uaVHomlVfon78UZiG7pxPB6OpSfvLBJgAEZ/
g9+edJOceWKb/ZgK47PgWMh7yn9KKvcpzFIeAGF8lQ6QTrMjJ9GBXd0b9TbywhdDJ8WxD5eR+dnj
eCWOuvbUczTAXu0NOjnq+pCk0d6bpyeVvoyW8RJ6Pu0z4UslUAayhM1TY7JiGVP3wjt+K0E8k2OB
O9jY1yZ1QJrwDfJF8FiGZOVOv61moEF9+W2D72KOGXeRRAWWyvzMLby2OMBQLyIOgH10b00uEi05
m0QT5RuhdpUygcbmLevDqsfYPFJhREyKsE5yqmJ8mh1czuinBiKyninX2IxT+Zrn/auZEloYqCGL
4HWt+o5fpUqPeAHPJcT0C/atax77WOinmILGcbwARnX3yxhTA4YAliT5Of0Kimg4j1ymYjOavCyG
iaZ6Wj8eGrf8xc6/3/5So39W/Gclwh3xW4oUu/on01u/eLQelxFK/BCjrTp1RzoU8/eaJ6ncDLk7
3kb1jekv/DAidkk1bjvTIGrSwT2CMUnlQRrA9HRfp6WEj+s2nxwD0+PIm6ugLZcH/yP2AfxhTXgP
hXXfWMSdsM1R7MyFLYhQmOjie6vW3ZeKXmviNmG9uLs48t/qavF3Qci7w+etarcuNnkwL24/PuaL
icdZ8tc4BCceF2JvSXWXBxGYIF5IcXQdlpvBfuIuGO6sEVnfSuNLnHkwg9x52TvsdsCNMTCy0AoN
+LSTmQmaGtwSOTHWF3970ANxSuqD6DX0najN8JfWb8SRfysv8bet2X8nTqQdBpATnLhlCdw/JlkU
rpqJwj2PMh/pcxBZ2O9F+C7skkZCMd6Y/cgBnnwNjtG7vJ5ndCXsD5KdW1cdqExtYYziBfXJ0Iu3
UhUT1DDtIO6aglI2gCVIuAMiuRrJMabhp92xkxoCeoMo+Up1i+aMqi8dhtzcqufzn1bzlnOffPZi
hoA/S5mQrW1ruMF28bV8FbEOKTQDIo3ma2PHqJ2RcSCwdUt+yF/l80gJwcCzsp32+bBQ5BtwzfIL
y641hRCrOYEuXzKCFyoCo4S3f+oLHBv+T9l0z0VHJahXkvSHHm7FxYsXDrvIDR5Yh+M7iSa2ZNN4
svoMJimjXWC41Rn6jE79GVwWrX/qmeTWc0bpAyg7mrbM5SEnlUahdHfQj3XXkJ+l6T0TDgeMkKtj
08sbj0bKg2r8YSdhutA+yi1rBicUvJQzxCSmO9UH8hYnOEadsfWOwBDXqXDFmR/pJrF2yqomfLE1
0dfYdBHoXFjr+fBuZs5xhhG/rlT3OUERC4YLuVA6LPipsP265OVMHQo1hSu2/ke8kDQA2k8xBQqr
1MqsXW0XK5qInzobXA6L4vDS6laWcF1PQm3YYu7Tqnkyo3MT5/tsoU0rb2y1M9sRf1A6kW8t6E6z
5oKuK25143VMktdxwU4POpNXCg5wi7dXy743pll4a8YvpLPcm8GT6C2NY23LOPukpuact8NjOxcf
htIpHOGjs6NEb/14wZ7L1Mmb9bfRdSdbWK9NRsGKV1Jn7bENSTxfrUxKfclAN1go+8egRvHEGvvU
jHO4hwqwGfPkqZqoj5hY7TSTVTEEhaBCin1EwCBkglVRLrc9BxiIsboHZt5NrMUrl3YUmQUndHf2
7cRs/HWWx19k7zmFqn1JVxa/xPy2pBkm89r2uhjBtraHXV9wshjnjImZjJIgNZDNqNlDos+3TUFG
r75kE5/djodDKgQ15LyUguIFbNStXSX9pnHGvar4iMADtBeOV8iY864T8qPMq9NC/gAZ+zBU2dYJ
im+e96ASuP1Bkj7HNWzz+TeubnG7mFW0dgZ6rBT14TRKQQOatvxwH7jjvgMCSJs8oCJ1mrfmRDoL
RjGRZjmEG0f2b5lh/fjsd902UKeS1TEYRFppHKulKPysAsyiyUwsuUQXNn1MJcSAJlxbxlc7BPTP
sdT0Snq/4kW+U6DJYd45JAlE+KVnjGSVdlwa874r8/OSc9WoeB/1BpzEAOxlTL5rLPgBLBN7Nbex
aGhYCOpRCc3aYHjn6Zsicfdv/Jo/La+1DrWertHnOFDvZ5fCeq/0aCBuJbCztHZ3XYcbAPk72bdG
d8GzSY+ny13/SLSfA1v041G8sRYyxChRHxonE3wryDxDyxfrZ1zlGDDWbWq8OFNzm/kldQuqxS5k
zzWHD2AntUERi08UbsyKeI2g8JXP4bBlLU/bd/eZOWmztVkjoW44pzZr31WBnbkjNbP2vPtynJVO
QDKvWfuyV8+G6KbnwIm/22S5DYuMUTjE9weBH2sG+0vVkSEeyqzctPN0qKVLxyBiZJ9kGyOT0cYd
aFHYNbJ6p/jJBFfL3cSW+3dtuGBmHAu7YOLTuC6mdZoYxyZsvwJ9aAEleQ4LNB1RUzTK8P9jx5TS
ZAZsrH6Ij4phsC9ptohjuZlcf4JFy/lucDFkVY3YZD3XTx0QnXS1K0T19k27bFXDux7gcFH3YLZr
a5/H9nkBBHwsZbEly5Ouyxwq+xTeKvIVTR/C7HEriXzR3lbqna+embgyXoK5Zoe5iJ9aBMF6ePEs
cBRpRCh88SJKCtOqx/EY8gy0b13hyU2asGOuUbOo4jXWTRze0CFMUDAMzviSX+EAgXmAgQxrxT2R
/btbjOrkBRUX7AJBQTQ0FfrVOarhhCSlcXZ78lsYEkyM0UnGo78tWxhqy0ftt5y2Yg5hRJjIeESn
RnI0MA7WxOFzYKRZTQtWfpGFL26HYkOSyKCeLvTSB5wmATc7PUSVl1yVhR+lrJcXNmRkmQbp7RYi
66nJqQje4jVgGw9gcd4EnO2GtDv7vXivpumZXXq0VttyAkCf4SrJiuSU2TWZe3pQWXHbIAFZZG2w
pxYM0+ILECabyJpt8xD+zKrAwCRJwIxdviMog73Hw6whqpo6RQQSCj+SNcHhEMAxKVePYmH/0bnz
9LJLpD0KX5U/IeMQt+fkxKKJgj2neIEkU68NxloAIO99y34VUisbL8KEse5ibkR/aA3jHZs1w1ib
7AcnQoBdnLe+T07MpJSfR+mOyNqwrm3vqcc1gkkAeGGwOE8xb3no2qz4PaI6JsYyQwJTZXW/BQhD
koFRtU2hyfjT7NKIHmodB1fT7PT0Whnlzk09tD+TUlG6Ws2i+OZrSfnAsuFhV1ZQrjn0B9y3boXm
BwP2w/Spnx6wOmT5sh8qXIgQpdfIVz+hgG4/kk6988pjVpIIKcMCCwQuyxW+g9+DKBT7c7AHtfOr
cjja80D8CXjxrxY9M7lOTqt1eau31lSLFKfMNZhXWOXVUvB28doTaLF6Fc9te4H2+WRrzTvIsodQ
2NaxWS5tkXkrYwkjzqrpo4CHlTWsVGzcGskEmN3j9xBXEG6KnPc+gGcqIDyeUIHQGlYzwdSrxbgN
FnbJVhG8ubnW+2ygQ3O7T71dEFPBKthZVZiyBuBIwrHkXeLUP8oQrwDUoQ51bXloZ44sdJn/krJh
yahciqX8pyLqLlJvvIsqWc+xzQHNyx/oA2mIRU1ivcz5d0woP3TSH5GZbFp9hO4/X3Qa8M6FarUx
o4AgkZi15Bdv09rA5UXXLtPO/MywgzFmsW8oxRxJtNwUQs57GaU9A6x911tr2VDygIpfbYi7/poN
h6m15ccBGeTFTgneCMP+nQ7uQ6K8j3DSaoV8EtTLH6DzGIyNuCHJZpUKum8e0Ccjc0bi57KuPEyR
2LbqovsyPegDsfVEU8B5NPuXoOac4md4RLOxZS6LEBUZKcxNHDA1s/heLl2C0Q6cdeIE8Q2ptt9A
Ttj3hNFX0abLNvADHqD5zBlPE5iQ9uy0GDZ9zrwgur05t7wZIP67lrlXLjnnWvLykqO8JRV+aIvw
Oaa4Z5MZBOpgpK7EVEKSnskhTeVuTinMNoZEHq2gvyNMhcZgBC8yZf5wFU+nKiciPVf1xmgszMAz
F1JEbdLt6NT2IXfKm4bDbC+Y1ykZ08YRu2NPsartkEWbvsRqRc7YuMMSpRdaZCWViWm6mToL4x3f
pirORsfbMPap9cDDO9vAF+w0U0e7FD612o9R0HZ0TXr0iNoNxVq0SGL6vnQ94fe55fHgwrA84Upa
LTF7taxvTNL5bPGKF6cFkADvCUoS7u6SZxirxlViJkQxy1HXWbwrMzFOHCNSDue2ZAMi6/Mg7MOQ
+F+z0aZrYiPJQ/pUCapVZ0XHpb7ajRTndYFT7pqmOEFVSHa6s7aGLuz1SD8Sc3yo4/ZIp8w1FVAV
4sK64r9nCreWbe8S0s2jfUPVjuNx0U+BE61t1/7lSn/nt/NnZc5Ht6stjkIN+BZmK8KrmI+yJ7/l
lvXC+sI+kPGelOlqHmsAIJb5acLSYR0LaomDNoiX70ZgGJFYURQHJwZXYA05+cfpWzFz8mSrQqrT
S2Lx5dkKyTvRCE63Z/MVOEuoWzX2sx0Cjw1olWHVvA6N7qs2EfbpK9s2NgHbihaDE2MQ9pDS+Ta/
9GoDqus9etu4NhPTW9942xaqHQrw0mIlpdsITtF9sfoJUvkV0xPRhiZOat9NNlkAS2xsxMWuu+iI
W4k8VbGso7A3t83iI01x7unclA0WDvQ5D5iDSkLogcSjEBIohUb/EDEmrkIque3Arnex1xeaqPSm
FP86HkBblI2I1g2UtDHhrASWnG3xFKTwDli7uZd6tHNyCkQ7G4EI6k8NbcS8sXBWWeP7YCDE0b30
OmwDPWWVRpVuVdchFhuieSimgj+74G1vE+QQJ3sahfr0WAiNOV14NnwnhmSCsbU5bn4Gw/aZ+JL0
krOxEtQXHFwL092fHone12gYOgy53taZZTyYEkhGDo72wFr/ZgQMliCYMzLvwxQJq7e26BEEdktJ
kq3KnjH6vZsDCIIpdT/qQfwKMyKuosHpsygAIgP1zyxdeP6a9syeTx9Wce0Ddg6qzeCxI/MXTnc1
zw0isKwLF2MlwJ0fsgRsYKpXhTDtaqQafaJwsCTyy8VwPOIcmcboNkLbZhVa8h4kI6py/zp7R5+M
H20M1xr33DquYS7khljnQU/nDPQQthD5Jk/uFuqGTpG0znWaWvfW4lOTkkWA84an1r1r3brfUY6I
6hnWw/qPy+I/cqT8n3hN/sm08v9Q9soxtQvk3/tRVp8KQ8o3ma9/9KL87U/93Yri/UX+ysEKD9o2
kLSC/LcVxXL/chyXU7nvOUISpfwfJ4r1FxI2rFPb9P9uN/nvAJYT/CUDDCUBpHrJJ7aC/8iJgr+G
hNU/OVE8pCtYLwFQCHJj8l/gm5KJXwB/YbrreKx3YpQrXJoBa1REN4wycP9H9w1Nj1um0WnhQMyb
ib4K7r4WF7+3NQOeoDJUkOTMDUpNTR2NaeG/kh6Y7WTYM3mtasUBh/40tTPM+TJUxt1I/REBJwbw
mKVzjrqf9VRF88ZF28KwNinzxYitG0qm7W2YEriZl+QxNJzXvhzqfabKa4JfheOZByLFvnSueJYN
rRVjIqh4oIhxg0DzGhRjv6YFgBfQTDm6fMeeTOUWfbw8Wj7snkFo7LIMYNw71eJAz5buoEbCCVY1
5psAaJ9AgwP0wRDmR/6uSRMGAjZVyu7wD9j2pln6L+UkdPOF8XiOCAzyKy/Wda9YnLhjyT7Mvh+K
FAe87dbbPihOy4Y17rAvmpIcqp3eMC+vUvAneaPYRnmK7AwH4A4ZWAThc+aqWp+tKAZqdhEW0g0s
APyiaDv3pf1izYgDk8p5Fpn9/TKzEYsV6SsqdfZhr24p6uDFDtVlZbbtGgcR3X9Ci6hdexxVfOxK
zoieNyDHm+2ujlxYeUa4N2sHBmhg3WNfIMBijvveNp0z+fHd3HsPVqVDIywLQFQOt04733QpKmn7
HjuMwI28x3nHa69Ve8a0k1+l/iPxoZu+AFlpTewRB1P7+gz+iWaVJ16Zd46t8muEKLaqegCVbcIM
k4akF6qF5EvwjFHdQcxnpQM1aBWQXGFsF4T+HCByPQ5m0tWnlGt5M2BBXpmG0yMU5IdpMq4cfSCe
FQgR0dSvK2NMDhTFgrvzLLJ0MZsqQ+FL6qhxv4VCzETH8Z9oQbCjVwCz7Rj7x7DPHsZ62mXdfqIZ
lbfeqpy3KJs32HtPqkVR7qHioOCaiearJmw7mEKhKTg52/30Zw6oXU5s6yV0ln2uinujbMGdaFfl
XYK0DzdlTUnCjzDLrzn0x72dDltr5gPILr+Pg8HRYx4o1toHZvdUhT+YpIDrlVigw4kMmg0XIAsx
9mojAGrNDbbSDLDrwYxw1SscqnM3bio7OpplSdFPQKhDqvGtypbPXkhrU3gglOAwRQniS1I1AacV
9I4qZJkBe2igb4hoC008U4VrhBqt0a3MB7TgSfuI0LfZnibuR+i7O7MoYdDkWCIce9kmzUykwXEf
yKY/WSaGz3Yo7tgYTXS4dNEN5WbHwW6soz0vH9XUcGbu5aGhBWxdOiXOoOAAlwLjcDzfYVB7aDML
u7IT/yxpcjBjRy/fjNUorFUu6h87kfZNwhrmWf+/rL4UI5Y4s0foyaxXuv0+XL97XYjMkQwjH+LG
B8oleCLYjOt9exMK8LdNxz3E7uAGmCffFr1FsJdfiqI5WeRBDu5Yn5QrTv3EI7DKy+8sDpGInvrm
z7OGp0rp/9gwZ+25PxRFdQ4JYGQCz+wMZXYRp9ZutkMy0k7vrz0oN8di5GtRfXHwFyprR/Eyi2Xv
WcOVDgaG5avMh0NsWjiaeMcn5njLOuqpotUIymC3ysdyQy6JZm6C97ILDzKCdRL12774pJnExPqQ
4cy2W01KZNoPQdqZ/UmBkB4n/2cq3I8SolANKEaG46ccRX3jSvpvePAJFd/M4zXkW6azj7+cIAGJ
IAsAnPg1sssrONqsfFWoFU88uS4QNYtAdb9UYRxmWLZ3mM8Q/TwXZs6IrtrEB9k2YJ5rtLWZj+bM
M2ynB8FKbp9MtAv5Pp5H357lHtN4ugOa+UTb+HJnd8NtO43dPulVeJ6UgIzBmIFD++jAgTrkjWc9
e3VyKZzsocdcsYeDMtOZ2d+ZBsQYgqxrXhs0J/kei9cEAKjoN51/07O4XRlZUx8CiguljK9miRwR
unxncZgfNHl401UzkhoXM8svsKn10lA6mRndXbT42ALE9FkYeB0bPJaMgxuqunP2Idi/dNVhOBXv
JZvDtdF3L83QfqEtEZ7KjRt70BGAiIRCQREwuSzAInURXau5fpOzfpSEJAnSxPpET2kf4pImiKQN
z2xPgi31YnRp59WmotoJ5wjbGba721BM7NdiF8IOTlEVlgEFrflr1Nvlw9ykJ8nv1C6H20Jw8PYo
ThxyspspS0CsIOVGhahM0ubFONHkV1k/EqFtJQH/mdNZ2SyoiojHbqTCm8bsH7sOIk0ZQMY02ks1
gKMeWecqiy6jBlhVK/sNV1J+xB+abOZmjI5iJcL42ZLpo1sZhOLa7KVP1VNqHjPkqjG9q0l2dzMI
Xb0SlhN+L47rG5W7l77vtzbwA2IYA1iLBDgGlYqgI6zwPeFbcojR8LrvaIdtFerzR0AUr3aGzxpP
YNGM15ylbstSlBL1tdPSmF77CT0QtvHUxM+99O5I3+7jCOk1k7dl6PO3CTILPJwLIhB02tH3QcF9
SBMioF12xP06tn12i817zgW47Yr6hbwkW8YACk3FXiWf8odkOndh+IE3gYDISziIM/mWL+rOd1OA
JDCxoKID+UoMFPh7nnN3FChpjn2ciqg9x93cnv/80xz8sDGIcZdQaxh477HZrgfVj0fho4lmnb2X
gW4CZ39Yect4tCXJzWwsbkTrkCtOnlBIb0VpIvNSmZ16AuN7LZEq3BhTRo94yyotS/xHu8w3vXaH
DKH1UBm44lDrz4y5vwoizUQf0weALf4m6brfzjDIW6Hk29TS4wlOg1Jdq9UZJrmRfkGIVLTJ0fKw
tMVdFjEsFxCehoPDayvJmnezdC108JY8oPiN4EbkK87f1MIwytkKeyhuiCziwTUJ0mrRzH4WLXOx
MRg5xbsJkGI2OVwCUxr21KDtRWV/1TqrQAvlV95kN6U5dTgEQGYFDbZSpwaN2mProy2e9zJALCCQ
W757RW84Yr4ydhFeptWgpmkd9LRhxRXLgyOZ8Kdl6WDSWQ1XP4JQLViUqdjg4OO8+syta6oELkCa
GLglePDCn4hzBDeDdJq95YVI4ThlndehUZgheOjUUfnO4xbDl2FuWrJGSwCVbUhYTKEx+2b543uv
w4w+tFgFa/SrqtjmELiJKbDfh3PF28IgcbJpc1QIJg7CwDzgDIBUaGCnpRGnbnTts+rgDeoS7S4n
3ZsW7s6wkODtNAFFDYIQqH1psTKnOwomw0dvOB9t3z7Cr0zJkMfNmkgiEhptckAP/ec0fpO1NyFt
z4/2NLxCzEasF85GztB+xu4JcjVaeRB9LhIxJ5+RVQDvAZtXdIeSoecJ9Jr3tBhHxbfRgh4S1WJu
wyS6NiOaeDnJV3e+hnSFEYM6ypErIA3cS27yXkbKOXTlpRwQXfVdTWXK70VpUFeOfOamNAmZzodf
lt9GMd7HMY/VUooz/Yz2oZrcy4iYneV0zHl0iBOLoZmsRQXJouK36ahp7VTWOZ5oGQNf/8KZ9co3
BYcfZw/rEh9fK3fAemqQdKNFQClANkup6aJwG0Ne4YT8e3ac287PHoye13ddVsfa7m9coHfs1Tcu
K1Egl1ikp9H+bCPzt6YagAgwiGVOl1Cg+SgnuPkv9s5kOXLlatJPBBmAwLjNATmTTDI5bmBkFYl5
HgNP31+U9LdJ12SSdW+7d7duFcdEAnGOu39uEAliB84hboxpufXTt6TobqxI8q1jFpzP6TSDQngs
9eqhaCEgljXSSET3NS3rm7hNz3Y5j7yoo7d2DM5o9qTMJLP5qyIpxaGeR4dGrBGaj8Wqb+NVenhM
zfLXLL37NNSpQ4jR+5KGFmjNzctNI90D3cC/Jnp2V4kxUDPrLMuKPsZHrfAeSgP9LZH2jSjed5Ga
BBBRCyiIwmhmkpuywgHLW5hcZ9MGlTV92I3ziOkcG2Xf1Vw/3MXnQVuZbIuiqjw0Eclydp9c7Nhl
yVKCMuzrlyq8mHZXbs2lOtdjOu5m3fZIXHvjoUeHsC0LlOWcUOWncdEkFDeZMm0C0wMq2MXzZ1gz
vOgY4dDLg9Cq68NgOG+9zWXimc0LO65g8K0boJ3XCp3vSXNJD7c6zool5rATXyozvRc9SFUHf4VM
T/FzRUWam1u71osuU62dnTgDH5je47645O3yhOeBvTsczqhoXmqV64UjmffRxqzaF42MOE3bh2kK
7wFxbHjAvhNHDrSxUzAHDgBF/u2b3UuYdnv705AKRO5m765lvfmyoGiuubYF681hIrdfHyCjfKpv
gAz2N1vJlwX4PyW1QTrWP0pgliJ/8fqvCRAkcOzoG7usvrWhPiUzbtPFfDe5fFeCmBX7viI9jzbG
mqvVTPnjogi0VvSmNfLOaigh6qb094T5Kg6H7TwCb/FGMFJ43VJWCBhq/N9GwxW2TO/dkp5Cr/41
4/EmTE4YcDTAeBhe+TAJH2px80wFF/6MNil2dc7D6pr5KOdjgbrr4vEsDSihHrIHG7mz3hPtsscS
v7XMWKJzf7QqZzx41ptOGJYGoOYwJuN6Ehq2voSK5gTBOBDOevQkvsYS65yl2Yekj34bHC/NuPse
YGxQWY8JuRk12LLYSVtGKcuHkFvlDbBzpuiUyKDVXuhIWjt0o7JGLn/5k/vA2TFc61p6djAPrjhc
7HtKwki6xvf/fxn3B6d0+y8gJNv6j+Gw9Wf++dUm/7KKs/98zD9Wce7fTN1m10VZFdAj1/b+aRVH
74zl+MKEkWTZ/8RC0gmFmTbkIphHlNOYfMw/WEjC/Ru1MQ6YJJ3MGG1C1v/JKg6r6l82cSYUJo85
2rIF1CVbUZf+mYWUL6yLTeU4d4EgLJPVwrdm+6vRIQdnEC1rjD1tbUJOvxMzmPBc8iRGil5TZclM
pvn6ZzO42kos5XeGRYSThxVd4Kezl46raJPH4x1jGMqEdzfaVnjiXZiWDggdQjeB+EU0bngtymzD
qQp22jjXj4Vmzqt5I5bavCHBPgjwJzs/46kvscf6I8hqbCW0YYYVU5UYt3lIBJh4wcoMk2QP6nU+
ykE/L8kSnpe58lYtO6xduCQn4d/PuJ3P9UJ+1IJ1uWnMRj5h0h/WVJWLoHPQb4aIsd6dSkTzUDY4
nov4LmMpiU+XW9foTcRhasqCrfC9plqYlQDeD9BI4PSG6t3smF0BPpyTuD54C0Wm8OnqhyWmI11U
cRGkvYGipPk/hhFWlySUcEw9qLnOsByqUFGIXK04Fhb8XNzYG28RLOqjQlu1KaYOeg2XoGas2Wbp
1Kxm6RcHSO4covP4hFuqv6Dg9mBVG2LRVrgm4krSzs8Pol3ywFxQSrQwHU5Tc6KLINqTY/tpzDLa
Ab5HWM+iozH1YjubJcJYa8JktKunvhzHnd+R5ivBuO5kg3qa8kif9N+VBVkqMqYfylW4LWkN8Bov
LLfCc46tXMaDk5IIbFqdPReXQqbnZH3qAZxKa24RhqgyWVgNdfp3tnBWXd44+WkUvnOiyobonJvF
OyzJ5VwPs3dz0lcxFcVLNRjlY4VBo+ee6yAAX7XO1J7Mwr8uvZbfQSePtq2GNKbXjcYS46cdJ+Nu
njDB592wbNx+dC4cGZyLVyT7OGzpHYY7a2IUDby+cK+Wy93XMTSfND7rj2b0ngdzfOVZs68X1Yvs
EoPOjY0I+6eIijhKmYZDGnX3U+9RQTkZATraMbMs5MA2RNn2XEWJLA+6hm8MD/0qc81mxxPiPRw/
cwFKHFlR7GWF5zoSNxfG5Ja+A64pOZ1rORrYnu17TNzbORrGbVzjVZ5F8YBZ+iPJLLWySx87fSkf
ihJvZxpbm6LTevIDBeqOG4ydBq205/yEmh9EXc6pyhyZjYcfLPUVTy79Fx313m4YQVi4XcgbDKdT
RucfeipDXzOOkBy99Fx6gliYawTJxJf1gE7siN3xOuRDIPVKD/gm5q2g64eNIWCaLrfmYO4JF/kK
W+x0YA+LeLqWcYOJlbhVVQA3jSiKGD1I8i7uHl0BtMcWDqMpDKRusB+xk+0L33n0KoHhLrTfh4Jj
Vm2O7t1Q5q/mYvPSOjaAqjgPKinOQ+xOz4VR/W5mCd9pCI+yV0nxGCzznJPNGTQ8RhnGFSNu91hJ
okPSYcmdkwGkR12ENPrYqgDqDPah2Bdk8ylliq5z3PIyaftqAitV06RANSJauo2nZT2lQ7npRREf
wkV8dg2bjDp27Q13PpDXAYaj6aH3zfw8VWTZ5sp/zyq3uyhOcWK2AGKq6CT7+2gcw0ed/VplwtjU
ZfdcpIvYE4pAVVg2ToMFF694hUJATbpbDbvaw0HgFOrso15j1ykByOCrYdSIZNCOOR4NEHRAfyJg
rKOE7CUSToFFhnMSI0+9ZHkQ18yBnmTx7GcGNU0cjRYLMOnA13ZSKTdFyHs9mb8WAamtNeMA8HWE
Hs20GkYOhg7YWaTP+F9z+VVZrbYOC3u7JI3NMrgdsSu0MDbreB8PmnNPPgNdwcJfC9iryuuTVpfh
AfMqsTdNLchFR9hzxEAqR/+DuvtjL0pKfKL2rcrjjwTXzWrCu/zUJPWLy0UFMxneu9VTV4QncLDT
XaE1WzIP29hErSmzw9iHByzs74VhHa3axdgYHhZp7SKZv7n+VR3lm5B743jPzH5y9YbnV3sBw7wb
JnnsPuyl2ZhFulvYUw4x3NWw3U5uuovsESlf55zdziwi5W7umys01ZdywORQU8QQFSe2a1tiCdhI
mwsDzoHuoBsWXBaC366T5xtofYFd8A7xhUY3c1Tp+zQr1mSJ0j3VK8qw3b5DareQPRLkj0npIDhV
eQy31uOETDQqrQSLyc5r3OQwI6MYSk+hizLEHiPOzdgETdwU+GxRX2ZkGFxCB+C/XElKoSFnR5aw
wUug1JsBBkgymrtE6Tq6UnjE0l19C/3ZFjWFHvVLFKIGFaxJNpaQzYbakGCuu1OqtCOBiKRlAnKo
iXLNXj5TOlOC4LQoc1QYX4YaBmBbluNOEA3Oj7yhUKqUZtUgXtlKxTJc/Gm1EBjvYZdZljWeMPCY
azZ+X7RywM6ibSvCCFkrhUxGjhMkFcE9C6pZvST7uWxh7A+MFJ7S2FrEtix5Z5uUBcNoD/hCmw8f
WQ6cA6AG791Vep2yh4ZKwSuQ8gql6c1K3fOVzsfk/Kx150zpf3B3sMQjCY5KGzQX41WO0dPA5M6A
zqI5rZdLnsiXQimL4o/GiNiYITpC88BUpWzAozOul8p/WMLpnCmlslGapYN4iRw17nKlZ9pK2cTp
xQ4blH0mRLfTU2ByaAC50kPziLg0NCPOR2il2B0poEjEW51Z0TZ1/EV1DVHnq1RWxL8UX0d6P6gp
YWZcoF4RwDkDRK4miVCNFIwWrpoxbIYNy6AHCahcLXkVGUYATKt3HfPJzKDSqokFerwXhAUZVXv4
xvx4a9L0t2DI0VWH1qTmHstZp2oOwhkk11GCT5Afbh0yLGXOqKJFb1EsxwO2dvZNDFaOmrDwX7C3
+jN1MX4RANp2I86SCNwKlh33twpI6W+4uvKdVBPcokY5RjpTjXZqxmunBaS37mCAZQDsGQT16d1U
c2HGgJipSRFRyF17eAIlQ6QTE/gD3Jg50W9w51i5p+muWl7ln+mTO+SjpBGq+eU0fnJuhZbRO8PE
SivLu9RYLSLP5UgIOPbC35TzIidpn/M45BcQI8nK7dngk4/olM9EW9v0uDNO85zlbo8VpeNIYBDn
BsDLEiKn2hffhnrIIwz+hifJUY+AKJS97mWYIYZL2MdSm/DRsux1cf1UtYj37drz2DRFBRnivnFg
MwkeTU57mUqeWsDkzrYMvyd9eAG7DX9cW5qtlusPuW6Nh2nIdn3KjcGbU/xV5rDt00Kt8eKLJsRT
scAuaRrG7liwbO2dQ+vMYkUmdGYXgKHFLLj/1yWnIzHy8HKSnF0Fd/y6IxLIu7/gXWrCFepNBoyB
R0nu8BR01Il0sS2OYzDQM6d5XBr/LY+G+dXzrhYuWN7Jsw4Pp5KPhPqIvZLYwbovdvqiRVf8Uetx
ye3TZI43pDUMehb1UhpSTjE4RKHTjnIBRziB0PmVl6Mdnd08pynRqp5FhjTSw+QqjXo64KW3ezyC
lPhsRzSooMwNUOiDuxNdVgH4orbdzsanUBZ3EdaX/VyHgd8U/v0y0B7553dcJgNfJBpx3S4dT7sH
ZQgMC+RKLBYgOP0l3Lo5r2TfOT+mQ2K/NMITwOogNw0qznl6Vvny4tmEmqK+2VK/l27FeEhs3yFs
OoTnKuAZRwmWbhAvNNth46JInPNOXPwcgFjczw02f1aMDf7KtvbnN2nQqVSU9XAkKstrOeJKsoAO
eH26bUcewRgBxy1qI+Q1Lb/ibCLpvZRUL+jmvuBAfRgd+7RIvjev8ql4hLdN3fpzSFY7SHr3U7CP
XjX1JPYDlTp7yst4HA53WgM2rNNH99wv89qWFL4Id5zWXkRHQZib3sZFNd6YVmKuTKdxduSiki3l
8s+aSLN1qcubDW7lYuXt1WO/t8wcjjs1zGnt8su285tGOPmsN/6p9xrKPauUHAJzEG090chbSwp+
+cgMJ2+ynxYYhVueB0nQUirC4i67tDaoq2YYYQeqk00Pop3M+T1k9jxOoweDiErsFD7VW5CtmBTv
QPv4Fwi8u5xY2HZ0WJ5bbfgz+sV6gPz0LlskYnesrHXsjzg/3JRaQirNbPgJG0i4VDwuv5YGQqgD
rHcmCaM8Xr+F78WBm8hDlUzjBhPdkVxet3cT82R4UE3KtvplhNyLsXptFtLvq5kh9eLl5QNnZSMw
xPhjW/Rv2PGB98RmGlk1Sz18wPj8xIpha9MTv0/cfTX66TWRDBU+JZeULK17QMErS/dftNxpD10p
5LEcBOgEm6El5KY08ThcC2mdtGLOKTxFJvepCoo0OIBdniTUdDPa/LmJwWJ7aF0rPXaTc4plnezs
Wf7m7LI3SAzhhneKjXCMHiVCZ1YuPkvTYbYymaGpevkmFx6vJ5vVYjTB+Kbe7b4yWuMSx3KfaoDa
/El+2036kgxJfaelPAMbZoTEiYcNajrXfYZ1neugmeArJDodNmWCqQ7rPzNMTovZxHE39FTrum38
X+CT/l80q9mu/l/2Y0X9Wf5lP/bnY/6xH7P/5oF1523sEuL3LcWE/9+wcNf26WiGmOTh5/L+iZpk
/M3Wcd94gneGJVxY5f+zH/P/hk2Nf2/xKU3D46/+B5L+Lwgs8Or/+PM/d3aLfwOkx4vjYunSfSFY
3/3rekzqcSs7d+Ii05Ivf24hXrNNd0ZnR+MM22APWQQhWUFYaRvccT4tV3ab/vD8Q9M2wpvXkxVV
/2xMj7k27jKDc9GIOE9tx3XwmUct/lCywy/d9m1OoyDVknOvEYVl5USBVnJP6uvLbLxbbNkHcARf
/2Qd/Dc/ossu8S9ePOGwBYTp4NoQMa2/ePHQwUnIlQXHHhlD8uXt4zb9GzF3hgsLFsJQTNvMtgm9
q287D/NgqcITBTA/bcKAyeGCPXyYkOcV17EBI1J5BIz4aEpsL+A2DsgV52Xh+6/x3fpZdU7L7k01
XxZp+JFdOn4Rczvt2a6XwrhKD/1Rb/MzkcybN+9g0J1EmdfrPNK+q6IW0A56CHlO+2ZTP7YkX5Zv
70h0cA+Ki2NE88VgxF99teBpmHeRWzP6DIfahzcxelbH+h+bclicjYw/uKEdlIN8EWqaJuAJ26X1
b9OUb7nJdyTNivNIYdka1kDpxb+TEF6gvtDarTAgM8JiK9Mr26P3BSfMWFrX//zi/Olh/1ejpAtN
jDnChqTPtvgvL85QwftebNzd2MyRtdTFNNv7qWfpWm3N8hjVxkG4Dc4NFpOy3RtadKLFKRgnngxT
eBwn4q786/HvF6sHWhKZKzph3Ls6I5Sg3IRQal8dnaFwIXKvg9BiZHVS+0puMYiX8mzq8KRB3xMS
2XrGuZxlUPP5CFft4sQCeqQYip7GwgALfkPhDNep7orrn7+IBuuehJhbPkG0GbxHTSODUtn7pDCv
KR9d22KX22If6dYOS+bRD/OzpNcDtoRD7kiY2vY//0qNv268DXbwXO6u6xoOW3bjLxQ0OtVx+JcI
m7Gv/apod4KDtA2hQfkpzkfTDGZS7WNb3lfhfP4vX9v+Nw0XHkKg0D3bwyUu7L/cUPTKkQ1FmDSf
E+3v644fGowqX53j8TlMQ1yMvBy+xKHAMIfYyRspzeFnlXTqqo6QiDdR1drXpQ13Q9NuPE21152H
Urw3uPn7gavVnu0dvjEyO55E2qXCVTCWCKfdp3bx1XOF/3kvD/3jQmGiCeIDG0v2w5nj2WMUNal1
LNOS/qzsZyhIbP7x4HMj3FB+/oPo6bFpR6A1MLpqcNssp+/wEORfVnVnZ/ojHcTdZgCMA/aqJr/f
XRt+jpWZcad0FvJjCZQifEHpE5aNVzNzby3ap48GOigxdEQV1ZQ8msRDoLPN8pVw6i3LZyighA6p
0hWnmaplnGykoPzk6qC9sixf05c+HQBmUQulBNqhpjtokeV2qu5m84UjFSB7JemGc0lWvdRo4EXv
FUr3ndn5q76t1pxq+ogQh3suVxqKPnLdvc+07DpNZPTZWmP9x9RYWklC8xpic2m1343t3gjBlyRb
vAeocI9WL6h/iHRJnpewF3GRXy0qNqvEklYE/EjccLjFK7FbonpnqN++ksENn+wmbLxQCeSscipm
pn5roZ1DHwIv/EdOV8J6bup02US0bivRXVfyO/jRoGg1xMTqgcnnONnWRvo1gr2S7mU33JymeAvz
HFFfyfsmOr/ueBdNCf8tDgBPWQEyPAEd3gDfXz5tshqsELENYLbbOPgIGvwEDb4CMiTOigvyMVaW
A2a+bp0pG0KmDAmJsiZMpoPnC7NCo2wLtBXfaZp2mUn142pAa7l3cDkkyu5g4XuAMjVziy9+JmWJ
6JQ5IsnMe4w07WrmMFtVLvBMEyMFjopEWSuicrp6eC0cUMwO3guTtPxKV3aMOrR+FKGsUkaNoTyT
dd8XysCBywmuKTdSL4yIyhQkre5dP3xtlfVDwwNi5b2+jYD9rkn8/yrwiYA3wLtZB8SNjJ3HDZ9Q
LrFTZS5BEfrkMZisCnwn/FD7WhlRChwpAmdK11Ncr8NCEcObJ1LvWZ+jDT5b2MdN3uAAIuakyf7J
nJyPGueLrSwwLV4Yuj2HebmXyiIDlHClK9NMp+wz0Ug31URXkDLW6DhsvPiIuE9qT1lvLDw4nTLj
aOUGsUhTFh38it1OYXJ73DtteK/N1f2kTD2e80qnwO8pIrjYKmBtTXlbwSIOj6XXkult8AeRuJEA
67uzLl7VJWvH0a6NtIb1on8Jp/GlWBZwF8p0NOE+0mgup7HZee3m+KNRBqUpV3j1HtOSjnvJcuub
AxOwCkJlbZqUyQnoE5gGfE8SoSDvje7ScjeelTWKtOlvS5mlOmWbAjb74XT2tK50LFUF3qoCjxWJ
N8JkvkXmiOeWsmHNypCFr+vY4tCSOLUmlT5V1i2MrmeYbjqfgSuA9TddJBi9ShxfNAoDOqrcn7rs
NoYyhaW4wyzuwR1usVTjwNC00a4WQGoyAsm4BVvMZSYLH0txnRw0EiQ3j7KQ8C2NHe+Oxoif2cSG
pi85vHpJaD0vv7VqzE6koNdstY1HSC+rgkw7poAnqUASuOAWZYejHkF9HSxy5ZR/etac3nEGvIHI
bfZJGEI+YC9Atctz2U3tOl9M3uaaV6yBNhzh3fOxlW+QcGLbwc5mX/nU01aEp9mxrX2/ofxNMwDn
cAdIp+GXsTg7ncoF6ItQUjKOPlG+HPIItEvRn3yBx32W0QKlXnvD0tGfbARIRm5r3xjug4sVuBia
C2JOIIz5PCzMWlByPvo+XbiFLuVmSV21V2BtqBX6pmjFCxtnwRUGOi8OzAxOztyFQZMPCcsvSBRC
f4C8ifV/hu7eLFuP6roVFEPyamS+N/nSvsTvvWsSppMmx72cvDVzAn1wvLt0A5IebR6Poqm3hhfe
g/ICKhbTPVH6NAnDe9w2Uj6Xqps4W2ieKexNpc7tyK9tzBpjXD5bqfwmYcVqvZiRABtW0dBULoyl
vGYQEbKSKKXHItKU+ftkWI+M0ls2YZeuDHcLWfDCgFE8gXFSRuyGw6W5tBf8c92q0iOccE714EbR
dDLdGleNjs2Me561Garku8QehEX1DZ8w3AySeoXE9FGl8D2wBVu+w2rNxRKSDCXLV3N56ELLCqTP
kzgpehf5gPu+/r60wF8UzyAxu6+q4vHWNPMLUYLHLrYfpYiyrQ8UfJ2X7riazzG6+MYeWJtK9nAE
60VgO/pX4VeBsPaRhsTlTaitOdj3onG+ZeZSdh19ZLJEDTOIbpjDLqt9k1p0hELXl/cltn0eiKBT
wCQ8hgS4OwdxCQw2v4We2LA7hvu+oQy6tT46XwapXZ4yAD9R0w8ry2jru462TlbcG868RnTv59Ou
bmZ4DZpc1otfHdgGwDaLItBFg+gOeUvPXKd9a5lv7qxEf9btIt/6pFLXhhuZB5ebV7648QkmOSf4
GNVOsqjLMGgO0JGyCOSd1GjVJVJ1TA34Lb14dqKk2qNGHJtEnlo40wPC6oEk5ocq187KaSAtzqUl
fmqHZwOtquVW0+pzZThXPaLGegLPyDWcknQgFejYy4+OdWCxDG0D3EKjJNabNqHDA18zD0YbFZtw
Ggh9DsUL8KpokyHqUmsJBqN5KcVY89gPKdalKW/AKxtZyT60/Zvjtl9u4kOJ7NiI83+4sUDhp81i
pdcgn0wz+6CIG3Od/muR+mtDT5In6OCkHAK+AQGWTi/Mu3R23rAI1nehRxeI7SQHrTSvyzJ/dBqt
CYODqjd9EEjCaR1ZoHD4PoT1VUn3zk3S/ZJpv9gT8RvE8zqnYgNEFAN8Ge8GsTxU44AuOYx/Xs3O
IlTbQKxIqFwIKLEF2rtMx8k9mzMp25FU59rt+Zw6bdZoXPx+RBRq22X2qeroSrZMtyhZzlOq9w9e
wUMrtpG1a/sSRdwrQsdJdwnm53VZN3RiWuam6HF2V/FWL2z92DWbZgJWwKiaUO4QHZExLmAJk5ON
PTbh/cL9IqZKKOR0SMCZ3dkhxnlnTMZnQ/nUc1b2ANfil7aWB6tsr7Wp3t25/J4cb9tP6XdUsdga
TZzki3ypksZnzChfs5r0kN0eXWdrmCUzdvTblds+ApBOoBbv7TLfSn61KxUqLm0d5TlhBI7rH4D5
HdL1A2LM49JRqg0l8LzU4GWS0NiGxkK/ly9eTJ/eKUe8iEV7zDoboqoa0zNz3s56uPWhx9WLv0tt
ujywPzJqNc2TUyLLwDErUkjPZn9EugpKd8FRySGTkxEnJrLgUduA6uw5FSSO9ZEYSNgg9+BKgTaH
muFUxHlJxRq7FKNIPDebeqATmk18QYUR8NpExTSacF2ZQ7l1sfHV9fC1xPhDWvyQH+PPWNKyNBWI
lwNHqQr81JSnN2duvyzdfrRG7V0fLNX/8o7lDZgRT61mHJ4c294MoWExrx9Gf763Rv9omO2d68T6
riU/zfbl1R+qkzlgyPOgs/agFPA4sWLt7U/OFUAh5cwDtOIUQjSRv3MxT04LdbV3S8pu3+31JghN
/4k7+xGtcS/K4qPOwwt9EiuvF0S5w/Ex983LJOxnv83IV7X2zfefjPapngyyKR0dKYTkWevPd3aP
OsFX56BiaOG8mWA4ULh33+nevnR4eheJGa3HaAqghNFn4SdH242fBkmAA20Pe6kv1p7BY2OqeeAX
Loif2ac4sAtktq0EbnKZ4pwpvb3HA36V6eWu6cSp0WhDni1WB9XZdCa5iT+NKn1vgDuoGNoDo/mw
9ZSdtZlYlVRmsopnlttESFTIyuOoScCa3T4rEbDa5dRepNE91a6lbSc5sJwW8tN/jxyOxRCvuk1X
136AA3o3dcWDMUDcjPhh1tEg6F3LJVGqAZzRqHtrw45pF5gLRr5WvS20YgPc5mHy+VpFjfKUAjMY
XL6GDE0eKdnarqrnlumEbQczwxBbF08Hr8v9vVLWpWtqDpsijoJa6x4H2lpWo6IwZRb7iqURuzG1
HjprL3OdNli12GHVXkOEoK6nnE6TNAJpsneaNLV8ymwaVaPxcSYU5tpVMLDiCqaBD03nd8o3hp1V
ZmdHN5VhtLXuPJ/OHEqd8MhbzXGsDE/94AKJz/W3bstT3ZwgG8AmSeup37KtuM0Uuoq6fSu5KyTe
tWwbcjysmYpKfxu0dKdZNAdbESav8Dj48mWunTvTmC7Y3Qr+t5Tap1t7hwbF349jLMrLS2WZW32O
EXl5iwpBPLZ9irGf2Eb5ERsUvm9sal2zHCPdxD2CtUHogmAwmdpHPmNp07iXn+eSnQOb+ntnR7oR
J4WHQd76GsqY9L6ef+Ti1Y9zwH9wdaSTfTXdbSJDZyK5qe2EabdUdJ74m61Bwctaz7Vj29VvpESp
3DrroXElv7alqPuCLeErEgzP/SWe3SAmKuMMsI3En50R5hxL84/e6N/kTKxKY4VY2qyOsh/pYEm0
f+klIza92pSuHWVVntWvL4nqh7a07+Z272TVO+SJHyBkT6bRrSvcOvEUn5YqVic2rPhNBF9V/QdI
VwHeh4oveGJa5wct+B2/jX63s3/rYkxHPGRrZ1/L8NgACYJG/uZpvNVzFl9dxW2Z1G7p3tkzuqPh
cLfT9sXoH0JYP5U/XTokshqWZRNlH1UPxCOZLqRQMFvwE/BjW7V9tYxtPCKpqS1xTMVTw9BruAd+
p/sq5kTEIzhf+PmFtQNfEOgSZ17vHhoNyw73lRkRE345RXYvYdhfURg1xmbuNr97QeLKSPpbrnO6
1Srep3G8H2rTWUvwY4yc3p0WwX2WC+970VWf9ch40ex0LEuBrmdfUcoqPMEU50/TlohqtcLjSd8T
u9vOsggds45E5l6r11/Q80R07VEDsWfEbF/6yr8V0j+oayVsIpXRO/YqPZoLetEwkT4yMC+BF4PD
lmRb2+wA349wpNo3W+GyN10A7jQdX2l7uoUkuqo8ORrSe+0dTnpgpDpySoBb4rjAPPE9kRZgrK7R
QdkSL3g3MYJ7tz7iusQHvnJam1YCjr8tl0tdEEBtcr5S18s3nQfIRG0R74+Iu1NOQ4/p/4CV8iGc
wCWUNSw67wuFG8WwPIuGMwpPiyGJOEPMbLPVdj+awDu4Xv/IGBjqJv5yPrv6Wjm0Bj4f8rfGnG88
k1NbV/5X0menKUZAUAcpfp/7xhrfJtofCd84d5hBrm3q3FL1WTzXeay7iz31bxwmWOMtXD5Jynxr
/6oMNoztW+FHt1pqJJb5VuLcuZM9v4DOtq65w2egePUaxRq9mWgYdZfeIZqT2Gm2cwlZkMYlDl3J
31f9Y9Kaa+HyaupD9kXocJOMPMfiWPOAHYZg1Ds8ixSurNjtfWH94WPFwO0hfsKm422kG/1IIIGr
fu6wW/Zvgq+3KumrW/19J0m/9ai5B/W9JU33Zkj+mrPKnRIb9IZc3xLnG8u8hWT+pa228J51VZdY
XDpUbF9ZgD4YscfqtMl/Jr15sxt+JwDeoLGpeikCQGzK3MOfFaZbQ9LPnYUpm0/fVEQH0+KjK+tT
QhaWr8tYWNnXFMPgisfrjsxksm6YdmLmVqByEITYt6qvbqMP1Vm+Bdr9QHUGZEiauZSMMUNtyqvk
B2Hd5+GDpOnWFyfUbnA28RHK44gPNvSwWrrNhOExdFRE7lXPW1Rp33g0LS4nX5tY+7E0rcb5jhZN
UH+bTFqHpcrI2Rqd3OATgA6UkMlDYPKLZgnymYwlo0MQu5q+i624ONhy1zFy84S1otfJkgRxloou
G2YZqAOG/hzl7W1ojSdn8WM4Re6rtgBVEv7Zp9N9D8ITLDthw13JaXBsGx+Ed7qfK73dtn6arEGz
TnUdFB64uNLhABpuAA+eCHJsuuTZyNCIMc/+FH311s9lxTW9LqV3rBYWUF1P2pNiupnCSje/8zy2
/o7FVdW3+UPEmZ9GMTPbyLkEp59WZ2E6itnfP4LQ2qQGkH0MjpycvZw7z2R+UMx0Ei79u1Hp3hAQ
L5KD+J8l9oAnTpTOXeSDUMmScjt43OHmHvL5H8UrwQg14zdea5ZBQCbbjiI/67V+gTsVcWzngGAO
yc3KUiruw46qyOYtddY0DoWbOCTLOk1ziNcrXnUzD47IgXsz2tjmdTAR7ouZ8UIaPWSXKTW4sXg7
AGAmCcCcd6p/S1BPFtxsm3SArE+505rmdCA3YacWkL0XYMiNHPtXZEPCcjIbzYUFeMb5xCLouE5i
TF5eUM3Dy2R2/vqPqAVe8Sc0urcchabPgBYrE1tmXTlxgjJQVykoxgMBmx8u9H7Lc/+x8pabTshw
IcJIqrsH9ddG2JQ00nIka6Ejufd6OP32KoROc3oqAfxEX7oU16xkgQsxP+ZmEMP/nnlMqwcmweO3
Pz/gONYB6L1rtCzMTuAkCp4yoD9mbhkZJzsvCsCJUpnEAiBzjP/F3nntyI2lW/pVDuaeBbq9SQJz
5iIiGN5kpFfeEGmU9N7z6edjVmGOpKppncbcDtBotDqlSAa5uc3/r/Wt67x9m6cCzrW0XlkI50+b
10kYx2/zau111v08X4w6E3r/15w2r4LQ1/k/4zd4r7EGQmj+zs5goECvn/XC//zq7Px/VM1v3DGa
hj/lhybY34LC11XYJqHy+D37PoWv/4FDniilH7E1f33CX2IA4w9HdejcW5opJTx5Gvt/iQH0P1BI
wq1xpGPOQJsfxADyDymQENjSJt/IxM3yf9QApvhDQMNSLVWjq+dgcvl31AAaAU4/tspVXZeAxyDk
CGmTzKL/Ek8P/6IzYXWQ6zVzizGkNGazbHMyX4DIV3AqKJxy7RBZffriyExi3va2/00H0+Am/O0y
TIP+oWqiSLDMuaP/Q365YpjUjz0uI5aq4Yb1MPtWIeEJBdRKByF9kSrVfCoV16Ejn3OuuanhviBg
1er9a6eOm14qa/bPKzJtwYdWu0SJt2aBKHqItgGyUU8ZNkbcEGLwREDDUh28p2goX2VFBdyzYxqB
e6SfLq/o0sy6+1hd/DBI/kGVAFHoH74jj1Mn8t1kPv/lOwp9aCdCfhVKBIGLJ5A52l86Wb5ocZhn
AxEQEioixuzHsd2B0kNn4bYlVQz7ASwI1QDkq2ByqMH/CaWCFfXPkpBf5BJfY0CohiENinrSMn8Z
AzGKbV/zcIvSOlnmgb9zyB1SZqycpbrREm73b36h8fdRx9hGZqNKJC+sffPPf3jcZinZpo/UVAVZ
MHPuR1t9R0ZBsfe7GiMkYdHrCJNz5ly++Ls9+cTDUxfUBTXzR9yk7mQcQTA72Q0WpyUdy7uAXHMl
Sleav5dqsyyJ9akmB4zFkejjRRayb7PspaGkS9RlN795sn+/gT9/nVly88PXqeM4UA3J12m0j2mC
DtPpJBAXe8vb4R+gVtCdMb26E4oUT0NqXt+QSAsgj6o3rgTNciNVcXVEo7+5rrnv/4PUggfLdSFM
Yo5BB4Pz6OfrmsxyrNJk3hZoWK2InbVAk44hrA2BuI8wCED/qzY2KCDUCxvituWXv3mzvx7lL9dA
o0JF0cRUpiKv+fkaQOlwFhx8oDIl4jtMn7Dbq4oNt41E2hNyqw7V0jAbStESgGBxSJ2TQaKZnYtF
ixOO3cKFmJl7ZBsrqhTETjqPpTYAgcXWRLDjb26Z9gvHa75nBNqphjnrhwT0y5+vV22jYgxC3lJi
otcRJFoyY44S6Xc0ztJzRHr2rWz8ec+4JETZ1ZIL6RervG7Jb/bvxgyNtE3+iv4xOeY1TuztWNO6
o6STCWWJP2BDUOweJLGniCNVJxAp9YUkDRB/xMFMQNoryHwApNOpWxsN5Edqa52VLnYo8Td5prjM
0Os0nVHd9KBy/1QCwCuoDAQ2Pw+7Nei9RRdbD6TUrbF1LhyNsAOVLK0A3RCvEernpWC274nPnbVL
dLtBmtSX1heonG0SQDgvdyNOaq8XIEfY+VV1eVsVd21/ExWn6DhyVG+7aQUah7Huo3SMb1J8Po3f
VGvnGDkEwTbFC2lbb2mfHsKh4S5egklHtFo8R0V1YTe/4ju8t4N3CTv/UwBJM/rhztCgG9L1iMnE
IsZpIzQ6kw6RsuALFja+alrFlrVU5XBj2MNWSxgBY5H9TtQyS1Z+GbQ/DAKWx58HQSEyyFKixAmN
kcLxv5k0egQZ5m1n3M0+fJPfTQGCbSNa+UDugzDYIHLBo1wSB4YsC/jla6cV29+Mzn+8Lo1NhK0Z
Ev3gL9eVGbJpQcnjTfXktYcyps48Idoki3w6KxUMK30hnowK55qySUNi3uHWqMq2yNNjNEFX/dfX
Y/7Dy0IhWhWmNGDpia+X6ceJzzct9B60Y3CKMTVz9B4QXCeK/yB4QlFNqxLASUPGGce+UI93DoYB
+i6j+FCclsRSDIeksdMWQdRQuoVNYweZfaeRT1AGazNwaZ5WHHTuotRiFgeLaiKom1T5zXc0tAHA
RcN3WiQbPaQHQucUegns8dJF/AOx5vSvv6/2922K9dP3/WVCrVurqUJo8lTVQlefmdjJXakrXwrK
OtfWE3oNw4tPyJndzkf2PLxkIVCEJjqEOSzc31zOPyyjXA7T6zy3z+voz8OU/oCGwQbtQzBRyafE
rHU6rzeeRuIHBUaukjW1ao1z2qmubhTniHFrUtT519cxG6p/eVt+uoxfVnMxRl7vzJdhVeVaNUsX
Kva20y3wxs3yX/+qf34A//WNf1lpSaZxBthrWGpiztNEfWHagCf2ux3R17b3b19JmjorFoI61q+f
76zKdklLivkrJdW+8qE895TAqu+guokLpuTQ1zjklPWUUVnjjDxo/Y2KPzXekWd1BTx1MeXH2IbY
ctZDNPzmLhCnOl/ALxdoSewQgvFuqJr2i+gum1PYwEiwgXSCfd7g6chsdcDpqpdrsM8RBJLgmeyQ
2DEvbEcJJTCmWaMerXMiAtZYwW8cg36DbBAlQmqtK1fPe2uL2KpfdqLA46hMoeuweQpN5Ck84fEO
eA5JesowQj8sss2UFiFmDkIuDQLlRZwQUxz6DLCk5z3UabcpyQ3GotegKEj38cS1ktW0Qh0nWTas
eIMMM6Alpn+L9Ff6WcQHkDZxILOxWBr2rb1DrRG7TaM825pOPoxNzaZJ1R0qi6WSwlXXY6dZqQSX
EOO8IuaGRpSioFHrenzRXe1WRrP36Au5pAXt66QqlkOWfGgIg2j7P7AlI5CC4AviwrDnB9p70MMJ
mFBk0TZAqAC9140LujLSpizV46xXi+HGTwm8mpoHszefYXW9hNgjlUhxwVXjVMNJqDTde+19z5yB
2Mv23cfevSqBQ66GDAqxpqHorS9S9RANISZaeq2T7ZoJD8ngKc66EeJ7oPSEBETYmbE/VeW+yuPs
nIb2IkmeG6ox62b2IVEUhdo0xIJ1F+/8pIyfhCkUB8ezdEj8ERhDApPaSh0OUrlFsjILhTH/ZyXR
V31v0zYH9r+skSAsGtJ9Fqbf3tq61Z5ocNuuGlsQkqt0NuSnIeMs9Q41+m1AcE6PoDp86BITPkuK
DaQdX4Q/utio5SyjthaGnTJSHKLaOgfb3RRSW2/7Kd3ojLMkJAOhhK3VdI3Er6Y7yBoXmhHrO6e6
Heh7rwwjuHahWSF+eifa/j0DbMS73gMdCfLQjZGRT1MHMkuRa0slI8SzyAE3BjdLFXnQUFAwgMic
qldKpbxGsxQYX+8S38ZrLlNzpSC8A9nOmtHCyurr8cOppXDjBvIhRcS5sJfbW/CfuM0ptXqWH298
rEPQym1rj0BgEs6haiA/VKQM7fALPyRJ1mwHeTskOcEdZFGRVaEeyMmhrk52iJ/2R2UigyOhne7F
3mJMaraJM4FaF91OUya3mDzzoLUKHLk5TSnb+cqQwBXKgjXDBteW6NobHIk7mnoalk7jPgVXT3sP
otykhKgj2K8CwI6dNRF7d8mASt2Jsk2jtFAItOEAPj3cIGeKAXhl6pLWwUT8yKqQHDtlXJxineZQ
k6XUgut4V2biNSMGfKGVyh3hZMfeCXdUrva1P9qLohSoMJGCNXzhJcRpVNgoyugThFvFbC8qQah7
I90VkwlkiMJ/hG6vbiSmKQGz6iPXSIgPcSxxIEtLd5rTu3ppjmsNFP+kig9hB/U69XtaNp4CbxV9
pwv5FHKpxHCrKCWAdetOhMidA7V4R+ZADbuv6r0uK9qyj56qEQYbe4Juf3KOpfNiq73YGGF406Za
tPIyDtWBspxGmsTTOadUswARnqw09ihySj+c0p7Wpn2bFQHu2ylIt6gUAbux2lgno27LQ1tQzpTW
ckQqtktBF7gitYtFh06QfjWyyMa/U3x6KnEUPVLtZF/umwkewxLDFjIpt62sJ0kG9AVku5xK79C3
Ij7yxLONLKLPYuiIl5Ah+THEdLRd5OwcG9VXhOvZnZUEHmHtJmIFGjNGfjBa6yhj4w6KSI/LNTvj
sqUdE6UtkTQ1er42NFZG0M5oyLdepqcpyfO1Fch+ofutTyQ8ooCeVEHFrjS2dDYhvQGUoHGOLHFu
8SxNO7Xfj6FanUQyuyOb5MKcpW5MHpCOW3ihTv0HSYgjxoE6XqHx/T40GTeITnmeyYPaIlETMbB6
Qj4XbYvHsy0Ke5VZ6XtkWWxeKZUDBPDFx9QUa6vyX3TMCutBYO6uZX5JoZhBHPB3KezG0EHHgv3y
eWho0MSWaq7TELs/LrhSN19IQWvXcSB2XRu/JpRpIQInKsjZWTni32BgpNNdaToSVu+bXQ2Y1xp0
AX1UAlRtJqCvA7E/dXqSVntOYWv0vLUeiNQwKi4h9oJ5u1+4Y3vNy+jJLqVD67N6G/QrPcVLIiFF
cv4myLeBE5DULEy9r/H+VauqAwYaJYm5K2ykEIYo8iWtTxvyITQwBi6HteI5VPRrqyT+CmBBh+Rx
lyQxpN9hDDgTss4EE1WtwjdOdWzhSFsQ99mwbZ5FWS19SsSm8NvTY6t7u7w3s01tmWTxjZhxR7u5
q1QUSIpJW2hKxtu21FIXYAQpcoGUy8omNkbI4rUV9ndnk1yF4+3BjNGUbeA38/zLYhg3BJ4C3+gQ
b8w+KFbFgKgkMKmmpa7L4c7pkdX4jSiWEWKKRVW8Kb1Af96bcM6GW6kDRElRdHHqRNGdecWtpyXt
KtMLAmXFvit1ZLrwETF4YyYuCXIGtLlw4nGfiAmpcRteug4Pv0/sINkQ/jGqwAeAm2aBUK96wuJC
7oBY6XoWbccGJJooPqaQ3hxC0mKPgQABoMX9gmnI/rimHZvob8akfhq1GW8BIzb0kdhdz6oS2AXo
ss2a4whM/yYix4edP7KGMXhSn+zYy3ZBgyJVWB+hop7qEGF+6hAo4UhCekAwuJGmjTel95pMbBSx
/+xKpCGnAQ1143QvxAefRKOn6zpEYWwMjQUm35yOCvGfC9/0L2oarW36EztaTUyVsfnA68WhSxpL
2Ib5OvTRKw3VOCPuIZ0VPlFng11dLQSROvkHYa06HBNzbiP7lZUhqKGOOatrRoW1CUMXHrmQx9BC
oO/MccmDR7up76wZdXOIPHTctp/d1P1d39Chn2ilTXP/O9B7gOSgfaYaBav9bqfaeSyDb1lLKwPN
qRHpF0+OVEe8h+IlKPJDXAiPFmZ/tLo2dIH+0fcfXWH1FZ+BEVr3fYhyXX9XU36JfdrkIqRNNNlx
v/RiXq+2eK0B9i9LK7m1lf4qh5i9jWlvIuusTAwNlqaODzMsN56DfiuC59ICfwRpeLc1urfCyh5l
HHxk1H0b+HapE68bnxCD1H7VkeN0HS9Bq9MbxvY5LnvCTBZmN6DLeIpFZK2mca2X+FcBsV9JUkCt
llQbYRcb7P7VUU3Ji7Zalu5uJI2JxnNF4rhBd3nt9PQuhdxHZXRfGPneiYFg4NIYlYlNRLH0muIR
CB27rzQEIz3zTEu9Qog5IrlnsVz5kwIBlrSMqCP6WiFbaO79m4ZiLB0bCcFQXo00XWRmcOlN5TAZ
jdvVgdvH1tEMxZ5BfoxFcPFD7xSqgo6n6mMyRpO4SuHULPRaeUdgy96FTlrfHAMFMWeTR0cjVj/T
gBne72037milERbjwLi1T07YbQfBQSEwypypPLupHLjESXIPcBkhF6igahqVg69FOK7I/dlCMEIG
4QMnjQf9vvUlpu7hmU3irh++h8RPolhtQBSnLMSeSnW4VVZdiDDXUpuVksvjqEbVMjXL00T+rZQp
CeGJehYektWGyju6pAm+ob/TyWAzkubSq/5ri+Z0qZlsEyOLdJ1QHspIQABzLp2lXUye6wIX3Maf
tDUkn0HJzhPF5QW27O9aLUktLmp3MMoz5Ny9ohOUpTsPuNlRV6DommYiFe5yz5bRqoJSs0lScQ1J
ecEJR1/aDt+5MBw/9sMY1k+o8+8mRT+PBf6XxjyYKRG+KSqnXK0/GxOyCJqN55ZmbplcDZV0cByU
QosTnn20KdmrUatvD22NXjEej5ll9mTAePfwWTivsYjZcgbzqyDa444ITcW3DQgyRNp4WX0oK7Kw
VE1coeakC5hTGI+V27TUgDcDKpmyXSIKCex/sFylj/YEBb30mX9bmOVrSuJkwDkSmSQrB1Ihwuqh
PDTyNNcpB4mpEuU7Ch26Ry1y6LQ9FFPyrWISU5FML5pUOdaKcm+Mh4YzTKTZ99FMxv4W9+1OAySg
JdMqGALXaY29PVzsSFnnPi/MNK0U1AptTH5kmN4MI3SFpl+HgXLERumCqd4OM/W3IHJqHnnpMaZC
rDrjKpLKUbnXSLxvNfvRRNU1lZRFIrEls5L5JXgWQ4wid1oVDWXXftrkBXWl6sJUeDY9gEneuAK1
5mpBAwkxuEMpsW6DcB9FuOog6M/+oLqBadkvtFo55mhifAf+dNe6VWI9tD7q/TTYDBXQcvNqGizi
sOTtOt05yBzFMmUmJuTWiuRep4UBxNItUbZFEyQeP0AyoaJgRQVcGtvMDlGBSfIj+We2uQXXv0Q5
viqScRPG3dqDhZKzEbbbQ0rwGRW1AXHMjUZQS9KxjqjKbakIPCorTYitRdNp7FUmeNmjpLUeiAva
CP+kFtW+TJNVZ8JQK5FhSvM0XwE31sYEkJePiY2JKiASIIqWZm2sW5cTxVZziCXEGTWmPnqN/CVA
w2QnAYhr5UgJgOxqUtK5tPlmzuX+sRo3JBe4AtkLc5saUxhu6dzPniTonVIE15qjg1RxrWCTq3z/
lib9osgH6skFWPI9VcJNxncsB2UO1nKr/C3CKjY2ytFTg73Q+F6EwxceSXRNVS3K0TgNoCCq2Nx3
vnrD4gZ0AmU16GlcfRfNQklIT2oKxjPajEUG7Idu1BoLz6kV3LhWbB07OwJD38+PLu7GTarVOygw
wEEYikF9mf88q/Rik3zFOtir2HzQ4Oag9AmC68jYHtTwqrfBXqcq3wJPq0K0SZW6lsOH3lYuAsWt
wl7c7yqmd4K1Ql+6hHiffNV+jKXOeR8dHDiZyao3caNxlnipqg9MPcj/CJtfi9yhtkp0BiHZVkPL
y3OWqfZillQI1dtB6QiI/Z63tyobyLniPnkw+fpmZXSXKSCl46TmoG+ILGlnw4W8ZpRFYs+NZq5+
SEgSy4+i6pimy81IC4AyAM5TcyHgwwZNTJGGGwSq2grTlW8heq6y4/z35vysjigen6wn2S41j4+M
xUZDVdGGYiUL1Y2BRkVE1mqgajr2/ENNnQN3iBP0NwQYsKOqd5Fe3E6Fc/Glhbmkd/UOuvtsgdE6
OGLZidLTRgQUY1tAddL/lkcQdgCv7uxUYT5RkY/yS+QpJ2cSCBnIO3Ka1WYBRoalEL3LlF0d4qSo
4M1MqbrdtyigCsB438IqedQmUqjpJRZtfexa/05N7wgzUCAVxej6GtONspknkt3V7DEzPd0a5uMg
Pxwz5S1u4XfIXYyVk3IIkC3f+Da0xqorhEQ+p7herbmAaEnJQp5K28SoxRmRr0okpL7hILcymyPU
961uBy8dipmxL85xD4RkqvILgu5obXQtqsOSC/Qgda0KTdnWpKfryi5kqsLrhimcyGy0PJt4tmIK
SrU5vyzp7tU0XY3ZdGh7nMNEH8nG4bGnOFzb9qCo7jiWu4BXWSFmeVE05UOP7bJSo4NCebmiDqZF
sFFaBYk95Z642hvYJVC7JnticqlQ+Duln86tH8JI793S0tEBg4g2nY05y2Kj1F9qks1LyugDabTW
/OQjzIYHoMRHqF6bGMIIu8Dq1h98zijcrsTxTjkCvyACqacDCQmF21DdKp16M2JlKqZsPxZknCti
j2V+kVG1ZEuzzerhVNZyLUyxCZrkGHbohJpRnq0BjWIdZDqlc1bAkmalnU6EQUQYRmxS5xLM30rN
1toju2cBS6avkfzYdKrm1HrfYPOIk/NWw2190MMsIQI61maNonMZxYnE2GMA3GNTdjl709bahWCN
gi52E1RBbIM62olVUN6lFrc2sdSB3hoZbOUYehy9P1MqRSMyXCdJ3Zo+WNNdicFmchnyG19PP8mg
NuxLNTVL5iU/QNEVWLR2ndq6L2V70ireiBobfW4xM7Un9J6vDBB31jF1Km3O0mHdY25Gbmt32iWc
uaJm8Vz2FIgWAUBV5TDLte2kKBe2Wtx4DohSn9eb5YDo6jgD55C0p8whhQRyQD6kN30zrFq8novI
RMAsfHhBSf3Y6Hd15RHaA9ZukxOfMl+WlfOxRh6jxveMa+QYJ8xxZFwqCYOEjYWMAGDowE9K67Y0
4yNGipdS4/Ky9pzUxzw3rqUPiFjnqckS9b5t37ekHsehNlKh/54K6laWeOvkSGs31m5B85yjnJW8
bOTFpu97TIp07WF7+LNx929pqU7he4Ub+7P5n/M/e8+LkVZR0HyhPP7rT/8vvJWfPrf+X1+/BwXI
LGD66Q/uFyT4inVivP1et8mf1/DX3/zv/vA/vv93UMMomAQ9nP978Bda9fYX1PBf/+Yv+ZT6x6yD
wqulmarU+aw/xVPWHyYxW+gabFNDteIgychyIkr/83+Y5h/SgisBY4WOGJ0B/k2dt18/Mv6w6JrQ
3hd//fTf0k4J+5f+p67autDRYOmoLGwJAeHnNpGSaijHvbhflE2C0cG4doFzngWUadJsdejbih1v
Ct26pNBQ/IhZ38B7tRTaUeYOAHRKy/oIkAQHLroMSqhmy5vpgzn40hGjItw1rblWUYyEGOE40igo
YXijVcNmLjcXeEVe9cE6az0CzBmm0Ng+rXlBIdK4KiixlxheEqzGEmpn+DYjXyjXzuAn/yEGJl/a
4d1ksmE0ZtqIOXlrcGOo+K1XnbKN3and0rRJuHksEjBN8zzRe8mpqcXJa6I3RNb3WHvuTQ/JYxeK
e4LbNrCs9GXhoBZHPr6YRJJTN0DqGk7+mqkfzCw7N6EdUq+5QI11FnBJbSDyJM5b3WkWLhNFeD+D
H75U3S2p1WW90Rvtpau38Qg8AlDhvQytMyXfLczpNfCLfD6CcB8T0k8mQaF/jLC5CKalhLy1GdRa
zJpsToU+h8/Fl0xcany7NPbXOIhca7KPc7tCUfoDbS3Elb76kKez5YcPj6W4+h6/WprJfa+1FOXN
zSR4lEbBzft6JBM3TSs9TDPKY6H32yDAFNQDWGE+X4QTZpv5U2gGvWmt2LXAzRbAWXWopc3d1LG1
Uhy4AeBIl07QPCeRdz/fsUE2riPrihpEgGRfmc5jTbNKi8ZnWAdYISKEagEm4RauC8bTCB0Jghrh
oTVRLQw+Kjv0NDaf7Km8pOl4K5ro/kv3zdEhgcKQLr6+mFalW4zm9yrpq0mFHbpSsc0LQjKVRn91
DLVhweZXKSizieluG454s1nDmKtp+Yfua6RdapT//bB3AcoZs6/JjdpxmRuooXDRooeVBXGSIzGi
edWfFV1bRlnfLecrJ3yOg2MQfGaCM7nVrHrqnWj/oGCTvE0EMx4dpRD3ZYYn0ivwcg0xdyvEtmHx
yYi4P1En8JRVm+M9xieoBOegqZ/xaj0azgvcCNaPYdCxnZCgVOXF3eTh9C9ERB5F0FP5KMrt192v
Uxjag2FRwZ2ZnkevL9+70LkXcLB1wrpZWFLJV/oSVxfV8F2J8rWj5ZSry+ZZxs4NL1xRqu4QgAuZ
37imJTEqkcVmCDKKx/U3fzB2gQKnFbo3J/1Zd4/10WNwo7uBh6BBCUYUTCDRQeY0FDKqEX+O2XmO
yeP6VKfTKdDaPaWTTVozXK0h+6yodUs8zBFbHpicdoa9RFxlusGjS10U5b/SckcnMnN5e3eV6gCb
U8nkHfOXNOU2Mt4p6ZzjCm39/Aj7idrS/BnzXzXyVl3ptf+ZK9oWAAgnJ6BHXxuVwkmZLProLfVS
QITRZ0mJjoUbf4lVdwtipM70kCmrfcGKhIo5ioGq6ryxM1VndnjMDhwnnYBmyi+HmFM5tHO09mWs
5aWWyrlL2F9xnN/rwXL4ZtBQm0MfcBvidLOuOKTw5BEBivcAK15w6oknX9BloPXrH6ocf8lDPQVP
X2YdJ4w+HZTuZfHUBq3FoYLNxRf5qQstLimbx4ql3M/PLragBX89ag0NUC+Lh6C7nzrqzHJoCHbE
ZYVkPDLBxOr1TSENsuys1FnKDFKw2r7r1qBzuEfbN/raqhg4X3QFzkJU8FggvYZCrnoyQ/ZHtNw+
6T9Tr5u140IFguGbbxVC8CCI4bfkVCNVmuWLlvY0vaF8Lj7jtAeEtO8V+3420HyZmzLR1asZRoT2
kAvhVOqzSq8CExZlx8FkkRKPPc+hrY39zGOB4n9jBnzLmHNMu3ie742YHU5d4txHPXUyyo1Zfx+o
6WdqcbAlPQv+DJnWldkdBYknorD26PVRjzIYl350/2VHCSzGYWTyXzYm8VoJfPgsiPilaN+txmNr
XCy+PFmC4vxyPjIT9Qd9w0i2RcW3+7Kz+Ib9Gemq2xs9Taf0Lu5rQifoz0NAzU6DPaH4teNvI3dY
GZTvNjwpv2CUzy6WGWb25aWYZfQ6hqSsycHbYl8hIKWjzcT03ikjbEvIKl6RrSBR2YvA9AjYzt0i
m9F/wZuuDY37NRZMFhU21xjNEi1dNCSTJZa8N6x83ah2tVAsHEGAVSmzh9Bo6VHHEdOaZpAOFRNY
NRtz1HjUl0PeXDoNTR+eY0q6wryt9GgHxIQ7ypvWcLDVSOtrZ/SYzjNME6irWEJo5Z2/bAPQHo7c
QTKHZ4PGlylipAOxIPTnzea5ELO5apHNfT2Br59Y5DlyNtPIi0NWGRHvWK7kyBObfVQ4j+kgw02g
QDe7DuaXcT7xfA3XbJT3sf4KEkjSHSyelV7ieetWldS+EakCYRzicRW8jzQj/3yclh69ff3moYjv
Az/behxeQ9XbWTZuoAbW0kATswFUmcX+u3VneQSrlZQguorYIrEIaVMG9OclG4lIKXj0FApqndO2
fuxLb4ud+aZQTwJR5kSIp6kx5IR6rAoT4HyGxwV4yOC5DYoVJcy/p/W5ltrW0ip3Hvl4hc+6Lfa+
6Tx1ufm91aJLTEmt92JwZB12t6TmXkfYyjTCKocQ42RNa9j/qPVrHU9up6bbnhPOBIc2C2ziwnSS
amLC0CvY/Oy4RErLTu68jDBSR107gMzoGe0HTv4D8tCAugTleIOepQRFhqeR3eKi1KJtqBmrcVLX
ekvjSWk3A0vk7GEra6gcME0txXMDdBNxvqeGvRK+vu614hZnAXoOYz/XIWWTEWDXYES2dwNAKQMp
VjE2eKj0r5+P6gv/Ae+2nhXnCW+NqhVuDZS7qm8xSZIPVcxGJSqXr2KkcxQYp/kc2aBwSektCUXD
6Xpbga9uIAx1iId9yimgtl0Pt1a2tCxazoqxKkuqUTT2NYf0btsEzP7Se9x9OC9lTi7h2T5Ntlzn
luK2A38VkvMYpm4nkIXkqH08fhcsMQqTZjJu/ZSSmJde84o3eqw3cF5vSzRLlRYDNkt5o8AAR3To
8dNYynhH7eN2LgWXw6wk5K5ikeNjaaboqPzVg1cr7nz76JGWurfpjPHOj+6MPvxWtmunSnag67fl
BKM5QLybJ9uEii32O9cWnju15kEUpVvDMu1s/HAD7U4y9QzP21LA4P4zICbjhBoPVhcDEWJ8EX04
+sED6NUVIHmDHZDINflT77LSlhmy/kZR141jrEhuX+co4i2PRdEU55Eo1LiVpySnadjGW2Hdciw/
1JOzQzW+bRvlQkuX5lO96YI5CXMTlOLkRz5UEJpgKeKEdEUk5jmQypY0lL3w46sPbUmMzjFEfcHd
6izOGb5+kokFOSy6ImJ4q60rDZ4SnA/9EPxmuShdwyL3PszUO9n70yKCgBJpzIY8zx6YxeNoF69V
RpqW1hBlXDPV0X6vaMbb0ysGlNvUi5/6pBpdLFqnnBIgJb54A1NvqectUOPuLp6ica5cfnXHHxvR
0zXgNUfM1iGgMftL3E+fjmXD11oQ+26senpem2Q09lqS4rVqsLepVKZouJTA5yGq9Bh4ec1Q8tKB
9dKRbpYDYc73aozGRyskg1mg5xRWSyiWT/e/ZIIknYzit3geTV6Jd9shaDS0gw17iyvNMxQMGR82
dhl7IjZW42BfTE177H0E/WRccBCLx3wp1WgzJg4lNUvdeZ51D/FWrgIt3tERn5kklzCg7RZa+CSJ
z1rR5P/ET+4RcNELI3NFlWGiHMiSDD1I+1FLk4H9aygnTMnpOWnTJ5b0dhHlxabHFxuH1Kod8YkU
R+UcWYIFcCI6QWW9bQp6qCiH7yXZlouQRC9Kvdqd1fYlTniF2kynX+JEcP7s/ZtIY7fQFE+xpAma
pzT2Swj7C+Ifuhtmwl2GZ0F2FeacPosuiSKf/S48IpJp90gG5RJwBgm8lKDZlUc3XpPfkNY8de03
YHUDzvFwlXs+LWHa1Xlnsbo5yS1uXc5ST5wpxNLs/KdxwnjfRyNtLQKHF9OmggF/V+BS3k8i4ywb
cOaGDTVqE1tXpdyNJqTIslzCA6Fc2TxFYaYciIBfpXl2yE1Ki9IOUCUiPVPJyNCT/AZR8z7GWb3Q
TVATUuhPsAYO8MqKnczsE0AazlAl8AhMle/SlDZCgrNZeAiddDb0Br0VemS1zadyQ63nZkIYqpTW
xwAJnDg/5VES0LDI5TeoSmckJUTHhSEaGTZ7uI/OOSYA1Qw4ntkpKLtC7AbNoFumk9DZtpBF8l1T
ciJAitmZvJwBfRqHgjTlLIyoeWkyTtB6iBYJvLDYvU+pjVJNXTSBjWcqwAGFycgI/B7rZ/shilQF
ctgwMgl38VTeCyBebxmudcB+A+eZ0KI6rXH0Jt9XDfXPWtVgWneEq45N+m2pOWQV+XR+VnGLaKIF
YqF1dMBSwHgZnEA7pDeQsdhlEX1Y06Nlr5NMQWGQPogRvPuiGR7ytn4YfG2jNs4jAUf10pLIZWu4
LXia0Sfm36JS32tzXkFsOYVrEpk8QvtIKcqh6tDfzKQM4I30K03BPjWrvhC9IxjlBF1sY42CcGXk
ZztxAt7A4dkUzbOa001g09Ot7Ds9oiXvCPgkY0nGUkTqgmubRb4qKSbqaiR3YHVmRQ5lBgXwlBrk
7v9m7jx6W+fSbP1f7pwN5jC4E+VgybIsW8eeEI7cmzluhl/fD7+vC+iqBrrRuJMLVBVOAedYskRy
v2GtZxUeQuBWr781x96IoihWHtKSSvPxGVmAOQoz+5r1cZ5+UyjEH+KUjY7Wr3SNPKEIdnzgX0ML
JRB63u8iGz/AcH25ekTtxWlV2wNfC0qZmuzAvYIvlBimPE5+enaQ6NJ8oAvgdS4y3Rci30mbqFRw
aP7mB90qYZM21zThHRkBDE7BuMZ57hJv04vCemBi+sBlTLyqcK2HBqvQFsLBGqI00J86WBMCSvk4
AmcJ2PXhUQUvUsdZDkIsuQ1RemUM724L59EOHylRwXDW02eOpXrNqlyBYhNgEAjbXRKz/KZCNPrA
tAHsxf5OD+P3qMfLa2Xfncfh6RBEHeeYmBnCkrUVinaJ+fBPYaJaCAW5FRiVGCEQnP4U1wxecD6v
O1JhSIN6SqyUQDlXPVYJXZCsEwwmWrGpAUkeKdkDtBrVV+uxI+7r9jHEc23yyy4C025XtfmpLJJP
Cpj5nWGB80lLbVn42hs5GIDK4D6RQNO9pgiE9ECyI9RjMMboYdEz7snC/ZbMiWn3ijnF1X4PCtyR
lFMozsKYaJx23q0yz6J1DBfIUuRakV4zNADvgWqs0LLQzfH1DiS9r0zYMPCXnK/JYSvrRL9I8Hgh
P33L0LG7PKYjXb1YY7ubjPCUeejjsvxP1Q7rohCPrvlc9QHTs5Q9iJHcNGVeS0TSi7zm/is1lDhT
hh4xr77pKCF0sHfUxPRl5v24SBJUZCC+diXKFFX1GzSt6SITgEizyQVjWGySjNAt2yU2jTINX7rg
pzo5++HaNd9A85TsSMpzSk1z7O3mDkX6pbEJU0RevaADjud8pY0HOX9R2aVG+AIoLiLkwbsH0E67
/sUHHgYU0NwS5iQhwZX9pslrNAyFtSoV3dWEbynp1BMzlQuxDx9SgfSDb6KtLcqmb98qwM/B4l+a
g3vpBh93eHSySVxYNnHCsiVPqodE9Og7ktpfdmKXT0jIwcygoICB6NoEx3ei3kDIKZAGC5THzjm2
8g1hVw2pTVTMhpP8agaKvC72IAAM+vTgDP5hejUii0EUR+qYc+frMwmrbC9QIG7M2G4ZwKbCHimH
e/HIH0CJskBtSA7e5oZ4F4Ui1GCITspBLtdQMEWp95WMntx0MWyxcXxmE/9Sed3IAzNdNSPn5Jgw
QwPPdjSckiBuv4ZkarFAsYqnoP1A7P1Q2xHq5Kze8+Bm6lm3E88DKvjC4DcpBYqeqYe5iXh22fjR
o9GY/Ap4dUKfXjRC5VlO8Yyf7k9+s2zr8Kcai0ds/YBaEIoZDG8PAUrbPpePUWlfgU4OC47AV+o6
8nxw25pOfO3r6ChTa6Xxo2yDAs21/ZURZNqGYLJ1q/xHL/8IB54VsW0fvNo/UMLXZAJkxi6N93N2
UP9Up0lO2LZzK1F1AV/mPvJZfPkM/lgwXVrd/hklGGfP7f44CYUT9cMKUPdXmOlffpkJdkl6v/J0
952EoGGnlSTNy9Z9JtxuHSj53enZG/FrJVNXRBL2qN/oN68VDRRy+vbokv6bGdqe+wx1PJ7FGaiU
bbli2VKFzDtzhSoIL92yrK27mQzIX+f/EcQWEWlMzPg1jQiU8kFRZS1fVZ/Z117SkmW5FVxGs+Uy
b0FM2kz2IorOgy2tL7cFTyv79ll3eWdkWZ8s34zPyJAvZmUXK/IBvM3g0xA3WsYlOWk7/AyHGt0U
+z0kvxaGhBnuaoUahBS9ulmWGZ21gA1tXwA4lDbTxSwI3ZW0iYDFMbSwR/+j6DgS2ZIukGg2pN0i
y51zfcue283TgUkRmyWEIh69QwLUIwmOXyXB4SvHaZxFZn0WxlcJsRfyJ+v91WhmoCSYm2LshE9a
IBpPVK829QgqrnL0V4OmwQGuhNofu7UKTfvBjuRr4KpiFbXmJggIRaoN9o61Kp6GVp16zpuXUpyS
UkJoqX1xykIRrCKRnxEAQGwaHtucLDmtwVVLQBag68EjZU+xJ5iWhnzuEzKL+MeLYJ4GFZmxINHl
wSCdg3Wppkg7qdVh0MurFWVbpfcGVXAdHJnNXAxjVrlalDKa8t5QCFUI0R8qvr6Fm+KYdI3SPwGA
QBsyqrNWgiaKbASTFm4gEfs/M8FxHqLx/j4zxUCyHOpvR37MA32yzFD2ys+wdA5OHC7/4rmQ5AQh
mOCHGZsRz+3fnHuGigVStoH6NVUM0TxxTlH2Lv+aoBTOtNDR08x+9ad80t5khev0P23iLn+7if5z
VMC/uA3ZbnlwBjwsHwYnheX/ixW2Dck5ws6sL7LOYl/KiSeFti5yA2kLciRh/m1r+l9tSf9f9p//
tFbd/hTnj+yn+ddt6/+PS9LA0PHM/TdL0iL7/Ki/x3+CTPz9j/5jS2r8m21ijAgsJ0A/ps98hb/3
pP6/Yf7mP5apEy3h+3Pcwz8WpUAmLId/5ngY/wlg5fv9x6J03qH62OwMy7QgU8Ay+F9ETvwXyITB
6wC+AIHh+c7sFP3nNWnhAPBpcTGyf2M+njhQjJEwJ+i2F3pEca8QmOwkPW+SRmpxJrQ1+mmqWPwP
tjnM5rMj8u8Lff/9f/+PxyU9Z1/Mdkk9cH1iA/75nUQTDveS6cRiGm2Uo+NkHHIqiX7Um2Xn68Xa
NplsRLC0m2KrpxTGJDECptafqrba6x3OICCjMUlU9jyjBjfLnQcOZxExoeIBE3yrWvvkAGRF52FL
8nIvfaSN3WEVqpdJdkwso16V4D8XnpY/tCJrD0rUl8a0v22/+9NTbyInQbqSmDbBWTa7tN6gKaS4
Uq7xNcTTtSRkLajnnFCe5TP+T6fBITrNss/T+CvLdJ+Mzgu8who7hoOBPvvqC+Yi4NT12j5MenYA
LvUeRt24ccOeTjy8NTofQG31W6tAMBGm3dnMy9ex9m4JRzbj3l0S8DeMvCSaKDt2ElNXPPdlFkK6
zqngHY+QrsCqP1em2uRMCzmi6sfaZ7qe52cIsHTg+YAFyDs2dvyZlyEnrIHQiRzc4FCksOsMqe9Y
56ZuR1dBfMmiYdxHMKbP75n9Cpi0Ep+8NNDJzO0WpslkOaTyNoCCoLwLsRelN+L7SjRr3XOEKXan
q5LODhTYSJcqC+p9mSe4xViIhm17sNtfc6JL8wUYYAyI/rqEOA26kzLTkuV7VqvnOAqP8ZR9lICW
AI5r2aJidIp25jWqFJVWbbnU9vqvnIsvPTupiavGbpN76Wj3Zri2lgUQG42kgJKw0LWJ52llNhuY
z85ZltlWL4+qa27ErG2LAaW6GS4rFzCSY4YPjQk2IdGzGz0mvzmzuFRm5MDLF4s95jodqr09q6LK
FBlfmZsPrS8WrUHzQmRa0BaPedN+DIXhUFlbez9Vb7qcgKANHYmSCpJ9bSDBQizXALeStmMfJxxl
JuzzPQS5BPMwCv/eHi4ESeFf5Pc7mjZlHvKKcq2Hot+40ix2bh6e2qndFySHoWF2X1zN/7AcdiTm
0JL0aDM0n641unH2C85IaqyLR672DnWvtQu/ZXWBRKvAZSBWgNjsDVloB1bx1Gm0h4wvgutMLNBF
9mpQoDFTyQ9wjL+nUb2MUfid2iQsqeliJrm1YS2ZLkmU+uYAowoaskeCG1lAJWpixxzVJKioSwLd
dUOdCJgJbwUS/r3rIGfMg+mRt5zMAYRE8nnJtG00B1ziNO7JRR1mxDezjfI1yIKzxl08eON4TNjL
cTuwIIH0hL1rMenWtA0Hgxg39ZHkObl7GiCVPGNsZJ+ztsLm0aOhj1uWJ8WHN7Bwx8iJaDyvV4U0
il2bhEfbOAgP6ZLsLjE5Uoupow+lijsxNDKXQW0eLSjRLMTujsQJNEhzLZIIVtfUPWOgrBHOsrwQ
FogINpE1kon5IcATgtD5pF2WVpiSW0FSZsFb0aN2h7BcZ1fH4hiSg70P6MLAg5TUuLMrIw6Yi4zT
1vCAfvayFQ/CIxiNlMNLHL9MATPvOnpEUR1E00FJVLjh0vQY2zF5Q4c+6QH8Z9BathPvDJDYgSfm
2AKy/orJ20SRR/Dh5Gxsz0FZStTg4CLFM5HkWy0A1hG+ox3Hp9IIYkRs5TapwieUgvSydYck2/9Q
vEqvW/E+dKoPRJzgaA3nLlvtZShKBolwJX2ZUVNPAvmjGhZJxQwjmk5d6vRnbwVNtR4JpDDLlnVw
wrpIm+W/UW8803FxbrXldzbbFBmChpuaZRN87W8lY2TWTv4TiunaDThulT4QA24j6nz3s0gd5Wct
ZXpE5pPnlTrgAXO3KmOBx9J6I4i6oMHJHuvZlx/L4ag5yexuYxKtsHPY2bRv0uBJDP09Csq7O7Ar
CEYCzF1WCgMtaztHEcQHelR6PcDzVcN4w0jrfsHugljRoN243PyoLwyXdtbZdF301NiYpBg9EXGE
AgOG+Yfm4a1qkJAbzIAXDUDviqTG0Rl+Kw/lJDYR1pnhS4VLQLbkyQWEn8WefOw9ue5d94Gxc8So
OhsAumpsfNvoDmvoogzttY5fnXG4MUXeunq1A5NOViKgUKd5yQ0mf0725o3mx8hQn4CbJU/y15Cd
lBmb8P2YPuiWBRMvFI+mxla4Ut4NacUt9PDFSFv7aHTnmcQUg+wIRi1TT0yBGBD4hhd8twzA9UI7
RV1/KuuGIB7khlncrotUe01m6wzC0gR+62wvJDG+GbzXNAfhw/NNIWiW9zxNjiSgrJ3A/6O7vb99
FWZiAiJ3dayjzF6zEDo/y8W5YUSM7E722dX+RAkXWJWpW59glw/QLoh8qvZNCS1ZwqtGS+Mu0nLE
7caFnZfekwgQWYZPFiogxUBxAroJd1e9KocvuHeMhRr8cRl56Z+unNSBncwS6yVPmGpgFj66j32C
naCXGmSZ8MGuyab00nCjUpo3yzqYOliINMAxCyogovOzsgfQArTY76Gr/8YeGa7+UG9cP/HWErX5
2uy/h+gQ6L646PlWd1KEP1nxXZA9QovnPOd4b9DOlzt7stcetEPUUTq86p41nMSIrL+IVL2U8wQV
8q1g68XTCmBjvSkZQ0gzQIs7fGVO7i6jtnkhkBABby15diMygbFWrNNsfCLWBi9q5bFrHeWfChoG
spQIu25aPXYjKbSCLD9KGTD+fYyRRJgRTBAu1gCZwnLoaj7qEp0zm49lP5azH5d9RxN/6nZ+brti
xyLl18hIU65BWCyBLpIWpgSuwaLJaDyPdmsjJatSwJKJdrCieNgJq2We5TkvuqsEcodTp/ESUuE1
Hst+uoUI+jdmom37aNxprHvDbvRAQJnHRrdglXBmEiHccMR7/Xoyjfe/Jhvo5shJKXFIEwlK3m0y
XI3QeOwK60dQLgP/fe2gmiDjfremfutkRX/aGqPt3nxdzsIX/2gKXHHdeCOkABWhtw407cFP2gcS
Eb9nW0nS6R+sTplEA/dcSH+c/nbMpsV5ZgfH5lsp08voVG+uRzx7xndH6soO8Ap1JGlmxE3yaBEZ
b4acRdcriBJD+M8ccmPiCCYKmdCz0X2ohfcdSMK8SJPa2SiqoOTgbmDOFWmkDJc6kUwZWcd+n5HL
0GmviDP2lSnHhQnHHlxVuUGzex17Su2uNLtN53bawRbta8ahaOkI3GwEHOY428Ca4jV2Of90lpuU
gXtETLu+Ih85S6OavCbJ+TzAnh70pcWbBiCwMPX+rJfh21DrX2XBBqItXrMZHOlnQ/nIGUpebxnr
hNhxR+jsQWawpvaHAREzBZekZTuguGQtrrjdodrz9VjjrlZK7oJOEMyknH1KRozIiJeMFRKotHzI
g5itbxxv3DoYCEvadznfRKslfDoosMCWdRtqSET65I02DlVHVzN6M1JUb8ZjEmT5yh6aE73TF7Eg
26osKk5N+9IBtwSujucTyu67WxUHjzHtRlSW3Jhtt6vb/slqk1/wF2Nvbire1zDpYkW+Lbu6QnLL
Mzge3QD7oYHGpt8Mnb1yunOglcCe0dkFKXo88k2rMbpQUjxpgulpaVSMAHW5i4Lg5CuWFNR4Ozg9
FE9EqA6oPQei1TTC0+pbL5JzVLC86qL2XsXDXtg1yczursDxHQqi69z2oBH1bOn9PuEkFNLZzdF7
sZN8kX67S/bFrJGsx2hdudU2M9SdZJtDYWAtMcc/HC0Zf3Tq9Lcw1RVO132qsveqir6oxihNuRh0
koaDiw2zYc7iC2oQAQ9B6d+wyUGqxaXGaRLe0mpb2PETXncuICf9zY10XXFqwbHD/BTeZsyy1F1U
BNZxTIpLnnIFTK4xH7fxlzdWJ5ngmAZGb5WMLYdh02Pmx//XGQTK+nV6xkfgz0OptdWpt8TUtnVa
vzo+SC0/ex/QScwcDglSt0kOwxhvzGC4sgRkZfjBnuIQzoB1bHN1PmBKZQi+clKdwny85rn9nk0L
DZdloF79AXnnpDOqRReprJnk7N3qIrtolrg3wUNmuLAEi/c2l799HH81lnarRXeY7PhcVkgLs/Ii
KnXP6ZOc5NHauSp7Bkz2q80mP2FxZPpdgZrf+WNbVJW6Yo8dTvBMrENQqCt06IPH0gQeLzHa7m4W
D+dBuR2L7v4XvtSRZ48jZMatR6LezvvNuPK2WhHD10aWOL8J1zjYWnPRickF4FddnEFdc1wFRVFe
0mBu16ozlcsD1J3rmKp7p+SXnUQvvageYuSU1LmH0Oc9q/4+srOAx5OeYXU2C8LuJbdutsoVRUJo
zTDeMT13DZ8EA0MnxKKc4CkV6Bk8FdwMQTnX0by5dnNoeL96lP6K4djn6SX2UnIjgkISzaT45eWv
l/bX+aUGSPsLt15IDZNog0EwPHlu+PzXP/jr/YQVvglSNK9trVFwf5hlep5/8iD7e4dTsJU+xWhI
aNZUzMJTlL/TRfDm4pAxssv7wceyEslw52m8FZPO0luRcsC7/iuOT2F24aKJRTfLXFdkZd4CPb/Y
xq6twkPEnVUA1ljwVL4ZZnhvM/nXxaoiMi07+Ys89KQb+KT4Ala6N3z0rYceEMaTT/PTWxmf9LCf
gDEMCZFzZum8m5IdW0Q/DSK8WURld+rahojrMGlwpbgfSAP3NDEBrV2irWy/P44T63RkxtG21PxD
0oSCGad9LRhwrDrru3ZC56iR2hbX6k8pw3nGjwtXX9OIPrVm+yYMqeFchigx++SljteUXCY6zQYI
JKCB1CbaisfHlTgmynPcIWPIwUGAMh1SfKH5s+bxBaFoolnqcUgEUUK0RwQEqe/TG/FraYGTh5XT
e0XiRpSOH+PQn5sJ2VbvaGQyj6xQnHXjcDL0JW5O4ouYJPnNuvH9ek3+0NptApSbsj90Fpsgy2a3
URIH3fEKVyfJ/DlqYpXX4ayAcv+4qOzZ2U4fU6PbjMSdVeOPu5AyYS3FbAc3na9K5junF+M+nEFk
iGa6hTfSJAr2qdwe0QaSC7LGoN2aSX0qupDj7DVg7M+5R6oUyLgUz2wlS4RXyB2XGSN6puAsijBY
l3M+wlAIdMSe9p74k772DWqLXkQmygcXtpvi/M3dHzBUQB6II3VlvW2cTUYw5qrDRLwOURktc4cx
sWbU/g6G/kafVHqdU3Fqzf/ppVUeUpNIFUXDAO7fXysQRsb0YduoV1gR7U0MNKt5YlTBT2wichN6
ZR3IjPmcYqSvpbkmy5GiixZgXfChLUeP44pQbsjRjXjHjM0db9b7xicCYxRaB2FD2bBu2u4SBOkp
TqZdTmNWNshSe6l6EEbVrHOqd/oEfpsO3kSvm5LlRs4A7qWVr1cF+WQqOTV25B/xvn/qPQULzZMt
qmLjT/alwVCo2qpaFdl8pnri24vUdv5vHtcHL6c0cU3bP4YJ+5kk+SILyEctzR60cVPSXKLqAdXV
Y1IxMUw58FOgKPj01jL3uRP75BrCPQily1m1Bv+A0EdrsB0al8DjS3aLhvpuov2IraRalHXHragZ
6ZHL21jBEzkK4rfmRNxDDcZi6U3lsPYtUuS6cW7hvJKNDp2SrnxFkgdJH9OAqDHm0V1V1g8X2lJQ
qcQI3JpS38zzwbryGiJw3SdI+XRUaaefKqNf+fihkExrl8KjUax69yADe1qlxG8jAdo1arhHwk5Y
pgu1zoL6IAyDP5TDR9Bg80J2XG9l8ANqh9N98C4hfVmbqnolC4RB9Jo5Qd3GpQn4exQgMPLZE5eO
guzRnETi9UunC5/8obiDZ9BXIVsi/KmoabhN/LAXh9yfaFyqlW+wwPZ51JR+BykEy9HSI2wXHU+5
GN3YWYfgKSuj8xdORByNMg1EgLXjrjLXVwdGPkmiv5KksMMEiac9Z/PUuiiuFE6XEDkpq+EoUJTu
6Gmk3VvLnqYUdHn9bomAEIEgeWQGj3WmyquDbWDA4MFp+tXeVNlnVDX3HJ/nRu9KGIhEhXKaY/8b
G0rzVmJa6JZcbeGa8gEDJX/oK334oINpafiDmgw3vjKrLfY2W/fl0BtnE5fnTo3VWWTBiwP7Z4+e
c9V74acHxhTsXbLGwonxXYci1kQcPth/sBam3GtYomCVQpQ7kkfMLVh8K2uWpjb0XWa3Nfvc3CIX
WJFSizxnGsC9jQ5IVG7SvDgRvnmsMkTuumbnl2p8qDQNXbItIF60SbRirVVuIp3017Yhc8yqy5+i
zZ+KFu2CBx0r9vI3jRnPtpTTW6H5Lp+ZizGQ/XY4f21mE7NZj6DS1FfNMQk7AuiV502w6Gx9fMrA
rwZQZHkMWCQGZcxpPHvXdUV+atUgNvEsX5eZwZFEbkV0TDrD39F64GLxfPICDZGiHyZFufpITKNc
ui2EiCFHrpHV7llObb9sCQo9RrBbY71/Dk0/oJQdCa5yxnWtPWEieB8964lhy3SMMpFswoajyJ34
jKSVGavJNlHxuDy0/ZCIRvsrMZ3+qdTcF0oY66hN6lmv/0g7OqMA9hg6WumSRebdyrVw46e1xDlL
f9ZjAu6FwUNJz0gOim0Hdpa9qbrxPHRadkbVwVhurA6onz2e+DrABUiDizi+o+W21/2MXkkHk3VH
bwmGXfPUUxeMcsdzOogeTSv8M/LnmK/aDFRLiY/b5KvsUuMY9XSNmd5cxIjIKcqwFztmcgiFoiPN
mmkVNMN7nRfPAe+cSWLmbxTM19px8Ij/YcA9rqMdCCT0teuubW+6IY2zGIedmY1y51jiRZbULA65
TRsGSAgiemNT2da6K61NZWrHsaxIyLTda9E247rqPyeWQWuB/YllfM5p0u36rmPSG3NHQ2oYLbu+
WvA5m5RqyylDbrGatW3o9y+yLhHSaFgABiPNNzguGHpkwNM8q0WgEZwEAuIVFNxnRHLWMW0/OJm8
ByhLRh7Wmykc9g0udljWQbWGBneeBM6q0oFT3WFliQh20Un6OUi0emk3zeKp6g1v+atdc+ykzCWa
LO42flM/MjAk8TAciR/Xym0juz+hEsau0HBBsYAnWRpPmRXNssre5iFO5MTkdPK589yDj/gPvBXT
tMk7yuqto/k8dLb6ctL4p0st7pgA1WI9dIswZeMumxtococNg03aYKr/EOpwLayGHtQ2wS/43mPe
xp/0BN0mq/CEbVPbryDdVSDkSXmuWb8QuAXLjn5CHZwueSliNhdFWlQrI8H+H9dUTnLquAVakBNy
zh5Ch+FV4240OqDCqens2jy4xIIowxlcyExi2JiR46zjgSAJzxPA5OJsy8TSg6pjoUZx+Qs9Z0tt
sGupaMjKgU4idl2C/9L8ffaYdBTJqBNxLLrqq2qA4enoDtgFihPYj6bI3jufq8uFYRFR6s+tm6s1
JygCjKYJmUMkBauNni62f7vURB3qQ4HzGKGbLi+a9w4sBwmgbvoJDHwVea1/k/K8c0tmPZ5NsHmY
ol4Erwh2A4l66jQHHJvQSYIx2IZq1vcLULoDKOpVXVLVIw6EhhDPu8ey2wIPK/Zma/7JFOrfaMJp
ZlhfULi0nSWfKYDwacfDa6z73yWLAuQXAMZtROBIwjIKj6vvMgv18JhVU2YsIZ0hHR0DeBf1La7O
VsM12M38EpFyOTnSnJ0LOVVf/zlMzbkdiT1N+ligWGdMkoO0qNDWLVWIHYDyhU2nwmBntE9hlcIh
Mf2VE8+ZY/JcEv131NECmfTfXknv4ZowZ5Tz2wgoF4pj0O2IKppMovbwYuYhOjd9dN4ditHSEPJ9
yB6qxhiWmnhjZXKd2PsgoOjuUiTvPpmyyuuuN1uEP3NDK9uvpBI8oMaVV/B26Te1NvnC1MZaoUDa
6C7TmKphGOWvbYTXsSVRchqhnPgcisUDLr2doTeHuW8mmWlfQuuYf0hflRfMImeSpx+USr/COPh2
JMMHLz31aKxHjEa1ad/CsWWfq5U7FXr9wckc4ETF9ObWsTg5GTpqo0uXucbzy4+DdNEDa4ktHqwm
G9Va+xkt81UJzdyENmQVF9kMKieHhPJhogKvkE1PJ8SHIRw07iFu+3cR1rso5dpFotYU+9iMG2wY
Gt0fS1Ad+VE4Qk/04R3oxvjR6aV+6Pz8Q9k6BIEKnmoZJj+DURLqI9BhTePXYIyYWzH4ptqzd0hj
eR5NvGIFuk6mqhdNZKyhy0sbpA8W5g3pM1rRNm3YX9tUu5lGdqlQM4mKSUPE1DhxtwFpl/D2boS+
/1YdkW19+kBA3zUPm2ukLcc4efBHVk4Ef7/HvrXLXHgknF58QW9/32pSq++yiL7IDrqHNGwD49nR
j9+xUL43Tn4JQ+TwLED1zrkVqIfgn3s3nDjSestLkJsOP9DxixfTVdfRF/sgJebR52fGFCQePfw8
NGI6dBVdcwj1OzJxkA7I1AjH6G11bToeRfNN6xsx9Vu+IZQT/l38XnBC44iDR91h8S6JfayzFbZF
JhlsOoX5bPbq7iKLxXKxxvG2JchoBqlyFc1/aeh4X657Nabu3hPxnRh8DIrrrGZNRBACo8Nf0bf3
puLC1wjTQYB913Q10/xWxGsfGp50MiOS0McJzDdiKKAQE6M0fg8odfTDZMwwZmsT1LUyFV+6is8h
w5Mwd26W2d5nBgWl4QUx78oh5guzOlf+5G27yn2u8CFlGCdJcf91m0Myucuq4BX1hLGqBZCx5aMm
a3FnMyhjqfWrW5hq7foXAcW5DbVnXT42jJp0R92jEDDDBBuC367Q2oeGeDo8lrdSsFxLup+B3NED
jdqxSsp1njrBwTSoKRCDlmimaVKsvvy1kSKqKFlOXjpuOnB3p8yccHmRHKShxcAM8FYHBe5Gx9tU
jok1ZtBuYFuvXMZsz6Lxd4rab4XRj8c/7hP/yRlmH0vJ+t4DV9bpv4RyvToqwh4yKhZLU7tyLLud
RR3dOrdhnqjinqEbTVCZA/IR2QE17vsUg0qiuv5tm/KpAGOxcDJuDjGifcx5iNNGMm9kfLcjilYw
ddepckgEjKNZTVo+9pX9QKrqkgdkTlhnUCwd3pbneytd8Xk4s9yvbFjOq6K9CZYmmWNdtYTE2/lj
jxPco5p6A68av+aj9jphOeOaIpJOZ0JTGubZ0rvf0p3+kDvPGsMqSdXoqoe+zC550e0JnpsnvpCR
rOk0JcmrazFQ6cbu7KMYotjE5cfmdF1lCFntyd+RvMfXliNKHSYTwhpqiyErUEfEZJeUcJWk/1Zm
XE2qWeRV8BbLO3ooZ1WFPNbnVGLfBpM4oCconH1ZadshEWc/mTYRmGMmTxowqmFYJwgfN6wSPuq2
eajT+DXxWR7YACJ2keuf5pgLwp1e9Y44hLQZX9gaw0mI6FC732zINwPekRQxdGypjcxIvR2aF2cw
ju6ALjIz87cO28ssX00ZwbfAH9e9ZDUl4VY1AAToT8IS+8P40ZB6pqe0xBUzts77zVWwQm0qV0HQ
7kaTsIUmJGwB4F7K6Mif1DbRI/B8uB4CrwOGQghHGHsvMkdZjz2eWxNpPdon51o7+7pP6XgZ9Gnm
m6kxwOk4Dgg58dP8VHna0gIKV5rtKp/hY/RFLPXKB1fN2vPCOWT8n/RX0zt9SSt7a6WAq4P4uyqw
HxCM2yIxhYsPns6sT+Zo4ZddhjHDXhCibdfxpXIX+7lAs60TOFxHya1y8g+cAJbV/dFEDeNGIfuR
Izp82HgxLmeD6V1XYTTwgxElv/hkYHgyC05CKKQ9ZIBlMNdMFt6rnNXGoi7nuVnD/xSVxiXqXSYP
USniCDQavXUo8MM2oXFJGMyEunHPeywnWQtzTm8S7JNBevZMMrfc+Gar9LW24jt5imLjpcm5lC92
GKHE1G8xMQlBj0+r5Oh0I5xIFBnE1U39ejTQA8QB0LxSJcGjP8rxUFb618CqEe4PL5ttEGqt/T7f
tENxFOloELshvGUfsUaAIguEj3CvhdOxraL3pp5ri09Xe8x6at8GxwqDNyi4Uvtw+9c2w5ATPQuD
GLA2iPbKY14ZcMavdfcpJJq3DLvnJojejSyVCHxwmxhieAkHnAWS7Chi7aBZTcV1kr69blN6MfKm
Vi5reiiU7ETY5SkMt0t/pnuqhqVo6JKkcHVE0PG84IE5ZjgsIojWsoq40vKt5+BlcTj18b/RGWjd
8zQ7e4pEqxe9S9k6GiOg8nzaCBOrFwUU+nu3+vQc9sQ4cLoeYLkyuRSqcWigeYKlDt2WELVi2Dhl
nC2gkH79O3vnsWQ5kl3bf+EcbZAOYMDJ1Te0VhNYhoJwOACHBr7+La+ytuajkYMevzdpM7KyKjMj
4gLu56y99swE6DANWAWWsR13dp7dacT0l0A8h1h3jGSi1xwhLH09aXgYrO7kCm6LK2uLNp8ehhYU
Gb5pW5yVT2lJF/g3midSmFZfEyLmzThY731vf6D9Yk94CpYPOpYkAffyT841PChHAnaJdzElxlgo
13LHJfNKeD4oVLm3hPWuacMMkLmi47ZvLWX9FrV3GmbvR+i1PHfe8hzG2Z4XpbDHx1jK/ED4D5nV
nP+gFRbnpY4IyYJcdeTE9XU0DW8yZgIrWyaCXGHmU8glpZP3rHmvWeffyRy4r/TVe+8TCsmG4dEc
jxQjXs+57OPq3vWGUzXz8hk5beWjvkwTwu5pRYaOB242rm9F5k37gWvappvUrdN27SUCrIeGpc5A
3pENbVxeWLx2V8+96jJapVE2MxAjxNfY/c8qXzqXJkJwkvvaHo0WLb9cc2hDFYYMQPmMzRG6+l6y
6Tbhnol/CD7jfyCZvnLdrD6GOc+FyWccxbQf/yHZd8y+LYMQ02h4uVq8Kgd4sLTlh1Awme57fggr
lX4w6Lh2e1ax+bKcCcwRzohzm7mDGS4vlF/zGtqqGj+4NC7KaKYqPn+KelTMzrKmO2+mEyiiaLzM
QAw0h4eojHLiNqXFJ3oMDlUbtduwEiPOaobQLep1y0EjQrDUFq1zaqblT8B3abFpuYHSeLc8oi5/
0bn/H2R+Wpqf//yPP99sk/EF03Xy1f9XJtlF2YEi6X8Hma//tF/ZT/c//Dv/KssDORamE0/4ni3g
c//mmB33HzSG8Q98wczsbxPUPzlmGvZE7ImQmg5YZpo5/sUxu/8QEfmvvxh2avS86N/hmCGS/xs+
7GB74ne3fd92XMf772VWKmTTUKFsI9vjuYdMlO8ynqAL1fwsfRTCTcmLIynLjV/F16tfv00jCfuU
O7wWxR+iA/jHHAzpfvw5RQzKVHc9JLgQZuXu0746oKmxjgU8cDWhXKxYm24qh9cXcUSyigGfGEVW
ScpJb4JV/VTe+tCT7uvnFgdzxHvYr/yvykJZPgJ4FjYvW5ssRr1wySBMtp/10xQX24bah2LMGSAj
SPqL3KEDE9dzcVpjfdNmyYXXpTFFUh+ztpItooORISoe6ZJa5ZGwQe3z/CAChJUms89hDwTd+I9p
ioq8vLNCAmRTzDND1t9LmaF5EiVhZGodurb/TOz4mxESLeIh3LS/LH8a2Z1aIqOBnq/7zD37MQ0G
Y8e0qI3G26Qb7XMeLA9zzDqK8E3IVMsmqprO5PUsZ9d6A5JXN+0JvK5H1cdfjM/qXaJJw5aa+V8H
6sbZnl/dIIVee3WoMGps7CRN91ZIbRUtObY7t/s4AAme+T8oXX9a+6rYlSlqnDXAm1s/OPRkRHEf
75Ua1B5vxhXO04n1VIfEV6e80aL8YU644fsFDJc9TSev9hNyThQxjZotajEmT0HrAkb2P3kNflF3
I61mQ4GhnbqvrdOT7S4i0Nxh4C1aK8aTNt7auFLj9skpI5o2FL3skXTCm2VEDl5jaF3q7r0RHOXb
ht+o9akbHrPJ2YcyTo7elDvPUcgEdiA61KxXrYpe6ghSI59qmCyz54jYyFxIJg1+4YasU1CPd0WC
HVH75dOYdiOQr4K39R30091zyRP5luIxIPrJe4gB7s4x/fb3+YzTHeov5TYX+OATYgQU8LPldVYx
/x9u2cOr9TWPy9sKiAmvO7/RhwgNzy9jtIumdaqjHX0JNwNike0c8s73/ewxip1re25JwbGu8iSY
TuNYdKrQeLLp5jOIMPqM2K+uGq3vI11engvTDsOfDM15n5RkztnuR4v5me2De+amhZiuRmgLy7Z+
Bn+Yt7EetvNaEs8Tk2CsixQJnBa90GQ9aofyqtbIAbKU9p84w5lBZ1syoxYbmi6EXAhhFDVdN1P2
Vdf9T9Lj+R8Bh5/GkOuz7qddH2GfSGrHeysGUj0uk/prU3Wl9cSaA6aksCQ+n5Z3tI4In9WMnekx
oSBhJLN+mcWV/1xH7t5Hgvfev1pVUB8C8w5NxSgffX/4XV1u4UvKEygvOc+kdrGiJUHAaan4qauQ
1Tqr9zxT38Nlzb+aa92ck8jusXY29rHRXA6tptOfPa3n0hquW0QJT5Mihw9LdQmzRLAeCxiZ2lNE
xTBGTnolbA4nW/R8NHylyts4IzW1aRp0j1kw45Ez39nW/pPJIt1GPgmBLJXsmgggBlZ9o+kjyEL0
B3VCBMDrc+od2nP6jrdsM/UTTfKl8xol2KoaUrMNMYBiMBs5lzsKFu6rMkQb5LKpV6JmCbSSgBQM
vPeo6ghmtP1pKsb7Wg2UWFZMmhw26ozzmIbYypQ32KTS6+HgdfEpzcb7dsZcUtRMsTL/o5T+D3Md
6EnFuWU5Rdb4LIKUfyvhqj55nPDQ/G2XJsjRgKy/rEtuB895JQbXGQtK57BPzXvvI1z1cx7Eb30P
Zcoh1O+Lo60EviuOr5pF7la0b1PHTXYRUUFetHzixnQS89kt6ksX4mrjtxFtJTK9t8U2UbuOU85m
aI28b4vz42n18mcxU1mf5ZiylWFaYDWGzH6QQXIXhLgACzpdm7zhuSDNUUgGzfVAstxfuJF22bfQ
GKplLO2TVuyO1lKCYjEspTxqY8H94WggeOTgN2prZuLK2acOu1wWFhYaRnawLI7m1D9V7cHt/Ns6
4FlglReOLfxN46cvM+7fRq07fhsUB84xJ7LD0lf/6tp/nhr/UIWSb6RnUDpI9g1G8g1rHKgU3yKq
gu7OyyL+KO1lmYw/VWM2Z6tJXk6nRvovCVphpsnA0qn3h0vwx+I/hlB6oPY2BUkNRQzVEN86YwyG
jxFReTWg7SpgWvHai4ntwkyMfOFYP3vDj6I9i1s33yuQT4YJ745uXuYsh0IdBWdJrn3rmD00/ntW
zubHyGgPqWQWG/qOEPCUwy8IE79Vqm8tjEUw36dwmZE0iPzOdtERUIpQw55URXgKsuli9aJtPFX9
jVwb+nWg2MsWq1mA8KMoq1NTROvZ1To4ijl8GKXVPHkrczCenHq9kYRpEOcV5pMEMVbJQ7qA2Ymm
eqk1lpXIyvY1rdShHsOPcWbsllB/8musWISJ0bQ49EvFFdb6xIpuFdUWPla9Xc319lDM8rymKjlY
dZQxZlY3iz29yhkrPTlnf63uvIp9uhOt306T3TtDey1r4J1qnp+nhEj05P3I3H+IrTtM8S9L/Kyz
rtqnLs0FilQLigaVMJzouzbY8ci/JGBZn97dWVIAkFP7EnvFVQWHxs6JD1zaEOIgWE1zQMafOyjP
VeDTJskjrpFqvFl9aiqyFOetYiLLCE9B4VO3UABO4Zo+DVQoRa9DEV1pJfNTN63kCNLXZOmQz/Tk
XSU/Oh43VzFA0M/xyGZJz8fZXt5CNXVYHBo4nIl/U9l/AiUfJmd5zurY2cWT/dTwN6MfhOlK+5IB
t8/pGB/yqDCNeAk/hoF/Hla2y3ViX0UBedsk3S1Q5tupAyJT2WMnu+gkx/gZ5RzYAD+oPnzupuxp
2Aj7TVc4T2Tb2BelsWBRrTtoW/9aRsB5zBWGnLZPEWAUcUB4EmhUbeffU0qGwG28BzckfgauTi9D
0b/1CXd+3zyG/UZeTNJY/kL/R/o0DisbWHKNV54DAeVwnhFB6yLk5TyEB09QZ2qUEOxm1UXLm9CN
gJ/IHbBbFtxnhY5CnnHPeV1/Ovn42FFYsukctmWwPo1x8RRJi/2m6/aNpkiN7T9zQOVdJ3bNva/U
LyJY23sPkIvPBCYhd0K4jfLcTgZQ+uyCiBLUFl2K3Nr3pTx77FctPyOf/CUMG0DpKQEO2nDi9DFY
4z2L59s2Ln3SJCGq/LJFxcuCIxhIkFuddaqoe17WnPO0GQIMfv+5uHiHm/jSJM5VGJfHxWW+mTNF
HuzyoWrpCWij/ldMWIu9pdzbXi3OPePRecSqkTHSYzN7h7ELzcIACgpjfi4y8StU65G7fy2qLju6
qoDTKMNbZm174Nxq1wEobHgY0r2SflSx/9P7nC847Z0y/gNhJD/qKMrPdtMTDrYEYUNN0FwSiLBz
82b0GMXYGpVRl7CYZh0/pw3bs2yFsy3rx6C1SwLuyymusCcYlrxcMpLQS34eojjaRJrDv6DwJaBj
+hBGl16Zgg4HFd+jcL3R0H7NGG16bkU3fK+upM0tJx2LS1IHFw6ICPru/th48jr0dL/h+7N67yG/
1yFDTGLcJlfTwJ+zQUNN99MdWzsXXXa7ST0KZIN6TM+J5vzihu9dW3+FaezBI7Wf+fLL9qE+sI6F
zgE1q6YQ9SivKXRFqMx5PG38OBcbnPuMQHmj7NOlYzhWzRfCNes/C69f2aaULuWLgaIV++mBEbWX
wWTxFtjMCT8zDkIKHPnBE/rKfM8f6o1XwJ1Y8Le5FRObHGEJxCBnYdp6u+67bMF1oL6QfdUeBprk
Uht8WXseQakdDYScaEfE0sNAgrGu3vHueGc052B3d8or3V0ddoe/JpKLcFkOduteN7zkUnMuiK9K
27jGYdDRnHNK9Fp9PXfU3a3DTVbSbb6OJ6RLt21La1zY/JQqig9No4tDvtYBIob6DqyWH7DIPP+i
uyHIzGWvO/JFuyx8mp94bzwUHjKQMmRNQ3pkIUTZJdPeUayql+RK5flKpxe9Y3k+ntnaPAJcid20
jBMT9fmZXfh1UPef4dhes7V75MXOsoKYvufxaVviSFAgRGCFVMRuXRsAp6XeCbfNQeTsbyovgO2J
cm6muH8DNEdEyczIsS1MXbh4d2tJj8TYOMXFaPXDRQX2yW2XXkPaKrd0KDK4Y5qLTo/obcJCqRc3
SYngT0Qsk4fouLb27zCEEDpVcUH86qD67hy77U+ZEFe00pkIFqVP7GK+Uc4ZA095WhYAlC6e4mNU
0yoXr4TBpA7TnSZO4ZRflpXdIgcV2yYd8l03pvS1wJ7PcXoR2pQlhklGhZQnR2jNVmM9Yccedmpv
N9YLo+Rxm2iYKDtYfoMKE8v4R/dc2Z3sNObctnyiJUcelRwpVow2JLW+KDhjbSMCvgclhs04JRJD
lQwlLoO1deNC72iE2Amn/EAtyf64dS6dRktqx848apttbIXLoSxICMCjJnE8XY9TcyuS8YYre8pv
Gxwi452JyVJYVXK5Eqh1WB3kmbFogd//LRT4t+Zi/09q0F1mUBjK//fB2F3+842J7P+epv39L/09
GYv/4TohU33PDQJe865H8+3fkzFS/A64cEzG3qNlzXf4J/+cjIl/+JTYhmy4fcLFIuLP8K+Ev03i
Pw5tOyZL7fn+vzMZowvxf1Che1HoOsLxhBERIDRo/ksVtM65pSBdhr6jOQZAeQopJeQ5zMYHxnlH
jmTclRmpka/K+yRBwHAX4x+k9Us64xfRcuTiNZ6qajyyVgIdMssalCSyRahXj34Hx8XGyONk7RH2
jBGZwA5ORxfZFWAlK4bR+E4SYz5xjQOF0MaTa6woVIdKbhfznZXWbJQxpwx+c9GjUmmNU2UydhXG
eOHBMcYVpmd3qySuoho6jYyVxUz+A+Np8RC2YMIZ2VBZT3ZTBqfZxepSGr8LH2Gfv7p4GHBiQQkH
e2VsMBotTE43mzveeMYW89f/DLP/inNrMpzWvcUVfA9RRnVplyAiMeaZyjhopLHRsBrpjJwmjeA/
l/7BD9wnPfL1sW12ND1KG9YE30BmlHNEj23k8cxugI0qFX+MlWB0ZMw4wHhfIaqc0ChzjDuHfPyb
TkkeDBxypqa5y70VX1+2tal63Wtj4FFp9NQZJ0833ac24ckzlyOHKOHc7qokvjDcr4q4DEGQDCh+
FKof1zh/EoH9xx/d31Ri/0ULNKMHMsRyGjEFHAaGlHb6ClDHPboTDyNqoQjFEPnC+qKWPZLnLr6H
A7od0BHFHcux6VobS5FvYWMIgx6Skcei3bks2tASAY+TGioOJU877raexwgMA1L1twsJF3yMHglY
W+6kK65mcumevu/wOQJc8a2ax5YQW3U5S5b63Sz44iB/zHuOtVADz4Q11NC0EP1ZccA1/iVz/tzG
4RQZmxPduTvMRR+98TyNCJ/8xSUo2BW3/ojMdfDFjh+UJ4UkCq+MHTJlRfw20H+DR8pNvQ2hMplc
KJWsV0Zxx/EYQV+2Vr+14/I3MVYqxBi0At8kLbYq3QSAwwisAmOyEh3jzwS5lTKWqz47hcZ6BS/H
ZVlhwmqNEwsHHT8pfnrtao6wc3Q3G38W12JO678FHB6mwn1mPFsMWv+kRJqIrhIYi5/hD5otbQG7
3ji6GDRNhyFXbNR87xgak5dc5+dRcZdpV6pLBmxfC8TB2Ro5o64Q+3ULwhYbOxgNfC8tujA+x6/S
+MM6RGJwkc0eq/u7g9UK5ItTcNsb71jfEXkdm2mH5gFPgnhKCtA1mk9B+ab54DAaSBNsFmE7noYA
Xm31nK9xdJgBtYLp8LdlYZfQxodG23W1i31UPu3qPyA0fHI9zsUNGrXAfaxlcUtn5H5EsjY4hKWR
rrnQvFM0P2fGxkaB+dDW74uxtHFv/12C/o6r+FfSYvicjNHNbPGmCdo+NLY3Mj4vA/q3SJCvzowR
bu5xOgqicoWxxUXGGxcZg1yPSi4wTrnM2OUIa347uj33xjvXIKBbGWCROHdxsw0vcJ80axYEXCq0
dW7G2783JjtQfz4SyO20+wlIwc6NnQoO0Pw8osGbq4Cy7bb/ApEFSDCuvAFpngi1PuSBMdh7861t
1rB5Ut8P6XwXotzzas5iTnsPUuvDVOwMmuBzcUTX0r8NLccFf9uSbeEgfjkap1+P3A/FxbcPPxsN
6mOa4lNvLICD8QFKxICOWSJi1AP/EALH8jxTcmQ5n55kXe03d01w25pLJcPLhzSWT50xELYdrMQM
YsyVHyJnMaZCF2VhbdyFBRLDnjPXsfMKYBmrMOEMbhhsB69UGx1I0z1SXWACvf56vWQNnkXjSvxG
ghcfMmNQhHGgQPakA+u2MoZF37gWF6SLts06dEDDCAvhnx1jZhStbxjJZB/AM/uN+qqQOK7IHGMP
rCKbHwoq4bZGJMLyfWbmfLGm5XA1ZoxbyX2S5m6MJ5J0U8+BlOeDcUiuq3egTvu7MnbJyKSka4ST
Lqse7ndU6hkXJdXEH51J2cEZdvtFU0RMxogm7NANtvJFpRi57JlXYl1NbyG6y9h4L7vCegn6klgA
HMfUcgN3JfOm1pNcg4lrB2YfzyF5mzvFt0VF4lOCUX6Ljq/aZpg6N9Jix8IAZO+alWtslq8lW9hF
LLs6pmvCtZJvVJTc3zgwMtt1tlgxwDPMOrdgJu2ZBS/g5nXNxncwq19hlsD14D4AgZ9xoNA6L5vL
ziyMcaE91GyQa7NKzjvmBxHb5cFmPrewb87ZO6fIHrGC81M0++PJ8XKiNWZN7ZqFtc3mumMPfdmw
y87YaXdrEYOlvWh23blZejtm/d2bPTj7cMSwN5lfqguVCrgDduY5u3PXLNGlLW+TtMCwahbsOZt2
mz9SxuY9Myt46iA1VVf5Tc12figmZNPVve9cDoNAg4eChl3+YB4HBO/e7R4tY82+32bvL9j/I4uF
Fp5PMtBEngM+UCFb6KRnAwg7QKWvAQkmgxTYsAUIVSSWGnADI4ebipsICqHgcZvXyKmVFj8oE09p
Zf2SJb9F8wnAoJ1jGlrvMWQD570zqZOrxSAPPgLiTT4FF8LgEIj8KSUv//SjCzuU/RmbU2joCSiK
CZoidZi00fP6JUT2EkeDT52Nv/WOARTGaHAMrmMPFdM85TASoELjtFSBOOie48zQide5b0kjVocl
tlIKpa1bCr3GHZ31BEAMDMJm+YtrrdrYTT4fVNLeJsU8nJeKK/lkcJIkZZeJ9jYyoIno+094EdAT
A6FgUDisBkvBDNIQnwNVsQ20skCvlAMO034c6CwBbJF9fcwN6sK6QZek7ISBYITBYZwHsA9OHkAy
nKxGEm18+EHqSmYbwDQ8b1zYGmCJggMldWI23A29p4fCgDiq5MLmwuYoA+m4Btfp+uSddt9HFLu0
l90nButZhYIZ1LSlG+QnexwMABROL6L/9GvaGjG9rdDipHyEvmuy9nO2i3knDEyUhxhzc8WWIO0z
YFUiLts+oxWOiN4lU+JDCZc09AfdQEdN8Eo13FKk24VAMiiTNFATRzy8q2EwAWzWhPIteaeJ8m8S
aCgJFeVMy1OKMspxniKYqdXAUzxIXwNoKj9VTwK6KoWyWg1uNWT89GBnB8HK/NeS37WHzfIj8SDp
k2W7Qpza4Fs1HFcFz5VmOcNKg3i1islO2+B6NfhXWkT2NoQI8yDD5Ijc1KEvZISSVeTd3Lw2JmuM
yzuhKMWxBn4U0hzcDMX1mz896Fb/6aDRbIOlEQeET5Dm/AqzNoXxN3nwi27hXS1+FGTbhL2rS0Dd
arJ9Bn3LGTN3BoaL7PKpqFd7y+zSkHOd610Ehp4z5FzRTOgPiczWAHa0t+2Jsu6iuCYcpMhqIsIC
yCvKj5APIMGY8kcHZ/LPPNTgQQ3HVwWk946cgJ97Q/kFwbhrtHtkEc+KAhDQM0Rgp4Mrq022IgSp
jPtTYtjBdWRbvfq/LRKUFbiwBTK05PJHSkxJXZv39CQH29EQicEil33Gp88csnPgoRJ4MQ+4Cwlw
xqV7Fq1Jj4I5Bq7z5agcxRk/N8OvrcDIfNLgtGM9rwOcJBDBS8B3aFrp0XNlcJKap1MHXNkBWUY+
3naF3LIFv8QxSEDPEJkxaOYCoglafpT0HMBDk0abtyEoZ2OYzqaMA95YrwrY0wX6BJZm0JgwnKUY
daYldwEPZSdIrWPPlM+Qo0hQmOOlyakxVGnYTB4gElg1UsKt6qebwDCo1aBemDplqGB4VpSEbsFV
Z7DVAHw1NhxrY4hWDdrqg7hqUNfGMK/ZgI3VBoOlZvnFNVxsOr1Lw8lShP3bsqjnG+dxT8M/AlJL
rwAJD0PZOoa3LQx5K+AFDYmrDZNrcTyZgXRrYF1lqN2Ru4xfcqgJFSsNQ/bSQQUsYGjfHOxXGP63
MSRw1rf3Rdf/YpVRKFLrj9FQw6Xhhyuejh1AcQ1YHBnCGEwNBZWhjgX4sTAc8pB5LwMnRKtCvmRA
Zd8gyzHs8qzVaWULhcaJtOnyqwzkbEM7T1DPwoloXWCCXcWZPAbMyQODSEew0hXMNMul9Ro323II
PQoBzF8Gvlr/lQY1yLVn4OvaYNgtX48ILnsxgDYGgIa+yJChLcS3HdwbrYIEvBqd7mJmLbkR+XMv
CmPX530cnqfev6fWBjcOJRu+bZRK071TOzsZhYjxqCqiSgcPN5+AiS01G3V+76Q5g0WQ93ufjSas
V8FMX3X3xvKF4X5/Ubjq0/XCG920bya1ganppuWSINJrK0YG4qqtHr/tpnnPGNang3xBtEMHetYR
Qu2ABTXijKXarwtW2HHlt+gmh66qeB8N3T6plq/O5iclnQVpSdhn4hu/JQ1P5ieMIdrOb7oTVsFf
2w1nnt4IJCbrrV4BBRqsFit/BSqNWKPhBq+QSfF+n8eIz075a8R8IvnVa7MeiIxyPXVfE9GiQww+
Znpjaqc/UgTwm9bFJyHBt2WKntyOInXsYXYPnj8H/JYhGliuvZBGhDsblnfbhoov1pASNhF//0xa
3C5+Z+nfh7J/Y3jwRujOK0IGMEN+iJPlfvXpflswbZkMGLtP5AYy7YiqYqFapBftMaveSPBdMbpw
TgW5R48qu2j4XMV8Hccoek0tkJYn1q58/rr2jfjofU44lUElT2AXgcoQvv31+6Btf/NM2ZyDcZWk
HQ9WrT6ntrrlHbArS9IFqC/qQRcbGut+sekaYyo3b7666FMRHH2Sk/q7TA2CZC/G/pA6NK6yApdR
Ticdya7Rj27SkDdcWF0wgZ9pEch/i0B9ykHudSROYJ949yERNoBWxN664WWoLHEVFUeP3F3BNXxf
zRyRZ/pQ4w5DbUN7VKUsfENlRqEeqhBaxLL8qDkMZou+WzVcrDNLzPopf1sZMjgqrcsQjdarVZIn
b/yEHPbIltCHvGqVBwTh8hLl7WQN6Z8JfQ1uXzr9GgK1yPGs8aw9MgYeDy5d2jRPjMmhY6YSUrr5
kWf5rTvwRli4mo8eKCNfSsLbJLqwxdwVpC72HcWY+8Xrrq0eOsGqv3y+P/uAAfIQBUTP1fI9JTY6
SsXUbrn31tcs7Itbza03O6Vui6Y7QNzNgnXayqBa0J+j9MWx5bXjeFaerZkr2I9lqJaDNXmvuQRa
47g/kzOlqDu22NGZD9gwvbZW926V6Be91QN14NkaTJQ5pdj/5OjMkLEXTZcfJrToB15r6C2E992t
fIyQnd9HiT4hnM+5D8brbjSujmDlLjTGMLBlw/mb+jpM2RWz/sHOX0cvx81SjqfAzUl4FwyOkpLH
JhUb+V2U++zKkQb3s2IwhYSxD5l587Uad5XGFDEmzPtXpNbbqHMGDubJH14543ZOScH55F94uIkH
JMfWQfmhOoxNfcN2dn1w6/yuVfaOBFdxL6PpkasxXwg23+PQPDYiPFAN/p7T6HqVTvkLnE2PYOB6
Rp6o2vkxrXn3C5082oHLh9/9k88quZT00nusCiil3S8JjpvhbXTsc00FPcd3zgWY1mw8EwuPgryT
VzWdKiTPZUGTDAQtNhB2H3r50Ymzs93CuxrYegZz++HEi5k58gsVHrfNiOi+avPuEosWfns6bvYw
zDwE7IooUZmgTjb/w5cYOSC6wXRJ1uOgyGFFnF1dmX1jPy6Pfs6maXBjfAbc5HKHUHyFwRILwQbK
gAa1oD2tTfc4saTdtpgPNvZYverWJeHKrLUSyx/corROu3eJ0hO+M0L+CzOcsdZPpUo+pyZjMscD
WzrwXJMcuRJTEu0zzCBHB5Lc9ePCsGKA0ppLXt8DE0HHPSoNnzRocCdC9odZcS/sOpT6abUrfFNM
XepHHH0DSomELjl+eKbVk+emH2/cwXlNQ81dQOnPgprjavj0YqQxaWBRhjb9WYRgqICywJqeU7gd
am8mCrvso1vv/IC/jTewWRWaxhP+EOsUYdmvs9PcdJ+qJsknYDK9kEcqMNRx4HzISjqEwhqqP/XU
HQebh6izxGzUVgmZoIKPZGJKY/cTHjWfPHBBiKayf9Gplu5NGslLHICIyjO+TF5evKc+Z73CL348
ObHbgu3O0fVsaj9AKmqtDwsfjJ01N5dzqy7ZPjxJeEYAH6pfhmyfL1Z5U7rRXYA665KatEtP/aye
RScNnNrQgAMpjsZt80ryGYvfoo5TMx6XSYOrpSkZEH96lhWHJttoPymPewDiRWTjLrukm6NtHU3z
Be18PCOXZ2nlP0vFqyhxz13WO+d2Beng9Dd47bXOLPsi6GCyWgsplV6QJtBrSHGD4tbh4kDZCuqa
t5B/NJsP4VUURdW5zOpdkPlXiDih4RwC0GFeHVTYflY0Hu6IjNk7gAlrdaydBZ0a2ZjBTFlr1tq0
B7vFnvaOjaKtHkLyg8FHu1OtfMBrda0j8LWVmkEr9p4m4GEqTrEWLeJTSONnDZdnTkbVqQvbpy7T
7aFPI2DCKLrQvvex6vJ1NvIazyN3Cj28HXzZ3kR87P0Gbte0oHs+YyXG/5r1Q7Vn32ntpiTsD1He
vQj49Z0A7eB9vi364jJJQdBodqtFGzJOsh5R52/CGnmtcHqGMCALWEChRQTvvHPIp27gMSqRr/2l
lek6FR3R+l4HfXCf1dFdrJrzrJhkhMTdN0D87HMjizebL6koSCoGl+PYfGrsGMj5qEih1jta2q3V
c0wG3OHDTa57jOaTsvh3Ja5IbpE8SmPuvolR1lLXuE+CNNqhiwooOZwBYlYAUujUBW8BYWgVAjhb
Mz16mmWOnEluYSnCqNFn/BcjSIBu8e5BWDvu6ACa6KVULfZ1kMgH09w1BT0Oe8w60Hp0ouHOwIER
n7PO6g/SoYBqKD+4gdUMaN33NPDURcxsAFBMc9ZbHDqzGAt0QG5nepMuGw4zp36sr2MR8sX0qbeP
MJ7hidD8IE0RPy7yHFUWg+FmzJnkk+7s8OA0Hb+ohSLqsRDQqoRdjwtMNjOgj4aUR3vNfykM+Rqk
AY/t1QkerKH6jlveVtF8UwlK7SIG3gz/gcSKlXFTjzwxKedTzIJi6yP62XX+K5D8xJVlkNd4T6AH
GOdCl+Os6ZnIql5wxREUS8VBRRBuReYc2edxWo4FJNB+yDO9jaKFB5kaqmsJEKm9RfOrSYy1tp3u
cFBw+1ABBSn5KwPDDYtHoi1W/SdCytaI+zj1k3tRepfUSq3XQkZXNM1vaxu5rwiI2SeV/qXUYN2i
fUx5D6/qUoVmBoBgSeC/SgcbWH5kTBzH1A904B1E29fLIE0ebBc/oJPwF1o0n5mJetspSig0DRxe
xQ32nzbmdWyHaAD5nsWsV9ZYDudp4R2RoZ+haowH/VrRrqY+adaN92CVWGIKu3uIcBMrK4kfy6Z4
Vh0qk4V4dECEenEKGsOUJM8zutHVkHBh5r2/nYP2yfLCS0ekgmkuSxdMf+GppnWMn5voYhk6UMGU
MGVR3zc6EzurIoWd9u6HcEtvWzxEg2UdOCwEh5HVTzuKnwHucDfP3Agy5d9FS0QXjFefG16qrcet
qQnj9nJt1MbrOU46aTCf81wex2X5wYJQIqLjp5YruGV181VcLZeqcsRej8veb/FSjRDZe+I+5JVK
fbGMzk3cNfogR6rMtADdiFYuTyoECSCKw7zurIosoPxyYVuFlYA0vr5Ie+9hyDSJzCaQB4XRbxsg
BQP0Zmit9qLymAP4dFHJWSZk6OaTP06f9qBo2mrqGomkuMXWw8kN3cZOzc6OupJ0vVqph1il8g4c
KLdz2/M5F4V3Wp/Litlk4M+PCQWFpEM/iQCq21G0N638msvpDsvHeNUI7CvKXy9AwigkjPCh5P6M
IXAZyP+GwJRp9lZQ38lt732q4Sx6yQ6srxrUIK74ZbsZsGPObv1gTo6iZ/QTt86zVcTXslDXDjfR
kzPZ1q63o/vUaq7zIm8vfYVmqLSdl3EicrlgiK768WfIO3VgN0jIYOYv9X/YO7PluJEs2/5K/wDS
AAcccJi1tVkz5pHBICVS8QIjKQrzPOPr74Ky6rZSmZWqfu+HtNTEGACHD+fsvXb9JZAeqiDT7Vdd
dcviim1KCpPbZgjjxO4X5AezxbDUzOMi+HICymy5X3R8DCs0wE+1ghabNYN9F2fsqOcAZE6zR8Fh
eNtTYSlyRSvdl/k2NcGPoo88ji6H8+Rr0CD1DwpgPop4UwsCa+cbGE1Qg5k2It9m9M9WmnxgWHEW
0m1vGgJ2KlEGPjfNBdDgPyEGzCh8JNYSplDBxmFVsm0WuOGlLdd+n93Dd3buDKfGShduauGpPVok
TLh+eRitZt0E8zFfCxgepliA2XT2Zn6lSHXnNJvY0aKrHhk3N+7og0wl0NZYh8qHYFg3oZKmZQSK
bu8o21ybw7cE2PZStI+6X62skuE8lBSMY930H2IIvv5EIl00bqDYHPWMCrGBuGiJOMFbp/WVTOQR
cE5Ih8uz9xFhomu95DTXGtkWSDqFrsoGZ+sTx4aS00x1gBQmdYbKiVZ2m3ZHpUOfGGxSMCJdOzkj
hyOg0622HlMtXQmNxGdYtwjawcUA4uinDsekkWLwbfKVO44YcxDbI9SmHF2QCrwPk+bAeOP2dFOy
dvYwAepDOcemRHOAyv/50rKGXvyvfGk2SSZ/J7/5bzKvwtc/2NJ+/5F/2NLUb6gekcs4aNaRtkhe
7B+2NOs3JDlEW6Bxp8oE+fx/xDfiNyGw0epStyUKHJfkjX+Ib0z3N/6lzn+OLYTObvd/I76ZMyt+
zLQwsLgrPHN8NAuPnD4rc35Q3rgN8r2mRKsvKkIp/GJjtOVHpcr7MmCD9sNl+YtIGARDf3wvvopN
2Vh3eSf8dHNkzA/vFXiTA8G2JbAcWU+bRV+mPqdOzGhG+7OxUshBul0+/f2bGqSX/MW70riRBm+P
eOaP7+qDIHUbv0SlakOVD8ySqCrSkmQAUzZ6N9t2L1kpcf/v3GI4VtkWvuJzX5ovlUtSkAlf5HeD
JwEy/kf+F5fB0P/yEyHqQk2N9cFBc/XjdSjAPKehXdMFr7AGT+NaF+62skGJDBHLpJ3W97Am6SR2
4msGu+0XF+RPPkQuPZwlDIiOYTPI5iHxw23IyU/q6HMoQt1aZ5lSmmXHuJ+mdE/nFYR7PZ2Ydr7Z
fUSvztyyS5anTpff/v5j/GkwKGnRvnQMk9uCxfKnWBfXFXGbtgnNZEeSOpEnX9shHqjXHUhRCEaG
wpgnv/rq0p5f9g/jHVKZ4J2t+cFDujZfnB++fCx6ESRFh+CrUtfItQltrUqkMUDxV7II07VX1QeC
dpv2oFk44npyBliai4WR12qprPaplC5FLiE/21aN2DMhmp5TqQ5HYlgkGcoy0KH9FnpvSSU1qRt3
baH0tQI33pdGvFKiCChAZfXc9j5Es2KlHvGraR7MuAD8RYuDaZG74JOClMp9C+ZdM6mSQvxrgeAc
RkXazGhO26R0QY5X5EOws9xqTf/ZkAHnC+1EJHB8RzwNTom+wo3WE3CVqwq9UvAK6o3cEVda2M3N
R2atc28To2yMmrPuurWpSgKoOUx1xDhHdUDmqiz3JTXXZYJDYaW16kxlxDj2BskhVkazkGZ/vQ7y
8oB2i/Zkbn9Duc35a6qcNQzfEHA4wGBZPlK6wWHS5+4mK59FGZ8KKEOHIUF7bfT0XgzAhshSZlmL
MBH+msxAcDFvcqIQFAOmv8srpM6Trl2NIVELKonP0F+nU260AC/LV0exz+akUZ69LD+MobzVPj5F
HrHqYpcGe1ZMfAAbDr2IqCuNOa4uw7r3iYfYhMHXTlPDQXiGf9fTYSMo1V/bcQJqmdpS1bTDuezh
8Jl6trdU9NCJ/uRBa+N8qZn72vD2VTmVK9dr32WFGBtN/qFEr3uwOS4wiki8dW6D28b7QmivaV58
g8iCaohEvOXM6e48KCcWmkLM/+S4QD5yAZkXlkmHkIMeN4gOQPEa9bY152pMa6ONNioKSd1WyaNj
Rdbaa1EUlnZAhrYOwRWQkNFUKyMAE1cXHcQQ25h1FBiumnTppla2mUIGW2Akz5rZ01V2XXao6N3J
VObLc8au7xzRTA/YZaNFUGoYCkeTKArqIIs+tNQuLWJiBYQDvM20570iRVHG6VFn+0S7hTL1AE7N
dc+ksU4Y8a/V3NLr0W+TQE/OqGuCGqShvTY6uwS+3nwk6GmOlnXhMbszc0denKo52+TyHGTZx/e1
szIjw12auqB64ZFh0Qp50P360oSDu+sy/R3HwkG36W4UpOJsu0lBcrGDR2hHuKx84Od2QH6vlPBW
bJhWVQ3wPgm+ENze7A2F1SWYCbz+yM4LVfjJmIhiN3y44VYTh0BoIEAWVXmxIsJgCKciw4EubQ0/
gOuikKlXYmTH2+RLJQLgF80Z36u373wBy8RrjsOApM5BsLZNI+LfKnGh3ggAKE82rkifAtGwMJTa
MTD4qGkLgGz0YTBlYb6l7+7etc1sO4hktqucsNlS77SRc/fXMMjTByDywGZ8KIYKF3Oj46PEWhMv
6lK0p3zYgJYuL9KzuHTBGz3OZuOUeUNd3oMnDEl6yxRIpCPIokVkUTJPhVyNjti5Vi1JX/0Csgdd
6RgDy6QX+AZhMOSoy8zY9HqzLIZ7hxAdOCl5s6ojhFI4nlvoGIG9jkPqsEMPvTNQYpEY5bV1dPhk
AeKA3kCuEed8kT6kWGcTYYxxIL6MAwHL0qG7W/nNycAvtqEUxJGSyr6v0XvM3VmSo7ZdMdxoCZYw
W9dkecbrvBgJWTLMw5h/MiqeOZPi0F2vihfTcG6mhFTaQFftFOjephI8Gv7WMmhepjHS0O9tIDGY
QKsoma38LkOVRNKHQo65opzxAoT01cgn8jNyWrUxzi24GZq2ytAKZQlIXMPchXRhFh2UqkXS2fHB
bsdTNnIVpUGQQVWgdBGkcCSyq/dELH6euH/kQc1o65qFY0J4saX+iMlN0qDgG0hJVyuysTcAp4UL
7aLzcyr6aoFfbJUZv+ROhffe/wJ0P6doTXoP3eCGkCsxW5StHJwk3quAGkDVW5vSJP9dM61T2sG2
NwL7PtadQzWmLkMf2WYZeOeRUNxtFw3neAj8Q0+RACYSODUtKk6+ZOIc0vaQ00gyJ6Z5v+cGZKxc
O5PYDcr2a3B94X2e85yksMfaliNtWyMwNhy2OTC85AFfcBvUZHpGIxLTxt2YhfMwQ+UHz3+zjHC4
B/fruB2PXNiySjaZ4hp06cnXxBN/3O5R3YV31cAKN2ZFfywMMiwGEhokHgXHB7xE+qbGUrmy9IEF
tg82g7iTqkIx4XC85hiOGyNl9R/z9MWOyP7t0VAHeK+sPgd+0tWbXiGYAx950mv7951CMVPzhN2d
Bt3m3WeL2PfXUNYXIqLCZeH7BeuCictsMNhe2YwSqOEsWWiiTbzulzpZRVJHoFp4T3ks4OES1+bO
mwkHCKbAxcGRs0CKqzsfVszcYs1BDWPG+KBQdZ3Y0wPqCukw6RRViJ6lR6peEzuc1ppQLT1VkmGq
bNr4HP+XeVwfQ9Er0iEm0MpoA10Gt5vObfYINCOU+61NMIWPQwlY8wYF9SEVRX8oCPgkU4uY0U6Q
PFv143bSUVwU1Qh4zr6SGRhtOEPsjXKyt1NNgU/UTbg2x5Mmk6U9tVBitUKHBpy6m6pttRV3136U
FFtXeqy2CV1zEFVsNsgJSe7ITCrvsLZRNNdhJaON1+y+Ad9l7/2heUwJ7YCOhrw6gy5H5CwhdM5r
mybezi0x+TTSOw4Sx2AZVW+I6ulwSEgOBezWAFHQtquDM9vM7tDa3RJeX7GMIoMgCrPNNkOlvdRW
+jVNhgHzEMJZLyUZOEDv3EvxFoGg4pYlMMH1qMFKhyAntuUOkCng2CadxEqN6bgpbXmMKCqgtSYP
ow1PUT29t2CcMcgnLoUAwsORmSEPoSrTxflZH6kmjf7rMPMoIz9nbJN3o5FNNRYuOGpjxplrHM4m
17/3W+ejLm0KY0SE5T3qUivY+BlpK4gBND/bV2N7r6T3Ra8RLMhQfuh1QwCJDJiFimOTYe8NNNVv
XB2zFIvrg84aXfhA/VqqsxRW5YeXjOW9UzqINQx11zXAbwTqb99yt27LzxcDlRx3xDWKQBTpuBxo
hw0UJ5N2bs825S4EIoKLKd6ROUc1EKBX4+AAH/CeN9jG/YKWocamGJ3MS74zDZsFM0LvnzmI3Wc9
9tWdmi8MmU950/eMcwIHuvqc+xnsw7BDi4D7dlHHKfmxuE4nP3614IUGqfFBosYbxoJjpt8X9Tvy
hm+wR1rUAMFAmgtq8yDMdjnWsowU98AlYGVpgYbAFRrHK3qZN9vDSRDFa3nOIibzuD4gV9iE+PJy
mPPrMhjXMS4PC59t3rs0+wVEMaM+91n1ih76WCc1zTEkAxsLBsCKQgxNlKrZ5jn63RbNLjvgnii4
rinXdOa9OxVQCazd6bUXT20TWIAOsVQaCKacKevv3RGJhrXVtQqCtA6NAgesVjSUeEhB05L0oJvD
2pXGraY9aXfe1opQj8N3ouhrU7V1UX9XTX7FrTIsENyxOXTHewdsPmbPAGC/1m0GzfA2NNm2ZekB
Y5E8I+bHvPDg+YgXmoc1RljbhM9u2fob6sd1GNMCtNuO1kAXmEt3P1jc+8KxsoWt8bWrQF5ZlK+w
lD9bOcbSQNRvTj/WzF5kqnxRpqQimGJXGVxwCpWHB5hN5SVASLG0E8Js+wGscCEpDoRVctWAqNFl
rfCyEf3VUYsVtMPy8IMMQIsbi/AsVXRJspRJK5PlhUZbzBaY0rcxVaek5CIO7Rb0I49MapDh3Rz0
QduosTvRtl/5EvNNkH/Bh0SdGicOe9RFl1pzUGV16mbORpAOlAO8HI0Kxr87W/WvGYc0/CHWRA8Z
BT8EQDQMU4sJvOg/QWfnrEKluoJbQRgQUn5defcCqUfuW9c4x6hOAwKKzfyAxJj7Ong/iyCeaG9+
Loris69abwnZIrtD34RmsFk1g9kvjIDnlyS3y0C4ZEEsBWkH3tqIEZX464L4oWVqzU5Sn7oy5p1l
BhtUyyyqLO2EVbiJpoUT+LdmosUjjOFIN3vdAhNSDqV3w7nEQDO3RMetx7JsDiXRRf3oT0tltmgz
UyqOtdz6ur5TPVzKaIRKVs9Zmq6zCXvOPiNmkFAzNsot0aEOZBIEeX5gTH9NJpi44O/QaqI+y0xS
ik2n2g+ago4SKTLxTMKZIvyhQdSU6KY9lsW23NJ9f3IsCL1pn7zGVNLzwJJ03NozK+ATO/kXVFLp
SWBA7UPV75QnUYbA7OlaXWxMZ1i3ddvvfF5c2V/i3gsABDXBcnC/9qlfHfxmrA7ffyUE1DFIhxPb
8vnYClizvu+TbOSk4mBDmLJ1a7ZvLiq2wAAi6a3ZULyW9mGYsqsv5UfudmgV4E1jEqk+p8k8VZcw
V6RadQmFBJcWo55bC+JdJLj2hNg5/axF2M4buSI0YtXE6hz6Ht8s3qRKkS/yyXWDT8kEm6Oau14w
szPE1Dv5PelvvG9mIAQaDzXUO2u8OU4P2sFrd8LhoBZk3blPgpvv5uLOCEfaF2geli0U17sG9Wut
7GNaIHUd1aA2DVF9BSEThucuuugSqeGtUzv4KU+anvIYI6vTVfTYp/GnfjGU/ey4ZvekEVO7y1hQ
o5KjZUXVYazoIuVzrMSoVcdyyNxV3SCxbx/7UZ28UZH1LUjHVPYBVBadSw7YcW587fu1I9i9V7Od
V+8xIGRIyiZ7RNUM4i+xbDoFfCWetdNQRvtclFx2I3xG4+ou9RGRcBgwK1pDcMy8fKUpJEIZxAco
RTktZ5e+XoA4bwgrj1y+aevSMb+GofHqeA4iW+YL/nnxQo/Mv2ezwlEQNiGxneXO4LpjytdOA1UK
eqjtWyS7zzDsAx604oug4aQbs67NAHmuIfosOnFsgVPd+TBstNHBvhZrzSWfkDcZlcDDE9JUrfNx
XJgIYCEXJVtghjR8MoTLjgru1TQfpsuCOM+Bf+mcIqtdst8ETmerS2DhszMHf8A6QjJh0F48FYyM
nwajthlfKWYd49I2PolQpdvA13dF5jUAI6yZ6YvjfOibjYFABcPDdDEr+2kgKXFti1FtbGeivTqg
+DYLYW6mx3yoydZARs9qnh/ivherObxrID4yB4+4gG4K1rMvcsKW/F3bq+aj9aKFlApJdg2+NRn4
Zr1GwqdhfYTSfA4a0BfYHVO6t/l+6O9N7qmWULdqsnunt4pTPUyvpWM/EZ5wGlGtQCT4quTMzuz3
JZ479N76YizbtxThzV2j8JA06atNGojrA8FqPKoR/ZIMLJDWPRKgAj16xhRntjOWtD0nNOZwzBug
P7utF95LROOO0d3bgbHBePTZnrBPor7wOgdtjVdVuwiLDc8XxGK6R5O1hxLyRU8Rs2naJknzQ+vh
L+HR9DX3q+zaVQMqBGfKE9M+h+vsPbUwmFUSuUvArDcfYKGK7GeMiDVNIObZ8umpOhXN7FbyIyA1
QFGsPnpCYjstZlBFRzuZWS1cGln/DEjmVQ9fYurqxBf2ahsVZKsXXwNyQz8ZoRKn+XcdGRYtcRA4
gcqdssLtaAZftWpAKpiMVzsYL34icd5E7jan4MC6EyG1cKFIQmKAmniL6tDYwVnfUW/yT6WWDcey
Sy86z+ddPURPjimvQTmmayGmlUhiLERV6C1aw4L8RQVOkFjTe+hgSmffu2q6Apjn7EsaURPMvqbO
n1am5TwauXdTFUHmTeLCaGer0PkwJtB0NZYyllk8vaK6ePFb8Ks6Ry44GxojEDpaTc1AQQAR3kbm
rD7wfU7IK2mpe+kbkVdsDXgOrRFbATYNsOneV09vntJkM4wdRU9NbgCCftFHapCzGn8Aub6hzPfm
1NnXCCsU8yn094sz/31WfcR1+pAySgJhfB5Ahy3lEH5VE2EafT7gY5P2cSLhFomtu8raclVV1kHj
tjducyI1tdcoetO8puOZd3Bq2vjqj/NBgt0ax1kDBpfKqEYgrmmIM93HfgQBLW6Xp0CzRuobnbeb
ZpdkeK5BHl0iv0uP46JHWIjhsjPutQJYzjhFuyFJw4VRNKjyAW/uTcukaBMn+cLQS23bBfX95O51
vRSHEodrFY/DOQ3jEEnpLK+2tGKdyr7apbod7xlQO32ucQQF0wKKSVKS3wEagIipoDLXbKzRBu2R
Mnl7+CyyCfdQbd4oLGVINh1sRd6cZWebV8I9vglhPErxZCdU8DjGvfqzDhiSLktkKdx9WoWfqsLa
a5L9WjQ4a5tD76LSSpRuOOlYDUlhmYJN11bNihQotfCEf+TQRlbMYB/qxH7FRjutE4G6wuzvmsi7
TSZHXtC4O+zYBADnbIMaX7o7rUdyC/Nai0BV4YKP9odmSqa1FaBpLg1KiGRJfGOLA2EN8TeCLfdq
RXg74/kNhpwIjrpPF3bLBoF4RWfbl/bD6PXkmLsFDPiUNBdj8r4EEbWLXpQvEa6sHcv1Xu+K8dCJ
DPwWusKZJ5oeZB58NQYivRKbI2Phc3hvEh0ZNH6ESJoIizGzBqi9cXJ0cElKQnVyzT9WzYycmhq8
kRkf1M/mLLB+BMYmyExK3zIEK2zEFGgpgT+c7cYuYLZbdIh5N7o1FMzT0xpEGruzlHvhjkjWuyZd
ueghAuPVQuLPH3ILFYu1K/gd6BfsDFoNhA9duB+ybsqC2n5iUgPQ6w2TXkekg5XVuJAQI7Ktgrux
I+iKpIp8T/3noIx52zFSXK6yCDGTKw5Wi9gswT21UaGc7gBIrw2u3JK5E06LjVCVq7OMRj575T1X
fQRScaQs6mnxfWR2B2QO5daNEouMA3KbksDcNDPNLo2R1RnWzknzB0TOYgW07jmbYF9xEGdlGALw
RQ2HCat7iONynRuAlxZ6S7XXdAfMVOnkAUEmAr5cFDYP/TQBXXQm1XEhVI+J0iK61zwqk2ERIOV3
o+YJNMmH0e1Cnz8be2qNdarVC21XFeZbmVOrAU+EYcGtN02G1KKwOJUx7dKFc8JxWvJ9vFNGVFuc
V4B7zPJVr1rCgHl1IT1tJUxyZlAWaqvvovjvuSRjQdoMnT9O2A2CMZuySzJRAwlrXAHMQPDMBk6J
sUk10ezkKS2TzyXenVpcytxwkQVRbNKzXZZR+RQuBanvfb//FcbjKSdzPv3P+WcgJo1V6AfNf/3n
H37375E+Nh/5+TX9qH9+qT+8cv1f3/+a5uzytXn9w2+QPCIAeGg/qvH6UbfJ75/iH//y3/3L//j4
d2QErnIgZtBr/dccj8fX6it1/D9ICf7/j/2T5KEEvVIXRYEJ51YXSAZ+FxOo3+ikIqqdKbc6/XVJ
n/ufJA/jN8KYBXxbE7yGYel8in+KCdRvc0MU6AZym991Bt9vxP90srl6/7qz/XOvXUdEYCgTU5Nl
6dJUP3VXcxsY34j9g7wuImNVCrDatDBUdNfcSXBY61u7tz5KGk91gA1G63twGRxfslsU4wEhX/SH
6/dXrXb7517790+EukG6plLCMH7SHFSy03LHY3lKxv7ZsRAdxqW/jpEyUtCkxcq5oemIHW+TdR8m
tzSEJOoRAMyeKb3Z5oMeRfeaA3cgJDXOoe2ILD2+zQmtbHDgbSlyQPL22e79dae5T1odrfpqbZXh
0g6KAjdyvR8bvqoIyHaI+UXTIb72zeE6pkSjEtyqga2MGwgBYCZB/HyzME/iuXjnSm366TpUQbpA
hHAdUJkWNuEnk7+ZOvbtMY0t8b0gl2SXlvCa2ojeXULq79RGN4pLNtE/nQNfAxIzZJFdZj+QbTZX
JKWntn0tSf3InEXXUIKazqaT3fw2eJ/Ddp0iu+V+cmtzvEWcL30Xa2aP6zpcttVrX2kbrYhRUsIq
JyyGCl2Mhx64GmHz92kX3bqiWQZ5vHSFPofjIhwmK+VTygQ/xje48QEJJwZiUckHrAYCMvwXFjHq
eP6DPzi7cKj2cfeAUerBKqNbyp3DPHUO3ejsC+0UCb6hu3GUeTYKrkuVsjC47oVAqmsR8OI1Aw8U
ANK5cOvI/GSZ0ODJKp4rt+dRzp9cOUTU4GqlerKoIMxovrrAo4QsiadVJXKRBrS7sEnVJGGtRL3q
rB6X+ehypI44ma3z2WSlN8WmirpnOKxXz545e7F8qN1Hp5TLOYWl5O/m0NRKFxC06vssqz9PfXz7
xSCf9SI/ahp05ML0yuxZTCJc+2eFSx1Sf+zMGq/6XGbmtIVHHmF2a2+8NLlYQ/KNaw5MIjJWUQlZ
otA+zARahHETTZT8Pr//yznA/lleoqNr4dGhaoWwiNzNn4Qdtiqge8R6y0m6f5YtaT6mRl8OhpRO
F6X3NvCIH8igeTbi/Fa4PJGzmSsrsHCNBJu7L1be7PNgn4/RpzlTuW2iM2eIoxX01KgrEgZ4zgK7
uXqyv04y31Qouu+KsQO3UFMN5dlNg5mlFeYXAws7iZ4fIO8OccHj2fobN4HJFTnrYjSPYxujNNe+
FkX/POfJGBkH8zDOl2jQiW96Kk1kdQmjFFjZviuMB/Bgd4NIbkDKkpBojvpm0lWZfxR5wltnpO9/
f2/Fn8hI89VEPEZGlCNc52cyUjVN3hhMPYnutb8OOPVFTv88Jy9zrL5FjbZqPxxZP35/1suK+cWq
uYw+6p6ylzt/II2oxFDpp0eCebZDynSM0VOOxue//6CzJO6nQagMU6LBNCRMKPNnIRn0Zb8KnJHq
19SAW8H9ZxPI43T5jabpmc7MFo7hEiroeV4XsLR6Q/HUpMRYpCnmYgjdqX3xh63JrcZZeZ4DsC0/
IeJHfqT6NhRUhYiVcTFrc9DjSc3wb4ZdeiNZ6wZq8NJYpBON8XvlmduQ9Z6N0DWgMStINBqG9Mn1
gfhT1QU8frMSRomRYRVk8rJrgaWn2be0xkNii5soO9ZF85zMA6b7KjyHzCAvOGtMDQQcfE+kYvN6
AZn8/n1caNbByf3VwJqHwJVOH9NkmV972Ax3npvd5gDrwI7PFv5nvcWWGZ/nETM5K+EhWFb1caTj
+iut01/eEJfHkLWdEaR+0r2xbvSxNnJDWkpLmL9JSOoMsKCIl9KCurUVwmIh0k5M0c1qrXWvqXME
3glP4ueJhG7q1kS71N1Bpw9actGqOPr294NmVjH+adCgxHIU+xYO8T+rsVqntkUGzRiJEkpAYuMI
FLr4Tfs8J3s5VPQZrPU+n/orva1bhkQ3MvHvuBKbjFbvk1a7T1qohiFrqhkfUTOtQqvczJnwkNX3
AH5ZenxrSzDmO+l5J2v8EhrY9Zrom53ml0IjrdzxVvEUvTejtcXnd45IfSWrOYdIFeFWnJcMFh2C
U7KblPVDTihUavaEAfE4QoOOxuTSut7KS7m+yCfjiJ4Bp+0jGryNFhdPnoeM3erumxFTflMAUACY
GjfDJsB8P/nVunfG+8CncuZX4DJ2fXXjUPvh6esiTj7ndnSWhr2cb1RdVvsidZ4yyuhRMoDEio9z
GFYoCXWeNx+VY20xJJOJ+zhnpecJ9m5oHJc535wIlCWFpW9+TZReYG9H3VvN+WCRMB/LMv/FIvAX
91WwN3Vw7eNiscQs/vtBZecmGfDYlITBLDAV6VyAaHhCkZ/eKxsiiUvG7d+PpD+pPJkhTcGOU6Iu
RU7r/LTzjClDyqlnJCm7ANJlLA0TPPObGVOgYjU20u4qonmn0p7qCKxajCDA1+jeoMExjOruFx/n
z9tOPo6yHFT3Nv9X85L9wwWIXKC3w4AQO2W45jJ+8Iz2eXI7PHw+GzRf5C8WFZ3erJ/JPlO/uPxi
fvk/7ghmuIHNRlzoEtfOT9e/9HH3aT6rBvTw6k7QOzWi+OzGNrAlAzs9sACgYpUXPoz0AsCmWOxr
6/Z5xlVNPqiB2Kg/6QON6TjCTzUmzGRaP8El1dYQyglcH0S56Mvp0rXqVxPXXwwe01USZaiEVyjl
T1t2XcGpEoL2DdzCU1U4X01J0dU3uk0nArQbgjThgTYTiA8e+yilnFqcJPlaqXAgY342eNSwAUAx
rVj9//7G2j+fcAzh6I5QusmyrNhz/aSXpo89JrbDoV0DFTjKwLjzP2eBHEDBSJrCI8IqwiiopF+N
2iagq+HYoAbvpRYjyH18pYOlvXleetTi4DNpoXwHdqM6+dnTuCcUw1hQrNx1GHkQZiDMsZCedC06
R5/w4RphMuHxd8zthCeDnoktPG46A0nTUME4MnqHl5uzHyGXL8J1hcdzNUUcxVjunJKKMq4iMpP8
b/NwyEtuaIqUkAAdjiNdRqddc5ZSsFzoqfYmAra4Q8fmKqrch6wNXob5JBMQVYmQpsDrF9/COruB
uWVn5nSvDcbxX1xvoaufd0CGybkZHTwHSwPx+Pc15IdHyehriEuSDV2SlsjssuPUO4xGQU/as3ec
fGL3MQiTd6m/6tl4SnPOL2REhrQY86nBD8T5ifgOOPZ3RDt+i6ru+j2evZOctyz8jlXpfLUeysL8
5LTmS0foEdz8Bm0HXQsyRBNKlgUnrNhNLoobZzKXUHoNqpUZlCdOkgvMz7ZRwJV/0ecWU8WsSG98
1nj0C9XEmMID9ZbSb1nQ1zNy6lkdAh0loYWF026LTg4aW6m9Bw7HBDZYhF/Qrhs0+HqtPdAZgV01
OvBnIvaiC80t/buU0tCiG2hi9nVlMtXP8od8QnDRF6Ci6Eu7APlgLWKjjcZHWVFT7wfXpbEkwDCV
FtX1Ig+QM6CKgh9MWQ/Zd2hXgD36cM3XmOiLF2uVwvAd2pcMNvZysgus93n8ZIITWDQKLZ9DNh+x
8PdwYMJ1Z+O9sm13R9QobtPRgIMVuo/fJdJRxweenh3bEfRPJGf/gZoY7WRmJ1CX3/XOako2JvXQ
VRYU0dqRLjAxNM4rWr7XPFHxfogzACgWmEqbMJKIO9rpY7y3M3lILHrwodA+2Y75Wtnl87zozOt8
3VbE3DARzJtn5WmM7WKy2KPdt5LDhKVxhjXm/aTdTM8qHK4iTm5AfY7+aG77HB5EYGS3lLHXDz01
x769znsBiLcPs5ZVNNyzqCQoU8iOxiLK1AqKQtHtkzmCs4ybfcrZDNZK9E2bAlxlGNmI2Fq4x6YD
FUOOFH0+EkYjDsQYY+dUwPg9n6xFUHxq7QjtjiBISQRAyxhV5Amnmly1HU61YKZ8SQr8Ja0Ol5Gp
z4LpIAzfy6A8yJB+tZkdZ7+SHQWvnqj3vWTSt+RWYH0jxfYCcfvG+f1KU/Hd4uCsuvQ6H8QT1V8R
Z1wnAF5ZOcvOWp1yYnEv84y+LN+r1ZIbdb3b0JErakJ9S+W48cLkXJsZTyrZpfAoH9K2vZJBLZLp
PYk/8YGf6rjCLsqog1BKQxZEYamrR30qteWkrfVeh+AZE3ZCyzKMB2RjbfdkT+KmMGZTdaZiz/Q2
U0QIT4nfWx2anZLkwCJkRdvHVMiYlLlO4qFBqzip4YZnx8jJV2PzMOc3l6Z6SuvueS6o6OM7CntC
fQaVoKBtrw4EGadzn9Jn13PJVk+f5tBVMsk2sUn0csn2Cpn3Lo7xczndM9aQra5b2zHpXyObhmxw
brrwvY6ZYJLs2BT5sZviXaCZs87rMv8ZbYPneftvj0Bv8oqOTLgJUDoZ/tFR7c0YmewJXFjM5SSk
utd0LuGoxlz1mPL0egLynnD1fbO92npyliQpmNqcQgs+Gl+mHr+kUmHvdCmQE7U7lU+E/gzqyUfJ
Nn/c3ht5Zvx5vziw2tOGhMzxjDD9UzURm1Ay4WsGhZiqeTbbfqV12OS5Yv3YXjPffZorZHGQHZMQ
+Ttp1kz+OTHZTU61e0IUQoV6MZ/6c/R2jfERwmKZ31V1+Qx7wNMYnxlIkaZTxdcYUI+l3x1SWpLU
i6zJ3iBTRGAN2GjevvZjwlFsxHaAmZRzYsgJKsr7q+AiGaN+Tez00tbRe+fgdwAPbFKvdxrONH72
YgRwnbT4fT5OUGS8skPLcGWblybgdFw5wB98m8ZFVfK66Uh3IeT6CUpyTAiPiTvKg+hySDnx1qrQ
40QN2/38/7F3HsuRI1u2/ZVnPcc1CIcavEloxaAOMjmBkcwMwKG1+vpeHnXf6xJtVdbznpVlZZIQ
Dhfn7L32UN1rZmXixyP5CvgAPuQRrneO2rYJ3JXbRK9Qc+q9ASvGkpyx6qYFRp5r6xG55UuZvmrG
NPH1xd9NJO8Q6IfrqAryPXCne4ORBx8PbBs61iObxpwGUWPaYEtyg1QMBOoR0uxamQMK0R/bzDNX
o9KDltgtIIURG97P/Y88DuOlCLCmDLJDxGrA3sV1vzVcL98GpbIBA/rQ6BFuEi9sV1pt7jUjpDLr
xV+m7N9vBKOsoBFUNchigxQy6FSsI+HjsDTadp1ZNVjM1waY2v52AQGRBuugCzcjIA0UiVqz9coj
C1NygD/AJKWX3VKY3AAStThNk1WTXBwYUnPZNasotgSY2gRFM8tW5zku2sjhvqvsx9ZRCFeNO9aa
9JkGHqydtiaJwKPUNkI+zWNt2hDa5K9creToZH3dLsgem18JjJCV0UO0Zde9muqfOVSW/ewi2Chx
WOI45XkTHUBtZ/Y3tQ9lCBd9ve+d8HvSzlD2VHeH7DGzbR+jjMXKifJ0lyvS/VyfExN3fxPUjwX1
WYBqpVybSEyRvwwHnxlhQx/LXsZkdCF9k8muxn5uwzcKZ3PaeqoV2mQPhfB8ZMgscdI2m02L2V1k
GSL6mGsL8whhf2iHgPicGqMKMQR+09xXFAyAKvv37kh+RMKhMEEvtyr5HmgRHTQ3j3f8e+VLZlTN
8bkLfAMbbeGphZ4b9yrulx1irxnfBE1/+BGuoS4PvgtHJ4SgcAfo2oq2g5nE6o2WIzX7g9GfCKlu
sA5j7maKHU6dj3QWRgcxBnMoqeJXO2+Y5LpMegWT6g6siB59+/4LYzaVECtWqV7kHEB8mhpGDAHr
EAkI2nSnOxv2DTu8+IhbFkOO3qzTNlESweoBqfDVaAr2rIyWQpM4kYygoCST+nt9IINFtSAxp792
bYh2v+XZ6q4AhKzVV/vDxwi2kno1b0zamWB3+XYBLrOS+8gsI0dsZY/CmHnsM3Ps18ZBNy39Pt4X
bnQcGSRbfPLfVG0PYA+opwcu4kydnnLq/CSb9UerCssd836kTYupS++cenzKkoe41nBdS+0r03X2
zDEGgOQazulLuSeSIYzgnVDesEYCUsLiue2ZnFsYLaynVcMQ43gG7QDdDqAbgM4RCw3Vf6AYeNCf
4GJ8tFr6YOcsBm4R7HMdZVcTfncdq2+hGXcBOXWqojFOqDRKGaML6p9U5QvBOndNhaWd0qOVXDuK
OuovujiIF7ilvwc3pQx6N/U9nQkF4SCza2GVHBWmdNnodFptxMgWy+WtiDazpSjY/aTurcw+nHGK
3MPX+5BFuQFzxK3y5tT+KtLsHTEXD61LgFOeoEWW18Yl88yLrqpy4Rus6iUIMuRgDBSG3NyxsFWD
hFP4gy29Sq7fxr3DPhjyXiDlFcIUa4G3GSttXNLhWo3kHANceBR2S8osSfKq7YQN53su2PhFAYfG
lmhToqFeJ5nfEQz0bU3y7NTFQC7ofnR5Vw7rsypBy4L+Dj6eZRu1n/mMiZwEFM4d9aoZTTT00yFn
L71umNn9NHY52AHCkgYDQ8dRIXRGQUoZIm++cz62SO0+JZX4lqEbd0fVNrCT4S3gedGbYt9Xd+5X
VfHde8U2Q9nks0pnaXqepvTWnCkytpFqc9rWP+bGeFFFsDowh4Wqp/p2feh1HFM8bS2/19vGpWvD
OaUm7NlkQ9KHVxtDu+k69yZLspLT6q6BY5y3qw5xZR599/Z4tDncR1TdE+Gy3IevyJcferu/9wpJ
WnppoK4ZabHbLVg6J3uuAm5nVHuSBp5to/0ae3K7eoMvxeAIqauOl6KzdmjbDdvDvEGfD1bbSb1f
VTxVF6O6Ql1mIinsTmoXNdLxWTQR+1I3f3Bq6nwxD8mNGB9VN3EckJ8tcdszwdqsUeGGUOk30zrI
li0wRggCD5cQIV/GLrw65ls8+nzwfLComhADuyfYK/chryOZk9NYc/4OneiKDnFhyWzPkDt1/HD2
WeQ58RfMeNsF1bkvo29JuR1FgxrK8nuau4+WYX3rhKnOmu8nq9ht75jm0LUeRdW9mW34Gjrs2rD1
PagPC/S7qqEsHL0+q/GqDqO3F60+DPVCb5s06z7zm2Nf5Wf11UJ/2mhjeowEtE8vWouJYk0QZx+q
yqkK4AHOvbihr9Kaz+VQrZTop0N46tfdUwToN+VEbISc8EGdZbZ4aHjlWVNvbUG5sivZpF5UC1P9
kdpzJln2ob5HVRpTnUPT5BEVZrwP0BHTUPpwOMqQCf/k4N1TU4faSpZe+9QVUFz4Xdirt+pjV71P
Fu8nVdz36vSs7k9vkrPXUuFPTJKs09VcIF0q0ytb272eP+hxsoh7FEj6HLxoTrltGQWt0R0SKz1Z
zTHz6kOjmmlmpD/xwU4MiWidJz4hSf2bq/q2GVB2sztGHTc8t8+cnS+qmH+bGWWcIwy3XyRLti1A
LLBP/Ei537Rk9iui5i2kPGbE4TEX2cnWom9yiA/DxFZIzzdu3K6d6CGfgjNZjAtdrADO7cbKspd0
3ndqUjVDCIRWtqs5rNsMADtwXyTiTIRsat8818UJfPXB8D8a0ikUklBz+M1Vxyut/eGtxRgRheaJ
8judUV6CihAVVn1Qc9jYdGQcsENWD9nRnZeaODaV/lhWfG5uRD6mkz6o+reqoJMA9R2G2Xk2/Rdt
4MnP7ovq8VbyYlrdh2rzSsZ9rr2pIDr1KSJ5Z2RXL7U6I7GLjzhl+JxzKrwPZSpfNDVV5WH64M/M
clZCwZmiblUMeHY7dhQtq6OYzoHxrMfYEYvwO7aT74AOOcQoAM0WkesIvUsfJfrwDI/6UvhwUswM
9OaupeTHYRjf9+gBuPfni+kMT5bSYJW9w+HXW8epCvj0etJl8o2udhM+Sirg4hW+ygNMywopGke5
2KDz3BbPk4CZGfRsSSN7wJfpFis9mj69ONOWecK+tGpw0Y6yv6eYf2bTth5sBE0tn6jrpNNaxmpD
Y28mIkBI0mUlzuJunwcS9TtFuNpOP3P9y48RS+UcL6zuFfXFMiTFMW75VBxLYkjmh9k1fUq1/oyh
2gxrdIh0p8bmpBoeDnSdtnCz9e1qDVSVC0ubLjKg9po1L26dfMbtdEkQKsKFubgad+kFu3rC3pfa
mKWQ81+8UPthZcE6ctkWsfDkxEQ61CdhrJ1RSbZLttA4YiLiTJrpSBN0Yw/dvR+xBS+9d8SAwYJM
AwJGfGKIQ/Nij/1TYpFjRxjGE8UqcFkcPWaJIbSpOfoU8tMBIU5QfI9Ri2qcqzln7EmkQADSc4zo
WvrWDjk5m8i+21AS+uVzeZrZvVUJdw7ZOlhFfJjQsVat4J610jtI0jmYLH9AVsZOXKafg6U9T7q9
NRxCF6axg/OlLcs4fk+QEy+0EJwd2udtjSsPIP+mHzVKsn4QLHUbE2oL2d4I0dXdLrVJ9WXhOrOS
AjJEiLxAzf1h51hvYxkpD/evBAzGtmnka0OXfWHBaoHIaWFRICAFt/LKrlt0xRZpDcKpd4VJN8F3
h0daoaiaU1D+gj52QLClXpEWV6gm2wyqdaHN7w58bXaN3KiLTS1sJuTxJHatph7zC5QdXelDgudz
WopdAUhgRRe73gWjfiAjtFwIm0MY67+Br9Vmx+cPKwmpltzKYt+l46eJD3dhQNxCGVkepQ/H6fbr
xSgfSzt9z+EcrGESXVzE1X3GTekBbqSUgBTDRqCS4+iJdR14VBTcVX5lLhOiWpYFm4RYONjI8/Th
9hgMmEx6YuQUExpazSXG07AhFyc3n6sZnJyLNMOfEncBY42hGAG+rECkEw43DFsdbegiipJLBvom
1p10O+c+Az8t3AVkWdIK60hAOg5Oty89S62fPjHHU59Nq6FuTmmFMxrvD9OlPZ7xi3D+Y0alzzyy
cXaNh7hAoiGNeNVIwrekQQriTOwNgTwzut14VXcaCIYWQUzHh1OTOqFVAUFj6KcFwoDZpufPc8PT
lUbUjU0o/yheODZ8plprriYgTa7O4gT3EthkE+0RVlIwIWSAbxyTopT3WY39xgy1ZSggPlLCAJum
piQKhLpLFpGBmsa3w29USWx5mMsHVYz5LWAXLfvSXxNt0WCiXpdTfpvgWGiyFHoqRAXhjs8RqZvE
n0B17fEvIwL8oCFGEBqavSjXlkkopzW4uR1ItF8JmSLkO2xGV37mzM9Lc5iOTYMiqPLgTWf4IkAO
NQRKclAJ3tsGZPAYo+8xd0iVLiRG7TJbP0r56Y9Q6NKOj6UqcLzTJXBzQ1+Zjn228uPkaHfEFtA1
cp2DwA3CmYRP2OQT+e2/8jn7qPCuxOF0D4brw0udc69yY/OEh0Nr/FLXv3I7/rzN99FYYxMzxcZO
+WAo64H6nmHeI3xmd9Cq2qln3Oed3KESvxh+fIXjp5jQ6aepMeWQtHquAPqh2txkZgrzGntgzbTj
1Nl16vghyg0imwoWrTkeVxXRLJbNH8PCo7XSvYctGC3yR8BqJ+MFRTFxis6T658DwNgs5PoFLgbY
b7qZVM4XYTdcCLy73qapOtrEfXjy1L/2ZP8kbefgdf4mnNlbj9FdVxjfkeFl69sDKwnFEHhrsEl9
jkZMFpKaHbk0yANQ0IX8Jb2Gl2+yZIXAhKOURxp2bI+Rcl/V6wS3SvfpoFXq4JEwJEoM0G7i8xGQ
s2A09guOtgc/0C/kQl35wN5Lb9w6A89JsL7nBrNqMbG4rpEYXVszOwXMYqM+XYKA4lXcUzDSKrHT
JDGa0LAWt5fixAwz9UPh/Q2LHkkykiOiUtRSM3D1zXDRR4r8WMYqSt/plfw4NHCEVPY+aT8I7JjQ
++TTr2P25VSkuLzGxTbPmm+i66iT5hHtGLaOGiEwRwtKqINK297JgDaK7gbZejYMm7xL867vyV8I
Ak4/kYulxocgl5g8jtDknaIrvgZk7y1ygfLCo3VF0UuxLMKHqejvUb/+sjUPWTwAaJsZWccoSulX
+0JAz9oE7bAgPIHvA6G442IWUTcc8+VuU2Guusx4MSegmv3wxJcW3AYHrZKdXxDGSR+RsQpiiaRr
EiH02V95HjMPDaYfLs78KeRtFz3lbtcZJKB/mIKaNh7Ra3xyRnrGkfuqlSwjXlVjKqPWqLqJRtM9
GYaJiFCMJ5I1zpoXf1a5e6bMh3jbTO8Fvj141/IgEi6vqL/T2uEaKp0zNssKi4UPd0BfoTjAY+Ky
jMKPYN8RoWGpexx4Hq8Hl3q+xOn/0ej+pilC6BZReRrJCLHZsWlgCkfWvElgQe88epO+Pm6IuJxI
LqzePeJkZ/7ObSjfvj2bg1nbsGiYTnZVez8aeJwlW51YpeFnZ2FKwPyar42alVmb4m2J6D0zHWb0
mUkG54davlGeF/MqU+P8towlnIGWQJWvoRNf7S5jw4UJ1MAPXIjukUIX9SU1E/k2mQYyeGGiMmiZ
Lm+jcGr4X76MP92JQd7GA3yZiYpHhuna4SdQcoAHLK9p1eskHEYLOcpr5xIUHsJ4TyUblASLc9B9
UILZtLCLVUb4JagRyOMOyvIGlK9+sdSobVhu5xTC55wxAAT7q3qOrpk34qDnDwZjLUy6UW089tuy
Zf7Kwa6m67Yci2UDyaO3N5XwNDAhLBLUAV3wdUtLK+OVIY2LnUFxDUS5stWuLAzzfK1TerMIFd2O
rn8ogRD1nWFsSA5gv5NQmmEbW6xi7ckJx3fPZ3q5vSUid1yFQVzGaXIV6odpBo/lZoXQjfAaO5Qd
nGavlfM6KE3izuYiXWfeDDgDekeWm9HGhUkspNzcNpBWYN7ZVYLwL6PEf7u6vCo3lnaxNEoDZTDm
VCzZ74bAMpqWyKiZLDl74hww9zaHIYMAmRn9zBauscyo6g1T9um37OcbS77YdX9nUeMivRvXAYA+
Pq4HzZ9/3ka12sbebms0jZ09Tk+3h99aBKJ4JSvAbF1rA/JAFfKN6Y1k2nG7ZaRTTsyUXcJ1cSpQ
3z1Mol65iUX5HHZ8U/svcUvfDVgvcSZCX9oiiqE4wQdGEvMznzy19eHg4tfhaxTKBsNybhzTvtq5
DGoI4SPWXZOoUWA/XbcN6rx4KWBNCR36doJ0f9XVGmzHEdS3w6PVeo90hUIcQ0y+AIjcg8MZGG0/
7B4z7z5qDKqK/OpvE1P/YXXhusAhT6KSNt0VtP7iNv82Rw5PE9Cx1Vy6b+6cnuag4qINeh8Cb43T
JLiSQJv4qqXoGdxoXmN49t5yYOn7aoJTu9Solqz9Av8FreCIFh7ehT75TRvbeOTSQsRlh245e7I5
arIT61Wl+y+hSxfa6fSj3+O0kEH/RuA0gcjBXvXLxuYD9A4R4YKlaKbiEwYbC3gnUHq9XH5AzLGm
g26OcGF8qvBBQCm2RIvHVw10JCqLTaUSoGz9icIhNKqOxbvrxnu+pU/hZ5sotGgPDwTzpiMwlGDT
BQIcEZ3GVOrk17SnFLU6Izmi1ItTTzeAWESZClbMkoNp9J9zQuF4css7LWaiSFqJOKN1HpMR75Ux
3Qlv1LDyaw9GJY9qSk0sbkJnyqln2m32hG2MEvZvpDCDIdX4BtobnaPFYOzNGMOdp5ZZuplsl/X+
Ve+Y9mTAoKTvOK6HgdYakcEo8+hJoKJ1F87P2PQfhNavspQBUheEpHiqFe/ppEz4HE57fKtl1fRL
u2UmEBRPRd09DKZL6LXFpjXUXjrpnwZZsW+Y5ddAMscqqLXvcJ6PU8sGtyPLbl0SehXQWwZYxI9B
97LxippmTnXAT8PmFnrNqggA9IQieowp2AycTTJRHuwInllVjt4qIoolMwj4VagTvLPkwdjUUjg1
3jofQaiR0xPhRuklVXmUEsXciN86W5aGijv0FS0wYLylffh8m4o88WERHIaDEfcV3WUwVgOoFPV2
xkarVk1fHXIN/LxDF8tMsczkefgxoY1TEKqLL4GnOPiiYgr/TsmVQJ8PV0mW08Xi+WniLfQnKDAZ
rVjcler6+JzFwFHIgTNIcdrdyRiKdJH+IjMp32I+KBYAgxh+apJvuupHo9jM72Vv2tvbbFHCvRFE
rAPLWvSz/6vv7J1jsfn3QvsYIsumLvAGSpRGSrvPhHgqM1XvlDHK4vSqBNA9YWWLApmAFhO1GPGK
/uO/zCYPv8nD/g8xNw+FzNvm//7HX4h8UChdrCO+sJWHQ/xJuN2JJiGAPKNIXHAwoZHPIa3r126G
6UGpAm7HCgqCf/9bjb/qe/i1wrEdkxYkEj4TLdvv9D0eALdkdoCb3TrLG3e2nha0AMX87HTYZFHx
Wl6ZLn7TK/+vDekfaKbKT2Qph8Df2JDkt0yn3/NM//8/+jfR1P6XYwPx9PESmcK+GQ5+MyEZxr+I
73WET5ywjgpcIEz8twnJ8v6FZE44Pq4AYRqeyzX8PxOS/S+hfhSDzjaFMITxPyGa3iw9vxc/siXQ
wXxaSOMMgU5PiSN/N6DK0IZsXrM4y45TYwoRq5gee4tGWB5nn1FQJxvZEko3ZcPaHEW9IfJoT2wm
TtbJRJg1eTRAZ/nkjD9vh5LfPcv/5isz/vKZ+YKrwpJkmcgHHcv54+WxKWPjTMDHgv3NuInMXzMp
xaTyJa/kbjyUANiWTUcnXCfPZTlnVBjqsHsIY6gb0iedRgYhItfxs7HYnkm3wK+k0T76h6tUV/HH
h8hhSLhkPHOphq3/SUE6wFlr+4mjN/UJAmVmYd8F5tHA3/yQmB6Re9ZOs3J7507lVwqjlMYKeOqJ
hIWKPvTchB6SfXgEFG+b7d9fm/Vnca3hA3JF4gsj1NU9x/jTjKFTxptFgPJR6Cz8Fhz4Razl/oI+
29sY4MUdQ3Kz6qopICLaTyVCsnPZFdE+ynXBkSUjMK0kzJGAhFp6mz4CnD8OACxFxxY8nVzEHbnc
U1XDmRVn4VbLtX1IVdqhE+B0fvU8msmTFxOcY1Kt/wcps/jro3dc3/TU94V819P/NH77yrXdwE85
8pUD0L3a+iDbBf5KbqwT+laEldZQCwOZbNKpMM+ct7a2Pxb3fTA8j6180KIuPHUDJG4a8YBIKvFi
QOpZTDHZE024q/0A2eBo31WCCon04WoasH22wM5nuPc1sUSFvvVdDp0Vu1d6tfNnmzv7IHYs4H2d
PGkNuHIPFkqWUEOxKaiCjqdYYLBliV3nJX8E/rXPqaNsOExka9Axm38YA/gc/zQ+fQqSts5SBSsI
lfMfv6Iq6v3RbdkDmCVQu6x+Jy+3ZLG+u0luvJ99qf3oNP0xniK0SLHyyrrnHIojYUXIy4byffJA
RAqCuxajEW4spHcMczZMXkm+VDFt5in2gHQYj1FAaJXnYj22Nf62MNbzzD8dJdFQPxO2cLpqbP79
/f03s4Svu65aGXXmRgyaf7w/Z/LtEfM5mQUk2QLc/7Jj61GFXalVcnS5xKQMeDdgUBbQKJWlQFs1
RoqVPUuUBNSE/OZuQU++uy5dpbz/h3X7ti7/cYa4Tf+UF3XXQ5z7pyskeROo+kjZNii8t7LOnxoI
rLjuP5KTV9hbAnBJhYWW1GdcvFGUy5i4DlVS//LhEELKfiwTqQSp7NESoOl6vh5zJMpN4b/kSQq6
baP0iqOenmzKQR1CT9pDeJg5f80qL82j6UDfMf6HRy/+OkGzgAAiYIKxmV1uguTfrR9EqtDDqZhU
1G/iDPTSjuREBMMKuly+8HrtRUTh6yysRzlXu9KKz7eQN9qqj+rldEAloAU6+ySwRxwfy5aou4Wk
UGN6VLu8BzLrLIrcAeFJva0/egovSxMtLTCMfOAI+dD50TnSDpqD9JXMNN6NxbjXoOwvaQSQuobs
nQMzfD+LX2WKgQeFT7ySX8ZUPPkpJn839r4jKzr+z0elUDByR9d928Rw8cdRSaxM3LcWqAG8zq9o
p1Z65b0kpXa2gAt7iFcgzckvzn3E34Top8XHbWy2kvMJeafXyqoJKIijK6xJVIv/5Cf6K90Z87Pt
UPizDJ8jhatmjd+9Ooj+LmAAXl1QxV+KbWzN7XvClnbUg2MaNe+jQxvKllcV9hfFXOYd9wnwAoVG
s7OM/BdM8C8qk1e9poqFHjS3jMdbdiC2ZjIKO8QCP4QmntF566aCB5TpV+bADsrEBfQxym3tyZyp
V84qZE+rrbNGHrOZi0Mjoi/ISuyq8x61hxMQXRRdBy8jA562Sa5ZgGkZ1gYffCKpt01l/dCBF1w0
atzdRnrjVidOGI8dZcJFLPgaerrgiWM8Use6Tk7yVY7GY0eUChnS6DkBVMT6Q2bb54SbNwW//e9H
hPPXtdiHYwdNnOKtA7XjT098xFVlzhWghtnjpulqPzr0vIdUxeahrdKjcGebD0MlHm9fjxFxKzdx
YRcnR/+jDvGBAtqxMkFTXXtMLX3fDEhSQmsT6g44EgaNJFxCi58dR42vDl2vxNXWy4x0xALN/k9m
jFPtoSuLS3xT5mOL2zGbCzwXPLzAzU8UaO4aoS0zKDalnq7qsb3X6/TklxyFLXtalnN3DB3tEx75
i263h0ZWexOQ6xL12CPHj/fb2fL2Cm5TT6mZC28Kvv/+YTJA/7z245oSjoHdwQSLzj7xT96XubFL
YcYUr1tah+vWnxYuzfx1dQFJg8iThsvaDP9dv0w56UpCOYCjcG+lhi5P6w5NwW6M4MBu2TsU2szq
NHpRQnlRFQQL634coHFODt0beFAUksiEdZh7Fzkc100uLRDIdLq1MYzX/ixOk2pce5xk2cq+pLOz
xrhPq1GP1mxU0eJMmKhgHatmopESEn3Aiwfvx4iestSzj1UvVD9s4TWBdfBq86CXWnOwoG7T/kaP
Qr3z5CKuWgwtJXUadd8dj2UR9doq9kmqRabq0XwlFNDxH2UQfKIYo0FnGWfLjvxVVqoyG9tmwqc6
Eoj8B4J/RuTCxoX4ZRKeOF/PJ6eiDFFEfbFKyHDWK38k0B5Gbk4iDIyNs6McvqCA2ReowqLbh+LQ
Nf4du0V/ByBwmtNslw6oKPO+PzqE/v1bTpZ5y7I0TmZR0DvX54uNy9noSWfqhk5u2R5GRvTz1gMZ
dc4jeSJf2ua9lNO5A0iIrycmX7SSP4Ny1HZM+Nsht1zYyEGyzeO3QnVExOA/6YxfRO987UlFjUx1
/Ek13QG+LRkS7iq0koSfk17B8GACl/wdYc/2XtPTS5LRKxxdZ1f493qPC7egKwWWr9kVbJSRGhSr
ECjbKsLrOOelQj7TBSGcjp743K9xu2c0R90zEay067yK5gQdmVv9XE8hwIfIIa13R5u6dZG5KPzK
Vl/JElFEE9NASJvV7O9vhlPTw7kj+xUCMdpsMzvtKf6Y6atEpUs0a9GP6yj8KRsCnEMt2mik6fC1
r+KEEj8HM/uY40mVPRajqS/eeOHmiRbxfmBaQv7kXXyfaKUCOqjQkvdYdZ/avopUZFm6ZCVOl2c2
8KI7kmdcHDVdEwyjaOsaFLdyQYyP200bM9NJqwGEOfbnuCyjQzuMi6o0L1rPJFWkLZgcOszwTJmA
MO/uB8wQ923t8F92t+ocSmpIbsXWs9KHSZX6i1oaC0LlyQonxKrn27yNxlFQOSrs1aRMuI0kI23k
fCfQHHhW4yKm89BCevMqCicaQ8h36ppjFdAxqLmuvbx9LaPIUZZF+vss+BKLmRWpzJKN37PGzu58
T3eCOjbihdwl9abIbHc1wGP2wnBajyURrnlj3PneXiY2cZ9GVqwqzb20OvVTXSP1oPDNdG1OdU/L
v98LU7f25cBczLEI8ROFXiCGYt+n2ltAfOyicAZmrBTpfNmsYqlvogk1flvX913f7EaOUJVSWnCm
hLtVMlBr4rYE3uLcJxlTJl/G4Nu7wE0+NXtIEBXW38Rh/Ci0ROxHKouc+a70UpzlTYrjGJZYxa3R
LG73Wzvfo+4VG98avoLS+xFHZkZeLxl1plWs03ACekicwzotgqswqmtS+4T/CexOAWgAFJSEOGRk
ldNG5YNw0MWn2XJO5GdEsvW5snsa6kjqa4h84EIJ/6ERbI/DPslp8eclF67FbOMSyulwlPxVFQ47
pqJ56wJyW7D0+adgpN35CGEoOsWOSJYijxBCyYk7qEi66MOuV315bF12JdG+UqofNYwKo14wC/OJ
Zn5vLpswfWwHYIe6d7xd7O3lBqIuly6tEhuZQz42YmlVqDj0qi83beoB9VeuKb/Qf7pl59G+IeyK
hl9nxbwKdFt1ZenbXo8pglZUUlXLc9931zZiDxdYfNXBhFg9fu9RNd9b0VJSTL6QlEniW8Rmn7qA
0ndmbUdEeEkbhUCLSPQHqYn4YdhkjaE9pLZ8nlLr0ep7YJsGO6ew1yH+296pxOZC2gG8KNM46q3u
H+oRHIeOnXrUXyfyDFoHcDquorOnQ7+sWTWW1KkR48q3tMGmVsSgRov5uWq6DnWd5hMt3eAgyt6s
Fp478CusQ5P9Ebv2k6jYqEBtG5amWVR3Q6E96wAGUtD5RylQKRQFr8PFPp6Nrr6t++ydJTFdiRx6
sOi45cnm2aKm5FRl+jPh1vprVtr0JVNIa+aAZ6EnrRTXVary0uCrOHa3retsbRCEuSEe60JY3Sq1
rTsnjMTenl3obYW/r9GVYh11y3WTzjMnc2JZC5cuvB60e60PAkR2zQ+7d6t10RXWNorz9ZCjpG8V
2ynpOW5rQPsJ8UvISQNFDlZ/GVo0lcphrE+OAFuSu9G+c4M3+hXWvvHC+yozgFWC96eJbRCfBUdk
lYU8dgCO2yDOV7V69jVJiyinxoPqgUK/vEOZLC8IGd40gcM5SzRs5m5ZcghQzHMnOpPkCbrzGlpW
cF2qNVO6zkM2OfohtJ9oABNuyhFyVeHHiIWuXP/xunM8+1AC6eXoxfyiJMBmhgswBLDCwODd0DUU
K9jIRGAMqbYYxxoONWHDb51X/0DngkpEn371uUdzpUOYWZAIykZoPtWO9FQ7muxLnLsEYJLWMpeg
bQOt24Q07yj8MFWOkYOJTF9kWk0qQofDsPGbX6gKOUMkEfK+oCj7pUUjhsTNN28oXuzOI7ImRaug
207PDOF8kHJKDWUWd0ys8i7yOMnN+kCcbkZshj9a0zIw0AjfXq3FGDWIhtizCTFWYbzlDJ+h/OAt
hPWIdj8RzyQDUA40+oeKwMFDoe2nxh1ICMHg2QbDoy2n4jES4NunBAuRwTLZNAQTyyx7ImeAANsZ
tJttdJ/8aHufTfEum6D769gtcPQY7Y5jBSayMiEcRZ06yXEtNQsjOMtnMzZsJ4P0oa471CbSOcN4
ClDg7OI33xjSjZdq19Q1dnBTz1WUyA0d/EMwhmJPYskTqzOUiwEHvjNQvGRDFRKjMb8TFMeYz9L6
IAPvMyMbode9+j4bml2jefo69IdX12Mn4hiUQm8bpZuMpKOoILL0PbDAjGpoto2akdSkMRI920I2
Q2bw1tRsHmV+nw90LujioysJwm3sTvE6t1j8nCr3t52FekyCru61GeotkmWdsPnequPT0CQvRM+W
qzAZVEY4i/ZgFT8mkzzrUEnHNPZiy8Ss1BrJ5RmMpmWQf+bsRJdByQOza+9cxU4Eh14eHZtsRS1g
yCgVW0QtCwqy1y2Msrp3fCpoaayN65tcjRQqyBxhzA4/b4I1nrtx3TiM+4aApA0CZaQv/YhxC92k
w+ZIWAYtx/LOidkfNXJkWrL6xyYxynVQ832ELaYds/kZlmhlmijQFzRmQczOA85+wf5aT3sKNKqb
TjFmawzTndfl6HHHSwf4aBnHyO2sSXwHzQHwLvISJb8aA2YtTqCKrdtvjZjdL0fmAjygfzdEximk
Q7ycUK5skuDTQ3eBDd7jbtSzr6ux3hE7jK2iobihzc6+dLwZ12eGBmKMizUc0AHeBYeDpC5RppGU
Mcx9tZFVtxvH2cLzYyDr8BKujoD3OpQvtzVq8E9Oa2+kNr4AEIjOvA2o3G1w3x+jVtg7mxrVQhbN
mvnM23qtR41lSjkhzcuwtKcj6lU4gmxS1W4KUUZJfzheIzMJl0mBBMPMeRlIA/e2wNhsG1QAWDKw
fCTyrMtLBRd4XTpNuKyamWbsvDc921oG3fACUp4xHMT6ouuwS+jlygR1uY5VLy8hfuY/mTuvHcmV
7Gq/il6AA7oIkoAgQJlMW5nlOsveEGXpPYPu6fWxZjT/OQ39M9KNoIvTQJ8uk8kkI3bsvda31oNk
zOvYg+Nn8/BdPRp9G9843MqrXAcmEykeBMwY97OJYvenQ9umIKa10Lq2MRPvmjj1ByKReXSzJRcR
QfscvA05Tajcya9/SuBywJ9SzliOfz6HxDxSC7UgAgCDz1r6EGmcjwYLmY0bOOsWbuBKgVHm9MJ2
5GmQLFJeZGZ1d2UvIr+a6Pq6zLgjpOKwCng/c11umt4k+KG/nkG1SBw0W27MggAPAoKYZFDZKzjW
JMuBOVhC5nsheRKTjD5ZNqW7KHq2Q4W+xuIYSoD11ulNqNKFuebDDLAQGj+KGkbg7t7unpJ5YiZC
P2hTc7CS7b0RIVbB+2Ku82xJHu0NGBLytlqOfkIWL7RX4nVGGu5VqV1ilwlnrJLhkyQURwoecoJZ
kXBZ+c4i12j/88docHqtzGZmfWS8nBcuWc/kIOXKCdEE6AbH16nzR7doN6oqnKVNzzzfndPdRDlU
JBYvuSrP7Y3RBNoDl5PIGzhljZ38UqbzqkfNZeI9n9qw5zjO7mGoptnpTUm7eZ6snfJQKhj4E6/0
JLgZtZE8gXLUyRUn0JziUJ0dapwrYHBnnePpPneThDU4vOc2fGmKNHmWjj7sknSOVnaLG1sjhu9o
l4V1ZuDOUU/vrlPElLsZYNQejB7lKpLsE2kz6CGC4lc0e9aVKompcVuU3ssvqz0GxMLTtH1aoHdA
FVldN81SY0X5r6QO8wNA44yvQG6AXsC9Ul7DL6qcNdDw4nnk7GtWwY1BBsS+a3IM5lPhAfky94r+
3grDhXtjZvnZgEuywxeFjAtsghhn53ZcWOGsRITLYlhPWjDLMjWDI5CcC66a3ZhY6mz1qLW6YoIE
VKKq6t20BIxfmOesI+LnZ65jDcHDnMThjrg7eg3OmF4FJbEWSrsL4JquuOr9EcphtNKz+bGNC3GZ
F7N4zlDQ1IxfTt/dWA7tbSes5wu/k46VtjfJkmV8XusbTXPifYSCe9VUZKvrerAz4u4pHNJmX0mN
yFu8jkAzYKC2RXrQGu0bhbW+zjSbFt8kCWEL8EgPEznnGp8HWAL9TJZqukcF8KJm0K/NYZgRNqVu
PqBfr0ByYyiGAFEeOhf/uFFC9pzjPNmnlXNRhubuVESpQ85Wgay/lGW/C8YBb4s1dnuZx8+Vremr
InO7bTyE3141nQ0jrPa4ojOGlVl/0Aobv0XLHoykCzqtEb3ZqUSKn0floXWwo0DQsI7ZrPzCeyxE
ml9biGFQ6bt8tbguGUXc89PsjdOojYEo7vidIEM9I8R+KysEzyNYyE3eOuRmeS1ep06HSoCNFO7C
iwM34qoI69QvYtRB6C+cADUNB/IZ1Vi+tcnR25Z0+Yws22avRkE9rHOz09IID4FWiw01PrPJRaGh
y9DD0hp9ULQShSyjfaRx+wN6nmH0djhKvJivsl/TcCLOIbNfqoYja5BGEM67TwBlIGtzIPo2t2Mu
K5s1nEIkyzVkIqZ+DSGTE3eqH2dvfCILFwZviXjEqs1jXcy+sKkQOQgcUidRW6SHIXrjWuz6gJOL
Mx29ZlhFrUyuQnygs6OHm9YEcGMTfR3P3pOZBxwvLxnqQuauHPBlbB+DfClF6ud5bgjhKJF7Wfaj
iAcoEuz1jYc3S6p1KnR9O3ZUsqMCNouvI9lqYopWBIaNRzxnoNv2aM3qU+hhMdE9uABlm8ZIR3HU
NYvccqRBV8yOgUuY7dIz2RsJtjo5lkPsr/VhN1zazOLt1mWzUW5/AYcvWRIpnH4aVICW53UxwNXH
yP1P+tE/ZKk/TqWonuDFSFsHGQ52yVz61X+YAEQTK/EPO11fPmaXMCP8FSYd1LU+6ZQZOvECxJLf
FeaIrNXRnlTUV/taNKRYlNGpaaZDB6HB79wo5GGcRgwuyJuoI6jtJ/MDeCGflVYg4w+bxUjSylOe
x/dUYslmMrASgBv1/0lf+HcikqlDABQOI42lrWH/Puw0wNfF3cARBGYxA9eefGAFKq/UGP9Y7rCl
xbXpOg4/OIWNiK4cjY8Yz1R9nsuKMiWD2mECkPAydd03wIt+Xt//mpbm/yCtl1O2YO7+/xfJXFT7
8Vb8SSXzt+/5m0bG/ItF4C/zKMfUbUHY63+Cer2/kA6MsMIWloNMho3p7xoZ2/4LXy4Z+/NJA/I1
zb9rZGwCgS0X5i8jbwkHybL/JxqZH5HJHx8THSog6g5uJRNir/U7VIndPNMr3aKDM/BIp173QdEO
gKbzqvVgT7spqm4DjaaSjVNBZN8pY7U1/Ne1xqEmH1Cfz9ZD0WCcwFLoTbSpYhXed1qZHwxsmGDD
lF8776UCvULzbfCdsUYYaKE5Lw+mxhzNLtLXNLAhEtaXYqHuDpLCKcvau2Zg1/zDZ/NfiW5+H1Px
fj04aDoj3QUr9vtcRUlgvcYiB6rywEW77cJm6INLpQkseLgG/Rik98Yxh1PYoJCoKPr+8Suwfpe5
LWNyJvkGf1gLJPm3cXkUqJ5Dv5p+ZG4x6wzEJU7EvWY/pG7yFSpivGWE1tBpJ/pMtgMnHMfWOGnP
TcP4lKA0glVQ7RrWmpMlsHJbB4+4qK1zsjabCV+/aPXbzgQLlP1YCx2DBBg7vOGMyvgVUxSRXZRl
0VdhgW//x++PO5SV9U+3lKfDe0XnTzi1h8bstzfIbICCWqEHcJ06xssdHwODrqVlkBWRjpAojNwH
CPDqWNA1SH4cJt5x52KhJjnUJGkkLnEIxNgbieoqk+AD7SSxrwtupipfvWDecUoimZS7j+oqeJHO
VXokJsisp8DHRo+NdoJSEM5rgwa6iK5aW7+x0pBoaz2SazLbtIpkKvojuGdSbufGvkFfL/noI7Ge
I5H6QU0omTse7Vhgq6o4YKxHwRh3LplyFM0ymfjUM/Mj8VARK256WQHrYijHrHVB5DHIXbndM5U8
nhOMA2Sw0QXMb0f8T7MNb+mxypYMlYQbPOhZvLOAXtfsrFAYA/YndGVBS5mEK+Ec5MKMbUFKxrId
TdVysUb6GaMxX3c5ow7X5gekXsyk67bV4OG07kVXI6lXy7cOC8ogXJLESNlrodeH3zWOA3ORquSz
vaG5+Nq02RucgqsfmF6eBxeyTQHjLFLjgRhRVCVkhOlUKmFWQT/gZNDTkYqKaKBXaJHlSE6RU/AD
lSnJRfB6uNR8OLXGKGKisbYGaCtgddW3SU2nXW7zqPiSPWJw+mmfrajPSVddCwfduLuoi8eccdr4
SNfjoBE+RCQQBD0KWJpXFda5l9BOha9qIPWm/ia8fOADw2Hzg9Pqg/7DobL8a1Fil3a+zaxqzzAR
9a6JOcBq8nXvxN+keJ20MNsoDaRWP3w39F2HW7ebPmvSe226DcWMLxefRcGpY+ss8uCUVvUC3UOZ
B7wzHMmkdPsM53hw+elF/3xRhsGfJnNTkRKA4lhgUcfdG9PZhRbR5uT/LYhQjy5HM5/cesSy3Vl+
VWGpGPnxYUdDIQ+hJywT63bmdpQjqxMIha+K47MebxtogmtcoPQAJOYJIvPghoVkGJbjBZ72KlAa
d0oPf819MwuMpOadVNrnf0OeZLMR/f6ww3c2UFdCQrRRCP65zJpyoIMBwdXcXb2vjOa55Mjj2jvl
KDCEHg/YU1ZmxzQybhcZBgvydTjo32GKuYcvMzvvTYAmRE9nR/J7EVqQ3DWuYuIeVvNQbGHI07bn
5zZVfsIe9iu7DwzkGzNPI3DF76mK3uOROVurbid4XD+KLJFbd9hTrhFNrkJXQ1BAx2qZ3v/jpU4u
Arw/r3TktutLdSnhyruLyPWPNabu6FOecxpFG0lm02RuRGghe9AuKAnRurNdDpZ6jqipOTbjmA8u
tp58e5nYpS2RYrpgTRqWQSYaDjYhXWWnuJTXeFje6aZbq0Ut0bQ4BhhWIwVKaFC2dXalEJCUSiuA
P9T+1M00i+L3GZ2KmWUnHGbvAhPb4JR7hI0JvwC5SYo4RLuMRn8d2O3zcsF+JFRFeJ9p43M2oPtP
sndvMI52Hx0WvdOAQCZkSB0Zzyj8b+Oa10NJshNm9Tym9p019LsEGAPOt39W5Ur5e52Lpph6iMPw
4lk14Bb/+cLKtC84n8YgsFDgJEl5apVDC/9YluJOZg5ONxQlU/jtYHKjwOi17pCEJMkqPFFOetcb
7vUiy6qK/B3H/2kRiKXoBFc9uEwQVyWiduepbh7aNPueU5QoRCWBk7PEXbS85eCm7ZxvMs0QssCK
k2754GXmYYb5hQs5/RapuZlye/irryBuaghH6ZcSzkGZizIsbjZM8kiFa55p/R1cycziPWuZ2zuK
pmwLpa9XV0TDzCsC7syNI/mczBQpj1ZreJg89zmCeQP4F4dX2qCnVSzxlcPdzdDBlgMLxITX0tF2
hcL5UI3kAA8gApmX44PoxFHBJl3J0aoPHVCUJe/l7E50Sm0tMtYzDjJ6StoBHUBNBzX0O4W/op8p
BowFpwCfAA20ljEjCBfoWTYGft71h8xJW6wICXlAuGQsX6GtAAFVkB2JA6UcQ2sNkwWNWx+8eflI
rx//NagA8U62O+QwOj6O9hlY8hWYDxZwIFRJhQZVGRYtx2jYKws/Eqp1cqHSE4GLOFiyz8SJ9p7O
zf3Uk84zGghi7aq/bhP1SDFJJUfcUJbbHLr0bTvdQKisWCFJsVLzW2/02wISMHm7w3kufiUQibHW
UJfELaiqIMYPg6v1SCX+lKT20ewT3CIY4OtZa/eDhnLBLTc5Zpzj0JY0lbZzCuZp4Ii2IuMS2ceA
+qQWo+JeyAaAFJwH3VLSAuxNbFQlc2x5ITsYalLnRNctgVr6/DpFX4TaYMWf6SuJIh/ZAEs6OwKE
Rte963J+s0tc4nEsv0oUzkuaXbHNhz2ae2Kp5q9osAxeGaKEoC8+a1g1ulQsm4P55HKf423eKiNb
S3zra2OOA+ZDS6vNvImH7N6KJn9kcnEkMxUdc8ovNZDCKJG/kP5nrYcKpir9gO60NFxmG8GrUuZ1
SqhaWOvkOBPhpitnW6jrplQ0tjyD/o5JjzrdxCaXSvbVCfRTt5qjyndydNRJrs83kw4Xop0fc1Ef
mOEqoJXiy+6gjqjQa44lTh2SukLErJ737Woqwr6m0aGV915DorUW1hxBiGomSYGw2bb4GpqIoR7S
cJJtkGfYajOYTbsdRm3wrZFW9cgFzUX54JJhihSwEohlN2Iel82HjnVS3OeB+cTd/pqH+IrCzKQt
pNf3whx2bcNDkGadtprs9r2qE25WAgxXmFxxkM/ZfS2DTyC8UC1Uss/oujPEAAjpkWFLA6stBU6u
CQ+e5uTniJE8WFEn5rFP5vI0QoA03V9tfRUUFeMCUiYMc3DQkmnYoUyho2ZP+lXHBGpfE2Xp54s0
a0pTtaq1jD8iiuS8mj7JeIoGMVwF3I2kNhWvlijqM9oE+t9zmBzSQefZHZbiFt9/KXo+y1L7GhSl
Sx1HO1MntrRTzBeXArwhuRi3Ot9SsCatCATkZzLHhYqwVZ41MgVsvt0g1vZx/g2Rtd3PjXbSErh9
IVhWWVpPwxz4yp3dlek2h9xIt62KX8zMLTaqHO7GydBWVmYvnkojI79Q3SgSqlexXd/DI2Ayrsi2
I+trqKNXOUwTkW36oSOloejRb+NnFr41YB/vcvsqzw1zX2N/nbri0OvEDecGcZG9c0nzmblcGAM4
aCf4hiYiS1ZhZTVnVVknqVcXM1Hvho70qalYd+OAyWQ0vTOueCN15NA2nKS8pdiUksSmyf5C6ROz
HRUH1yxuxwlte9eDs3DfC7IGVmbgngklHs6xbW6gHG5UaMOipudqLfVBi4Ro2RZWChiQ32LDzIeF
PmIkKCa6K3NS76Zbq20mGw7W+Wrwem8re1ZF1BA/5tcnGbOroMcFuZ1arEDJQJbuWJxFG9S+ZnGO
NSrj0irCC3VF+mxk1KbvwV1DwYH7DswZz0PbIHkIOStcCVedOi2gAku8aGdbOXetjqEk1gHxTblx
19jQugqKCXeeKSKTT6or5rYtbJG2SRihN8DvB+FsLEn7MBAswnJJ/HJb/RsgJCGlOFrHoX5oPZTQ
+eMUtETBEuJnyLus6EK/LZ3FbYpyrFCPU6UEWwzyvLBoXgloonBkZdGLBQ0MmgKxizbwQ+1svGuZ
wA/QLDyVB7404X5kzxTvRY3fXwXRp5y9u3TyoGCaBotmNFJ6Bdq5BWWClbWilDeLQxMXV5RDmzpo
WawtzfDTKGR0bzdXdZr312lFFlkp7GcTA0M9A42xySgeMsagpcHjAr0djYOVnPBOTNtcK+mOMljN
Kqie1ZVqG+FzpuOQb7JEZWsNyiRTorHYTPWjNuuPVXOHbO4+KOXXEGUX7DQPaR1j4yXpUVTJnZjN
T4RB8Ain6rYebT8FvUn67lOgcupZl5oyzINtPKa88YyRvw3pIQuMlae5N24hEx/h8lG32O6LwO59
Q/8mYH01jBe37p3Xau59m+SSTVF7Z1OVjxrndBgJ6daI4wfDQ5XgAmDEaXvNjAcmK92gVKsuzujc
oyhC1Z+48yHNir1UQMQagX6yjtQa7MwhGIrumtPCemL+cdXO4YtMbGch+hEHolwdhaoHalyYGarV
PFlXzRIyysAuTBamL1NAptziWuWcm5whpjrO548qNbahRvWDmyDnVF+pbStuw+GCFMI4jlQQGwQV
+h1SuCu9F94xj2+nFmytQ8a2APEBCP5HhNYyIyQmUEYI4LLqxNi5y5wbjMPDtg20HPOoPE1DeF3z
LnwigCGcWB3j6mTKfdb3Cncoo+Ms7vixGG3I40baF0J6XpzI7qwM+le4h3Kv9PNW0sCZeCLTEaNp
Ldg4Zo1ejIUHyRf17PoaCXMQXOyvKRGvbszyLlv9JY/ih6DhmtH8QR9lbLQkMXdMIHYeV2w1yjtX
9865Mse94dooiAyNltvaCe3A52gLaGmZkEmDQ4iYauAtrkfnP0bQoJnO+qvWBz+lKGeGtXBu66Tk
cw7IquohLaUX1y7TbZXMqJrG/MpjDnXfdR1CdpOtAOkKLb8t89Mn4nfgrw0vEwmKZ2g5DCDQ8tny
xl56LTUFwJVKzrjANuW4zKVr7s4+dkN/soybsrbDdbwAOwirwn7VJM/GrNNjVF61DZr5PXT43+wf
920NjDRw2/e6QXZRj0gNSQf1xdQaaIz7kGfAuwkjQ990ob4u4EIjvTDCw1jbp8xjODu4euwvxS1N
Fe01SNz3r6fBM+/sLGfz7Odmy7IIAWezaeteoufS8WBozniHvs14x+D2wVzMwETdNcfGpKwDENFs
ULfsIOW9hyGbWRhE+zhO2jUyl12ETN+3xLtZR6Yv8mnasT9Lr9C2QV4S896iz57HD47Fw7bnt601
t31Z3E1cvP1g5R8T3OBVKdwNQ6v1EE9APZJgo1C3M0oP0XoDlHYbbqt6Si8tqvAJaCtPSX0ru8rY
VPrEFZre6D5v1SS+JuBqHBpAREsn4aBMWibO8dmYNzRlNfoqxk1q42dCoXpTR81Bxvl9HJByGysU
sUsfBz43IZfdU+EtTNZlgIx68Unm2Mjgoo8b7c7Kpvi+diEfJMp+T1pkQCXoX4527p4tGOYJOYXH
ts9fBkexZrgWSevoubKA2GSWHh+hzO1sZ1fBrwR25kqPMrAkEcXoTCOg64kGrrFrICUl0GhkJzeo
vbuCgSfUFDoqbkOxKX8Zhe34RBq0h9Ec03XPZufU+jbomgVumcNynlYVH+au0dk+Uf4Xa/z/NJj0
W4Kx7+eB6M7aDNg9dSpFtCkyRjXdE8G6ajo89lZxHklChsZKLwOSD9FiUlVbr2NdaCSbCAj2+9ZD
25HpzmMvEWGIoL1tYukcZlQq9M0Klura2Yc0QR38KRnLBgeOYfTbPHgoXPoIA5Ihl/yuTjBDRp+/
6z0zWLdZuwqNneIiE97QcNwibnolqdIMNZwiCKjUgx5C+Tp402cgw5U0vhHUROciCzZjSW4wI+QT
/NyRfkql+6mWMVKdySK1KjgwYqEBoCJ4VNl8lZfWpTWJx8q794EG2IrpkXxQ1YMbbAVSfMRUSYI8
lm0oIyVHTzVOMe68d9yLqVjSpbRe017cC838thL4SqlXPLoN8+IZnhjEvP5LNVQ3Xt2OPmFEXmre
eiEn+cJ2p51hnzGuU11I/RyX7Euu7B9KqhU+Ew2tH2kbwC+GO6AI1bq0PRM5f7tre9TToctcn1Zf
uzaj6DObTd/y4o9pEcLSh6NuJ4+D0XKOyQq2pGaj1awb6hNxGetWbD233qs6+AKs1a4LoD/gkEnl
W+72xKo+cRu5t0PjkThsIPcc3yArw8OHGNbsZhPMjcwQOqBUfA7mIdmklT1sGNn3C94EkYzkkR2X
W6zIhnoNFzdZ/7zohPuoMksmjIuSQ6jHCk1ISDW21D4S0O8JnZlxCNL03gLusSLi4xJPTXMiu57j
uGyONa050k/puevY1ORY5UcbahoNxOtQWtlOr4mWHRpcSUP4ieQDIUnxpY9J4DttTBJWVX83C9m3
DPJxm6E4A/NwGL2+vNVgtaxyFX3iUFsT/FSs0hTOQlH1Ge11JED038sQFCAJ17bUYIFYRUnhtABY
NI0qxCk/BKuCjrBEJpKOvcy3NdX2qmlZ+pwC+CndMuG3AIs2SOZvrCAY151jig2it3dQAdtApuRs
B67BbInOsDdzc2ow9XWXkCpTXjiEAnYIky1q2c43A/LgI/nc2BkGH4FsXkHo5MW8xOmwjx3E9FOJ
0sSGVdk3aJ772nsJ2QhlSpWjouoxdaN9V87Ojshnas84uYiEBCXHm5q1fWvdodmLSGRET9HTGOF4
Hq01djxRVuFVS6cX5RFZUnZcZFskZuzvQ3qDw+eTRa2g72DQDjTeDUlBIQzscmJS7s4yVY3ONTfQ
9nvR0cqj2wRJPGp0oiChvo8PFFovKumuREOjl0O+X3XzsU/h+NkMDrR02Aa9K7eYRnpCJNzpsW3H
nQlDBorDuJ169WLDbOnKW4cAmFvIenQVbHUdzGgWyyhVRw1Db6rJZzgWyY3omwS+Eg6W1j5wxfvb
ijAJ0KgsFYkE8dNWT9Abl9NYyA9jLY9782YoNNr75KedzN74VdttTH+yR7Wo+ktbjRAL63ZPJhJB
ljELfBfiIIzqb13M2HHDpftZ7UJ0IFSB+ROHs+vJZqHSrQ0WXWjCSVFcOTnzFQmOC/J5sSGtAdbR
xkr7b+GAkHegmEQR4WXxKG+oEq+7Ijk0Mpa+aYnL1M54D7B91128gx0PRMhAyx0iyAHzSIb36N44
NkJMUlwuGcDyTSIitIlacDdHSbwD0P5CQtiU/mqKFyzA6HNrPJZxglHKxhaTyZrTbTr66XxyQly5
LXInVSj0l163EUzneoPeSZZOrMYOOSoVYyv8VMmm0kLaeKF57N0m2mkGA1L6IBExk2ltfodaPN44
yHRmofGkCCTEcZY9jhkPXTInE4a3/pfS+30dumtVYxoKJO33kIUqhV8aTPHTbIp7WY1vbhalZzfw
xm2FdmJthUm1gofyFgcPZAKuZtjyeWO3/g/yJJl2KtMDjnLIcLTikLefZi0+nLwAbJSSXcOUB/V8
4MqD7LDFENXnu80gMDIOvPqxpZkQ2vGBKplYdcZJIxW/YV2BTys9kk5HNOtrL8yb42w429EaP9Ie
R0KRuzE2CvkAegAcEP4b2pxugLDoGNtvUHDTrTawlBQmUSrpLcL/kMYqg5XRZnycWu09cjXg0TGS
VcJPjJxDkpPZDT4Ow96lgCvWyijJClric6r+mOr2xa5Skr7B5se2Hq6teRlDUeL3QUtjcYq/03hp
MWN0nQlL85tFoydSusnWNCFIXUZ+PR2lZojNjS2dfY1fcBVZ9nPkmuibG2fXYsDCmCawE5mPYSFC
7I35uVzmzsIgtyUq9etpXEBKOSPhueDuGaZ2Jydg4JnD6FHk8Q5rGHtBdjKN+miFrca6o4HjJWCA
gEeiigjQUXbOaCvcE5ROw8jqcIktJ3Ya+jhdwDcbWIWWrb4SzB6HjFG/abtQM/ORRupcb5eLmlTO
S+iOrz/fgrzfCY37bAFaUtEuHqCHPioH/2cOlvHJ+CmnJAMyMFlDvJNqUTFZAN3nMd+mOW2lnyGW
F5dfRcCRXQVM8xxCpYVevA968ZypYto5tc3oE1sL7vWWTkaUji9dSvFlhDud0CA/X8C7Y80t34mI
CIM5IeUeVCTw9FOUhtF2bLxPzPmU5q3BvysrPjchjOCa6fEMVq4vXe8wx88iSZyrdnLXfRjHYFO7
gx7h4NKNaKuKkB1KMJqNSFZnZDujipvmOziDSO3Y6xezaNOhYOg1uvllaR2TOjmOmZj2L+g4OOXM
vF80qkwjAZp7NR8L7ZJ9ope3ccS617GCrtzyUBjF6JsJVwJn2a0p7A3eIn73yDxvofpniGThecT7
omJr0QNsAIW1rkL+MjmUAGw1cRxejCTiyOrN+6ShA1QpdKKV4ez0sZ0O8WAdUJ1VL04i7gPloOGH
bEu4BCEtZZ7taXVfpEmsPfSibRWE07aXCHqhoS+d3HeE5ukxw3JAuWZPVyqyt3OhDmOG4Ygkz+qv
wCSRoEBgmKz5YdD9Qqdt7GaPlRRV2MICnki69c1ZlRy/56PJnkKiA1oAPfW2xeC8joV1b1T2tZWh
dw/G6GGo05M9MErGAUlztsHr5ug8a7SmUtFSIJahP3TWPXzS76p035ft1jUpZ+1mEbod9MaQcOAZ
jjAQEqu+7GgUNfSzs6oKN174UaKV3NSDs5d1/TUMhQPiFFl+iplybRILtZlba19RT6+Jgt6NQUvD
zabDlcQmFP0ARmOdBgDexM3iCl1hDmicQic9BbNbFu9jViPMZaAM3Bm15JwhoebhIwtiZXcNFwXY
4HZIgZgx1dJ04O7YHbVOr9coQnGc8q8/nKrQvslj0u4mE25pPt3+/Mhe1sxBm2dmondViAzEC3CR
8pDkVn5ZTN+ty/ipY52lByguCSOPnsiwQfHkBxyxEShyXYqAWANKAUBoRiJ3scbwj4njMiTzUOWs
yokMhUXDG9RYVStkMkOAChAfpYZnFLDyBScZE0smlT9u6KnLqOtT6zB1oFHgHl8HwJHhCNafIqBm
+OGMidH8Bg9z5woyNGPXeBJe9xAjvEVWS4pCbBJPkgPwxuuhcx2DM1qPj3bBGnC+u65sRC1Y97rI
Lld2AvRCQ8pa2M2zEcursR9PfRxy5NHRx3QwQKYk4tzS3mTELFb7MXNvu7nc6elwIwQzd8BaXg6b
jhFxN9h3rtM+JxGA9oY0h2y79EfXC3ECLA8dVNOv9Y+wwxcwk9u0mG8Xc/vPyE50RH0UdnkBNPm9
DE3hWh2yiR3VdC+TjSjKEztHWtdBN17HDGr/8fzZ/K/GpAiWdFenOmH089uYVGhYdMPKZoSFUsBh
9kzn95nt8T3JzbtwiTrKLaYxWnkYFI48SRBgcZeJ/v2HKVdbAOFbh/wpe1c4yPXz7FzMwakYnRXy
yPcyfckE7VAV/Zqs+Nfkpe8/r/9/TS5IFPVHWZEuFkbdv+2+yuu3/Kv91z+JCP/tz38lw/5vr85/
697+9JdN0cXddKe+mun+iwZz959x98tX/nf/8V++fn7KP0FvWZa7ACv+gaYQyHEXF6X27zjm/+Xf
P+Pw648Urr99/9/1hTYPDYJA15SsOH+XFxo6wsNF2WfwJ2oz/uFvBC7b+ctC7dAdEyyWEKC4/p+6
EKIXYkRd12ksMIIX8n+iLjTgPvxZIqFzBIARKUzHABRGFgGv4o8SibZhha+NSq6IsFujEY9WzkCR
0+TBI5F4aLSt4xC0CJ0TdspURcXezV9dBDgVR7IjBK0HwuTuVStCBnntuQrTX6MENyLtY0JsGRV2
uetC+8vCh6bH6LK84kMy6PNHZ8lEsytyn3Kr3JE3bjEM6pN7e/pg2VlLTZ/vKZjY61p3Ddr1Okyn
B0u0l8pxn5tifhvcVOwdRWyeN7ClpI+SD2bT9UIcSVA/u3r5busc3YIQj4s+yxNyyZjmATwKUpo4
QK3TquwPmHrHdRYZ8a7syg8mUwghpfbtmuND2IZPbubtZZLcM7I7W1lCKGJNExxGJBuIrm/kGH8y
UhugICRXVYwDzA1oWKExf8wZRLcpJmqtt9babLgHVarrwqHX1fS30q7qbU/DCvf4XRhWH2Ohg3x1
wlPh9pupie4hMXO0FwxebGt6a/q69qve/Rqfqd75xej0aD6m/L8YpuRgfbhDR8vQKh9lSENxEBGR
6UsOzIQ7SksgKztLT1LW8hUI/0jw3M4Iiisk9Z8Yhh7qtD4SLVBtmkicvFDI1dJVJVmT8rgt74YA
K795YyudjI9pPUGIiD3nm/9uWb+OMbDLbWjDASmrZhP11ptnqhg7uLq1lrYHo2N8Ie65gyNw1An0
SIlH3ygVQywO0GXT4u66EslhYu1CTR5cbQw4scqzwWNCORL8km7gM5bIg/7NcoNfnuHrGl7itvrs
QwjOltpNGYZ8hrQ0/KnVoIvnHGcaVCBJvfT0a4X8vSjFyXUp1mY5/co7cr5TZtWK2S3uUEmHJDmF
Ltp6TA0bZ6bpkKMvOugBTvpRZvU2OZC3lDNTA4sQ6GyeQYbDRo7FS17BYlZgq+aCeRmdBYuJZV3K
/MwtwmFrttmSXd55nOGr1p35I5gtWPW6eytb5nJBNp9MTBAn1eOvtmucJj4ffSvy3KfUBpCxJ+f2
hu7DZzlAv0rWBbrlrS5o0JhT+hZ0yYtA1rrFeq9WIuHgF7XeZz8svptmwwLwjDXkP9g7kyVJsTRL
v0pLbXpFCFzgAotetILOpja6mbnZBrHJmWe4DE/fH56RWRHelZFVu1qU5CyeboMqCv89/znfqXyn
aqh0hzKVSWa2mZXJfnbLFxsGPN5I3gcjXY51rG8Xs2QxVwLJaIUIrwVmoEDNaJpKpZdZmKhmUJpF
he45E//yIQNgWcV7GUiz2/ayYvPeE4/oZSG3xqg/NvUqkQoU3NIer6N8yXymoBOpxd2SizIwoqc+
4dDTN22Era+GngvXf+N5DVlMcpxUJBl7u7Yzv/divmmsiTMvXeubPepPX/fbYXLO0YhMYZRYaczw
dlkr/xDEfbdxoJNUp6Vp6bGiiizilQDNsZY2AG2vtyzbXlp0o41h7GWvNSc6sC+j2+ibRFvxLRQA
QWH2nsD4DaAKQFO7Bp+DUPEbDqnkO8yhOI6xvMoSF7ZHqI6G3DMxpZhmGNrAdW6XjLO61/HRGmtj
j9AWWDRZbkRSP5k5J+laLoelJx04ZJ4bGJmEGs73SA3GW+o4axK39Y0p9HqVjJ/cE37wsOf9mHK1
rZvkLQyhvk9Dd08Pb34biRcSU6YfQbJFgFQc8zSRHQaXqqY0a64IqaKK9GZ10BHuLVzKfkiEnSw3
RKDYq85AXWNf32vAV7boKNWZjJpPM0D9kI3dNXq7eWw0zrg6tjZuhnxY1Bi+VPWTbQzoT6NpBwkJ
RB+uLlWOeYVRg9OHR0WqXzZd/JpyQ5zrtxSbaeREz11bfTQZl8ggBAWt866enRuEnmQ3wUXiBeRk
JaGLj5O5bJLZZvdecIVOPTGPLIN0UVKWHtJ4kdR4nrQQDn89gb5I3rOmoVCl16It8haI9+SmxGdF
QEc9M3II326U2hgOMryx8JF2XYf9D7uzTM9SSgLw06npPa+NG2fdQkbhdB+a/ac5ku3GhsEaIyko
0RV1QGCQBCSmHj744r0ZrTiIFbWOALXSKVFHNAdHs34osimAK23z2jGuspSHHXtMd2PMsfBpAbmZ
ccqJ+kWjF/5cTTcFIu7JcPctCMdtgxAzqPtZ9+6aEL9xhjU4EmLBUt5kft3PQRQtj0LRyzk3+OOs
3AGpp4ZnF6WukGN+BOqEWVeDCW9JXu3FsGfG+xCzumZ2TzrDaKHoFkPoL9H6pHFdJvpj6NJlLPSZ
tVC5mIFT99d5X3LFWBhcImDDwYAsepBaoQIINKzRx87Y5Q1JmCg9tC4ChArt4iiz7ZxUCoZH0dCu
qKMD4KG6EGBqoh9aN06XcKYUNgpR39hQtjuzjmnYDd0d/OSt1dCgEaXfaWMOllYYe72IB2o4RfbA
zeEFjueNY8rvth092bZX33hugZDAMTOK+DzFljjK6Q5kyouuhfNGDdm7ydIKTWPEaW7TABtJ+y5V
bwgPetBW7RsJNTSomPU36CxASuqDfVtNdnvCsTaUEvVj+ZZEHEZT/Ay2i19pHmjjkRQQpxhDRh4O
VkjOZ0pacZBt94QNg3rM+pBO4c2SW3MgIaDy3GETIksybbYO2ift+3KbWp+mkn0www8MsOKdDTMp
AjPDO9LZlDSYgxHvh0j7YjUHwyU0rjn9lSzhr1u9bikEwcldRk/82mfSV+iJqeSxx06HB+mwECQb
y7bkLUpEMLLV9Q3jBWXY3gnd8MVi8ihtdB47LLD0cELASqkXQhbAUpfh0wpNTNZNQ8fIzIUHpwgW
csNxrk/Tdw25GsU0uZpC723oxHSZJU9hDw9Zk3VXhRroB8/ZeS5vdtJoO1c6mLmbD9dpn4nTP6CJ
smrIBYuwMBbHYdSt25ZiHaoWNiXqG1kJzsXV3L+Onqft4ZlT4hRRfrogmHIP8qswuZWugsFd140P
ZazcKm+GIzCvxPCwMK7ThfL3pPlWLzwIGg2ioWnf0sl9NjnQf0MUqTAS8jrM7lsn+m38UxPpP+M+
5qpOjhXoBZ9L7IFwjMNBvNDgH+MIz8rkymDJdKpWAzWY5vmgD9wM4456QrcD46ClPBxtUudsuJYg
Rfq80kocSH2qi8d2rUKu66M7O5+qrV5YO9LbVBcHcjggcPUF55E7iMOo08TTl/2VouxtbiU14PK5
H1YxBlZu4HrDRUEwNPNGe7bVk7DwoBIGuRttsJNrrQJY2l3ttDNV5Ew9wmme+rV0rk1wVCnKuLlI
zDQwYzXupiz+TpsQInp1Iv177HHxYTsCOJSl92yZyJnaerSLzcSvQ40rEqWFmT2vrzUkrg7l1apy
LLbhQXMLPsoJ4fOBqQEj5Rrhn8HPgsRfPwhWgRqAfyIwO+/Oiihe7YFjjjRblOpe4tb5YPJn6jKD
SQnKBKGe4WtKcW/himBZiOG6IVKj3LG5tEUEAoQG2+2Upx+5XkhsQZpx8Fp3N2ICCCo8whviOXeW
OQFhFddj4SUIaOyA+9DEq1p0bLQVdsKRaHtSO29hCfgpJZrHA62h6Fbnhy3bu1ZET3lJVldoH0ht
+GwblRtbvWPDFk89KHbr0Cv1XDdtundcsgNLPvOhsfqdAfWHubTl6C5yHHqYXluWpZa37jTM9WJx
5UmOQhxsGqDOJT4yi3l+LBHvU8psNrxT5Ax0ZgwnrAMr7b/NpdJpEDYOlqlru9wDwjdxOVC1eGiX
adpz2uQT0Jo7IBoZS4G9vSSfLLJRxJElcZgYQSxgEYmFzxL0OHlo+v4I62kI5pRbQbXI67E3thV1
8fmUnlV5SkMwI32KS1kuzXU30S8vU1a1vTB3Uwm2rLdopInwHqeUNBU2LK+Wk84AOvQwDYj+Yc/m
DXhaJeddDgQDnMQI/L75DjMFcYzassBhfIVasTeXsNw7aXdyNccODGSztHCush78xFy0/UNvczM1
S3gyhdm/5ng67qdIXZJhOknnvSw670V3cIz2SZHg9eu3btgPJHpbe2/lNGoIu223aEx+6PRBkUBr
jsJQcgjDUDImhghCECCsRaaRKig922faWULbofUw8fySObHETeiT8GTxv2zNcG1RAFq7cfUw3gLi
AVxdnr0EdqRVqP3IWwyA2tuWrRvvJN44H7jdCdc2hRvGGOT5oF/SBa0yKeVd0zgd+ha85BoY8GJe
4A3uGq/wk1R+DSkP/GGBK5LUzYntCKM7qaGrxKkDumjYv5hcsHKppy0XDZa8pj9ROjhz7ICU5cWM
9pqRn6kMwO3AM4bzGZw5u2K8mwBXIefdphqrlk6aLPyarZfIb8JO7/Mxu290QYB3XHJOrek1h6uL
PjV+nhk3TUMyoI4ZYeeqJiRVubs0yz60bF2zKvesChzFDLYn4ur79V+eE38S58DM1nPaBUO4J4B2
W81ptUvBmpA4waWp3lsrcs8ZjRYX7qn8Mh4/pUmPwlDnu9EIBdwUVPx2bEhY5DCYknrcVl1HnTHA
gCSDyOflFzvrB3atyvKbxB74zZh2U0DSjsRHmbjhCyHhmEcctlYrbEO/KQZ7O5Tg2CrSBSkQHk92
72Nsn8B+45loimqXzWex7jlp3ztSvIZFJpnehvlHKBx3a5gOnnq7DhD76pMq5Je5gP5y0/y+4gzE
2dc9OJln+GGrA8YYmQFYMpAInnczWDUsjEcai3jLBvOLlw+gbC1vo461e9YBJMjsXt/qtffqTXDa
8oRfta3klStHkzvV/DDBCvPrpCYgl5vZQZQ2H+fwZQX8Ld/pgaFPM2svZBXZaVFWZXlJtJvjFjwW
swKrTMAiglW3NcZA2JPyIIT9Ecd83gSdCltGt0M5WoFWgFZM4+UtafkYDbb8TtNascVHxTNFow0n
u2+rbZX5gkrtDacPXDvTcGqEjR0/ABnmungJ9KTftqG1VTWRh9YmCm52KyYEhBeFhG7JPliK4VrL
5jd44WfMvK9ZVeb+GGJjS79plY3ikXnBkoYU1dC3ASageJYZSwyClbcdj4OmrlrfwThUTxhirFne
TxYKvwqX+xk1Y19NmM/0dXbUkxsw42Q1daABUz6+VLl9t0K+XZ3+H7z7Wau+h120aezQPofF1xg1
BmkLec/hI/ErzT2FvYj21EczVlMFVtFmj/Q1epin1jOQfHPDrPOLiLwJKQuWwi3LxQYDR4KQY9T2
65jh9pvL5aDi6ThqGObNij2e1WxVT7py0N8w2OeBOXivMlk+OPxjtTngG3r1LDiZBQ0Ww3xvOc51
ZtBTyQGCrrWTzU11qKkUiqf5Le1ZmsnhdezFk5nO536tNekG7Y0Snly/8RLnsG7MwjjEtJ3P14WB
88rsp1verB9rDZkdPwCUgYBCZCOydXEDvQx8AHzTOA13WmGcC8fsDkarDtnCzQWcyCmV86EgUjmY
4w5m4wkNDKSPbd03kfHc99o14iidrzHryvoxisMnTzOI9zf5naWvG5sqf8C4cVNFabSro11pcFsH
EQWGjy6TWRu6Uyl5hqcLxg47xgcez4qHcDGfcsSPdHpYlLUd6qeyxJ4GzoOMnHY3gXDYzpUGbofC
GrZrw0NnHhOTA4iK8RX9j8j+nxLZrZ/Mh38usj8W723y9idd/W9/5Xdd3fxNSJMYs8fXweWvk3z8
R7cFoXn+QJJ3tBzE939X1s3f1iYHuhJsBxMMf+/flXU4ABKYP3/2sxDDdP9LyroufiUEGxDvJcB1
yU8Njcfkp/ijsl40ro3oy20N2YsAwHybUeF+bOh52oiII6XAwL8XCIILMqg/kbQ9Uc0JkScmWdGV
Lx78mRlZAHTK3SjRiSys/5jamO9t8zBncu/pw3VaRQREQO12dPIyXqxuvAVTuSMbyoDRghDMyKzy
0ekFMRWlxZ9CObfRTK/gEFHRNxqseoVOdQ+pGG4R2iObe2DmyfBp2SVImNWxF7fz65R1+7GjWjnR
UTlchyFV6f1w4YQYsFdjnJ3op6SzLN61tug3RpkqKJMaItBc+a4mejBtxleW548VkTcBByiRaKY5
jOLdMkbzGZ/ZRpULGe1FEvhRyMymunRIR0FleIBQ2oieM1fKKw3Or9fHoS/d4kGWUjC543Hsw7mk
0BMdMloLAMSQfTVJdChqGjHIX+4nwdyQqOm6aKIbNZmwprRdS6kN+7TmJuRUA8tP52TcA/vm508C
JE7nbPfimtjcuSz1H0M+xxDdbPqB++7CWEvtHoj4EEPf6Fq7oscrH3USjQZnS5fbDHgcAuxwOPU6
y/shGlJU/25nQKW76WJyODUS66WezvqEf5UjSG3g9TT2XKwHw3wimsZaPJfpQcdZPOqR5DlgAtrF
GLST9ahfpS7uocEBpGdwGiAwD11aNWQEl2hLvWK0qxTYXuEpi0YF0ww6q8G9bFI9PCah3Amc0SgP
m9BTb1ZJ+M34IVoZERls1QpefDKZQzSuccJHLUJo1JC8D/E1Kg8nt9EnJ95VFBmEVIpCkwBvufSB
8t2EDXpeEegcFoNw4dDpVXQH9d7o7cGB8cKE+WG0ubighX+OxaRvZ8se9/FSHuyw+grD5kiP2A7d
PzmRmvH1Vv+ByujuS+n+0HIG8j7lMDI+zyVP6TmuSPkYxYuUgEcrJqug4tE8av1wQm1NT3pu9L7t
4OkXHBWJgvVBqMHnj9rxO55biZl+zX0ukFdFm+xswclFX+qbRnmB10FNTXKQto4WWxsJlfHiCZ3x
IntwVXuRVf9eJe4lHdgZhQjfSVLIwNX7B5rNjwKrzG4YyZ3NjntlS3Xo2PAsmgzMWd5gHnLwRMUH
XTEwWOSQC5AIEYZZAZaUY7d7G6nU2CcGnNysum1StgINcbddQWxg1y/dF5z/bTTFN4y5+Bva1euF
OidhLYEz4/G6co9Szon4psOr0WSka2uGL1l0y3aRtOcmvHZjNKCxtbxs91U70QnXV+YRK+oLOSGX
B7SZnBIOx5T21iZGFxoLfXIVV1bZm3yWwTEUrbuns/azv/HYT3CcRdcsVlU4aciGWL19O9b9dzfH
1jC4DvkugjdzCJrRZfGNEypWtKM0QHZLjJf4bkntYHabNDxrDlZ9pqv5RPibak7FiNnRfXeyTAa5
QqN0mtdsRRlkXNmjs21cxuTESz5VQxFaOv8oiuHdjTzT70T+IQv7RXjhQVYqOlbzzKxbY1lsBu5q
WXbbyIEJLBJEi+urpMCHrmjQ2Jn5azaBi25o9DWzS1b0exGxM5ky7xSr9KzPnNpE06AlGOZ1o1z+
b9UmXQHoCncz1P3hUJJVtoXY6VKnwIVjuwJHQ1Q4gfVJCr2Z66ewJPxSFDNioU4sKa8ejHhpaSDl
l0ztPdoEbTHNzELA5LaVWZqxGVYgB4mcrYhDhPgYJyYBzPToutlrMlTHEMQxvfXDpvKsr7COXhWV
p+1ASM/qszLwKFubiNiEqg63GW3J+0E9S1WaK0f1x8AXGKSzJ1zX95ybh9uksglZM53aZneNLCyP
6YyqG9cITkn7Y9G0mTRkeh+zEVwESKbS8fLV4/sV1955EeZFZO27TBmtZEtPLf1wfKxYsg7YQqlc
soDgVh8EWmBr5om1MWRyQ2RsG0YPvDikkGqumaTPX6Lsg4wCGxP2Vd0RkybLlJ8KB0bDLD7R9/lN
cHmfhRifVnyHFRFpceylvStzQl56RbYwLDhHR2GAkmn5WddtyYSDR11doOz/T+v2uqP+gsehouE8
f4/ix0StYSk5gVQYLWvHFTwTLOPl6ZLiBKhU7jHDHBryt4nCkWZ5hKK0ieBjKYF5FhWjue6CC6kd
62tcya52zSiOVrCBLKOT4FTf9XmIDzj0WG3V5n2UETJKQu0jbKeDq3GccwiwqKShuzUjJZS7J6LR
XJF8eJC95G4ekcm7xvwWCafHOXVtKRYEfQhuUQ/lfWdpj3qiuweOSg9jtJwhu9aIZeiGPPjrUL9S
Cx+v3oYMC9uOxFPT7OaIxGMyDQE4vkTMFo27xTZu5m9JxSo26sdHWWT39IuuDtYDX9AONPRu3yvG
73Y87nO3KvYJxd6+1KOCQ7j9OuTdflWWDj+nk3HZtgX4MpWCKnseWEROk3fAuKxtAW3tCd4WO+6q
vBW1NIgosVQc13wgOcEVZuQsiUGUlYIPeAEsEQA8t6WCT+GYyTaZnbue5GHLneOk6ZhNv1OADvIT
t6PLamOHh97K1F00EWHMovQuY3gyyDbaa8iRDfFmFNWrkC3VjjYweNLQTzNN7u0akczWsKQucRzN
b9jRjH3hVE+tdzWSrWzIWC5r2NIhdZlMMVzKEGXdWiOZlZBbuQzjyZ3geLoojttpjXAOU/RJbTUH
svDN7DkJIqvfpWvss10DoBZneRZeIka6M609LG/yvQRGOwKfONnXMzJp0rE62nYKsJZ1LEnt2W/X
4KmdLN/ayMLTWNoNXOt8lYkJ0qaSLFnF2njWynYbGd5ztMZa7TXgqjze+BBfWkb21XAJwYZh+66T
iqXA/Tw0nPJb8rLDlBOcXYFSfcGAu4ZqyQ4esH7Ul4W8LcuXrQaB9GKQxAWPArGObG5FRncmq9sZ
9e3sAZxqoa1MpHnrKdZ3ZtyjYZD0pWj8CJD6LZrf4zUI3KyRYH0NB7N/fSddRbezcdWTHgaS00kj
9BOssTuAtviz5dD5XYW5PFQEBov6mKq8JIrsh00Px5KcsrUGlhmC7CDFeL2xXXud444Ecsk5y/Bl
XAPPYjj0awCaQ/e9WiPRDtlodw1JO83iIU5OzJ8kqCEGl9uWTHU4prCHGoCGPAtY2wc26etmWLJT
SB57JpfNhdEdGvHVaajjPclttUa4J1x6O7Mn+mnOuxZdi1DmEAaaQbYil4CFKoy9G4NceOJoO6vD
5T5gC0HjZ05fQ+QhBu/M5a8sa8CcOAJPjnU3j0HNCij12+OD3bXNdTLhts+AB0drQJ2sXV7Pn/Ua
XK9/RtgnpkKSgQiv7PmNodlV82s4GDtiEtRssfD054KOTOggaxAYdhEEHhYYi3YqKLOhf+RserX7
4J2QHaurUnXnuHju6VFIs/xC/jLatmsGf6VJ2gxHy5Js4eiTvqjLlCJm7m6JS4A/vQfxB0N3SRnP
QuL3E3F/QFVctysBwAIFMOvNvZbBBsh/UgK88CVfsQHgA0JM3zTzIt4gzWM74vKU9pqrfMwjVlK8
TMjpEkwSi+fdzKanhu/h9L27Vyu7IE4cmAVp8ZH1z3FqzFtL4XUsWFmphWcG8aTGbPXdTDwqrW6S
GG98U510T11wIAAFlvONm00TYg4qS9sggmWddu+NGpRuah0ywMd1spy9VbWuV8d28tkQG4abCiJX
NczfJHzg7TvVrJ8ghRwajUzDQldVXZc3fBrB9eNdGSMsW7RhvIi65XTiUI47oekEEdMSVcgKHyk3
aQw5lGM5Lp4ami4wTwWcpTxK5ck+ELWqdtiGxC7hHNJo/bWH+TPw0ldWqDx2e7w3bPfaJbnDB07H
/cq6cQHi+Py4/WHIH3jh1InqZGriS49P3EgYFJbm2aPikbGLIynoFqYem23gRDtTvnyGkbixc/FM
Tx64sLpn+a2uKnu8a9tu3LEPADkASGJVtpZ61ndlvPBo9rnG3e0ylB/AQW5EV8p91uZPEasfezZS
wNmTjdqv+DSL6R2zB1V4iJcV7Id56N5xHR+9Tn6zNZgg49A+9osfdtXDPMk3GZEIV7kKbwqTyBf2
6JVY5Cp9ywOW08qkHhPztsLLlijmqXao5hM4/NivGuOI9P+NWLRZND8Wd3qZanFJoQmlqb0NterL
WtzD1A4PdDE222yUz7DLOBUP1xFJSZ05j2zUdpbNHq/6RuvIl2gGAN2w/YrX27PItd3YEjh0Jxq9
FR4yTSO3NQ3pWxe3DJpaEZ4dGAsm5REoW2yJM0Thgmt4qrdLz+7muyndTz0LPz0dQ1K9modt56GL
6zOwjZ3HabqPnhW3DAKLFe3K7kHEaNmJuXBSWm7U6m0R4MzBoq8XasiWaU68lEOV8xATNpEtKzUk
0/3Itijy9A8d3bX1QKvkTvk4UGrru0X7Rs8aR+PJ1mgdMCtC+rNxa8CJDo0WTpjT4bvQMtBGTPYW
O664BozZDuYu4SZOrRrvT8Hma3DencUw9/30XVj2V9twnstd3hSEhBdy+ODRvPAz7ee3TuLO4wk+
EWfj6IKWEIG21nuHzb6GmFnbbrot8DassW/IBU//o+/9Z/Q9Eo9rc+w/1/ee3vL86399/u//W3X9
n2S+3//m32Q+5zfPdEhmYJTlPwQP1L/LfPI3xwNJ5rkSV6sJbvUPBlr7Nw9euORPQUkybvNHXTX0
8f/5N4sKWynZfvJvugRc9Xcb8e9wShzI2Jajr+r3//3HHmZ+gl/dszbfAuQ4ihuGXIMv9yeNz7VT
4hZ1NW+kXefA1WlFtEN99lWvmRuM5j3FUmBPKvztyrnTGlypNs+Wn2uTVBuP/ZpQyo2dxiAMbDhB
CoBLR84TNgANdcWbhhex1LQHK54dEuYtDA4T01J6FuvnDn/tXNcqcJLuSbGyZGyxNWwSCDZO3eAu
yAYa01jztODoXVg9Rara6xjnBnelGeYECw14B89zDfHJdU+UwQIImcd258bDt0y3y0PmzI9zC4Oj
KT0Kv8Es0V2B38D8RtH8tna538dWe8nb7D4q+fkiZoRypqCJw4guMghK1C15CQlzvI+vjJafDtCg
YJEHlVCL4RRtEoTD8K7KagePmOAPe3Lfiq0rOq4D6lwYCgcH4kMabe0CbZBqDODIM74DEqd0T9IE
sNcihiCDJM6mjim2XQdBMtDEW7lHx71xjLHm4XPmJpl8ZfH42C7xgd73CRSz4Oabgu6W+to1kxEx
B0aVlkXpK2t8NBGyOLCQsVe12hNfK1bb3lttts9abp3KgTj/kjq+2cVXrfhiqDkbU1OdYxHeSlkX
1zhP4EB7+A+XaDXMfhvp7Ain+kxYE6dAIu4j1y1QLrBTuv3qS+0n/MLFl2ZiNWun/MVwTOZJnq4k
ErOz2ejXhLMQIlEbT6k1H41+FAynGI3mAhgmdaoAOyh/EjaDnMVONYuaN2kTX0zojiE5N/0s2KBq
h1t3WVGSU3e8sclBH9GHOYUmHvhlfL4EqBG9N9ww8dXs83h8I41W7Rzv0VjbWZvY3enj8ka7TnRZ
jJKI2vieTaT5mndinjz0JONur65pgsiwlB0o/eXCKQex3fOFHjILeMDslXBm0pu5YMITTYkjuumZ
oUg6xuEeKCadKBOjW46yyGMBN7iu8Rlhkp4CNHLO+SrbZDOTYYNt25LZvLFl9OEM3bdsRtuga5bN
UzP6WXI3D/w2eAzeKPkiATLB+3fq5y5HcZtEjedMy4p9BuNcleFd6dbvrbk683AeWtiHQb7fSkHp
WFmJ13T4mvDS8KzRjUs3zEZQOzQwtU31PpnqBwbzTWTO5qktP+eow1KLbu4jH35PPXwrGQTI0Zzp
lc5NrNhME3UVHo2mZ9YpORu30B/qmRN4lu4rbaXyYJzHiFDYFwqotwm2woOggIhYMTirzBpWBe1b
q5jFB5dHcETcSUUuP4NKcQPD1ajMUT/UueCJa3BWjXn+LSOaDaDQ0Rogog3I9EzWAk/rxmEqPmQD
xMulR2drza/edU4AAd8nXj3wW912Go38ZuicoJM2/TrGEh1VreMYI+YHlwYuB4avY9KgqrataTOz
2N/gkz6ZcHItTZNXafNspSvyAGfiRlfFIwMG1gXNxDQx8GmsXAOPTD2cHD39QufPT0VVvmGQeHIX
JzkaEHM2heruqV9rWAcmTK2G5ZuTi83Pwl+l3maLK0OfoLfl0+MIz02Kr9juP3nNjcBJiWHRKdC8
1vTGiClcJ2xuXlXd7b0pte9yqwy0mGanIVpFcGQ/SY8cLUyMcsur7aCXmrb37M2fY4tQmVc6srKG
yVPIT9aYo0OvL8mpgvQwTgBMbC8uLYwbW2AvAf60VRQv+TokNx1TXWwPbP/lw+AUhs+ohL5nXUx7
3fjkktEXj9UOq8grosY5q/rXpIymLbl5nEQ2N3/QBau3oqSOIUrdXYUbHt/XqevGeWtOFGp0dkVy
E+4qaji31ZQZdyZzGSRdHFjuusaZq3jjxdYDZNj85BrTMwy1ZFWbT9jS8qChd2bXrNsZRwLhmeWl
NdLujGMq4CRMSs0wul3T7TmR1xfMq6RPhwAnLXk50K77pkPAVPhWKzvOkc8wILlNeCrJAEoYS7xL
HGVC+2jPUFoWvDC+XkveFbL9SQpG1FNu6WfY6ikXhQ0M9mjbVWjQhK5paTIlfrJZOb4zVteGiePG
gtfn4zJGEWuTranesWtbQc7teOOwHQmiCi+rrOc7DGHxfSPF3jVEyJ0H7aSPAffrhbFL3W5vVYXt
ZwJEX28/1/EojpVECIbFBcQM3sOYThwuY55v8qFsrcq3Xcq02e9RSyAt+sfSyP4atMDxxhcivUfA
01C3C/kg4srb2YpWmV4Tu//6vHlJPlqabn70f05X/RxtPv6RyPpWFfzzL/8v//QL/SnE9d8ktQWv
+68Hzq/yq6/+vFD++Vf+sVA2dDJQnmlYtkMtEF/s94Wy/hszJgku09QN01uXxn9PakkY8bpgkiTg
t+ax+KO/D5oW86kg9qJj67F//tEvo+VfjZrGOkn+AWWrC5bdJhkt/gsLb0f8grINAe5WJp0JZCiL
uxhRdLCMV68sfFmzS86m8qucjY/8u9fWmPvAT5E9lRd3nHB3Aa2iYPgPs/p/MPuuubBffx6XPJVp
8Q8p1ljbH7fbE4Pm2Hsm6+nOCiQL7MGMr3VtOUIs2AltesAud/XX3/LXqvWfrwEQX8PixbB5I375
noMyMzdcLDYmlXPdlel7GmPjbsP6Sa6rpjaoQ3ONfSG8DM3ZItFVry2tSl6XijQpsSLl0Sqtabfj
+7/40X6N0a1vjytJ0hH2ZBXt/LLsx1w2kCNlDjGM4tCS9WD7hriPnQeLDl0iXUmLjhJXGhlPF/Hz
r7/9ep3//+8GhxCHwCrIeuOXb+/kPAiaDHdsNK4qcDK+Gkk4Yo5Ei1Vjet1b6DaYysqu3Bt6D6C1
yQ+RR0aNOXpB1qRvC1lkhtxbhG/k4Pdko+M4PLjdd70MYV/OH7DyL1ZR+LEHxnWgPCx+C+16b1N2
BKLqyja1H62RHVyiN01++etf0PglSfvzree0h5PC4QPHR/HPl5tbZ21rEKHbOPZMQVpln8CVHZze
vhI5JiwX7dqb5g+KQu/s1jg6tDATd4NC34fpHfGy9yWTHR2nhT9k4vWvf7j/6MX3DEEDvWMZrkMk
808fhdjJ3aYDFreZK7wDreEc4zx9X1+Lf/F91oruXz9znuFRnyOpBbD1Xyq8u0XZlrL4zIFLupRE
1FmsHeZ6tTtk/Z7uQUL2zjUBEmtZa8qbLamiK0W+zpb1UzOdmN5TE7zRWEEIk3KUvtUcnBqZ15EG
L6ArLkO5Jjv1D4tJl3fjsSc2ZEzatsfUHTnngv4oaw4xSy5B5uQfpQVvysv8GLg5rwDcUzsPuh7m
Z9g5R2xZ7xNbbJBEFjQgHBkA3sGhl+kLaKAXgMUgcuRGm+H6LlyDf/1y/WrA+ds184eX65dbZpp2
HU95bhfsjr71vfEc4wwwhXFFiQUfixiH2RXzNSZFC0SBtoUd7+eRySYFpmHeU0WU5sHPuoBFVk+p
YZyozfKOLGqerOa7YU334wJfPjf+RUPDz5vFL++zhWuIm7whSexZ683mD9U4bpiac2hRuVMrzR+B
M2yYA8FUdPBfsPf3lbx1bJMh2fqI0ks8J40/CWZ6HG6BprWYBKssAP/cVRqW2bD/AY9LjN3FHhDp
KbwtWeFQNkPRtcmMKGrnEjF1ToKKD/uWdVggJGAtaT+S2knRkhMQbRVqqAb/hhOv7+rGzmvAAw3s
dYYCZJSxib3orjDCg3Lqe0ek7yyqr5FhID82W3aXN1YTvwuqFDZhGbPO1aiG0u4t2rQLNT8Ir7zP
6+zO6HrMnaBgvcrk0yQJVcBbM4jAZ6jJhjwnjXiYjOrNIlNf/T/mzqs5bizNtn9lYt7BOPDAw3RE
pzdMJpNOEl8QdIL3Hr/+rkOq1KJK3dV9GTMhRr1IVCEzkQfHfN/eaxv1X2VjmL+YZuT8yY9JTYfk
lfd3Xmlby09RT6MS1VeqNygLKq33HeFelw0hjKVZfOIRC66EQC2hYZ0MMJmekwjMtj5PP1tj+1Dg
k1xGcxTJOR7LxjnGiXdbY9aZ9dhMqli/GmoKBmZxY1AqYs+uPfWZemgt77JUqyXF4AicpuekL5RO
in2KzYxS5jY27XglhFHPg5Orbsx+PPpKCgEuJoaPk7ST6C9GQutXHnlsbHIcrGivb+DSL4beoBvu
gS/zV0ZXLquavWo9uH8xbn/eo+BWZ+VhLyDh8Jat6T9NhGQdWO0A2RL3abqBfvfCefGpRFSUdKhg
omAN6x9KiooZx91UkA2Idzgx0rfBpO2R0f/FfKn/NF++vR8Go43v3WRz/dP7MfN+NAcnpPtG3Ach
ObtWZsUyGUmwS7OhcjIXfEFOGu6m+i6IXtQITPioLQpIqQoiEZlb4OSUyO66lYqQ3DDJ9yK7TiVB
zlP2Aek4rWj45xXHI3feIIw3bEKOc+Nc0ahnwX39izkNDeH7ReD1Q5mSua+ClTA186dFQJ3KpOUs
Aoq6FdbO8Q+WPt6oQ7VTaVtM5CgYg/nVrJh9NbMnNDtwaGiu6IFZ80bo+2iQCLMumKidGJDs1x6O
Ajkp+nkXbHK3u+TLKTCuqSjp/a0LBjGKopMfKIxXZU8c8D1RpsgRkkVAixg/WElrpeGM3y/qmP6v
Wuj7vqHsBLGiQE64aPQJ/RAumWGipWvn6xF1gp1geTajgmwAHRK0WV4BjMzR/igXRSQu+iC7I/38
5KacZkuQenHP+kDVYZO26rzBN22n1oVjKbdxlW4ZQjsq+UtfGoLKq7zGDG3TTGnJg4UMa7qrMbK3
ro9TiN75aDWgxWvNWJHURp1GYHOc0CW0yGlC+CRp25x4faJfATsbNx23mp41VrJdVtKt9gUAmPs+
8w8g23ZB0fIkwfiZoukTdqV5EWVzkZ7HFJQiWyc6jpOwQusIJxhF6Wtq3PuqzJZQg1c4H3P4NDRO
Jkwcqn0tPVv4GfY9p36ngD43ZncRi29UazgL8JSYSCgJnY78F9+oVlkIxknLr4vEXeiK8SWXLtDG
pTA73lqRvnBa47zhdSPTYa5oqQj2G/aPM6IS9oZ/p9nsk2FWKz5QsCl6zOkztvgAE/x/DV8kaS4W
tZvMb7YdRK4+sr807rSsbfW+1wx0VnBZJ1L0WoOl/zhq9caj7VPhDemDrWJUD21i7jDgrcDrneLA
3MektFTCvQLlsu3D6CQP7+2LPtg3+ZTeNRSzB7ikyHYWtDN3KTAm29HXJBsuFWkJJd615rwD3Gwf
4djhoQ7WiBrjtagfFbr8C7goz5Yd83WhGvK0+xqJlt4ZFzgFCAbwyMNh8xFWtDGFJ7bekMnqGSOK
GGeXI31LNUGkW1r2Vyq3ZoxpLl+FjnvhWlCeqmhvxvUKJAaU86q+VVuCdzLnFJluTslsYl+ZQkWF
mev4a0s8V8b4qbZLjkKw9PIVIaxLyg4LgH3pOMAhFTgGFXfldviN6vTcpOHXZ95mQhjp69SL03ZB
tgP9P/uGh3Xd21/RC7GzD75kMU1CxLQtudi5xmKPQVgQDYQMmOK/jw4Gsw9ssJBNHlyqNRWv/SBg
iBMuRy9li+b+k5E2W+idy6ScCNhdREGChK40d6WhbNi+LaG3b4HuLcuetdbKbwwg5SmeV0pJHC7r
bQLAC+7Nkt72PV1zPIPKrGidx9ryMQjPdFbQWmkuJ14e/uBao4WXmUgCXH+Z1uWubLFEIBX0cps4
vBFjr1C+pkjrdsBCn9pUUsGIHFzlh6wbCZlIi2wdx1G547NCV1OiAWkLxxk0D/OCkEO9O9rxXY6V
cnjwi5lHdS+E+qnXR69HxpI0R2Edg2Rd56gjUvQGruOQnNsyEBBtMGurnBkbQAvdgFO/9NeQCVfM
BRSb7uoiX6Hh3aDQukv4dgKT+R6ioU0pHA12LVJkDvnOVgRPEg7yLMR6QuBykdh4+xDSdr5CSHQ4
kxifSGeriaHODZODi5QiScmDD+SbqEdlGdg41A0kqZozkOgqLnsMwfVQvHj90eb2KUY2MxUd02a5
bK1gDdt3O0QPYVTcAPRAE4yhv6wbHnb2FNz6kKJa0aebTDg3SFgxkDs3o0MlcyiVZf06M3EB9VFL
H8fYQ3mi3oWEAOvi0RrhS0Wuc6fl4KzpJ0UTn4DTnoDs0XYo/Xp11frNsfQF4oIX9vFMBMqGIipf
ML1rhjBeYU7lLERuNs0qKSOBU1t0RL0DiC/oCtlmducGxa4o7nsshNRbZzo6BiKz5118Txdr3vYe
WlkulZ73+bDxXFRzhDdnGEcy9lC+e2wnkjDc28LU17j8t3EQfZXTojnRQy8m5GPV0dfao9BIffGh
GIsvoJJ2oGzG7tx+MkKPIGRfyhpmNcYu5Kr0VnpU3wctIFtrdJdojGejQPamE8E8aTvXnZ4aR907
9PsQ1F4H8vnPneyCUzk6B8g0gN/aFiWTvmYMAxCXASgEqkXiWlT+J8sp+Z6h/hEMVsGgFdpIxv0O
1TSOOXOW6OWqVcTKYtDYk35beNF57QEjQ5fk+zZDmhpCmW5A7C0r/+i3YknICEYB+0YHQDD6F76Z
H8X0bNV0GY0FsF/iYZRZn2bnRR5vQg5hhQYxhx1Ozsll8J/a6HPH7IkCZlGkS8dvF7mBeh/ooKKJ
ZYjyHDgxcyoBbqa6yw1QtGb3jHHSxo6afrWh00GS7z6XwA2r4jMdmVM7wdrUmy2gEh8Ey3OhDQ9D
baaUV7unyi9XRkz7Qxsjkn1JzFZa1pqIoVPHz8aoELaKWDjtmk1ZJl9hfayHCvJE11ZrBIKnxlGW
hSFWqbCPY7TCi790VdYjOjUlug4O6BxjlLVcVC3LP3i2eetE6iekwED9YL0EydFsMmAe4hPAppUe
RvPQTVf9qK7SAoxhjpO5D+29Yq50A3G0MHbjVNx1nbbXyUKWJRDHrTAn1+vWnFjFMb2FCNB1YGV8
c66JsJUkFW+WX2s5Rkg71w+21V3TLLvHIo/ZHje259Egrm3WmaQFAJ/4zSG0NfKHALj1dHV9+7bG
fwdxA/yyfxSEQBsDT+5UrnWnWpOMshjCHi++eGKXEKHysWmgIRXGelU8OFGx94UlN0ZPapkS1JhC
gx4l6tYyt1AcHqIRAyVBv5y2BN1H+1ipErz5FOuMPSU+QV4+H43hmojxbTIlG8IKN/CcLrpda2qA
gHYRFjDFWFojMzvplENcveDHXtXquGoJN4YLspla7RodH70sb1u13QL3zTybkOVUWzRJhGLpeyUw
QUbV69f6RcqfgQc1JBlnwdVUKhsg3VsfEmJu+ej/8ju5mDqGXtLXxJhMyzTNDRLukk07aQcyBj41
DHuTU6cKp7tzUQklypZW0h6m2l2H96F3lI0TiEvaieeJwm4tNg+IqdknI07pK21fgWeW1cXOGnhG
hrmRqStPR7iiXtNvatlD2FusIHfGEN+V8GkH5AdEEZy0jONURe1ybkUaJv0gX2Oko8/tg8LxlW1Z
TNYu1pQ9jJaYA1h9aZbDllQVnN6kQS+HyrwAHoJj21kG3kMIWG/HPEt6R+3d4NChrYIEHrMfn539
Vyg+0RIGkpI+4nE/H9PxmWAKEFwM1m7QNn57q6TKsq+bG534zwl1HTODr+1jvYxmWYDrMIgei9a9
CtbRtZGEFZk+xFZ313TFAHq0lEm99GSXfCXoanWRLgahrdvBWlc8p5PNtkInZrhwjrmKqJB661zV
2lOBZD1ONzir6VyynmaN6OhGjZ9Vdg1EWsktXUkIEAlsUnIaK+swKBfVkN94uGSCUcPgPN0HHLWo
uB8o54I+qtZA8lHLco5VUasX806mBGK/XqXmXUrZo9Nk05OMg8p9drp6i5x1K4u+ZtjgFWdxp0KY
T5R8CGk42F0xV0nqKrt82WESnIRyzMb4S5NN91UMuLCI08c0jgHGOsMShgRijpAwRN428k+bZ5Zk
ACW8mKJVYijHXqZqyzIcXSKKIJ54auifzjhr1j24eccWq5LSWk9BpnIwnU5AIaMofYQRdK9GFf6t
cwuNNrJ2S0Pu1/ChWXTJNjAqWVZ3btSSQ0NtcXxWFv0A77DP7uRorww2iuxgUD5caFaPnYa46A41
u5Yz9ZTETKfUbRPLHNcFutO0tenBe8so13Y9JN7AUtj8PtgoSQv0aNFU4D1BedWE59xR1y66FesZ
WGfj66DfJ/YX2zeeRB19nQbjEsfyea0Cw8qSg4eyrtH3wiFOLWCmrBbu1IcLOyteOkXA5hxmWsUO
0VW6+1ALQE90Yh/Dy63i4jZXq3MndgU4cafGukTZ0nLXcassvTgBGt2fMoEdRYErGnrxyZiwQae5
FSx11VomrumTAeobZJ31oD99VlxyPJ2F1XU20Gm08rUeXUiFybamPobhCDpW1sPAIiYq4GjchSiR
UWMT1HhMFKu97IM5uD6TGNTaunTiot1apUOM3zTuoVoQqgW0fSMiO75t/InDVlLdWkLgdfFcE5oY
97r2a7qW8o9+gzizwWOW+s6XHnHFohDO1iujR1ocEDsDnz0k96FwSAFho3MVNpzfgrQgQ2CexQ4g
EV9hN2plXxG2RJz0WLUB9WJSxU5oZuqWdzTuyUC6iXWvX/d+EKw0GSiUNu6W4F+w0g4RObaB/m48
TyX20tC7fWXFBbFZEe5BQijpHp1PBKdVyYlhvoTn8tmkH8C6Un+FNw1PKjWvncbYT8gzhaJdmJV2
jar9kzs5twOyhDzzn1BycNrW3Eczs0+cCbM1wtJoITu2w0SVoUydy6Apz+3GvuX4tasnfZe4ORk+
NZMdPii/nl5E2KGDUbKLsD8FEypjvs4+5gm1DZ26hnKsIhNRqsXgcfFOlt62oyc8H4T/YLDB14d8
0/pbv9HyWasjrW/IK5ghaL2wLcRPAm1hSwkU1Es19wvrXEyowfvQv29JACOZiENEAw5h4tQSSTzF
MPCOKgbOZ42O0oLO/s3gM8ymV/eJRwnO4LFnFz0yp0sDuaYjfVDCmxoMUm5nlypI44VqmmQvhd1G
1N6BQAh3JnK+1KB3lohZKcTE4iv183PXc5WZmnbnzeSifyc6s1aeWsonZIziijFM96uF9WndkxMI
8vyo1gUUXtCMNEAIoFwqao1M2dvnRiA3KKRWXA5IoWdGYOtzo2IT6EfruLPJoSVxeC6tgbUPPcoY
28+A9pmKXfoCuKfVBU53Z5nG2Z0BR6vHSLflXJ5yKsHOtMvi4MZNOdb3Yo0MmgAE8DetKJaD0RBw
JZFDUxozeafVuSryteUUa4wq/jzQ4+ykqcmTUq1oKFmkCX427BEACDb7prdGTgqk9vYd5PqUKrBn
eg+4+l88I1oVg3+yiSoI7ei5tLM7TgS4o2KymWDsNBUw9ISim2I5S5uaJyUdARU6ti96w1mPWQAc
0WtPoRldVUQRwVtAVRdrJ+HIXD3pzUh8wPcNMCW7669RfMkULWTjTSIoMsTTEijOxulaHijRntel
CgunyPflfa94t4o1bqMAFjCrczQGHBqjLy58odZ2mC6/KIWK+sfpeHRc54ItWbLOLWsjSJZT8kuC
LVUEMvBxYT+PHoorrzCRx6NkoD1zjkKPrUEofY4YwMxHwwSGUKfcCSNoWEZq4aJCCbHtZPPRqU4l
qtclTBquVY2oNkZ0XILT1MqA7DUH8CtLfrdjxv6UCERkvmm0knAD36J811vs+IyBTb0DLmPWoEpb
KRV0yna8b5pgMWZ2eqimcstp0FiEzWNn+dOlXcDg12xYSpoGay3vKGgZ2qHvveewyfd4fvKt+okb
82m0KXbh6qF3RDI29T8DO0AunkKrH0lAgA3HDmBm1Ea8MSbxdTSNR4mzywW+UMcGc1mJLptrQwU5
w8XPOpjF89RQ1s26aKNJU0hbQTEV+YnNf7CMq2aYJZp/HvQMsL4D1YZQ+5iaDA0vHndwNTqwGTjJ
aqyUM1VHC15q51Sscq3oOGkSA2f79dWkEaiJ01eGZXGmhG1whRIdJ+1gXtXFY2wbnK00NiVePyCr
ca+1jv0SmYEPGhmWDnyqedARpTkyqNGcQSAtRHWY9B56CDgeYp126amAAaG8uHX9UDsYivSAh6D1
J8xCMWluei6uJhRcJDwjVSuD/roZVRKZbIO1uzeydad529hPzxMmvKQ14JmV3K9Sl4ZO3oPtPmPl
Oqi55y/xK6vzaILAF2CjWhjJjiNat2mx8XF2NE9N8VkRKs2BTNL80K0u7QA2eIK3TO5TjS34M2y2
+MjJZFjHtQy8bSpIkNhZgM817iJuy2MSXhFT92iXuAuyMvo0tCeQX8UysERKoGpxTNN6G/XsUzIL
kmR/UdXpwc4p6tik5R6GqLwcG8A29USZy3EwLJqWBgyTNRSeenDJM2VGjVgXGmta5WcPore2Htvz
VaEZ9/YQH4j/Qo1kG+DNOIB0UYPyjmp1BkGjDXs6e326dTBgcySCA5SgV3UqXmYsVxM5ILUMirmI
bZvlzU6fuoIzatcSMUVeC6QxwDZilE65zNpPdXrZpDR0EhzSiyhGI5Ur2QFLTLOtZCF9CNRm5eeI
vyxvYFUqHz27QFJpo57LIWrTxuppUDgjlfMRthSFYti4SZaualSofLp+LRLM03mvEsBn6ejVbTI8
tE7i5324hbTH/HlpVO3So9i1nszhNi969cIgg2PdysQy9FXbjhb1Xehjj8tKMeJ7x1ocSQYgxkgT
WxFcQNnT9aL6U28LZTlOyGV1SREMwAmWDQJZyRdkl00kEsjBSrIHyT44aUDAkHbpSk1tRl1rZeqx
wTz6BezCTiu+TGxu6UhDKSforokcTKWgF7P63CIz4GIy0VzpifYVipdeWO22qZWXEGTi2LrMOY7x
yNEvRvRMsG8+UuDoQS3mkrloSPpiGlTPvt1dOZLLyM7pOAJqjLvicyLJjUTtIB4D5qhJqqMm+Y6W
JD1iCqC4NXWfckmBnCQOkuAYNtT45Z2U34OMhNw9zLGJePOJctQAVnICL+nZPtVITZklBuGfZcvG
oPe4IyXthrkBoJKtNdEfZRSuVGEe3WqF97SjhsIiJJ3Hfu/ddYBjWsasXFiBkNwX9RhI4g9EPGZB
S7IySxYjrCGDJFwVhL84txN7SHSymDlVXMYp9bt53cDfFGpJ1nJSXEcNUtV8yvdR49rLGpUu4E3X
4y+cHl9Y29okH4D0kiEKhtnlnLApFpqSA9oABK0kGbSQjFBssS62VwaKn39BThdfoh2pr+Q0qBrK
fQRUZRlJ6mgy56Rl2XeVWRYHfLzHqIJQGktWqSWppRr4Um3QYf5TGVslLf0PyTilr32Xo91hKk1w
YvAQjyoVNklGNZDNNJKVmkhqqrDWwusIOaPBJK0ntuSrUo2ja9DBXLUlfRWNEI1OFQ5WJuw7rIjd
IlCgcDHaBV1/7YBIstoF7loxmAb6IP/iDYxTdjYzC/irC/tP15S7Ts2fMjfd2UBihaTFskYuDN0/
lWYlYQrJeQNYtgYwS8hoPzMlc7Y0VW1fTF41SxKIC4Fk0/qSUuuAqzUlt5Y4W3uHmt3HpNMIDr+3
ejhkC7r4K+HoOwqD8bySJNwAJG5IMDQRI+OtOfnW0pTc3CAN+1WpVUtabMRkSQcf2yptjgq2JiTb
I3qLw7WtB4deUnlhoaqLDBLUhW0WwJElvdf1xqUphm3pc1ctSfil9/XFUupoDUfJnylggLsuTpfT
EHArQATboIJ7kMEh6GAqGf28Cji+JmlHuVfxv3h++FDnr/g82MM8hUHeISl3n1VHHEk2B2v5pZLE
4sZcUPSMymLbgDNWJdfYBXDMCVBH9GldKhM9PBUIshWk1T6UXGS6d8PMlKzkUCavmDprerwioKK9
a9Cbe8ws/BrQcg61wZXs5YhY7VmIdnupr0cLOrMjMDuktLe3nYL3olMgN0qaswnWOQ1LSIdS2QHw
GYML5VsQ0I4OVS+XVGijhA8dS1J0aU/cKEmPLiRHmga8MoNkZs+yrlmjZ54FQKdV4NOgWCLduc5A
UrNVwXW3iDrn2mSfvSAV4FAHLYGenbnNGkdbB25y78nvIR6c87YMViJUe7rJpOxoprNTx0MuGdmR
L4utdn3pYdfb4iB/aKuIJh3VxUAytk1g24GEbofmV8sUO/aWpmRyN9qxA9Hd1flp0AfKLIU6K1Ie
ra7UzzvJ9R4nnIldd6sB/CYFfR+P61xywEdTv39NK/RjGOETsPBAUsMJWCAMhJYEWRPpnS3Z4jaQ
8VLSxnPKiVZALlwtSeTJXaOZL3UHsU0HVO7lku5usN0bC+VUkYcdAjXvJd3cr9Kn0plOPdjzMI9K
uuaXqY2XLY36iyhtnO1EHU5EabKWx6kwT+/qlukrl1x1rGZ7Fqt+oaXBs9NT+RY9HDBylWfV4NFe
ANAepsmVDbBdOsrrtrtVTETZkuieG8lTKhnvUEmGeSS575EkwJcM+HkAFF4f18IxAJ/Dis+zDJRF
kD6q5XQIRG/uWFecZU/SjtOvLEmcJ+fF2NRA6Etg9IZZ3/R2d5uW3UVroeBgQwHoF369wEFgjk+V
5NqTpKazFenztSGp93RpdY40wDwooD/BWoaCIDjCGi+1SrdLsvMnIPo9MH1goteeXx20SvXntI6u
kCLfquS+7gRE4Fi9x8OXbbyItkafsrlt212Y53SdbPuuq3DSGxl3M40idhfwqyJJsmr0bW2210IS
ribJukoIV1lGN13YLwRwaIBYrXOr1/pSia9T5goOBOMuBJ9lSY5WLIlauWRrTZKyNeUc1EvAWyCK
Qw6yK6MEx9WrBH822XWeQMTXy+w0pG4Hst3/pNnFbQzWKynde6KXj2Otf2LRuRol/ytFQd/pPcVv
ZOup2Ci62IkIKrUGOqwdCLX2M3UfAhUzNCKuJGUMSYpxrHX9ZUohug2u2Oo59j49OrRUQzXLvIAS
waJhxA854EWs9Z8TD+kj1auxEXckUY9zPQH/QBDkURebqvhapMOlOiYsIVRmNYgefv+kxtNTGOs0
1NC7E0yb52v0FGQie96l6VrnAdZl+ojhxWgZ7IYqij8uOwM1DOYWBxYaaNPcjjTvia6kVx6i2m03
utKLbVfZt366aif22WXJJJ+xoCzwaa46G4ScGfrnrmy5Oe7Epp0pKowPbiT6WVp3V3D17isN43RI
rSUq7duG6giFG+uzk2GHD1u2DVbHC6JM980u42zJsJRxMprH3fJEeDmSVFUam7ar2OcHeMhbt7sR
AKA1XBUFmMWuu8oR99NR7dIRDkhelhxgCO1EX4RzhkBCvOznXqwfi2LcV57dcby8tsMBsHpcE8Ul
rHko22AenlBHbRBzdP2VFdc3KEEeNM9O5iIzPk8KyMahwrEWMsiGAUKt62AzjYeb190DrqSNjcQM
NQJ53qWMAUS9WHlM3VMYn4rRv8wbRy7HC1D2IwUZ9Irthcpy1FQDubWHkO8BnT4rW5iF4aqNSxR2
gr0mlUsLYinUEVLsvtZNf2rNbuOXIJmsBrXGaBe7oInvE3nAbnKHUBdFvyyKvITcmK3HIH3qTdCX
VpAtikw99l10Q2j9pgITTEIrNL68B3MTZO0qCtP7ApIfSxVPaRXg0ScuUGAfXKUujn1ij5uIjWpj
RNvAKBYJwPwtfpCLzNeJyrKIN+WpbS3kLmj4aIKXG0UyEgMUwvOaut5nJzA4Y2t6tTKR04BYwRxt
08A/JlBwZNLCXZ5bp77Co2v6957ZXpiIBmeYCtNqACU5dSclCPdJ4uPoq5FNgJPcBIq5zQVaMmbj
ZVLnd61LMc0wNEiUouIEpO4gNrBYt8quKTTgpA15s+HYX9X4R9QUTACtx3GmYnxEcHPneEXHwRg/
Ti7cS8WzCDkd2Fq1wUqviTtDCL5xQi3bKYXxXNsGUd7tRgWJP7NlSDglApRu+fmQl8SBRaBv1LbF
iWedT7lpLm2L9hGfqSxUcCF584Ukwcss0r6QVmwn+YU8Io4jDbxJCmjJsABkbw8PQMCWdWo9O23F
lYmmMHV7mZBli8gq4PAMK8XBZx3SRTOsm70Bz+WgTf2aBvl9h7lEMnwaDzVFYL0Qj3us4uHKRAVE
PoFFXF2pafPSx6ynZ5xUzWBYEnMIHCoFryUIAkWkvXdbdNgeLZjOHzcqPRLNYZBZRjTdlCr0Ajjq
tJwpBFsdqci0N90JoleV2z2hfMoONA8+Nx2ki1bt1ZxtvqKk5iJwmeTLrOdjpsh5CHD8Wrf5ZjKy
i05JHicZVObr1bVLmZL3iWsNc/zaiT1jPrgUwX2dKGdy3WluQO/A9k8MA9wDsmqT8tjRXqIH70qW
0WeDIt28z2K4pOl4wphFMHrtf+2qkO5QTz6YUte3iZmBCRueArSf65zDbFX61SowfYImBxtHPd/d
0k+6W2D2INdmWCPUuTr69LhqG0ccG0YoFfN+TOCQoFQZ3epeq7ylO0afB434ycJQzkvHRyKXuxNL
QSUWeZkjY4HHLFygnfC3r7OGnUZIbz0pPUaTyomfgweajFK9yk02FAyJDDHOhmxEtFcha4gP+NXn
y5wnbvKYAA1bdE19DLvM4HBFuUf7isvqRPKue9H5bNBHxas3ffISuQYauxg6s/6MhlCfx3q8tPKs
OsRhPB+kidgh+4pMEs4vAUAqSN4rMH0P1cBzZ3rJF+KCFkINj0B6eeo9Ig+QbR19Khwr8pdtuYla
4RgDps/RKswt+BAq4a06KTIZ2bf+pxRaMAz95EGQgdeGYwBsjV9WPrAcV7N2aWloqzwBOdOVWbaq
rNsUHO0hIY5ykzcvXXbLdL9pm8QiJUKiPkr2ecj3zEaW19iBtCsjDbq9XjHndH7yOW29lvoVC23N
1zzTLOul4FhYcOQuaeHPuhQYmBb41yhXDoUia0L3kTo2i3LgOyPdjzpYFL84/ucSyAATQrovtX43
6Ea61EI7WRqEPvd5mvFxYXv4QYkEQ2HkOw3Vs7oDGjAq8JDCk6Obeyc1975ugMmvFqHpRXS90qfM
sqRNFimZk6DoiXKe1Mw7DEqHGCM8BEMICUi4fD65sSbGS/ch8dXTOjAuIWtfZHrrkiISlUD/qdTT
x7rFgoBKb4WOeAlNloXNMPBXuAAGFAqCPDkc6QclRrCZ0FW1L6Om3imtmLljEM9bePivmlHpwPqH
Tf3NS/Td2/XTH//2EavX/3aK17cP8ssYr+8WKfnby5xU6Zv8T1lf/9Y/+sN79esLvcsFe8pboqNJ
GfPDPPvRLoYy/Ae57vcrvWaS/asrJA9N2LTPL9AH9DMku1g3SNt4/UHan9Ai+/ZrVTtTTcCljuN+
/zUAhR/u0D+7B//641291D8Fpv35Ou8+wMMzfQIMoE0VPjU/3gLKZQKw6r93G366yg+3QZwJx4SN
yrVef7ivP9wG90zgdVNVvHNvP29hbL/RbTClOfAd2uL1hv55JPzzW6CdaZqNZVEiZ+XP+1ug6mdg
jnEcOtpvOhKA25ofvgnGmYGn0rJ1VsbXn3fjwDlzaR0LIB4/znjfn7tfTAX/V48Bphznww+BdQaK
WDdMHTvbnz88I0AYPCTcm990BPDFffgeiDMGOU8TMJbXH9wMP0wEqsU8oRo6IPXfbQSYpoF56ENT
gM48ZyH4VxngvxoA1pkOccbE5PH917/XYqA6msEX9qGbYKigehhI9ve14P0I0M4AdTssFW8v9Dut
Abb46AgwxJkDLssxEJr+avgbZ2iB+P51tgm/11cv9wG6+Oj8r9tnpmPj6JUryY/PvcE+iNOWdHT9
Xp9bFZr0Jn9syBtsAnUWNuPbzI5b+8cPrzLx0x60zW87g99v9XNhHXz0JpgwFZj+BHmFrz/vb4LL
Yw9owXLNt99+e9R+o8dfE5r19li+HcS+b0v+k02gzhSPjxvE2a9uAlsAWAc65kV8qL/Xc4DR/cPr
H1O/xdTHf//Y4fz4HPCYuDwoMp/4j+Xx97oJ9OXktv1jk4HJJoApXqhA7uQPs8sPNwH8HcAPjZPn
t+fgt5sRNVbntxnqA8+BYBPASYDh8HYTfjoMQVmBrAHR723q/Y1mAV23vz2cH/j0+hkCThOuxT8G
+g9DQFXP8FMDfLB/u+/+W9D5xx4A60wiXWxHfrz3HxvcmONCMngbE7/dMogoWBMfffy1M9fi9MO+
4v2n1zgYCfbF5m/3pX/Dc37sSzfPbF1QCVOxJcif99+9fQZMB84Jm+O3n9/uJui/gE39xyUgtkCm
Dp3A/Hb4/WkIqOz+ORsIdgivP//BIeDfmCG/V02BWCfPr0XV8KV+3by8lQv/8h/8UWz58wW+1RK3
z//z37Jm+u4f3ozFy9ulX75jZP/2rkz2Wu/84Zd/1D9fX+fb//7tA/75pd+91h+f6o+/3IQv1UP1
FIyvvxi/vc2Lh5TS7N8fQeBP4Y/Fztcq3z/eyP/897u3+cOT/6+uO3uowyR8on7946Xfaicfvfb8
IXl4/Ckk660w8fErp8VD9j5+i3Is6+9Hr4wCPQkflCvgtagc/7je61B5O1t99AVWVQhcUbmD9jaF
D/+1ln96/zpvxbuPvs45Vf02ffcB3uohH75wCC/mp7f8Vmz98JXz9PGheh7fvem3w9xHL32Qz9VL
/eOVv52QPnrly/DlGbrnuzbEt533Ry/99+LnsfFtN/vRC9+09dND9u4+f9spfvjKlbxClit/T5r8
v/7+HPovP97zbzuyj77KP8/e+z5n///NhvKp/DWD8YMXPuRJWL+7Fd+OqB+9FX+JKf/gG78On8Lk
3Uj5Xlv76Fu/5llHxfRu8vvewPvXF//V+vq9EfnnVfePBuOv/rf3Wwr5L56Sl4fqb/8PAAD//w==
</cx:binary>
              </cx:geoCache>
            </cx:geography>
          </cx:layoutPr>
        </cx:series>
      </cx:plotAreaRegion>
    </cx:plotArea>
    <cx:legend pos="r" align="min" overlay="0"/>
  </cx:chart>
</cx:chartSpace>
</file>

<file path=xl/charts/chartEx7.xml><?xml version="1.0" encoding="utf-8"?>
<cx:chartSpace xmlns:a="http://schemas.openxmlformats.org/drawingml/2006/main" xmlns:r="http://schemas.openxmlformats.org/officeDocument/2006/relationships" xmlns:cx="http://schemas.microsoft.com/office/drawing/2014/chartex">
  <cx:chartData>
    <cx:data id="0">
      <cx:strDim type="cat">
        <cx:f>_xlchart.v5.31</cx:f>
        <cx:nf>_xlchart.v5.30</cx:nf>
      </cx:strDim>
      <cx:numDim type="colorVal">
        <cx:f>_xlchart.v5.33</cx:f>
        <cx:nf>_xlchart.v5.32</cx:nf>
      </cx:numDim>
    </cx:data>
  </cx:chartData>
  <cx:chart>
    <cx:title pos="t" align="ctr" overlay="0">
      <cx:tx>
        <cx:rich>
          <a:bodyPr spcFirstLastPara="1" vertOverflow="ellipsis" horzOverflow="overflow" wrap="square" lIns="0" tIns="0" rIns="0" bIns="0" anchor="ctr" anchorCtr="1"/>
          <a:lstStyle/>
          <a:p>
            <a:pPr algn="ctr" rtl="0">
              <a:defRPr/>
            </a:pPr>
            <a:r>
              <a:rPr lang="it-IT" sz="1400" b="0" i="0" u="none" strike="noStrike" baseline="0">
                <a:solidFill>
                  <a:sysClr val="windowText" lastClr="000000">
                    <a:lumMod val="65000"/>
                    <a:lumOff val="35000"/>
                  </a:sysClr>
                </a:solidFill>
                <a:effectLst/>
                <a:latin typeface="Tw Cen MT" panose="020B0602020104020603"/>
                <a:ea typeface="Calibri" panose="020F0502020204030204" pitchFamily="34" charset="0"/>
                <a:cs typeface="Calibri" panose="020F0502020204030204" pitchFamily="34" charset="0"/>
              </a:rPr>
              <a:t>STIPENDIO PRODUZIONE x REGIONE</a:t>
            </a:r>
            <a:r>
              <a:rPr lang="it-IT"/>
              <a:t> </a:t>
            </a:r>
            <a:endParaRPr lang="en-US" sz="1400" b="0" i="0" u="none" strike="noStrike" baseline="0">
              <a:solidFill>
                <a:sysClr val="windowText" lastClr="000000">
                  <a:lumMod val="65000"/>
                  <a:lumOff val="35000"/>
                </a:sysClr>
              </a:solidFill>
              <a:latin typeface="Tw Cen MT" panose="020B0602020104020603"/>
            </a:endParaRPr>
          </a:p>
        </cx:rich>
      </cx:tx>
    </cx:title>
    <cx:plotArea>
      <cx:plotAreaRegion>
        <cx:series layoutId="regionMap" uniqueId="{F65F8022-5916-439B-815A-EC45A21FDCE2}">
          <cx:dataId val="0"/>
          <cx:layoutPr>
            <cx:geography cultureLanguage="en-US" cultureRegion="IT" attribution="Powered by Bing">
              <cx:geoCache provider="{E9337A44-BEBE-4D9F-B70C-5C5E7DAFC167}">
                <cx:binary>1Hppj9w4su1fMfz5yU1SFEUOpgcYSrln7Ytd/iKUy2WKWkhK1P7rX2S5x21Xd7sxwH3Au9WNdFVS
CxnBiDjnBP/5NP3jqXp+bN9MdWX8P56mX9/mXef+8csv/il/rh/9u1o/tdbbL927J1v/Yr980U/P
v3xuH0dt1C8EYfrLU/7Yds/T23/9E56mnu3RPj122pqr/rmdr599X3X+J2N/OvTm8XOtTap91+qn
Dv/6dt3qvtLB/bN5XvTjm83pr8e3b55Np7v5dnbPv7794Za3b355/eA/TOJNBfPs+s9wL2XvMAtD
GoWh+Prz9k1ljfptGIfvEOVRHIcYvfzg/7z6/LGG2//r2b3M7fHz5/bZe1jry79/+ZgfFna66t39
u827t2+ebG+6k4kVWPvXt7vusZrfvtHeJl8HEnta2u72xRa//Oicf/3z1RdgnVfffOe/16b8u6E/
uO9o60+P7ef/UZdF7xhBLEYh+eoT8oPLxLuYCcyYiL6OovhHl/02IzDYX++hP/fS73e+csxp4H+X
W27b0+KN/ZkR/utAohTTmMfhD+7A+B3hmIs4+j3Avhr+awT9ZybBv6vOvvn3Z62efzapP/fMnz7k
lZNu23f/hv/+V0XPKet1/5NOgtCJQhzjiP5Z6ICvOI04RfS32HmV7f5+On/unv/c98oj8PX/3+74
8zz7fdr44Yr/tvSE7yISRRECg7/8gLW/Lz3kHY6gJHEuvg1/Hzi/Zf2/ns2f++K3236Y+P/jEvLX
5eVbZU4fu8fVS0n/rsL8fPRleYA6Xt36k6z+29DuM5R9zCnUhW9Q4fSQ34a/pqUzW2n/LRN9d8vz
o+9+fYujd5gyGguGGCMcHvf2zfj8MhK+ExSB4yAbRoSHUJyMbbsc3kneoRhhgSgRjMfR2zfe9i8D
+F3IQiQ4poBDMIm+IapLW83Kmm+G+O3vN6avL602nf/1bczQ2zfu63WnacYEQ4hzhGMEc8OcUHiR
e3q8BtgGl+P/Uzo9K1wFVNJ4CuRi+EZEIp06XW/CVrVyHvpPfa7u+inQ21ksVTpuvcqsbLPZySW8
b3AXSTS5S5VnKh2pvc9KlKWoVXWakZ1gOpRLzsfUeBHIoYuDFNn8YxQtXyrmc8knXaZ8gJdjVaQO
s6sYt8e86cyqYTaTi5YTU4Usu7Df1EuVZCL/2NU+2DW0kjD9A43GfQTgZwuX3GmMjjGh+ymo2qRQ
cH03xoce0TGpGpZvkWnyRMxrN5f6YKzfTLUju0gbl/jZV6uxJXfLUIabotZforZaxSjwu9oWjWRN
4WXYNrtoCpcEa0xl1E+bcdIX2ZxbyRczXpCg3XdGcFhpTi9Uc8ub6VHkuj0UkxlloS9y18q4Gm77
SJ2zprvWtO5kheh5zGVX5GtVjDdqzpUMDNay0vgB0SnBSB06og42LM/DIT9My3zlizHpKi5D5bc8
c9ekswkTxaespwcx5JLi/gYe/BCElWxmZGWAzUZVYNFo9tsCDefcfKDI76bhqo/Ivm/8JRbNcTLt
4zD257AB6nMbZmsbsGsk7KXL57UZdbjOSZG2YbmJw+5QF+iMnpuiXEeZ3U8s+shUU65CHBWwnhSj
XaGm1PA5UdrsVF0YafN8SmOkBjmy5ksXPxXBRVz6YxvhT6rGz2FTpUiVj65zK+/bPqWJMWg1F9OV
UWZe5U1/3nKypXwZ5cjtXV6MDyjE16aXQy9uXRFK2PlzQvczQx/iakxHk8GyY7Jp2yWSdRFgGXB+
hkqcoGwpdzq0ZyxudxFng5yRk2zKG6m6YlUHJq3cLKuZplnfaKlavu0nvh67Yk7EgLnkTbwKqrm5
YCZ67sZQJUJYLX0Xy+CGXWYoCKQO+LjpDdxfD+5YjjpB+YQl09Ezqmi14i7/aIbxYpnsniBwf25w
GtN8Q9gySzEum65hq7yPn5tFqIsloNtWjyidVT3u26CSataJ4VN9VoVgaz08ItzUciztORkQkwuP
oiTup3SZW7Ei2RBJzuL7CsV+x4vhfMjCYtMF/tAPtzR0ZYJ430qtslL24ZCgqEg9pinN8rTVt41o
1m3+4JhpEj5bmQ/VOswGteJ4WFM9zbIt8E2PPnDWPgTzdIybPOVZ52QD+0eKem7lQKt0qpY1GY2T
UZaEdl/MsxxEcI6j6WNhxYoRl0ZZlyoV3jorqypMtJn3wRRf0yDelWiUvCvWeGSpnab3JBwujQhv
F1PajbFgvhCtWUeodN3lEC7oqPXlxF1z7iYRSxTNzSbUpllNrL9ukKEyQKJblf0crkZVkqTHgm0W
cgcX28WFicpxnbDZuYScTISrXWZbsjLZ0kniskA6qNHJUJTnsSdeTjZCMuPDuV/CM8ufdFDflwPh
x6YZPzswq+xNrZPFdqXE2GznaFlXCGIqDKJSaibu3BTsubL0HorKcxmbWz20du8ZMslY9Xli7PIp
z6lJisGHMosqWVNTSV7bI860kVOv0x4XZ3EQvm+n+oZ3oQA+zbdiGSAftG1aFlOVTN28XUp9m3XZ
vIrK8UNZXEddraULyCIDivG+bsdODpl297Up89Txfrwynpv1VDU28YU4awz92KP8c1uqq4Hyi/as
5LZJDROtrPqJHbsgel4mkszg1rWvxjJRis6SmKOf7a2qc7tuq6uc1IdRzLd6zh4x+VI0MU8CR6sz
0/OV09MmN9EklZmuetyo1TAv69hTIhnpb1RTONkPSy5Hiz7GpTPSIXKGXG2SjM1KznywSVlOd9xG
SR7f4tCtZ06fteNopyd6zT5kcYRT1efdKq5wLyPYP9L4fpJZEeO0H8n7IQxy6cbhrO47yD8uuq4F
u22q9kyfSoSyYyBzxVbFe8y7xMx8h92+cN0Zq+IuYYR1idfPLI86OatpSfKwS7tK6LTS7/Na7JVY
eshO4NUAF8uKB8NqpMEabMpkSEa0QwE9Vjab0rlC11GkUjXsrQiRnIpGwdasGBQ7+qllxiSiw4Ws
3OXkLU1K3h9aXkWbYmhhq2D1uVyUkKKfdkHMzgs950lL3LVqOAQi5L8azxJS+yqo6WHSRTpcuEbm
Gg2reMmwrEqwSwVlleT1Qxy1TSq6NHeKyo5H7RoArDSK7ZaOh0ltdLuqqraWeia7qVGnkp5JQsbr
HkGc6LAuwXb+vo6Ps7c8wUXvVkUWbMIQEmkcTIMkAVYJdVDVFWkhQibqt0GEFkkrelerbFOWLr9t
1PxEhtztVdSTFe8grhU8j5RjsJ7jDIo8KdbMsGgVOR+l0zxso7mO027AxaoMdCUrXF5DxA3rbGz3
g6vWntjbbo6ri3ryn5huP9nBdGnp82Hjm/rZu6ZdB9V011nzKVSw/wwzBZR53Upfsmu2RHaNVL5a
MEzW2Jt2tIkoXZFk8aDk0orPeQeloVymlDvM07zll3UTm4Qipza2GrM0yLfTDNvLFt0HzYtmDYDq
c1GQFGfZYbTRMa6C+6XNzaYIgvcdqXuJBnStqyVKRtek3HYfUVg9KTZcLSWpVqXFSCryOGmiZZeZ
+wbVRYLHtJrjeuXh2xUfWdKKwkGmkw1yeCNY91RN9CnLwi0PXWIaeBCru6TpYpX02trjbGDT5xFP
Cl6KNFsAB9qeZ0mdT02qsSS+wZvIUpVE87gkGpmPo1JJjp3MGf1YdVA81FJTGWdTmfhAK6hCg6zj
5Va7ZW1x0O1nwIxBHsrIJG3T3ESjh43mF5TYRWx4Szcjyla0JNOqwdrKwkcrsgTXnoX3pMDrQYT3
fUYaWWR4hZxVSTnrI/KsSAKPrufqssqYlzR3XwzRywHS+LZQTWo97Gy+TLcTMUK6FnvIjausLz5P
FvAfW5Go3VeOrvrZvVftKFaBQPexG6SKIY86Wz+rTKyoQM8Ydjokqe4qUstOieK+MN2tW3R8h0b8
qFiVmGEXdAPfBjYvAG3XAFtzEshTNmJMH9SUnXUi34sA68SNZbtCQ8qDHO+J1auqc/s6oCStXZNo
VwSQ/vJyEwQ5oK/oTEW+SsFOp1qFussgX47teGuIN/t5EpdEZcEqb0/IvbKDZJ0utr0wc4Ink8kh
PtJl3JdFHyYsCNjaATZoqcOrExSu+mFrhp4mXbhc2rHPN/DiI5+KMI0Bg08Ay+cyeGLwSEqic12Q
TzGbtq2iqSvAV8PHjrVB0gaxSudl+pgZcsXh6p3gTVIPyp3riX3wxUTOuQBElkEKjkM/rh3k33lG
7xv01IjASUzKj4uj2fp74fMHDvVk3dxqlf8mTH/781+3tob/X5TQ37886dq//3X2H0H8p1dtnu2J
QfrXF51I8Ldn/a65nojnNwH2FZX9KqH/Bc/96eAPJPgHqv8fbe1EFfGJtf41Bf5BYPh2/W/8l7+L
EOMgTnAQJyjnIPp95b/sHcOUC8FCoLJUgCT4OwGO3yEREQQUlYZRRJn4RoHD6B3loUAnPi3CMBL0
v+HAp3V8T4ERSPoRAxGLgrISkZiCsvI9BbZR3Syd4EQuNhSyjB5mAryzVOMkkVqYHEx9bOPwlqJ1
bGKbuNpDhWBsE/f0PUdjQvrxpqXLZhnVs2+KPPnOkH9C0l9PkCAuCOWUEyQIAyEBjPT9BItREYF0
OEOGGZwsKCm2seEOGByu9vALSSwBuCCDma+GzO9zWzx5U/U3uqnnndVls46zXKV1NtN9TZcsUfCQ
nXX+y89nGoEjvzclTBDFghAW4TAG37GTqb9TEyp0EjGiZpGLmNyDVfHDks/TmWXeb/K274EKtlez
C5bUdpy9XzIUHfxcNwkdebUGoEu2OEd6tfR0B24xV1FVbem4VCvbu/ljq8YtcQ+Zn8hVzCJ/3YXu
VrkwOuCeD0VS1F5vOjF/akIt86rPdr7JCdtkOXSRwsD3F9x/QJSx26kpunWMyrOYzvyQ9SxYNyEg
0LRu24TEQbTShkwpGipA21P8Jeh4fxlVQ91KwxkgZ8iANwEAFNkAg+ky0V51fdGvfm7P0/Z/bU/B
QwYhwxEJYYf+aM8lIA53YztL54KLsS+4BIAzp8IG07rkcSF1JnZFk+262eCjbqPbOTfFtsAYdJKC
zVcx7z/8zZz+6GMchigMOaMIlKiI/TinpmzxACRskWFDp8uxDaajWZZ7Ny3d+dih4MxMKYgM7Hoo
3ZelKeOkrYb5Y23Re9sD4vj5dMir6IUtB+zj1DFAiEHf7bWA1Rrt+6EGXDR1yK3iLs/PalaM6/HE
flFnH7qJLpdhV6NB6pEBRQO9ZaMnQ3dT1rgHwgd8CMsCGE4Z7aDSP/BxFB9oAfV56O1T5ig7dBPC
CVd1ldZLQU6lJd/1A7UrXM8xMABfHUxY6q+l5muL7c8C/4+m5jjkMSRBEUMCil+Z2jQtKZsJ9dI3
7p7yloA+NoPEkatPFsDOFE5Qa+t+vuPZIx2D8jCSmKwNwOWktlGb/tzUIHm+2oygOaKYk5ATUDH5
q80o5oxZ64ESDaIGGJAPeEUgRi/nEtWXFBeXYlJ09/N3/iH3YRJDCYgxOUWAAEf/uNvmYSkKSDZW
xtbcASuGZBICxzEDhVDs5n4BL9Jul2sNwCQzw00PYHpdk1CvdfUhqlR9rLCIrxqKPxCcZ7scL4Ws
Gad/k6XJaSY/KKlgWwgIEkJtonEoTub7LveZGWuDaWTlHIXvVQlIt5lweIbx8OBBycslcoHfNKML
76gt00mJ7JqNXbYv+v4hQMWSGE/HQ7+Q9zwr4fqoKpdVySGifB3uezfYc1S313zoJ0jxft92oryY
3HQvJuTPo1qVcu6wfT/TZvqbKAOx+vXqILYiBsppBGXyVLR/XJ0eiZ7KEPSbqi3FLiDxZuzC9hKa
+sGh09kIAmN8m9XE3PjAqiMPQAxGxj2juSZXp7HJaXujDAkONrZ5qkIdrMbcFSvfds0lyua0b8L8
prTsuZ9JcYyHJU5znC3ruh32gR44aJQtX4nAfsiENduAFR/HbPS3A483SzkdsgpNdwJhsy6O7cT9
qo5nsaW90aANLAqEYxTtmzg2N3UWnmdzFW99RuwaKDXUzagstzlqHl4qV8lAsqzLs6DO4CCDUrA8
WuLd0Jvwto7OsFDhXTX6ZEBhfmbrHsmXHNdm8STNUi/S47HcOj8Oe85GqEzO9lKQ3O2aqY1u/Mxv
eWAEiD1MSdGI8D1CzWooY1BcGttdQ9ZcLorM7SbMyNbZQqSQCey565E9j8l8pGUFGW8Y0HqZfbxS
xdRui2gi0o+5OlOm75IZ+IdE8PIdocCzO33RQ+XeBSNXZ45cC9yFZz2ChKhd6da2rUB9DzO644zl
q57R4nwYgLFzjex6OG2+6fQRLWMieOlvOxIPcskYOoICyfwa08DtuzYAVTagc7J02XhwM/kQsDA7
kDoPDsIwtG5oVkmgSeLi5aNZJiBJGQCaqTF5WogpnZxBzwDK9ib6rEr10YKsfVULxA81y1rZlA0I
URmJk6Hh5p60/YXvFdpxAhmARCQ8y7MMQbABPe/osx3C5qHnqkjM0qmjBWW3QDY4KFct4G/4zc4+
KU1vr7riwY+ivvVk7FdfE0yET7RLx+2VmeNmG1kfyTEiqeYN/qB4Pklm2uWqox0Flzc6AcWJ7Dst
wl08kHEdd3OTBHP1uTW0veIuEc5Um/G00StL6wsRtFug0juyNMMDpYBaQtEFUiHfHIoedOJGz5+c
DdnnGlTKqgzOXgKBR1xde7XNrS0PHlXLZoIt3GHHU/QChGis44tAxdGaBGO0tQO+K1RUp2RSJrGM
16uoQOtcZZcLuBBkl1IDobNZdChHQBW8sxCXwsmuQXrDDCfHGNFubagpd6Tl7VbwbEkArEJWO2G4
l1ubOIyvAg7KAFY52zVFzA4Bc/daDMWxdxFb2yZjG4uWDypvFxCtu2EzVbB9NdJqvzRRvwqFiuCy
+MGhOTowAKlqLI/16WPOw3I9tQU7qsxsfEejm5d3o46xY02GBvZwpzdB5UepLWtBtgZpMCunZ2jv
uYeSK5YsIQhwIFq2d1BTOhC1PVu93GVwGx2K0LL9KLpnTaBflanArvRY2NTaAEmQT7LtC2IICTHS
LzG9GZYaRDSQ5mnEyrMlnmZQzxa3pszqBNcaMgr2JBnafA/dq/q2HML6BjiyoiC6heUQHV5WoPr+
Rvh+3Ro+ntXBoEH6RfFlX+pCLlGW30PvopSFxdMqJP1TscS59EPrNyWUlTPXLIfeRO1xISD39bQU
IKtWfJfR2a8cLrkM8qswdnpjTf1J2Yi+F25+aJTeUd/Ol70vyuMSuCEd8lbmXuSrxgK/5/lyLjJU
nS/WoHWRQS9Ha1Rcqw6wZy/s1gfjsg3rKTuITvTb7ElVE9s57eKLhdX7zDXoUBXBx2IYxmTCsUmH
sZguyjnW6xGFaTZBEyVWY370KAvlOEUGWBceH15+83U+3kfz8AHrHTQplrOm4+acznmWfC2P3Hi2
7ZTHqzw2es2WeriNlXBJGJZ3DunhGqIPRMl5Xjeki0Dox2pdxKRZw6kGu0VRzkCRGbJDe/qIsZ2h
sYFckkWsXg9wokqSGApTOH3SEZ02ygX0Jp9AVhqo2EHYRAfd4OgQutDI7qXAl2rfLXWwB2pkNrOJ
GmgK9WXiikmchTqvpJ+M3uDObUjpxh3S5ZemXkCmLOZOQj9RnyOb+bRU3XUZDPcIgNEOuoFkr0qQ
wzyf1DVtIiXHPmzvs7j8lHlI5V27JDZyZj2Exu3yfjQyc21+g4N4haZp70s73LLJs3W0b5coOog6
w+uchvNHHVxM/Xie2f6y9TUEOfH5JqZoktAsmQ6W5Bv6wnnyAPvjC+MSTPWgx6Gk1PF46Su6wgX2
5wTpEVTokm+HDpoLbV8+lHVwPjIowEVoLhBwho0LwvMIDe1VDhU1jefYrvtqFkcaHWaEs5VbhEtF
NvC1cGN0yMYJmi04nFJRQ8e22ENA9Jc6MvPlAsBpzZHdFtyIDTS2ddpEJt877at1x7O9irvw2gFP
SiuFB+gcWmi+8SrpO7fN4ymJyqE8vnyMYTQlpssodCWrHJo99bQNhcuP0Book7iwhwXEq7MKVaWM
Si1WddSOZ3tT5P7oTh8RisuEx9MEbSjuryMl4rXttrpY10Gbpz4bwru6cHxbh9lFUXSA7AQooCWt
pwSalequrJNFjOq8MLOEbSguxsIPFzDBeO07t9zgXF+0wbAdrJLYEvFpBPCU8JOJ/MTCFYuXEhrm
ojy2JXQnw3w5NKour6OerjRFOcijgZFLI+zOFqxP6jHo1o7XZ2PketA7lhGa1JmTdVtV6wK7INVz
2B5RzgrosIFUH83wV8PbY6uip9y09XmH4axA2NMbP1qVunFur5ZA3TUm9okTNb52XTyuyhqX25qZ
Ms1MTz1o7y20DJoJUB60PoqwtAdyeiyDjktS9F0HvXQf7H0Ed7g6a2B5miQesmwy5Vl/KAtu30NA
r5nt6+tMo1vRdPVFmzksbehP2aZQV7UOYR8U4R0vR7yq3PU0sfJqQfFNr/I6fWEDQ9VHCVEKwPro
xsvRwysAxSxp7/pi1U/Ncl9jsik0MMULnA3L54EDmrLxHrANAF41L9DPcCa1p6WHRl3PJ8EDOppQ
BngG8Kdh57wQ5iJbhlucD3qVF7nawkkQf0nCC2WrdQAy0zljHuoddB9WLut0ugxZgkExOeImG9fA
djPZw+HU68VnAcTfqDcFXT6A+P+Zx4FZk1bAbhpsV2wG1lLgoEs6NJVftSWELh4YnGWoJr+CTt7d
NPUfwklc89GYW3+qRj7PQYaR3Iv5uoWO80FrPkqCqlpGFI5u9Arc9XM6R/543AQYEoKjMEBrI8Yw
HHj5niQJBvpFiA1QaK33aOFkU/dTdw0sL0+rYPoY+qk55AHfN00O3SbuyxUARn/x8qGqeNVFVF35
vv30YvBck3DfOBbtyNhuimr5G7HjD5yOxRR0lxgkQgJZ+7WeRcYGVRkfCVC5ak4qKtQZWXS29XXs
z6zOzunAhvOSO7WydJ4uf24t/IfXw1kbBupfJELM4LDkK0rJXZwLEmedLF3HoYmj87UWakg07tvE
IdRuad5UQI25OhRa+PO4Xzd8k1u3JsKK4xDjZdtzaGWAAkPSHE6pnKO4tedZofnm55MN/+BaweKT
FiMiHmNEXk9WZTUdusLCmQFcAzgv2SQLwC+THQ5hzIbDkpfXDcnCVHdquJtKIauFhO9PKOdYwhnr
JB7qWb6ASEiZebqM1EtSl9NOdBS6OgG0lKgf5/3ohs+j9vVN7T3wGehJr3OPooc2FlAkW+i9+iVY
81zQv5Pj/rhEOK3FoD1DQZkmmL9SisdgKqa65It8QZTLBJUymQMQlrgY7aq3pkvC024NYt+sqAlE
EqGsOPzc0H8QBTEcF4tgY/DodC4Nn47Qfh9Dea+ATNB4kXmLseyDYugkanOph4JfQXcXhJGX4lAs
gsgAlO00g1NL+2jySc5Z83mZSQVJQ5u/2QH4tVx1mhgccIsZhdO7nLyMf6eALGImgYEsKuHcUHXs
any0pDfnavQNQFJ9Y3H11GMChM9A/65qC7rru/LU2qPqDMWh/RtLgYj/SrUgiFCGYzilCifmEA1f
BZDKrWE+w5DVCs+ltZuvGoNIyNzByZIpG/cN7v1GUY8eOu6ekIiHG9/X/c6IyqznUtZWgQCHXLHv
SFXtg9z3ixRRv12mIB2jylyZYsRnohmSqorgyIyvCBwWQeL/8nFuzXHq0Jf/RFRxk4BXoO8Xu20n
dvJCOTcEQoBAQkiffla3z/xnah7mpSudnDqJu5H23mv91v7O+u7I9eDy2pvdM62Gv81M+VGu6ess
p/lJiVo8PSRw+nOp1+EK4sXm/NEhEOA9MgVZp5oAvjzj7f5xMh6DVrp48A4Jjoer2a8vcemrJ27S
oNk1jTfdEpX9wGf70inIskNQGcyap7RX+FGaJn7jNIOTD6Vhcqq7hemHv/lSt13PFKiPMXirjW/h
Ixo0qvcRbw3IrwlWeR6RO2bX8+dhdPOh6jP/DMSlyxu59YM5vob3lyHEVP3fLLqw6ICmjeQJJo3N
CNakzKbVtMU0J3OpG1rlI03W33H/b8ZU9tcsS5v7fSYwDIvmNNRcPS0prhOa+YfO6eFgWyLe8aHH
mL8a7quXx4/ie9l+SavwSEPcFwHBTNEwQsomIuMpVdn4Ei3Vv66a1ZYBVTv03tDlJvPli9/5kPkX
QlFsErbt4qDairX9ITEW/VUREDGerCy3Ii7iNhw2a2rEZcqmF9pJ+xlbIG1oTbP3alUgEyaxvpls
mku4pepmRRmtmIkjyPebqJ7sR21bkAxrwLe+o6zQ92fIrjVat3tPHqT9mxWQPiIn94z7UItwvkM0
/ugYNAiKexOkE5MUQ2LOkc3UJZ7TU9QxeUrqFy289TlR3XoOma/g8WTTWSkdlzhyaxEFwA7uDQDn
iXiDEfT12CSevw2mPvp218HPknZj7lOQCC3LfvKhQUcW/M7GYMRxjf3zOhiROxEBOwOAAWuCJocY
CAEoKBxjas0hntprT+bp1kDsmbIlKSJL4lImAx4VFm2zUAU4JBC0i1hOv6Wfht+W3tXX/3mnRAws
op3HwgNR9TzbBQPisibf01njYIQpIJKg3T/+Et8L/byFl44H1d747JuN6Ya/1IuSgldNfQKv+fKY
3A2G3iOLHVpOyMTl6LS3nUDfbeN4+MxCh6hR0Hq7KlrWDWe+OTDp0txp4p4mwDLl1+XqhrQBFhq9
8yjuTzZlh8V49Vmg88knZjocwADgHYmDoiOObJa+Wt7JaK4rj6fnqu3bwrThHwHf75V1mJxHFdcb
zA27TnXkVSwVqlcW/JEtecPgH1/rFi/+0LzTmqxnIvAkBtZ/qbxlPiyBhmsVTPWm8cbm7Hh3We6P
wGR4tk2yCQ1AQNlbGqn5lPQKzG6AKe/UVLQYKu6Oa6z9s4uTH/89CTLRV0eCrBgYOommUXkf8vQ0
3r/biuVTNJLzkBkNBsm/qDYVz6g6Ah6Aie7ADg5P7epdG7q50H6nXlg9L4VH/bp0sbmtuh4uj5d5
ksOlxrgMq7ALDz4VzSvtCyHo8grMJcGA2oJ6vTcrHsihPJpHsut1/U/oZL3AQgwPQbolGD6Lx2Se
Al/bPsoyVbgmzJru6OItW99r5+3jXy+c/9bKQewf7/r0yqsM2BxqZrUc2imtdnGYrN/TsDqODuTE
46p1ppo3cLzqg4NOd1wS020dhfaa0msXrRa9qh9sJzLNx8d4LBIorTqdi6/bmtkwj/tIPjMlaK7n
cPf4y+c09XYZvu1cRpE7R77YuaE9gb4arpKlN8CW8ZHGocHhUe1+tHJDPRiQPo8drq2K5H00XVK/
mQqlhATDPPhlZqkFKWQ3fh3zazwvOO41+SROhd9aVYmrdcmnSxJ2moAB5dDYk0uIM3KJAjAcod/i
96ysTl3lqhOZdLBpVx2VXTUOBxZP/V4RPhcRNJIynOvxzDiZS9Vru++6lZST77GtNze2xHPdvvRD
gjHk0Yw8OvW7mtN0kffcggvZwV4af4wJ7jQ3aZpn69qfUlbvOFlxEqSyc67QU8MfiF79IDpW6HN3
MiH9MQ6ik9WD/dmDjCrsqvdeu/obQDJj7i3804e+vVnn3tt1I/9OTAUAjGdR2Sct30lwNWUPV/UE
yf3p0SQx0wb7JpThfjYgfkLnzrGJ+S5Gjd3W45jeIj22eS3N7wjT+m2oA7WZKAbt+E6jVmnl30JI
gNulE/KcdW1XPCbMSPi8zGB+djbtfnt26goyrPX+oWzMEdNldq+c2ag/QmpcnpBxKlUbLe+L/1HL
9brObK7zRfxKObN/u/XNLstbL1b16bXuqvs//QgL0Jf9tPEel0QkYYDHTT//UNaiGQnm/nlK5h3p
KS/I6MMIcystojDKPqiOXuy+lWv1Eo5iLMa6Cd3eSvr0+Fdp/NynoOWgGDu+nWpvOqO5HU5tCAa2
Mv7vJO7S4xyZ7DRjcBvmEGqMXvRpaYCpJ8tYYFxPNjOd6leriABDtrgffVu/1SwPZC9usY2WHTyH
pUizKi2TlCWbbNlr0jS/hDV7H2flZlGIUSbGWW67ex0Lu0XthDQ6b5cfFSfNux/NB+vDiOxNEJy8
uE72BhNVwUnAAHnHyzG4g2a+NJ8OVyGE1QBAdU/8rnBwZWbgxkoG8+1h6MQ9O3Rpc5Tzsux9M3Cb
R8A8CjUNaCcyCUPIxP+6hV9UeCcQYTduxVjVQNoAcZrODGcaiuEKjEwcmtCv9QHHQRwfI8HEYugH
6IS3YAho2dQeLR6jWO0PhWUa5iaa1ZwFK3uyXTo99So+4RveGeOG92ao2dngYOZzHbI8opa/6Cp7
Xzu+/LCCsyKGKPwWJkYCo16/ER/6WCwz9jqMlbxJCvLrXx34Hao0GlKYpUkZj5E+On8w+0A1Y/mQ
TNrue0J7xDRsMv7oxjnMRR/0RzUjyLcRYoDKZtlzX3GYQNPgCg/33WERmu374GS6cIWSBWtMAMbO
E92RLb9fJvr+T9OZglDXvXtr3B01MeuFNfVlSrzhLSTz0VuM/CEgQD/8tyCydUkdHS5JINOizhZz
6Bnw1JIndbTjEuJH7PMfDk3DFl0a+MUp4bv23tWMGk+Wr+X5/z92xUl8t9v/b4cX0wQmiRgu2T2S
k/6/4kUYCz7FgfLzpRnQvpIwBk1vYjRYfI4P3kPjWibtdl5g7YkGpKCpjQ64yezpMq9E//Igin93
2q25SQzYRSHiq2GrfzbJh9/GXmFnUX8qv9+wGLBd4M7rMi1gqMc0T2pKt7UV6pQKvzlAGk/zKaWq
fLztwuW/P8CMHKATV9+1dDUGkEAcKKvCc6ylt1WZiJ8SgVa0USGH6yBkPszd27gm6d5I1r8ZmbV7
nxWeHyV5dK8Pwf0Fsq7drEnCNxmFQ4WZR17tkC3PoQCYb+JqfKWC/WwS/bci/I56oEONu0jeIsv8
O9+zdZ4aLv/npREtKCvry91yl7iizJmt0pmnDhk4jv4Qa5v8zkzQFqvV24grfqgwnhdzksbfpOZ5
wju7q5c+KR5THfHSbO9bx0HRNsGaB+spaiZ+eKg2PX6ipsb97QC+7wF3psWY6OBtCNJ051X2OWBD
hAKChzAzflhMC1S0nopPwefq+njxIjZfGg/Atz81ud9Bu/o/Hw9crM9Ummn/uAGIZGeJ9vwgLIJL
S2Z/krSlB3EHEWhti4gNG6LG+S1jfH2OQZ3+JpOPWFBYDbdhIesp7Nss9/RY4/qLxf4h5cGVgtK/
XoSYmtOoor921O7ZsvY3NyhROg67pyRb2ZctBD38CqfvPniv3wcxsKIm8ksjcKtPr6zVt0Gk68Zk
oyhxyqZzlUzTMZnWPYnOSxd7P+cliUHB86qMrenySqq3pE2y7z1pPghyFAd/gDkMSxM6arYITNnV
WtBWvutpTS7MJHhuRMZzH9LWwRON27fZDI/q4X/+qTPaf6l7AomLrc+sj4hJKwsGTfYy3730Qdt6
ywY/fgWEHELlyPg11f7u4ZRhoi5p7LGi0hYuPvPDbz0ZwsK1lT7ASvi1roofWWjmJ+fj6sx6txti
b960i+Y3qO/OQt/1ltC+j5PeZe0gN4FcVszhsugDQX4vuCJzkv3XG9vM118DFTNxVIJZ9FGduqR5
au9/R9Mt3hEX4iXK6N+Mdubdp82hH/jhy0vmxpnXMaUfrlkBc7HgXzdF/pnWE3gKX+wRPUHMpEcq
cKfWzJx47Xv76f4rmFze3s1NVUDXrYvaF+lpsWzZ4s7m1+weRwqQuAo9N598stgt8RR5RTc7FivA
ZlsOE7nZZo3eiZq+daqxKG8B2RGveuVe5b37a/WRcO81Y8L9nEgE1J833yrDg2PTYIKeuL+XsFre
hhijrkOX8VTNfv/sWVJm8/TNAZ3668PeXnpLUeHhaHiqSf8G1CsQi7mEA0XuZp2zN28qs0SUvptm
tzGq1lvjtfBtINnBtG3Zi279dE/aPgb8mx0AgUKnBrG38UgNhnuyCCtEWXCkWYe8X4pUn0mrAA+d
VWUEAbGMqqzZcr5QKP8i3c6t7DfgBSHZdTJBDGWJABDtHxSGWCL0jL1X7+N4psdBJXRH4mbBMUQV
7xBf6H91gmzwPdgPLmagf9R8b/mdDp3M6udoKZ912tDNQ07XiQz2TsBIqsb7YeP2OXNkfYYsoXZZ
Vp28pv0c10m9IL0zn11PXibe6d3MdZJrH2m03LlQb7+K7SxnhaKGIWnGGbs8ftWE4UUiSfrVUUSr
DJHOO9SoH4XjdbZRVrBn7ZL6uVsdbIVQwPC6v22ieILXCaI84IMGF2EhEhv1Ft+fE99bewQ9YiQM
kI7BjJuxPZpW+WxHCATctwc2JeptiMgvK7XJaTpXN39WG0k8ufFV1GMKGKfD1AOVHWagFz6kiAp+
M8lW5C2z9tpoDWpz4h8DVfUFln4DzwP0+DiL4LsymyhuxveQyW3IkfGZ2iq9MtEk5Qrj9a2CHz6O
7bdHcX+8pBYWt0wu+Eewy5LMyxurkXbwGgHLKMzeMdB0B/to4GgUq6KaQD7EdbOzGngfN+tGS7jq
a8DkRiVNBQ2qCc4EshoSY4jUdVEQybxCOuoYLh2a16wvGhIAVvDW+aY7NxQo5P32QePUw2s4e+MF
rWphImZfelu3R+bxXGVreuzQueU2ZiuEjLp+Cez7VCGeOnmmLsMUUA5t6zMAKrvp/RQpwJUbaElr
tU+5654C5pXBvERHTBxxSeiAo56OM1ojAnNw7qpinAb+knhBshmQuiwHGH95Tax3Xequz5MYWFk7
svAK3Uyd4ypLC+7B3k2V+0T/nk9LNv+YKEV1puk/5NX4pib+eGqBulRADuifIIwIyl6iNwimDW+A
3PycX3w2Nh8owj3SJzE7zj1vP2ISbuMWsrw/VaeHwLTWDxTYVoXvp3WpYyaepVl00WIA9Vad3Coq
5I8Qssemli9yWEXJ/DbFmVDkuHDEX+5yuhbI4zUtxY9SiY31gvQbH7t203PPFVTMv+bAgfcIqSe3
EaSi3Nx53Jj7/8KukUe1mmOGUNsVVUk9pYBOZFbTixdqhC7w0aj7rhRngvBJENojy4y7pfBXYUvT
kWaz+hbmO8Dl7dd83sG2w1A9l7HJwnIhJjvakL0ujxNs0M/kAMIaRBabaTcI7i6PX4GwwRGcFDkx
pk4UE9v7Kuat1IjUJnPVbuGfZBfmaKUOihC5XZMoegbHsxvDermECCJeM+egKNXh1Wb8I7w32mjK
3CHp2XvUV7exDemMEjFtgiZub829GU48hZRdRr4tRnmlzEj78niZqzqPYj94frxDsvQe75o/pM+S
cggmtjG2VRjMYRQV1pBg+/W+bwf3NIf652Amhc5hfkcxqBKYhiqDRQxAHnPzE3gl5Hnvv5Ky8sq1
ZwbG6sR2CNqaAql28mpStAVGZO403YE427m57I33gVhVXQjVeAh+x9xe6DriOCAre/9pw7ofXuqM
fdV6nCOYDKuq8ySl5TiaFM/3/7YKHxUZgb8iGFChYHA+2gNZAWtaV/sSdLN4Dm0HqGh4NlEVnbkO
q1tSVclzIF91nzT7es0A0d1vlymAWZXMTBw7lK29X7eqUHhIjmGlRf74BHtDxS4YqQWwubHBUP1V
HaaSFqd5tZ59SQbHr4FXb79gOUUQyO1s+zpTDeTBLX4Zzy7dB32AHOyc+Nt6asgtyRS5rSHk2GTN
YkxAQXbgy1hvAWvkYqjYbm2k3DsAKtdY3DOVbbYxPtLTsfb4JVIkzDPXfsAimm9qTUhBKDpSP+nJ
a6SHo18hvzm6ZcRsbn+2d9f/8cL66NQqDeXLRQx6Uk13cxgVS5bIm4mRYIMQGV+W9yAYxu9BWpVI
65uneu52NNLs1dwHQmKbFtXHZU8yztInRHIQokjhvMxVg7QYWB5yL7Mc0ivaPNVs60wHp8dLOA7T
PgrtkXbOHvV6Re5Koh9yI3D7SmUYe+4mlw4hmTTfwLKqI0n9NqejxDXAkffbTPgzBEvJNU48u/+S
re9KJ/YPqDP7t86JPumVLycqvRToA/mlQZ6epoDEJ6HTfAyFf1uCbl97L2Fjs10TZLCKDDk9XuY2
/CQmHXFbhsIeB9lB8kQP+HgAIwGsIrRee2A0xU0y4GEC3s02wUzifatRQ0ePyBeRNuE+WSTZRJwW
Tavs1QWNRSQKv0pHf9ugb4Iatsr8cRk8XgIKYQ6+yVAGyfLZpkxejF7MdZn1j0y57lWiWKG9US8I
1G+lTPhTN9FtMvLqaOvmzxdnyVcM+dW9OwHvIjZ8Fa6c1QD/dE7slocjRI2J6nzqw3azLpnZtHO9
vMG7ZycdKgRj+k8EDeKPe2tVaIQAighOVWla6D9h2rY7O1W4wfv1I1J+WnZ0dE+JJ8yORcIAWcQf
It9LioVhMKumBAOvG5f3yguQ4UtdeHy8BfJ0qucJovIIJRKJlvUFX+WpvfvGruYeVBbHy0gCda+X
WJ9kp9571tm3hVXr3rBo3CVERN8R1DgrvzPbtuvRfxQyANqaTxy3Lq/ZX2rab+OQJT+zBVa5aqL2
lDU1gryooydF2jWXd57kv7dgJB5vuWbJPpJQFSP0u3Gjkx/ZxAO4mU1wXbseKUuz/KoUbTYCs962
DXn/PE6CbTMdR8XjbRpFr01Mxov0AX5ZjWE4QD/8trQ1nqolcLniPXjCiLGNuIMzYYvkX8zdldzF
nVHG/Y7DxVpaPRdVY+OXtRPxCwz4D4Tu+/Pjt2ZXk3IBu5k3WpCvf/xEjDx1vfzv7ZASCS7b29is
x96IhmAMjhX4JOeBxHYgmJi/bmqRQbWdBGYzcGIDxJI8giGO1LiiNxTX4vGuEY6/QQDPkOPUSax2
LHM4GVCTnuq++Z2BTABOgQd0Hit9NC68OutOyMvTP62gG4QN/2JPxfJCUxjWQs7VaRDT0UYDe5V+
u58ztxer/Wv51EJ9uat0DfL/RYa2A/eiCnahj3vhcXHXDuWnx2WTW8ha+aNkNpKQM5qa/svI7NxC
zmsLRud+XevGfshOjpvBsHgPSc9+rLHZWTJOV4RU38gq6gvFAF5gXPd+CLoiwq3t8jRMdsIgz8H4
tRhZkQCv941kYtNZVAzlh81HXa9PnfX4PjBGFWjosnOAcBJWRfD5k5LlLEVvv+lZ9zlhKZydcCoe
jQyEvumGzrt/Egs+17kf8jG16vi4axFkwNRKOrXRqhSJgFjxPy8RTI1iDD6JVh4KOCQ9nN8dIsji
29Rpc8YOhKlYSePdaIL/adDG2wdrXKMdQ2XbNqYPfjjoUyWjiTn6aqZvsVnyLgk2Ex4tlicZVgzE
bvwXsenNb+n8GvL5mWoGjHIZ2a2R8bIfhYyQVWuiZ9msMJx7tplbx79OQHc/FXOt5SWGgaOjGmsu
ouXiKI2eKRPxM6hNBj47ybFjRRxi1NiPYcXT5eThq5Y2yL/xyg4XbTAK5bOtZBFG82+1pjWoMuaL
YgggTngBWw9V/d7cSTmqJD+vLE03wyBlbmkXnIWFzSOj6mPFmJxPTd89k8YMW1OpJ3X352nTXTo1
g0YfqSyRWLsxMapd4snpRKSH8fIOCHV2QXIVl3JbSOiZqqXVqQ8AtKCFig4PcyABtFFGIYIorh/t
IcncFhmwPpdkzf5e1IxNI+kyyS1tk+Ts+08JAusv3rQUQgfLG3pv/4VNw76u0/DyuJiRavcK03di
HwHwQ34Jmy7uZtI498m+MukN4qOB5dOIS3yftfB5wXkd2hzxsuwZj6IuqbD89KVU+HPKb+Z++6yo
R4fB3ttI8oqE57SfDPRn24pTjZh+HFt5wehe3cI66J8jY/IeXBpUCw+Z5DteECXIKVajuolhRKKl
MdNn1zaHQcPzbjSC5X28fLN81LfIoaJ7GrQ0FVEBNTB+7vi6F1ryS4vA9nMUzluyuPUKmPcDuyDM
yVsdgj1Vn9z6sMbyi2re0x75pOz++wuF8AAD6fD4rx6/1VruQBjDc0fZ0kCSV0y/axC/qOwJuWw4
7TEU67qT1wm++g5kcl08wP1H/9RQfJ5B24PxpxroHexy46PfGmzkFV9D+11+f5gxsdXx9X4t5mg+
cU0lbiydQDg5CckP1w4wZAI+XQnWTCCXMA0XAX5x4wCbbx5qq26RNaigfuOYFUGm6bZClGi+h/xW
KeEB93jiFr/FcgZUvwIC7VKahZeiQ1f6QOYZ9g/tW9P+rOZoOlhLm0KxqDpI6F1F1UF4IapDn0ib
3zb22peq99Izcn3PCpDmcZ2kuUwGuCRU4C0+2c++A2vUzp0rHwK9GsenB/vo+RPNTRAPYBvRDCNB
Zq8+0GdUI1Ef0fYgCEH1DdPRP8bho1SAOHdhOP52PAieatb9mjwIM8kYsF9xb+GvoTbCe//eo/cs
+ipBDoQjUdh3OB8BmVBOGki8UO4yl0tmvQtU7YpCePkc9LJcewBzBWLiR0EsNHPya6GWbFsevMSm
gbLH4O8oCu/PsjMUom1lq2WfIUc/IDqFbKe/7vQCRryvXYuVCewDMCTP4ifsZcMuDfCVLvJbJA34
tIWC/5xF+CqhwVPc2uM8bcLBJHuB6b5YyEg2znPNJsPeqyZGpaiw1uR1sQbLQzxEBUg49jsnxmbT
VAr/b7FbCe8QdmigSLHOFNYP3bb3OgxpzScbYYCDOr9NdHJIAyUUu7ngeYQ+/P+BhT/QkgKccbjQ
2XSqFgsQPn1JD0oovlHK+4CfAc4BW5MaZCEP2OsD90Y3QNGxssPH6E4zbObicMsiz8NHi55yNQs8
3Egdq7AfNqZpj3M3QVPsuz/BiP7K8W+TD3E4ggC8AXizwr76zYwE/hqGe7KS+0Mpqw0fZw4rRG+0
SUuskVifITcVoVPfYLV+TGv/s1kL4bXepov6GTnLAPLh8nuu/vbZeqsa/buOjLgPGbIEQV/iyRHH
en6ifjVsq84boABn/UG5e86g8rItBui/zDMbiu9QWrafgL9BJ+mvokmxROhDmbXaqgYCSd20CbB8
TiCyImXsPPuPe/F4yqokLCHaQ9LmGGMmfz1R78W1CUKhATI9vew57tlU5pOHpRlz1hk0jrzO41q/
pGGiLwnDJAhuaCjWCSbLarHoJwN6f5pJNuzgVWBtgWy+3XX2MxV8LDVcghoyUBrRU+8xmC8pSI8x
g867ZL7FIrQJIr9xYhfiOeuaakNlBo1wwS3jmzDbIYwcRBwr16aXNRVZGUXstjTxtFv930Oc/u69
yZbAdii6bqyI4OjDnFuSsoH9n/jYy1IlSBJH66YXHoX9i2Vn6cs0t3PpTd5n64sNuDhM51XyOVAR
l9DbwiKVGBA1Gi4z2z/ZjJ0qSF0FWOCB4rIu0KvY3KqyjcGAJzXf1Y1/51DT5IidD45kp0lloEpc
wg91sn7rul7tV4oudkBpAEsxZgiR9GGVAXVrdlh1dfZcEOy6zv6teJXbDnojMhRYB0MgbnoOGYIq
RhocxZiS2FywcMxbuzzzerbFYzPkMVn0c0X0IWV3alwgz7cgrpawGtvsvCYr/RbWce2BnoH69YpE
S3fO2n6nPC3ROsGZCREy0m7A9pms94sArUypwMBT0hWUjxcemtKqHqC5nflB9gRXJ9CKQHqv2Bt1
NllzaOR8nGtcT6MkY450+4vCDwygFzdDKKc6hx6592L95A+ZPkbiAB4FIjpiqy1y9LOiyC+QcZv+
GYJaQJvDmhTiC7lxEp+YobHdBlCmnE/+kJTNW6Sn5txCzsRNFUFipEtU+JS3G8+Te14lr+gAsdTH
H38PlILLNIBZQjo9B/p75QesYBzAifK6K6DBn6lv7lGa5lmLoAXXX+Hr9OCkBN2zA2eYxXmW1B38
JJsjkfMnk6nbxulLPzKex46JvTbYuIONggWMklnLkx5J0dGksD2TB7FGiKYJTORL7IPpbwmWj9Sv
HhJfACPb73YGErnUcXeYqGy2EyyOjZ6Sd5DxyRPBd+4AsBhN+BnfeL+jY/tvXBcs8aMN4GG5btGV
ZdgkgqhsKxeJRXI7REjbXdz6uL9XEKiRTs6UR6+sGiBVBVApQE6UcPR1kZG5LZRuohL4RoQI+S+I
PhdsSBm2CaNgTGtdn3y0GCgM495LQc+TCj1oz+Zdb3FcXfbCGAQ732CBjT9dEPCVOcTPJ9xZ/i7G
FxSGLsh9Z/6ECF1gZpt5Ga/h3w6mdNlykJmD119CArAPovSYryxQ23poRE6rlW6U/FUl43CffaDi
acRQB/iueZxamQc26wrDYNhgNBXwRXoBTNfs/A4q1wA3qBQIauZjgk1y4QLjv6qXJc8CbPWR8aQ3
VWWaXZVia1PoQ42te4d9LqO6dgqHoIp7XKXDNi21g3tAPbGglGCot2YOtp2E8lm3+yntk3KpCPxo
vrHNsJSVALwEgiYtRNPQC0Jusv7nzWADKou2vcaFVEoTTttohB/OqnQrOreJZUbzuv3wG1TjKQx2
qIA6t+DU/hdR57UcNxJk0S9CBFzBvHYDaE8vSuQLgpSBdwWgYL5+D3p2Y18U0kgcUd2Nqsyb9558
zeTwQTzv0bWcX3Cx3rFRt4++VwGZ4INDvRwYKeQLZ37GrfShM/jdMQv8BreW7fuE8tUWxQl0l3jO
1ZfisApkI78qo0x21YbkI6MIgkz9ricT85E1c8eO29jDgE2UIGfkfhYKr36plhGEDclfFOtsN/W4
hWJsrnMmzaMj+3fXJT5jQfCY48e1tJfAKZkp285qBk6NvxgJPgvyAQZmbv+xFAUGNXIcpOtwMayM
KVfBJctFUu6sEUfLmGh/hfRIdMbGA+7EOkq0B0kbfCSsVILgeueffbFNfY7anNZlRRRFtRtXWrip
ljVvUWYGyHb+3jA+HB5R/GAGNzQWALNjZELNQdBzFoBD1MhbyxiB0LDYxVZa7buO+23pUUKSeThV
ADH2Q55/Y8nC7atl1zn2v7Dz4NpzJl4hX547WI+V4kDtS3Be65fIKOI88Is06789V/7kk//KdL8M
DTwlGEtT0iiTbj/JcghMIEF1RTwPhyBp0mX4nKiwDh6dJLok1yi2KEtNMf7G7MnxlNrHbdvth6Sq
Q0bx1q5eLN7KuDIecMhjCergLiWIQlodzpZ4MorpYmGRf6vrvokoUzGLe19YnMK09wJLH0B1pXyq
6WI0WXES+6/EYt09FjvtPLeOvSvq7Go4pUklXhTwv1LmrePo7NO+HPZeX+U7LafcF16Lnt+sQV7N
xVWrGVIOOUNs6TKsbNuTt7h/oP196NOswrhlQizHKTR1PJOTN5rHCWWR5OFwJeIdL4h8se/8HEYu
cnuppsDzx5vKJzxMnfZTqHfTbvoASNwzpnVjZ/PY46mOWpeiIG2oIUg7vgNUcEhBgs1THXlP2CT0
qamaorlIfxlcuFnenJeFWssmIk31HpqQAltVQjAVOqN6gmlgEPlEahJVVS/bB205ZT2gLLspiZbH
nIvUfmnWkZcwG67MwcN+unjHjJHp9iDY3OYVTNTA6v1nO9mSvqV5YEoMHRO/dTz9bl1vF5MfnZWZ
oBqvDFxFTuR+ohaHtEkbDbOSvFZ3k1Xi0+yURTiX+e9Sx4MJPswgnwi9c9KBRorC3OVO+mxbc3Id
zQdGElm01kh+Q2wh5Ff9mY7Jp+5SpL5b9yuue4GYwWEKPJLKSOebreWzNJP3sna6k6n9TttQU0Gn
Sthifc3NOg8BmYnjoNRPOHH5ARmc0qtceGgIVWM5aGGpyNfFN8soIwiTSa5v2wfVpVnbh8Vzzs60
VdSl31+ogeExMjypudXzhLaed2rZV3pHiD5uAzsf3pZa6QfDNY7EIrQIi7G7m/k44IA4ynWeD1gX
eAIkHFc9L07OcBBr9mcQi3vsDPdgd8oIUlMRIlp5loxCd47dMJxInI7BknMUNKsD6sUIm8ynQsov
qj7nsRvz2EMZ4g5+6LGzo16IyB9MK5rrpQkG27wwSUD4LLKgEghRUh/3Y12Ux5k00xoPf/TUf9Eb
Z4EbaBKDldPJirtfgAQQwiyiAq7pGrB7D9ZKANzN+7OnuSIwgO3miBEFPiss+nJ4HQSHqVVbYl9Z
w2fp19rLzAwtg5vhuN911fsfuouJCchxthvFQO8yjPu4kuJgl4m7N4WEewCCLXbR1DLGL0kcOwwJ
YkkXZJhBTKx5N9fztOtrvTgU2sUZ8vhcWJm/rzXsWgJVfBjgTjhraMXOAKnQSHaeHqcQEDOGAzUK
MxYlu1KHibfYgpEV1tJLI2eM0z25t/PYwCH0WLqxB1rz1LjYTLrJOWe+vVKiNUD1iKGp+WeS2gU8
1VSFFSdrCm4krFqQwz14uy735SHz/1JopYdqdp+Q/HdDqRibNMsGI65gZXjGU8+hfPCYpCMOa2Er
1JmX+5YWANvEGD97Mw7EUuoBpBURAMZccZ/svHhKoU+tGISACxpk1b3R+gMXND9C1DT2jLz2MxYm
xLUcPTGlUIfStBOJ7CNlEvddpXCoOjzFu3IqCv1dlhlMW9wIeV1Y+8GBP6BafI67sseEggmwCDKj
2Gc2XvOJ9G8wFPLTSgk4MRB9tAlsHTCXdniEcW8g35sezyMO2qTrf9YEPSMaFRw2OYIfQfwQ3jPI
rCE72vG4VwON6uhVTAz5Cbm/+SsVwWCg4EiMrGXFgKM52TF0r3kyHngH16NaOnwK/g9B5XeSVhVM
bvzt9uOphcUTMjEGvIgXevNsMvIpG4ybpQYs2+OXHnrCZWAqiC/jj2LnSIACnkTmeDCn2jxIxwxM
A7NPAxHSLAjPkONfkH5vfZ9cumoZQiCg9VO3XDuNnFlvp3SbQ5FwpAEgSPTaug59XYeWbP82Q/0M
YlZxPjA8cesPvH35oc3Wj4azhdfM2Tm5s5mZedtMqNJUSnxk5YsmzDXIaOe4CjkDbX1B+kwPwJjo
913LDonnRZZrH0fswbdBzWm0Ibj2WWVclhXEcXLBf+gdnVFbiKt4ayCNtNz3s0TH/ipMo+X8R5rl
gBhQTZyHbB1AWrf1dElWFeX69Bqbnn9Ns+XdWsUSSu3Z0NLPxbWe3VqtiJBpEcV9LvdAksWGEDXI
GZhYrTnUTA/PV2f/LkwxPbea8wN7n3XRVvWqy1+ZTeDaxXDFwBOLh1SM0LU48qjDgi5LuWJHf4dJ
S+1svWp2mDMFR4LNwH55mEetehC1jiK6dGfwuu4ek04a+raFRpb/lJh9Qyrf9FDOdG0dtpBI2hSC
hLGPQNgeyjmdCOXS/bqJCfjgjhfIxMEweSvHkjHoBGKs0vsnPHEYviroksIsznGq3NCv+pWZ9vwp
6+bV5zvfTRlOJ4UVWrJAYJf+KrNqCZMjVF4gnswFhjcdusADueIj08oMe1/6I2uxYAh7sKLa0AGv
4BntbCscWyvqYPQsbTfv8V29NKjRYTd9r1hiw7QioVnV9aXvxuM0juujmfNE+4Ja2JYvjH9Iv3n9
TmA63inpZXykph+ZbJ3Q1eYhnA0ydeBmAt2ouFigh1PX4nogFhqgmuMVr6xLOXzlbeFeDbkz6lhG
azyfehz9e6zpXYgW8LCmuhG0Ijk7o4nTqu4D3WmTc2aDS6em3U1599GO/bsty2gpTZ6OKh8jr5eP
btJolAfLiTO1PfTZ+CtWqXFstOKbQW5yRmO2wKljs1STjW3O1MJVjNnr6DpnbLYwxnw93a0u6IeP
cayH82ir36LM/46lxRPjjzQM87iLS3LrWf/m140IwaWWoV/qf8vJfEHmrQO6uZleysXjnX872Kej
qkuG/aG00ZNWzP/BAHxMJum67yaUjNXO1VmMxY8mRxFqSqDKRoHOn0stDrJ15BHAVqVn5aF1suHi
dstxMcaEk94UR2D0T3k6gbJGtnJcNUdmIgTZjgEcuIsvSeQ4F+zJPaTCKgKTmtC2x/WmV+PR8oS1
G3208FghNdGAMu7RR2ifrdsc4nkB4p0j9HTteJBqbU7mYP7CVjei/3R6aFi/M5VpRyt7XdyCaVE+
v2Pv+9PaEE07gWfJRifJBgLnjvkCKOnWuhj+u7Uy9suwYv9c/OVhkcR2HqyeN3bEybJPS94jkZmo
1BZBcmv6ntf+YWCytism0giDRvlXY6olbgahiVj9zimX48BwdyeN4TnGHkH57AUiL9s9onBLHuCi
u/WXKcur25Y2Jl7jNirxr0/LAtdD8eiMnY+ouatT1Lg6LuMdeBrkOiZx0Bk+5+ra9bgQ6SmVpL9N
wRcfXZqOtOhq1KA4QnobDsnKRJNVA1fhlrdJvbV1RoR00tqjipmviUrgY2/WD0fm6U1UGD6MEQ6s
xvMJS4CsYth6ucXBgYFslNrfxTLfVaqZEf03KS8Sil7LgNcgjrCz+Nux19zoIWOMxHxG+Fh/prE8
JiVPfoXTvDnlJuJe12kjdOpNmN0xF0Ib8obyqhvL16i3+nn06i/EGB1wA2pxbSzgO+oHLHU/hK9b
x0bmn6bVwIYZ528l6mqP/stT0I/vY605Vy8/WDyGOfyYsJ5HD/V4vfj9YOI7SX+iNJqAGkGjxBms
A4k8fwB49y9duqeVMWxnzMUl1nEjjIULk7/ULq7eqZ8sdzjqsF33k6bq0LEzHhfydxySL/istL02
Jl+TPtlHs05IKHK/7msQGkz3dATteoDaqD8XQsVRX1hMMZfyM4OyYUKFUAudi7KI/MQABHOXz2JX
G0/5WJdh39VjuFj9TRvSx1FrftuY8unjqCI9UMQcu3+mWCdYWHGFLoy0fqbukD92u5phTGJK8xAL
Yq3tzOKGgkhsMAoVyX7eWVKpU2XhHSNg+Vq61RJpk/UTcucCsmSauXb2Y0GXS6ODSDJOP6XWf2hl
XeysFYz8siABTmX1mmg8psqYb7Vxbns4O6sgCKJMvHyO9adfwaCRN332YlxD0sqCWfogIyyzCAT5
fMh+VKeYLRwShdUYyrqGuqJnEM+zy1KUcLLBIYfutj0hLje1u1DZk5fZu9TFkTQwHb/EUjwM7qjz
qo2Kfl4WaD7A/9dJJjS/xgjuPv5K81jtgVERj4u17DyvzsvU5FpU2S7wnZYQTW6sL5CMn2SlB3zg
8+fCm14HFx1uXN4XNbav5E6jZhk/SDI0Vzyl7w4JqtmIb0CKb5WcX+HmNzuni18Zb9D4mV/ZjP5e
sJfCUl9dn6JPxUZ9HX8pllQ0W4q0TDO6gSHRw95b5p2b9cW1UR1eTlXkAQgYrle6Xc7r5W8XG4Fu
5tZ1xJ0tZvlp+Avaec8frHJAbsqI/9Qy6y9TzisF0t0mSMjUAOB1eTXKuPjvB17i3cDIJ0yWeD2M
VfK78fKt5kv/WGTQD3aW9lid/EizPRerAzUyOxcKHOu0c4wyJyGPa9vzzhfVobDo+bECAoX9lhbe
PSm45A2MoLH+5JhsDagb8zMf/86IALsp0Y1bPy5cpm4qdpiNv2dL/csqGh5rwXRa/1mSHmPAhPBZ
2s6v3KfhLoxuN1m0D6q0PuvU8uDTxSejY8wk6gRVER22XagCi/zQaL1xIKdo8jTBzcOyEWaTnR5N
zBYklvIQW+u491bnTSoTF7RHO57UeqASJOBE5ZE1zhDPrUk/tiWl1EoIV8cVsFsnJEQe0snmnsNP
owVE4lktRiokL7xjgV2oXQc77KX1d2Da4BvW90xruVv1PqSALx9HNFLGFYoaf01OqtWRujAD0XJZ
KRsKJlT6mQtDWuzJmAUm9PrdspJ3G+D1Ne9+wgcl/mSqDbJe/Yi1lQtfs+j2RhO/vQc2f2nHs6vn
f4c0Ls9VU3/R2b17q5udsMwCPVD9Sw/T+iARsjPdsPfW7KFP2ghD6muxFbEJTnQBVH5a8CiZf1Mx
/OE1ZytIjhyeZ0n32eJlNuc4ptnqZUBS7uDPuXgu7Ro8+hplI7CQtT0wUoLa2XtJyDf6KVyGF5bw
f/ocVzLb2m0sWqb2D6a28wdwOMkd9irutpGC08sT6tuH1yIyC5O+eOyWUM188HSaMB01MBWjHbkO
NRJHZQnlq+jsmyUoC+ySuOWKOBTR437GywAnbvhk9dAc4g5EAhFAx+KZ/pryDrBeknsR819uGiBA
kD5C+KZN0IuGq0PFDBNZe1DkEy9tZ2ZB1qeB7SGSqIXOyk/t19VX5dkz5p+jl2ZhUjRn9LQy6CpM
HJ1CPXedqI8X5yYZbl2QegKFWSs0DAOnXH/Q9am9QeJiOjYGa4qb2i1xkHX9KvfK4KwRafkjA9ef
gks6Y7bYOXrJ7G2uQQQJAllxelxp4vc69a45j3SrOYwGX3l4BlbYbMQyTprkU983XEhahkjgWw5C
GIPcvTs1D4aFVEBNNO8HM70V5HxCS32bFpxzHHQViSejCJIGEd5pFzohI33pHPPAZDeOVEdyYaBk
zPTKoKvvD3ZTiX1hFkz+xc82nYDp4fO2LIzNRCZPzD3ITaxbEtV5raXd7IVXnuBaEYncQ/brWJ8k
/o544v3pI6a78HW3OhmV82qmjY8Vw0BUpfjoY+LZDAva744Wf8l+Dbqcws5bJFNcPogJx4muKE6V
h51Dm5Y9mMuwSm0uACgJu9jA3x8TqY8F+rzrUZeODcr6tLJ0AP/NQvNF8QkkhL+O04BJmtoVzOX2
YI2QBYaU/6NHx9Yv1jPKCE47h30Czfizwj7ZiLh4kU15nMQwhhoc/f3Semw8soBKTT6lGjAsjrTi
MJaf8PdZFhCbH4mwqrO/aYObjOLIhWTH1DWYuzyLCSnxq9bUEfSaG1AcIhHwYAPPZVOO4XWBCwcs
4HU/ebWWEbNU2T5dq6vqhblnEr4bJeTQgVZq31QobeiA6VyUew+uS7g0/J9cl9eAAIngvBMvGllf
X3LHevND7YDJ93SE8gFnS5avJEmH+XcVl/PRr8Z2bzdM83v7J8YLPJvuWNwQbyBtWA0PWcWiloHB
XDWgk0+OrANf1L9zEuh65+lQDBbwUnhax4w339umRjgE6hs+8qCzFnZ7iKJGtSPLTyPNfqpKPI9+
9nPa/Mm297yaWkMI7oA76tlP7PjZKS0m2eV6cwrv2s/avtFFc3GEtgHBun8lS432pJN5oNy1urDg
YVclNZKwr30lgE4PHXClnU8smFQk0rNiE4NI4hfdBM1nACybl06j/ncz1KB4QyUaFBBtDPnUp4jQ
3TNzzWaHc3y3+sV4mqC5iBQNTSasI1Era0Hc6nuGFxDG0N5phPQeui4LmrQYXZPISYXV/bBQAwvq
ZHgTkqwlvJpBscJnjFtmFy6fIiHfMOBcDCdxgnUFEwbw0D02IML43HjnZew3UAs7nPLmue1SJ9Bq
Su1kMD8dkwh5/uKNmhZR4oiIU24nFQTc0dKDeWbdxWaB8xbvB/dxcyImBYGhsxjT+fKyciJYA0Ww
kYj5lGXFQS3LX1q5crc6fGrpTjStn68sbrgQ43XCTi2hLelBlBJ9WHEHD6SizosyHvy+7aJC1W9W
59wsy1sf5ATFKfFZ0oMGearyFCS6tlRsUeEg1dE9ksF6GdMOUkYrighnwLAX7qWz02WHwzB0ass+
k13kUZiLOPSm+Wir6VsfK4yYLXtCeOcfkRypN9EMgmo2gpB59npdGbStRWVFlMF4JyCqDE5uHdcf
Za1/TiSCXuMtIjIX36lfVo+Azx5k8XsupyekCnVtHSQkIPeEpOaSiA2iDuabcwM4O+qEa6OZp79y
sDdMDD8mkJhYbHti4ERsQ+yY/xioCQSP9NEWc3xwBiuBVmP80FhwVOTVzbDiFgenrgX4mp8Tgj9Z
nsmLXW3LLXTjXU06C7FArdSD+jtmfRVhDdG4JPhH9R9wZ3CkWPiplfysCyY9PWf06vARzkqadB98
c8KzdOw2V6OzWhgWEKvHvgnNbnnrPRZ51QN1SVHTB8RtuU8JMZiVwI2jeqREAlxJIhpYg+tbnKTA
eUEqwp9NBx3cbYsi6RHZsRPkGRx70UQQnhsoo31OSBCUf+3ad/c4uT61phlY3mJEAowVDXHyRnIW
Z3lZ2tz4pMVZAUTKSwLJn4QjogR7qpcyaDDcXj+IjMBA7J0ZvEXlZt5fGHQM6fRsNKxOMnQL40ji
u2ereZEgYtzhULiY0PBefPqF0tix0tlkF/WgVjjTdcvYnMD5Naei8hwrsuZ/ZYH+a46veiIZCPNx
njtJU6VbyXPh6OgPj6WWLwekuKuO8WVnsBIkyDDERlX/0nr1gvqXZTsjds5EmeOI0MQuHtnB1Rgi
IpPiHO01CRnQ2IFV6QgAFouxtrvbGSt1ZaPivJ8dLWxy8NwufH78hBM0maXSqtDU3CJIZ3aG0fQy
OcPiob5hHG4B2aEJ/YVcCwXngRTclMCjX7JzVg5gapgge2otI/cMkae/dEJ/N5AZIVsmWHyoBhXZ
sStJtnffoTLiCIlYNAdvy0Bvlqp5ngd1m6SJnZ3yoUWEwgKc3qo49YOErh1+AzLG/DjUAFO1LUSC
oN/t7NnVjpoyPtW21vB1QnxP+GKUbzT9pjKAzdKs9FRZ5ayphwTN8Tzr7YuVVAdFkpQDT/qXuRme
DINNZp3VDkSp3Q/K6Q73ybUryGw4ZQEfAUTxrcPaupOLetDaUZwT2yaZ7Qy3luxb5OZPpvZkiBTa
o47OZvXe0aJ22q2tltAwejoRN2DAYmYjn1w8P7pzLhp9wqol0+SJkK/YYcnA5edDoNiCfZCCeDtw
xWFNgq8z84GzWJ+4lykoskYkw+Mdx1UXirurZPaJguezQwp5PncurmZpCDEaDRDmXqtzHRYfVcmu
Fi67n0bcZbmLlbNi2I/o8nb3hRo1RxckIfsA/hxfSupfUpz0+wSHOAN8JL37H6M6LC64gL3dPd+9
aVcbb3nIJz6Ga0+iLsP6jFftB/YkALTgXXvCU4iCMOR5FanMsjwkVJVzPvvJWyO9rXJR3zOIIVvz
Djp17jP3Vv+MB3vbkJZyX1aG3N9fCEtMSK5sH9qsr3AiMawX2Jqdcb4VmReuGKROEsfrj74mZscq
nd0soFY0MTFLFuFtSlye/QCgQj+w6i9K1S/+CNLM1FgXuP2lhmAJopS9usZNvu3fKohlqrR+U/4X
bmYKz5kFnHfqAHVzFgA8EWHKlxjkf6iaGc90vvVTNvc9pCaR65wtJ/d3zMma+czugCcxT8v1bkmF
VWLv7yi5CQsESzysJCLrWAFLGhC+8fk+ApOwH4mzyyCGykJUaMlwOhr4KZWZm3uzE7//w69V9mC/
OZTMm5RLpUM1T7KYcBli6QhaxXfJinVYykDVbima+w/1isiTDtbBGOXTyizldfYP/czQecpr7Qh1
+6SzhOSlYQi8Z1EFM0yNWLBTu7f714+sbUt9y30XM5nFBB+SpZUHlxpHIbGHd3KMu8A0mpoZVjvA
ovu/Vok1hmnS8NeYM+HDReU/CHNCCksLTKZ3fq+uCGKC4iCPy0VNTVqKIEf+OlJP/a0bagiYHlxl
jVoOicZei8QT+XVS5dvUtxMhVr8nYUcQp3AJ+fHwWFxgPaE52b1xRn7Yva6zFhUTFTYQ/62vT3KL
2Y3As++7USpWu7BWMYkpkECxI9K0u7ZyF8zTxc3Q+zmwCT9c7MYFT7vM8T4bOB8n/HCaasSfubRI
uqHvjqCslopbicVz9MpG/XcjgFzaLddIAAduxLrkeETT+QZY/JD2bfaASxH3aQqP31nL4mWyvWjJ
DThHq/tq3EOUfdU91vyql7hym7iG6GOue1cX8nuM0YhxK6TPtTFb2Kx463KHccucDeuvOafiq6an
OlXtjwU6FS/SnNyK+hey8HSbNmB+adYxNtjxaZ7cD92y6WDGua22XWkbQ6Q3qmsbL8tT3lFmyzUh
dFMtF+Lu/bO0KRbv9CQjdUaseg3O2rJKIrvGbMXR41yq9Y/Gfw8X0pIEdPl0YeF4dSEBBGnqN+9m
07AiSzVPplk0cOUrLqRBuZBl8i3iTk4Vjx1jbLtl0ZiWYJndJt2mGCwSo9PyBIufcQa5+jseJlPY
qZw0vxllrgw2um1EFm7f7IJdTV5NJgssHq20QA76F2pTdV5Sa2b5SvvjDlh3lwzkY2nZDzLuVu4u
90kTNeeAZZSXpZf7uEa8WZYU+2Of2wTDJgPJVOmo4R9ynOkf8xEuDSygCWfiLgM7FpUlIGZycOfC
Za1D4/tlZBsAoRM7lXs78fOzqCmJBw7gJ4t58ZaBvr+oWBPCts3ZtQj0j2lxipOCWKJMYRxY6M37
hgfw6C2TOuLErWiTN6egXS3XHq0q3fIVCaQsw3Ifpy2sC5o8jWKLtPPkamaolymN9vaWxGlPYL1A
lefPkQ1hcPvAJjY/qjc8JlEQY3baW01SPBplzCR5mc6NLYzdndVLYefv6mmqX7RculHd48v7/69O
dP0b3IH7KEfGHjTP5bG00i+s5qeC2Hs2N/Jgo0KGc2OAgwcG/sB/iAq/u9xx1d2W0qgzBJuqPmW6
eG/SIbrjuaSNw/5OpJurCmfEsG7nRvo616bc+VBw7gcigUrQF3UZOX2JdaCl/WEtBU1y46FZEfCc
5uQ/lFpThV2l9Ov9sm0y+7cY2Z4oIclch+0HlkCqKzRu45j3j4xGrlzS2/n+fz9U3odrNvpjOzUv
E1oC9RK/ZTvx73YCKXT/1WrlrI2epjEaj3QEyy8r9iRp6wE7QsuHQCy29aLVfdgNUn3WAzUuZkLr
ljRVdsXDwG8oBA2BaY26531gJ+HgzcsvYV4clfqn2h3jPRsN81/l6DKqdTQ6C+kYiBLbipZS/Vax
Z31kbndV+q+5i7O/EG3wcRhI1P9Rg/pGwFOL/yZ6StjCIQHAdpt3TYMhjhXlA41XuR2pmm5OIqPA
BWBjNbwzZAYMAjsDZd1yunHDO5o/xGK8F1Vl3WT2fj9o49gvIan1v1yZ63vOFP9xbmO+iTp5gqYo
XkwwFlNhhxB2ufSnrr5hKnuGSa8FtpXwj9vonZoRf05EQM4EIONjDdIvvKMTVDI9zVvILc+X9rRo
bvqjXvyXBQj7w8KmxR9jZqCyuTlA9+03rS0PJ7jRh7mjVF85uAeh5RcPt/mtmYsW7Y1U/9oDb9YU
uNE2NnDUuqxNGUrJau18Kp77lsO4t1F0WY8bn/JFvPzHRssnCABJsuFVygMWEWjcMRJB1qnHTBKV
1wz8BtvejbXWL/9d+J2nfJztDKsI+mkD38ps6aSiWQl5P47JSzU0xbzXbIT092XtktoGDdnX448c
0RGX26xd2AzN0ifAA9fEhiWZFbf7eaKxkxYanWuTWAFBqFGF7CoelOMd0L6yPP2ETkHjMDJidIsu
+wZn8OxyYl07QoM7fZDeSdeLLpwmFzoKsfMwaeR868p/9wqn4l6jfYX7ZE6DGxVsKb38d783hbs8
NV77rmzho99yGqU2wUAMH11o5cZLy/adB8/M7Zec2evqsMHY1+2FsjQxEWvGE0t6mdYMVkyWYXHR
Hpf4xIdS7kc/LvcZAZOA4fFZx1H1OMQNc/ENeM4syXv+71vAVKjh91Ht0XKT9ueCOXAz24F16dv2
rOXbThVcrmcntd9jLS4PRsbcEW8ATDy4Qi1O+6Pfy/zIFYvwBMyI13L7IlatPLE5Zluy0Dw7GkG0
qogxlnD8kyPGSyWr3zY0gqEfWSIs9RsWQAcNyOFXFPB7jWT8Wz3RW2m5Tcyt7a+5U3ePpN7oGXgc
OEuWX2S84bBt/yaXVNWoNJo14u4RaoFxbRsnmExdXu/cmFG0/4v0+Q9JZpm5vrOnpNqXEy5mJvyM
b0SHsteymia1f/eMBHiswjvkt2AiZA2W/cwqS7AFlThh83nIy5QF9BuV3VC5/ZSwvb2Ocfrhdf8H
UISng59MIj2QmgZTIcXj/Vthta/dHhS5NY7VmJ2dI8Fc5CTcZ72+fIwps9uq7x9J4YhXf/oB6eCw
lnn6lbDXc1/YBvpk5vhRoTNPgV9zuGNSR5VV0VhYT83I0j13WztgkI/sCGADQ2XDckXy996yEJ9R
BEAb5ubu7J7uAOP7qS9SauUucU8GTiSylBkong7mMbhAAI895eS9b2uVae4xS2Ac3zo1zFRJ2JdZ
c9gWRxB+yP7pIP0a/P/RXFHS4vGzjqSQcbZv4H0VT/YpnxR5KNfBftgNc6gchtHqzh0w8vI0FVAU
8ZxlYW/7OX0JJbKzZY0hDTDQ6ObvXsfUUrPsm6VJrMKpYygn//1UIxmC/iIDo+nEu+WxFMbPM3HE
4SDelZcydzXrz7p3i2sNworTaGzY6O1YgbEhMAWBpUucdb9nm+zTnTa5SHws+jLA/20893XpBz+Q
8h97GYmkmiU/tCZjQhC1e6THiSGOwktL0C/yKjs/aXH8JiAOPUrOnm7bFoMdlT+q0F2aSff/20LF
60OJjhkkI7Seu8KOFipE7FpUOlOMk+jeErSeq59YOaKtAxbTaTZe6thGSS2677ZbNMbwcDkEOM2d
5Mq5n5X3U5PTs61Hk5HwBYxas6cRZPvbRCHoNQgH9++qNNILpt4kGFpA2cKFlTRplg/ryjzqRvJP
IRtH5VIxXL1v9pmuGFGqo4+d57D4zjVrh+ytGq5U9O2vwa6of6STvQEEcf87d2w+ANtXDlvUI1uT
PvIa397z2LqR9Nhi22o1j5NjvdrgULqBvVhuKn+TyrwaOrPyjCD34xR7/widmQhxzr8aUuFT76if
a2aPERRGpIHYjt8a1nyqlCXwGFn2OKPHx2bQjjMYPQDgTEKZHZH0LDO416yfrqo0xqo9gpLbCnht
YB3J/VBJdI/bQgwBj+76kJgrg0ROssnl063S5cAeZYlRktCzSFF869o5KQwyV9ufPxMW3l1csXoX
zsgCAgwzr5Iz9rXlPIurdXrrTZpUr7TfObbyP1k5PttV5eEN+R/2zqw3bmvN2n+l0dfNgNMmNy/6
puZRpdJkSzeEbMmcZ25Ov/576KQRWycn+Q76ohuNAIkQyZGLVeSe3netZwUHOmvjqqSqvxtLo76R
PLaLpKZ1NhTKXX1f7ecmN2W28fT9msf2PpdDeWvUFbVpg33B95QTC/b9fmr1/ffFTMz26drWGcak
lpnEtMwZJN9/OlbBM2kxHXhHr+cDceU6Cuq7wuhN7rL0DiLtr3Zq7qo51qoqzWvTa5gAnO4QmXjB
5XQCWaLWqE+zh9EfJ0AR7KBSjn9ihotAOLLoLHYAQCAu3hnQWQ8MGHRRk2KPbpG7IvSuvv7+B0nq
ix2JapQlq/DWn0sKY+p/Qy4mNhiuv1JetTYEcouUXBOYlAKn7tLNpDxwpHztkNvQGmfu0qyEqKrS
R+037yrCXB6cCOxCb7hXK4/v8cO18GYCOZvFmE4aJ1zlClYA+/2RAnJXL3M93YdDQ6acSv2z8pAX
VTIpb9uAlqzJotEuh7KxVrg/P6OtBDGNZXsprOrbhABhn6INZN0KJCe5cPU9DiXzNLq/ZFXtpxhr
JOtjsBXEA5zLvGObQzcDSwKk9NIPkcsNG70Yxp1WEfE2s9ouYZ1dfkUSC9vbqDAhZA0Q7HyATmpK
g3B+UDLNUavQdsLZrcDBGtQVXZWYDKWqenSSMaYIR0WEsPoDHww0CoWX9fuPRl89Cug0S5EZ5HO5
nJAbL3qpunybZuknRYvzRmvES+JQFyxj5v3cuEcb2D+KDkBcoWai6PeJhJL1TdZSFdYL4TwksX6O
Qrj+bS6ggGd9tv8PtrBm0A9IMB3jXvp34UDP6cYRXyZJsWaZILmrcJFtzapm8blN/BtPPhrao2s+
1dZTYz+gUFnUprNwcd7bFqJq9jympa2Yb0mRWR5yY0dIsAVipd22+U62K9VUeNZfxubaqOtc6P0P
3Qxzl1KTYGdhXwqBy11LDwahEtR5g6chENQ9plXFjmvAxxjBH0W8XX2DMhRN0R5hzY5i94vuzYLZ
mgyAZgS2WclFaFHm6AlZqqzmiaxJ+qAh5kHE6bdNa9+j21zjzmLlic37fvC+lKazzgu4QlNRassk
ELdN2Z5MQCLU8LkKO96leEWDogON54psQefyKwqlR7IJubtzHpLMxd5y4xm0Y6PXTfq7ULULT2fJ
j/36nkMl7CO6xrijW694aHBcgCNL8I+0FF3GtYZVG7lz7ye42kNyiiClGpLOZmXRwZrIRbAzYx0Y
iNpRbmqWTsqY5PaRIrrL67/IUjU/hlOYurAM3aA5ahuOYXyMrc3rqvTaIa6oahernnLXzTh/SeRt
0rDdr+yxpHnFF9co+eK4v337/WdBS/Kl7iGDqdHBn6neHqygAnKg5SmJDpaO9UgI6/rrl5LdbdFz
7Pn3OVB7zvoO3ovbX0mzhH1/yP7+8dv/VvL4/1yo+OsbJhgEGW0dfW1/DhW3JZTdfx4rvqkjpCba
0zuVvOj137bzd69/8Df8FjRu/UIquEHdyCCIhEFFHkj/3rSkl5u/WJhPyQpwPDzuMHx/DxonhJyM
LkM6UnpgNuaQ5TmmOvzPf7fFLwIzDshNwwQraZN3/V8B6z/drt9v378xod8SndI2vOaHR1A3AQeb
RKCbwpG6Kb+HI/2Qj+LpbWej39IoI3abgICFFjihYnsNNXtbc8hOJ2IsaYdwGKSntiiTbmlg+frh
A/ztsn68DOtDKMr3y7AtqUtymByXbuLP+TGahSTB97kMGmVw9ZohWuSIBFZCqxG6dHQ/CC5jP9GK
69C1SzK5cBdFh9Ict24fXDmnsz3XNjZtfNWmQBrrfQrWxi7tgz3Eu5AwA18btlbS7vLkUxUKYHr+
p3ioXp2aHpYvEdboh6rT1oljLO0crtRfpUJ/TE769T1yO03AgrZlfgxuEhTsJ99rSHsuwxkviXI7
QEDO9twk0WDAC4pBNF0O9tOo9ggPZIuRuMqXgXwcsDQrjKEkAK0GHBh//ul/iKv+fmGC9GyHgGC0
IfYcMfTDM5C0xIwbviLjk5zGIgz2IIARBMRoIPQ1lXHsX3/+gtY/PnU828LVdUfnYZbfJ8YfXtEm
zkMnt0Vb0I3Z9qaN/uTdoxgcZe96EnNkwFGNj5HG2UIm75Kup85dVSZrRPvkV8Z6sk6aA67+ltIu
0J7uHq7WRouBBqPA19tlhXOhnrxdWp0odi1ynEBgX5aWxs5F7/4qE+sfP8Cf386HFOomAQ5iObyd
1nib6PWN8EwyszwAIq9lv3GqDudrsp7YtfmGQYH9dqII4GXtwkkMoGlrOrZrc/xtcv5pbv5xVH2H
f/8AB+fGcl0uq4vnCSzG3odks8muKESkE6OKbLw6zM+u4uIiukXw79kobGg1rDhUrxI0YZJUGDeo
/mJkf1zj5muwPIY1Hy+zlml/CMs24wmI7RBoC1Zi4NrxlMJWqLF1yaT+TK7lTh/qpWW3hypylklR
HkFOWoN9LwuxUFa3tr0GWpz7EJKEgsfn6LjeExLsbSy7DVSOX9ezf/6RGXNe1ofPDNOxDmjSZEvk
eh+uFydBSa2fUao8GC34ZfwpPTmaoMgXrGMH86i8w/+/zaMAOZiGG/gyVt2qwGLVafQuEXKTj72o
zLfJs69JSu+gIeQyKza50JYKq5KDuDj1V74mTuOgjlI2lzrCfaXR1aEFHNdq4wzxMsNtZLUtpd3h
pnOzBW3KgLhUbc0MvQHSfkiYEOlDnhEZwMjKT6HkzyPIHIi0usR9LKgb46rEMN/fzET/Jiy3LcOo
7akuMtv3Mtkx6E7JONHAbi6KTonVSZKoKULhpjtPfo8CV9LUqJvqri7vVX8bl+cYQqXYKSockk0b
V7UA235LJhW8krbeeKfYqzZsTl4ot35hG3yMhpZP8RJO5lH25ee4rC/p0K14D18VZnPki98EVjyr
H+4thHcSXV+iBWvZ2VtB0mqC/KP04VXINS3WlXJdUBF0cJDuYYI3ELXmf8HVN+YMrn/+ELA8/jwj
liL38XbR5bQRL3rB80z0FiRRgmq+d1CL2Ly2DyDHFJj1Q+cQRuG2YtLqVfVeEhHA/rl47Yxy9+fz
5h9f17wzl8guSQ/7cF05WkxFk5OOue9ce+By+nnsL5jUOWneaOR5FOZCfLJqmovaNmNnzjOcgOwu
i+wUT0PyF6PF/oPBwvZRF7ZjGUQCfh9MP8zjTWC7ia9jWxV06GycOO4wBYuU2E3BHYobn8qEwjwH
15XgK+SHHlK/aXgZxZvmqSWI1UXqCUTjlDcJky4lqqQEtathUJoLN3a4ruWxprByj5uWWXzio7cM
gjOd58AzjrR3Nkb0VQD5NCOYLyZgWD3HOk65Gn1Fn5z/4vP/x20K58of3u+HCbVRLtvJgJWSSvna
dIJlw8nLpBleo8MsDILPyefwk3OU6lRWO8QEL3k0R1QRpFPgRPuLy/mDZXTevZNrx9w+r6M/P6aK
xSTBc0264FRt/BoYFY7wlu9TCp+zM7hiTa2VdUOPa21a5U3Mc2uHfzVcPmRQzFP8T5cxX+YPT4EY
Y1p782XMp1Sd6n5MoRzt/INN+OCfv+U/vgG/v+MPKy1JkyAc53c4Jdra6dIVtf9lALnlz1/mYybo
r2+JNCNWLIOv8sNA09kuwTuY3xLtgTpQK0keDpsUUYBfm6H3PQF9QsOW7y0rk9h7o7/VQ3tFFLmn
rkrVF9t5G1WEPGAzoGn+88szbGO+gA8zlOvohid43i3d+D5T/PCZ554flFUPquJvTtjfnLC/OWF/
c8L+5oT9zQn738gJG1rCkEbQ9sTeHnX8JLArjYvpQiFSCg2MKktJEl72Fa4sm9eULJ1lHoi3qS03
bh28mF09bgZRRYvGKS4Z7dM26oN9Busi8uAXxGb1eWgVHSRXtzdZ1G7R7J4r034xZao2SSj24LRe
U8xACwBI+hb0HoSd4Ba2ilzFNegUwkOeZQ0RBys9XuG4uiW6BYcIksZF1WRnx1Voac9RD2zItyo8
LuUlcvSZx4AfeCSzqIo/ycrxqKHXXwbzqg/FJXVyvh8x/rboejAUIDvoA6JwVb3Clw7sDdn6vpRR
he+tLDB9FxKARQSSUycRtSk/R5p5VVqKNBJLK53nPdAgZ9UNY8iZEB5lOFHVKgPr3CTuG2aUKnFa
ts2wXTNF1zQLYoQZGQQhf1/0QLkbl44UzkqaerK9r/UCzZY99TP1505VRrbOMCVz4iFerpYoiYRT
vioh38kAvQrPP4Rlv9XMWUwNJ64qh3HrOGS144GxEBPZYPQnKLZG9qpswgKqgeY+uO2gFeUSAQoF
iPKL1os7T/Q2SN7hzjE7fD96TlmmK0ua3OWdb6RqlZtlt0vEoavMk26pZVNRioobwoxrM8d8k4wH
MkxpEKvogqulX9FhoYliBqe4BgNf9CkgSfSSaeugpa/EyiS5ajfScO1F+TZF0JjMVC/hyWAe4I3G
q1wnrtFsSizY5hdr0r9ZjZ3sBqJzF5gDFoD0Rixu+lcntRuOI74BFKvw1+z84ZeP4Sf9k0z8fB+2
xTEQ7ltEDGlDgAdKG2wfnoPvtvLVOjaM8bbyX9OJjWKelvuqHrLzgBYNDsALrsCzaE0weJFWIAZv
4dI59kQDdKbE2cFFz+i4yyLeDzlhP+ilHsHwcegCkuLqeQGlCevSUI/pKo0AppfBROikrK/wsDmn
zt5EmvHFhMaihmu6subs7bGAwplTYW2jaA3pStDnxvS38Er6Y4NPqkLfoUOEJY29E+1fABe7v+9b
sQsmuvmT5smb0ISg1uNqxkvSuvKrBGI2VuEz0lMovUR6xObFd0aqI/5j+RKWxRFzjr/IajrsnYrW
YZnvaNWvhUuva2pkujSDoFk4XX8/40qSYChBK2CMmiRJHX7C8FLla5MwAio3vZNaf3WGBAaqLbex
i3aAR4MuVMdfZrlrLPqbprabVVZiTBd1ctd0uIPd/MnBzZxT922H6Eog2KYN7Hc/k6+malZdxyBQ
JlnATe+MuCh4wOxu2AX6J6za9KjHjVkVXw1U8VcXRytOmXorZLnFZlif9Ay4l6voonWjWJpGta5R
bloZURter8O0wN9RxQ+lVRxI46TNhEBaQ/NONpbflk9NV8HNyYguyGYYOl14yFGj+iyBaq6CSVvF
KZkVcecSYhtBxiJnzSb1belJAtcHwu2yDNZEeOlt7ThZ7bpriE4BXkJv+cBDfkpEeAki/4yy0iOV
MMCs7LYRnGZ0fmajfe1hEJUArIaeWApNUNUs4pNFck0WTlBUyTLFYc94NQOPWDt59qJuNwiqrKFV
FUzl+W0NcFGm6QMddCIvfTpUE6kFgRFn60jQZtdLBvMY4E5IBvNBBU6xqgcyyGoyct+jGgbXqLW3
ZosIxvF1qsM4PrsoeGGKb1da4ZxGHbxOZlfnqe5XjpPhLkv1G0HO1qKl8j6jINHMBXtzKHZW2l56
PXhV+F2Xhg1OFsbOgoisI2HGN9bg4fgyLvZswQc/ABDD2GAKGrT8ZqK4vNDq6d1oHGcVlwhWLThi
qTjgy+df7zFoqxORXrdgh228WzlsGQcSyaTNvWRxjSL3iyW5BYGkCWWZeIjk4xg1n2gn308aoTll
i+oeDGKG7iIj+qvQm28YVEHkZ9VnFSEcTa+WXm4jmIXguVPufbytnASvXqKOqkEMmoynnIioRZj5
D7Hy4TqziEmHwpWt4wAidsxfargLsYyh0kOcc6zqOtrqhrjm3ZghiBvR+2p3WWWcFaXDasr3qSid
JZ5fd6318SGDp9HnwV1pV6+Z221CeNN0RFk5yhGxW2gvjNY5z3XKga78YmjgilIhrVW4ho2Arjt9
rpnEdNI8Fm2mnRpNe7CwssA6jg35MOMj7OekV3tj8qmnTviUABcp6yCHiwTAUAQMmGlaaTQ3VYIh
NMpuh9E+R22/iULtlAbaOrOYsLPmAgh94c1PXnZKqBDr3riKHe2kPRgNgT+GfIKmtpiwYNYxoql4
nl9CcgOTnc7rli1l155EvpK6Un1hKryx0ej1/ojtDFN22O67KLxPRx9ZQnSIY3uHZZOVizCm9lKy
lhqNdoL/MMcbzRKodZ26jypQSzsjF6du99K+2haLeJbtgC7uvUVGAE7GTIyny42dg0kLQwvCNe3o
bTyBdgvCO9PGYKSlq5LIgpws2LFwljLh16QNw5HYHw01DbGTUdJtfFw2BRthqY6Z9qyoqA03Y3tr
5GqRdqwjunZXabhkaMoLsXNpOo099KDK6deD7j5axDULsD0lPMwsXXV2AIlLLAbHPs9XwAcrjXpT
VE+pxO8dgsmLcfUgVVFryMM7w+vWlkFCEX6AdChewjQ6yBTMW6CdQIUv5/8uuLT5w5zL/WM9bjut
Wwtr5l3D8KQwrFpirdtlVk4rR4TXBsKCozf8OcVuwsp0H2xZgW5iKu9UcqBKuEUadFMN2l3UOOu6
+BLrxe3YaidfDw/C4H11Ol7ufFm0dY0X3DoPZseEbB+6QL9lcYNzkC/8Ri3LorkYbnqae1JTCOSH
SR+U/dyN2tRVeFaCD06JnSfzkybDw3zrEswpmdHsB0zaTsSjiMZw/r7JeP7s6YZQkoMuXnD/wQ88
E4G17Hr3ftCjq6nCg0lVXmkkr0XVeqj1jTO8mapeRxM6U5i9QYcsvkKPgxdtLQx1RrH1lDgmdXYN
qQxFMLfZJi1Z3+ZLXb/FNLcKRfrxRhQetdUMHqpieqHl5XvLzHix0ZoY+h2C2NVgvxfqTmcDOVfc
Jx+reE9aYXeZGQOLsz4bLdE9KkD60rnmIF/wy8Y23Lgo2LQsP5pubqai2o60AMCFL0Ioy2JWCbUJ
MHc+oIyOKlTYAO94Ueen+f8LZ4szXpIZgAkqyvD5KxMIYwPxm7jmnVJfJ/D/4zpZGNiroAcwlwDx
BUDghThayEfJvAZCUHk3lcQjOO5KFdBHu/KzjPV1ZXQrB/H4qJtbAQ11Uv46cILnIm5wrn+N9jLT
mE/0tY4JN3bORYjFF0hnamCP0luE+ASQeQ3OyPzqTfWGCl4+HzvUQfX+pjRWiOjr9MmYyEall1iq
5tSp4F7P7kEGa6uRuMuxhu8R597J9PP7hj1mbhJ/YT8NzpsHPrTQgFVazj6puhmbHm9hTz4PqMi7
kvAttmXEQhp4MWnEMUOZtE2sRtygvterZWRu8Xmt7PZU9cHOlOFLJ1FF9eVN0lvcwrq4uC2iTAsh
I7QKLtDPyfEqDW3XaJ8tk2AipipyswsednuF9X2bsNMrMWd0oNzMtHvQs2wFQ/Coemfvld0SFzq3
PRsWjlJHTV8TxQ6ImMnUR5NattVjn6Kj1eMjOvl1DS/fwFHXKO0BzCAZs/XBgvyxdFR6GPoEknmw
13piwoOItA5oDK55IpSZ3p+3tQmbXsYz6JAgG1LEsEBE1sYI0rcoHx4HXZyytt4mKbziSdZ3wRBw
RuHjSj3/XDQxwbHGBqXVqo/EuoVnU3nNdoxbFD35YUSGJDVxaEnAykk3YEuzyxsU7I2zEbbYhpCl
og54YTs6N+6A8hQKj0npnBWwolkpswnmQ2xeJ0lCSarsi0Ys2tofYnuhQ7xtupUm6VT5BJwHFpvH
sBZ3RlfnRxMPClm35C+FqeNdRnHO4xJwoEOzqCvYmyp3H+G1DrsEY1ywYRtEvNelDqv7DMwHgkod
5qtZeDPCwt/r/bdMdPuxdPFvg4qkD9Z2V6McmVyG4hZY3LcZ5ygvGMlBRm0D4nRp4c+4j8Z9qBx1
NmpGRJPfisJlZlLnKfRfeUDWbe09dDptzspj3WNuxrorO+MSZdYJnebnCjLPcgEsrdSOuR0cZVpW
kEPLWx9K1SJgeLMc4JpPUGf1qTrnHlLR3L6SnXjbtwOatBZ/hk3alwjg+qXNU2veN7U/oJyty23R
gKbislxciAsLxS5keOsae3hgeh3GkIYh3GZj4cQolkz0rZV7V6FO7tP4pTK4vFzdYLgqCutaBWIf
oQoEsaSteykfVES2aGSMVOjf/5X4je8F+39JJnWOvkIlKL6139VVX4typFUUtj9rq/6vianoL9Nb
/edaquVr+vql/lk+9evv/Kaecn9BJCc8icjOQBkkkF78pp4SvzgWtEcPYYOpYyH5XTyl/0LPRiC4
8iRSLsvkd34TT1nuLx4yLGRGuuHqkj//V8RTnvOhC8MLm3P6uosKS9qu+CjgSyfHak0H3xlgPWhi
iAlBJY4ksQbaUq9x3XWhJG64qRMOGsaqJWsLLCeQDiT42SICsf9aKZd27pS/J6Kag9rs4KyMZljG
YRGs0rC7STKnPpjyphO2fySYIp7pJFPTQs/7CiYIpEyerCYTd3feDeUd9LphMaysqTQfrNS6tVAj
bL0EZddY0cvuPNIJc3gfhAlArUVgkYIpwbkAYt8n4sEjzQg8iH6aosk/TUNBoLvRV+y3oqOFccuf
p4QJ7aU9DQSnQIC4pxOlZoultWnIN1qrYKRt1ufZE1PiTO3JwptEeAHVFwAXMLA/tRxZj4PtP5dY
ohaDNQ67WKpog1nm2QRGAyQoPkXAZCSh6ad61MrbKcTbSdxatolbY9wLzftmGH5xJqT2YKIfX0WO
mvYFWX2riky/Q0Y9IswztjWTVZ5EkFF+ijusviQQbMqUWBWgTXMCipftazPpSSAIj6Jv2vMA0gdG
TrVAvO+z35sPdl66t2oYCCbp3AvNj9WRpLpBVcHOsqZvFUA/yNbI3YskOBh9a60Hk3AwvTbd0ySK
+zbvuq3XGDBrJdp9GDZNQFyn1etvha13yE37b3FmjYtYq/RlJH0QufC163Hq9g5JudRfIIG1PAoJ
bAypSnWOVW2uaQo/AWgL9nqjvxNNRBjI52qM4SY0VNawNp9SMwOTVU6nUg3ywYk/WX2WPRUwJRC/
j9uWxDPHa72r1pjavZkRRT9narhhHoC1TZo1B3W2TOm3uoMvDJqoXKWNmlZu21EOHYVzllm0A+CI
XwoMjykzNDlt5l5tKD9IniHH9okOxbWTj8rsPg1dsiun2c/louxK2VH57X2AtLXRC7WP0aD0rUQ6
D/i1d8WBHE7Wq5r6QSxdiHR9vgcwzI8BDyWuWW0hRj/73WsKNWBVt8rajUUKZ8N6cHsRrxMNokQz
9qcSmsxKaeIyklM5BKqj5tS1PHjZbeD4L+TedmtjjO8afcpvM8hREJXtVQaFaRUX2TJkwe0a7T4W
LdVOzSXeooHgNZqwGw2FDa4meznXv+KtlbMxZhkSnssAo2SVoFVeTi0e3KpDHpbK+ESWzjorXIMk
O15WRtLbdl3AfaBYPZJdv+EihrVVCGPr6Zyzm9QeNkMrWcUx+i2dxrIOGQUKoklQC4/Jpsj6aB+U
m66Ta0o42hGBG96ErsYiYFrsi0Zc+KGT4FFy7mRhJdC/xbPKIFaVZufeAJH8ZII9A+clvBV4UQCG
AARDt3/MjOKtgmi0tRVrd5v66zEc4banho7GXCsOiYIpERLpUHYBSP2eDXukcNCXmb8KAFfiEz4F
kgi4jDY7JdTgOoQ1t0nbFT0mSwDI+IPzFAwZAhIq74rcbisL9/5kveLaTzZlCE2dmW+nhRtB4f+2
BUh/6gsd0lLhPSeF25x7oyOWtPbvcSsfx/YC9wsgEzKSgiTOtT42j+zyrZ0hJjoLnCqrsLvFk8aB
rcDe6RZqyyk53zhZy+Q632NyGaE2UMRZOFkwbuouDdexhcFr6oITieUjcGY4lSZJyjc5jkqwfkm6
CUuf3sPIWd5D1Cf0qXqcqNyvFa/txOO4ynzGOgktk5V5h9qEvwz3YBe4w7D0wTThtKSiYhf8aMi/
FDadA/iE64lwSOJ9aSEEQT1BcA13odKci0/AkAeimyxC71Sk5VErc3/fw0Re6pohtqQ51FtEtdt+
7LwXbLoHUtH3EtvZ5yINXyJTwOuvNXEP1ucJc+YhHaC8N8BXKBSVO/BS24wsdSN3QBBBaMmTfdf6
exk0z5mBqrZ0obb4+2m0t8GYfna96yAZED5zY3fx9P4IFJX1qz4XnbVV/XhoXsRUrcws3k52eVZh
f+pmdr3LKQji6DjosADI64S5sB3a6kop64kDDBy2yH4JsqNekgkbZRcvIEMhLPZROj0gXL01nHfX
4dSI2W0DrXYAX6fhKaNcv4vJQJWI2eBbU2X1nfoZTLBdj+fI7G56nV4BME+W4dq+6wPGuKlbx1Dv
t7ICiDh4BntrSnIIcPxtW1onwnk2VVgROTUfC/H77jmU7HMbIBI+OVBVU0WRoQLrKSt7rfTqJurM
bURY1UIfaVNYU3P1bMrWwiqLdVw+BT5xlFlGMI09o8xEjUeubMg5b8qV5fmPWkL1wTdJZqMgmFRN
t4hISJoShzWIckQZDjMNtdtCSW/SAwMKvXAWU8EzzasQfb424N0vSuh6y6Do72zb7o5J5JtUV+sv
BdDGJM7VBrblooxZ8MbAcTZYjlmAqYXCndsNeT1ziWfofzC1hOVQBoieu5aBqTqh1lz1i0ehUccS
RSTEs9uNxoJRsfCzHmhGZX7KgEKthsg2Vl6Fq3bozUcNRkfpIJuRJLmkTX7p8q7cmpPxCSnhvVIk
LUJqNvmApnMKZJ0MSBwuBA4uUtUskrJcB5izNBfMZN85sCQL7xal4gkl1IxMLKKlA42gUFG3TSNS
uEWpG9vCIO0QZ/Qqsaxmq+NDb1NnjT24XqSBeUcC0sj+CDazbBrFUcb6XBI7h94T3oCi3L5Rc2pR
RicKlnB8UVigFgM0ardLOY8QSEtAq4/tysW5kX910aMvsBcR1nS2gnTvliN3Ma3AE7Mu9nXoLQYS
yuuq02heWXLjZ9RbhHo3a+ehiuM3wn/2ehoTZy4BF9vOMrb8HL4HsI0gkpCHIxJk8mqfOF2yREcb
hGO3p/dASQignDPXhgzSHzZF2jgnHe5iYYCP7YhqDYDJLPTUffMvraV/9ko33YJd5lzNfDVY3tGU
+S0zaoHEabIWrU4FX5Pl13aKj3r/bHIuZ2fhvSUdsyXhYO5SRu23sUvuMFGrtW2i4A/e7JD6Tdz3
N8X0aRxoAtnMkHe4Y+vqK4fM6FRboLGNgKDcbjKfqfZnLI6r1MVjbmT+G6YiZLTa69Cp9By2mNbd
FuXgGKXNMrZxPQr8p4tgXmeZ7Vu6g2wJDEW9g+5mUKRYkoKbYF7kbU9/cxqbrV6Im9GYmic1CPJi
KPmNGlls3O3CpQ1dlFa4qyEMDuIUcCavyJ9f1Y7F0uTUZwKJrF2tmSdqRO+9rp6SMalXtjZVay3V
b1Pd7va9SsAkMTHIIQbSZap1G2cHxLbhWbOs+2yy0OMRl0GbZINqzdnXDvSWxiHSGJYVoVsZ83+Z
szuyOhYvgl1zHpVpVza4uhj9MJrpdd8MrckBQ7GUpA6roDPvSCdBMXy0cE871d1UeZ/J0hw+SXm1
ew7e5TToxygoxjvHnwgipcOWDL211anIwIPmkDKl4tib3UM8Qk1O7XRXacg4M+UUOz9uUNg6lrPB
CxUv8k4EJzdN8SLaBSyFIVy2yczrL/t9jYW1bUgQhEHWpVOyIZ8TVpxyqWKB+EDA2JxE0t37Ywav
S5Q7KBAbr8q8ywS2f/H9M84jxYtgNd+ZEyHFLmEDDKusdg/SMygdeHQI3JQ72TbON9Nx74gf9SEG
FJvUNLBmsnoW6fQkhVpaNGdIsazitdXtI+E5qyRT/qnYsMaZB6q+WJPNWq3cBJIY/Pazl5akRYKF
WDsBeLXKoitVesPn0eiCTZaDziVRgHvZLfyCUIpItjGAM5bgRu+pYUMRWtRaek3Z6a7zma0aUR7K
2FDvO0ccp5FrwxFMaVArdthEH/3AJ0+9dV+t0rYXVdlbO1U1wS6uoAEN6kYD/bJs9M49tRNI/JEq
n+USJykJ2yZBCIM6keshMA6waKZTOXgse+Cs2vCoWXGCr3N8EJ5nn+20vspRPEwDm+NmPszR0/oq
RPqgORCd9Mo7tnOImlfErygkwiNl0KBjaI0zNwaMDaptuBwi520Rh7Kp64IUIEQWtSCcu1LdPh3n
nU3bLd1g0C8kaKdhHNwagCNDJ/M25BRbZHaNNzKCWBhDf0nLqMQVrzG31f63joaVolT/PNYG/Muu
IIzJ68B5uzGpV2mwExVZlOEUb6F+fJ2q9IZCIGqNajCQDxdvyEXDjTunAkc9mluCahKraHZuZB4N
GRbbvKZV6zMXZ6RNTWhzFwOH1LNMqYTpnbExAEwLO30BC7JnTEBGIiFp1P3b3M/uKTGsBf7WXTTb
or34Cpy4gZuxFU5F9F7G/Gjr3pOWOvW+ya3xkCvrzDDh0AI/ftGzHC6t0T5q2ZDuVVFRy+6LZaBh
/IcqEGEv5GjzfRIzi/i2dm0STXvnGI5ltBXDiLDD3RkJqd1u4hBA5RjtHPfKWTl7zU2HsxWBSBQJ
9Xdh46Psxchi30OjLiLrUhi1cSbebxfD/gFtOr6LKn7CMo+LIWYNrDgjUI1UKxHueO6TFWlRAdkg
JGNGuo1jAejqwphhrRPcCK1nu+vL2S0KnORfL5A9FBn//Gl17P+vhrZ9L25es/fm41/1v9Fs6AGW
/LMC2anIvrzWb+NP/sJff+m3CpnxCylCJNRbmFoxBczWul8rZPIXfD/8Y5k6oWhSOlTi8qL+biLE
X2gJfk1gznEpiFE9+y9/of2L40qGjGGZFqZEbGz/HX+hwevgeaQY5xLMgUngZ214IbJqahGwL6bC
Qi4gnkeTzQZo22GhBxMxhfQWdpGV0/kJusUNRbTgvan+H3tn0tw4sl7Rv+LwHi8wDwsvLM6jKIoS
JW0QKg2YhwSQSAC/3gf97Ii2I7zw3ovuVndXlSgSQH7DvfdANPrbm3b5pzD671Yo0/7L7PQ3xbSp
+67heLNSXocLYwSziv1viulowtxUw0qhRLIRDYyTsS8H96JGvV1IyE3ULhE7tzDat9WMoKTKKvOD
LvQnaoGdLmemSN6A8Ojsbd1oqyDR3pN4XqpG6A/aPvjuG+0Pbk4YWh7AO6/08sd0VFA+CP3KikNm
GWAY9Lx68LTy2MVFt+/j5tKa9jdhHG9KGUwNfMqzzLQpZOyVwyCE7XlNdohrfA3pdJ2z1cFiMbeB
ltcTSq/rCNK7Ob1sGn+TOt+BZXqBJg4acXLwThVfqqIHjuKt3tj7SS/2cel+hJEc126o0OWEt1bn
DWgstbEqZuVhLs9mWb+OjXdj/rI3YrRYAb/CKGuOiuIgE2rbdOSjs9ihSkeAkBzhKRTV9CxMSCQg
k1F1NI90CzCayC6L2Ou45QAl1ju0dvqnnOMKJiLjBXPJYF+RukLEp741nXXuUuKbnsc5RXAkgwpq
Xbv4jeUmSLBIJQYrkplYi14+Wwx5chtwAWLoDmci3412qmZdKZ+h1Iit3sMPyYngBzy4TSrUP0mZ
ARTO7DsU9L3d/ZqTBnAwZggGo9pf1TY+moZAuwcrqT+Kpn9OyVJLoXjXMjBWTagVDwKfJmuT10j0
9apqwHsMhv4L4pMmqDj1E1eN3WX32tHu7XDtaL2WOuvxGIPcg65NOi0EyPh8AkiR1MVGrw+9bG+U
vZtqQKRkhgtBHnrpmCGBbjjmMp1npkmPamQz3hHUjpO8ALikdxnEzp4XYnXOBrcuzWNHjEZnwHWg
hA266rFsu08S1sjyzaydn/fvwElBnAySDr+v+cwNtm/sSVsXYo/t2HM8ysJUDZUpOil8I4i7lD1c
ONiJL+TnO5AHbT3oul2voMbha0zMCrp9eOqmbldRySFfcV9czf8kuY0zaQCgFdqrXp+uDZIhkmmw
S3XKBaNMQUe30j34HdgAtnMVArN4qTNtXVOb7jVkJwub8FRyKoLrbFaDsPBqVOy3Krfc5531PY39
yxiF35BKCyrYCzkd1jop23zBCf/d4egFYlU80ki3aEP7CV0K44VN1F+yUTEDtgYP+WP0iHpr5zps
sstgeuQlZ3NDSIvkZdOm1ZxgpU3jjjnVsBDRjMuqX4MiOGvcxYM3jiTC8prSkT15AjGOf0y6NYEh
Miir+8+sLOmDSFkdykJigprjIlD4KeRTadcOq+rTGxhIw/pGL1RCS0iMattl4cE29rHH1iqRl5Rz
nYgjZmu2rU5gisxF0JgHvP6whdq7A6ajHmBqxVkUskiQzzC2GzQThJMQ0HASuvwiqMabHwI8Id40
km8XNTl5i8RiclHxUvSo26Ip0h/81ifSKursXaARkymRGcWoaBdmGiBSHSem3IEF2quLj7FHoUrX
eUlJ9gxOamqiR8Q0QTTtiS27UDiaXts+u+QvAxrQg6Ut1XPJYGFrNCAYPYKK/JDeq5q8dRR5NKKT
s2bFgqiA1m9w2cKaqLGsbvwMRg2FW5qeaiNI2V/Wm0yETyyJSfVoJGoc/7PnuygAcrvQEZ/s72le
DOeedNrLUNVIoyZn6ydFtUR6yea7H/BvUcZH00nmjjp7RDUR3At91KxpYJrMaFbarPyIlPGcWuxf
yXj6LmaSNbFW4bqxl43yDt99QiYMXsGfMJ6ucgDK3uvkBdMR9PWHX0T9IWH3leSHACFJKfo98l93
Q5TmEeZXuY5Jg15EhJ2QqVke02QgYTObhc2MGMjaGqCO7to8eIoHdY+C+u4OuL+DkYWSW6ffA4Pf
Tiz1iSzJwQc+AqtItORqGHmjHqqYYH9+orXLzY+CwiBAc3DWUkZPrY0+1ms4XkipWrTu8KnBrQMJ
26/JaWePO/3qgs55dIZf4bE0RyFYQWF6EQjEko76PqAYJamahMlkpVz3CCQ8msGNw7K0NbTAXXTH
Zn7pDe21SV+dcbgJZDquLrYdPkpNElzrtKRvMoQhQ9MbTdAiHIoGuWhO+BrWK0Q/5qYVCJN0C9or
jwYCfBnHit67DbF3Cz0kkYmtfba685wEibEnXnDgPVC/Qzyg7QgvoNkZ/umVdoqkOtVNmx9HNs0F
M5Uq116zWTXJ+A46K1SRFn2O1w4euFTc2zzferQsyZ0cjUNUUv4H/pvuKn/zGpukH+okvy0mdglI
GysENkbDcSbQobiTfXa1tyjjAiNW8qYyslsDZAFxOYldWwMbYta48YCXAjQaETpzYZe19xQH7NfD
JytgHGIWX5Mlp0Vp9K+9wwesCN3sB0ZvkZe/yXrq97FvL1gd8oQR4D4FkTkqQ0mmIHeRYne0G2YF
Xg5+Iwf5zWTX1Fk95IH37EApjlC4WMURVxmygo/Q1X9TEq1W/tCsXX8OE0JotDLV9xDtA92PL3q5
0R0YwbKovmF1IHqvnOcS2SWyqZpAcpt+nNLItfVFkypY6gl+Yf0lzvuXWo+rFZnjMYMBnlYt6vh1
3dJymAEyDBARDqF4Ude+0CDSdTUJz+42YrFH2G9ejE9DSZnjCA9CEAgPgRESbU4E0T0Xj3KeCsb0
VpQy5E/BM0K5DqzSYNCBRDxEviwb3uoaiUs1YtUe6xnZjgyhTf/ohJ12strmsvg1CqbbDe7FRR6z
pCRYC8F41cLWJEG/s2F+CIAqUaaRrpIO29hiVOV7zos+BzJG6UlqfIsEhDg+ZEXAPVqutZlpGxWR
aYQCKZSjh/vfZMdlYVPlzGSk23LEe2o1mcbHmDDjVoxscUK47HfCifljNlyN0HiUlfUTUy6PVfkq
MbSi4PmwJrVxikqdNsZouzdARrs09P2DGTNZluMtjpcMFkAyatrRz7ojHer3rCjMpP7JyIK9dE0C
ZuKP0z/NEjmIl3ZRpeZ7neSX0RHvZCoiPeazg0S6xXNLHckUkfafRwtIkxG3A9laZIc2gU0Wsrk2
gcYzmlbbdnSPTex9B4lZor2zt3aLeqiHIDvkDT0vU99aZ1pbMHv2VdE/6FJ7NTW1E2YCP6NwdJIK
6jVyjeuoKLVlbZKa6kptb8fda8GhaOnNwrHNHv71rABuq1fAKiseQPaeMnBXJMFWCebVRR41yyhJ
OJ+Hp7IZCCjlRff8TKauznodvqO3+yJD8Ul21StR0CiCi6F+5AxlfloTnljm3BEsVo2HLCm1t7ww
mEu7TL6JoBVblDU9t/sDVxuH7rht+p7duYzPiAudXW6IZVzQ7kPdIGS+PpZBujPcNF27TTCwY9vB
acQYomW8O2OFPLCTa2pI9FnMfwDLBijvxBYk1A3O22MWFAAah/ZE7/TlW+VG1JXg1LQvsvIBlMxy
/6TLPlxR7b1urNexsJK12clt06knq8t+G8jwylwLXhex6PGSeePCHSt4yD7q/dENUJ4bJ1LQ1oO0
l448QyY4o4oFEJIvVcW8SYzRhZLiSYthHNSGYMWiJ9soCE4wemsOvmmLRZviiZEWKbHRYBxL7ZjY
zU3F2Rk+EDy6qLuLdNjFNqHKyt3O4WZhXIAl7/Yao3dLV7uMkzAmzrAX8W/qZF9MI7fZrupRHjbk
LwiXOHyjv9dlCz0DVaE5vnG0FHwJVP63MvsrEQ33SRQfQkRfVGOUplwMOpPf4GKjntCb/Bg08jU8
BrV/QyGteBTPAi9y9XKxqez0iWUAF5CT/5ZGvhKcWkSYoHsNb1bp3xLdJSbGgjxXXcqcK2Byifyq
4vTLG8UpyTDLlNXRqsnRHYa1Kjcu0m9pMODzm/yMhMyfEQYrS/bvmaltiG56dXzSFPziYzCrDzuS
1yTUbm22H8gwM4Ph2jsIFsPPcpL7sCVAA8V0U85+hIsclk6uU5iP17K0Pwp2MAjsg/7VH/KVPemv
WUwmV2+VR0t4t6YqLpoV39vgWBguMTLVR1cmvypNv1pLuzWx3E92eq6F3EdFfYlFfy/pk5zskf1l
XzyTSfGrzfru2OLI9GWFkMt5sy2qSr2HN8RCMkSzHVT9FWDS3huIEYsK1hrudtaXlUG9GQEgZUYS
0MScPY4QoecfUdxsXCpccoE3WpWeCcxiZM2LcI29rbUXnbElc09B6nJ/LRGUVVV9yYO5XRNnKpcj
huvrmPd3cuW+7Cx6UbE4piOHW9btQ5/X3Kv7qFDBZTI/E9PUPrB8ZDKHOLUkVHQRzqTBcczPsuWd
QLjohLhTMuwEMZQorw9uRkw5J2neXLvdt7xePcp/4+GgyvySejMqLAAqoMKeHz759XJ1nb/VoPF/
3AbFAP6AFm14eCIQ9Pmv3/DX6wnFDJrR+mvXaBTcn2adn+c/eUjUXSIS7xKW/k0ImHki25bIfiOd
LjEvLg2DW+TyepAwLuNsuPM03sSTfkDW8NBXvOrCLo5dj86RiyaNJblsakmY3i3Qy4ttbOFK7yET
bCsX7CZP5Ruwrjvkqr8u1j6qgJokv66en8guWxZ8AEvdGz7J98Uygb3fp/lRVsE7PezIut8O2QQ/
vHY+zMSCDEw/rRxACciCTrJrWTmEGXyf0f3UHX9HExPQ2mVkO/sKInMmH7TOjDa15u+zlhU0h+4V
BjWKDeu7cULnoJGWmjb9W52EhDS5GDD0FY3oU2d27zGJvZhWMBPOFqlEx2agaNNHsyX/B49ZbhP+
xuPjmsuE8hxh4BhycDDQpkNKLzR/1jy+uGtB3C70NGQfl2WASWqHwOP8NoTLvELEaQ7uh5C4u/Lx
cxzUuZ3yDj0TqNtxhKjirFqHk0HVLP9bOl7b9FtojYTDkt+7ctvAZGOn9tKq+qVl+wEpWguonUpd
nazwV2rE9AYFbNU77puraM2yePqcWt1mv+AswT5uQ8qEVRLPTiDT+RJJuXVUPO7COYMCpbd88KCf
TzEGIG6PaD12tEBgtzZmxgJehhxnrwErOc49q3RIC8mxS7D4h98th4qdu/6sKw64Fm9NTZA/4oqY
PZ+nfWT+pK98g9pCxXChrdol1qPn/C3dHxII8PfVcucmzaZ11kUPaU/iH1mFEe1H6cQmgdeNv7Vt
B1lLn19TaS0azf9RiVXvc1Ms656GQWM1tOrH38yYPkmI1pfE7u9MtJPLeWIkiM5p2WdhRbP2xLv+
mUAxI10B10aS30gLsKp40xbgfNkQWgnYojb+wIfDHW8yk4e7txhjjbRbr7cXbtbJC3n8pzSbtiWN
Wd0ShK+SnuBuXxBM7UFxneYFrcHmva/JSrUgFCFchXEGqywn9PLU2pF/wPb0R1cULDRPkOmqtT/Z
lxYted8JsaxIvF2Q4f/tRf1m/qtMm71XUpq4pu0fwoz1UJZ9EXnso3AF7wrPfUToL44F9tgMpEOW
c+Dn+GGRaK+SEg5jobJriOUtTFzOqhXOP32ZaYQ4p8YlgKaJoKWlvptoP1KLjWLdSG5FDY4Bl7ex
xEp6iCM8VZ7o9g0OxoU31cPKtzSdwnFu4bwarT6dkt775CnWYo8Y0GQ4xqNbCOtnthTEVCqoaU5t
ra/n+WAjPLKrS/cpI4WZk1bqJ2GopY8UdkEi26XyaBTZeu6TgO07KDxU8OG27Yd7FNvkWRZxvyqC
Zh8bBl/UA7nmKHxFypQzCX4ssqo32JAuIX1Zl4OXYQWu5l6zZHFiXNqAX0cBQupjQtK/02PqbE/E
tEJOk+ETnLk7zjx9Gc6ylrhbTcQaMXdQ8b70YcbmYknAPkAhHjW1LzGJzrR5RBOEhsuatWfqrEKS
iZB5gRSPmhaNiBGumN65y8L1+z0jHzR5r2zFtujfsTOVxA13Lgn9PfaUEHmDAw0w6CndDWwctoJP
SVO67DKgD3HgQ9LIHpnB+9hsSrG3DfgXPDhNX+zMvvgTifZeIvFf43gk/iYVILIslN8jFJqxS7Z2
KBdcbWgumTYsDL5QQh8+6WA6Gv6gWXFR0ch01c5G0gZb0DibCPy3/SjOcRG8OGYkQTsUS+WFfzwS
rEg8yVao91FukRaNTJHDp85nVXnOvaZTLD74vl1CIcKzVVffvcWww0NctDblxlSluWlcAkoNIuqq
icRxptGkYXGTltWpbaODKNDZo+ErL2I8Cg19YGvHmB27LFpWzlSvI720jl1booBs6p+qK5+qDvMz
mfGH1CvfNWY8ZEhP75Xmu7xnLppw/K/h/LGZbYqMPEKi11w1x5yYaSK4LNvgQdr6+FSQvBUQIMZj
wLJXBNmuLc/eSlmVp64f4nVagIdNCoMjSSULstwxi21pPcg89XxC+404X7RDQ+joZ2Ya9cLtMAcO
5ciMs3HPyQThratLdYiI7Up19RyafkApO74SJDWipgSNGX+MnvXEsGU6REUMIb3lKHIn3qMEAtJy
ss2FU7k8tP0Q2JP9lZmOekIj90IJYx20qX/Wm7fEJpndCzyGjhY6tKa/WyU8OT8HViQS+jOF/0PF
Bg8lvage9NR2Vr5rr4Ucz4PUirPDw971geVJIyU2uNLx2hEyAz/h3jSxvVKz6zYf8F0JZSFSs+ep
px4zyh3P+RCrVVcEh8bjMFCDzUC1TrDwmHyUBAEfIiwlWqG37O11SoECZ4ljZvsw7ulIi3ZaBu3w
0ZTVc8ArZ5IItaYn7qtxHOxBbwy4xxUb/EXbMtCUXXfTjcQ4xwiEzWJMto4VvyQ1NYtjd7PogE4m
RSsqbGtF2CyrUO0w1mJYIBu/VpD3VkL9QRAHRA+y5UNRlpwmcqtQGzyaEK4gGC1Y6TdXi2gmgH8t
vuGQW6wB1RT66iVpgKZ62gCfxsjLdVJjUcO5uTA8q1uOWQAQw6QCQLU0doV1yLtPTibviATFKMNm
Ddpo12JgIsYwEKvSDM9TrMM1dogoJFV8EZXtUnfr6K+o2VxOI0wm8Y6t6JXA4vWYM5doYcus/bZ5
ZGCoPYhw3PFMrTdtIt/CPjZIoc/+4PuI9pYJgB6a+qLqlc1D3ASG4MgEAK679wsW3iy+KBA8SBTv
kuZzL+3+y8nTH8g33DGBBI8+AJ0h957j80YqpcOGwc5XQa7/5Mq8ViAECCIwcd753mPZpX/oCSTQ
aRCLm9z2BThJQXpoRcnK+gUeGEQx+ol+78jspUrZXFR5JZZGhvMrbaickgkAfNjhNoTDWsNDOXhi
3I4G8OQuN51tVwaXFP6gNGYVudcPa1A+ziodAJF6XowiIi02TCw9DNVWtjRdfoHibGkMdi2Chqwe
6CRS1xUs2suP2ZEnKZKBe1uzu/wLqRg4Yyh17ALjE47Ptio+pM/VhepzHVHqz62bq7UnDGSMpoMN
ekKGAxM9XWr/ytxEj0h0cO4xQjddvmmpHGx8yUrTpp/ASLFIN/p3aA1bt2bW49kCoRzSJHZXHo5L
jKq50+4R0mFMDcZgE/YgZSFZAnsjhRDtCVV9OIwY4dJ591jLDbkR1c7szDfS/iXja6GvDOuLAAZt
ayXPFEBYdNLhNdX975pFwYMgrn0Fuxcg60wGNq++yyzUIypbTKjTCLkgLmEMsDo2t1ScrZZrUM7W
1Rg9DE2aaewHCx66pf4MUwuQEdFWpmYmnMaYpMTNKDzO+T7sEsYcI5vOHhub0T2FYtYNolBxUlhV
KjnXpaMfdK/8NOm/vZrewzWxG/fOL4Jj9m8cg64UyEzNhzKO2SKGeYhq0vlwKEZrI04+huIoWkAl
WvzOyuQ6sfdZOELekzj7QHFFRKK83mwgNnNDm3RfmYBxOIxLD4lMR7+pddmXmqizzOo6e0/zlKph
GJNf2wivYxfO4n4Mrj6HIuT2Ab2w3u7nvtl3zV2NUXP+Q5SoL2RHn10BO7fPv8I0+Cab4Oh4+Un1
NxdJGaIi+wZXmn2uVm/70FN7ZKn40qvp3W3SGGyUDbtP5otS4/nlpwHQc3y6qcWD1WSj2mg/o2US
lA/HOLQx1boE1Pp14TwYJrgmqxZkSkynritDIjC4h7jtP9Dgb6OcaxeUcFvtUhM4rBDATFKWoMjE
snC0FrqP1U03xk+p1/pe+oA4bB3zmJDJpg6zn8Go0Y3Ezq2exq/BgBTVBTc71569PVS982gGt6xS
CuRzfdHigjU0KfFBfrQSxg4+oxVt3YXq2uXazTSKizAx5qGig5BYoArcBMBA/BaTehT9Cll+xCo/
Vo6E8dBe8cuMaXb0R1ZObVJ9ELq9LVysqJxefEDv/7zVEq25JxU0espHAFZE5TLX8tOP1uUvp7yE
qJ3nBagunVsFa5LoS+/mUi5a72Xd6sySiYDwqxfT7QEExbsgByLo82emFCQePfw8NGI6dIVZsg/1
uw02I27SXYR7BrX+tZU8iuab1jdS6jc04+yp5q8rTuiHxiaKUCYLp47BXxbLPh+ZZLDpjM1nU/V3
N0w/HG1ckUSygaXJ+zhfRfMvgsv94Lju1ZjkXcnymBm8DT3XGUqrNU4JRoe/serureDC12BGSdnf
NR3Wxxz4Pkz7liddUhQXw6fv5xNBv3mJJkZp/BwElNAPg31kzNZlBYuTPP7S+/QcMjwJS+dmmd19
th9SGl5yTg+AVKwI5it/8jZSuM/IVFdFkv6GGlMBxFWTuxAV31HPGKtaZPF0vNVm5WxtBmUstX51
lL2m3fwioDh3ofasJ48toyZgWvcoxJM3YQvkp6u07tgC1K6i4FbHLNcy+TPUlAs0agckX6syhxxk
GtQUCbuMRT03KZaqf22k27NnYvLycS1JOjkVJmJBqjJbQ4thCPHeBFW2qR1vLRxTrPpBu01OcOUy
ZnsWjb9TBLd+IAOekOgwhRc0SOQFNet7j6QKqf+Gpv7q9BHJlmPPYmmCkmHZWAOgba1KG7trX8Hy
bumBHHYj3A37uis+phSXPNX1b9fWTxUORlTA3BzxaNP78RCnjWTeyPhu67hwNCG1UuUMD3kadRfE
7o9K2MewKBc8IMkuB5a3AISXeL631HveD6dl11HjJmPK091mg1jhwA7LOv5Q3vY08wcG8u8GMDDy
+LXXiTBarimXvTwTmtowz5Yuf2t3eqt8mzWGVROoLMVR1cWlxIFTobdm4osp3ppOU5a9Ym8jhXeU
Z/x5bEkYjmlsTmGmoQK2JzCoGpG+fWlBeZ1MwjVQWwxFhToiJbYaV1id+O91wdUECLgUwXua3NFD
OUsR8lgnVnzv2yTkDOgJKmeH1wiCcnz2s2kddQmS/kkjh2CA5gxKcs0q4bPp2mOTp68ZTiMeDQQg
RK5/mhOOc5G96pIk3LwdX9gao7mP6FDlb4G1g8hsJInTV2rhFCmgtA/tizMYB3ewwYGY5bt0naVt
TL85I/iO3J+VSlhNJUQWtDhv6E/CejHPftoeGUdOSyyYsUnvt+yDpYZSfhkE3XY0ydltMTfFZK3g
psB71m8yPSKZJcLM40l8sOQvh6n3kpSbyllUFremmfZon5xr4+waldPxMujTzHdTY4AjOQ7It0ao
eBKetrDIA6nNblnOuRP0RSz16iNi7xC1jLMv+Jf8V9Mh49DK3rokxlKtxgdR4SSBINuFvU0kKskk
ZnMyR+vH7xZY2fYR6VGdlHyo3MV+GZfLSU9mp3h2E04JlelqWfJNixvszT2yn2QkFodYlBR/isH0
TorqGPrB+BDG8R8Ghiez4iScsT0mU6NgrpksHIElqw0ioOa5WcvfKqFxiXqXyWudB8QRaDSUta8c
+9qGxiVjMBPqxr1UPtc4QnXCQ7LuAbj22TNrnPnpze7z18ZK72OTIf7Ms3OdvNghPF5Lv6Uk5AZw
usaao9ON0ktIkYHOe1Kr0UAPkAbkpdR9Fjz6YzLua6F/DawasXzzbYs1Qi3Y4OW6G6pDnI8Gicvo
3FXEGoEAMfJX8oxWQbKtovemnuuqP672WChq39bGCVEFzogq6dNVr10R+4voOTZcDHxBtOs95pUB
Z/xKd59CmzsklM9tEH0YBcraPEHBb8TDSzgQ2AEEy17NcTTTVF2nxLdXOLDAQwfBEgcoYxJCTEZ2
eX3MAsafg536lqVo6BKie3XiQPK84IE5FrEkgGYLMTTiSoPwigF37XDqE5NPZ6BJQLu8zVWGGULh
NwROOxZ7InTWSObTuYCqF4kroEWzJxbxQipEyL3JpSBwOxHk5Mhd6HaPelgNa6dOkfIn5dfABGit
JMP+sQfjpifxRfhVfEDEg+i7ZSTj3xOywIhqx3sjtXZrunSLE2uLJlFX2ejJAn3TAo6wTV5169hn
DGGvXlR+qYHLpZfae9fpHyQ+sCfcOuMH8frZQ2HmnwltOEApIq9Ca69Crh4m1PmSJvPoWjZSqHyl
udq7iPWNQ47Xw5jrj1qh/aYVCuzB+nHFlO9aa3zxgnjFQenq/XOQZQncccreaUh+SJRzd2Plk6yF
5Kr9Yxri5Cv5lgVMYLOGiSAtzEC+Ci88e2LNe2Kdf8kSxH25Xbx3NsFosZTPc3lUMOK1jEMXlE+m
JbflwOHTU20lPUhjQKMPUVnjArMe4n56S2NLrQDAollQxaPRtM2B7INrzVJHKkOxoQ3yPQCQ82SZ
xzZOsb8lOgMxdLy13v1M2WtraqB6Ao4nvZ8TMZLDlKA2LDyPASj32OCXgvkUm+4ETJDifyKfsT8G
q4KlipjaS3guKJtxFNN+om9AHhHq1jAIWRKYcphgdy0lerCo4SJ0mUx3HRdhWUQfDDpOZscqNhnH
3ZSE2UoLEp25wzxcHhWjShC0ReV/V9kcQ+QPS/YKNx9AyoMxTtHSGnAr+x7StxiJgaB48HM/2Qyk
QHNH9866bHwgxqXbr9yJIXQTJRv4Pw9VOhIY3hjbWo2fDp/SqBNwjkrjXbPIofp/IXPZJd14G+uf
f/vX/5Wawqzkb4rc5Wf3+S8/f/2+WYn9b//6738aOU3J31XMf/2O/9Qw2//wfNcjZ9kwXUz1CJX/
0+Rv/YMTwweRgvkfr72FfPi/JMzmP/jvqHp1l5Gj587e+/+SMBtImFFE+3Qv/sxKcf8vEmakyv89
a9k00EcHhhs4PpJosCz/QzkMk82vsP3anHDdntpGrQsju+r/lP0aKcF5hcciqKfPb6ltyDNb2W62
dvWsoG62CLBKg4XX4QfWbGmujD6u93U0fmW9Ed9KEG1ObiPaJW1PlEjxWJlwZLKUXvAnIZ3VBtB8
VkcMTBVvaw2XnyhwhuTeEWrsa2xxwHYEVtMeqmsKLZN2ARF/TLhkJdG74reggCF6p4rcXYF1Q/pO
wzAr4ufplnwtllJV7xgZtngoBzLKyDdM2OniVnqQjypJl1FpH6o0Y4xmMKQSD7FA28vWgsHZPMfy
3XMoh106oaKQTfqtKbLvyqrDhOpL9iSdjezjMnQs8fuYedgQun/MXkDASInOUwNyX9vaG/h73Aov
3pTSeZouIjlH30Gf9h5sLdr4uB1Tu57wPxJoqPnIZCJ8tEN/RyMHWZmR3BAN08KJne6hSX6SDHFv
Mit8k7oj0Wo/JWSiY7tP7hEfkPZXbLpgSVTnzSkP3BsZPNcwpDoIquHk6QktuzLv5hCZy6rlfSHN
kuHEZM/7SlYJZj1nDXyOunuNa1/fDb79owMhibybR22XZuTW+NjoTDCZD1NNUd919ok2tORz1D+6
nix7lUb4S0357LYY5ySSnM7gkI6K/ikqHWYzybApJFkztZ2fUNr4MMt+caB/2qa6Mfc7kA6nDGrj
ZqxuaCA0jRABv0YbnTQAF7XGWtS2/zPkHrqcLGYhFkuxxDFt+48EKD51evyNiOijwZZjIIiioUpw
UrWuegqzmuFqpOrXwkJCMY2hsScgB6tJM5eJEqb3yAwyg8KbJTe81VsdXdaiqdul44w0bE6wbWNK
FWDzz2Dn7kWXnwwB0YfdDZsENDF2yfLZ4UopFHCA2C6JHTX+RCX5pn7slAtOrop1u7jZUvvJSsN+
DdKYDXREERBk6CMjCdJXXztRvS1rbKtmLRJSEN2eq3/6bpG6Hd2qflXNd8fGatTkeay4T/yWwHYE
Y+fOTpCp1oA84AoiE+kGc+V0O6ZDzC99/3NSOWoN0a/SzsH7ZCancSR+kZwwHPFg1pnZbjsD196I
lN/tpnuVIhCJjYVbqMU8BDAsuYc+hg7RPnjoIuZ/11JBBZ6iUWsGeiimWshgcis5Y757bfNV6YWr
eQTVuZyUfCYbL6Ykc0wcBbprnMIZMh/3abRgvOweNHt8ZAWKlndgvFF1e5mwrCDyg8UJOmCsTaxx
rFb/o49l8dIL0R3Mzt47bfmhpbehsjGnZg6ht57GmMNJdlVBiTMLXmYlTopruEnSc2A3yAfUs+cD
6cYbLEM2nOMsjPUKY9aetv3SUZa1GFwqx/l3WyOAexH5S4hk1qryKc8beYAhuqJNvjmZRh2LrjpM
zxMDdSv9pGL37WSvEJEq5exdHmotLT4TaWi9HYvq1sBy2xcOoj2mjWbwiv8qW09NPC1LlZF45w4H
ZsMAY6Ihfq1SxdMkIpYo5BBZlnCX3nqavSiHpNrd6yToDgjzyhWPlcfRyM6KAM9yUtfJAD2ujfpD
U/KTtfkcbxQab1OjQLPqdO8O1HMURGTx2T01U1ZEbzLQdv/B3pksSY6cSfpV5gVQApjBYMDc2nf3
2DePjLhAYsW+73j6+ZBkT2cl2azumcschpSikJSsCg8HYDDTX/XTKWTBte3nMJa0bjBnAdGBQTkI
WTnCasR31ufDZhpYgIbARHMeahyBarqYlNdfzJy9ttyfOpisH4USlyWQ0XKBcA4Vb4xCFMzsHfZR
buiT2hbTIW3JtJatgYg8U0xigDqJqxSXlCEu6ngy15jT4x3j5EXrbMZqn4y0y5XjPRP3bT2wJ/Y7
XDfG2Bw7I7/qgvAqiGV3NOPkGyvsqpZSoBjvsq5Wm9kg6MDg21jh3EN+FH2N+kt03OJ/NS3fVohL
HLX/oqA1hxMnQuQwW/MqIQjJd6qQs2TiPQL0/I4d1El1wE747EYNe9XgJvdv69I4maWGbZqHnBXT
HJe8mdXcuh0HIQCmXZJMmOI0r9em2GTS+QjFtJe93RzzBi+tS0Rm4wCSknmvaRwEXTl5eBhiNTEv
z03ws+1NjXbNrN53d0CzSC32VxILjmdXBzlNbyLiKFrIlgOa6X3WdfuOhuxtTI/pbSeaG9f+CCT4
tMAF9pNkMSyqS4dqQ0yVL1loHqO6y1eFhVd+mI0XVdd8byxqJp9oZXVQOGvxYjeBtzM69wQJ7JpW
zkRyXsRPw34U8ykhiQZyR7TGp7xOAVpoa1tOqISNSf1NyAF6MgpFgXh6xY3y0WN7X4WcdtYqAVgh
53tPx1+ubpYxMefXSE1Hu2T7zEuL4U8skEINXAZ9VN6OyqYLsc13XmxxoGBDbLfVVVGYF1mi3w2/
/QwLJrelE78hJO6HkfwGlVw/ZO5dmS42hq5MMywP8Y4qq+EpgSnY1vFLxuBwp3HvreJwKcJGjMD7
uCZecxF62Da9jPs/UjsLK7I1RiQeEi3XYTOda2VurMH095XgqV/yFmy6Qi63g+IyX0HMubTAHTbW
07TYqhuNidos5jMmKnQFyTfoJnzREy1XvrsH+1Lt+oA/M5SADYMs2+HzvQ6lHNZhXFxkJp8TmDKY
D37j2yrS8TaU9It5yfzpzsOTmLBkm4H/1fTNobF0sCTGwB/YgtBKiLyF/RFfGm6AVNG1Yxv87KLM
v5uizziSOOG6bIsXk0dxHRoJbaTOayegUAwteJTm4DsVgegI+iu4GBl1u7ZJL3q3SsmYQVgEEJhu
NGzcuiZdXZWKYxCSqCu4tyK8W71+oDT6OSewrJhuyn7aDUZwYyjzO+dUVjpQ7Kaj6ZunqIJMOdfm
d5oWag9BYNwakBeAL8JgBj5j7FuT93YMCH1LGazfFqdqjsedEdIOVbOPq6Nz2fEIdIm2Do1f7lIt
c1o5ie4t+z0zCSCV+tyUxiCPie/ed81wYwVsUNtUxzs/svQuks42ivhD/kxsviYydE36/rOg1QrM
aM/QqnT3hb/htIlv0rMepPmdVBbGsYIzsA2BlM4s4CrtSnq8efqWv7EvE9q1g5g5tnwiEuYwZ8Z0
ED/mWqgLVdhfSFMT78l40vXWG0yeJBLd2B7jdVS5TyJnFG7YiBJUyoJLvu5kNm8D+q7b1B32kw1w
dOgqxKHgtgAzdizpce4UvqPUGG5DxQxvcuGCp4zidjo29k3HXVEUxrfjhO8ItQ0bE1bFzOnwP4F1
14Y8ohue2fPdeSokbw42cG2111PIpjPzYtIoDnB5shYDp4fJBk/fJPWtLTIaU6VDp9bo0oQl4A5q
g/mRzUu00YCqhyS8GVvoM5a1hAerClt+gWqduE/14GTAgzEnNGlzy+m+ia7EoJtDG3EyVkNwGnoe
QI39n/GxY2Og6H54skJ19lhARoDPmYFhxZKc5OsU1GFsP/98NpKm/my0IvPhdsTAoZ2QxXua/Oyc
RPa9cFuxZfhNSO8QTO5VYAQgQC8r+MsrU/nw3P3s1Jnkwl18o4gj4170+yhOb2RUNjvAZZ8Hjj5T
9t54eFhl7ZzrxHduMdyOY41dJubyWF4LtbzEXNil7AlC2+t3s5iuTSZMRHYCNtBZgqaVG6eik8+5
pkCXjTaKgAdNxMm4ObDfefAexR377moTY83CQsZbw0Sd0BWJd0PEG9HB9uiTkKQUtJ91AuK39inM
bdh7JJHc0FHp72JcIGHKqSTPzV1hVcR1Et4SGJad/rsPYqjXLuaUzg+eQXBsU3t4n5h0rci9x0Th
zZvYNQJQkH54mzW03FWPVsakJylYuqcZFaxqN2EeXQodQAXOrpLZq85Qla5ZWzeGRdYoMGcWcHlX
8CGPwWBsQuWuPRKAa0bmt7K1n9Ui55ORZ1ekwxQW9F3daPuxNV5TI6TAi9zEAbxRu4bZBvm+2UfQ
srtxmo/YFNo7p0jJsiTRZ5r2JODOQErv4pwGtoUd6frGuR8RBXMHS5/SQLMcXOS0JS0ljl24Dn1Q
/FWen2ca4/l5W4NGwlUzTscMOR8iAtql9mtuWYOwfYKC38nBY4NGg2LCVD3txn1dp8mhg7i16go2
Bn6JaYprTxAnybe5j3aNTYEzb4v4Vw3u2R2a9uhGBTDXZs3Hyhv7S5kLxyqzWdqmcFNK9zIL0LXm
vnr0pno9d1xnGytRQUwHx0Z06NGAMVkOKHshhjpwJLdiaMs19ocxcSlUH3D3pSZU5+TVqvMzpkUz
SaeVHaWPetKER1rnDkQO9HEB87XEmpTG6ak3SRgmEQIfWASf5x3SujNQfWzEfIJyoQZPlxA4WbxS
yPYufZhsjtptk8ZkHOZsuwyTRzylbH2HmtqA8ituQj5KnyPFifY9HRvWIULItSgeeV3/H0T2/2t5
/P+bYP//g5l9CXwPHeo/h1o+1ov0lRfGv3Ga+B//9hkFX78KX3//+/8ufYk/bFcJ6ZGBxyPi/Qff
0vxDau3ZgCo16tfSiPvvypf+w/QUKhlPt0SrXz7MvytfQDE1EpXJUZA52tIo/d8J7wvxm/RlWo4i
Kq+EthSpeaS2P4fmm3okB2lhVekcArkJsAs94CqrM/+Mv95g04nA3kwnb1mPky6kgjx7dcHilAFn
Ys+2n/woZUuggnWmmqsySB5GJ8L2ZJ/ijphq4xX7pXhBuofYxHsUeDmAoFJtCNdKvNKlCxZYcghG
xsfu3sf39vQxxzCeDFLFCe5rzGZoYTSsAhN6kqp5LLX7o87ntwFG+kF36DjesAv6ZZgp3S2ueHUa
Y+sKG+a7bXbuHvYa46XZubRBqFf+V5SVmG8VmyHCYz2NhaSkUZyjfdEWH0k2F9vAMb5dMT4FTfDs
ph50t/jer+ormZLNpQMByyNrEsZpc+uM0ecAnQpyTXxRRghzro891xkJHeE3YKiV7o1ero3ZcqGD
dNe5ru1V3d86dskGVuZXpTvfBUH5MeYmxikdABDs4UyH95iYaRhhDLXQw95qzva4qRF7ftQpmx3H
mlHVo4T/jzOFO8gPd2jnLcvF2Qlw6YMlokyitBKgSvEW/j9Xtmb1hiPzygyQEOW0t/z8wnLCz8Qe
n6qkOg0edTd1SLo8AFdNRQn4FbbiQ1PcDX7x3IgbuzO7U8JqWUPY8fQ3f906cAKpmiDmazvXWVHW
27CXb57oYKw53a2c6HfMjaTYKZcgeeSdTGxMSUw8rluYoIV/mWUxxQFt8aplLPfEyI5UYbB7BUJp
8ZhspOnjaPQ3HkNZcJDS9R88a2MakOWa8rNH6NSy209pgysBoYPZI4uu6pEaiGNSXlIBgJfY+zc5
trdL+lhhuTrTQ7bMoBMPgp+5iKYtL0gnBmcIRV17zVbP9Pdm0rTZZwMkGh0QcDElrX22lc5cM79k
6OKnHDCdMX/JSkAJ7O9WgIG6c7pz5PI2LBzahUYuECMWTNsuv3mEyxmn1PwBA1FsJtO9dRpY0Ogg
kINmfdn1/jq3q6NRb7j0jYLZnYwvvCBhgps39ux9Fsgx6xj7vdQ7E2btRkzJm9/GL8qjV1N2KJgq
JvYVNt5nz5TUSeotC8CPXqVYwgsAd/7Sf+2AAaKWJN5Pbv6iiiUnlnIdCKEcy9CkgZkTD/Q5a1ML
rI3CxNrYT+iZfR8TVJPQJR2DWXAKgEHTh2xHjCrDehAbRzZ41wv4AW09rFoHmAEHv6eq5I8GgsKT
nEx2AEBqjY/nBDtnN6cip9n53EaoXG1FjtaoSo1IhEDkedVlKESD5Nlae1WqZA1wgx+Kf+qCr45y
4RZvR1u2227UGFShfVsgwm1JSDhnZxsk8xri31Zz9Jmr+qNwg2fsCQj280Ex/epEViLx02HBLmZl
WXunNaqTq8yrwa1M4j1GtYnIp2xiwzvrwux2rPZwJSyeA7/nN+xi9ER38sURDOclnkGYOn5PHnCf
zVV86CReCJXVCNucmL2GR2sorb0B7cfWHGsFfEaZQlvDt3GY21jsugTnOEbKS3KX9AVbPX2k9VTC
eS9vgMGUV3nqn91TBry95XqMab9FGX1D3F7hc2nuQztNwYW/NOg668AqvFPlggxtDMHmCvybEyfV
ZRGSgbVbWRxMFe3sjHyv33IiCSG3hDhTLiShgrW5N8yY8Aaj3YucAHwckLMFS3Bdt708VsaSRxCI
aO7ysPSD/4IeqxBD1s2ADSTqVQjYyp44WuBvnRabRMtEIWdrjQXs2E3lWwwKMNDBcwPEqSITwfWA
rzVOSDj6xrHKaDdmSvEFMmh2UPuHUaIYTqoggckdOtKx7iecAkhtHyZqIDhf4LI2fOy35bhOugiV
p6IJq6VxWFeEgILohhg7meW5hyAw4cmG3bqiGIJuEtoRMMAv5EsPMZ2q8l1M+QBAgfe0tG7YvfKm
8cd7X7afcgD5mGsHcyMOoHwS5QYXNKkYJ0h48MU7Q9QQJbc+wjH5jseoP6K4acP+7nPMLdWs5LW2
LpOYl11d5i4zUOI0ZEFuJk4RonwxirS7KMabrOj9EwmCWk9Mhjhtd5jbTO+u8nHFJk36Fggxk2ev
sA619FgF85PolzBeVWPiSTXN4333zCyNSMOQMiGC2xoZqbG2Hb7t2Vq8DMKX69iQzdk0imPWY06w
3Snfs6Jb13lkPvkLP0yYk1yad+RGl+112ubcMXZOfwPRGEbCdAI5BqxL3K/5dsJlvksrEklBDFcy
1xsS1NnRoUIhIiTl06iwd33TXWdRBGqYzrHg22iG8cqfTABXvq7Y34t6J8sQWBiCHjXnW7vy2GzH
P+CcbOZaWHsT68NqykXywOLwIoW40dL5oVRwJmJb3nhudtFMHIkChGortMXRGe9MDKam4ZPE75J3
OIzRugnwPNqgGcLAUXdx/9YHEXbpon7L6J9eZWHA8l2pbRn1H/kgsCTKsVzLLkcisebHiCH+Ovai
rXLz+2zqjHXNNn+hg+GEwVoPgwdqbi0OTt2cNaZpKctDTC/2YnHdOPj6ee/MLJs5kDxlltEmxvvJ
LOxT9s7iQy992GjthYUNc0PsB21MeUhTHTb+LjC+VO2au9C3rjkW5rvAIIxe1oeMvCwwgDO/9gV9
6OOujB1ee8XG40WKF53hVF7nXKJIbIas89aW9eJ0g9oJk6gFzVoA3UxeOwQcTX9UJOH7jkvr0YuR
4CrzYdSsqyqDo8aNtw/GlgMsbss2jt+NIky2JYVGo++9dY0YryaHtzBRnlOVNJdZ31X7hmZbe35T
UWXsmBzXm7z6cHX93OfNA2erlJogMOec+MSxG0z7tk7bjeA0nWc1zgqGM/tial8HD33LTREUnWDD
eI1JA2vQuvCjW9I7IDRLzLRtkOXb3ps4HU6SS+nTXxbPHj7JCiMsL4LKyLejVLd0LYOjE+kjoZJi
R0KRELr71oh2GzYumxAk0xacTsoQxeCwxi32YOcUf7V+ZpzGEnEl4fwOYU+cClKGbP4gs5kdi2GI
IwryaIa9DmwvN0o5r9Ni3sTZmDDkxfXbxqZ4qvWKUmKw6JOGNYW6iCrLbJCzc92BnzBnwh+4rg+D
WeA2ytvLHiAKaJqd7znPbccEiUk12Syvu+o54Mq0Mp5VfxY2WDxPmne0PIAvWt5deOlLXU80abPr
Ebo6t1MHDjPCRtZXbcxNApZDhj158ST8YdGLGMVANaf82AIBzYMw3YokZtbAPjhlbLJD48TqZHBH
GmTdMjOFQDdBjEbbsYv06Dr+wXAzHuWoKrYduwbyNe4lQCL3QBhHLQ8COBRWA1pUZOPd2QF9hnhs
9oMRv+b9vZP6wwc7f3ZdcjP2BJICD63IV/S78KphK/GTH8JsCwA9AOFs6aChT3E7pvFHauK5KyzD
Oni1uxsGjvKFQo2InfDOlmNw2YnrIfMi2p4JirS+xEWWNafK6Jl3D1RuR6V+o1hLcYbxUl5o2JvI
1JHLB3gqAqgi6HrC+AjLLTI50q61NRsQgyGVk9qxD23fP5dVHe/xMiDWIh1Mjd3uLBhT7Evrhwnm
NfV+xJNqZlmk2MEvyuVmcZ2TMwhxUKnXXGDbMWz28xSCNxQ/sufhSk3rzGSPof1yY8ft45T35t5C
yLWlaexSrwPmze1AAfuhnsdxz2mTJ6AGWMUc6EgUSc3RZ6smfeDFQhcRu71Q9CVeeZ4lC4HkULXt
0dcJvTYxS0ExO9dDa22LyHtIx/iiz0+xr9Fp4xABfaY8bQyADsQQgFohd2M+kYWzxQWIGV4wCSV0
RHz2SwFclye0S3XoMYwizNC7Nwtn2lGi1GySejhKv/qB1xyDEoG/jWb7CmhlD8wUe1uMP9sAG049
xAomwSXwHnayWd0+tGoJ0OaS7izZvqZebtyPQX8VdSNJvvc8a7wXUzP/aSNs0p1qt65PfT34UbWn
NkyvhaprwlSwWnS7ySLy3YHvOxzCFpB1RJOon8YGoTCgAk1uJvvEuECJ98FRRh52/2rDUJ81cElL
ODN0M4fozWhxJgSntU0xdWHBxi8BQM7O+v3AJZZ4YKBuwrd0OrLRPWzLrmDwUJKxTJewZbzELjGr
3lU/g5hLIpNkZsS8OyCpWXnZOoqdr26JcHZLmDMi1Tn3Llv3JegZkfhsF1e1XkKgAKTHLTdNsXZI
iAZLVNQnM+ov4dF+iZEWS6A0WqKlScyMUC1x0zHHvkFDQ7wEUZufkdQKNp7zKFR8n5JYrUxyINSn
p5xa42sOV1fmiIuelGuFc7QpQ7awU0GIvincXUwm1liysbQ0XvQZeRM2tqfcbvfLX2CjPm13YbIs
EVu3BhJkittiiotdvMRwCdm7pHLrJZ6bLEFd1lR+GY9PuYR4Fw0MyB4swiXgWw9gPAJytCCwBmYy
xIAzbKcRuWCXfLBagsJ6iQxXEajrxmG3G5Mn1kuwmI6Gl8niggA2Qujza7htWacgg2tGiGI7LRFl
z2neh1At9fHMU5cYczJdCMX9OpJvLoix44oc37oJszkBaEtqPH5w+Mmnlac+c74knmpimOl9wRmI
s6970IlnrX1oMutsYA+QNZyLzGk3OSXshO5oFASy/U5+8fUR0S6d26CBoEes3kTRaGm+Kr1XbySO
niLvr2rS3miHkpVqehiXIDhYVpfpK+Fw8TMmDiaFk+z8w44ia2WRJbfNZu9MRCxsjzHVtATOSU/R
CMB4IBPEPu0lll6STxfk1MMlsC6kW2zZuh1ysgVG1hFXJt0e1TxGHXn37GfwnQS8x0O7tZP7utgW
yRol3qPLkb1gNnanSiixApiEQ4RQvW1GLTg+e9svgft6id7LRm0jJnAA8TZuzrTFEQB0k+mtJLXf
BfZrssT4B0ZMFG8yQ0XxIOY/L4F/vDkg+73sGbgLPpQ5vV0s2CBW8BLiMyxHZrH25NzjFQdz6M/3
+FIUuL58FS64gYBwg99AF+QtwrOfDi9Fqu7cHAsx+nEFsyCp+x8+s9tqgRn42dcQVNamGB0oEYTV
SbKe/AWAUAUF2+ph4imjTUwumIQZXkIHN8FdAAoZ/a4EO4erICEjDJUIaCJCjgV3YVgADD+DveF4
HIziyYXsVi6oBkZlJFnNt3SBOMjOe3UibPDI16vgIJebwS42GlOF0033ttbXJE/eYg4QjNvxcSzt
zJmxDsfpLW4HKJTd69CKs4ynCxzxwKs7EFzWFvusBx13SYD4C5+iSqfrzCqZ1rXjLRfrezSnswof
DAVCiMnJCmOXuOn0MvmpOuaxPv4F6yLTsoEOB29yXgwI2XyKnQlPGgd3ia+/LU9oYNPWxSNeBdZz
2xrXiKOvaRmupS6fgtA/ewxC9jWuKNtc3DVF+mBLfVMEcbCDipBbLOslFVw4d5mPGoRjMIt6q3he
GihCyOkA7XgJZxQMI37E48PcA/Ivzzk5irm6nBPmX3djI5gfFPjzqZH0V7ifHxp5jCQHECKZ8+r/
+0n/K35SaQO0/Vci+/kr/2qLP+nqf/tb/q6ryz8sE8nak5attELD/t+eUvMPPKYI7lKalsTX+R/C
OlRc1xS26Ujrp3z+i6UUhypmU6VNVmGFsv7fE9b54eUvLFpTCMRmJHX+i2cLLew/y+q0PynCH2D7
SjO7C0Nj29nWq5dnkP04TSZj/pXj70h/eDWxZuCh3trzKdsZRl7GTC6r+W+znI/xfwZfdKKlEzzB
X/G4i4z/++dxkb+lzb8dnLN//jzMB42h9STb58beOGTYOhlewys9wjzbCWN8YHdz+cvV+ic/0vqn
P9O2qeoSjuJC/PYzu55mKn9m4EobznWTx+9xyKm79suzE2HLAJXry0Wlj0jaVAAxyShKvU575zrv
HXg5VMx5Pllb43Z4/4uP9vvUY7k87sIItk3+w9Piz18HewFy0xIjj2VlhxppzoFLTIIWtBBSlzg1
uX9j9eLScPI9kcW/PfL/6cVY7vN/vBou8qz0lGXhif7zj9epKvsq4TATDEg0VTS8WhG1p3HGVLYf
4sW3eMeuap03+VJcWa8oCQXFxUiB49bc+OBiiVN5cOeMzH8LiUnjRAtDn8rZH2buX1hi+rAt68rO
4Hl4C0vcugzCN1+V5CF8Wv+sSyWN79pKDu5Spphe/cX3i5/7H35BPFQ2mx0eOB7FP/+CbpnUNfMJ
d6UV8IMlvDRU/kG36lKkvDNdFGpvnD4Ku75TtXXUhGiZToyQjv2YwpT4nQ6UZt1yyO4S8fqvP9w/
+/I9SwCL1rYFyI814FdMdKhTtyJniQ8AMgJhZn0M0/h9+S7+4ueA+f7HL8HyqNZxXE+pBQP+6w9q
ZmqNeptnbmzwBY+KoUJ6mBY4X5C0+7CQsPH1NXofZg4GJKBpUk70jEOUU56r8QRxJoZWsx4KnMSO
MzhrfGy6RJvTjsUX6IqrLl8GceaHbQIhsMVTi8prjUvfIycXfZHBgbcnn70tPgadfuSwTZXHhDsg
NDy7HTuWdNOw1aZfRh95i75DhcCSkNiXvZnjGFuUXSpRXjCEvbT9sWwZIBlkHcXMPfivvy6xfO+/
L1HeL1/Xb0tmHDeNU04sF+5kPLat9bxUhkphXUYT14k373N7WRhYQRSoNfAHQW+u00BeNBFhtpQu
cD9ONxOsaYhtUAMt67RuQ+/ISf5sVz8se7wf5mzjptZfkMd/Lha/fXDbsW0WeSIElmUvi80v3HHX
j6lRsDPW+t4gT9MVq9RBbK8buZpRY9rCudWKktzFXhhfhVNUrUcBwJ8NycYwauwHRbKhsLkhZExT
b/utwq0YmivVAayoAnx+vl+s+gi+8DBhS9dXARimUdA+o24RZiEj5AcCjk+IrLHrY37Cn1I610Yg
Tl1pYU62CGSZmyUDGHYZ0Sj6Sr3gLrP8A2i/ey3idzSPaweP/tgtlRrGjV2F78KnZM7PwxsHT3Qe
Gff2aByyfnqA7nmflsmd1RAvoLkIUYNGz8JBA0sPSyI7BWhISAEWhXgYreLNtsnM2U3zF9+8+ifL
zLJ+8i+lXOX9/pYlHE+RB4ddNvWUyfojJfK1/doPk7htcZNWqnzmEQvvTTNgaMOkK2QmeNkHVDB3
RfbDmbq3krHWlr7f9UioMWndmyT1nxq0VTBjJIwSeT82ei1V+WgrAExDID6GHLABBNoKinC+jK8Z
5bnZV0vF2kXGVACn5zFROtkB0m7W4Z1nwfKabgIjCzZVQiACd56byi8bBshAflFppho9b/3aOJg2
6hasy6U6maP5zu6rbd3YAFNG7y++Peu3hRBzAW8e9gKeJRXZHPnbQug5wunGcdYMC7ODCKDxONNH
BZAg7dujoDk9cLnuRCV7zzvUjX40gvSOO/0YzuIC1eMv1ku5rIe/PEd/+zzcjOAphPL+IYWj6KgE
dAxnwE4JOZIM7up2V7MYbUTstAcLj5vJBaKR8DQTi4m/rJhayklsSuDQhnoRo70nyLMyrDOkY879
tgq2jVnvLWkcfOMirDEMmi1/vN5VvUevDX9El7uisC8NQcYiTf5i1yXU75ugn7+UcixPWASZFAGn
Py8OFmUm9HhxU7idCakluHLk9GiN9cnqGQDQEm2P6lvVrL6wgLDFhlBrXKDOo7NuTYnhPVuKAIga
jAnOOBgiCEDLohgUVOgUXn/LxSmZM1CoaAVHz8o2cRzfBaHB/WpcUO/5uvR/R366CZlHIN9XaHic
at0B7yFJH6uUF0Pb7qlbvCpt/NmthJTfIWqOs7mTEEomZi4UAmH5istu08sGpaG6t2i6RFU0rkGp
Xg9hfg6C6c7LGMVXCTjtgfcDdNND1lnrljG3zpxr1zGekjo7cgudDO7vYNFvq/uiYXat2+3UwcEC
pKS83RTrI6BxQBE4DZw2RT8X9k4w3gwkuOJgZsaCbRhvFenUrr3j5x8s1LXQfuz5qi2fbmxEpao/
TGTERfo65MHV1HenkMh6M8JQmuP5GXV5XWLpNGlyJ5gYa0kJaoenOz2gcSwK6oN2ICFV+baAucqg
itQL/wBnRnOz9MMisSM/XQwOLJQyA6uQn2NevnEjEIKQABW+ZF2C2/oK7JqulYDXWfFQpt5GGvYL
5YUrBX9j0tOTE1Nk2tl0RlDlolzWig4tcjiwfySuLy7s4Lx4i7MIbnmQkzuP3wvPX3eMbVLGNS0X
Mp6xHJC0DtpjD1hoiPVL683bRluvg4D6sTjIiNHb4F+r+QZ+4sHvNkGNlDeER6Jeb5DST8xLdtWQ
3CWhukiW3nnTu49DfSQjdke3rOy+5Kgfizk7t3h7xsY6WMs/JStOWZxhMqVn3Qq2xjLBS4I1Tj1q
pHLI/xj97RQ8V28ne7N5N2AEbfJRfzoal60Fq9MX8HtoQ+/ta4Sd/Qh1IMzZfNDHvrTPmUcC0zFG
Bu6oNNt42bRQMbhyx67jXuSrmRIG6Pf4na89JzrkdXyhMOjiYCIfXzdPVhc1LNZ3sUKA1/HMvpK4
TQiv2w0Al3/W9vTcaMDORobFdzf56baogg2Qymyi19cyGfAY3s7rkYeb7FI1cjPk/mFmMB0ATnAp
bs+4YXNfP/Kw7gf9XWoehSh8yRMcomT6u5EiO8HLnnmueTGq+sgDugkowEWbHV+HiE2e6Tf7PpUX
oxmiR3OdIdMgkTzbWQsXytym1YxHehOHsHOySp0qm+53SrBaiDMWklk18K51ikd7ZIjLiLJRBYfL
BlyxC7vB3Cbj+IpxkBGPsSo7970BrRxgjeENShcqJXvNXg7BXgC8BuezJbaOAlmdKuIMftN8+lSa
t+3EHNY0vjOJhExJy0eXUUsAhs7dFdQiTTXIP0rYkwTjNr+rnV4aMQmFlOMMYyjiajY/70Yn54LJ
1/iGn8SnISIiACibG58SBJWSNHduwnTfFAAMMkJktEevG7BSpo90z6ptcWZs8cUA+AD5EuwbBVNa
NVhmzk1Z7KQLfkP655SrAyqvZBrJQrajXwk5OaPlGIoybffQwmm/JJZDaDsvU80ohjQmSJB1T0Vs
WthUbLLVZP7hRemV1zH5yxycPMuHaCZjS0PCVtvRQvODkuabtwPz22Ysv+hd0Xx9ZENWygAwU1Tb
jkp4CFvHMX6L4vIR/1W2FvgvqoY6U4M9BV89/nn4fNkhN91Hr7GZ97uPk+t0q5Gq8+bnysQ/wHoX
2fuU+HRAW+dIYYg1352pFcxX3bMoQNYBkYhnfgNOeyZGrA5yjQSiBp35pgoASsVf7ONZCOhobWou
sCRb6a0Z7XIq50XkYeetI8YthF3KHohFwxBfUaOmQIwuwdbyFZogmCZQRTgFXZiZ+GJFREp/APzo
8o/KKHAdD75Xgj0ySQid4pw9VODddHOOBv9UKknFA+2GYUycIVgrsFRQNg6pqm8C0d2Ygs6QIKJj
9QXe5wnn4dRf6g/SfNu6J8yHGIozfZWxEGtCV6VzJUJ3M0wejXwOxV7dZqAEsp7FyfPmj9a1LtwS
xK0/PYTL80+s/5pTeb1uMBIGF1HXHUUt99zDGyOhT1PDS4xNWHzBs+NWXOd2w4SJvkTS9mLaudEp
YbqYJmqVymrXkVB0uGn0TEzBjy8bX5FWH/EcaG5pNIQqO7Rs6enPCDpzWyCU42wBylNuJjoMVXFj
zjQY7smXbWj3XMWk3YcsvyyL5BBxCCsFBkd2ONTorMfgo4t/INPC+Ug3ZbZ1g25TgK1hr7c2hLmN
nPgw0glqRdWW3cqpsKvvWvWfzLk008PsG85cup6Knh7pCQLZD7rx7rq5W0OJO+IrC3DMfZZifBsx
nq3asP+og2pn06jC6IoiEHIcG6PjXRNz6zTJpz0Z1jHBfZ71VIxU6TfWrP1YL00Z0PmzJLprXbid
trnLTH1DYA3rxJYG91VREyNrwNtrxTHG2C8vVccJrnytntzYeu4rB4gW1rwwvVFtjvfKfMZfu5NQ
fiMv2w2TtctKuckKBs9DpKnWoJdDnDLTPk1zee57cSFL/2aRQFwYok3b7Du1IPGZUURgZaVz3XLl
PLXwIUwG3MWDKJhb6UKCcYbEOMyvOBrwRjA893285Y3mPZN2lXVIg/Yq0oRMNcWVQ42vSf8v9s5r
t3IlzdJPxAJN0AGDvth+S9vIuxtCKSnpbZBB8/TzRc7prj41mEE35nauqvKkkSMjfrPWt55xKe0Q
SG2UFV9hXJ7FxJu7tHsn6PbYichIHZFOmF9UCdkmanzyIC1eodhtPoOsucXJpAujL6st7zsWg5sY
Uj8QOWJCZ+czm9l3Ne6FbstczaN/7ax9ztmbExTnGfm9IZYThpbHIPKP2AUPvR1BsE8uivwmG93m
TcbE3hBbb+Zkx0I85d0P6/OdtMArpfERGddhGexHjVNp5ujYDWrj4UYmLWOTdccmVCSrQKhMXBS+
cv9nfgEQ0UDr2WtzbvKwtMahMP0jnnmo0/FxpgfXl2kgiFkRgj0ygsGyBlCjCgT+NsJ2Gnoee1c7
w4PioCB+L4VxDKz5tnDVC+TRzRgYhyAx7+IhPRUG1VrunluNYIssez2SkdNN4ZOeLioP+zbEQFFZ
O3DfaPMeSyXxzlX+MUJeJ6b8pe3r9YRR99KO93ZFO9Uxu1zj70NTgT2AvQerohjlYmwc22bxbsC3
3yKpy2nA5J3bTsdUoAxljpoCAXQvaL1YsGPOij5TZ+Y7Tem5dcCfWXl4nnsccuxm+Nqpv1LzFf8j
mrbyF5KE01zO3/aAyFE/rGqyD/HwDJ5ki5fhyXGeq2Vek4IRxzaJYi0BIglLoiT7hUvrIdlnj8S7
4M4MzXNIgFXK/R2TQmFE5b3f8iNJUYCa5WYy7f0weXsAIpAJKSuc6GlqAhIDxUYwb8WqMNw3xdrI
SfRw+31tcJ9WPcixop3fLKqGlauPV86/0TaelJeuKkIvyAuEI1k/RSgbktk+ZQI0Ha0WE/cz41yU
qt1+YORX2/SxVoViF5AMvQPb8l3pvpSMPZSN8iLGDNWF34GSxw7DqB76uhjA/IzLnQlhTYYB3BD7
7KuGBZi/bVW9Vex0FtO4kon+3lfLR5dLTse8/FXmOVDKANKxUtr8WP3oY7uXkc87O30VRnrBxlgI
gxgVj0EjYzg7p+5KIvOr97Mc1hGRjLj9A98kQoHkAwYyXcCOcFnQcWXlLySdH1bWDZfs5Pk9nE7W
jy2573zRXLr+dC+IDPKG4MlqaRqkR/tsbMZp2oQjwR487Z2gUKSCibPyYnuju3JMc6dKB/0sR0+b
ipuSuW3hufO+qZ1X0FOo8KJtVts4pqliSFz18k+fbWzjtlzvzUOugfd9euI7GvqN2nGfwU4Rvyfn
o/Df/Vh8mTL7vUzijgUzFDa0y7hKIxKZeufWDAqyAzgpu00IDXfjV82PgiyFXXhld1SIoaFIEE9Q
CinzNgek2OXNc211JI6EuNZJesUswNjSC/c57rAoL7ZOTma9WT8woxsA8+T3YmFrXdZesnUsmC6h
JmxPscBTOhJ0HXPjyplMYE/h53Xh0QTSyS5+2aVAVUlEcyLEzNWIZHmqwoTWWKXnGkiGcKziWhgo
y0dY8qbl3pm59O6CXHPK2wDA0zLfIkKCEigK52Bmfv7cx2RoukX37JkmhLAodBF/872WscT7q38Z
961x109cKHHwPppjsGnM4Ei47K+AinWMkpgaku9DE+C8pNB5SHv6NwIErD2h83mA7ivGOux61e8K
ySOdHre2XFx2imiF3Mo68hnNt2FTPeVONO7HOEl2NomsUAnC42in2wjQIShiwFXFfCqLGZOSo247
D2t1XmT70NQg0yY5LaQXdsU9jzmYkPbNZR/AvSJ/T6XOMi9d7MokvTU9iij74nb2YzsMr+ESPJMh
tqqr+EsEDt22Hf5yK/+enrDaozPKNjrQdlqYMrRlcJf07cnv/Wfarxu5kB0f1pe8kRx25PHFcvkx
U+jIs1Fd0vE+AWFl8uMcc95QXzjMNYxrl7kXVCI8PCGoQGxmoCT4AGb8KSjwnak+kMsW93a9Ghzb
28LOQgwT2xffA/Bnkh0xMAJFmUesTOOdYJ73mzGNPwi42raObiLwmq+gf9xlWk00TXxGHQ/OGyJ5
gism+2mKecyWBgAQP2AEUbz2VNHA/yK977cdmJtG+iRRrdZ+dWctBVJxF4tWlKqDKaNzbWv3a80P
NRmDbcUXuRK5+Zv5+SmMQjBepSK3F478jH1RGl8D4xNsd326EW742ysAvo51cM7c5GpJEg1HnDQs
QKCkbQ1Lbscsuq1FoguUVWHcTXGjnetYNUVHERhn+1z55D0TTU7gAnOsGLGvmGEbCZqfKmQvwLLb
2iBMCLaEsL8IZM9j7SxH+vKSroR045sqT57CkrZ+NPeiNOKdRK04mM12EjB2La0QXcqcw7vsTpZZ
772g2SsoYjiW8+retoovg4icKvI2Y/Im/Bm9FqoIAv5QnSH0X48Kc2rJFBiv8ScijJ9IZLtmiu+B
TWxwXH8T7fRCR4DyFbA91CfgIoQgFgzdDKDNPjNPRjoknJFEQBJhsJ8rhP3Ext2naIu6PLaQx5Sf
Rm7fm0E+rr20EqT3TeDX0b76anx04hgQoMSG2xcmQwZwJWgYD4EaeKHM4SRbC+liU9+2H6MRPRve
fMwScS21f31OaBqz9xA56OAHHJfvRkOetRUoXh2iESnJin3tefg6H6VR3+VRZa267nZS8BPnCJpP
1LiCuRH4SkLSkFFTGhCY1gP9nt1fwkW7Iku+EyIhOTmTps7YS1FnQj4Juvs2ZtD2J9pn7uZi084m
Aw26qZ1AiL12YdEw8nueK+rTECP70SrBPaBFiT3Gd6NHxScmivoAddOqD4ISGgxmomH+6PtkM1d+
ee4IJaMbFNCBfykvXu78Jlc4QZC+2jbS+Fox0BL2eRyj77Svb4O6rI/WK9+Y1xlODL6Gmt2RpgX5
hZC3SW1+pR6OaFtL+akAVkKKHCuy+Xt2xS/tPqjNiTAJCGKbzlSw06YOoVPoAzx2m++lZ6xbqexg
a6Po0GE6M+t7in+yqzoNybTjE+YDQtEVyvq4z66ly6MR5fMNMiiFyol3WTZURJZDGmBrn5hY1Xaj
6DRh3fmxfFhsyTyhxzA21/SUSFEeAEFgep7cB9n8yn1Bb2VTlESQg1dz+Ggr6qWoaj5tyDIBcuJ1
ovDXzzzUq3nCMNaY3XlxYM+EqCe9MLop7xskO8ZPKOWnDPxw7SS8BEO8OGTK+FiDavNhqR1GgyYW
7TYZH/vZInbUF9zdo6j2yo6OeVyeCg68YgCjKFu+X63DiqLkc/DD794VZ6uOYhIdeQOyBcNEgtZr
I4obbf05DIjx6R3d+560R9NiOVBp80Va80olQH6KHFk2dSoY4hFptI2wh2DCfS4N5hN9h3Fn7iBG
9n24yYf2WqQP5Kr88lsvRIWdvU7DPQrtZpt4ZrmCTXMtS3nMRuqUysP4M146WZ79mqGOD2D6PGXt
3dyjQ5QLY64giD+US0bA4HKHWlmS3PFOgWUy8cVyp3Vx9WmO3jGiPN81tvjwp/xcUPqZpi9Qo9OA
qKx/y0Km1RVJBkM6stkby2Ngt1daImSbxUwP3vFh5naHTv1bwvgtLrnvc7355Zdq6FHV0KOj81Ft
eegQzTljllF5t4ss7/qShU4B6XyTweJe1cBRbNfsj50epE+J1e/iGhKNF03cSu2vyG+IpPWlvwG2
pddYIwsK6PrYNZACMyjGyviHZpLhS+7icU+ycL+uR8vFbgGrC+ZJARtG8uzH2ExYj8XrVnTDNmLY
tV/c6ZkAS+sivK7aD2lOGuNUHQFFyJc0Jvmgas1542qjBmQPgJwjyNJC2zj0TjfK5Ovom7jzl8ph
rIYGNMH90eIC8bQdhCp7IaKi+Oy0VcSb/XsbzTYOEseQzGasvd2WEQXmNW6wmig8J5Cg2AlfG3J5
1zDgAxzROGUqCQdFOZfFRYLnFPZvRNcExQzHXho/KQ6XeQg5cwLxi9Yv35R9a69rbYgZccbU2iIj
tFmmTLrv2FcPgbbRUDldZ3w1uWreCm20MbXlJsR7Y2sTjq3tOJ425mTaopPh1am1aYfYRxqAjuaN
5Q62cn4fh49RYvUJybldI9kCP1atF9xAkU8iTmjDjgVTv2qhEWzGiO9Iy7oBBzyoDW0sStss3Vmm
ew27nQ3GmRkKl5C0i694jF4UOr+BZ1ZfrGjGPhoJvQqBJgYGTkFPW5taLqM1hkUtSG68dR08L9SQ
smasSBYWxG7md2up7VKmRaJVUDSPWY/np14Ixe1Dfyt3PrwIFED8h2BEGjcMPqgMFNimleyEq2o6
bIaFrrZt9fi3YADlh0ZbukA3hDcy5EGJ63fL8fI7tCPyQR+DwHo/MjRw20ybxMi2ILzWf+nctjl3
+MgybSjLtbXM0yYzG7eZPTnYHJiM7YqB/Ye2pLHXfqnR7nCUFps65iWeLSZs2sgmkM302tpWaJOb
6e1NPG+ZNr8pXHC+tsMxjWNroC1yvjbLoRFi0QmHbFeZ/kvrQZtItLmOpx1o12yfsQYRFBPuDcEx
MCb1ezTxnFLZrIBvHUKsGo4NhMCqv6qwvPHx9Jna3McduRFOfN+6oLgMVZx6fIASPyAJefCctEWw
dS2bpG1glkVBUEuirYSxNhUGuAtdbTOMtOFQauvhNPSgtpZnh8CXDVv8nRk4NwwGc1IkMS7CTMU+
xSOS1POzu4Cac7XNMSnTkYAKzPxBa28cbYakrCL0EY75yoqjcwqPk1F/ch61iRLrmrWpEO5efLfB
y6rNlmE0b11zOrY6jxVSHgVPX7wTUJDtkb3GKxA0T0rBHFymhG8Fjk4fZ+eIwzPF6ckkY1x3Ce1r
USrGvUb8HsXpJ/kf2u2AVZS3MIEh6+AgtQLzqjPDs+m90wZTwnMYemZtc+xxn1rahgo6/UQH6Kww
jd8ZCzs8C8+ql5TdbaptrGzvEIhra2sKqfTsOtzpQE20+bXHBRtxsvDb+GJrjWnXVtlsYlSW2kwt
nf3sYaYNTLTHJett2E2ISZWB0Uabb11cuGXaYkzRyg78uegNGd/i2CUbkeQlbeIV2s6ba2Nv6y98
o7TZt9G2XxbwBGm0GGQq1e879FUJHmELr/CESdsJHiscxJQqPjaoTAWPLnX2xrPEWSbk+YzKPVZ9
YO8hEZOizs8hn4LT0CY7M7VGtsmEb9tucGPNZ6I5EOjEetjqy7tI251TPW7vMpZ0TBcTbYl28UYn
2iOdur8917yhtnS1hbq3rwpHtZKAtZ2JMUtjrRpS+1jNOCelbdjzUt+YSj3b+LNtfNr5vK+1bXt2
nY9AG7njHEv3grc70Sbv0Q2yzcxKYm335YuvreA+nvBWm8OBTW28RFkgYjCOFy+97UI9QmDv4CuP
am3GF5R7c2Pcdx4PEx70UZvR4678anGnj7jU0zpr2Zrfldq+XmbjJQNReVyYw5lZSewp7VRaly9y
4PiqtQ0+xQ/PZTVu7DL5Bp2LNp1cadpDZOlTxHoBP31aFg8+/nqt7JWDejZcGL3agA+27qvUlvxI
m/MzbdPPtGG/5YFfJ3j4nXlvBgKfOtb+uqrgQSXlL6tdzokJXI57JdiORQoeZOdpQEAch+IgYQa0
sAOEK59GXz2XMAUGDwUHBQW+THADJlZMd/7qNIagcj2HUmSs90JDCtjSOrQ0OLIZoH9hjSVGyqSF
FT/SYtulUQcLzIMR9gHer8coBsHdWfGa1dFDMtrPVhvKGxMDZ259yIQWJcpYa4wlxe0w3KRghdbK
919UhwNbVHw3yyyjukBunGnhce8cpTs8ElAW6bDAmGI5YDz0pFJyevHyol8egmdHOlsjfyw5K2gI
ZpIBFNGL6BehI4Mu0lLoRYuil5pGvUUnjaMUTl+5Ey3q6dEKr3FfPQKBmdiFVfdTGSoc9vGrjfo6
R4VdtOFH0yQACZ1XLp2HWcu1CQe4gUbG8LvfVqVJILF5Y2aYiG2U3sME9zmurFtNQBE2aVZaFI4k
RVyl4/wQUoK3IDSPTo3P0snOA9NQ23MvxHpyaYj8s8Ynk/XRWxEhfWR6NffmSx6jC3AKKbmq/atj
Hrrmd1NOd9ZccIUwmbWdC7qpLytfvtLcYaEmd6wT+rreo6cAWRhFd27onZJZU9NLUMyeoBrqGP6E
VAZWmqw9GhYWaMvaz+zoi61k1J4zGQ4A8UdQc53/HJe7YaHOblsO+YoLZROa6U75KP5JbD+FeuUW
hAtFO0dUmp/DzAQCJdUDNoiPzjZAsDJrIRTzuWc6wuDGewuqCTXbQNngKT4gKLvYVRW9JY9lYHgX
O+K7FZnp3WzgjyfbSnXU+UlEPkGongBA7m2xdhpcMUo91GNzZqNKGHlPNAmk13AiEhN9ETG9pIxW
Qp6i3Lk2zXzbRT5u9fLRTyd88LkkEtQEjq/XYBHWicDqEXOo8cHL5RNKkE878kGnVeJtMXDYTB22
sJSHDG4TASuBdYDf9vSnehgIjfV1euyYQYhqk0Nfo17sIo7uJc3vGyJn6z7Q1zHAnBqyKaG0YrhY
XEd9N+0iTgh+DmtXZ9imVZruBmJtR51vOzO59DCYOT3MHKBs/Xg/uOoQt+Tiej1qjdlvbhIicyGV
J3z9AdQdw7lrGnJ1wZvt56T8Gl2cSh5IoaayrqPKnkpWGTDEw21LSK9Tj5WGzZGGl5YfjUomrire
0i45uh0Zv6ZO+y2J/XXB8vc6B7gX2TERzaaAb3B0STqtYic9LN4h0RnCg4fcBQ0fS/D2QA58zmbe
JZCRud5bkJBkhkKr03R1gNk6o9jXacVg2zHJEGBcE2Q8duaX6cYfEfG97p+kY+h2HRBRnFDE9qa3
xZ9MZI20xP1zIDzxWJtoyTiNt4WsX4aQYZoQQPpss6MDImyZ0OXeI325b8hhbvuK3do8Psix3lk6
q5nV47yyiG9GcPMSRA30PfiQm5qIZyMi69nVqc9DsiPTADMGcdCBzoU2GgE4TJxaMRwsnRztN9bO
Z0SA0q0+TTXp0jhCEKoOw9oheHqpXXfre6yPkhpbjmVt5ron46K6qzL73ZRr8scvukWcZxZ4ixbQ
ghyBO0BkaUTwNW6e72Do+JchiVDobAvQdIisEprnVCdn+0RomzpL+1boXG2bgG0W5B+KwO12bl76
CDVF4v0kgXPtCOZ2dUJ3r7O6kYLbQE4xcTvE7/puMm3LoN8NY2mvOpO0b0TatyGYUfDI0VbF88Fi
R2IHPGSeyJanFvoOFlW25FQsC+nUa5/1Zri0dIq1Px6gstyotsCb6gTN2u5g51PmG0ZJlmHIId/q
1HJT55fnBJlLAs0Xgs2VURCRiYgpdrrHkDEln6cksJWFa/AnFz1kCB47CsogEFzAB2SKxASp87/w
jRHGXQH7XdjBhysy194EQ7r1qJPY83K+N3U2+0xIu9Jp7cZIBIkh5XPh6iT3CSZnSLIFzWyns94T
nfoe6/x3pNRgc4iEhz1Q4BfDGmGtrTlmxyX9faCJL41BuzwXt6lWqsxh92F30Tacs7fJ7ngHhXFq
gxiJXB2SeO2Q6Vi3NTIW7LNmiMcKu/RjBUzHTtmtF23E02TR8dN4oMlorYfapaDgkagQ4xyKDplM
nHKHxPj0Yn6Ya7j5v4pqkhvVy2uqKkFzxbjH/j0a4t4LkvACTZIH3IjkgZgOEiTQ2OWYaZ1vNITO
OnfyrVdX3TlP8/XU6NPKXU4gZOhfkgYcSQkaAkFpN/HeuVHxDt1pY1rpFU8lb30EoQLZ1pUMtQRu
JeUpRdSO/APYB7RWae1dabxAjDlAfypjWcevJeZOkAfFp0kUz0DKDxHA/GYX97QKtndTtsLe1TpP
UkFd23Xec4l78FwEUXio+x9VPXPcH4DUekA9QONYZIML5Htur8drVCAD1I9E3TodZ46Ki7dyiAbm
V1y0kh/zyva8n4a2sKHlblnhA+fN0i0x9I8oV86NoWdCH5lFLkA78TPzMmKDhiz/CeK31vVZ1Fjw
q+3xZnJEubVTn8jqXhE2TtZ5StEJOpcQVGnw5Afgm6EBO7t0NrzdnN4HjnsblO5t7AioBoSCQhRk
61V+VZ5HfSSQksFUhcqIo46YrPNkKMQY6TmZgJlbZsjXpwtr8o+c+GCyr9gn4g4j9KXCIgf0JWth
NDCpZ4/1jAUBld4OHfEW8x8XmxD4K0ITSQoDQd4cWvrJyBFsFmxV/buslzfGYK7COcnXA/iCPzp4
jTn7p1VH/oF2fdUM2lJibv/ll//2/8JT4+P8x7/7b/ufWuP55f/4G2Xt3/7+Sz76X5+dpvr/7Re6
s+rn++Gnmx9+JKC9f4eN6T/5X/3Nv3ICnv7v+QIOL+p/cgz8bwEDq0+ZFukXH/dvlrA/f+svR5j3
D0gRmE1sy/VwPwhsNX+lDLj/cBzir0NMPQJ8Czryf0etWf9g6hDi0zL/eMgcxPt/odackPwBC/s1
yt2Af9gK/1uoNfNfUWu25TGHccMg9H3E6m7wr6YYEeF7UaFYDYB0170eJEIiDXeqT3iaXMR2cnTf
fIluYWqRyvUhVIQpEw+5RXCLLLytye4VT5Xcj7bJlolaQzQmSpA08DbVkKq9SxnSyDolF6iSO8Oc
8ZNgn4oion2Ccdom3CcAJrb5IJGfhIwK9J0wSfPFSKwzU2t7S3q2s56X9BHJy+tQqYa5cXVN8Y4S
GMydv9gn5tPPAR3DYUyFtSnyCt5ha7+G5cgqFK63p2ZrFQXvIHjZkZAVKeb2wx4YRY09dU+RvpN4
TWbS0h/kSLVi1WNBwFJ2EC1/WSfPtj6RMczl2hXjTU4jRkZMaxCuDr+kk1LCRglBrDy0/MjLdTOQ
Qe65I3p9277nlNL6A7fZDgyJlg10KLUv22raLnZ25gBZZXmGlFLC/PHYndreatETCxFGz7krqd9A
h1tjC2DCaTfRAPjJCJvkvrJfrBkZwiQRYi3mcL/MnKOJxC0+C6TDg7wQMC22dTbYLDC7tWsz4ygF
Tt2i746jTI59xfzaY1axbc0Ow6p7sgAV7c2Gze0YWvdSZkDazXE/2Gi/6yrYQeV4QO0IDddkQ5LY
6uJ081kDOrzuPXH8iRiVe3orEq86uc9M5wailP8IIv88lGAQrEnRxZqMgBQUOmC+7VPd9neOLYtr
rKfi9ZAeauR+qxCr9A28ZVzB4bMEFb42x+hURQRmhXjGJ2yYBFswIDRpUJyBLiHjWd4oMLsr03CG
S4TyZ5oM+jEabwcrG/UCqjVjTA8D+QZ83RZ5EYlrrQEJgC9BsH0RoRltagTeEKPC3bXuWZmN6I2j
IX8gbB397n5CIqCMEHbLltDKc0yTLTvSKjCqzJTqOMVZ5KYu1d+EBmghMjcKsu851PlqtvUSOcu+
kOU9i+Qfj4M96u9Shnh5McBjqb4xTv2acZ/tdUqXNfMHpml4H5XhUm2qXVGwd++f6uh7sPFj19p4
Hk0M9Gwm4HkEvLYGNDB08gw6lWyiksuGYkqyoZvxU1ObHc2qKs91CLg8kONbnS+fA74MdgPzJxqA
Fa0sZLOaZEwzHb7tOvrAafTYqhiUX0I93E81UBGcQqPLYomswSmysy0hpmTkpu4HcrmdiXSEdjjH
JW2z/mxnsN0O+y6neLJMoKadKu+8eZpQFBLGCs8CgXhrHe15+UDwRrc5BIe2aQDK0RjlGZ1D4QLH
Tea7Xn/IHLXe5CTfQBkPZuK0EGdYotGwFKL5ttPAZowTq2f9q7w5leMYwLxxl3VuvRph9OH6/SsD
4g3pB6y13eSQioETAcpOOnTnSBgNA3TeoZwRaV/gY3QXih8GQhCibiyY55hnmhvpkpQ2cQTWRfWV
J9FaNE9D++es4VSp/G+I9XxFw6FEkB8BGc8FXNjZeHcWgBk6IDClhTT8tRd13bEc+VzkUB706JBE
xJdZLHvPUjjx8Lel16BQhwTXVJmTdZWaI01p/oQ042ZsCFAqxor+E58cWIlN0OO6jCGdxcN2KD+H
IDWRh7DG8ezuFwRRcz1H9W3KyE/O6X5E8w7N7KPyg3Pjo36Mxs9gFM3ZDS4ZQDw2qsl5HtFBNzel
jUQ9BZbNLsd6TS3xM/rptZw0zEOWcsWJBz2Llq0MZf/DovkwD1F1hyCKfsKjtezHhnSG5BB0ENZE
U91CqM3WEBWgqz2Ixnb26cTs2PcX/kVIR3vAyNlOdN6TmYXLnd2rSzeN/T4dZHSLh/HUVowaoBAf
nVTX2K1nPXsNCiQnByeAvtIIknm7JMOdaRQsp+NpzbVRMEjw7iwvJQVPDJvePw/g3XXMYHMIl/g2
CBL0kh2sJpevLImKg5DzhGtuntcDD7PWI8WrZoEjUOTIPWIyIcnqnD7RM1D4Y9KNQ7bgAcgoSUL4
im/bOprK98qYkrUx9C+t6n7NDLyPqgBXqDTmOobCXXZk/w3wZ8ymjK8YPN6CWR8lERKMLLU+I5F3
DwkbyDntolv0P4iLI8TDQDk39RxzuoWG5hLX24htxSlJ3F3OyHItoypkBFi8xoNdPcxtdhPwM2V/
fSkFGXGeDsQukI5mBqqHhVpYRgRqBTYX4wQEoba+A5/9QKC7B8ZBNgzhMubYJXjw3JrDY9+jeqzC
bT4b3alW7tYbGRlKC61Ia6NPCIYNT1JxbC10XXPL9lTQfSTPVpA9gsWDu9DlL0MmnzLzmAfTrzG7
azLMUFBYhgbFajAF+6ohSVAW7mnAMmi32i+DTnjDNEBH9NUoJklsTfmScDgzn1I9Ut1OokmGPSKP
jaM+G+RXZTteC5kh8DsCGMPL2UHfavxUMFcwntrkeQi8OxJm2FlGF5kHF9wTfDQBpY/DuZwv6Ldu
CmwpDOwysc4rJNgSmoTtbwO/fS94AHE+NC9Tr0jKCBXSttj5KabiIZ3AV0QfRbQDgv5CLOItDPdf
aiEoUgtn2NfOu1JeiTqZVqog5xkRDjYI+ziVMXlr/YzIQ/+/OfzGzplsCvRfu9B7T5ibsLcej8Kf
INkQ8xqE/cqcEczV3jIebcitImcbIjqH7Jz0iVX2RVQmgvAI5JsngDs3AeIRNxk3sI+OUw5SP/Uf
7apgYc7kXEV0sph/fMDmt6rPf0rWZViWsoeeBTdCjv63o1RwEUjXp06AxeOdBfEIpC2HcRf4JUEp
Agmd5cGyZAAW7xXTu25UB4drK83bd7NyLXSZNFWD+N0IRFJ1UrzJhYRAaqtjXbJTzWMOrkmQyBDP
PVcO3hUbMaVTvkNcuJlNiktFWNu+jxiPgzpsNI+7KOQvUjrPlYk0hAZqZMbvfnRQSKgXZg9LVsy9
XHvbiggkvnp5Tmk8Y2nsaPOocOTEDhf44zqpd21wJPfoaVn6TwPtIk8/S0C8IxSDiUHh47zivEBk
3nknRzB7jwIIraU/vfhteFaB0+4tL9oxldgsDlpyeZp8Dp0mrt45bkNQh/D94OkvoToYCs1OxpzN
N6tv33tV82hARSyZklxlXW09oPLJIOU+mmtuCwRibAULc9jTcdwm+oAz2rpd+QlwUXHTj659K3tW
35a763oshUtWujvDGlkcsWi2B9bePghU1GQo+aiP/I/BcD66oXsc2hnUU5K0hD1SwwYWa2PP9p+z
5C1gHIVBeH60J/WqSVU1bt1NMMeHYuyfSqZ/1K/x5xKwpShmxo0+R/UkpbXHhbHjBHothoyyrkTR
xThIILDdRml8bZEsraopeHXnK/7pI6j/YzDqrXronojCRAXMUd9XJ9aVOCN4q4vc/g2+JQKFhT3Y
zZzX2XQ+/Kr6MkqkgAnHahWIW68d7EM9uWySgEkVeEi80ryCfkch3zHBQwHz23TktHZq6zZBabNy
B6SypUNiZ4wGa92V0ZmkhwtbMb6StpHI4ARJXNV4yCqmP5miiS+diP+eY0nq/fzBGLi+m6o+Ms08
u666FKz8mL4td2EFEn8a7c8uNknRnZ6RNxmbdphOkWBlJp3wbIG9d6miVqXSS88we0tL+aQMu9h6
AGJRXDkboLY3SFzvyg7tQdXsllbvUEnm3SRddnKricxa7Mhrz6JGc0e23c5kfyEE2FLUc3UYSIvy
klrYDNFtmdFNZpOjOQfXLDLbVZegBk3bLt0YPuavdsYUOpNpPlF0ptYwb6BEYjHTXygKTcwRVLiz
S9p281NmNrtlj4UgIcaIu8gGENHAiCpK79lXXgmg+HBb70HpWV1FdjHPD6f4NBgrGzMNcBGWzoIq
eEKjx8wbwQVLN4agL3WEOkZWW3upT43K1H4y3QCZcKBYFYPCE+JHOFN6j22KhybFTIRPBB9dMMS8
qgxoG5oXkxGd50vSzoEbDpb31rs8Jih6Xlrh7YaQPPXWeq0NkT4aPgvLzsyvzYJ7bEqQYWZXp0cU
Bk6qnLPb5Lm20f4V+KNw046NcfKS/JqVqMVkfC665VG2TBzjjhyfsn1pvPE5H79bAAHo1roXgxyk
paIdG/GGNMuGCxbQKi+okjqwjAKgLH5CW76grTm4n9bM2x/7+bsvxFs4I3JS7X1XBiVF3m7pGrBA
xMDyCZAz9NPn8mVp252RdRob+7uvitvZKV6C/tdIYuaqieIfNwStjBvISyeWKov9bvP4rhyiBFat
KLOTcr9S5160Y/GwTC4YrvjNaOeLaDNGAGP2PZLPmzCmm1T+YAbqt2xKf50xQkAHw16/5Qlbxne5
ZLdRAFN8QjkND48e0CKqzkI7Mjrh7by0z9DY8Fh2ablvCi6r+zwMv0eFjkz6i1xXFgDoQBJ7wIDe
xOy9YxOF6o81z8JLzBbDI1xUvJkEvqyNqj2qVIHqY6s1pvUMQi6qdo63VsEMA60Cpi2YiqZ9/G1R
XtqJ/BnIkWM7EezaViGVR6qvOlopEZKUXhfts4MdBU9rdhQwyUp8GoqBXCarr3D076gdIzSaiPFV
wYigHDC88JiNQ3L9/8O4/wqcCQwSM7L/cwDC+rNsPqv0b6O4//V3/hrFuf8ITCZmofADS4Ssfv5j
FOf8wwdD7sE+oOYOzYAh3T9ncS6aCNCisILAdsEr+OcojjEcf17wT9oa2vLfGcU5miTyN9CA5zBr
8BlZmTCifE9jJf4TsGM2k26W/miv/id757EcObJm6VcZ6z3aoMViNqEZDIogg3IDo0hCw6Edjqfv
z1l3pqvvNet+gd5VZSaDZATg+MU538mM7DOaCT2fOC38yd9nquJqDzn2KZTBeWwTi+gnlyWs1+U/
U4H2v7DiS4jw0tL/bMqPpUEGuIVNa6L56Gz3PAItUi7/U3NGQft/nYGT5dBwB6Phy7UBUaFha6tP
uw0vqetdETz9+bdP4/6v3+X/1GN1LzJO6//7b8E/sZeYNTq+zQiSYYHn2Iw+/+uvSJ1f4bxmTVWo
9OIVwJuDdngVCbsT22W2P1ZyW3jY5y39Y7Nc3y0ivq6N9KfLDK3A6ThnYpDGuXOe2vSHDepV1fDV
hVXeLE2GHbk8LQs/f4NGJirEKa/7V0K4T1Uevxc3+PXPcycPnB4QJM5K7zHNDh/KGF1wy5Ijc+3U
ZQPAxfgj8PGthGaPG3736olttWSfbgSSs+JnS1KiqguAVVb6OYiFng2zbdDsB+weTcQ2YApxwkxW
hXyqOlnaFhPERAWP6tnpGaDEU2Ov+y66SFnip+ngCebVaerUtDby6zpMv9kRZmukSKwgqgpm8bDu
VH6Ou+RtodNnU3T+7z8c/1/AG36AvyDkCoe/4TvmP304o2jccPEm4vf0SjXQF9PsHeTwgaZpywI1
aawrJ2jpTBFFqe5gGcm1Ffm7Sdb3noyPk2y2Mf96+utiDYmH4jGeXDOYPPvTSOdmg+jzzuh3t+Pi
rRXS/hGhB1jWsylg9S71ycajL5GSZX65Da1TrXnrvJ7ANpZm7qFLdA4S/A/PzO/ytj5lXKdm4Jx/
/yIZ3bsIKUf9WDJADB8MzJc2cMCsss85X639vaXnHBLT3TNyPkZxeSJkYNX3G+Q4R0R82//+LbXM
f7mlA4/LPQgCC62W/c9ErQVRt5PUFG7sTb+EgSyiTbdxBUYsZ7Jr2zDk3cPU1Xcinv8nzpmnT7N/
OlBgEsKDCL0Q1ZHzy6n524GiybVt2UD3rNzqNDR4eSVRaHz3FlZAnOPV1h8HCyMGFmTIZxY3Ul6a
B1WP32NQ/BBnxYq4885LF+/HtttotUftnMbaeWtZTw4jV6s3e3vmYjPSHkXpiv7BCWDM+h3EiOpz
4Ar/vZfH4WHB12O3XM/SKn4KB1pkdL/YaHLrvEaLUfyMFRmMIie6nYNwE5jih6IuXNkxBajFIB+A
w8r1h54eqfx0xS16kAc74v9HBFjsVZtXIlLPLb/Hyi44Kf1lxGVDJiRzj/yRlvTFLoJLR20XUeON
utibqPoMXf5l6bgzBxxmujAMl+UjdhBCjbmum0D7bzomdSQrRdkZ5tKfVCMkvEJeKV12troAHZv2
hMWr3kpxO8OqFOy+M12ygogg7KQ25D6lnnV0XTszqhTMvTtbNmvSIdL1wOUaeeodr+pdgXNWSsRf
I3qcTcnQtoaDuiLkBXqu2/1hi3kRusxO6vBeUHe7wFEgMqHITiK2pA3VeUeVnoSU6+RdZOxZeQcL
XcwrqvqC6j7SZb6lhfYllAvdAKBQ0+zOYevSG/i6SQCIQ7ugG4fSZgU9JOWp0E2FqdsLIsR2VWdQ
LIn7kf5Deu5GRQ0NiW5NVD9e/LZ6BXVN06LbF5yN36Yf3hi6senocEjHMjYFPU9P74Mf/sPrYZX6
ui1imLjx6ZNa+qWWvimZaKC4IB9S3VLVurkqdJtV6IYLX408SBvVl27GWt2WCfoz+Hw3c7qJ6Nrw
M975dHGZbudc+jpLN3glnZ7ULR8WS1xBhX3HoACTEn2hEAEBWPCtYWNdZ7p1TGoJWpWIIOIUgaK8
2OR24u+h3Wxi92egIBa6ER3rk09fWukGlSkO2WQcpGGcHO25ukLGFkTxS6dbW4MeFymSuU0I7Fv3
KIcr+uCIfpidzk7pBhlrPI0FxbCpm2fWcB88BmGt0FfzSx3AumtTIPwCOu9+AAtgGvPGGV8hpIdP
5pxs2CN4K78toag1ZO4Zani0pf/e0NljzhOohi2mwVx+GrvCCCCx5QrRpLeDb14QXIQNW4oN6H0w
2UwQwvRI89LizGG0wJKPY51hg1FvKoPXZgTBPLbfB/QlqKmg5N4Zs7iTemgR+i/kAn/LpNDwY0Ln
mvlAIMMeRiYsZcQOLfMPpQchkomI6bzoS9ZLk32XGKQxMDmJ5fRcLahyWbF3ONv9kxHglkPH/QI2
573VAxhZYolLBoYyJtMZAEoXv0DAuIv16Ab1+ox7jHFOylxHkUJbDlZ/03Eaz3r0UyX5t6uHQb0e
C+EDevd7TyIfYWRUMTuqmCG1epiEYPOzZ7o06jHTrAdOzK2OHRMoxSRKMpEy9WiKQf4p18MqYXIF
dMyvOj3IqploWRX3Ejrgn6buN5YeeiGff3M5g3umYblBwYDaG+YkWvPCXzKmoR3DM5t9k1v3+E0D
fvHaCAn8jl/z1A9vSX3+mW3GbOZSkjmrxnVX1n8MMRXXDTO7Rg/vxkHhA6p00/OomO4ppnyLHvcN
evBX6BEgntaP0J3Rh7XVhUio9pDFMQJJQC7Esz/VvUSdtdjc5hDz127QHYVDf1eIyFrZzGTgXjgH
EYXfqEavkwS8NhE5+T43rL2vOAFyOX5ZC3p8YpMxFVTTfUHpQ97OVZnAoq+Ga0A+JEWqZCFp1nil
ZR2uvWrZmW3kag78fcCqA4/4TZ22O8eaT+NCpmaYJljLQOcMUDwgKweksoLvlgbplVXnPNcu+dAt
0rUNxtbCJfOij3fQr7KN1YXXpWPeA+lgtTmT0Nou23CGK+WSsgYEkyVguXTP6duACG6VK5tyr4TF
Qp9wg+TbW2FyGtdu7j84KKOtML5DpAL5L0W3X+NmgzdhbgFaPNW44WElr3njPLgY1O0jvo0UT+u0
fHRK99MxiJSswv4vWxbGhepuZMVxVUnOutp96MN8AHVRvknLffDbHHbicAMOdE8AB1nY5AzKBucY
i6aW4tJeuhvmg0isMSLs4A7eB0kir9HLMjUwGaNx5kH1ENmfmvEHI/hX9iAboqh3sNdpakX+0Oq1
hxtBivcDWt5srKEC2ct9D+lrpyKexFk1BLCXOPfNt6XzQXfplaHdfwrB461t52dWpQ996j0Qb1GA
ZsdgWNYB0Tgnsi440kZaf6WcaWW2zs7zzc8qApLjHhIDVTDg9oIoYtxKrf9H4cMEgvNeqPoA2YPV
NDCmookgKtAN4ZxXdzVrSR6IyLL7QTzEWHJ6n60tUZa8CwNevmCKD0M7IOp03/tI7XIP8XrnEVU9
oIOyuua2t8wdkoYNNS+wjKiU+6ad3RWspmW9ROLKaznWxwRt2TTCzCm7Ygug4o8B8WLvZuaT6VXl
NiK6aY2Zyr4KOLzKJUivm35HBU/gkKdSHP4MoEcJHTtB1KMMlIpIRo65ZZ64dp78JBMHz5PHNkMA
S1bkWPXGFYlH7zX/vKjlCIyeS8v5aXyeDdFU16Bom5OwiHpM8k0viRHgGs7Z5PbgOb3lx3Tjt8W1
DDwj2IhNLvZN7PPAN+wrq0uqTSzHeOOO1bPMscLjhr5vULoi3nqunQkPZwLlcT604cguIHGzQ+xF
F5JRPoMsaiEOBeWeP+FgIUmXROqV2UDztO3iPSupcdGGLsp8acuOO6aXOwKe5Yr+fNOjH7zNZ/+V
EWhzCy4SKpSfXRm1fV6W+b03SD4eQQ+u5TuCCzZJiQt3ip/Dwc2FsjHI8sNSGF+V1nqGzPRnWGVB
WrDgq0n7cJZ7MY2EU4/T76fZu421bT0e9MQm78p8xMq6yKMMcBfV8WqKarUOBl7TLLFHZh3vj5PE
BpaWiLjtvgbEcEG4dwLAM9yHFQ+tFAPPpvFukoSzIkYMvc9Y7qzrpiVxARef1p+zpNmaKFYx8Gzg
l3VbWlXySIbkKJ3wBg9vdu0x/kdeps+LdN212AuTcQoPYrpKmSxa0vpolyx4KurhIpf0uWuI1ibe
o7H13V2qPxLD8iDzPxg+FhgWbMoW9SyyNqLNqF+KBnWE1x0Dos6AF9lu8h0oUCKqXw1ezm5hmS81
by3cAx0SYR4qO6MFTpsfQm97qPJ4c9XD0hPCmKvstDQCNFlsbWNraVdj5Dzb0bIbfOfZWYyHQrPw
wVOuyDCZt7OJjLJz980S7XOPPG7Gu7Rabfvo1+uE97et8o0w7OGYN8uuDhYmxhSZVEZUTDPS0K7F
0TFQFWS++55ZmCCRbeZm/e4ribVSuMl6tGdrn1ugSGZCCEcgo8bCFV1Ag0Cbxxq6JXTHHuttwJiy
acbPJcXODsG/eScbF+88Q7oguxoppUTa7mWZX/y5I57Re3An480cXZ3h/sZIb2umPLXaaXz0PUzC
seXSrwOCnu/cKTpadgcgIDVhO8Ubpi8vEfR/e2TgGBZX/oBs0oiTXoOGP6grrhw2yTxABVUI0iv+
LmA4LJdNlgIEAdYVDGa7i+3okZP9iNro4NRIvcv4pmFgEg6YGlQ8PZSRfUOY2VPUsZCPO+8SRY9W
99hIi917T865wjTmJPOtN7D05LtTqFhGPG9kF92MC1skMzzUoGPh92mxbiJRECNt4ko8ekH6OCoW
1D0fFA0ZZFC4AivZ8MDHauNhjkCc1+9UsRUO2zKVV29hHR5CHvCrAhZi2zvXrSE/+tlldCBOwEVI
9fmwRP7WEmSiZTb3tObjNtTj+lYyKhGgKdIZwy4rci0iAZ9KY4PdmSbOwBJey+5GWf1jg1t6K9XY
s0NTH9Fb4lMW4wfuN33TRDs2PHuJn9YaUYUm/DLrZHQgiJQKqQgQ3Hwi3cvyUhKC54qWr9O3hVFt
0jS8lxHfq4Ie1OYJeomA74FfkEdKsfaEeOroTph20DOMqQsi3Cs2nO+CCRLzBXvESAru3+gfxpFa
cJpqc1O4zCuW1tlPuXvfuwdVmiFgD/7QCvkJgpQchlpea2oUAU80wYYePhW/4V/Tw4zoJYCVNzLi
2mFVCgFIvBGgPe7Jdzr5Jj5BFtzuLWbBlIIWE3nstsdJWKH+xR2U7EG0DTqe6rYE8Ye9Im/kgLIi
uMx98eM03WvNqZCF55rsgq0eMwEBfB0xpRkupms3udZznTFSzzPgXtuSN8t8rPhjpYyPoAmvWhRi
UZqyglmehWtvzTnFWcEt6kBSy7rH1C5PnlW/p8SN5xtCfd4RTK8zLAx6bBAHxtG36donXrEm/W0p
T3PNzMH2rTt/j3oLXV/IAtD9HGugiK1ZvpfOS5SSfmYI7dYrPltMU2iEwMjufr0oXveK5YC/2VqE
tK/N0jh2ffOKCs6dgpMZW2f0OVs3kDeI3j4Th+Z5QJ8b7DTW2R/RcDu/MyO8Na4RYYyLLmpGNmIw
Qqw9RkfFD6knsOG+TCBObKjWdRAflahP+u3LkuYeN+bt3B38QrzhDfmZm+bRtvq1GOtNKtPrRaS6
YmPV2CawXfV/QGTCyQmTWRkRJUW0g8lyHXXJt+ZI9WkAB6LcN/4BBNYRBNQzXKHX0OBWLxl89YJj
GVViDbN79qmLfU47DUSOruIE63kkb/o2BH8xbtqkeAdVcyszSfaQu8+gayf82m7jnV1Lx6MefqfE
aXM/tzS9MMh5Tw8ipSLiEVwu/P6Ouzds8j2Vv1dDcNUasNA4V+CLTsAp8cM+x/FwXsTOoG3mtPke
HBQlaOsvJU7qtSG4T9P0MDa2v1ZJlNNyhiChHdSKC/e904uPZqK9aPfmLKKdaRafSc4oPJvCp0jK
LRI80mf9bmNJZre96yKqZByZAyzQn7+D6RFpzoMGZVgp05dBgOJS8La5VuI20Rqk46DVcaUjupWH
Qp+GedlhdZnWCu1eV1z19oz4S8+b3Xg52JpuBPHyXC3mJUaxIsoMn2UIJYxKz0zp4krpE/6Wglpt
/ki2obTVzStHFVyoltm6U4eXIeG6ZM8FTdnrVjblb8fl0qClB3PPd+oH9WryAJFRrO+PhNMJcCx6
9x9T816WFBilatLPIvxs+vBYpkjIW2oUnhaA0qghZqbZerqfSI+Y2HB4oA2MTZv9Ga+uvxcUQZ/X
WxmLQZ9vPaHDWYvoMxuKa5myQNCFFO/noXWnV2kwpUtH/xYZ7xkQ1iXXrxIG/kMD/1sOrxQTjPEW
Lp8MC3vnfQmLCWP3WkXJpYFB+TvySyFmqYE3oPfcc+nzCkRdaAYwuCJ2GE2f31aku0mr3c61vWtG
ZAZOkv016p9IJsRLzKdpkoeIqIrQTp5jZFaQSCnjDBVBvi0ITV8x2/v8BZI5zsjxkD7m9RiCRkh+
VMJAZ5j7Q1QMrw7fb1WP/BR/zSR9QnWMAPuie87a/tVS/DW1yq1eNpgtuqUlLTeufYnRNCtPT+FD
96wvsbSG6hafGYDe//LINF5QmhCPWt6TqnOLjdEU8RqBA5Oy4Op3hBk0kDBLf6HL5uVbgTQqr977
urnO0PrxfWkLhXcGcYLls/OgrRrZuqXbSelbSxVrEOpf391jP4TVaNuk+T0ggF1UevtZrzFmG8ae
yH6Whf+ZJlCGQXPjx8alSOzznKrjNN7kMe5iI2hhOU2xryVAL2bZbVUbWQ+2y+UUGZKxH0NTMc23
8GB82O2Fcq8WUaAjtHq1cZLhoRYZmiMWTFFFIkg5oyGjddilmFUxNKTVlUZY0XLzhHWTF+kqhAaL
wBpML4Oq2jKfkrK7jJ316JPO+ZSawYuxlPvBiU7RsNgHYu1MhOFBu4fCyRKsjeDdaICk2W27CNfh
tGJwijciFLAAfQrQeOPXHTYqGqDsySqCfMUi+qcaxOsw14Jrel2r8CgWBlD9gJot/wC9kl0F5W2o
mf2+y1U1dOV9Qs0Ph9cuNmqupzWf08mxiQWZo+FBNKhFLchrU8nxEYQlJ4+038NkuHYCqDtJHVxY
IN4oCvHfIfaIdNqp/VsSAQnKhYs1QmMgGBb3xu/GK2NTPIdNsyY+DwFAsZ2c8mQ25o1ENEXZToGA
e/viFvlISdy/jlH7mgM2YtoONRutnpSkUTuYL3sgwKSDN7t0wqJYmsjgg2cbisLaGnxGD7nFwRLu
qxIh/TwCImAqn7E9WRJqlHyUpHYCXirdqAdv1usB5BDuYBqRO/qVeOHCw8xj58IAvKA+cRFyrbN0
h2B4J+bxWdpEmP0utbw5/4mt/rVkQzMU3k4ixocWhEWQSLzfq7QzhisEBD9c6MOW5/4DFsiLiYhq
QaKFanUwSVBNNslkoAZCOQhuOrgzY/kNauhnsuVj/WlHySfwyXNRM8BtEC1wGKT4q2Ye0/qBibDy
9fcXnAgMdIv4DGSN3gm5fMVTBmvDzJEB/Yzl3w6jLtGXDAAK3zrr8k0fBfS1rF5Zl+pX089Jcy4+
9dM6noKLPi+UzYEu/3Gm6acg/ib+sPj89VGzvtC/czQ7t/pBbTfJz+9W6X+tOP+DFcfSm7S/LeD+
xYsDlqrMPowHUX2APvm7H+cfX/oPFYDNrj+wmTLYIOmpdoHf/2XIif6doA+sNaEVkj3r8lX/qQLw
/t1yLctiN+8hH2BB+v9lAC7aAcqqKEA14BH4hFnn//mR/rET/8tI9Z8+q7/vyLHy8F3+696OjDlU
0p7Hq5nIAfTf/21v10diMhYZMnpqYXmG1lcomTFUXmmuQ6ii5gSKThKZx8MePmyHTroNcK9mODvo
qKMGQD2K39Zlk6UMDDJhmr/502Jek8Z2zBHC4+9bhXTCRSFfFz+7N2rLIp0eo/JkAwpu73IFGt1W
0w/1qbuCdu+5AE/oG5Dew9+t3h2kn13C0hBBw760yW+dze7Z9tVbCq0iwx2DlTxnPjX/UQrbcNON
1x3a33UxnCobrikhIuWazQxTsQTVcW/cFRNNXsf7gXc8wrbtPnbCe48G88NvyhQEj7MWhftML3OQ
o92uqma5LuLpT9xdM8GNVowi59XSpddszXRQJbocHO8rB6k9z8LCxh3p7jrhPvXTJWOuzmD64Fj9
uxkZai06Kh/o2au6DVepk1w3FMnQr/pnArH4LVOvWWVlc98P7uPYOFsGVg4YKftRztEntey2FhNH
l2iMdZF491BeTrAnyGksE2/l5gfkiTQLk4ZyeGSQhO0X+vGnXoX2KhrYYoV4sx09pRhtwjnaQj6k
zMIjk+oqj7vHDvVZG4k1l+bdEIlLT5jsumEv0GXDbVaprcF63IC/Fhdia6UOT7TuZIXU8C0iq4Yn
Uhx0xGE7nkWJDR2MGA+PdUwsoAyU7EmQ56OtLNj9atRA3KffsjH32tNRF15zkxc4EyxkeleRDAcd
CoZMIzmDTH1IKRyZaaMejNJs582SrNnkqXvo9s166JD9cQjiNkbx6q+jIjm7XVpsxgnho5WLa2++
shKLbWJ+mf0w30qffYnyXhvt5S/4t5AAfcS/YMIYM/QDpnwvevURirUxIl6LFUso3JpM3a2duy+d
ld71oUXT5WXbIWrXiUmFOMWYlMBYVkQ+qafcR0aAYjQzCpwU7p9W+aQ0Vtt+hiyQZEBT++gQOQJv
l3FbtE61Ygpj2mF/1Mbtun4XhLNsZTGfY9K9D3CYtxn4ii2r4IRqhDrHYfxUBVR8feifWhOfdjGO
tBQhoxal4KJlwYOanRfOG1QR1J3yowRnzNbhTgRDdMx0hcaPA00e9o3WDBA1rvkU7fimPPkUT+zd
2Tk1mzBO2ewx9txWQic+vwxt0WxNM/P21jhoYkHCcIwuK6rN7JAUexGTY8mh+DibDtQkAt48h69I
bW6gmeRcrKTjU98Nf5qlK3ZFhinPMIOTiEaaJbYG63Ck/s5Nm0kfVXacNqc0PMdRgI0tn9QexfKl
mE3yg4m1F2IkktRim1slxLRzhYJDxOVHptmV76KhbckXBTgOn9+OdnFyGBbfPoSCmZ9r5GodC9z3
tZUd7I6rgfeDOoxZz9LD3g+xje8qlTyQsWhsBS/JbryXG9J23cHHKxCD5+qbDM93ik9Z4XTedDmm
xsfQyjzGh4a3jhqmc4CwuTYo64RMc77iQUtlN6TmsDAyT1TzRaEcsPu+t4aL+lGx8QkmmsW24BVa
gbggY29oLiLbpyRrxO7IVJzOC+ovS3ddlf9+b/ic2NGZj6tUYM/JUSUsrjjEIsEfMPBSTTZcjfvJ
cOEzQNhEOfDJ21T4wS13ASr1kETYfh+NiJ6MELFGyYWtOY+e/0E6sbny2WpTxo33bSCmLX5CNNJZ
9ZGa8xbhLSMr3fSGMRcG06pIGJ+MSEjKYFOl/6lU84Nh1oS28Z/lj2UML8ZQfEEH4X0V6U9TviXc
aOyjwIU4cOZXEdEC68St3hf7PpnND9UEBGhyqRYqebI97exr9lnJPw9l/gX77cER9W0xlPeZTk4J
nLsk/hVFwaCYxxeINqe0hdsKCJrnyRdirp96GY/OcKwEVAayxV4nZJkBmNE0SMm+XijIRP5tLVAQ
CUOhEgyTu4Xx9xr1Alwxel6//nY6PO1FVPK2FF+N4pqVB8SuXOiJv5+NdFr5s4XPNcbcMsrnymq+
yi7QqcDkgU7to7M8kDVx5c63kDfA74npAdIWauSbyh9AUaT5F6FJB9KHZmD4cT1rgAZGVevT9QZE
zTrkJJobkFjFxQTSwiAVhS0RvUzsup6qPcY7lhdExHJZcP7iO8hh7uLhTiYTknKPrSG4tzF5N9rt
nWL7TiI6iFw7wdHZIS/V7vAam7iP/mzXn8Owf2I7mG187ScX2lmusJhntKvace4mB6Ud6Kk429qR
nmlvetrfRO4C0DlNbh1JIFGsfewehnaWFMCmFohLqZdvG0zvrNFve8WaM3evW+eehYy/Kxp7Z9oo
WpBdNmusAt06//XSV3BMPOz1jvbZKxbweGHl0cOCryIH68byYnfpH9URRk/OxIKOD99+gWOnNRiT
VzcOtn6w8xlkBmqKNsHyj/XfAQEwaBYASasav0P2O2LFV1cTAzzNDjDGHdk7viYKDD26YR5RBUB2
Bm1QB3LwA7J+aoY/lWYS1JpOMA1PS5DUO9fXO/Z5tnde4R1rxdPIGph9TZpzYHEzeIAPak1ASF90
BgxbEcaVIYSEHFQClB9MYMTq2dGoc5uCVaq5ChGABU+TFkTcAlL0krvaNZka5W9O4XhXrtF9ZOm0
k5rXMArmBn2uTiXpBqRY5Gu/jQDCaHclW9N1I74TI1z2deWcEvu7bZz+kCvcMm3nwIaN7XP8Zfp4
SXw3c9eBbO/mBH0bAJfPxCq4eHiQSzXB/OlgUUTVwdJsCujd3U1nPVj6LLjyNcGC3QmS/Vm7f4Zy
X2rOhQXwogZ80WgCRq1ZGKbFZ+YnrnfkODhF2jeWVumrA0JjAaWROSFEYfSMFiHIkaZt1GA3bM3f
8AYctxPUhYPPk42rTcf6eVvLqhuMv9iQhPcobWqleCq/CdGBG53sYzNM71VydOR37lk8ci0KEZK9
d0XAgyryzZ/m3cVYv0LvRotN3Ub+ZCgD0FPMviv72BFJF+K/8mCFQt7BSCwzYzNrYYry72RLgHqX
SXLjU3dtq3Y6JuRaBIYDJFBSOoHmIXdgeEbevaylXXFKEUV3N4D+huzonYXNrLNq1CaEVLTK2X4N
DUuYrIZ4G/PMnrEY4iCZaEeJCQ6MV8df3FuzpWYK0cvbGDTXphqJvK59UgQF7HcsijKE8Bq+pnW4
7VR2DUDmxWzZxnBfAWznKnsOS44KDWESxGYWHaDmujSA8yBwX5p9qxPX01HehGMc3zg+h2Pth/cW
eqGpXX56sGRoMH3zOJjeY+4aH7gHSS5Kgwtxnpe4YFhVxOld6Ci0XwOylMHO7b3RMHGInw2eiwqS
TJ2YH6NXvTHdWfv9UzIxbx7ZwqumOWQ5YUZqvvT5s7SMZyQs92EWszAgvaJA9LBpTcQGrJ+xQ2Xb
MA+yO4M7rG3tuzZ3boqOX5AfgmOZ9aY3/1jtBDxq+bFdvixsAJyEYArDnrhpC8cmq4EtqhAKwDE5
I2HdSWNGNhwl7Bzdfid6Mn/sEjaiEgR2gSKKeQYwYcuzo0hFuwEDsyTfGFGNtYLYvYH9+0Lm/QvI
9jNzM8XMnNMbRQ2+v/yqHqfruuGCw4x7V6aoc3B41rtcypMrAm+/yHSCXEVPlpXX+SdZZBMAOuzU
G8lcAb8aoSSE1iC4qP/ILB+3f3rUAcThco7Eu7oNYlY7eJgdEUH8th4XCRRgSoNu6zQDoiGl7Tz0
eJupxECeNDdmsPBmJADvGifZmEYiNgQxkfVSSj7m6Km2vJd5qVmheO0HZSA2SJ5clQo/OPgfa+52
zbE5gyfct1aEAjDPb/BWc38O6sPsCsK09FA77HEXWu4uZni5S5MA7eUS7CJYaHHAU9VGWiFcLz94
o3wsF5xFQci3ceBIPC4x0SjivgS1cMx4IKUJprabyb5wF0z3lkTbDqH3lBa+s3I9tex1JG5mQ9Oe
oM7HRi4oUwv3iqaJgXoFpqKwuoNuiHNHYw2ijKCvroDB1bxaSfrT+1mwBcf+lTnJDdQl/MwOOjJ3
GR8z/N2rds5snC8J/k0KETbbTYKT367ttefKG5Ot6KpwU21luS8bpVCZHecpxOs/iMOcZIQV+M7e
CQy1c19rmFPbsEGLVg8tBDv3VtV4e0mXWPey7ejmPmzmlWvmSxzinEo+4yOl5TMOTW5pwT1jx02/
TN0XPvkpTUDsF/MaaelVZ0AWWAKst8x0EabNcCnyRN21Nstrsn4O4IlvW2cO4GfIhWEgZ2U378tp
6ZHycM3ygRV3TcTVqLLym9UF3iUI7nTF9948Eh/XBN91OzxVg/Pd+PXRFkLXz9WzH0+7xIsePJ7W
6ySZ8zUetqM1Fu6Oo2ETGZ64po9ljyENLosuOI50cmsoHgr5JQ0QyLWHMna37FaGgz7WPSP8qE3/
SfiAGiAoXLVjeOOPsKT6NiA2wmWWhrsZNkR0VPU6p4aY3fkeoX542wNUXVGm+Femq9a5FiPqETDI
bJSUvFUTQlCqfg/BiGczIZ/eTC15E5ZOjRo+5rm6iybibIm8TnlXLIn2plYoL2ob71HeXOWB4W1L
+5JWwO5yq7BAQoPDN6vLYNN4C8+OT50f7hwiDmbI8ahB97loL2Zy3RIQVizksJStjTiwkybtEiqi
vmLDYSmYpjO3uvEis+xFLizfreqGRwq0WIunV+f4lAwTLVz6DAbDu5nQkzIGIu2yTouPWivWuumx
U9W70ZcwfpHhcXBCbA9S9FIjXSdP1h9jGI62a720RUrJWmOe8/3xwLCTbYoSuFY7Env98RF+CMOi
Or+0UsV7SYYCdMqLmJE6sLY8tYSk0gTFcJ2qPR5mSDEWQpySIEYKGEbsHbWS2s22OggPoRqyi6PP
0F5ugskLCAlgX6VQELYYthLytPKhvK0hVBV+190tjKwbe2K5TWUhFXjmADSrW7hHRL4ARzNd37bV
tV03p2Lm1e0UeaTrHtuCh1JUPduJvLVFxlrTkWSy8S8iP754pJxFyah2gxu+16U4Lh2v2GWHSRC3
FlVfnPdbw+P2z5X3lDbllVI/fUlNu+BBWDt6a98vUMfIRxKgaXhzH7jjvqKFEKUSKP/1rFhzLzAM
IiR5MpzijROOr4VhfQdZc+91ADVRUJ6ikcowd6xuk1fXxDlA51XywEKlvDODDo25D6h27IzPbsLh
FmO0Y4VBBb6Eb1YNYzpxDiQI52uc3vlKBcg1W/OsrXtLyVXTp/sET6wsImTiKfgXqZWCOlalZad5
dGiIN4nbTuu0mN44ffOVL8dXPuYPy++sQ6O7a+ZzFNR75Q24iWt/2lISdojxG28Hq98AKRBmewb2
J6ZK5Dgz3F8/xgRkwPz99mvgo27IYko2aLIK6EHIy7RhCfw6OtMh4bDvcuPZmVsY6LVxE/QdiUy2
aig+IG83Bkv0QKsOwRMg67E/WXNNW0d/9mL4KBwid2zc5kw3nGNXdG89q7XVMPaUF/651lpD0zXo
16x9PfZPhjvMT5GTfnXZAvKl0IsMFhhBCs2eQpfJEQaTqUY03ymCzkLvYNcMIyGbk62GMtebpmW9
a0PxFk0wGXLF3QR15qcxQIbMjnXhAg7+g70z240dSa/uC5kFMjgEeZtzplJzSjrSDXE0cZ6CDE5P
70W5friq27/bvjfQaDS66uikmGTwG/Zem8g8B+xrQhBTqN5xkhMAJ+BXINNmh16YyC9gpcQRPxjP
6Er38bGlGdQldnLkJZvRlegLXOq7HiWaWzUO+nvunzqAv+PygiGiRhCPsG0b3vUulLlaazzx1j6P
BZD4GgiwD2bZYVBR5uFmHgEU+GCJNPFbicsyrK3VTdW+8unpiSvjOZhqppKz81lDoVr3z57VJps0
Gv317EWALBZQGXFknIFksjgeApOk/BCohrcVsqV1E2N2boP6aIfBlUtkVzhScqYsvVdOy9Y/r+5m
SMJeQCADUuX14BDSoSXy33rccPcaV67uXtDRIvFs1knG0a8wuY7W/FYv+uE4pghzSwzxIjo1PqWB
cbBGis+elmY1zmg8WOA8ux0TG/ECIDRZhx4M3J4JZuChAqu85La1pr1dIouIMywafH3ebm7gIJhU
RSArboPQRFyRwgCltoN8cCU1Kafj+CQUWl7iN8d6K7P0rspI8M0ExGMZzc26i4S/7+Ceb1zfZnee
OO9eBEGpqkHW9uHn1Ba38DvweQ5dvmvt2Ngqr0c1UiHeCBmQOBHM1bTHI1CF2YEwXuzBj/adF4CJ
d1i6MYwENpPrDAP9LPepjzjULp7dbGYjSFurm+BVK8wCo8MscknPi6U/bxrwlcowXrVl04yphAit
iAHsbP/SeJjoSTumbemuqZAyMZi+IBtKNsqomOHN9iXmLW8vx3jgIUc0pb8z/PG9lbReIlzU67Sq
KsXBgRzfRRFIxkpvTNBibO2uyOTZuanH7M/U1G2oa4rig8+S8i9im0jtEvw3bu91wHPrVsz8QAK/
mfK+qBF5pVk+73swe0gUrTXjq09YJvAhg76688pjVi7417AYd6gnBxwS3XeP0w44dM0TYn9VNqU9
B+JnwIsfYQU9E7541LDljZ3bn+5YFye2lPQrTNlr3+Ht4qmT6njDxZNS55A3m1hm3kFG6IsjrGMz
n1WRQdaZw4halQQz/VxkQG8rEve2yZhxRvM9xCx+16xOQbwOUq2lxwkVOMsMqxmZzoOq2BJWlW6t
Ivjl5su8TyD4m9Q+xWcUmyauod9GhTukR3fn2JZ/l9j1J/v8F8CmQH9QoB3URMnSAZD2/eaACwLf
miMvRdSdfcJCSBNM1lMsKNC8/MGj2gNqPTrreco/YswhoY17ITPbtSEZdP986DTgnUsM6saMiBXp
nWkZ+cXbtDZYcXRGSLczPdHskBNIDFgTWsPJdK4LEiTwqKeaBlbcaTLamxbmjbKrDQzzr8mw6VoV
lyMNymeRNtBVDVIXevchab23cFymFf7FKdkYs8Nm6R3eVzbu/5LUgYVfxgCSNX/9VNaV99Q3S5Jn
0b2bnrEGUXMh9ftqMPVzUFOnyCwJ19mg6Msihoq0FCbwUbrmtIzmc5eYsEiMbWIH8XVnOt9mjgQn
DaP3QqXzFok0Byh5VRhGVyUZ4oCxin4Ds4WDq9ubk+LNMIVr1yIwwZ2A0/m8vPzBvymI/APxgCZh
GDeZkWdrTxJKCnF/EJOEG12SAp2OK+gcPo4efZf6jIBjI3j2U/oPt+V0qnJBCF1Vb4zGIlFo4kYC
9I3syq7FIQdajpNkox36dUSMcK6E6NhTQJ8JWbQtt1jdOg+tcRdk87LQQgzfmthomrGz9jZwi7Qt
royOt2EsG3M3IJGEj7AWadYeRenIjek9RoHq0G167soVzbAueqJngvTcIS1eZKHpDpV6dRqpUGbw
srwHG5PAVrZ4xbOtyitP+Xd6WOwuKNjWrBqhTSUg5HBaZWH12poJwj1F/WAGwmcD4tdXvYPCMJHv
4H9ScLJB8pBeKmcasYK1arPc7UZKlDAka4ybafdSt/ib5s4iIRDsrNc3xynKHshAP5YquU0dsh3i
wroVNq+hyYI65sqVmUf7xkz2tsdNP+KsRB0gvlxf7qSaflfmdHQ7ZN5D0dyNmt5KdXqLGe4iFY8s
ptYz+0Da+5ZOehpqkr4t87fpmNQxsJUBiqx6mzknYFffR/XaUjjRuJJHlCO4HT9aek5ONlT3blAa
O6u8ssJm2oe+tDayeQ9stL9OA6BNhGqNYv8QsWpeh0b3XpsM9qEwbBuBuxbQncIQRhDMWNof5vuy
2ujL6Z55G0nyiemtr72tUiWNVj+j3WyQTUeof4rVZ5D677Edk5tiMrKXpDZlAXa6oXHOou6i42x7
xIwUgMpCwPbNLBlNUfcg9WaDpZvNlAf0QaXHANpv8TH17ZrYiYeINnEV2gPSCoGGxNMFYr7oF348
tYp75K5lg9i68ebbIaFW6jkuVtXiMZhc1m7uuR5EfvUjeYGbAUZmbFZ5zRsrna+t4RVKHtVYEb30
W1T2YF2MCvtK1zEsNpzmoRgL/iyuSF8ljEPs7DI47W+PhdCQL1LQnCo79dBp1Oaw+QR8AlcCxs4Z
ROUKgKN1cC3Ua+44yzstE71jGhlyv8F5MyBROBgotRgPrPWvB+/eTxiY0zLvQ1Ic99raMo/ApFz6
RKRV2VPjA3buYYGPqQtbm+CwLMOn28z+Zm6Jr+ozDpDa5fw1xcSebylWIVEsaRDVpvfYkcmZ6g6k
MGsVxbpwBknRhzw1SUfhuKwKU+oDRjVLRWF305YvV27qoew2ANRuImbbrEJL3oNE0bQ50bQeIiVu
3Di5rZPGX8dw0ra54cANJrm7b1h2dGa+yZO7uXeDU+RbV3WaWvfWLO1tTVLZyegvyr1Tbq13ec0K
1MCTuP4/Qcr/BEdh4cxBO/L/51Gcf3eJLv4mRPmPP/KnEMX5wxSLEMUHOcFmxMGR/ycZ1vrDgQgL
VQL9PUeQibX7/+EoxB9Y9HmBmVIIj8iq/+RROOYCsXCgU5ouFn6UKP8rIco/yVDgAXFELaIAk9n7
Dy/gLzKULCcQhtequbQikvmpgbdBeXe547LJCBjJTRGrN6NKNtDMYXrG+rlMBnaeDn/mL5ftvwBH
OPBu/y6J4bPA15A2F8m05D9+FnZrY6Mm1pyDhG6ojIltnRRg0pYZGJJDeAX5tnEYEWq/PqOQ29oh
Lk8ScgJm5nt8NHKjux/hWzWNPupbY9s5zL9eGG401H0+ZzuWg3xGjtm65Z0uR3qqcZluj2pLCXi9
/L/0P3DwFb9fVzxaWANQ0jLhqYOSzKyWIMMxvZN9/oaUN/8Xl2Chf/ydDmIhMuKFyi3j/zOdgale
4NZ1Yq1IgPb2tZjBw7FqxvlCg9pXHZ5JSt3//rJbrvXPUAjL8RAjSc+3iL8IlpvkLzeBdLoaDOgs
SL7SG3NAB0uQEL6umgON4KPMHZ6TYTqFPobKAd4BIVTzu25dgmHAieleMCQn4KqY3rI2klclmWTw
34jtJQiv3Xcw3iu2yaSTFfYq3OY9owErYUtbG/MDgN2HwUXFh5aQ6I1+n8jQY23S1wcZBQcnGn6n
cRXsUQb7aGoQtyMQ27lzeeeFARIgO3+1PtifTBsd1OfWdLfeOP/2Ij6cX+3l4lXhwTw0E0r9xcUy
YuibdoE1fmmTPrdf3C5+2sCdWxww4+KFKQr97mGOqTDJiApI6IBtJiTKgFb0ZywTHsRg3S6lPnfm
RMSqd0JE7iBdFlhxGkxeevKhKiwuHRMJf3MpZnkBMrZUH+5TLRCQxtODmYQDutaIxbRxzTvjLcMG
5CNEMbAF+R3+IHNxCjXqphXWvIkMdlw+XqKhb2k4Fn8RNpujHfm/wSjg/Vk8SF5dHDWoEnIursiV
eClngwkponOBfcnFxjTzhodXSt6Pg5jM29S9fswKqp6ZnXSAESqbsLpijLJNTJ25fh9UjvuCaGXb
gWwOJBgmwswGja1U2bwZAfKdPBjeeyB45WLDYq+w9sxo2TaM1Vl11C6ywK/f0HCaRsWlEQeysT/q
YfjgAlh7XEwlSU1rX0n8gSyHmNeWqFU2EwnUZFiVz1Oy2IYEGgi2+GbGDzLc/t5sqw/T7d+cQqHz
BDhMjNeDFgziM8N4MVVc7n02ZEw8z7S9V1kqNtWSVYU9DSdt/wuOagsDl7GmFW5cs472LGLKdUJd
zDjGxxbMfKOjezJJiy5sIANhRlvU81EVVnwLOTCLh62cce/4kfPgL9nYjLpZokRUwboq36NifJo0
nVWbxtwrc7Ht8vSQlXFHfpwqUDT5+5TAga2c0BC5b1HG453wdK08zJyrYEmuyRMXU5bJQsCd0lNg
k4EphnRvQVRd85Dd+5PEzOwnl3aOGbtOV4xfnpV4TU109xEV/n7KMP/onT109Trp/Ls81nzdOXje
gf4Je0NyqNll3rgppgHNJ4DnvCYnlgmsW+4h/p17EW0a8DsEchGNV7XOF3ZCl2EsoWm7AObwUQ3+
8xQyeMJ+XKygkBebnIkivy+WZivEJglZc6Vp1wkiBbdd47z1ceZnnTXsBGMQinO92OON6EBG3xP5
BwRGZAsAcGQZxx2xgjS4NcPwkoz1c4J9f4NOBplViZcuMGp6OBwylce6cRiXh34OngcTmkUZMedt
qvuoeC7y/iaBUSGJGVrLOuru+3GajykJwXWk9gOwV0UGzpoZeMAnDJnU4lJtpXMxynsUWHDSFLcB
RR0DMs97yTvJ26JCMYYPMRqirVNnUMNw2kxxOF/Leryyp2ADvvomn4PmeYwQO8hoS57MWbCwT4rk
6LtLcYqFmYvW4NO8SvowvgN/Q8nvmbeexdShKXE01Jl+p05eqvYXC0E6p1IqMGJ95wXzeKIsN7XV
vFSEnSc5ISKZQpTequX+wYfSxsv54cCcs+B+Y02D24N+S8Myi+x0Q/IZiFwzzLYzUsJMOABZmqWN
isV9XlCEQ2KI1nUAtb1zRLqqFgRElFgvkRWcqoAWIu0i+lhgMkvVjA4l6EHNMtdy64ypfkBuvVhC
p3jP+nuTTQnW0ztwv89t5aJ6LOp3Z30kMvuTwD0Ck4ziNhR76Ytx79O7MXa2+bCEkrkxM0/LaVYz
ea1GdB5UeJ13B4UL3PI7vGm599BU9bNVBU9J396owjK2WcEW3AdxrR3W4mrwXsqUbDCbk4JTfUls
ni2EkeUutNHkDd3wS4D6Xnn+qDBZwOQNouQEmQh15CBJ6GiTa7AueXsXGx08gcErlkcMbByu4kxN
zcG0+HY6GJ98RbdKktFqGyCQDA3GGwUjsj+iJifbg3AgIBhkKWBwRcFiBlG+Y38oKpznAZ2VN8Du
Nrsb3/ARgfnKvrYjda9Q4ZaExTHMRBiTs3CAAoN/Ea8m+653yM/fBINhr0+NfQF9djdi29/kJgVe
HU53IujFtjHkDhQUmKAmopFuTk2gQeHkUBIWkhZN8rxNp/QmyRcDuOHdYU+9SRv/aRLwGJqJMy0k
0I0CQG37iZsDjVXlfEFlca8qN79Il2VoU/ODnnSUNgu9moVwJ4H7BE2zAV0rmf7hJGnQjYZVc5U3
zGQzoLDz4zgn+NNDBHS1v1c8tJB76Wkm45M2LLwx5gwA0ZR6m8aT2yKU/CZoqXYjC/61rqdbPzYY
rQzgbUELWFlk74fFL2MzUiykXX50Yb3rM2kdGh0wmE2ebbTEqZnmB2Cq405wWgGYsYsRu5znYuBX
ORaHIAhXkWKQ0qWaNAOG5HtTmd9exrPZDuKUXDUeTWpFAREhUlmA2QmTnB3ebRJCV+bYvBhaPkJ1
OyWexyPVOVdMgi4t2/adPwr+B02e19PLD36Dlq/Nrwhxotk1YQ0kBG1ZLbnQh56OshOsjDPvLTII
L50Vi57cb1478h6BJYgCUkHzbRPZCPLNIxTIYgwioLb7xNVxn8B7aDKWqgqEAcyj9jBH4dfPsyHn
4Sn2rU9rYKpUhAgDigddCjgG7B1bIl8S5LyJDUUjHI2boSl30WgRjk5cNcNGu9np7DC51TUZtfAn
bPZEqkWebVXzsx+hz5gXbUxnPQnZ7jMVn/12vEYWtlrmlhDYWIGrn9BgIOqGbW06YT4vJ/q6tkuQ
DQo0dcf7gaTam2Go0Y/ge+wrNs5FehcactqJxVRX6KOoMZo0yoI2WQ7bKU/fBlMi2wzrjVDItwsQ
Y2TiVtsUdNap9lxWCeidV/bofgyOTfJKyvTJCnBYsYfg+1UkGuWqi1A8kTQdMYozTK66EYHKNoYI
RHphnsXgV7sknos1UfMexQERDjmepsYrou3YPCtNFHxo7afaWhdzvOMNkFckZ+XWtZ8xtIu1am7V
pHYEH6Q7zWG38UJ9cvyxw/BDrYpfbh233q7ssANUvFZ2WuenLPAx+URvwmquCeLMVrpkjMGL4Fv0
jPk6AVbDkOxYU/IBURQTJoy+h0uA7NWpbtuMt6U1h7t5EmQwR7esM24mUDNXpmr2YWSJq8QJkYnH
X0ZIcWPYC09pqT6mkvHv1M9iNznZo4sAkUDy7DDno3de6IsUQ2jUsgpxSmJ016FmktEkztuwYC7w
I4KfsMcr1+ninbfshS3LuwzWtG6D5CnOrK8AcMDGK0iVZgu44fP3y2/erQx0GkT2Inv2fNERr6c2
2uz0tZRUCY2BoWjQqKJ4JMgu7d9Mn4G5w6adtkV9Fv3CaZl4PeTpgzb4ZgZyU4hFGsCGTBBAdR/c
DUb8qQUQjSWB0KtdVIm6ffBhsmzaiCAUa6IsxKUGPTWud3biNMfaa2/GzNvDRDyUqKFtk8aih7JC
3CqSIkGecc2GqC1fnTF8bQY/PxJpmJ9KIrjXmmxPvvR2XxThNwlwMdwpH+uaM4APJqBueHZwtZeC
dTkzTJ7KMDFWLUzX1Y8oH/3/Ei9cm+sPYlyQmCLiGXIgPctdVY39KxNvDZaBtVFoiC89/vJny957
Sfg+mzX7NLLPUsxhtunsLA3TrHRYXVFcrnKsvwZynpVhodcjffQQTNZdP6c1c0HkQpo7smFgqn5r
cNHrQpZPdjvQXRvtOg7Mj4rlr+XrPWIOgb66p0qTjzP5nKwxCOtTyScSNCTFMKtj71wEAKotcyOq
qNvQHR2EHqo1L9Gjjl7GAqO4g15dl7xh5GNDPUkgIRCuTn6y1vw826lN5jJ7cu6lLDMJM6O6TRt0
c8jogbIFwVUXQ9ucNNbACNyF0TNgD8Z5O4JkpJ9h4JvZCSLC+suxmT6QprKhQl41U70fmcmxC32s
kmAtDQ6gwF0zQ35xSndxFOtHJwoPYVl8ZalLKZV+T7W4NpT5qqLuW7s3lTte6sY6YsOlatUV2Zs5
Q8gqCw9Nch9541OWOTlj6R76LSExzULhA3GEGO12muZpNY8ePPLqEdWiI7onqyPRMmx5YniJj7p9
d+ZsSzaCZs8BIVqM7xKBxqbmcDt1S/5FRWRzrvJnuy29fSNJJtflB6huBIfWuornG7OezJ03I6P1
FbbbnP2EguZSOZp04/6MEm09uygdvVy8iNS8pbf4bEJQdPFwDZ16JgqFRyMMYbUUQ3VltoygEUDA
5+kpqwBF9CftPlS96A6BSSkUp2TCJz5peuUc3cc0TWsR5eQRBGiHX+tUp8yAQAqYI3LkSIDtcSre
9AFG04C4eMIbXVohi7R5Ei1snbD/ATYW1ukA3i4kkHacNjQi5JPUKiaQpXqNCsDSMULGsRDGHUve
W9DI9ER+CfUGGnsszdPsIhes0Uop9sMpHo6wDlmnJJ8OM6mR1wYvpSvFi5RHAqreYNzlLeVGM+nN
2BQG9heyYEpvuhVlxjs619ezW5w8jKZ9cDOzcVNoaneqoRYP+mXTWxjwjW8Swsy2OXt0p/pIyHrd
em35xfGZbcOlMCOvbMvpFZ4c6TxURXiFpZTWM5HfBhpcTLcoBDR14WloNF6W2P4qFLeCLtsj2ujn
2SSHtTDnW6INWLHECFswFa0Yu5wbQ/UnMS8RZ4T1qOKGpbK5KvTNrOWurJA/ELRnArn+3WlxA895
XFkmIfZ22p37WpRrOS41EapQqDsjtRImC404FfxOe5rTcUNR9ICi47YuqnUcBWgEF6Rqj5q267Od
BEcZD+Jl9sAy1EF+hnb02ToIG6PBtgjc/II+qrcUuaRcwHVueMmgh/5yMo7xrBp/J17zHprwljKQ
UOjMRrAnTrySiVtsx/irzd9a7R+mYoxvmmg566R3mbPq0NesaUIfLpxnf8MCQqTAKmlNJrq/KY3E
BzHKrGfKECoM6W7Iyr2euVIBIUwGYmqGRe2BnRX1hJGueXSZjqFeQIck+gUOoIFfQ/QFZBqw27Pn
R3I7rysfvdxg9TvQFL/ZUB3SPqmBy93iTiDBg+UbRj6POQHTSfVs1/3NYGHYhyb4qp3n0PyVyfgw
egkbkmZleVdpw7NB8Qy6woJDbfEWSBB6bEi3WuFts+kredtK4zMqf8HIQkDUuu9uEvCMFUTGJ778
bdqLinGM2A8Kr984sC66CiVGm/sCL42BAVtmbc0+uT9mOY9VuDAt9Rw47PJ4wwmbMJphpv/SFNMr
HaNGpYreEOl0NDqT1w8po+weHUZ+2ruuNZPMqWUTiEhfMm+0T8zI1Sb80eeP9m8WhOlV4p161lZj
mJfn0Wh284gtv5bDsyA0eNeRiwV9gbUt8QvRlRrT9NSgzGTpFO9qlGinBLfAho0xXZoEQ0g2zLnv
zZ0W3biT/hCf6nSmNcQCVD51JmNVlPnsL+14b9Bw7aYrGXfhKSSLiFQnSTqAfw9uCBVIg2HIKZrP
VLTPhoG4Io3YdSnEcCoR31ryFLZsAVaNcIkigKmzMrrQRWdHP5FO+WaOmNV4+bwbQ1xTXbA4Vfjt
W/Mh90tQomhktr6Jw1NG3aVMGEFnNkYjDmgwjfnRicyTrNm1Ww1OpEFVzbrHJ97B9d8Ogcfj0acH
+YhPX19xeycQGNWVJ3vNm6wmWkY5wUofhljUN7nD8eKHDR43DwDfAAkmTk/dbKqNM7ro+9zq1OY2
0Thon9cyR/u6KATM2bGPOm6O5eCulTuQOy6jducRZaOQ3XMfd8RUHAYlHMD/wXkknn7nBhpvPmZv
wks5IBGdnumMjnQfN4D4ULNNGvlCAkaQKVkSO86tpt+TQP2wwoS7weW8CPuR8EWrtkgCWrEBnfZl
Gm2B8s9IZGmuf6b44yh9ai6awNrbSYMr37C63zbwBraS45BDU56qSB10q5fgav/JDaiUe2bT/L6I
M9zCuwtc6voMYifbiOao5Hn2i+apXtLtUpYHRRKAgLHhwCqTPYDr7ruASWBil/Ft0JJ/bItbyqD0
WPkos8OY4R6NOXoThC67DqvLIc+nvaEInnYK94W7FyNaolKYd1CD0HoedJ49aiJXsKJXh8THEFQl
cDqDzt01JnIMTP3AOSsbt9ACyEHPu8eQuB7cNDxVPkY/xJ4HBN2rbmjqtW0ThJxLi86wehaume2E
0UOuiCsAF7XJd9s0hHvK9rYLv0eerVMsy+su7O8qx8lgOlghqhH/kufBr9IimNYcKP2dfsQNy1Zk
ljA2fm7An6s8gRxqOS+23nDumZzRfufOGrKKuce8mKzbtJKHmjk4QnrSMyYB/qDhlorTj9QLzX2p
wmTXviigi28h0/IISRGGhlPSGcOBHSlpZNAjR3++b/yFBQhsiIaJS2VQycGKds9UQY2aHzwG7HuX
HDJqHh5P/hdD2NG5ET1uP4H2lwgxXq4GpuENdX5m40vWVldv86z9akdJuIHz4YeatASLnqbxOZnD
Ftsyq+CDZRAYO6ALUJZ6cHj6rlSnHrql1yxS+C9hl1ypyagO0WTeOLx1Nv28K+KZvX1kYraN1TZh
OrZyp8DaaprLVacbccMgmHe3Q1Yt/DoiMvrPuZ9JsfaGW9+PyL2VFgUiGpWNaw1q6wx6J3LnMuRQ
xiMPbCszlrep9gfkzGDN6Uspjl5HFYPbajFvmlP2OtnwM8iZ8zeBnU5bVsiLqfNZU2D2Npp0BUEZ
P151m85wYRnI/PwozkyKOsc8/1tdSZ0MmW2tYuY4DFELe2tH5DD/i6XUsnL6h02YJ+wAvaFvew4y
vr+vpOZh0Ex3OlSUhauheGItrvth05Z9uTZczoJWFg0QV+sSlNaemKj3xmBtZ5XTv9rJ/ReEbZt1
pCnYxwIvhhnw949im9JyJCoWUmJ5elrilB6lDF9Slb31CPROlGtvTlQ4bN3FtbZdfTZyF0BVc4um
Nmbq0A43P1fn/+AQl/8+p9XyAe/95Ub6JzgE7C2t/h4N8eef+XMZb/7Bt8XKnVQI82er/h+rePmH
47tBwPLXAQ7Brv4/N/HOHx7JrSbbeSgxvvXXTTxICOmZgkX8n//0f7WJd/1/3H8zEnFF4HDLQ5nw
ILr//UYzCss0szCjV+pywG2kH5AMvQBhCkbcgrQUw89YCsvbgnSHiBCilQ1LEoHb2asCAmuWk23C
MAlRGO8H6x1Hkw4egW23Fy4SVJRjp52d6bZ3CWBPqJ/G1mRBvjJtn2A6Z6W84rcY5Q3jP+i1PPyd
Hx00OW9uYd8bkKVYfomcp87b1XHyvkRYjHlFmdlETxkUgMZPHmeHF4K9pCc4zJRIXoRKJn8Ll/1e
z9vG8RkgPtd51SI5JBghzK+71r0OO6yLsXEBVXhxQkzOfeJeMMSx1GecUwfQr8BhYQwjhJqjMPtx
BkcsWltZP2jXuirC7jYD3Y7YEL26yUq/kv31AmJCHnSB43T/Q6nSKMlxKojOemPumU10HzV/Jd6h
G0ywBxQSOyRnFX5QrkCWZxyMGP4pM6jbsR6vGKOMHc7semFMzbCozRod1IK98ix+uyKLWF4M7AT9
c4Db0zCGq6LmU3HuP7G4xnjCD8889z4K+as9h9WqpQlncvazy1dp11y8n69k5qJZTQgE0HiuoWHE
MZDDgcAItQhDZ+CBy0+xh+Ld0u5R5yxIEqbQa2V3j3NPu29gGnBCPlMQd7/ylLUZXurR63BQtooB
WQyCzJhvJsw6mFemXyJLQLulGUoQoMeanApAuinyrZE02dBgRIU1vzVTZLKZ8+LPzW1RTA9ul15+
OFam7sjYHgmGX34xSxUHwNkXE0VkrsA780Lf+C7CNaMTvwNmY1us2iazxIi5dqk7oHLoFHNm1iw/
PkVkoUCz2EdEybB1s6XjoCVONQwPG7UBVGD6Q69G4jWxHsJKemMIa52WQ4/cvTgTFgzXNI6/S9cl
J5ABdRUcDQVhrkINjywa5qBRu5emRDAf1rApx4yrlYChW/pRXzbfrmXxLZs+NiG2ZS24v7hrf9V1
8GwHb4PLQ+NhIN5OeLUR4dfY3Wboo27KsDseaGzqhlEvVx+nGJ4AW97mhP/iRQ2H5qNPgotbvQqB
gL4xtoXHr/QDi6rV+IXxDXVCVe8koSleFtzxwNWNSS9LpbI8cZ0m4TP3mEjF5TFJ29dopH4ywuMs
uIN+bv8F5Rpyc5PgAd/donIAckSA5JWHipNuj6v8c88uZ0yVtddtMV/Hlj5RROwxcrGbGMtvFbtH
DyZzOlFLZDVlTZOQ61HssbXjF4ZkZmiu6IyOlaf3qMzgYrAeXqGKfSsKLiP3e7DKbrCqHn++wmHG
Urj8jOVfBb3BnK+NvvG/Hgg0oFsmxKWg0WAKUHBYDOl7QaiKzNPvxtRIbKmj1rJlzVST3TsSCNH/
hK+4JrBHblRT8MSa0r5fiHWco5gw519R7P0QLwPFoie39NvUeretZ9z0OU5dM5hOIl6Pr3ayZ/AU
baCnUoPLe4iPMEaR5cFSAy0aXw9YBmhWs+2Q0HBW8PKe2La//MAHWdJ/B5C7mvpFx1qifmWjqRay
IFJZPlK53CvSuCzfXSYpqX++agsF/eDVT3F/mXvm094IaCCAGgkCK3VUvRPtXe3hci4lc0+vNAD9
6Q8hR7F2HASWU2QBC0B02deQUqllQboyixsy89qBvbBaCnEqVNbFCwvLNakOI+ddAbaK44w8igry
nlnFgn5wAXrVFZ8XQAyw8uI0GP5FAQT8gTWWbr8sqsW9WhLpvcQ4R7ylN7FDb9gL3IAFkvXlDNUA
jFBIwLAMLsBN30vOHMevfy3Xxl2IjX0eXNLhqiHxkyf1EpvFN3awc4ZDgDwNGhvlYNiDMePSpcEf
g6DGzcgq5vKD14sl92Hq8F8+G/PWwNgHH5mP5OoP2bHHjqCoLIxJd1qoLJAhiGbGAGrnh1rx28kF
z0ea6XcqILvYw7WbF4/Z0GJwH1FYGH55TV8BtsanSuYKG6Px5ZOPE9Xc5QsT0CR16YcNt2DBhDEw
E2GjuuD4CLQD5sEoIMZHgUuasXxYlxtsySx1nPCix2pbl+mdkvG7sMZu+3MvOLxU1Myta+UkCDF4
2uTMpmxZ7ZibKDxRFOksOQJWircaLMkqSznWLJs0T+r8H9CgmQFAGavutrfomBOPCiBynQcl0uOE
IRrSUnDpPLow0pX1EqUk+A6L3Pg9wkLx0uLmB4MGvf7MFUQHvADnfiBvU8Y3S0jju8/3wmwXcZWE
58HF//knMu0DhtgW+b4rbafEcTdsZPnGFi4kJGVQb3DgO0btUNSWhzFJxf3P7VpO3iUTv0t2/ys5
1L+MwYPh2W+UZ706ZXxM2hFddPwxhYgMf75OKdL3n795rLNLHJWHMBH7xAyPKOhunM4HOgeKv3MN
GqvoQz7KkGlJQ0Blr4iZdFcJ+oe4ECAWSBbE0D7Y4TZtxbnX4jw04QE8811tXruExM2ErjsWt5xr
nlXtwJkpnw2Y5NMYMqyZHo2k+iram9azDtJS2+XO/+kpffcUOcFLzwJcW+lttnTjWFRWkgUX2mGu
dQom04rlccSX3LcsHaLPVtyzetv2ZnFgdsPfDWU29o+OFNcsyzEoYN2hsevdYuM43jEsgQ0E5i6o
u9UcWqfRZuxf4lzR4TaTZxtSDHMVAaOVanHVWOkhwTw0zSbqmm5lGXo/8oqsYXI2+BEEYi4GJNuY
RXxWnVIZbFxG7IMFGmeJ0hjs05K74nUlgcNs3CgdRwJybMHDNHUwIcXPP5/MN/5DXNWuHF0MyWil
LOYPWbFW7QPQV/I8GQVwQKn8t8vYQMT2dQzpsEv5mMzDXMP6d/bOa0dy7MzWrzI492zQbDrgzE14
H5mRPm+ISkfvyU3z9PPtagkj6UBnpPsBhIaquyojsyJI/vtfa30Lcu8NUXLZYRaRqbUK0R8or18H
0CdZLoNrQgBe1XXO3aBeY19csgxEIXofAv726a1gX712L955JhNWutq6H/mtAxGIGIe7DUOgNDci
4LXoRnKQBrJpF+bZTgvy+7LhisahGINSrVu4k0a6k9iyxtI82Un+G5RL4vuBHdgtrRzSGaSP+WhN
ID/5ssvaNA+11I9Bq63VXx85xNoMCGtND2HyYA3xW91v/Cbbmw0qz9xuoewemjLbZbS1D3q99mwY
Gr042lW9bmPzKD34nqO+qelAtoJgZziotRMfiNk6G2DbgpkPYm6vKxJS5hG1aSmRL+xoj6l0g23+
k8DGsjDNVafpm863VqQpNqVJRjLgoSjsy0R1fcoeNivFqkCst91bnIN5mf19omu7vtMQ4JqtTf2i
RHKQ8I5q+wx+iZYDsk05mm++osL8Ejnabh7EwQ7T+5D2GFYZpxiCNn9b0uWcEZpnJ3MR3ZL73Ks+
WvcexC08N2LWEfzMEtHMcsmixIX+4AzhjIGovCXK5c/7OSzi5nnyql9NQfupwYKNyTOdNixO0nPt
zb90077lQfpCm8W09kL/XAYO+fs6pU7GW5plvwsS+ZDOSPRTRk4tybLnzh4o8+AyX3ml3HJeH67p
MP+w7yfOt8BYa6ldbLTNJovQYw47sgPXqVd8xEKvXuUkltndo4fwMGay7mHvg5LrfBqzwqDFVHxy
44kbdq8tbLenxDSk5azmBknUKFtJ+3USXBKfno+1MvaiLbPFfWpzqLELvtgkC2YiBiuMy1dhGM9D
iLmHnR4HsZToqaMn24loMsxbfR8E7mPRlM4qMtJ9Z1eqY+EaR+CAflPFiICvRCqxpqxJpqwG2yrW
dlMAhR2h8MVBfsRXqlxIhPyceWUM+SXr8xce6SyKy2o7wPlNWXEufPun0lny4UHGpeQnucqK7bpq
pDGil49sYSGs0cC6sqTx4PZDDdlbWWmkeU0zm/PnEN4lBtNCV72kDjaoMscQUNccYYLZknfcCfdF
Ssm8bIjKDkVyzTTnNZTxqYrS/qDNsbOkCOACT9xfMpXj8uhQ5qr1LPs3yrfGjWXgaQjCa/A7KKoi
o7mf3aAPc5Z64Uxhs6kMXyYVMh1U3BTLNmyxbaNiqJUKpM6ISpWKqNZkVdFzGF01YkqC5jvWW/Qb
IOV0LyRmtSOxDEJ6iM8iRwT1wJ4gUfO0Kw8mGVnhWIdUhWZNQcLbsc0Xt/KO9C9Ve6fwzhRscIaq
geEDif10VAzXNC9CxXJNk4HeqrxxWeREuCadv1D3tZvJxmm1+zVqTMotOV9npmOsdN5oibk4U0fV
bxwbuMMyvEXBpSQrrKvQcE56eFIx4tGwjtVs0qhOwJjk8L4jccxhnuMhFydJZJhDKJQx7leWh7BI
yCuzbEP0sl2m9zkH/eZigifdLEk5E0jB86uCzxoJaFtFoU3eDhzH1TFQMWlKiT4KKNwUlY2cZ4hS
T2SqaxWu1lFHWt1IWeMTvJ66/G1p+ChBYAZC4tGkjHpUBkOKncwhP6oItxfHPFV42BWJH3O9FYCK
AJ6AWCH7TQY8tAmDl6TCx9DY6p3/XKq4uOvc94iNy04FyaVRviW1eTBUxDx1feiWwbtQeZ5cxdBT
3fwQGblDKxxWwNCUvRtneqni65ygq10KC+mM6nHxMj/iChxfwX29QhD4PfTIlfdgwhcgUkDfwlQH
CbQBrVl7oiJJieXI1BNnT00Ihlf8X5VGkY4elWh85Pw6vfnSbLGJyrJcuRgtag3kYm1RNFCCHAKo
c3L1R9m73SnJDpwmBiAveNJCaBS+dwssSlN0w/8q8+kXtUKfGK6ZvYK124iRt2WcuOtUYi/pS0kN
Mz7OXnaxfUsdPtxKvc5dnO1L8FmxoNqeeidv8+0FxK4AigbYWM85GECbxLtnP/RIEUNUWicHUjIf
Y7FMI8c6ta7u4sr3wNDVlJg0/noUGKoxvBI8lgL0jKpLaJKcha2XPo5hdqMh2NmW9lUEV0ZUagWJ
ERR9Y6wpwJRUS0Vg3eOcBqpBvMkgd/FQ1xSGJd5OD5L3EF+JsPIvxKHdgCZHFzdQ5slbhJgOFDuq
k68l7BI4lP3ayjC+S5ge4X3SsHiB5LyGoXA3+fl9amUUADsSzBinoLhJ602nlQD5yY0zsvvL3qw/
O3eeV0PTXQMY0iY/7MI3BQEM80NaA8e01kAvIJ3YZ5W2LD3tLU+5PEN6bLAz9M9ZR4zcxxBe68k9
yiiHlZrmZyP4igXnJGcsadqxxbtflvj/oaWSo02KVdfhCcnYZ3F0JL+bAjiSJaMbGj6nHncVKuSP
zdsLtSNGx8Ab1dT252x3d4Yd/swZXw2GzhuGeywlwGN1+WRN3Q4V55y7BvCQ4rXuRqiN0dUxH+rB
Z3uWBXTOp4+aNG9Vx1OnaLj+Ks0clnA53WVRf3GipHHAYWETzZ9AFSb8NSmGCQKQVZ/x4B02qPoZ
xgNwtPnsUMtWIminw0o4Vb1iTMMVEPFV7UKnm8Ux36gaqdbdhBDJTHMkDfjSusMTwv9zACBpwQk4
WWkgllyLA2EtKjAYPdKsNKn/QoFbeP3w5FGGRMmZSdAvIpiSAYlqC0yCaWmtKsnpak4p1enlPTuV
O8/DKyBVZi+OtbXF2PTlWXBKJkytS3N07vrRg3YdnkW1oCKOIDuFgGl9SqOBRHPaYC2NdsXcoRkJ
0iiazWNLCIwjUbOh8aNcaU3kbzH6kJDfkIaBQZUzMRt2+qMZFbGHxAWYNOrzyR69w/xshKRsOIIx
UXHlg6Eg0N7dQbV/ZMf2mFNAQ7KWcXiIrvwfqhH9cN2WDjwhI3qPSrly0zE8SxuVv2VgCjP3EzNu
vOkT/DfT9DAN+lPt9hM3zGzVTjwnKdjq19RNHQ27OuUgMaFeWtEqscp7HxiHJk6NCFO6Q5s9N262
nopYUwsm+NLgJ6kiApTzQIeg7VhQT8Or0QK2dbBNBh7Q+7AhFDknqk4XChliahOAXS2vYMrvhYH1
y2B5e/A1su9FfA0rQSRVGfOq4Jm5rqfMjfW1ndyGJjzGmbXS+FLCYEBzhIcVE5tM1vbrTnpXt/gV
jNwrEkAxbuMdGOHBMxGc2WXJPqzPzXAPl69YB8LGcqUYsx7XES52+q18oFHFHd6A7ykm8gwg59VO
FUeRah6ncT6DXP/0qjzC6EkU1dWdd6Q0PATgdclOOA/SgwQg469ez9/SnpVDjNq6JAz3yHnzVnOA
2nRxd3SGZYb1fM91BvaRPg5VEJNv+cQitwXsOws53I8+rOSqsWgsHWuWGfwjMuUlwuWUh7csnGDM
Ua2Td7xVQy5uQ8yRLC8s/24yOz7mHZV5gs0emHtcorH16XTUbcZD96A7fGeBFGfLM5OLG2Z3qKwl
6fzB3eBhssjO4sbpZw1CSgl5ZTSpdy2PljXehaqs0go0Gh/0+tGyzPCiwZFY4D/A9UIyggUXwIhY
iGEbQJQWMMXKnkdizTJqGKd2TeKCcKsnjtXA5QaKazljhY8g+0xxv9Zw7u605DkuKrmybSL5ufVR
Gp+gZriT9jhUV5OJK9Ngb9q4KK5DicMklYPckA3s8T/qzwaHBpuymIU+4GSVgSlOgDiefUfCPerM
je/jRmsMvIuNLO/HTp4xJCRPVXROq5jGicaD7BlE/iqMiktiVhgLx2tXFPFGA+G0EJ1NIHh0tZ0m
0QlmwmoPSJ7LkD+88NU2qMyVGpiejBZ2VjZq8hI2mINg4t6sMN9KfSBQQD7syG7mzjA69mrY5wAK
uG8pVq5NHp5q3j6sILRXO0blnWvZELib5EWrqFoJhQBIU1BAlnjfqpFOLdH4/j7wrLDjHZsvO/6l
Fvp2172qZVJQ2Qf0/+XvfgqP1jksy+ZC1QAk6viXs1+dOhZCiYGDN5PscdzokuX4Mn5vUEoIj7qX
EccBkU9k7I0Y8v8U7/zHbKPuoZ/itzNdop0oSv/QPN0F3qTPs628ZdYmSXnixeBUysI4pQIrQ2T+
b2D5+18JLJtsulEW/3lg+fyr+cT49reJ5b/8mb+IpNYfvkHjBXqo4whLd6Dg/yWxbP4BT5z/IBxY
0X8KqH9NLPOHHN9yXJ80pe3q8PH/owWOF/3n/xHmHw7t1BykeeuFJyzv39FJfe//sQYgkvLquhC6
YRqW+IcPUu5OrV7EOSKVb5mQDLK3FMQt2C8stPiDuyrLAdYRdxCFf4a//DpIFlOhW25rJ/nFFect
XGP4MoX/MRClp7Dk3AesEDGFrsOuwG8ktG0SNXcFC/RlEdjOojC4zzDFM+Lb037OecSD1a8X9px/
F9CDO4bijs75ZeJxlhOF+Cy0/OzI3gZES6iMbMminACGMYORBHgcMEBXlNvi/8Naja7oKjYqVRiU
1VF56NeXJgoOFl5zgirvY60FS/aDNEMXPntV2pUk1yhoTdbLDYCVLNL3pD/f4ko8hOG5TbM7zWXu
GvxYTUNfUxahjjrwcf3cX7VNh2PS/xIsC+E4EoIV0/SLnNau4aRl1+OZ2Ncedwwv3uaMa568Bngf
9rE93YBzo9A0lrvmUuaER+oLtr6xaqx+WiVm2HFOnLd5539WGMlXQc0hMqsnlo7x2oU/yO+uGuBA
Xb4pWEQv9CAMcZiHxw5MkG4Sw/bt7iAweOh0rz3O4HNWICLe85ldelDeDACXHpCZNSHdHPCHdop9
/D2t29JlXYdoZ158G4P5zRG487kRDzurBBbBv8aFUxPrTCQAuca8m4LuOy5TSH+tLFZuj2GxzFnV
Gh0rkcRT8cJ+3Nhl7iGfAB33i1wuH43Mq1Z9Tj2blxruhfTDSaOlcDtB5KocwBNNxQs1gtYhCckT
6JQfbNkEGk+eW+Ik5IlbKSSR91x6GLPioYyWsUtg18uG8pBq7CoT073D7eUSGg2cjV0jEsuwlRsn
zg8UwBm4ntqnLJ3ja1OGOLAG6wabaNj7QIbu43G8OeGLHxLWtAXPAUciR4loUv55/g2Li/5F+xzl
9Dp7IDTlPL4GfruqcAVgF8VxWA2ltwqD4tKzj1+OrmCHIqIHD4CyPjYMjwkAKAUHrwwa9eoZxaMd
98IERkOHb3Gq6vqe/NJxn+QApBQ1aWV1QcaqBtnew+W2iDr7Pu6pucEj5gE51LXvXkC6IKO/HOeM
qdYZHMZVtESgnahyg/ZQG8rNqXZqEWDhRiHida+9BiOKfF8BHIaiiY+hhgE+RJ9l2X0HnQE3q9Xs
R+mC3qo7MNEeS9ugNKzXpOdhaGZNfNZTvm9Vx6savBItRQZTEnvtMbOVTeUcjQSKi2TVc4z8QjyV
Hpn8suneuhcN0yCQnYl8qiPTByH6n9m0Qoyx3IHiDIhMqBPiG7hvLLXcf2wLF4LCbD2NFa8uC3Ea
y7raBx6mSSOpQPVTA7rQqrb+6Mi0pFp/btgvPg4566sasqzTkEFzEM85iu48moZOeZdDEw5xOuJq
IdAZkrA3ZEdnV2i3D5E9Yr9Q72yj/4pSUnogN0Heh+m+sZjbba281JilIxeDPgAzH+dXfM0BVoVv
yP0qCgl5MTNevACRt+KwWUEVS1TPAc49qssy+5SpDgRTlSE4Jd7WmYODM7PmwuFBnLzpdkMi78sc
VE1CrQKVJWmkt4e+Peg5LSODzjIH8plFHUMYyftG9TMkFDVgA33PKG6gc5UgaU7DwbTzNPnk2KGi
oXNwGCyO+rhjlpPqgWAtROgxuvaW8cL02CrxoFXNEXFnvbtz/RRTKdFRLUElAgNestWpnNBVcUSt
Wiic5pU+SVopVD+FYrZhQdg5494k72bWrDlF4yW4lMN70D1Bvmp9bpt9ozwvAPvRcK34yaEWI6Ae
o2S3vIhVY0Yf6bfUDu5sFwtNIjr4/xX3hRSoUqkaN3oWMmIytmBbv5yayHzqQ4evc4CeM4UdUDcu
mqKZaWvRstqk/ARDn+r4AMlvQDZyDjE7OQ330ibxsOSNdGwXDdKxuJY29wItOxg6SdZKhGSPbbwx
BA7Cns2ggW0UphXdXhSViaeB1pRC1aeYFkUqsapUKelWqVXJiia0Q1TgErFUAYvWHDP6WEDx8eCc
1YFlIDyOOZ0QgKsqXLCSY2233yfx4IacGyyhg4CvVKio96+GJK2A+rbMrTKDd+sUWz0B9T7Qlzyy
fVE1MqPVf+fhrMwavFe02PTN8GbU1fMYse+0JaWRRtouZhndKvEWZZhOBh4VMPfQmnAPROhWWf8D
gYiXCuurhtBX0HvjTiO7TSe+0022eKTHSgSBInF3djQcZgt4FoieC1mkfVwDtswazAA2e/IkK2Bp
evPerCE/OaN7k6lWPVog/CrunPV8SVsBESWCIxsh9LdFuglVQMypiueyRpzwSK6XlFO5tXTf5fjY
z/CllLWSf5emqBtGUx/8wuETpnnXHPKSwIyywtifbpIx3c8hNmit9IBH9vll0oeXdCzWhHBXAg4G
zuNubXjzl1FF90bfnNOSHGgB/HAI2CQM1ncai5uv3QEyfyb4VkdtQR6U/ol8mepsNvOAhU7XNnTe
Cvqy6Z7ZvUEb65dT3IDKsJJTQXIGFZILLqwQ39lH0OsY8X3b2b6wxWuibnEE/+VlFs0xiei7wBgD
JXTS8g2fgG2UAHIzULR6AwPXS594pzpP4107zGuVsQumFs2m45iY8tGxQBg5PXu10Zf51qjH7ahP
r26u8K9eZa/agT+Z67/sPL0RGIRxR/DHH/THip/MyRR2m0Z34ORjKP1NDN5jo4uAj6Et9v2MNlAG
+smzOaYG4WrSBeauFixdHj3gXfaohPCfcGrc+oAPKrS8GTj3JTJdCKOJ8egYDIQZEaRNktd0dKTi
nHrAv4kz9HHNY9pmEW8Y1jKwph0ks68hlCz5K+tmurho54k9Eiv8V4IB3InUbRhqwGEALYEGIb5T
YCxrojqovKD2cbw5HbNtRRdJwg6yIpRjOeRZ1Ca1bZkIGp6EpjeRDxsoba8ddoMObmXucU9xWX4Y
sXxo6VVbkAjfOlZ1qJSERd0QolHbrqs6F+Tk/FVN78A50Msce0D9TKV4c2+FAMH8AQHOHJ7hqJhH
PegfAQccgDEjcZTJuKUuIkshh457Qpkc6z8dt3jTStZ9Jk4kZO4He/bXZMGvjU/J1Iill3qY5rOs
lM+jZ/GitRoFxQZtGtQSM1vQFCK6j8m0zmFFXo9FTe76GcC1JODG5BKLzW4FBMwVxNef3/l4awIs
YpXOvpv6yyhZRkclAZa4v0PoZjvZp/6268t9Ejk/Tg7cJvBekgK4rpknwXoAwOUV0drqWE+2Pchj
boYLvwrfC198d4L5gmlvF/EFiHe8lx65TERBztQaFcdtzX5GJcD1WD0ZLbQFvUYBbAOLVIm9HUPS
Y3o0N6A+ygebhDd7oWnn00C1pE/2OZvQYdDN9z2MJtUEsZsd0gTYos2N6x2tLOx3jV3wHrnzpcb8
WElKDDkVXXivTqnOKSeUyRFE8MEIWdgmebetrPTsWjVEtXE7W28ur7WJ2OcrSeA09HyflUNYNk3v
7Jry1JDQZGhR1WQThNhTnwrb0n1rm/IT/o4FrqX5iKcf3NjlhhzzV+Wxki8GF8cejylUvpKLiLda
+DEZ8D1Jh5YnyjqcWn/lFOPBMWs4Ixp2mIzOv0bG0yZiFbbq0G641Udy6/IUWIwBnxmA8PEyN+xH
XF/0Olvs83vrzpmwPZD+7SCjqID7wCzcXpu2/cqASVAmIdHIS4rDzIA6amIcxGEhJa5qCjDMXMaH
uu+9NcU0b8hV1l4Qs16Ud7kFwbF02w0xH1Dpjnmw83Ze1xUPuVDNBf4p04E14rRLqHNgSrSa+jwS
aYjn/hJlzT6bVZcaUzgw38qtvhUoY1NVdbKJ59Jmf1neUWbMB8xT9z9gizY7S2p9tvylHcH9kM7H
O5dY7NAz0gXA5q4TdO42GMCMjjtnCk55HBOKNIESxLHcA7t5SOIcgDfdHuRgxyfh+me77D5c2Zyn
JH3gwU6Wie2WZalKN99zCFF5VJQDIJ7n6ipMyOCO2cQbb9a/8rFltR0bDnzW7tXXmOgCIsKGDj8U
xzs8vIzckqyM5CC1rj8UMdUg1myubIdCYcPI3wCh87wuwKGEwUsYdM6F9CeGRu+njXpvO8NH6Ht3
iY0kwSafbfKu3ftm850FEKa1cNzKfNTXkx1+4dRQwlW2mybbXrT+4G9JhiJBz1QfpDWgghorvZF9
alp0xVPnLKsQGlUrWXSi2L2OfnhwdbdcutRVsW1L5ar1mhqxAPuj2+YI+dqzNxDDDGqK0HV7+rEL
BAz5q+44shsRYEtOW8IKky23SkaKGSGIapTPWIEBSgdEAN1wLh0o5Tr7jQ+gZxaySVKvQkq7HSN7
p/p1WFdQB4zf+IFpz622WvoKTJAld70CFQS/kQWwC4DtXziyh7ysvfGUXOPjIdOK4EhWk6gcgytQ
dk5vXD3/fnjgHH82ZVv+dP9XZQ642xJgDaPud6Phf//qscz53//3t/zTL/R3X5dqxL9kG5Rj/+9+
sf690rrvv5vp9t322Z/fAy2K6nf+q//xP/61xRg7KIz9/3wxdhd/fyHgd3+3GfvzD/25GfP/MA3X
8Fkr2aCcbUxSf92MOX84rLZYmFk22AUVL/jvBIHzh3CESVrUFZ6OsM/38NfNGGxAaG++q+s+8RJL
iH9nM2bwMiQE/jY1Q4LA8lzTcAwaXkzfAlz4tyC3GnZVglcZOajO6Xs1B4gvI/fhpgVzQApq5LLI
IkBBn4X14ajlO7K1XIXpczgqxnsqOXjJXVFIEmpgXtQCv2STnzb4UEopoJsOVD9YTNYWe3+f/X+N
x31rohFTzYDfVyqZIFCCgamkAwJrj6YSE7QGWcFEX6Cq5FgrwaEXFXlDDc41UsSgRAnWeO7GUEIF
27O7OY3SS145ZyjmSHK6fLCVvGGhcyAgyUNpa496ldm7UYkhmZJFuITps62dW4+UvGJ/tM6ViFKj
psSQOdBWLCWy/P5HP4oXpOoBzvdwr3EEX+vcddcAqtnfK8GGRjR6dpSIYw9ME2g6oUdYd+puJDge
2dfDdtNxOnYoQQGK0BzAwZ28BxAx3LOVaFTk/rssHFZHSlDSUJZcFCZXKU1KcvLQnurwd2+G+B6q
CmT0jM0lWurkhinG4VgKpOOxVVJWO9yH+rkCq27hugTR3KyKwD+kKGBEv1uqJX+B/b3mKGSmksoC
JZoJaf6EKaZZ1LQRVY2D7g1SEIaLniWlHr5oozpHt85Nosh5KHO6kujKtMMb3fr3Tl9fe1Q8v11W
aHq1EveEhu7t2t3aU8KfjgLYCtQ8CaTF0pNNxt2Os60FckoJh8WfEiIRChAR+1bJi8SMKUT+ZVn1
fYsNCmMpb9Uom5OESTwqibIl4UzpYbaKO8ba2jafnOAh76tm2dKEuMGi/5nGfN9K+vSUCOpnbNyy
9L1T8qhEJxWTSRF1m1yFxAPZC2fFB+UxR1tFjtFdtqy/AXVg5nOQAyTlXrM0OMDemE/KGcJ4jK8l
mouf0jD5SZSYS75z09mXQIm8dWVTt4PuaysB2GlZfwZowrkSh7to5yqxOFGysQZp/NQoKRnrBp8U
1GWzZoQdvbtRyc4ci5nWfxLcYhh81pGSp1m0/grT8i6V473V+U8EdStaoqxVp6RtFk3Dpo9znF7C
2rpKAAcg/SRzzjINiT3Zq/xyMWl7TTKjznm5KRtACr4S1RvU9QaVnev4JVWye4v+3o6kNQlDvIG+
AOKtRPrmt1zftfVKl2QXMaNsMjT9IMnQ3ZXMnwzjxmA1EAbRTncbuevtmQOIZXxKabADahy2w19U
b+EnUTaCUhkKfIEC1syY4PAamBQSsGn0b7b5UKZAsvAkSLwJvWEuKfw6m3gWBm98ipSJoSAj0pRv
kzI3cG7/mXA7cBT/DBqMcYMyQghOPcNAxRWkX5dSpfm5xzUBJB2YoDJSjB1WKAdgSKJMFp6yW3jK
eNHhwCBMmGFnx5QRBu6XgUujU3aNCt/GrAwcKU6OHEdHCKNoGSSULhS4PcyIpz+Je7Zdv60geEJq
8wMwbMfnjbWFj2tE4h4ZC1sxArpPQ48C3nAsJj1eE8cFQgjYj+CHNV51v8ZjH5T3fTjeuThVrJJZ
zGjuB2MjlJEFswwfaobSNOxe+4ZxQSwbYXoM4keprDCAtXYW3hgBttzr8/dh8HedMs/0ykaT4qcx
lLEGI0oLnMLBmjxCt2Jx/2GlSPOiuqvsa6MOlSwvb6GfPrbKuNO0AEHHxmX/pWw9YERYEuP0KZXl
J8H70zFzbVsrEScam8Co4iwYrNE60TKyofz4gcQP29ulmAFeAuN2lcXoC++Iv4mU8ahQDiTgnLZ2
LZQxSSiL0oRXSde1+NjjXqqVjclQhiZHWZtKPE42XidR5Z8F3qcZD5SvzFDReEsoF4FiycTapiM7
58McZv1JRqxbq1OBq6pS9qpKGa0cHFehsl7Ns0U8vfwqlCnL+23PwqdlKsNWjnPLUBauidGu9Xou
Lpm166kGQWfTF0qXjWkv0+c8RMjWRx6JoNNfXVxivrKLtfSi2F3Wk9CHK68qU8yUfVNjpRyDq50A
w0D9Wu8tYyP50mhceQxU+QouFrCOGNwWqYbGwgJkbdJUtvI7xKdsjh8nZ1qVPhEtUwu+cHBxfmNg
ZLdrAASPwWPGUPwSdtJWN+o8SuxzmYfvfaeMq7CUWKqZtyDiMKEx6jtpdWwL2hixENxKEgClyU01
btkfeHH62Ovs50C9neJZvId4pDDT8ykahdwZVlyvSJtjJc9dd63HFdlcjGaVLveRX923c+KD6nyu
dVSWlIW6McU6wlLCUd084ae8RCLLD3mIU6Ju8Q4nxs1s2uaY6uk1CBOMiZE1rGM5v+p8SxHVn1FA
TGOOZX0EzH8pR84WyYBHu8BecuyBXZrgTOO+f+jV7SAX+Zuu3EylIdn4GWenTe/xWPYZpPDUhk+m
21xQ7tC/Bh0KoNF+RMu59AqycSmr4TH+BjaXkmhJ443yVAzJxfNpV+B2G5d4uvPa+cZptAsL7ceJ
zSvuOEAxtbENXe3Nz2jXsMS+te3TlM7ZSuDbXcSDfXAykPvkX46Fmf3qqAxDvfulYLd1sew7/X3o
tbeQvDN3WnyiTvTse70gBSqW1tbOnKVsMFRwHLsVbPNyiESc2ZrdVNjOpu4YZ+AwvYwdDZ4pLQa+
Fh7paLg6Oc0IA0dBICc8zHJlQVWccL2Kx00eNNcgGXug8RzJB5MdRhCiZeIW9WwqF52u+/DKCMeU
iU03KubNbEz5YXQYfqpUaxa6cnFOWv+QYR71O0mzhI23ESDLNo7rcI3cUMM6AmmjPoSR36+Nm+Zo
TB4p40PMtDEQ8FhiPMnYbdQl3SwLgNr8CDTVSmgka5p3b9FsbBLHZ9+ScWAzo/Epj7lozTyDGNCB
1Ar6B5ypS8O5BxCirWcnx4ldQ6gwWM1FD32OkdUdnp3uQ5TahAzKHGAyGrMvu6OT4GPUFa2mZyun
mBZs8FEJQJzQNqpxju6ilqz+SAXaUGwyurp6yGMwoYlcGYuyxjUEG5Q0QOpfU18MC0Y87IquDRIA
lXFBEfVdnWN+CwYswK22MIbpMaSMyjAevSy9zE0KEM5KXmyZPZMmf3Sg9Id+dplbrrE+4tNDqCFc
5ZF4yXjVLjDuhOfc0tg+oK4ADHOZ5svJvStq7TmMYpaVFUGQBt4ZmiQWSex4izDx6NQQmKNL+ZhK
PIEGMTsZAdEI65MZ0xSUlBiVoa6RJdV6PgpU3/F8sPpXMdzqpv7VhnTc6jFMvJoi0DhV82tPNasL
I9eQh5bCocb5zs3mPLTllvoBAYpuUZXco2FI83Zzy/L07DEpqV1gd5lBdWhN62BLntM5v0gqgOOo
0rsS+psZF+sYjobnl+dOwjHoxcHQWGBm7+T/sc0O2Xdt75PM5qbWrwtrYoaxlzE1oo546loKbWxb
rqra3CLEI1HMcmspjE1b2yetCZaO23NZdzsaDuPVDBEmmMVPQyBgzgjTwv8DBfIrTeH2tBCT1lFl
QyopnKU9pdM64upTQ3ZcO6vMLN5im7MQVcPHqX1ymgDjmSU3tml8GrQOFdSKIEvoubGZBeFSQuVP
c6/wKDOFQLxDwxycSzO1d2mt6IlZ8tx27ckTxB1yPGHNyOlk1poDPv9sRW/IZkphGtXaNiUe1E8k
SCBCu6Y4wIXjOZf5Nk+sl7z230xJPgEVkAcky9l+GY5wICn0pE2JrZrfseUrcAFSbMoeD4xZlXPL
hcFurQsPtxNenmXeDRdbcW+LPn9m6xQlONephJhIgiIoVfmdDVLFtypUJg8ZnCKJV6H3P7VBBbiO
rBn1mBh1AkvlpFHrlifP4fCWpoQTcy35aRDqeeMszmkhad3ukTgOhXbKi2ZIkCakcF08eosk8stl
zUy80hhPxlqcyr5CsQy7O8lZRmQMNW6OpNEU447oNmaBgkdvPImDkxMIqhKfh0nX3Cdt91NklJgZ
fvkutQhpHXM3h75208rypRT62is4jDiW6LCZqWcliDhHhhoXo/XcMyFqBfWVFWORGDFgUttxDwBs
N6NC6WH35YbTD53G2LSpVBxGDd3AI6zEBrvwo3Rrsye3NQ7pnkFZmjnvEJfmczG2E5ZXcjTqhxmq
n3rilpnIDI6LMeANz+h/aPj7oCj8CGAuPVgZT96pcFnawmjR7Xu9gXlMz5s02sOILLlw4qfOSVQo
heexux86cU8a9DVMyaYJnZqUdLg3SmOVeu4xtUj4kkDFvs4VoBKEKOq8dlDtsUVsq/gNQgw3n9we
AWm1r4gvLPe7Q2LmH6blXuqqebXN8mSV/qXhkOCEZ8239yooV8svvareIpb1YZ8+R75NvX3Ukm+i
iW9RFxjUivU8YaaUMy/RDgYRb3/t9e06KKbPVueTAkL0ElH+wyyY/FAgzvff/7BEW4kKiKkb/ugm
yQUA8o/ZoL2W83+RdyY7eiPbdn4Vw3MWGGSwG/gCzr9vs5WymRCZUoptsO+CT++PUh1cVR37XBx4
YsCDKpRUUmb+bCJi773WtxAKVOosZj4CTmDGaEjqybCK2N+nwefdyX9I0gJdmItzNW8L7GcE9TyH
CEExSrxN2C1L0e3wz/yAfP7Rps2LHv0nq9WHgdxPc2EnTItZwkM9SdmL0gi4X8XwblXhjF/kfSRS
YnuZcE6ABJwyee9l3QvNgxegL3bq0YDpEwJV9f0sQSZoi/FEEvTMPuOGANA2W3KFVzqzfcz13jXD
ceQOFjqnFOA1tCcO+x+zO10gM/OO4qatM7D5gPd4f15SWMFJl+xpVLICW+ZSub/8/D64HV5+MhoE
QsWKcB5E3upjbIpb9oB1nic/3NB4Kvs6he6X/ECEuggNqby5uqgO1Zh8BBogwcIgQEGycYduCwoa
++EI2DwB5YAPd5BkVUN/F15xpAM/Yb5JfqSO+sh6GD2+u69jE7sKSgTAWtpcN23/tS+gtfvpzm7y
bUoZvikmjshTMZ+CFmFnhem6UIZF7hMw7hA5Kub7ONnVHAZjXd/NdbWpxZRhSIF9Q1OKxlFunDyz
Hp6NvNmblYRCbAxMCSXKK2A3iCAsNlF2J6OP3gm+l0hiQWFUA0OEojGGQ22bm8Zm4QIkiWFrCLct
PRUv0PlbQmKL1bMjaErzwU6pIMk5Sj0lVnUh7tK+yIn54+Sj7fZidKgTjPKb5P5sHJ9t03dQ1CpN
MCTUrUrRtdP39vwce116W1P1ki5kNajbHfTuDFhB3DkFMQcOSlhcAHYzDAdlm+CZpfmYe0pvYR4/
JxmiNY770xY1DaMvgxnd8oL143NjtK9GjkvBxnx1o1lbnREPdGTgAR3EdCnEsWqT7YibYMu2tuTW
2t/bmdcIj8A9sLA9Po2EejCY14ONmseZqYWGAEtVXnH+hvqAwLyg19+byfNgJydOdMPesZJ546U0
jsKcZRNnWkI09JJshda2mxSNqca5dh49b67VAIO2ydZDSL9/Rgu+8lvRczAP39lySNcmvxU3kJGw
uLkPaIONrZKe2g5VeWU6Oz+QFnrXANVWlkyhto2PlMZcCCbfQ189Vi6MeN2/Jh2rVDQmX9HZdBMN
h6ngMNRMj1HJ3u/W4aPpWLz81nsyQVvMHFgrjAqWYAIdiuLcvwzCPJQGYSU5Z62N3wF2an3NUpC0
2bnEingD3pAs7TyDIl8NzD5q/Umo0pqUd/vcM/V0puZNBKRnFS1/UKUIbgb8IURjtacx5UoFWEOB
hxH3nZhFfhYA9X/9i0sMvIUs40gTMNyr6Fvpc3a1svg7ouEc/DOTJizjQBOo5BKRswbUUDNQ2aMy
ADzgNPu5ah9HhrSrBizrjTkUz3Vjbf2WXiv0yneSWWHoW3ehIlos8si61vRwBvJvcxV+jFW8UFGL
DQFMPifggZK4JXaNZgbUbsmkvSPDLGNCgzctZ/vu6QgKa6dq9El9jdypLurtpKgL2xYnSlSsU4mC
hMz1x1NQwMZTIQgGHp5xtrND1Q1XqxfPkVdTC6j6I51Woug/7IAIhcgxYAiM79p1aSpYNdyrLxG6
HdyiIz53ki/KNQHTwJ3JJ+bWkijJDzGPUL9kCU6xaj8UID3losm0PZZUxFC7nvMhI2kPFVZfvJdj
u+tNFlGhAyZqc4YyQTlv4UiXxuxG6yaR+jCm8ugDXSYoLLeukZ+d2spA3x9zmewkfY0kZ71Upp92
RvRBWdSEZ5oDAF8H5z5BKDCUh7UxVaepUSemD08ZekYEPjgmoZAl2sivueXfOQNCfegCJ1t9zraB
lROdWk8iGqqjo2iq57TK3rXUajdWRD+Az9nIKIIdI8cvWcGhyQQ7sYK58ICIF/ILNLEQHj0WpnE6
ArVgjdRfMiP51AVbUWiRbtqJQzMj6eD019vNpY4N8+i0aLIaI8jXNQGZO3Ag+J0UVYeFqnzlKgjP
KP+ijd17Z9/3i0Mel2snluQxsMUbcMdOXlJsldfAq6ed6QlCTBFMGLMw1gbqVN8MX6eFcRQT6s22
nG4wvWHcQ5Ei0zcaH81aNdlDIvmBfORrRGZvjMB+GhEPb6OkP8Lv+HAz5W5yT3/hZFTsW695auO6
2XaRj5jQ94+g597mOn+eBDxl2541TlXShWTWXH1ee1mh2xV4G2xJW4n2f834oWBq5Rjglr1u6yft
VzfivhEXw59C0Nul5IIiQQOIULqNtykN4xHHyY1XqvfKFR1NGJD+8IZQi7jseQePt65nGc2M8ZDE
xKq0rSIURM8Xp3Pu45IwEuDFk6KT4QkPGmQ3Ms/1SaWB9oCzJyxoXA5D9VEDqdbJC87Ckd2V/FGj
45iMcIeXO8l3gz/tlcHfzUhYoYpkKQ2ofUORcADwk03oRP7a86FA9+WEIGZGQIo6Vd+YaUAMuYfA
2ZjAT9QMc7LJpaWtEge3RcxX9FECtNq+R8LaUqMj0Cz7ZwVatXTC7GExvI8OMX3UW9idKlACA4b/
aQwOcWt020zg2+7zNyowwpRD6zVybHUM6A0gFKs562mB1Zy2QIvI7YDd+FRxmNl3Q3kJXI+LKT1o
Dx7wUU7YPEijz+OSERxv0BiuhoROvgJG6MCRahdKLiqiDnYRZuRBrClg4okGvd9HLO0lX8nzuAaR
w7I9C+fB6IvvQcNu5U/Xgtg5pkosCgSOgt6ZaTd10zfs3dM+YEABlBG0aiufEcmPlCw9NEgC8lZY
SMlUUXW56ujIKhJ/1qOLH5t0lW9IRs4mZovDMBIvjhJo0ydxvfJ9zUKm+uKSIYisbQ1R1YFB25gm
ZKTRpvpQDr5C8sXz6obB4/1sGeU7xHMmZvcB8Xj3bm6fcGMTIpH553bCpGg6EIAcbFZhUf/ACzSv
HD4S+/CsTooETIYIKCED4z3qTcTyA23iIMC10yLvSIZkPjlR+GCS9r4EutxMuuadIeaA4V0IB8gR
bMXkiYABYTs2vWNicM8CxitzkPWHUbNHxKN7xKHPQj/j5/XUB0CqYIOsclw5qdk++GTrKiMMHkmx
+6Jaq99pE2h0ihlfpBjtVQYqcbD8cx9SMLPvryaneTJs7yTcyKWby9AlJbJjX2LW57nxj6RvIhUE
Hxak5X1Vx+7aKEzmKJ315lo5TNQHvzeMLYcFZzsw+mkG97NHdwgjkYogVvLO10R70AQ9VGyqjU3V
VHlBc5ordWN3HCdF5EyHJMl2g9afQhLkMrs8tZTghtFO56DQJwU4c1MPeiOXoJIBRfZGwSztRF4f
9SCuQVvV22yAAFC7SDd84LSj8pAEkNFOv+5AQr0DM0YzrcrA5pu6Pkad/QCHddpklZNtVQ9Hy/FO
iHkJVDcVUd82fQCJhTubsnDD2r6Xw/hh4v9EilaWZ+787eDRvMkh/a6Juljj8iN0dcZVNWfK3nKg
XE0NCbgUj/Z+/pIX9CYdOT2GcD12U/YRB7m6Hdzm2mTfpny861o9nCuXRBQl5yOSMDgevhFuEzkd
EZP2W2pfxJRR/JJCvaHaex1LdBZEZiI+LCqfxCf3B9NNhxlzfCudKdy5Ha2foBFfjDS4ZKm6CCrR
vRhNA7qvfx8Z1SVJk+YklYffzhRfh9EkBYoYCXDFn33Sqi2zQUwGEx+qfY2dEFWQHYyboXkrsoZj
inJWs8sjnOTxuAK7xRFD+gDZAa+4s013J3g18TFs0AA/tT4pF0VHjEVWcKJeuGFUs2eLYng/0mGp
Sp9ReuSUe2XPTyH6yLMOKM7z73GH1D+uGiKqoALJqAZsKjCaoAYDZZtcOx1dpco/Max4K2i5bwYC
djpRYusURrB3regJMWBB4yOX6xioOweHTc2x2ZrWo+M622gsbv0FPgVnydw5ya61Qv+IFgnPZFSf
tOy2XbyU+QbsYBrwK5gZHgHyDzSpbrxul3lG+mCm4i3IBuYgc439LDPXxYBg2LQFCPc6Paf9EeSO
vbWnH3mG4dXqH80IDGnN40xwH+WJaUf3GS7haAbkkIJHJeLDLOgQC8RFa8QJ4Va1D6DE9JXTLhOu
0D2mMHi2JnknYS+KfSkcGl0NJL45gmKAktNWhCD1Nn2Gxks3bq+Gs2+KaTW5mMdgllw8TXFEKFpv
bLUy1MYyAKXFE2Noyscpo0s1Dx+eA2LJgjGyCbTGmIPYHqE2vZUKmNYxybsTzxu3Z5jzrXf0DLM9
1YvbMF18h/++/ub/RlnzF8HO7rO8vqvP9u8inf8X5TcuBsB/Jb/5n1jF/8rutH79lT9taf4fqB6R
y3ho1pG2OHyxP21p8g8kOZKYDjwktucFyF7+YUuz/rAsIMwgOl0HBU6AK/FP8Y0d/MGfNPnHcy3L
5LT774hv8MT9RXkjQIf6eOb40SQeOXNR5vwWoRh0yPe6Gq2+1ch9FVU70defjV/f1jEHtN8uy90v
Pc9/o496VyZF1/6P/45g6K/fi4/i0jY2A74Tfrq/sXGJFvPcNO1JzUbW0xfp6zyW9Il5mtH+7KTC
4mq69dO//qbin0Mil+/K4MYR/Afimb9+wqjouqCLalSqbnmnY7vG4Y3J2Imv9Ma+2X1/JAHmS15n
h6CazuSd29J/Hmv7pQkw2Nql0/8yePJ8I//631wGsYB3f1c7QY7hJ0LUhZoa64OH5ur3a17palSJ
2zIFb9KrO+utaQX7Brz6akrZJl3V3vbsDzQ3rO/FWP3biGIuvZSIwHgiXR6y5ZH47ZaX2I4H5hw+
LITeWytas5wYj/Osjkxeh61oSYBzxA93JC68sveckp3LYDo//vV9+aeHwXck40tP2NwWLJZ/c0OS
Lpv1qs8ZJntODOwq/95P2US/7hTMt7HmUdBl/l99dMddvuxfrj3JHRbfWS4vHtK1xaT524fPrNGK
82pA8NX4D2ngwjpqaqQx2geFVSVqGzbtCT5V15/gxozrkXB3tuZqJcrWX/uyf6odeFCF5XwlIgSx
Zw7RkarU3EcwxvMCZZm22nGPV3+hO+ZtF2wlSl8ZB9mxFtnGt6qYBlQBRTxMSEIAMNFq/GoGEExI
svQ/FmBpGQBGXZJjXYLB1oZNl7TLaIMAvdcwCnptA0evAwO3R0HYm+XviXT7KpyY+sK4QNJCGjwL
nBKkYJJTgS+89Bv0SvF7QcbypgwcefFH+3EBnY4u9DGhCVYbhq3t13DbKKYG6GcpxMyt7RCyBhd3
neNQ2Bi9f6UzIs6jcBm6FAwLGfa3AGHqE9otxpOl+wPlNvXXDN/cm8oEcFdwVk79SOsGhwlMU1i2
z1adXarUSk9TjvZajMxehG+C5SkXWYtlI/y1WYFkXL85M42gLDSA0TdInWfTeBBT7q/oJD7PWT9f
StHfMnx694ijuqHSqK9hUZ504ry1ET5FXrHmzq0FZ1ZMfL5OTqOV0lfSJCBmQt5G2kh3SUw6hT+d
rBB+K/F86BvCaOtmeQonvLppun661qOmpWoWRFul94M1XsIq86gvDfvYgptv6rneBGH/zWkQY6PJ
P5GNqU8u5QJPEaAo720K+uxYWcY7waE/zAHnkgYksR4FXklgXLZEU9gUkCut9IocYYsz1mZCSKHH
DWICUL2noyvXfcYhX/Tpzk8TYHV+/ujJVG7DHkVh7cag58yt7hbEctdsRFy067Yail3pikVHgeGq
U+tAyWI3A1RexSJ/NuyRqXIQcEJF7w6KjA9Pjd3eeFY332OXTVdxbWAo1DaQBPogqzGR/kFVmV7h
ySHY0HaXsyJNUZ7Ts8nxiXELbepp36BMvQIxmsmzemiWkd6IfhtwI3iewA642BYfZnDrA32YT2I7
q7OUd7xmN3bpOXde013dKq5OTj1mt623sVMRrG3TonsRTls+j3Myo/auS6bgMBTmNxwLJ9NlulF5
3rwfZh9QtBs/GuaAyyqCKOnGYK8cp9ujSbHRCgHkz+NXeIfdUfhYXeIWxXOkOXmhCr+IGYKhiMiq
lB3JOEXtAMVs6juZNvhIgLkrlNm7Ng2wORs+MvXGIi4MiOTat+IUSNIV32t4HCJLrECdnuERUvki
WNurFGpCY93Rb1zRYc93gaWeYou8YGbh53iBX6qeMCAdtUeiN8Hyg2C96RfE85Q6BRkPSben3+ki
5x4fkrhU90SttYzxjGWVQOtn4qPEWpMBlrT6SzntvHys75xQcuniD2ac3c6ry46+fJititwY9iyB
kFAcKLOppGWuLGejPesQSFKTbe9Vzj66Up0JKrqd85FbQUKpy8rYjWa3rqZbL6P9Vnplt2lThFI4
nvsbbNzuNkvow04jZNfYt1a5qB96z7RwMSAOGAVyDeiT4CcTmnUu5C+MA9mdBhXM/I/pLmFUF4Ff
bEcriJKSzn5kMHssg0WS4++HanpjJFivnB7QfZZtUY5fZq7gSZdfRMM7Z9McuhnButrCe7Odtj+Q
Ongz+IBYu8bi1Yj2UjC8VBnS0J9jIGuygT3SMttEQ4EqqcmY/1f5hnbGi9LdO+GAIVxxRrVERciV
yA1InmiFiryaNsI+JExhVgM8zdUSHH1ye30pNFfREQ0slwqli0U4Zg6m9giZ5OvM/dtAhA5WsmXj
mBFe7Ok/YnIjC3L5BI7DVCt1sTdkHikKZYDOz2uYq8VRtfft7KX0yFmyo1eY0CVNa4idTIO71YRw
CIsyGVRziPcqpgfQjHJX22ATDVte1ED8gIjd28z0SH9QAY8+ss06Dq8altR+SKdrNhFYM9IkuDEj
ZyMBpV4ih4VzUv2pZJBEhCi+l5EbULBzHWzgeLTtt6aHPrcseU/U2D33PSVt3yIwFuTUkMWjnBO+
4D5uQeGkGolpF+zsyrvvCkZ3YfQB0nS6LdXaW7LRqoTU3KkrfK7BoC6RYT3x2/0R1R2RdkS/UJlX
47kSwKImk6E/HgUia80OaI3BVrmRJqHg8RjDE70hknSBxFFeU4bjxlDs/rpUL24KMmtEQx3jvZJj
uTH10O5G+Pcrb5guRIP9OilUfU8eiTtcJpO08J8WsZ9fw5evUQMGrwLqy75g4zKbBMcrl6ckTJHX
2miibbzud22+SR0TgWoVPhEZfOpKITfwpFvMlkxEcHFQclZIcU3vU2asLbL0oeMXPB80qh5mzvRg
WRImTCZNFYhNzEj999xN5q1h+YRYUxkDh5x3EeX/Glj2ObGAi7J/jgi4Dzrg4Q7UMmZPxw8EVune
zbYywqE0pMEOBfVJWdV4quDimH0GnWewADY1o97PJoqLqtHngcxa33fTHTXEUdSzu59bGnxW2yVb
W18Mh1TQua+PvUHA32iqYNf0Pcn2ReI+OjRbN2bm73Om5sefh40iwfVf2DVxRblH09xstwPaeMMd
CZ223GM0dY/K0umafhVOrtp7gtRETKn33qs8PAQ1Jp/OCc+Tg2OwTpsPRPVMOBxIDpWiW4ooaD+0
8ZVj5nDqyYyqvbJap6kA4WT3xW5qjJdWqu8qnybMQwhnQwVQK0bvPDrWR2qDCE6dnNw+M+2w0iHI
YYx8KLq0sredIqrH10rvatc5pzQV0FqLi9Mnl7Sdv/U5IicDaQuNAJh7yMyQh9CVGbLyamq6STp6
n3KiTcHs82x7MU1wWNhVMBxtAcNSGxRncxCRXed9trVLY2zeheWIulTGu6gQuNjDH0ZUHBvd30Jn
fTVbBAtO4nyaLQkgmROzClXnrsDeGxv+uAtMzFJsrvcme3QVQZrr6c7SWHU+w1zXt17tIdYQxBJ1
wEgt1N+QgvdBz9+viOCqAo1rFIEo0nFnYhw20ZzM+2U829WHBIgILqbsIFgHosC/WJ2HA5zo2ZsO
23hUMTIk5RUJun4pD7Zw2TBT9P6Fh9h90WM/BHP3yiPzpezGkedc0DVvr2VU6I1OBrQIuG9X4HrB
LuE6naPsXdacGpX4LPL5A2PBuSC4rf2GvOEH7BGyBeN4WjN5LG7ipCDiaOGjEM8XHNCYS9AQuEKz
jBAc780NcRKk2da5FimLedaekCvsEnx5Jclk2zoG54rL42ee3Rgw7Lfyq0fC7Vg07+ihz23eMhxD
MrCTMAA2NGIYojTdvizR7/ZodjkBjxOykq7eMpkPb/yYTmAbzO+j9QSXRt62BZZKgWDKI5jnNtBI
NOTeNJp1Q9qazaiMU0NHi6dxtkauTqY9bQNHvLWMJ90h3MsU9XiYLzIBl65tgPq76coH3CrTCsEd
h8NA33oAlTF7xgDRjGE3GSLcMWTb13UIjMXhHbE/l40HzweJscSZrSy5z/nZpWt+oH7cJhkjQLcf
GA0MAGiD4yS595Uni5Vr8LGB8D+wKT9U9fRVlhhLY6v98BbSpUajMr8Se09HUGFXmQJwCk2IB5hD
5V2MkGLt5jCgxskmDM6hOZA0+QOJmJw98wYvW79mlPiSWozDyuSzGQ3JjUV4pnymJHB3Uag69R2D
towjMK1vMTcXaJmEJ/Z7e6x4ZZQAfdedzMnY+Xq4MLbfwIajLV2+4kOiT40ThzPqalBSw8ZsLnAC
i02sJtoBYYlGBePfjeuP7wVFGv4QOTNDRsHvrCUahrnHBF6NX+w4oFahU93ArbgpcqT8ph/eWkg9
ykg+ZCVGdQYQUGyWFyTD3DfA+1nF2cx482tVVV8jvw/XkC1I9LDxbtfdppuIMBYx7+9kWXdTFJ6q
HDehbkMSQBGVRHAjw2yt5OIkjegrY95ZeMm8bYAt237GKtyl88qLo7duZsRjienMNHvbAxPyPVrv
wrvLCsxJkvALXdfdqS6Ml1FH89q3e7SZio5j6+wj04SRrTZxqoe7DMgx9xGq5kjtozGDJIbY+UGN
DnUiyhRY6Iln+ns+23uRm5xi8L2z1AP3sr3mOBk+dJQUOja1VUNu1vQlTqEXx2HIttjXe6bvT56c
0itp8+8ZnfQylg4Tt/7KDvjESX7JS1AXCwPqmPjjwQ8dlCEwe4betHa2N217UIOHiC/uu6/ZGMYA
goganoLvo4qaU9Tp5vTzvyzrwNGMhBSO5UvZOlHA3455oalUPGwIc7Ht7f4DTOgpFunXLNxyoHiv
3dM0Fw+R43yWwYBWgZhdTCLNV5UvS3UNc8XxCTSgkRAwYjRLSKR97qxnmR/92LwaIEWtDsBtHGy6
zL8mEWHhQ7ZTvn+X9F+CIP6Sz7A5mmXqNTBcQ0x9cJzsoAp92y1ACDQe/tQepH7zvBG0Q9gfLI9C
LS6G65jHb1FQWjci0Ywv0DysSWljgIH6tfXds6qQump/8nddxUKZNkcRBqshvUv96WPwD/BTngxT
8RojqzP99HFU2ZdxNdXj4rjm9GQUHjQFNlSYtQJ83cA7zhSpbCV6fqM511MRbNoOiX3/OGr/Emof
RJ6VzRhdTqCymFxSYGel+D6OW8/i9N4sdl5zxIBQICmbXY2qOfK2uXSZFPCReNcuU50eS6vmsovk
GY1rsDY1IuEkZlWUU3wuwnJj+EiECogPUIqIUSNJhKgKxHlT0oSnqJj3ARPzB2jE73DGEdmyXvDH
qxdmZNEthxVKQcXwo47qg+C6Y8o3LhNdCmao/UfqDF+9iBwOK6peLQZOplh0bULmfF9vXYE974FT
kb1uvhvaw76WGd1dOSNvEo2FhydhqNqWWq9sBLCQi/J9sCx3c4Fw2fPjW39eium62nekj9+03iWV
/Zrz5rBxXf8ulvjs7CmasI7kZxwZd6Efa56fDqO2nT3QzDpntSu+WITr7uPIPFRF2AGMkOe4b3Gc
T2O3EwhUMDzMd3bjPk22nW5dS/s71yOnO55QfNuVZe/mx3JqB2IDsA7yJJ2ycbQ2o5nspw61wBgS
oxpWLlN34mfNOTr0o9999mG6chwfSXarKPknPtloRLexkJ+JYz/HHegL7I5gV6PyOI23NvfUyOlb
dcWtN8rq0k7ze+25TyUpuRrVCkSC776T7up8PNZ47tB7mytd9x8K4c1N5+Mh6dS7Gw+bIAKC1YV0
I0i+1Ugh1IgEqEKPXrDE2X1GD6+/5gzmcMyLrYdcJ0xuHUTjnhhu3VjsMB6BrcY+ifoiHDy0NWHT
HFIsNrxfRBMyPZrlEUrIq6kQsxnGLlflqQ/xl/BqRkbw3RlgfoIKwZnyxLJPcV18UxKDWeMgd4lZ
9ZYCFqrIccGISCidbb4QsZV/qbrFrRSlQGqAosgxfUJiO0OvxuvNOJlVLVmLYnwGJPNuJi8ZfXXI
wyNc4QokYfU9VtHwRSS+dVl+NUgEhT50A7+vD75M9tqOvxvNhFQw1w9urO+i3MF5kwb7koYD+w6x
sF5AFjgkBqHnt7RNxIEwrQP9puhSG8V0rgd1Z/J+3rRT+uTZzkNca7W1rHlDuikWogYEeE/Ku7t0
4KyEoNUQHUztHcfAnx88JF+xlYDRjRdf0xDNG1t6j6IM33yCznWXk3IUc1QYyBPP0XR10hfrIpvf
UV28RD1huCYlF5wNgycQOlpLz8CHAEKEgVOy+8D3uSCvZKQeEjO1JG0uVlOpsRVg08g5+n0Pze5J
5btJDzQ9DWc3Tv2rqelBLmr8KfTGHW2+D68tvqdYoVhPr7y73vL/i+Yza9W94imJLfF1Ah22dqbk
uz/bhMOXEz42xz3PCUvJ5ASbguCCppEnoNnHLugujdyMBk1vhtdMPEuCjugIQpRdCglOa5SzAgaX
X9CNQFzTGU54zKIUAlrWry+xITX9jYHMpMUlmVxbkEd3aTSos16NCAsxXA7i1qiA5eg5PUw5Qb6i
6lDlW3F5tKVN0wYo/UqYtbEf4vZ2Do6mWVunGodrk+npqhLSLo1+kVfLJUTXGZuDMt3syAN1MJce
R1yxLKCYXM3JN4AGIGKa15TTZrxog45ImcIjfBanS45QbT5oLBVINj1sReFI6821H5TZ/rAs8ehY
T25OB48y7j1adMA6oe3k11ZwVE3ypank0XA4r6WTt3WXkJbGqFG64aRjNyw3/hzvhr7pNrlFiRZa
0Zmi7QZhvntqc/cdG+28zS3UFfZIbkf4NtuUvCKeDtixq11WcgzqIod8rZ9xk8OrkYKqwgWfHk/d
TNStjNE014IWYm45PzjiQFhD/I1gK3iQKd7ObPkGE4FwZjuqldtzQNBW6e3H2r0nBmYLAL46hiwQ
W/SdxIKk9C5Gq35JcWUd2K6P5lDpE2Ro8FvoCpF3D+rklPF3MSl/k7uUjFVE8d7l5FtW+BFSx0ZY
jJk1Ru2Nk2OAS1KTDVEa0bkhhulntE5gEPFNobOEiIwaGJu1zklbKxCscBAj1iG18Idz3DjErHar
ATHvzpRTxTo9b0GkcTpT3ItAI1kfOrUJ0EPE4l0i8ec3uYU+m3Vg8SvQL9gZjBYIH7rwKGHfdCp6
+0RhWa3Z7lj0BkJLZNHiQkKMyLEK7sYhrhkAUGTR/zn50HJ3naa53BQpYibCQWSP2CzHPbXzE+iu
NTkHgiu3Zu2E0+IiVOXqrFPNz96Ez82YglTUtEVDI7tN7eGEzKHeBynprSpoTBq79q5baHYqQ1Yn
5MFT5T0iZ2sDtO65mGFfUYizM0wx+KKOYkIO9xlk9VIAXlqZPd1eO5gwUykyTCKf4I96Vbm89PMM
dNGbfaLbfKJLy0JeSXw5+zaPRYyUP0i7J9Akn2I4JBG/p0d6ja0y2pVxaCr7gyhk2t6zi2EhaHdd
gdSiklRlLLtM4bxEzyCusToVSbHPSmIBlF2/mw15A8tXt8i221g2VF2UhXDBGdAgL0a9ritympj8
UWF3CMZc2i75TA8kaXEFsAItqdlUiZlNN9EenIuq86813p3WuqtLESALotlkFoeioPNpBTSkfs79
/uRk/Dn+BJzx+7j/b7/8j/8fZQS27TkMev/PFI+nvv32XujfIR5//p0/dQTWHzYSAiC2nmXKX3iP
XzqCAE4t6gESOG02WybKTHT/oSOQf/DHXWC0QrgAcC3mnX/qCMDb8nzYhIea/4CC/Lxr/znE/nXb
/vPXv8/27WVq/Ptg1eTllF4gTceSzLUXwcLvg9VyaHOzMm0abSO5vVnQfaOVVYNpDhBlSr3DR31H
2jFiQ7VRTv4jW95gd9ls3Jj2sJXQ9/lSNNEP2yveggW3mfQRgNpSHYQ31oSIgXT0PsreK2lQQ+j3
qEDWiqigqDxYBrNRWWRvhLKJlax/ZZCPrkhXed7eY+n5r6jQ/zTE5/OSuEqoOb0VG6TK3z5vz1oi
RY8V82dyYZ74Dsby8Kky6O1BKuKFY5HYeNZ4jppo31Sc+H97Ov58j/5yxf8JmgKWWoIq4V82l/zv
YOo47AeRxz169Zhg8qbRO6YZ2FcM+SXz08+oRxjkxssi1Wo07tJj5bEBKmrjpWkWV93A/9NnQrmQ
E7rL8idN1g8PTblietfAlEQdb951Fnbi3A/4ap6gppQRgeGsNKrFCt4vXdv4s7DZEP715+MJ/fsj
FcCFYeZoIncJ4Fv+TSJQ+LVvE7MxL8GWCQVncgyF9te24PSZTbdiFgrPXfrm2ca1ZZY0aj5xh0nz
hlmkRe2CLrdrk5oW27Qu0/AbNRmDZK5WXpVvARYEV07MOnn6NkAfXl2MZEcaD4jmwnUYyJxOz4y7
BZA6kjvgV600b38iZC0zdtFMH4yKXhesDhyz2bIhyduumlDXujH6vNhBsVrT5vQnKPfOmzARuaPx
cHBfzVQ1yD8wq0bfzdz6lgbhlua4T+cI/bLlOjkBUJgtm9y68Tn0DuEPvCM/crq6dOzV3TSrNxDR
dxWRtEtVlvKAhwPHpxxxP0cUtJDLUYEyrsuLN4t2DZsvF2ZqMaR3jp1Bx1gu1jTxe2K+dgpdKpDV
gTc3+YoVpTXMh7wl1IF2OY0g/uro8UWipTdJ3x4bqIpwn8U/LIckOzXLTRLot6bN/xd7Z9LcyHJm
2b/SVptehSxGD49FLRozQHAGp9yEEUkywmOep19fx1PVVpKspbba10YyKd9jkiDg8fl37z33E52F
NhK+T7gkF9RSSccDH4cRYbKpyfNpCDa1ldWJzkwuMwCq4yLGaDE4qENsPvyCL9gjrvBcHPbLwC+n
NqisnUfaXO0AFK1N8DmpMTYIysmLb1hT7N6z/Kv16tukq+48395Ykkwso8K6qqbXImLMY53BkoGC
XZXzNPbY8lhkG1LgkTWPPRsqY5CPGvycre0syNa4aulnBEdWh4E8u7QnEZ+uDrBTyBVjwSXIBIbY
Vz/sBc9GlG17I94A5flpgmMzPshu/tJ+ABelr1j48Bh1T08K183KR0OIUN0m3XAOWoN8ICqXHLJf
ZFRosJz4yOp/KBu54rObqpg7eOx7dmyy4cW3XNobiQUUL3VwIciJPXc5y5qwnt/Rd1GJSzDx5SOA
mNyu4aiGfnFuF96OYuJ0MlP7u0KxN9WuKbuZVAlvuQBX8YolPGV9EapIOV0qi7arHtf1PATHSn7a
uBwjG7iO8WXq3/m//rS72njzd88PPubStRyJj1O6wT8a0ebcTPsQKwzvrmHTW817abJHcfe93698
vABu+paV2SmNrQdtWuFAvotGE04Qy03+MbsLPj2bICZjELxEyJE/7AKJ/TFAEpqBex4h7BZ83YZo
ZdWSPHsKrfZ9IldIgiL5mav4qiaXM7R/mNNkuyw4CHR/dOCJuyVnVSCNu7BkxeOgIv/rH15ox9ff
//A4wUxXurbAGybhaf3dwxOT35xjx11YFrEFmm1a+ZxHHWUcYrRg/bhEonoHuTj3hJ6KKLy4xDKD
zNunLUtK4DLYKAaI6jQl8BAy6U9Qpbiju+hquAj6Y+0+wtL6kf0WZ9RjYizE4LOb3o15oJIPCqHB
zfDDAXVcl6Z+t7PsbEbx1QMDMPrlgURmwl8QXy2SuKlxmazhLnTbd/2CJfid+JaeMmN6zwhYjkl2
DUbr5NK91emqbMHcTAdxbL0zgz8oHaViJNl7dvWug6XOOOwTJzsDJ//rqPnPjXZC6KfwP76wVB6b
JoOTsAL7H8x/AnN6VApWQ/MAt5YeqBasX5meyP0QNPDv9FvHnKMf387uGTDgUxzJZGsyAOGx9BEB
DDKs81gV+dXTZkXqVKGsAsHmcm5FJtkOx3+radVNs59Fd4+yfKHwlDhyrH/k8L7t/J8/6diWYlch
y5cgs2k8ptNTf0deam/n3B3XSnDxUtB0bS/97j3/2OuKWqkaaiIz9szNu/Sco96Xdtes5QX3e1o4
sdGwb77hsrnQ0N3ZVB3xe7JTFrVGbYyrKZDv8dJDd0zxo6cEbIaeI74C0LJAZnUF0WzqLPOVb+yL
nptsNeEsGBNrFRnQrbgknvqMnauYnJpqRBpFuEHeEixI164BEhu/NSPCYhxN1CzCJdGmg9SzIlnb
ri2HxdtEzmYFjJkodYSskWiCQd4Nx8xPW5xK1JoCdEQ/6oFlUNsF+towoGLCYl6nIR0A8B8/gxy9
USgSKlPr0duOqz0u3mk5+Qod8atGlFvF+PITKuk4N5xyM8bQVZwlOzumx6YpPSPhrIIx+0r8+BCY
vLnfBmP4mKyMlt1qIH7ZvzJMMsmxwMhydzujs7XzfWHQZt2U7MX65XOwhl0hSaCRgrtdiuckQBSr
TeYS1UbwJ1W48Jq7JybxtyR1T/aQ6PijCWbZaA8k0qFHlNu8NoeT5ktMyW5JS0jl4PeIwRRyXY30
utQejnAl6AoQBTlKSRSpZ2hha18eQnahuBFGFFY6UFpWdObya46/uSbn225hEeMV+cQDsHwCxjCu
Nf7EFMunW8LAU0p8UycQ6P046bXxYFMmvp2W73h0LL6zcWJ8KL7qgM89EjW7XPtN8j7vh3TXW6Rr
IiZ1i2q/TReWUOLsezVmT05McaRrtydUWCTUlL/UCkDVePkHeoKzHisbA4uTdGdvkOvF5fbe9/Zd
ypo2qk2cISyFTcjARX/X0KuNkcLK7xywVWa6VTYvFYb3M7AGmMJxtSEp7LOcMJf72YQ3BiwLU+Ex
YxWFm9f7donkMkAEzaksDKozw4hjKQh+pEEMsfSNm9IQT0GDR8aIaq4gmD88N0C+bovvERoxz3JT
cleeqO2CCwLUZwf+gIKOyehZ5REP8coX0nXeKqwrbwXMwFsm/fAhTpEU1Hrab7zbf4FViukHtEEg
m/WTZ497eiugImWdAYeqvcJZ1YTbgtFZopuLhXo5EX7N07gTHAKHjGjjyliIDASo4gWo3tLD3DH3
um4iv40B6nTLm6/42CdLeZ7OSWHL55ZURVGZW4B9N2CPwSDNWElD2zPBnyeEj8Y2JR5CdpSqBBZy
WH8hIMIIrmOG5Lyav9ga4RMdge25hGb7ApNUUd+GdQMHeNG4ttHkszvq4RYZofQGfpel8T32jC61
AkpsIoR2AF0qPYA3eCHWrOTxZHAmUQCsd0u4Ydw+2lF/MrE5bn5kqIyDyn/wsYJBaIyzgYdRRTI9
idJ5Ayuy6eUioUSzgrTSXdurDzuTxbYv6aCaLVJc9IezkbcyFJH+vsfzQqK1fmphIW5hHw8z28Ox
jn+JEcdIjm7TJbzZhpgMcN15LAahJne5e5Pnlo32vaZxrjgOJgaG3EKAGvxLmi/tmja7EDDBHOzw
oYRoiDc6TtpXzlmY1YUyu6tlsgFsdDuCCmtKxmfgBiYR7ObY4tDCSM6wKQQ7oNn9tjvSxdSmHqVd
PEzUSpP5gZ4sr0VH1Iz8yy02h/FWufbWZNXaR2ghXp4cHD0ftFUFYQm6W+/VPVouosIIryWxkhur
7G7sub/akvLeTJCjBKcwBoDExcCpGAch1g8reBOKp4ovzB5EDP6fMcGVFU/FrdeGNU5j7rFWZV3Q
igWfTfTs2KrtTQCMZCJKNsmXWfF5aBtsfhF3hRtP9ufOCJnAkiDeuw4BxZpylJUyu/hmzq3Hxu31
fBBf5bIwRCZfTFc4Mls/37ZNAkesccbT6OHrFGy/QkzbHH6M17I1f+D1IHv2FAmO9Qu0rX7KX+ew
RVxGFgCYlBVdhONYL24xEUdF/zpXdNfk3UQVSNH8AtzK4MjJYkJ/avN000bZozHyRd1semyB5I1J
wwY+p0rUxnucYfo/FjUZtD6k2mAJHlNwEdvBJvWUxxOjV2hQUwM0smgqRnkbE6YC/2gRawpbDmsH
pmIakzk24cnXGiyfQkDg4+K+2zDn6yUzWYn44NJgq2NbjhnQQdSzNDzX0L92ucbcMFXgUT/YTXXT
a7o9dzou+TZHVEYCGf797IPRn+tXYzFfq+bRxIgVluJ7jLMLAsRLWiu1ttGOvCp59Bb7i0KUblvO
1UM9uRvcgVv0/LcQJH9YSmZKTelX4PoLze0nt43VG5R/ANJfara/yVhiOjzuadYeoCz/YNlajdNF
6laAiioAlBW1Lerg1u7LV4N7Okp1urOUerECmhVkg4AmgjuK1uD+sw1KaSHwJ/8Jr5eHU4uGgpSq
AkFlAWoru90/LQYLBSO614DbAsTx2qTrOfoQOqNfuZQ1yh6xtzLoDkk8G+SmSytRRdqbQ4w3QgLy
LaVRkDw/Zpace5M/YqOY8uV3RZMzATys8Rok1npYTVvvIRovdRrRTs4EwcrbMR/dwrwxB7A1uXqY
2yHDCzOtvbYmwZVyBDcNTFnaxtiwqHsJ/mmB4w6SHRgdbY6hkVMjKs5QcDCNF9RvVoW/8Z0O/3gy
5xvO92qT5lSNZCRx18A5Rhw+2Nuh4XEsp0TZems1CojfeVBu8hbL758C2HTC91d7PDgWg12M05eE
CWo8oQY761U9UA+YeL9g4PVAiMwPei1fwobXjOUPi25ra+BXgs8y7wNeMbD2j7Ri3eY9aDlLusYm
swxWbmufHO6Gq22/E9PiPxD/TlYeiLgDpHB0IZWcRwMg4ndN1SD9yP4qn4h5uzXwHcEiw62Hz9FJ
L9It012VAFEqpvwmMDiau64jV2vzKMCsxcqPgABRYIO1lT1+zGgyt3m14+ZFp5wr7l1d11MzAIBU
vK1FvgVIk24I3lmrQWl2m2Pd0wAcwQkHwdYStV01TfJuLSRJETEqwhzLNfL5v3l+PLW12a5D2V5r
kr6rGr/dEb1x482tdYrVEPEZCO6j2DK3QDHWRWSU67CyoqOmNWUBQJhRmmqjh1uWKsavMJHX77cx
sB8BAvLwHJZmx7EYr/3ttiWEvJ57k3Qn5dWPTry2rnAJfjsTnTxV3TWnxmasS8YQe36Dq7ltrhEG
OzIh8UGppMUvKfZxSyWD410h0cMuz+d5z/NZBAWY3Bxmn2yJ2S7Tb67FFIzyt9FX235YUsIIcA+j
Qx2v5eWYueXWRCIe1fxZFzQHkAsNSPJHgBwqrjQNB309A84k6T73Gjqa1w+ig8xQmTOv0PzJ9nnX
z943plHCy3jmwQYQPaCJYPDYNFnLlqUsmLTcuk9dEB9lo4iPNUeKn55UiG6usEQVeo/TMjqA7noj
L5rcR+lC8Mdw30QOFKF02mlrPDqUCjzVEtZC0rvXpLUORSmrG652xFtbbvcmysepHfKP0e85M6SD
dytmxQRh3+bo2ZC9eMBYcxM+J5Gy6DDIzI0ZM4zSmE0GG7NBbXhqF88EoJAKCW9K1Kl8xMpts1GR
1EEt4tkqXJ82rbQ9TjSKrAcedn5t7sIOHYZ47o0NJgShxdoDACOn23AZqExGotR8wGrztIyIgbUN
hh8MX1rNOPMUFFm0eGrJuoG1dXFLDMDGl8EuI9Jz5ELSZxdgJt00goeIVcdPbRCWq8z0XwdBX4IX
tg+NEv5xSRIuoFDZXLf2DxFLUHIOq4xjgwvHOOFmDl8KyR5hlHe1REXskApXwjL3Q2DDcsXCSvV0
z4uMG7vhuoWBZSWY0qx+PAOrDJgHg3lr1OGnuZCaB//wI7im4WwPtxOVX8Zsz7pCcmKfAv0iNTIM
NgvqplMFwdrTKtRkwkTKlhsaoC6tDQQ/764jC7BVWZXipa9eiNR66NTY5pJkE9FKvsrCx8lMMaUW
cjn40Kp6jnT04l/p4D15hv3jJDUvcFC8ygaPwgJMetV4xKXBFGwA0U6bgYBFaj8EETf5gizS3nJv
SSoyXQjzVpU8l6QYsJQSJEor7K/T7MXkeUaKlalSKd3ABuXd7tsBHEhEWIWd+dCu7TjGuWZTZqJ+
z1Pr6j0cc7uTPE0xfLCsVGvTcJdNXjfMJ95lqltvF8j60NfhN6TillA3qULyjs1Rv9sTp/oCxi4f
xibAw2Atq3L6JPBESXFE88AeIMLCJGL7RzsP3kNoJGTl3XHbuVguK+LpDKB8ZCf9FiuIc6xVycvx
55umcwdeVjlh/wR94PWvlZs8R0xjevYRQIzPhmtbR9CgT45H5tPI1EXNTXPGDaeDQ82pZjWHnsrO
3aSgFYhxfnIz54sF4l0knGxv1ojVIxZOMUZfbkktgVV8m1MSbsjkt4zA9U9TsTMvw3zaZUDJSboc
gcGWD4ZLUR7+UxoTzHWTcidN04xWYBBDrNcfy4H9exlFqxDPjCswraZOUTI4wT1jKcAU4pe/PU4F
k3I2kQg29iLf1Uzbq6bl6PMBiW7YllGygyN3ay3JvROG07oDdruNgulq+RK6eIpzJ6RJhBNpXQUL
b06jPA+mVJvaFhcuoQMHf7JrMwxodojDLBbvVA9nm8abFSwdd8M386HS8aB8uWxm+lpn/K27oemg
IIEsjHgQipQpp4+rV6KT0IwXf4+JhNlTJRcv6UfN4GrW7gPcEdnH+3FJDkCzww3Xc3zfPPG8khhV
y6YXSI9Pq7kqsh1uAJ7vBKCI1X5xqEHgaoka9tYV93S+8SzSfd7cy71j91R78XRduUsQn5w8fkgI
MhBS1P0Rul2JQeujh+fsNSx6ueRvqm45DWlxP7gIB0Y67sJBil1maaJ4IufXtp32NkXMdtlOu3no
P9xqi5D84Ps1LsGsZKvg9nfhoiDGxWl/MnqsZ4aAvFkk994AfDVPMXu17pFXfHiAZlHjkOaoSASR
n7Z6g3Sqb2MRX4yznKjB/QgBBH/xCNxzsJ5rt8XkyuG9avvh0lZEefy6PSQBHPRSccB3EfaHuP4x
vYWQXKS3n9U+ch38IH3+xuXsbnY5qExnK32cTwOVbjfQzkCogjOJzKBA6cZXnG7p3/jx/HYT62a5
GGLlRk3ininxjiqQYyMUtF7Hu8ztcqwTl5tvp/a5hLo+WnjLsSJSt2LhCprkve+mE6dudYFcNpAc
IMqEyPS4xIna+4HxsSS/5/S5oXaoSPLNUGPNUEmUQwehw0toRgk06HQ5+xHBwDZoNj08PNCC3Ra4
ArMcu5MsBRdi+LSFVMhWwkKMqoyINV5knwbZxBSOIZCyB4ln5rYaqr5BosYvkVU8g0+KB9hZZdkr
PiEWJgtG/yAZnntzONQRveHgbYpQsH6POKjSbN6Gs3pbbO9JVNMnrbtgYsJg2uGGMNf0j1CuVxef
KnyZ2PAulObkjdtuCt1NCVOh1153jXT3jeKYt182IHQ/L0p+zAHY9AhunbuvOGoQR+lQuyOb0QOP
P/LdTy3LhMhVR6ZkjFrISRMTP+ku39qBromocmm7dRDlzWmxaIp2pt8pBPh1kUtFuZN4MUZWMKSW
KtacMjy2QF7cT9dpUtBzHCWFnfzAuc3ahkbTHmFlohibLW77pPskp1xhVFbNmp6F9OhnLmVYxEb3
aWCDuLLK55jauTyphlNquhdQOHiHcoe/wYwIRmkZihGfdCeLxVn9pEqvmGEpLwNO7QZljw4utsnO
PO9UrSW/gY1SMyr4V8I/1BAEVrHjvpOaw+PV+HtiDxWwHe8uqezXqPCiI/aj21Lrzp6F6S0uzbt5
yrGV5EjCS8G7B9/9Xsz+tc58pEcvV/sirXgWAAGxaiJjLRTByLgYgQVBiL1Yl9I+0bs50lZ0wHrF
wohaqC7RN3YW+g0aYGlbtIDpR33loT2OGVK/7Up6N3MdvFzqnX5Rk8r/iOT068+/kin8stZT1vBz
M9ES/xlegILh0dQ6GKBlkm3ckqyKQBfNggFe5JFX0I9/LxPNuDlrpT8iVqDK7yLkyt6HqHk+NhUP
r95oFu9ZX8wEGl2kz3UbGZu2ZZMRp9MHrlg+MdHeTAZnk1t8yibtzew80Mr5kuCb85JPL2X8oeZ6
ByjwyxdUulqtxZ/3jrptIjptatTjBffcUMrguKh3L0l8uggkRkVFE1ZGKggC+tG04l1fRDyhPKRZ
7dVCsqUWEDH50fTDj37hWa9xp02Hg2Ew2OaXpXNKMDRPmTcfPvBxcMtZ+HkD+oDJ4nqHoObXwrrk
kJjlg4o59zptcJTlsbAK8mIJr0Q3Tg+2525rb+DvntDz4GchKaJ7oR0fiopHixnSjlA4lBDxP2af
EYBHjVLRhQorrqzBciCl5q0rAuZ7sgB7c4IZqkbnuART9eEn4Ip7H99nWlNYPGFyKvOMhGB6ATSw
kE/NdkB8590gvJizCyummV7J9qenjHgj45o73/Sxu1uKHnOiKW8IVALq1mKnl+BAQEw2cEJ3z03F
iLoEnKQEh3xUl7kgxGwvVHlO6XLCiUz/HbFTGPLBjlavX1PhPFmVe+dkKUVpU/wy1unZHdEpR/4E
VHjOHdjks8ZqKvVaBkQN7AVGBLz+BwLOVT9uyeabGM3okeW32FhiFw2IIwhCHjjvjkURSVFqjKsI
i/HvcsRjUI/+QdT19zgW/mFJgSilOl9hS9xZpOEOFfM08GecpmHLws1lw5XQ58KakEbXOsUjbXv3
hekGK3C4jV+YGywy7Ya8u+I0oowUWUguGIOXzMdXy0jWMJZ2DS/K3Fa7MZ0IQpRnw7wZ6oH7U2fW
62hMN/7An9oZ40zk3ucK0/JsZ699Pj/8+ZKDqNFBMe219mMVcUDrnnZtkM6dHFJ/em0l8lPHOcsO
0LskSB4DAP2x55OPExpJkt1iUoR3bskoQOeZlYi97nMfURy1SBbgylmVcJ1tWla7sO5XBbQ2fMD1
OfLo5izhiM7Bpcv4GxKUSiOpHYSNjLk+dY5zR8dF6Kq7MHCQqZr6ywuZGRx93HiT/ZON1aP0bGOr
pPXmBd2LWsBlmNlkbwhqsfBZahz0/C4zFd7i9fjdOshe3O/uKhdTC1Wy5KxIVSWY5ozKvxRu824p
UhzDdB5UxJXHxB/T5WBzk5h7S3sPmyOvDkAHHojN7M10vPc8NPeyOwb0sWqJuBvdRwlaOIn9iwL5
JbKd3o+SHZQXT01sUO0NtPWom2+ipTgnyCarVsLV1ZKd1xlEGt3yYkXpjxZNAWYcs1nX1crL7GKK
Cry9L2jP66Y7hVD7r/Vn+/8lk2JYMiVQJAvp5x9kUoDOFbZOFwkLp4CP9szm953H4zXJ7cfI5aaY
O6gxRnkc+36n20+pbCa6fFVhhUnWCS5G61+y0t0Xvn0LHvq2WMJzAczI5AAo04/MYx3ax8+zo57n
IL3++f7/x1N4mavvf/+3zy+KDTBodo363f2dPxCMC3CZf+4pfMmvzd+jiZy//iv/aSl0/mILB4dV
wNdBgDAxZfzVUmhZf8HPxx8IrBiuz4fpvyyFDp1hAoOf9Hzmc/69v7UUOsLWxjh8cT52cvnfQRNZ
pv2PpkLLs6TwpSX4rj3YSdo08je0lryWHmBNEJ1V1qJNzA8gmJNjXeLataOYrDHawh623Grpexxi
mIBONRQ4uhIRfdriI2gO1cxiIiyDxxFA+IpAPHv3iQy05xzmVJCD7e+SMkK7iqtdGyRAAnUFLusO
a+2LOtlUfUuWBh0tisPXzkZBg7r+ZQ/+QzQTrOujkVCNxVPINqEaIdg9ub7xwlABsE71X64Hsl6T
L+CBzr+mlDR5m3RbQGjAzHzuBIPZ9bcNOF8+8t3OmohzJWkZ7xrPJn9RJAPUfR2/pjJIGjQLRKn1
nWbZS4kab1viooD+chEw490yRtjJSdYPBRTTeRFokcO8np3htgWWu8HdG4DGA2xIL4Q4kx09BB3l
PkLmz6IQNk9l1i9dONPNAqITDwC7PLtPv2sVHSAk2jdYQwgeRvJGDSQF6uh+mBxKFY1dk2q1yKxp
QImzTdTQFzF2Ekh9kRCGF4Z/43X2HYr+TQFpts9mUqipB4uOBhMzin61ZngOQ3YNo3QpW2SNH7Vi
1w8M3W3m4biZuo0X9qfOZK7oo55ubacl8mjX922MRFgVg3VbTTfmxGpN7ZbKYg1l7XmzHiwHgjK/
mSATyQE0zGY0I0GQHpInGZtqR1TTPCeSi03vU1FvcQnCy0fqdSDUHEFzS20r2pWDz++T3B+sa5DA
rQsvm7hMsh91+6LN0lYQQgqpZXQLdHnrx24ECWWDKNdSGa9OV2wN3uPoonQ7snrFFBiychkClswW
UQl+q/TF4Hig5lptWHuLNfDb+7Auf8PjMZHPwOrRKBnobslOt0wuum/SITQGopR75pCQZdSdlK43
7qkAO3hh+R2G9RE88E6gtOK3F2uTYku5wGktqLoELL4du0TcjePbrLswSRojQFKPiZpacAlj6VWi
+I+6Q3OsaNM0da+mh+d9Y+v4uG7iCXX7ZtSM76wDoQxO2pJCRaevuzo93dppUt9ZD8EmaIm3KyJ8
a9+IabrO5/g2sM3NQv2nHJpbQR1oqeStjn9GRNsBgNAYSr/d87x0RzILpDhHJPHZl2dPDIdWDtuF
2lGH+lHuNZRFOTCAB5pFdENpjlszYpdnJ2w7FSWmtM3SHW7llLpQb5ogEtYo8btcd592S/vtdOY2
muJ7VbHaoSSVa+hd1mk0Z3nL8ozJSLBly3WzakhVFD03jW5cFbp7dRE2KhGv3Rj1u5zw8qZ8AnrR
4MAvnSNbsg8kTIk46KiTYndrcaoQ0K105yuSz9ktaLJAYmQvTDFsS0Fsdx+MtMWSG1DcT1gpqRrZ
yu28h7Hq3qVume2lj/SMJjiHNakZ3UVLsmvYQ6dqoWWzE2IliKDIPXzSLba+7rOtvfmEfSrAbNi7
dM+v5cl1cgG7lFozXjPtsiQaWo4+KF7iiSpQX0NNg25CKUTeX2VEs25rZ79F7n3YQXgQunuXDCN4
9EoX0vScahT01qJnYxDRkkN1r9IdvlBE5M7JfqXTXuqOX5pOb9O829sRF/8pDU4xdcDmTFbMrusz
jCLnrh4k/xhoXce6cwYWr4ssesoJzzDm7B0FlcuKiPFhALSGi0kdeUfxE87VK5hYrm35fBANpEqD
AmMrpsl41p3GibfvdMdxWlNJkOreY3JOJOS0VxixcGvHkCXxC6MQBzxqJNXJigrlMMJTpDuVS8qV
Ybj+Gihbbnr8A0CBIOJSxDyh/oUDZWGp7mjuhzcxoJGnmBF7vkAv/D26f0cETfUPqoTSPRBF85z2
TtaROIIp32KRH/Wi4Wcx6PnJ5+QppnZjseHfFD54dNaP3zHl0ovtEBhvrn+am0QDUlm3aPmauNmz
sSpRtogfl7/R2igVyxR9YELdo2Zvw+iZFweBtOI9o7rsI0p/I58clm45Vu2R/ZH/px3bc9mBUJht
UZxt8/a+se3xVTuLXd2t7XtL81hQt23o3m3gyM5tFIWbus4JNlPOjV2tuqv1gkoV5akNqNMJMh4l
VHrPZkbJwosatI4riLWaI8l/3sEEXGNenpZm8EU5AngCeg/WIDVwWXYD9FpjwpNBKyWJ0ZIyT1Pi
ZK58GiiznAGaKnJPd5Jjejcxlwzv5kxfOcuDZu1UzlOUon+q0KB7bzpI+gb4IZA44QaA+ELAzEDQ
pBSi62b0XHekz2NA3Kh2LsCtCJN3d+6A17/TzepmKJ5a13gxlSkJexGIjpYbFUro5BmFPzz4q9A8
D0T/151HCZxucBctvXlzhBlDUe8+hi/Knt1N15Cgh9CqdA981I0vgmJ4ufxZrh34gpQxi4bYVT6+
gyDeZ4Qc96rpjTU1kMDXqZwHLLIP/bQ//JlOKKWn8VlxIZfn4K1Hjp2m4MBO1di6lNnjCSJbqPvt
7UpYqKdAxkdtXcDCoHMWPqXDuGwEWlkaEtMmNwiLDOus7yhA7oB5MEU0nBwnw2QP9u5jmcBFEPIs
k3CAuVClwyMdPS72ZjoMGJ4sbBckF9mlYQsc7fKXLbCCQ9CCwB00r7Md0IOBeyPVPg5TcBmaP7kp
W/vcL1+b4Dxi+6ixfyzaBwIi9kdNMciF0EHR1m6R0hZbsfTjSZLZBNPH+T5pd0k/RV+w6z6TLvyE
3NSu6mx5TLQjpdHeFFCTHOM4Kvbe4rh7K++wHuFlafGisGRXADwwuowlIXsQfsmI3dro53WjPTGe
Wi5NBCGvAzOxybzsdtAOmiYBBFSULrQro2i2lIq8Rdpx42nvzaBdOCFX5hRbjqX9OWHYXE0MOwrj
DhXlLPyw8vQTcItWZ126nAFX+32wNRw67QBasALFWIKMHG+QhUkI53a6MrENldiHZmxErVU9zAFZ
GABESFvudzXF8ELijoZNTEgxZqQZU1I0X2PtUaq1W4kQL00EQ3NF+L3Ys3XuMDbh32+FBQCPrd0u
VSGrY9G367Zk7x0OeBngulPtU+CSopS6sw89FipXe6kYgrxNwk54RYeinuMgwfRYsET4MWovlt0f
Ou3NSnACDNqt5WPbktq/5ddUyNIpwfyJucvSLq8Gu1c4JsQi6mNo8CxAz9h4GMPqfklPIVaxGcsY
b4z2UNvfrSHCQ4epbNDusokFwg5yxpZirV0zAeCXPSwNw0L2yQSZh5Kd48rCsqZ8Y+fSGbnpB/nt
InCsYu1vC9k9pxq/QYtIckQp4cmhmIm5O5MQZPnLim7X1HdqQghIG2Ic2juHDSDDSkf1jO5r1O66
iakQ0wLCpDBurZ5Y4fwLYPAOBacCqgzmcs5tnzwlp5ZZEKtgFQbjYDFOeZbQzBHfOEEln4OTWNDq
AQPexPlbp9w15ay3WEOibaPtgRU+QY/haFnUdjJ4ns1VkRwUI4RQEm9h8tRpsyG2E8azEGfghBOR
DA3vW21OdHEpzrgVjRTbYvbHwBiEH5l2NOJsDNlHCy1Rs6oz/lgfO+Fpy8dLFo18IxKAEufyZkyz
djfbHRoEGlfXyf2gbZXkgrFTJvnvtHuLE4qX3IE1DF2/clh4ZqCc1k4DrhDlNinvFTzroi5PZjAA
fIO3l4v5XqbTtBrr3Fg39UypQms8BaPx0DTUeqXkcisY7wEVBI4O/Dfqq8bRtCqGJyseauZvxMcg
XPvlbJ4wMR9qA7ll6SqiIcU9n0bjQQdsx4iVeV3kH7CtuJ34ZPanGPhexLQUAmJixcUhbfMMD0eI
BBaoi1aSHuEuFWzKGVkGFRi4jxNBx+EeUhvdXcBeahMkv2SOO7PuNkHFHqlZ1CMraoPQDjZ8iVd/
zbfbHfrsmRduOGXQZlZpQXlxO+JToZsASlrGRcjmSoqrnKnHm25n8CZRtnyFkX3vZfbb7GlqY9XB
nRrOpTc+YlAad2bJo6rF47qQ4l2q2dwV8cKjec17XG6XvviNb/nebguxT5sM4hWs+xnEAK2dND5S
ZrdJ7OlayghoX847GVvq3LdXFqLHoBUXz/gDsG5eumUdtuXzPAmcvZjVYJ2E97mDGs3mVocp5GBu
ecByW5mGF+U8lI48qIFPSNOXM1B46qfK2joW3nTBseXk9c8ip4+psm8Tgg5J4m1Do/yGPniYmv7Z
4ejdpqN4I1bFrbi/izBxmMx5yLbbWdR71ugro0X6MixqYcLmO9bHs50Zu7HBCyGnZcupR0megaQ8
9clnGzcMmgbdGT72TycoTTy6mB/T0FyToY8nKFMdFol3R8gvMw2/ApPIe6X3mp7/3EKnxAe8C7hN
d9HbwJGBl6KECCIPdoycSEM2N6XlfojFOaXXRZjUf/NGDX3rMCsKXHA9PsfoYKKhPiI2u/1I3j8K
zN9mjqoe4PrO/OKld6gZlnnzCVyOq/HkwXhbKGnY8OR7sDx5CK2GCJPfEjAygBrRFpu7CM5xVbF8
752d4hBfs39lrT1SreRf/cUiHz292673Db6022SSXwqLhA8sgiS3gvAr6ebPVoQ4vTD9obRzdWGX
QGuLVqcRvowwXFWeTOCDmLN2pGGqfP2f/V7RqW7+/+z3MGP4rGL/+X7v9TPLvv/X1//+P2Xbff7t
ZvA//82/rvl8MOM+ohHpXP7L5oH6f9d8ApQ4aalACoALjgXZ+r/WfN5fAhmQGSZYLE3Gbf6oLQGQ
/fu/ud5fXCFcx+Q/TEGm5r+RG/4P5s5sN44ky7a/0j/gBTc3H19jjmAwSAYpkooXBymJPs+zf30v
i6q6kJjZEgoXaPRLIYHKlDx8MDt2zt5rcwW/WnR0Af7Zc2wqAv5Aus+fes8gXZgElQS22FYJMTCG
e2L5+rTs4SeS/IhsCgXyPiJQpu2dB60St67F3hKqzJmY8JlWDU9TsdEohOeVpSgUWOaQoCBbBOuW
vWmwFXLibMiYcBC/kb/TEjdG4I2hvruwZrMkCZn8q+deZeMo5Oc1v1NzyM2Js6RbljMJw7UKPcRG
kMV9fQqZWLIqTchhMxohIn+ZSswoRPM0Afo7dxrqDcEGT4nK70mc6ctUIw+ucu+9mHGATPQLmW08
TYT/lK6SGphAyogFCnKuL6BGyKdpY3AY0Q2y2WerW3kR4jc3geUkmE7iZ1gpnmHU6/gigDD5Xffe
56RtIii7aSoGj6YKLSK8yA1SikLijCaVawTGAL2NyjpKphTNpu/CSATRt9UCiiDBkBBWHjlJqhBU
+EktZo0OSVIKiVRiyMYtj36QUPWlJnIpwGBz8DODxTcmj8nW5QKiEuo3fDKxymzqzeGLVClOto78
r4eZyGQ92yLdeStlTbSdecg7lIYzYVCyCY+18YOi5kaMVXETGv69bZfZKSNKdaZ16VYzuVKewwCa
/XQsb9CRQHGMjHPguiAUBwh0rkp/n9txq/XZD02ixa3H9Cv5Q9ST7K6IJZIbWekn5sY0Iuk2HmIi
sEQ7GBSnsNoUaEj0pYaWOHKYzVHImSY5E0H1ZlsoKyI4uAz1x23s8Dhylb2VE8KFyosHG+10lc7F
KTTy9HlpqtyugqY3HOPVRKAXWR1vDMqLjeN9UUBhzBfuhozOtw415u0scqbnwzspICKr3lGgsOnZ
lLswmkaVJpb1u9wnXczPO2O95Q96TEx0jRMUjqaI7yaVSgYQq9r0kADJRcQX5W/x65JgBrF7ndJZ
ZFvACaFrfCNU0iPMD0TREMEWyURlWM0FmoNkWkDn/OZ0zVOistMIot9oKk0tiR4mfLl8WGwICJgX
0yg5G5YvjUpiGw0y2QItybaJ7G4JxX3I3fK9lnSwKNMsE7Wy4+v3tqHn3DLjEnc/xoGtaAh0cdt0
k1iVToiYqyreR9l/ROQ/BcTXHOr8O/zjYiHomy9pH77GXsBkDXPqIKeBnUxe8pBqoiz8vagUjjLn
bFwjTC0nTuBJvC00ZRjQI7i+fmbdJnW8jgZgSgZRNiiecNokxC/TQXuqe2rxzmULDpjE9gRnEVEV
b2SH5LeQg74rU4MdV3BWJWEHWyk9GzzMA66WhdfRpqeyNlxBDDBV8S7pMOPOLX22Wv5oXefgCfk+
cvdwBjXrEeb3Xdc4q8a2+lUr4GaR7uHg3oN65NZIhid72EcVXdW6lgCOkBZinX6WWPhNjbTJuHox
CSNeakaP3aDPvlBgGMtIk+CUOr7GwhUTSxvhJ3r8gz5/esiK/A1fw7M7OxHZ9CZt0r45N2gVt3VF
WLguzKUcgbMJs1lbPWlsvBn6iLEsHb8MWM1s40dotd+554TFxUyIY1rZl3IY18boqwqbxasom60H
nvohVWG34bwB46Ca4LT9bIh8DbUkF3qxHPqlZGW8eORI1jQq00Knrax9xCjcv7flAQovsRsAsRA2
NfXeD42vLnDqhWXU9RpfyrofSQTUMZnpBHeHVmduHPuxUxmWlEr098xbaamJD9h6tDZpuxmy+EJT
4yYp2kuUB2QNTHzeMGv6FapKgqFIoeB1jN0NfMZFWmmHpgH4LscedpwF0TrHEk43nGU1psadkIMw
tAtXpqvGOFMRApczHzGtQ/UT4wv2LpjISXFoY520uWwoNpWazjg2/oDJvq1FTF5i5q04CTNAF6LZ
VM2WE3l5C6cPYUy3msOKUT6u823V0MDs0TYVVpjSPsPn4Fb+QcGAbOwfPCWOMr61tyYE5BDkWJFL
m6eC7DCKcTh7PSjpZGYWZWFx1XBkrJuCHjR6sHnpEeazxhgK3WwoTkKCwzGxEi5bI6QjVkdr2ZOS
65kkAJR4RZmOrIKiCmAVTA9CE+G5so2tKwyflYfeSRvOCJGJi47dZmsWRBURa6Z6YS9lOBj7wqYR
jE0IfxVS1IFIRHsO2d/sx5z86qXlAhNkvtdWS9i2FURc60enrRxv+Mr4fw8TAyBIZj8CtPI2Vi+I
89CMzX9eb95G3+qiKT7azxE1P4Nt/r9INv8Hs248lzgZlZDyP5ecj9G3KP2FUvP//qN/DZWtf9gW
ES+eJ1B8WRxl/l1tMlRmpsxEWVLqqfkwNvd/cWqk+w9eEJMQGtegdnVV2fuvalNSbao/ypUOaBl6
K+I/qTfFZ6mDAFFDCIxkoCwYUAuu4eeRchlY5N7VUYcEmIZuCi+9mB56OUB+jLO30EcTGLVya03Z
wPdj1hsnmPalribOBCstswnWUzVHZ3v8njfOuP7pXv4N1EX8JRbFM7kq4nikYagxu6qWf5p4S43u
vUb866JHNLIJjR8z+9U+q5IvpLLel6yAywaGOnUhdH2wBOgFg+4+iGGyRgr+EtHedO3xrZEFMZgO
51hfY237w1V+qtkN4VnQYDkZOFyqsHT1K366ygEKf9tPdOGDOsILN5vWLeNhgfnsPjHcPdPVncYh
fedM5TtiHTBXDt7ziboSFw+RZgGnfwNaZdnbzfb31yb/kq7jka4jHMQLBoZdW3zSDOiOPc9IqVnD
dJ9sS1ICqVmx21I7vYw+/c4xIFW9rpqCvAzrXFpeeCrxUe1DdFjEcWTsFqVxBHmwqCN3ozTlZD4W
FWSyGuMPHmS/yaO9kRr1HoRksNVybU8yw8KmIrQ7r3ocDbr4MYWBEQbGH6g45l9vve1whlPfl2vw
Jn96f/vKsRzfw7rulQORDLW8kPwLnTcX6yTI0XlZNZkWfpRs0qkwTnNUMRIcizssZo9jG91rYRcc
aU4wAuspGMvKfBJwnBdTjAmngVTk4aMfRusWP6K+iTzMEgLy85YoPDpPPO9tVehbz6lqZtX0QBSX
sc3tvR/bki4R0m+tIczOhZSbIYCWFgrG2QZAFgukQjEm9vwBNPw+D1rwguacrQEL/3P9/h/BD5Lg
rF+wD9wcXSc7C/kIJGlDLUE/v59VCKPBaQOhBh3bBh0XRWy5DP3bpnVXs/udCv9rp+kP8RQS4hcr
kppzylVJHtCSdYfydUIojuUOBcTI+F8mtGvzuWHQWqIZK6YNoBGXUZ54CP2YTq6Dtd1SegmTwwz+
tcWo4CPfk0Hs9T/DUv5mlWCfc4ThmEgDhXFNOfrp+7MnWoCVcOioOx21Y/puxfJBRaEruNGIpwaD
C7pfGJ4Eodf8T9KihhUpEPYswZuQGuQCOFuCSV4dBxh73j/94StUX9nP4I1/Lf9gN3T0O3+BU/mM
e2054iPBYvpS1jnuu0oxGS8Jqjlcn7gv4dhkiz7j4kXBeZEw1yUR6O8eKRXkqD2USYS520UAmRCp
p+frMac1gHftKU+gIpH3jbJu1NOjlTQP3ZQcriASJZ6bDR6AUiGWLsbF3/8w1RH5/MNoetiSBcZi
dXEVtOqnW0/gbpAFFYuK+ptqTDLIYGN6wiuyByB29NqTGQZfFDQkmqtdKWPQVLwKjWE+qIdDngt0
n97eJ741LmhCt6niXKT2yXDjYeHeF2IlY9QwRGvjlHlwVfhQgY8QbZ12mYP6ogAuOfrtjWajyzPS
eDcW414jg5HOXrvxfAQZkeK11Er0aJgDNwqKYBW9i6k4eyk+Ayd2v4UyvPn9rfm7t9IUqpej6x5E
tM+dHEKH456Rs75wdA99UrTSK/cJp9VJYk5xR9A5iRW9a0o/GgbWIjUv13ezjRBbZmn0wRyA+Mo4
/CCJZM/E+OP31/fX7C+FyKPFhLsKbBqH/l8fXWU1ziR6Hp1fxe8KIiTn9pUCF7eaf5OGwIBA1WAO
/LAIWQ9jLvOW3wmhzgeftJM4nUiMe1fcFh1GjkIM5VI8jC3PfUqCBx0GXWB/NTXz0SvYoCkZ+jJ9
z5inOpn5TDAW7SjtbMx0UTgWNgutlidNMxdGbh4aUDxwtzlS5T1pU2AGsGbToMiwQBgwGzVJbBGv
teCDT6KAnIWyvu8In8DCzN9/fdMbpzrO6fDQaYz2rgLT3gXXY4sHLwJwhKy3HMVDV9oPc4BArAJf
Guv3mWWdEn68YfK3/+GO/3Uv9lSnkHdBNQppMf56x0fHrIy5AuOJdIP4EOSutk//Rql+QxvyThjs
LONe0YmuX48I+SmZ0jx3cXLjXepgeBFgmGVmYlXXHlKpY3bAgRnITaDbwGp5aejT0Ad/tJFA4fZh
eBZNnDPpHyyD4ovTfWfFONYuU/S4/OHrxkMbZMdsLl4bg5uHse1omeEt8/xlBuO45KhWj+2dkud7
JXJjaU20/7qbwNbeSKt70q32AFJubxDzw8HJeFA0qKt6+foIrktPqQFtm/xvv7+ZvKCf935Dp0QW
HohFQvOoE1Vt+9PaM+NDMo1YwLOdq2rdehPWHFy71TPAYlJODBv9CoG6vTcXq1RDaEZk68ae+G30
vpC0dYemoBpjxIHjxi430qiOoxsma9PApkLFeDcOZLVMeEVX0MIPtp7bS1sBQ/KiszZ5JAnIwjyh
jUG89mbzOBUadkS3e6WUfUpnm4ElnHnEiGsK1WmdTIG2IAmrXaaeSA92is+6pOXDkTFLXesGv3qy
AozoNr48uLVx0EutOUjMNYvB7ewVJLSjk88MJBCGbJOQIBVuC1ZrbRV7CRbV0nPXuGvIuPIeIt9/
axxUnFe9kAVNJysZ56PiuW+aDJBG5N0TCz0u60xAuOO5JnSQ56NdAYsoQg75iQceqwJg05QI13Ly
giGwnuyUGDqCoqgL2qFYOX0AHaLxbpVqf0d8xDQjpEwHT0AW6W/s2jrN6q6EfgbUpxRHoyiQruvz
My2Kteh7nHADHkbKw1CE32XXqvAUziMMO59gRpXRdOqIq1j2HS6PqmJIVI7ajgV/i5PBITnLx5YV
vxTq8GEO3lnn/UXEZDDzqbDQYD94Fu28Ixap5JVwVoFMEv6c9ANIc8XXwb9jWrO113TAUhnt9dGx
d4V3B8PJ2qHL7wltaHYFhbLUuA2M89xVyFx8zksVCFYSnIRkCAhND4eJSzQ756QnmNbgNd6g3Iuw
GfP+0ZVAZwTlUL7a2tSti8yxdlXZ6rjOY0C4IHCWiHpneBsZhaHhHmeEF6veRkIx0m9vp/gyR0St
lygv2wJzQxh8jxpFTNTCjVZxYGNEFic04jmYWTe5JPddIdCmvnjhgRvHLJV7bPQqjt199jwAhwXZ
MaaWvMYjjce2RxBHoH26ZCdOlycKeLO7yUeSAzVGubxG4dYRPs51k5Bnp6Mfn9G7ZES8G3vMV2V4
wHGzqHBhaT2LVJG2QJSLSJB2wwJk4AQahqS8a2ubf6KDT5fXO2JMhTEn0/spqyqGCljU6aX21EI3
ds+3eX0bRzP94aGRmRj01w2eQmfkfGeSHuxK5AF07EpW/HkVBphS46E71DXHKpD0ZCrBR7x+LSMA
i4UZ6q+zyZdYAFDUyyzZeD177OzMd0NCTggBeuvcIROZLo2zGkjrcoNgWo+lw2S9Ebeeu0dllK4b
kRVMtJ3nVidhWtdC3BQeNltjqnvl49qjL5f7cmAt5lgE/CTRVMSFue9T7cXv2QkLe2DFSifrBntL
HOkY8NsrRuOu65vdyBGqiiN6nkOLV6bkRa0JY1cJXLlnLMwoeReDZ8HASt40a0gWY1p/Iyz1a6El
5n60yy1nvg/ZoS7NlbvLZtS1iluhGl/83tr+NupusfHk8O6X7tcY4/Y66GpjY8iCxjiGkI6wT+w2
/ocpqo8Eh9u2MCFM+nZ6U7sZ7tnM0Rdo2vgg7IAxaYZGKnoLCyM54bfaMbch3oq8BsJkiIbGjWKN
wz7JwWDmJReuQVVcJMKl446KpUJNyFI0bx0kyLjQfO/oj29e/dAC+T/GtglfLUfe3kQTvwAC3KYP
un5RuTBGe6uKtnOH9wmhBwgDvWAV5hPNPBTlCm/TDt5Kx1p1vdjrw/VNsLsMB5dWHq+Q6NLlrQDQ
6VVfbnDgEPnYmHQBC2S7ZecCNYV1hRCxkzGPAl9zXUnYAXoc0FUdvEXRQQLqu4+Wdn3qS75qf7ov
zPi1j2vtjsZ1ZNbdM4o+unchxT59AaS/iKxwjpjloU6IOw3N/hBpZnw/bLJGoMCw8IWk8kH2PVEs
UBL6oNfJg7TcY5nNOVmY0MQNcaO3uneoR/de08kqHvUvE2mXLeboGzhgJ8QU+fLKzwxmvCxG9IKJ
qtwUMUE0xfxYNYT9Ck/zVlPe7KIke5Et5jjQ6HiUJusSO9bZrChUYPrjRjWK6nYotEc904kp66Ob
yCR/pSCfdOM4zSEbHX1b99krW2K6MnP8v2bHT54sBffjYyck1mMAlOpfstKCD5CipzOGstz0uc3K
gzJ5nWk9M0qrI3EcYlVqYFGfxbNNCmdqyVs7CM29NTv4PgtvX4fMKyBGl2vc6bTVUUstCofzrO7T
0e19n9iU5qvVO9W66Aq5BUq2HvDFrltF/k56jtsk2q48d0iOVk5QHaGLy0BWiDSGsT7a5rwpcifc
d47/UqWa3NOqv6syQZQJQy/4rEwHRsl4LQu47cR7bP04B1bBva/daA1ifzxEY/RBNsptlmL2DIX7
An0SiUCi5feGU6JTGFUinh2emAIySPkIpPQ/ED1Yp8ix7zP0aYfAOsfzWOCGJyaiIl4lNvXyHoXI
urNd61DKoeToxfrShMPZyDzYH1U18GLwbKRmmCuSswhIHVL4DmNNSplRG/Ti66+jE8HP0qcffc6E
lrfbAgSpgX2z5yPGbkBUOHA2HBuTjRuR5Ytu/xXkbLcJCqZkLUkF6zGk057oaB5qMjO72GQpbn7U
2E4gSYW2t/QLhKpyJJq0LV/coXiyOpdA43RgQoNonRXCvvgl/NtqRmxqpdFt6HKSm/XBWmDZ5yMc
JcpEsM7/fLSSd1QEIBsoQlCIxlvO8IiXTJ5CUDOYKRPzEWMl7UDR3wMwGg6Ftp8aZ8ARymS49YcH
K5qKh9AE7MTQmREC22TTWKc2yrIzFkCGgzPgf0t0b/zR1h7V8Q4htX/SlayWk32741gRko2dMHJQ
p06Gr6Umv84B22czYjN0/PS+rrvpJonsk507/tIji+TFE0O6cVPtI0XkQqrOqQqTaAPt5uCPAbLY
STuzOztrY0CNaA80LymoAkJW51etKHjnUdIfkNW+Zd1E/rRb32VDs2s0F6G+N3zB38dqKmiFXgsl
c0w//I6mgpmlr74M9p0mKEVr3qQmjce1Y0lwtiKNtoZmcSvzu3xAB+g0PFaCfq/zXNSCbH42U/pt
Jxc5OuSV16PRKuNyG+qgi3tZgz5qkidG2iVOHAZf1017kMVXtKwwYjs2dY1ajJEHCutrirPgbVr6
+VtOJQpQiBtm1YBZIG5v2fJubAvTqObzygx1cwzpZZGRhaROlNWd7dFBS2NtXEeC+pOMcsSvQUyF
D1ljDdV4XDc2732DxXZThM1SJ6Vyk7gVCiOKI1OK6CYob+2Y+qiJRpYl2YMNFeXar/k+8CJeCqP5
DoTEQn7t6+i+CHCcZzTWiUl9rac9DRr2vIZmzFYM063b5a+WMT53BdtqHAMxk5P5zW8OuBdIjmjh
Jo8+qxYnUJW81G9FTPXLkblA3endDqE4BgWF8aSxDib+m4u+dFm0Lr9G3fu6GutdZMLLaRuaGxpQ
rRL0DMjiDMrxGBdrUmIGFKgcDhI8wmyuNU7pvsI63+1GxuR7fRC4OyGUQskx13UQPV33qME72q21
ibTxKXe18MTTYCDd+nf9Tdia1s6iR7WIAHKxnrlbt3XpsUwpJ6R5GZQWnk0CtZFJHK/VlFtV5TKN
QH9nSbBMGCOtjJyHEcfpnkn3sLYEHQC2jEVAnMpJj54rwWtb2k2wZJK3cMt5b6CHQT09PBE4yDvs
x/oCiaqq0lbGFE3ruGC0ldRNuBxsk/fXHBzwvMNH+Sz6JrpDNIs2UvejVdjxIQxRcJ4NFCrXDm2T
EECmBfIEp5qyRDGzoEry6YIRctrsks7+25DRhMqc7HQtgYvBRDEz1wTVqecQGwdqoWZbt8TGzVry
JdQ4Hw3YCQoXoXVDqgQa6/DI6YXtyAMImCVcZCpbQC5YtMqJrq8LxDxEroymh98zV8W67jGHWkRO
2TqVd0GNbVg4U2gmAwvnBQ9QEkMDRy5LyFlKgInNlwg0VrXdExQ/r2bQBexZHEOTLt84vQEsLjeW
PEx/yVhpk4T6s0/DdWe2oNYnZiL0g9C3P1EioAYFDaez4y+zNCREuBcLBFD3pTr6WXb+lfYKhD07
MG8K7SkCPc+IKB6+k5OLegmvtemgKk1ktpWkXu+u/zMKTq+lUc+sjxiYs9yddshvuXxwYZOjC46v
E+BaN28AuQI3oE0fc2Cek+1EOZTHCCjCEofRnah97Qu3k0Dk/lzWcHs6w7noYf008ZuPjeJE2Owe
oqvrrV7DXrJmPPqdp4PgqT1YdbF/N2rjAGJp1E9GpwhAUJhugc41NwDbb3WOpwDc4pg1ODjzGn6F
0he/2o4+bGOF4jIbeBaaPzsHLEvyto9sjnp6e0pyjqtzNfCReJxaW0BER7KIvS1wjMdw9uRNR/rD
wUV1eP3L4PxR/nqatkvymicbR+UJmTE1Vpg9xmhz98RdKb2y4ezdonZvOuAmvl46y2oIIPty9jVK
/06QELrDIQFhZ8q9kxEhNKe/B8widu+MNLsVgZlu687x6IAXG9Tyzv2okuRYiRomZlQODSFcdmLg
+qc9Yes12F20KbLPGS/nU0UKTV1ztE+KTRnkxm3a4qS7znUkDg0s5cFWNDO9BmdMbvyC0NNOe/BJ
vVlw1/uDY3Lw1tP5uYly62nOejBzDAUNTTw6fXsnHdrbTlDNT/yddKy0ndGgPaWq1Nea5kS70Aec
UZf6h9B1fws65gXnPoZVZZesMnwBDnlAbpMnzOu1D4l6BpqcSYtvsjPKI+TzAyCulcbzgPir33r4
N3d6VAKYIBio3sMnELvEBW3WaiWBbW0U7EVS7Ft3CDaiIPdlBoW/SzDAd0Jzt11IqUMKe24O5wJj
19YfB6gVMOt2dha9lqamE2PptptoCD48AraFCMrdlEEn6K2032u5SXIPPHvABngTSxG+mYlNfGsW
FiBXgEY6WOAO6Qx8wXvOrQTWL5AnSF4u/7Z1KhhFnPnTzLVTd2vRuO3hIza5eaZWvRVK4g5wK11n
jQNEBkDI2mx1wGMKLVwPXx0paQIECCbyCKJ+THgprt8tB/IZEX+2MZsp3ECpy0SabtKLyKmHweI5
tDQC/AWIrajxmU2mdNJ0O/C2oxd+o2j1l8IOdyGx45xzuhkXC8oEz4v4t8wLJEUEGKn5taw5svpJ
SP5d+72Z2elrkPGsnqUyDpqs4RQiKVJBczD0k0M+YJEl+gGqxkvOeQSRNxo5WRmHKkfDaFIhchDY
J07cbVpFQfEzUJm9z8nFmQ5ejWCwseOboHOfZkcP1o3hE6wyoLuYvRcjgybpPaWshcxdOeDbkYlK
j0pJVK/zXBPRWijEhflsRcOXTjngam+bFTaaQEvXN2NLJTt22Gta2M0bzZpghLrNeOgRUpJM5hS8
hIEXoQ3yZmilDY4jT/hPV4yLP9Kgy2eoHdfYBM9gbyT2/OhIZ2NBQDQRKG5Tyc+tCnQ8bv9EWKLN
kkjhdG1QEcM1L/OB1MU0+1PIgPF5eEP1RIyIbeoEyinavupX/9RADSdWYo7cFZ8tj9ntEb2FrUEH
dalPKPaAFSSbSk4PuTF6m8bRXrqwL3eVVZNxWiBPrKd9axGegZsi4GOcIK0xrFF1BLX9ZHzLs55n
pSl2NyT/ZTw39jHLojOVGMp5AYWxcPzVH/rCnxUNBlZHz3IYaai2hvl52ClGAEXtwBGERCsGrn27
Hrtg3BUa4x/pYqQlfK1tOfzM+Qc57ySu1yiXCre6naHxoaDLV7qhH3Uv7U59TR7V9fr+1+AM/0dl
MqARfnpOq7f27b9+XDXdp7cMZsPjW/09yn9lLyihzPU/+6dQxvuHa7jIFHCrksLk6QbTkX/SF9x/
CEl8kIdm28QjYFnMr/8d6CT+gU7b4IFLaSOL0bmKfwtl0NAwa0HhbREioQZx/5FQRs3If57g6p4K
FZKsReqdkq6a8P70rRSc5NB/BiQCNckHPbD7JJImCMv+XDgpFmh9Zw/mj8rMtzT9OcIMwz3AH0zx
lzjJjlWR3f90/+7/+Tf/nHck7M/TpOsVIY2hzHBVoNWn8QewR43PB81BOg0vjomsJamCTWIHq96Q
qF3JgG37kczYdDNAPsLkh/plgObQudnFBmoSx3ea07wkEcJRB1HsIhLJJc2LY8fTALffn6eiewFt
uOk1hTSJ18i4TaCipCOVYLebw9TyU42Q8J2Ef2h7ZX6X45lN8IDAnTYfmhB4ZHqeXyoj+DC9lODI
8Bt3Cs7f+bpCFlZ3HhEelrb/FM8gH3sKYgq0BeC+aFGm+T2RJ2dgtt+8CEuSu9Ux9uUzQwgfnGLo
u09k19xbMv+wZXtuLOO2696q+dDkDpp5vMvzSRKhFXThtyFMTk6ZX4ogvXTFJk+ASwSe9hxQkyfR
qqvfhlrbamWC+NGr6b42A9aj2Fqa+Fab9C7rY4zO7QouwAqvPiaUEifK5IZfMsr7KblYBGsvrZKT
CjGCNAqpSqfglUBCMtkDrKDOHgb6AVdoaqQP8IEvHAdesjo+4Xk5BYZ2GzPbdL2t48qTKLkvNWb0
xvPuO16zMuQPb3jxAsyjuGl3jlXcmnI4dxPJCYkenyZLXbnrPJUzxAmSsCkEhpUW0B6Uip6VJic3
tZYw8aXDvLXh0Lo2mjV9ZfT8IPGYX5Cyu4FcQPOhLbd13L/QTDr7Np7fJrEeGu/RoTsxdPmx4v8j
L+Cp1pm0aM0dPKpnBMCXP7zkSr7z61dnOw6acKoVBeL5vJg3kSOani4bopsGkx3XpfFVJZ299bP0
XnU5uOdU9rFYx1VEGKf2Q6b71hMXxpnpH7YWW33jv14NqjwpSSBHl2cg9vp1DbBhKAVxojOc4rlZ
3XBupbZUcywOWYhFkZdn/cOsMaVNikvp8UWKgWTv8s6IJtIHvFezaGFoHoop/hKZPvn2MYV8ejTD
YdENFN+gn59Cuz371nCerYIDZ8Y3MPXIk5sbXfJBZCGcjCoq7kXCoWGSPzRa8knJ59kFWy8FLQvT
v5zkERrLKsi072U5vAx+chLs9HikC1Ug74T+VEn6tmqWh5T30JfioQmZNBnpxSSNlemi3lzkoBBV
ycnX/PdeZH8Y4Bp/zTPjbrJX47ZBPUJB+uvdrOfZn8KZXmDTBJuQBN/YGV5GXNF2k13iVlt3Pxyr
ebx+61XN+gL2ckJiBwZhsPaA+b7BdiA4ODumg7mDssiVk0Ixieffv4SOeqyfH7u0dGngzUGn+TmL
CXZAUIcOY3RvbkGt5/BoQ6qcvrjoZXoCFbKLQzWdTU5qX4iyNW6MpzbT1nqWfejZdB4z+54SRPKo
KYZP4BzvzSA9ASn8QTM9MmhVQ5HzMuYZhs+XmhvtIeqzS6kXl9rK71uzPeBv/lb7chfV03kqx3No
mnDVsiPlzpMXTEt9wBlHToWZ8paIXHsqWLzsxtjAIj9ADiU6PfpoY6QbZfuSqhem/274ONakH56A
JZ9yNzmFlU0KdXZvyODb9b3QzBsHV+3IngejZyDYhXyw4jx0zJKQZ1x8y96FdnIyo3Sld1uKwZN6
Y2b6mL7cpG5znKZCbn7/QMTfPhCPz5C9nTfI/aRnY98Amj/xQAhII5ks8p5KYMemWy2uw9PMVINC
AoaMOb6YKOEHzT3FoCCqUX8mX4c8jrAjaLq/0ZmogWG+AOD9+P01Ul389aUxJYsEdQuBzPJTvdA5
jW3kOmtFqIKSPIyZUvXtu5dwSI9OxgaHS+ZQzMNZC/JLTgsolgwHPKs72Ez90067S7vuhEKAMUdC
OeqsCfPY+mF2bBi30Opm6wnM3Wwa39CV3JrT10joy6qNP+yMJDwtPpXQchO4qu1k7nyecNzBlLYv
RdOtYybYastg02EMmV8sq3koimSbET6RhnyOXYOALL3vPH/tZ9xfxksJ3iCEW+HRBBKgJeWT7/tr
1+zv2gkQUFtqNGmVtG7cqtcIbdZmcKa7MCAFPahPnbcf6ktXt6hOCGBKnws7PtGIoHvJL6rqQ5lB
npvljgYXDqbkGLC1RxaaBFV81I65q3Ksbd5j7pXbIsXG6QaMUbzunJkWzN74I2iiUxnau0n318BE
T7EhHyt6v79/sH/zXNGdSMdBe8Kp6Xqm+qkOJOdoCPoMlK6y2SxUKdHwhbqWfufa7ePgJXL5+79Q
/LXydBGPSddCPehKpLy/rpMJkfLWPPAmuXb5JvGaCHmU9rtMCBtnNxZZfzZiVal0t00cnKPEW5sI
TVRdoQlRL/5wOX8tO7kc13Q4MQI349j46+VAGXb0cTTocfK6Flby4IvuBZsHSEDlGQ+M4tWk2z7I
5iVr6cX+/q831B//aTFGEI7gELkvpzzlw/y5Dq8CvR20gF0jsrx6YfTNCS79yUvsHbeGcVSzaWgD
oPjFndWC1KIrtoia7qWrC4Y0Hgga0XzBH0JPPybob1KxktoAo9vQNqEOnwBUaLUcqvm+79w/LVx/
8/JIz7UcFZHKMcb6VLIDaQFahg2FIs+7rUvnu7RgUQai3/YGUiGEduHiGhbJQAU7Z3YQIWk3NDOg
Iuw0DyULh9hRIZtqdv/f39kr1fDnO4t+VncMmIdsywDr7E9SztYRE+lmHHiZ+S1gwRN79pyH1rgc
QuvedDA0+p4aucZngUmLMQXHBkAjKMemjcXuAkVBewdbdtSS8Dm7dPwGqlFdX3bzdAjrjj6wm+wB
2NABH/QFHgcLVU//Mgfh1mvcl4HQpwVrOxNYp1wmJpp1QhCJ1Ka171jxN7hJBfVIfvRjgIstDkpg
WR9YtaBf08PomuYl8oIP9ToUFQ806yiHGXucSRei7aY5K8tgu8Ch+m6ElLhjT3EV195D3oWvozrJ
hBbylyAsCfGDc9Tkl8mjyqfx+NYSAfWH+406/XMFJOi+IF/TOVhC7RPXPeSntQQPX2iCoykX/03c
efXGjZ19/KsEueeCvVy8AXa6ZlRGo1GxbojxWGLvnZ8+v0NZie3ddfZdAYmABKtiDnl4ylP+JU6K
dcXZPHZIv0qoqqqueUHmEzmoKcdnQz7J6XCVZOQvlXsMMEnLxnoVW6B9RCuVziuae69h2R7kER3c
1iDf0ttiURbWF/22yLV7ao1P7WXlI01VR+hVxH2MTp6pHUSGFTnx3ubFaewls+DaL5eaX1yRSc4V
94up5DsveZJdejgluyKgfrSVlQ78F5iZ1rc/Jz2ify6bTbZSQlj7iW1cy3IwXmzC1PPmZiGdfYs0
gQALFfNMnfXQaOeN2d9ogNFpDPjpPCQWnUsONKoEm+9529fA7mEKstUXOK5nI7XaTkC1qds5Fc3c
1MXmNBzujDJ25l0PIZYdg/Z1oVfzNkcxsPDlfo4eGRbt1XgVmCV85S6AZ5yNVwUwCDsp+lXfPOFr
B0fWzCMc96KjFhktprlDvbRycC5SfGPkXoCCrwWMxsT5MzHSZTrQ1AoC586OMQRHRBlG36NlWuqc
PIbcv8dRtUKmTG0Rjp66nvYYrzW87Zepn4crC5IFybojoQ2VH7IYi68+Sm9DgTtRzXy8DHmjrQyI
20yBcug03ANVujct7VSaxaM4dMQ5XzXloZbYCETwjMQuczsfsTcNbhqDZEKXyGEVEU+aWKTZQU9Z
PH422vQS0b5NlwHn9JX0OWHudX2HXW/XHEQsIEFWLVsS8Jp3RkOJLqzRLnvKCVqJHw/C3rHCyiqi
epuQm81oRL5Ko78KdIG/puXpXNYtrTOHhvmIuGAYkhCjoEjtt4nO2ajP/Zw6a6hg4oTCp4pNrM2s
soNzIhnLph23mo/yhmsAgC+YzQ4zU9bIVPwgOENy3hmIPTQayqxBAG7EP7lqtRXo95LGpVpG50ol
/tGiZ/L3g2wGZ53E2W6Tg0jEY7s7+El9GPXrJsXkcEgbnCbq/Aa7xYUMQG3WSPHzUAbPALRffU3D
ksoY1m4QX1daykotkwWyP7dJ0xzoD6nxeI6je274WEXoi2PWJM8jxObcWp0Vsn0njwXUdAleM50p
OULm2E7A2vQy6sHt0RxV1FB4gw7tIBx2qD1DJG7y6NzISJ7ZxjMUwXrtkR/KEXPSyGSk3xVQvXF1
KdLwEPvvob4VbpqFZh+Tqn0UBRV5OPuiATP2iNWIGAkds1erdY7Jo+NCma6So9q1j0OfQk/Wi3lB
eFUp7kWEOIlptY8aGtuyrG+GuDuF5t7X/eu6Dc5VxAYTp5c14jvtGF34SBLQy96Ln4Vp/SjCf3Ow
Ub4tt5oerP36E0YAl7AWnpWBzR6y/1yUk6y4OwBjQle01padT7G1GoVoOqPvac0BCue1ga2OJgG0
iOfUuGa1HD0lBujJ2lmEKCVHY3HMF01vH73EnIvb7dyBNQMhBy8YTnu/3Brp8Gh0FtT8BnQ3G76k
UIgp60et6ZYSFlZixLqhOYAcOIoK2WSFHYS3rbMO2fwzn9A5Q9R7NDZeohVzkfVnCQwZ5QXttKP4
VLvN1k3irURthYkUSnKPPjcT6q7w2l0SbBBswOXLXGcRXcDUyZ5F+NoNManYAIE0Ik9Bt5kMKszA
7zBIyiAfYjPZN1V4bq2rFCRErCGZZoEPLOkHKn6yN6ToLNIJiowHIjRQ8pW2r32y49ICBOeZVcXW
z3Wh5y30gPFTKcmxIdzFDpBDtc2SlRxt8EmGglQT7mddcSPhwjpTQxup6QoWrNGfJSnNFkrlYtVV
+fdDZpYXOCh91gIAquVEHUqlZe9o0jGP7yVlGFh94RnhuquB5hpSbm56ETraDR5tQG0kX2a1cZbM
srTaypVqIE6UYqPW+59iH3p+iZ7TItPbXZ3Y6qJPO2eeI124yAs4t+3YfkpDD0CLC7SwCxpnrSvl
RW9L+Rovk3Ttio5zXkWXEjBoQB+gEqVSvZAUj8qsHX5Gbu+p6pT+DVBfVLaELUy9oHiGkJgjge2p
62WilePVcF9htIe6Azfglna9dHFp7HVgCaYuVWs733EwRVtdEuElnoS02nkARAbCOMbWJHowAR6M
eYNtRqjh4KhFy+kMaND2nSttd9MUxm1tgviIJZ5YquK7ERFVRrSc0+Sh1NZ3zJVQGlZ2ETsLS8pJ
neDKixsy+uolQltgodDnC4m6F0P5JR278mK0QIdB+0cmV4y3AeOEprizohtOuGBp5UWLjsEgXVel
CudmhAeu1vWtL+y/TT+NNynyofCqryOUzzaVW95mpY8gX5wHyEDS6iuVbuuwI6z0BmOEMKvama8G
0aZUByQSQPuM6rC23Y4KeAIA0kYoCmOPZWCoFeL4ElCkBLeNkHvzUt9Ebtbwlgnn8jyiA48gaoVw
qV3d4j9yY/UxOFqSwkjIh+asBxS3t6hxo/jfAnLHHwi/e6TNXXDmtZ+hb1mNPLhd8LxEiK2knHN/
fHZ8X8ZqyD1nJmZnRWZBVnVTmPZ1TmdIQXhYJz7osWpHFWHuo/bJuMndZeMoDeKOHm5QI3a2mVZs
7G4IljkkwXmuN1tORHuBkcln5JWphGghh2yLfqkzTwYwhm5UgMP0d0ZsDVdGmchEeOEOmvmNh07/
Mq4jfeELXzGPeBXWtRIyWzIpwGpQAfSCjq1zIXfeoyuxktvWuG9qDxWGmrGVLVjhvlS+Gs/wLfRF
IENcUds6QXaZtVtnJic5ZMmJURK0HU6HfnhKTOO+MtFHCpw2vMgsf9czSdYeq5yq7dYR5WrXBZ6u
yBp1bSQHEv9TLQrLqA6ffeTYhya+Msv+kER7cK1o2wbS50TGZsYId2YTvXpjfMwv8Hvx/Mcwp7yB
UMC88LK7umVzrs25OE+LiilGeob8F15fiGXSg/M5aKj+I3BRjvVBeDTUUrw3QPjPLEQsUrmm5eKd
m4bTN5OUK7dOVqKi0Q9g3nNQRzWnkqh89bLJU1NhqYd4p0WvaGO/ij+0Wg7YpAjPnRVTBr0aAH5I
IZ8nO0SzmvBnGuJ5JXsOnEV9o3FcTkW0kZAiI/qJranM3l07enWD+94zbjqrDi0FzePNifjKl+iG
S9m+tjKKd9FlnQavcC/OgrMkKheOwqmOT+PcsjwmClNubDjYkFZ8DYpPhPQjt7EOW5M4WApfXXg8
+I5xFtirvpBwDcDMqY/TKyUsb3Wj9ueNCyaBtpOt4gbyRq8AWl2ntFd06X4I0iu99M/aEFybZdYt
oT31Fu/K5HwWJWiwRjoakMDK/PoEoWRrxRxrkgrjFc8A2xy2KbH0smJnh3dmkdh1QLcg2sRyC4pe
ZhbElCHS6gyL+NIX0WdAJR4v5FnY7ETbAPOQR5fxojdF3Fc2mK0UrHs7WycQaoQ4HZjY62GIp+ZM
lhBGiuC0Lj+NlXIURbDSVTv0oZO9Y5TbVnam0ZbSG7kG8u855Ckl+qcqAUnrvRoSpQDLvFE5kuNB
AfinbC3Qr2T+6XOe+ufW6HcGyb1P1T3S4VwF3n3bpfvWaG/sLMA4MEenJOmRFzFq82I0k7vC5XF6
EZNUTnpbSS89ZIxZq7BSFFJIWXS8UrxcGx00tyC1ij6fGmSX4v2K4qm4GdEVahJ13hfNpYiiejo+
YAuJS610b5bU+YQcheUzP4oGhpAbnFATRLKHBVRQFsdk/FHVtkFNCNyT+aSwjUKwBY33auKs3Tss
eBZsZDmoJFqXptXdwHp+xGvkEkE1winTf5VBfmpBcsGUu2y4OHHW80BJsVfDdeMW123unwPK7S3v
iqkcnIexea6Z1lMnTHTWUHdchFZ9xTYHwnGnF82jWnv3nknUplNsFAvLCLgPVZqBK7oW81Uko9OL
FgtDvNApSNNuEqfagZy4FqsWRaCV1Mc7X6/RdwXBMlCsccPkWVQ5RQFcOLmHFX2VWr3LO/RFEZ9D
H3TplM0BnO8mJiNWPDJ8AJCJoe8rXjnmkWtDp1zZ5ASpD6KFKX4kYs4oSZ7FehSlMdE5VFWGKFPD
CxfpehpKzyapjDISgWoMLFuHCCUhsh2arAAREl3XJdBXFrvofXJ4H0Rx3y7ja/F8chVd2zUV/ki9
aC1EVrLkcsjjV0LbCzndyyGeUi3CH/LoHiUoGjWzoFaabaRhzV7tErvcVqKZpvrygQU7MCX8ZRo5
F6HfPlqib5uEN6Xa7PyGBx7rO3LnB1HMn3bGIEz3mW8cA45sQ8cCgDgRsxv+l7P7AYZ99CiPKaG3
S/Xk0pD8czPWW8BjZClAB9HgN/19OrgQC6mi6YvRqDd9ASiczvtGbKqqF9BhTTYlybrBBDBcjD0u
B98jk4XIO5bYrnBFxXmG17gLRg9CLp9cIBM9K53usYZXDf//kvI7nVFeQuxlz7pWbsUe1lfNdoqQ
xSCbsnksgUdpqX3MC5ab5TePtLn2ov4tKui1Hp89L7keVecoQfeRR+soerxF8KBqzbNo8wbM+1R6
jPFAF0txss2SimMpciSieJ8swyHPKVS0x+MAqydWYerFe2dkl9MiCs4UdQuIxiZudqUL68PVh2tX
uZPD7hBk3jk0orNLh7whsEB6KTzqCWmtA/i4uwOw/5BhDrpQE9DBGwRZVJJhmPS9jS6CMz6oZodZ
PGw8BB9Ifu0lrnE4NNstrkrpShbRhBMgJxFj3OK4W8ixSFmBq8fYms5zjbKkjg+g2xKS+gZ4ZNOC
YOYPJztEEzSNiEuLKh9XfdDeUMy/JmhbdiBLpZolapk4lwWhCGgMJGNRzZ0oQknYXKRugIYZRbjS
iE+p/NmBmOakpBdacw/6Al1ObxnWLBVTC070qLuZUdKnFOdP74lgWKJDJJuAHDvR8DDbYVln+FpP
dwuqj5GVhofApfaaVEerjBAkHh6ioV01QfVgSTyl7W7KAShVbACAEtw925M+aYm79C3CIg4ePAag
o4O1CjEKzaUaY4LqMpX9lib0sKMJujK65sbxCcFz+0mRaQ7nnQPjEIFaYqgHo28PkYaiWQmsj2IV
OtOkHmMAl6/C7gy+3smMGFfXbAEzUY2zIM6PDnjnSgiEKf5r7mibOmcUtBZDYNN5cbg9SW0eEb4t
gFCY7sJnYXZ0HoAiUnjM7W1gsL5G+VMc51gV5zF+wBLi38ZaMZHSRbwUVzRYqWH4FMWMv+RB6Bgl
4JyVuU79dNX2EiVZB1EpBPQ0BgZ3Ug/42XSrFSbaGTIf/JjyZjjyJhrqPKnXzAWHrJakl6iIHJT0
g/uKLjuWfGiq9YDnAVECpa7dhVHiFIm5EBoPZrnJVLoJjtXd0gq98ZVYgp9EHxsHoplcWICeBUMR
yi0nxPhkFqhiTS/XKlzM9QaMjgrK/kMrJ0RjRB2qn7h313GubzLP7Bd0scsNWM9tbrD76pD0Af9p
ONflBhGf0y2CzAGmgUpfE/cn8KccbRGzKB7zXeCgSTF9vN4Ht7kRP6UOPsjA9B+sGsfGhIeSXVsQ
bCsOZQAqaaSuQlmWFz1yF4UDFwm78n6eESSEuhnAAYv30zAokUvKgeicllW0mvN8Y6OztgNPfYeH
CoKIQDOcIbJmsLCYir5LdOtb+WY0u24tSzQWfD96SBChCGUzxmjOYeLHmTUrWmQf4tLXlzlCBtNK
h4r5xYngRrXoPnXwHOKitmcG9IGiMfrr0GakU3ZU+sw9gbOlIAUMRAN17EUVYHsx0R/GgSoWJOCZ
C42tbKRtodQAYhoWTpl8ASSKYq8LxA41NvwN6fkzbisg+T51Y3WbeCBeSBtOsVSri6HDMlTmcEor
4h0E+y/ijrxGCignMjeWURDcJMKoTvUQ6tWNpUwJY5bUYkuiQChbqLwroGkcwzuDSiLkodrRiWIM
MBxR04Bh7Swl5XNlRekSD5ppg+OgSeJh0djDTLf6O9+R5xjEYobQNti1utIzDTFz1rUz2U8hUHqC
BmBrkAtjJBdBquJVD4vplLI/z9Vu2GEV4QpW4NJJPHynycVt7ikN3Ke6qtc4m4HvUbElYxfQMO82
ZKzeTk5vQCXBRIX0MIEmQLEjhe8NefxaS3cDOtWJzg4RWeZWTy0IAxlLWGWJvP1XOibPBZyT0Btu
XBltY6QrWlxL2IYZHFrjD2X5kmKnN+33fo9+/aDqKyNmZ6CsV3McoLtUERlQiRG1U1u5AWC+kfzh
QXHCV1tURnQ5PqkSW47RmtdFVq0ctGgSFQezKDrpJduOWSavQ8NFbJxtIDYDfFT7HdLyeGUZ/NhB
rhip4CevhrAKeRNFxKh/iOz+pdbNg+Vcu+DSOcjlB3Tiu1lKN5PKOQSe7kGoCkzbVOmvwta7tMW/
hhd9gEywtRtnhV/zzuj9qyZTzpDc8BoXA5abw0KXkwevj0+9Ep6aVuyOgnPtxgacreAlsCtevsqR
5aXjzo8ZUq8hPNbJ3cTrjFB1Q1ATiVMSj4gpkSvYOkQOiyBncCrjaIf13nHlhzQjz/L1p9zu12bH
OAGTPqQKuypU0CUuDpb8WqvJpcsu1svDg4vcM2V7CkZSoW+kQN3JjpSj68dLmdgZ4qI2qqVCGVhA
jq4GXxw1HXdfdQ+y4EtPTPWJZuU4YOCQe5943gDs2NDbCPpqSFxORYrbE9x0hTNfBddRIs8CdqyB
tQc3nNSCEmonvTT6JnBpo8gWgvAjoh0IGqlXrTByd12yH/Qvh5mj6Vv8dxgnlXdapqSKkoRSlw7y
wqZ1RdELh8XC2w9Ze5MU8Ysh2dHa6JaRwY4s+35P6Vf6jPMiZxNWr4K6yvpwLiQT61BLPHDIyl3H
urpoEgUJfGnRtd2BlQbVg8lBq2TjZHh90EdkrjqwGGTPx4UcFu+EWabB9MmSa8xFeNtZS7nbMjtI
2XLN8pd6CPHM5CC7azrtHs4T0rAIJzkKtUbRTVSq5oAkLiBCvb80WEmSHWLSbl1T5oNOpcY3elHg
/jIGW0yJjmpWnuPSFNRdmRybY4XDwsG8Eotz8fm+xTGqOhxmmg+GpWzLeYhMIMkQZHtdCvFZAtac
eS29/BydIOmTQcSG3TQiqRLSVwFNKpvepCP3K7tjsqIe9WQjIj/yN9NUntaeQWJWVxwaqpm8itiP
Bh65ZC0fZKX70mhYZDa1ny7h+kUzaQjXOQoSiWqyo49sMhUzi+M7n9GYwhmYeT4dYxE5ENjp4NUz
w1ejSQi4Kg5aLzrhqnBLoYv6ktiJHGhFsMaObFQKLdP5NAsxQywIIcOTNTDJgcy7APyoeCTtVjO5
AiUHWHLBa1y08lyC/yGYqhg+wSaiQhoHBChRBOiseaYEs6oDuHQTl6gEwD/q2yStJm4RDHNU9Tlu
J5rAKCj8OvEVWrivid0fphnRwVRDo5Kb6Nt1XrN/pajdAsHO+2xeAYdvjVWh29K8kTgkqANaSxoS
mpRjlxEoD0aCIrGr57gRE5V5XpouZSHOgVnQurecbV47q7ZRUJtgi0B9n9IMYWy2CKWD6fVPtsP2
Mr2lLPGsOQJb8zCOXjHfZu0rDIsuwnBZ8V5Dk7KDWUH3Rgw9BxFujxnsCuxHoCyY8yRV/ZVVcIUg
WE0BpOaqVwbUDtRsKPFPd5cWiIhgbyVRGsCaPKViSbzrlbBza4gzI6YOxkAeMKJmR+8NCvoIfmZd
GPMgoarXDcnJEaIalRYcjbK90qhx4boVs5vawvh7jyPpl2lWizB2eqweUovRD4dp8GutUpZ2zgkw
aq+lokvLwmONyVXAtmM1c1+mnJiYNb1SCzII9d3toGO1FmmUzzFnrErnGNb03TwEOGoXH2PENEIo
DSnGnJr1JR1sEfowYk7p3fvonS1oJyo7NPo3FpO6dYt+33vqa+UnTPpm7ZZpdsyCjpMAYnVk4Zrd
lJCMgz67pHrQzzCyGFYwKHaeEkFP1KytSQ48r00rmKtp81zG6TD3DKLXSJU/aY23zKwIN/ZAGq6w
vSOBSM9qT/I0mEgAjLn1aI3x5egW3DTyAjpUjrlZRQ6KROmTI1qKtsKDpihVze3HdPSjiwLV6dlc
olqyxL6Vi5g5busgWcY2esPGVnasLpSCzSTXcLdECxqtonJRyM7Rs+hCm428c1qTjcltH5ugWDWy
eyH6ZX31HFdQySSdo2ik4uO52HCY8HHoG8yf3fpSG7ay2hszlJNHXFAoxeZg8VjVmQCzIpGaIdpn
yAcKh91sbDi8m6a/YS2ddCdZ+R4knxh5BVjkcxr6q8bVr52cTmMcyNe0ui5j0OrMZJ9SLw4OsgKf
1U9kzBmSaKsq7WmMKBwPVn41afZEdQA4ozZvoz7Yh8pwpdu9tIL9vlcKqLNsqRCU9shcY9Ay0m4z
Bp2yv/c6tcFdhSlVOQrYG5nUAqk3NYT8ZItjlm4m4bLc3ssN297kkknfsV920Ig8/KtB5tGTAEVr
zcwvoersdQn3r5gJUmaoYdmiFW/LKFA5JKdtiSNvgficUbMT6BRPEVjYd9DnJkdUYd2MuM1lFxTE
DWPwubNbfeGW0hkVhN1QE+A2Kr3UXFMvXXrLMyvlMuBeVrDvaOYU2yQyCW4N0Y1yobN4un8bUrDp
yE0SPd8avgtdJ0cmx7exfkVaaxHn7tGWL8q+N6ilkDVOnQ/Xk7Br9dGbgzzYIv6AKHalv3W2NAkU
N5Zs3rJxmW9x691NW5GtP2vYVwF8zzD4jUe8ftCYmN5OX6FhVLXFNpWieWAiCzU52qap9zyAjcNV
on5wAhSpTXWBSw8ZZ86daKmDUAWi4W7D+Ek6PjyDhRU4rVjf5f+mT9U7UiFT2FyZo7UJYIt5GZor
Ov0GyAfZTO1J9qdNvmqKTxWRRvOUt6qxnnaLXOs3Ov5ReEPN2tF5aRtjY2oE/7Zn7Dxg2dQFHhtR
OMUgNtH1Q449OCDmEGRx/CoA0C08vZlg+Eohljw+r+jv/9Zk3b+BmL4lS/xIdII/ArgJ2T0dCUTA
7T8Atxu9QvrdgBOkZiQmNPJJ0pp2aSWQHgQqYEorKAj+/FOV3+J7+FjdNEyVFiQQPvV7rJodYc0z
mlgUTp3llTVqhxktQH28M5ty24PiRS4rnr3hlf9rDKPvFH3XL5lg8FQ/yv5+gIb09UEER2g5UYRu
mxdAyy9VA1rm3TtB/HafBWl9RNNGeEP8f//o5xf6Sk76D4YTIP010Jjfqf9ONzXdzM+uEZ+45+YL
zCdd6P+C2lQMnTIDX0yCOEu9r78WzrK6YeuyDpdQfDGH+LxvxuiPRuHnD/g2nD//m+8e4Jw1aS1e
gxdk6bfeGYDT/twQ/HCFb4ZA+2WCO8o85vszfjsE6i8A62lJIp77/uv/yRD8obGwooB1/XOD8MM1
vhkE8xcFGosOUY1nFV/fzwPtF1kHGWpp1MrE1/9qHvzwAG8kvosv//d3TbOFhOTHFoP5i5CshkQH
2ePbKaD8otpsz8iOvI3N2wf991fBHz49Epky9/yxp2crUNFwgUny9o6/3wqcX7CjUagYf90JZNDB
f3Yd/ImR+tfWisVY/GXaVIOX6ve21T/6g/fd5Le//7qTiGkitovv/lDssW+f/TaXxPf/+G6cp93u
m1++737T53z9518f8Lcf/d1nvT/V+w83wUt5Ks9IZ09nyNfbfKOk/voZg8Ix+Haro6f+/u3vngz/
evs/u+7sVAVxcOb8er/WtHroSrx//9evPT/Fp88/WJgbhs5E+ffw/cYg/U/d9fyU5KcfCLoGePCP
XxkMTxycpAPWQl763ZjgcC5Iqx+99RXy9HEgPbykL2Nw+ttafPf957xt3x/9nEvO9CZ5v99prqPO
z6bw4QsHiOv9cMu2KVjOH75ylnyGeT28X2m66bed7KOXvhLr6qX69srwYgRp4KNX3gcvX/Beqd+v
JG5aNbAtfv/BX18/v+Y/zg3VtAXf76P3fGyq8yn9bpzRnjMgr3z4yrQHaoyBpV9Rhv3br18C7+X9
otO+8nYqf/RT7pMftxWkE1SoPx+9sFiVdfZ+nemO34Lqj174KouD6ruh0BVYSe+f9NfnyH80kZuO
kr9+/Z85hnz00j9VWfjpxX/vfP1XGvLbU/c9vfi9f/Z9SCH+4hy/nMp//BMAAP//</cx:binary>
              </cx:geoCache>
            </cx:geography>
          </cx:layoutPr>
        </cx:series>
      </cx:plotAreaRegion>
    </cx:plotArea>
    <cx:legend pos="r" align="min" overlay="0"/>
  </cx:chart>
</cx:chartSpace>
</file>

<file path=xl/charts/chartEx8.xml><?xml version="1.0" encoding="utf-8"?>
<cx:chartSpace xmlns:a="http://schemas.openxmlformats.org/drawingml/2006/main" xmlns:r="http://schemas.openxmlformats.org/officeDocument/2006/relationships" xmlns:cx="http://schemas.microsoft.com/office/drawing/2014/chartex">
  <cx:chartData>
    <cx:data id="0">
      <cx:strDim type="cat">
        <cx:f>_xlchart.v5.27</cx:f>
        <cx:nf>_xlchart.v5.26</cx:nf>
      </cx:strDim>
      <cx:numDim type="colorVal">
        <cx:f>_xlchart.v5.29</cx:f>
        <cx:nf>_xlchart.v5.28</cx:nf>
      </cx:numDim>
    </cx:data>
  </cx:chartData>
  <cx:chart>
    <cx:title pos="t" align="ctr" overlay="0">
      <cx:tx>
        <cx:txData>
          <cx:v>STIPENDIO AMMINISTRAZIONE x REGIONE</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Tw Cen MT" panose="020B0602020104020603"/>
            </a:rPr>
            <a:t>STIPENDIO AMMINISTRAZIONE x REGIONE</a:t>
          </a:r>
        </a:p>
      </cx:txPr>
    </cx:title>
    <cx:plotArea>
      <cx:plotAreaRegion>
        <cx:series layoutId="regionMap" uniqueId="{9E379730-3322-40D3-B2A2-A902E8BA1630}">
          <cx:dataId val="0"/>
          <cx:layoutPr>
            <cx:geography cultureLanguage="en-US" cultureRegion="IT" attribution="Powered by Bing">
              <cx:geoCache provider="{E9337A44-BEBE-4D9F-B70C-5C5E7DAFC167}">
                <cx:binary>7HrZct24luWvZPi5mQmAmFhRtx5A8swaLcu2XhiSLIMECYIkwPHre8u3qtrXlZ350o8tR1ihg3MI
YI9rrX3+/XX5t9fm7Xn4bbFN6//tdfnHhzKE7t/++MO/lm/22f9uq9fBefc9/P7q7B/u+/fq9e2P
b8PzXLX6D4Iw/eO1fB7C2/LhP/4dnqbf3MW9PofKtXfj27Dev/mxCf4v1v506bfnb7Zqs8qHoXoN
+B8fHt/at+A+/PbWhiqsD2v39o8P//KeD7/98euT/seuvzVwsDB+g89S9jtnMRaYUfTjh3z4rXGt
/s9ljH+XlEmKKPvnMv6vra+fLXz874/z4zDP374Nb97DbX78/j+f+5ej/3j59w+/vbqxDe8m02C9
f3w4hudm/fBb5V36z4XUvZ/8+PDjqn/8q7H/499/eQEu/8srP/njV0v93dL/5Wj/cot/Ogmu8f9d
9P/GRf939/13YGfP4Tn/kRE/efCvV//L9b989K+89k+HHr/940NMk5j9lGnvD/nPT/5ZXvz0kbdn
H/7xAce/Y4QSnsSYMsFwAg+b336soN85IXGSxDHCcYL5h99aN4QSMpX/ziUiFPEYYxSz9yXvxh9L
9HeREMQEikXMfiz91/VuXbNq1/63Lf7z79/a0d66qg0eDgObd/982/tBBSKExzGGhCckoUQQCuuv
z/dQ6N7f/b+KqmcuXhepOmTvyjLKR4qfktamvCu1qpf2rV3xa/MlGbp4V0qUpEnBr+S8nItkVLzf
dj+Z7k8OJP/kPDKOZUzhHyfJ+/pP51kCi+aQxFIVnmZ8rNIxLq9RtB1jbXYkWj7OFb789Zb4T/ek
FFMwBgNH/LLnOMW1LDYqlXXi2rfmxZTFqoaie+RVarch64r4SiJXKTv2Z4qrfReLtJn4dTvxYxLx
45QUeRRFt/PL3xwNSu7/cI/kEicUwX+JgIr9szmc96PgsUkUxvYw2CHn2TY3Vs1ln089Ofm2uMET
uUS83cu1Vn+9/Xuc/8/tJYNISxjGEv+yvWhYN/W1kErPQ6z6an7CVTErY22pptlcB1rd9YikrW/3
GIVB0b456MQ92iaozRdWVY4dk1VcR7Z4Lo3dh0aVZXGQ/gtqizMm6yvF+Ipam5YJ2vkRX3T5XLBu
z0xxU1l8YXH0fcD1QbZ12jdXf31BLP7kggmCyGcCEg5S8V/tK7t6GPCGpRJsZco7dpr74iACu5CG
X/eSjipZ1ldHhzs24KMoxKzEsOg0FObOWvOy1dynYbDpWJOnvz7cnxk/wURyLCiWgkEN+Nn3pWhk
7/tNqtWhUg1YHMvGvLzb4m/2if/MCDgRccxlwhh6X/8p5/w2MTpRyLnF06t2YUokzWHt6kbpOuxL
F2d0ENesuaGbU23U53ETLpMrLox3j/1y6t3OxGJIZ7eVivOZp7Q/iK4dleAYDCjJ1dj2eafRK0Vt
Ct74FKZG4SXKw9ApLc626q7pWuSeb1ktmteWFjuW1GmpuwwsMKqeNZkPfZ8WXhydNi8LMY2qa3qZ
UGsUJU2j+tZ8RbL6GqZjFzauopWeyAYx+NfmIu92/7VkJj+Z65eSaYz3vFuhXMg1eggBfy7HNo0J
vlQr+Gkq8edwcZFPR0aVJFGuJ5Q2Oj77qmpVE/SxME22NtirjbtHg/EpDWVyXLF9pP0XTJf7ebOZ
bHD61wf/USx+OTjllEKRxzzBmL4Xm5/8LAsTrwW1UOunKJ230amGN8oPPlabnbPg+K1gceYkfdXm
qlyrPl2IpYqVaxZFw2EqXZ2VceZdNKmtCN9ZmZPZX7FRetXrud0VhVNTNap4XnPSiSst2mwhOKXs
tpB9Rnh7GDn71IrMyCKterRzHb+ONDmNHU4lwrukR1kYx7wcbR5xrMpE31lcHCbR3QtiXkIRX3Ma
n5axz6siuqF9+UKKaVVFW97wLcraKrqnS3Sw0/qRJO1909V32IdMtkUqExdDNvHT0jWHBIuHpk6s
wvxc9eTjgt0zpZty1Pu/sTz7kzLzXj/hhzHJkl+7bDSOXNttkqra4h0uliibBvo0zSu5DfWa96z7
DClW3iOkxx3ZzL6c7HKZ9Djko7Nf+Do+dwjh3KRRurjpoQ7ypm6KTz4esZqjNh/q+H7xIo1Z90BZ
gdSsyevc4quRF7c9HvJWpsZur4W0b2Fj3dnGs1A6OdZM1DuEqE/LuwQf2Lze6MjqrK9Hnco4lU38
RpvdOi+lYiIK6QRdf4gOiMbZMtMTLoq8aPSOTn0+eOpSvyR/Y71fMQrBFDoPYIEEx4wLEv9SCBNO
+Lgsm1DM2APR3Zvj62tP20MzhSMx5V5L8HuM8ylJDoMXD5Fu7iDSj+VGzsEUf1Mv4/d6+FMe/fM8
EIwCE8ISJH45D3PzyhZZSUUboopoOI1D2A1QjDJieDjgMKcIHCRtddr8Y2nesBnTaiVZV45pxL6S
he6ldCrCj9MON31Omc49GvY4jg5FdC6HUY0owNuHXT8laajhLaLbOUcvEXG7oal3f10aCPsVBP24
FOM4IRhJxAh7v/RPxQFvfTN2JQSFHBE/SX3F4/UBL8MJT8XNNkGNXdh3NkD1JWxWBS+lYnLHt4Wn
AcVns1is6FRuaqmpWpJ9QenpvShqN5UHl0y34JxOzR7vZqyPCbaZMeZOlxHEa3TeFvcU40pVRZOV
RaXqRPbKbYEpOWe+nnuFu/g8h7CvBbnqqIiyEG8yH4l+XDa0i4XbrwlXomliCJNuzKbYpzXr73EL
lk7a6Loz6Hou20et17vEaqr6OlH1DP1hxs3BjjgNMcmE5deSR5/qwR4hhE4RxLfeqCr6e+efiyBC
vo5zt1vzgSW71YhjojflqzVdeWjS0hO6IwU0tRi1e72NUTpyVVfMA3YMd7D/ATeVKunDBKbGhUyL
7tT202HVaEeap7nVV+s0nspuhEwqrdrM9jk0JO1MmyJ7qTubGhHvi23Mtqg5zOV6oDH6KHhyHvo2
d2u3s1XlVAUP4JtNKyw+TmZW3rrzzJtMdjZja/tooPkaT3b1WinOQqZFlxv9pumwaysN7cx97Jok
iyP61ZFNsZA8rGL9xE2cyZFeAuxrmIRaMaYQDwfAjyppyJnqRyIAJ1dDHuk2k5t5cUmRjmOSNggs
DI40247HTLU6HCeSpLMRX0Oy5V7gp5lQ5eZh57dI0ZFC679ZiT8UY6aHPk/m8hjR4Xls2Knoul0/
13d1yc51wLsBJfemFMe5MndbmsTjW7yIB7fZx1AOgGvwAb8/xbqTNTYVMt5jrPMI2VTXOvXAd4Rt
z6awAGGbcp9MtN4j/xLVfMzaRXzjogZ3VRAH5MnbsI8nes3JuF9MocoWwEc1NFuKCnQsltbkvIaI
amyW2DUbF1iwx3GEWATTrHUo1X0lk+uEV4d2MGdW+10dolX1g/+Ex8pDsb4zLHFKmA1wpVWo1Gkl
9Z6jbwNdP3vRAxWyqXO7tWhy1+usxpldF5xhFJ2WKNkl05BLby/Mx9ncFoeNMQjJJJV2zCwEbFuI
B0jW/Sy+dwJSoSq/tjXv9yTAedPNEWj2N9ah88KGIyRoprcKKxEvT3MFIA8Vfj818XlB5Z424GdO
joavn6kNx5mjvOm3vQyZKZtC2Z6dehodAL7lwdIjrkLez9BruXugizvapUs9c0Au/bHBMsUU5fWy
PK0kqKmPVDfKF891rlsVQwf1UbjdYPt41nvSAR5lKPeJzq3vT/0oT4X33won8hDWLaco+m7jPpxo
Ql5HqwvFGyt37qqd1kEltmv3dW36E9yVNpfILEY1QGeo82lHKex3I+pHV1+i5Vl3qihaVUV6H/ub
Yq4Ua8IN4jdls/cupIVtG4C6MvV8hECI1HvVxsAZg7XZtDjFer33rNtBLThGw6Pv3C6Wy4HFxWMD
3ikZ1Ps6h0K2EzXfe2TPceJOIkKQSUWO2yqPTFBt1wgV91ynk47Sqa1U4+jexAA1QzgmVXOVjHjX
WO5V+X4Iv0Z5KXQuaKU0kcteF+h2HqFkLd1bMd8IMF9EW8WiOCtdn4+83LvYHxfzXJnuoWwXmxJv
094HSHbAFGD6qmDHbraHFsmHxNP9IOTDKvmolj7K/Y/KBA/AL8S+rHWxqAU/VqzNYvTC10BSk8hH
4qxaqjY3G9wA2B6a4udxmgE44t2ow02vUY7NG+B4KATRwfkBHBxn7yGM6gRYOTSipN3UUOE0GVtA
tCyFN6mOjZlg7WNSdqeue5pFkUbQk2LrlOxdOtVPpGrTcS4OXsKj7GV2y6FIuryTKG+3k2kBQ+nk
Ztza1CafOhbv674/1qX5/l4W2baqqNsODRtuNBlvEGmV1FXG0Nc1rk6LVut0Ea+0KvJh0umwVcoL
piwUYtHOWcevSCmzeU3yYLha0ZjNsd8PGzklyfYaJD7LrslQsX4s3/PfyfYaWPmQevll0OdqHI9k
iPcQw1lUb6oTNpsN+ogG/ZnLHvwcstDBtrPJEVl3sjrVGgpvzVQT97sxQjsOQSO2+FNXmIsvmDLJ
orQWENKgIfT2EADSD/pGjyh383LoVvEQky5b9bVm7gZt37jflyXNRmuUaSI12/bSufpQAQnrSKUS
QDgOmMuiX0fzZYLqOddN1tlc6jFzNCjAemlEUF5xc1jcBjW1zwGtnBztvw9s+iahxWYRtd+Fdk26
uulLv67Z0H2pp/pu3Ma0icPRzV5n1fCtI8vz4plVoZxeB93vaL3Oiqzm02Y6mUUj9BoDoePrb3SN
8LEO7NZO4dD3zfeQlPtlqA0A2mFv6+ouyCjvKNpZJG5Ws1vjJU8w9KOBqd7zByDoQGOi/XtT5Vxf
FYJ9kgZ/nnp+bHGdj2Vzw0KbmQh9JhwQSWXSKrG7ecU728WZdXGVzpU4R2wXU3KyiJ7WrXucJnKO
u+LmXQKRybD3we9HtkEXp1lUMbXG/DqA5xLmCoiYulDuI3FLnwoXXwk+fUTz9mT7Jput81lRRDGE
HPSZZuzxodHhqhLEKyErNQ9q1eKTr/SurU02YX2D2viKLpC5W7+P5bAvDfC1apZph14BJZis6ESv
CIYU0qx7lqY7a8TfgdEr7u3dMFuT6ZX1qufsiNb42azyXHfsGtgWUussbga8r6H21jHEXlTfRXS7
rHT5KAtxbLbmEEhxMGN5PZ1GRj57cjLNeh3RnK9Q2eMVwOTwlmx05/G6Gyt9jHx02EbysQM60q3F
cRinjBOZthvLzHDskilrtvgcleyq037/Q7+w8Hc35EF3h7a83/ro0CBx1LY5OK6PK3Dw92Yqadwr
SvmhjycQAmk2T81h3MjVMgKhh7BnwDqxbA5TIvOtiY4Sr+eGTY9TDC1WRgdZols9VpcmArRWs6t+
jQAnY5LOAzkPS/Lwri5OfIEcWVLa4l0Rk1Tij3byI2AIcSyq7pEu9WMfXLpIRK/7+Y60QKcG0C5T
boiaZen2cyBRtmkPF4qOfbfxU02ic1F0NRAwf8v65VjRvlWgo1b5MrDrciK7Bg5dFs9VvIKlAXrm
sS8ecJ1craEHzSKAl0H3nSv0eeiifFntS9PUl9Wu38g46PQ9WKeFHPT4KbJRPvvwEMef2m1NN6gM
mpzruDeqLeVxLM1LNyb35d58pE01qDZBV8n00VTQv/UIMmlh70QPLqnwLkY2WxDZjwvfD5CnmwBY
ERcPSydvHKYZBb01xWS865o0qu1hZGHvIuinbUCTavr1CwbUoNh7eYX6N5PoYeKVautoX5V9Nizu
oVhCVq7kYuj2VALVAsX9CuTcrF6G/QiSnyPAY3GbJV06EeAOvoUKwB4tyB4TqYnSZrsakm9y8sfB
8OO76MuqsBcGmjsohG4DyccYciWmLsWdyPvJ5ZM0akPRTbvWX0O7PQ21h+pY2xdb114NcsnlNK3p
VLVv72U7+EJAzi6vTVRdb2bX0OhmrjkIjSDDkRpwV1mg1yBMrYBr+jnCmRRo14O0NoMgM0iu+m2b
UmPsSyX7J2yG8dpcuAiqB8BD+nQLcGloumK5o8O7rC4fcA+kwXOgz1E2L0uWzO3je7QPFIAiIBht
7DXhM1MxQrvJxlfEQenpK3qyoNs2nK37zsWf7SiOdipy48hptoBieATg91kMkJ6sh/be3dfUqzpU
F7BoIrppB/0sl4J+X+KnRnwVmr4ib75vC72Vprl43O9M21wVo3IhPiPZPNYlVMohS7a5ykTbvU0R
GlW0KDIAQkyi6akiZUjlhM61APPW3SeHh4usE5QGIX1Ka5AtebKvxygv6iaP6/muRe4eNLoxq4r6
jm6821vHyzzGPG8SpjO5aLqT2zypSkPH9WsjMz5NImP1AuJ1bK6FHaqjB31MxQXGu3ZuIGvbpARq
PFVXLghFY9zcNBEfb+cypQizW1R7fivrbjzyXraq2NZzNHRaIdrEB2RE/SnoDchWM3ziCE27qkjY
RxvA1l77Gs4Kf+rQR7dhgYai5dcZzTLrkDwWvXmRgFjnotSAIcEOnQxGAdC5rwLwt9J2eD+mbS2r
C9YRoFHefm87bYDpQdf2G7tstc8i1uIjnGg9J137UMfFvJ91We5I4oyyITnOpMqLVZrUCTqrZr3Y
Zu3gptN54HWn6sbsExTVGUyPLpt3+6G5gzDPe9t/YTAPgL7ivy827hSz7KMM9Lx1IUURuWYD+diP
4+dkk5+WiigYW79SGQPbJskLa8UdcMJ2H0lusq1t02UDlaG38rYM/UUE8Qno18lv8alJ3HXdeSh2
Ec+0395QNVm1Ru11Nd+VG94hcOdcQ4YKGoOuEd0Mhl0nFYfgSRShfXGcagB/C9LPFAB+vLjDqI86
EKfGmPA8JNqoWJNrwW2j0DBnI0igfdQOqe74BW1TyOZKP42jzvv4nUQEu6oNWIsZ0JguC5xogMD5
QmCilJmFPCwawmzr+ikFB+MDhbQHFL1CTbcmpSQulYyqB5+AjCLaW7w1LsOMRaqopgPyxZUjOlHI
gVPLWeYtXFLRGn0H/fySFEmksJ0uYUvUsnoV++h1BPlEFSJUGWXJd96syX528sqw8gb77kLn+DTD
AGTwQJCxz2dTnB0t3wGKaqLbRXeloqWIUzoACNRmX09iSusG8LTeQMfScZ3RdfyyUiA/bQJzAWwr
nHmIvdzW7SOtOpgUxNsReLkFVtLH7tTW5UNigdbPaE9tpHe+FumIunyhgaWYDQ0o1DUUbztcMHJ7
Lrv9VPU6LeO6vSO4eY2GHQyUeDaXX6hYD8u4tCrMfAWmMEMLnjhPLajABSueR03fCmp23aLvRGSy
SphvvWgfgREc+FDfF66uVRiozxoQ3SIucwGaJ0g6aDOqFtczlfu1Lb2SxXhXMXM/1BqnSNrnqCZ3
SNZzyquWqkYvnQq43Itp/hhr7RXysklDg0BkqLe86tqDnEZIKDRefI8LEG3cuX+ao+JTxNejKemN
he5s1hJIo/maWHw9Cgnl8mvUYaewnCB1EnkNkKzZO84PSH70kbutixarYTgvkyjVWqBNFR2joBvN
UAf5ha0ZQIMqn4MZ0pW9ULb41FuwBC0DtBGPEhWzKpNJm65yuOs1CG3wzRV41rA2Wb8iEDSATe2o
ieKULeRd8vu0toBPE+nMEVuz06i60Rzku5kD4qMLgHrpKjCHlHYXDe1VN65PIZTZ2gp7NWz9Edgg
zarwMnG93YqunnIikkoRsqS1m0DQouRqnotvVXBn6aw74s9gmM+rALFrNA5mR1sBCkVD/bl06LXi
85oRF8H9l6Cop/WBbuj7yugLQCXl0IKgC1XQPtHUpmQZutOUiFYtrPu2BZB128kcSNGzbBw6Dul1
B+C/zOshLKoh+lLOEGDzJOZMB3NjGYRGUa8nT9pJ1R5y2XeAiHA8pnNPLqBYOdJNwDR74Kfa32/E
g54QvASKA5xyKLb7bkVU6YXd++6lFhS4FQFQUszLqtbkI5kALxVt90z6KpVzkqTlVMEwA4JarQuF
boyGqy2ea5hXLnueFCd71x3HNXpLvH/2UiRpXEISjHqLla2FzWOH7jcXgzSI3KT6cv4YVjyoQVDo
3TNt9xMpjrW2lwYKXjPSKvU92KuPYURh4Qwi+RYYvcKu0DnSkAFmI2Vako5ntDkBRZsOowRpatXs
LnRfIoRhONBaEHUqBylVjg6Yqe3fcSo9tjOpFZmzScN0vfYR6BNhmADiD1HahZBk9djfNNV9hcKL
6HmStb35vIx309h3ecmRVaXpbqz1RzMDTmn51Urm68HbK+FA1BFr2K4W09+uIbGp30DmklI/TYyT
bGTQQ7Epy1vIKWYC2ncEetqg22c082MB8HzXEfoklvqqAeiHkKC7pgcCMpnwxSSgVrftdhirGSZ7
sz1K0t8AJarU2KzAwQfYZu13Wyy++S3lzXUtBLQ3YV+nDjjqNAacFqKtFa/xDVoNaBktP2/e3gYL
A52GUpKZugzKRe0VYSgch3chfSlx2GlXWcWLBbpS/1KIzmWr8CJzo30fY80woJArKOdr0qQgFLNs
aVq786a1cLt5j5okpG7GLLM8LkBNiBpFJg+xr6dJwXhMpz0dxrwAsWu/seWT62Z8TfnQ7seqHhVa
2uMEI+rHSvM4bXu0Zow3XpmoiSBuO5Y2fG6O7zPdwvjPs0BRvm5tDLJa0u1LvX3qw5px39eANgH2
NL55HgroHnwVd8Tcd1js4siDNoP3pLcFAMwb3TXjeSLd1w3ALUyku0LitA1GqrqMSvgewoWbKb7e
WDWpuCHfDWg/HR+PwUdv1TQc1zGBmiPpC1C/OrOhJ6lbQeCYK5s7weuUzpDSthy+aTHdy2KYgbzj
m3VaXuqp+9Kg2uzQkniodCIlWwnkWDRFznuwmAkriFvb9NlROMqmKyAAA5A3GO7U0sL6WL1EtlvS
xPMi3UCOWoo23Vp+KIQGNZJEqqEGUnEEYDAXYJEexg0ptQnILKAQVr2pdhixm2TYETJPoKFAE/Kk
edVz8Ti1OB8hZt8ba1Pop86vZVoMaO8bqIJ8paAvQzNKZbSwDCcdT538tAGG9A5kxRpXjbKg36U+
TPER4f46kk330YQqHdzmziYkIvc7kbASvgEEL8jZL2ocRTZvG0oRLneUTQ4YNoiFzNT9Jcj2dohI
fegkDPsj5JKTTyBQtPuKY17fwndH/P17GcQ0ejJrNOamCJ1qUmBaXDwOrO+uhqi7McPaHWo8wSWa
ek1JzS9kiWUWgzK2a0aYfzSgqMNc+9HBd3eglDaZ05DEKwaFrUaFovC1mRBrmHZvvTkgvkfFdDTA
lGBWzy9iLcgR1DiYGkwDcC4Me8B3hGDQicO4a5F47HkzZWUU9RlEO4KpP7laKzecymQfUSgDc+m+
FgvEKSAbxcN2SLQDWB09Tti9tok9iV5Ahay3FHpkRmN917OhTqOpuYRFnH0XchLGWTHfDGnPMDn/
b9KtbDlSHIt+ERGAkICXfgCSTKczvdvl8gvhdrkkAZIQi1i+fk5WbzPTMx0dMxF+SSfGoO2e7XZb
1WdtGyAA0Y/BnofhAG3InqjiDZyoLj4OFqx8mUYf5PeZyEUXcPFLPyFHCINN3ms634iwz6WHJSLM
+kw3znZ0xBsKJefShv0OFltYEImYB2BVmE8VLg14dZYG5Dom4jyvEL2VdkGhm6G6iWkXFD5BgUur
dUf95cpyjCozIQDP2H5l3lDvW1bxzNPuyblG7bZFYCji4DVu+t08Tzs5pN+gZMx5L0BfW+Ug93r8
a8Xl+2B8VhhK4hK7UBiXky39FiT+rc/FoV6+9hTEf6QFRM/adlejq/Kg2uJT2m4nMECSMZ/deRs8
vCDePphQ/bVMGpHBvVsyusghk8OszpSgpjflqvX0MjKL4VQVvtZflenAhHxs6XqBVCZDqJZkv7LW
lom/9ZmCvX3lvA4FzBt3IoHEQll9UtKyDKJy1qbNJbYI+ZatjwnRtjDa0FNkJ1M0NtCZjTcMFIz9
orMUx9Mce5m1Js60G/c98lVi6L4FXr1f5qImyaOu3DugSpxURe2SRwqcXbAgOg9iqgA96JUek3Av
0vatusxDsySnyYrSl8EMN5lnS0iTY7CejdcgoMMvYms83FXhJK/kRW7va5h0UBcFwoYl9QwWdHzH
JP3OqH8EtqSTPx3H8NZV5osbzP1CFsgsXZB1ClvLWXJyKarvupmj79xzyMS3sNLXzbo3sA2KlZK3
pEcOhzeeyDZZ70QXNNlMk7pYYUnk4ahe4nncdvFMPqzDBBnIiUy4IB/aGSbSyxjSz8FZWxCyvlem
QwWLAPfWzrvvGRZTzE+zBqnivfqwyXY/E43VW1u45ncq7qNM1fNNrcbkaoMO59eq3V/olDTqZZhw
fBnJeCbT+hrFai5CJb4lM5Rvf5Yj6KHO+qWCvWD7s1TtQ9ymBy4q/KV79qj3HXEKszNR+6EEMEtl
zZLXncHJQh22MRZ8Lmz1Sda9n0SnlDMfnFYn+0GonwO7nYU/0yPqSrKbW/mSzCWbJCwankaHQW/v
Nk5eIzo8zbF7VtbdTAwJDgCKDIbQ9uDXMqfrRz+4+kFTRgBFZrOPog54Ml4JKM1ECwjoH8RLgzz2
QWGjzyGA2zXBDt1YdJyZxDHZPFa8P4d9wHNYRw9iDp8Dmw5Hf+12TfA2CFCUqoatMSuA22k6SmPg
OsXxi+trk0Uao6nqGugi2LKatBsO2quBTo++BRvYjMcBlhPIQ09OzoVvT0aP2ZQ8k4HsvOZR4awA
IViPcnV7JpBfbLZW54a5FIx5Go6bAVG3dYdTGpszUGVkO44AQXrLR/1oWrfAC9P3i0rdng/8Sxh3
z00n8tamb10nbteBfEHReVi1v+7UCIxPZojf404r/+AR/+jX80VIAlRdvOHAdXAt66qMwgkvWaEk
wAG4HQj53FQgkGrwr4jhmSL1eYIaGjJ6s40bikbUvBvl9vVYvbYVoo9Qr9bRf2k4cgGkHQaU6viW
+Ie++96p5S5YW5QQKLMhuUFu6iNotg/ZEBhqQwk7YTRmjzxFUvCquqMpO4m1A5tV8mZlEdBQD/En
BTIIpMgZCAsMtC2P67D6gCtZ2XM9pNOBeLN/5fr4maty2oCzrcUhr1FQitSXpYsllpDkp/RiuSXp
BtCOI0o257T250wN7iFNvLc+9IJMQmupbfw8Qh2BcMNeE70gzTYBNjCHf1jjkKVOg1tiWSYeuwkr
jFbly7vVyz0bHSbXA+eLasyn1D35q96HUU665gwd9MHM3RmOqlPrmI3GWhCYKJPIF+XcGwDlo+FU
NeS269brvood6OVjLJddtDbDkTY+y+XFBqsUSmQwIszh5gfWDE9IgryHVdzmvo5eN8+ihPQ9djwW
2bL0a5EmwWFtlqcf6GHyt0OMiBnSCMmZW3EYDdKLfYWje5PNfbfyOzMml3JctLVZIcggrzjdBChH
Y7+UFU4IzENOE1Q2qaUsp8YiYecDa0K5ZCEpyZjXWn8fxvl+ou7ALZElG5HWWOPuKMbmrb0Q7NEk
W+Z55K7rjC1joverUB8ztWefCV10OridXf2kYGX0lKY7O/ADMbPOVqGnspbqrXNiQanCLu3FFe3T
BeWorkuV1le07U5jDaA6RvWViLqitZpeUVPfaE7kYWMHwbFrJ4a4CzJ8MMHtwaNNA2eeknyArvea
iAgcOyR9SRGnyWpeNVkMA/+2TaBBjaN5MYbdz73/4VP+VtHphiI0mIU1ZJjFz5vN3XtCXrct7yHO
ITbRyvQgPHplfGTJcBrv2sG8TCnEtCgKXR76PRhQcCRiRLGevOPYhVNpRw1vbZ0fhtmUgaL+xXpc
s8CbrxC4eUmqzoEYk6AwfnrnVSyFSAFoNYmSDGqB0REdEhnqo9dF34Y4OtloOgS0xat0QRlDIkDS
zZwWY+tc1BWCqtOUk4GdNkPpLmawj/BOtguCYjXj14DrO12HX/0hj1tzc6GI6woDb7sEaJmHmfDj
5b3iYjco9i2Zety5OikAnV2b5Oj7CQTIs6yS5Dr2JVy0iD1dR8rM53Cb9zDI31wA2r12L2OFNIVg
nyIht32zPFCkgLKxY0uOKHiYWz7IjGgwVSqWnUrGcppVmPU+afcIaV+nE3LYFSwYx9dDAI8kTLDI
WFRvTzZgNKsoXHIglo05kcewN9PNgimaeD54tXd0tmWZIUmXh/11YADzPU/RQqQ45K2e8ZoKcZ5m
Ut+HyRy2SN84r/15qxFi4qR/TCFT4jkHk80wXJOmivIlhQjOieNlM1/MjXEFE1QNxgTGi0Yw7tbB
XoIHn2Zqla8RRLp81k2QNWq9R5eW2a0D/+56CXdoNrzwhuG5pZrlfPkQyH7uDchsb3lfCsottJVY
5IhSmx1v3fP2HLaryNAaEeTByuFxDfE+8QEYOw90eW2v5SWpsqb9W9hXu3StX5ewxx6MvJNNOCJy
Jt1QCnq/MNYgxsKig59WRdOa7VGPQBoS3nprK6ymAIwfxAOZDBs8GApAgSWhEcY5tD1iMlyihvCu
yTgmM2/T9udWL0PhxuFWOh2BXEHuCb/PXnTPEpHeOA6AvnrVcJjbzzqNkLFr/H1AviFDSPKGNDtm
dH9uZJMv3eW0ottJjRL8RXQDdsZccgRK+wX7jlbt1zgErA/krekn7Pqq6TPEtm45FI7SccBTgKgy
atlZNqBW0rBbEC+GfF0Li9bbcv5F2VTtkPx/9/02m+Qq9gIiNTSGEVQhZEdlo7A0bT8ANGpd9uxZ
NWlwbpMqPZjx0+lnHPeHaWxZMYgBOSsLnIf4Hh0v8hoQyFRGSrhr0uPMcbx9VVM1Qb9CoR0wzVnI
2GcHWtiBcltY+JlTtdyFgj8iuXLuvIsm9FYH61jYBXPG6g06WN18JvzV0hhGTaCubTgfFxKpXSjj
dheNrpiNQrMeQGfGhUUEw8PKT0aoZ4MjpVw9Vq7yPiH0OlH0mpPoxiR9IWlVw/VSH5ox4KMIUbKk
RaKnNtipujovnkMYQ57FImuEtVK83wVYx/pE+MGHX7EX0d2CcJgmU3qgsrZ5z6DUw8d6RgsCUnol
csQ7V20obFGE/orURyQFgiB2Dij94jUIbLZwVeO7ehyO3uRn6SqafLLeL5nRXzuw7n4JvP7SS/Rh
ILRJLn7tafz9409PRuHnR9PdH7+8tET+8en8Wy/lX161/zSXZqrh3y+6PM3v98LD/Pp0lx6sf/nw
p4awv/729xapy41+9EY9mT/d4m9d9Fvv1X++0f/eYfbjoX40uP3VPf6v3k70jv7TcP63UfhbF/06
Mz/aan/6BwAAAP//</cx:binary>
              </cx:geoCache>
            </cx:geography>
          </cx:layoutPr>
        </cx:series>
      </cx:plotAreaRegion>
    </cx:plotArea>
    <cx:legend pos="r" align="min" overlay="0"/>
  </cx:chart>
</cx:chartSpace>
</file>

<file path=xl/charts/chartEx9.xml><?xml version="1.0" encoding="utf-8"?>
<cx:chartSpace xmlns:a="http://schemas.openxmlformats.org/drawingml/2006/main" xmlns:r="http://schemas.openxmlformats.org/officeDocument/2006/relationships" xmlns:cx="http://schemas.microsoft.com/office/drawing/2014/chartex">
  <cx:chartData>
    <cx:data id="0">
      <cx:strDim type="cat">
        <cx:f>_xlchart.v5.35</cx:f>
        <cx:nf>_xlchart.v5.34</cx:nf>
      </cx:strDim>
      <cx:numDim type="colorVal">
        <cx:f>_xlchart.v5.37</cx:f>
        <cx:nf>_xlchart.v5.36</cx:nf>
      </cx:numDim>
    </cx:data>
  </cx:chartData>
  <cx:chart>
    <cx:title pos="t" align="ctr" overlay="0">
      <cx:tx>
        <cx:txData>
          <cx:v>STIPENDIO DIREZIONE x REGIONE</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Tw Cen MT" panose="020B0602020104020603"/>
            </a:rPr>
            <a:t>STIPENDIO DIREZIONE x REGIONE</a:t>
          </a:r>
        </a:p>
      </cx:txPr>
    </cx:title>
    <cx:plotArea>
      <cx:plotAreaRegion>
        <cx:series layoutId="regionMap" uniqueId="{3499B93F-CFF3-499D-9E52-54FBDF919250}">
          <cx:dataId val="0"/>
          <cx:layoutPr>
            <cx:geography cultureLanguage="en-US" cultureRegion="IT" attribution="Powered by Bing">
              <cx:geoCache provider="{E9337A44-BEBE-4D9F-B70C-5C5E7DAFC167}">
                <cx:binary>7Hpbc6S4tuZf6ejnoVsSkoATZ58HAZnpdDory86yq/xCuHxBAoEQQoD49bPc+xK99+xz5mUep6Ic
TpvbQlprfZfl/3xd/+NVv7+Mv6yd7t1/vK5/+VVO0/Afv//uXuV79+J+69TraJz5mH57Nd3v5uND
vb7//ja+LKqvfycI099f5cs4va+//td/wt3qd3Myry+TMv1X/z6G+3fn9eT+h2P/9tAvL2+d6gvl
plG9Tvgvv55M9/NlfFMvv/7y3k9qCtcwvP/l13867ddffv/Xm/0fD/5FQ2yTf4NrKfuNE8QTFBP0
xz/y6y/a9PXfDme/JTzDnGfsr0dR8vdHn186uPxvEYW///bfBfRHOC9vb+O7c/BKf3z/85X/FP5f
D/z26y+vxvfT59LVsIp/+fVmetHwFOVM/tcDufkM/+b6x/v+/s+L/l//+S+/gBX4l9/8aV/+dbn+
b4f+m9D+6TX+tlnwHv9/o/4fbtR/v4n/yPHiZXop/yiOP+3j/3z07wnwL5f+T1v31129efvLrzjD
KP5T0X3e5G9X/vsS+dNF7y9ugjvg3yjBGcliltGYo5j9+svy/nkk/Y1mGfyH2szSOE05VF9vxklC
3fLfeMzgMpbEWUI5yn79xRn/xyH6G0/SOEtxTGLyeet/dKWL0aE2/T+W428//9L77mJUPzmIBl5m
+Otpn5EmCMNzOGVZgpOUxTiFBw2vL/fQ+T7P/l+GdXabspSIzcSZaNmPQEwl2npZBao3Lmbu/UHF
fdnqehbnYlvqd2cbmf9p0f5NHIRm0Ir+HAlBKccsISSD5eApzvg/R1JvSW2HKUNiC3QpeNjwsV/5
ZQnI5T5FpqSk3kRd1Udn9khnWPhe3yKLvtrJ3iBvGmH12OR2oodhjMpMRT+UnJmo604LN2dv8xj9
zDhdBU7GTiR9or80YTlMmRzztrttYzwWA9JGJFF/mmQ3HWc5XhyhbzT135cFV0WUNpNoCR0KTEvW
Lvh22IammDl+XZvtfljWMhv309ZiQeceFQiZOp90TM9b+FCDvmkD+1ZzOQq0sZJm3eti2hLV8oBG
etxQd5Q9f65qH3a8Wr5UvLo6BAswxss+NsoXlfZn0g+PYUyuLaVHLOdDm8EZuB9OyHa3XqEgmgBb
F7f06JmtxBraYu7M9mDJvOubqGxXMn4Z0yD6vj+PdVfnvF/d3iW3jjY/+6FK8g0Xid1nbXY0GsPd
FToQttPcO0GSBAlnxrSMqxTes/uQfp8ptQiFuSnCMJwoRm2+anVdI16oiFV7N+lrNchBpNw/1HKz
BzQPhdWRE6FbDoASrVB924mqpU/VNB3p9EG2aMpTubX53GxpOdBkFGNlgojV8NyN80NTV7fN1r0M
PsPlWEWdsP3K7jb5WNt5KM0Yc7Fi9KHGactRdzdvkDV0ap8GFj259X6K465ALt7JFFGBog2JzhK3
09vIzmro9mi4nb27Jsm2Nyt1Balyy9Ndz0h1cmSxeYu6qyEdvHmLd1p1UjD1LZYdL/Vqb6jmlRg0
VmLoyWlKpZhwW4uVnbLJfOnd9LIazPKtjW9SPf9AaiO7YfWsyOYB9hybNZd453hVKMro7UZDTpaR
34xsbMXos/S80PWiprlYe3i/W0KbWCBEhxJVctlxRcyB99XdtE03JrOdMIh/41H6ErNOTGSdDl1F
yxlt92M7KxEIC2Ja+JD3Y3Icl2gS6VT1Io2YuW0qWSDf0l27LscoWpqcklHmEc3uWTXvkOwesTFS
GN4f9RS/bWH+FurqTdPQ5fN2IW0f71TvdL4p/TZVaSuWtftSxJmTop03J9Z6XPf1fGnDsu2GeE1E
ROsvytc3nBm777PtC4TcCl2TSaCk3fYuYlkZbeEm4u2a27pSgg6PWZedI6jiNQnhtkUQUxNGLhRP
buDbhuJtX624yuf5pe37UTRRk6995wVUaTfZbucWNYhmcmtpXpK123Zry/a668fCKGwOU1vdUnyU
CQ5C+UtDpRSbX+DZdLmjsiF5NpLbuLaiXdwTU3U5rIqUsq0rEW/+IY6h/DlSrZBxfWeRfx25Sj6b
AHSI75Ftp3yIK52rODbCQCiong6Wt0ikLu3FVE/0JosaU/h2EJKkOidNJmIWtj1OslgsapInmdSH
Rob50jTftuxu2cb6i9y3Wb0dZ2UuocpJ4twDT6XP2w1lBfXLQ09Zc8Aj22WJnEVaeWHMluzqOvme
DRvb0YTtNrNMYuWNcGSM9/EUXrIQNYI2zd2As6as3bBvbfW1M5MW8+gfdEhfZnjKguLmpmL2Zdn6
WnSYPakp+raaYRFyY4dUdabQmyzcOq+itfEs6u3Oa7ack4IkYgzZlJNhcmJs8VhGfWxFveCHJjaA
W9Pw1tmkErOj1W6kxbgkt2+zanw5sP69ktu9X9smn9Ha7mJazMNz2tXzrfo5KqVvsx46oZ2PNVZ8
P3fhlADM7qSGxKjH7stIZX9q1Hobsfam67d8sbMUK+22G6ezr3JdnupseOIrIUUW0ijnQ/O27gwk
U4G25sjWVGwLrYR1Q5RjPS7CSEZyeKMdh+IXNcdckJXtvK+/OqpVmYwAL80y546vL1HSz8K18w7T
pRZu+0B2nkRg64dNBg/pURvRVt+sxXdqQl+qrCuTJlFflkSVC+enAcFljerWoqdRDDVdP2U8ucw4
ehybRxbWq7Vyz5E9TBFUtF99wdy3HqN8Yt2PJJCXQAEUMc+hkz9WQ+lIQ/bOIilQHDcFtIYvJIp6
YefkusrkWiWjEopGLw6xB5UpfEylW2ENlo9VrkXDq8tWqy4HVI/uar/cDaPTpzDsTddMpdHRY2uH
RnTT2OZIK+E4Eolbk0fdb0xAf5sFc+qp1+1t3acly9LviC/p/lGSlhSo5yjfgseiq4zPEzwCnNml
JHyjZx59r1tIMNvN16VdQ56FOZf9Zm/cMNa5Guk+aREXeghFTyCx+yH5KjOm8+prnAUxk+51i/2W
93h+nBls8MKwmNc05HWiv/thm48ypXmUIegwdl2EDfzL0maiW1RUVFF1oqMD9qGr3ayHQxTHR4Ii
oXWWPDAj+jpzIu5OMQY6Zp8rjj6aZBjKdB13PG2TUjHsS7K8rfUxQ6m8oH6PmJ5y35k3w9NOLIY9
9ONSIGAEB7rRMtFAjThF+dgs3cErDNv2Ter524CkKeWayFwx6FbO1uNucEQokvV7ub52rOd5Pblv
9WrqYhkV9G5Xf2BMTam78HXtgeYwm/R5H9R3yyDiZavPBmv7xYeWCNm1OVCZNtdL0woqSb3DCpI1
ayuar36EpR6MGEyo8yUMD1FdadG45iei/Xny5qB994E7kuVjv0S5llktklmyghjX5fF4Syc6QDFq
Luo2OsZ1sx5kPHUiTdg3xGeZ182dj+ARaq6YCMOyXatR2R1po/1Sh0Pkq7LyITmPiNw6FOs9AcwU
FVCAniVLuRH8HNSgxGIJyf3A15xXm4daXO9xhb94E79LoMvB9I8et4Xa+ud4W/asM8vdHgfKrylS
N02VprdE1jj34SplUdVVUmZRdErb6TR1/C2qZdl69KLSKcrR0Gqh0rDtOjXtU23OwL9MQ34MSl8C
sz94MuOig70TUTj06pNHOn5i/QytRXYQjG1ynpjTPGZURDPZEaaBXLXLwQV+GmXylinSHxmmB+q6
Vcxyx1c95nXEs3xA2WXrYlykSzcL5KNHEi03lqggSMeQaPGwUzjchwWoth+I33nuoyOV02MHoBij
MWeUzDkJzZh3zjw2HPAPLfQINPCmU9lhsUqLTtdjUSsF+Lx+7ccV5TEEPcM7EbSc0VD9WEf0Ohj+
1U/msUvrTKTdOnwBDG0FtFckeg0VgRzColV99F13OM5r3rY7mgG5bDwol40KyDYA3XAY51kdMi/P
K5nZjca2kJ2+8c08C66HU581N5g3zY6P2Vo4eQPuRZRPUQurE8wzR5PfAYfsxejqg2PAOvxoDwvW
V9vjL23W9QVd3R1op9c07vd2MBZQk168STcBLpAUamqfuTXHZArDTtpY7cjkD+O0fI2n9mMc8rCQ
nYW41g3JYm5tzoNRUPJkyQPPhrzCd0wvu9XTgvlzFg1ntrZBZLpYDG1zG+oLUIqvkUSmGLD1YkHq
UGfZXTonAwDfdmi6BMgT2qm13tUrPvXRSdHxusj2XBurhK+nJ9usN5KOebXwg2H6XMnuhPl0jIzL
Y7TctICEUrHDbOVHw9pXqemhvTEzbQCg69Jyu+/w/DT07mhwfwokfAdo6eAjG/WHIfN9w4enzXbP
1tavwMaAmkIyIIG37EIz6EyjPmWjf6xO2ZBeKYIGqocNCoJWV233hjZfZYCfO6Y/eqxLC6jFkvSa
4uoa9+lVIX60c3wbWnPpNWTAxvEn3DavSbB3qs32ujeneOgv07ruln7PU/XqMaUiHfV5S6tUZGNT
xn7+0ZJoP+rxkaXs4NPueSXmmdb+XlXR1bXHNTQ7kq33MyvRWr30mz9WrhINTq9jv/YCdn8tmEZA
zMN939PnbhNRV6psfkxXXdINPbYSOzHH/Sm2yXU03SWK5ZPLTh3mxefTpl59LE3z6uLoOkp/3Ghz
Hqw/1t1wkXZ+6kEnsfZLfOBz98DX5iPizAGrBMhMvSkazb7TGFglmhcBjSuvfHzMzHyfpNMxWY0W
dVdUjB+mMbv22bAPxj+1WGUgYs4JQIhF+rmW454Dw21sso9Mc44x0uIzCI6PNHIXtK1axIm9sHW+
71dwIsxw0dmnXLNnYC4nkvn7oOcnP6tX2tbfFmlPTQBwa6djlULM8/IUFupE6/U5yxIn7rxUULpd
0c9AEqqYtEUI+uwdrMTYCFZVomvRmcluADzIrlgCnfMg3jh1Rwfxolp/yPV26fWlSfQg1sxAD69m
eHn1kejl/vNRawRH+ChUlF4Wty2iukt49fDHBX/EU1mnhI7m+2mMgHC/kEGfP++8quXJx7yYVApk
tCILeCdR2XGBm+0iIbimyq41h3is44Vs1yfoxnu5oVsJxGU2EHVHu9M0s8Nn0jTSCyyXgtHsmqH+
QvFhstWxhsoyPNYCuvIVk+pp6tQfyTrX5tR49cGRvkM4LTrYgAIl68syJbe2obYEzBBL3MFKrzdb
vx3WdlOCDOyZqLjOa9DTC+udqAd/5ye3iaxqXT4H/oJYegMiJgNp10YFTZfbsLVeRBOp90OUHltX
yRxA996AwVH4+G1kFbuNHLDLcf4+qKpIED87jUoQol8nMv2QWEWCuLYV9aeWQxMTC8j0QBzbj8l6
r+nYFtA+7rVXQM+1FKEC4EgXBgqpuYD4iz/ti6coky5HTRUVddtmRT2wcln0da0KsLtBAK382Xpz
W+vwEtbl7DY9iYVFFSSOMBUrHQNkWIbV5Q4ULyWpK12ajqXJQ8ldRoRXy9HHZi5immZiaPPewxPu
Wdul5RJ80Y9VV86Mf+cLSLNWbi+bQ7QcZ1a4NBwqoAmlkkB7Y8JereoPbJHhpiK8zoMGbZkEEIly
BH1shnoXJpBAJpv2pB3vjK8Azh6zehSAe3HPRmF03B6sGlIR/GryrkcPaAGAcwbYfA8MajUyFm0S
PbfphsoUA7dYZE1EPPBL42bA356/14MNn7t8w9W4d2zXzUlfeLv1ZVWD/OiZJHmEx/RAKduhbdb3
jY/zMUrfFxUPR01sMcwgGCKSpOUcPlq8vVBqURHceENqORWfjpHtzM7VfhXLHB8r7n5uzdCKgZSd
jIB0gQQoDSxaHhKAqxArlSsnn1PeQMWT8calUuVBRr5Mk5nmvJ38Jcv0XdNuhx6E2eBcli9qXso+
tbaMk/GANpmBr1MRMQ96F+KR5YHVRYqsyfU2t3eO1ultpuafaAHCAuKJSmt26UYvDsf7ebK2MN0n
pibyLann/edX34zHpAdqwglNb6u2z1Xbvmozp7uIjgNoEB1yVdtT1wLiW3AMNQC+1ud0YLpUfQqV
uLT3VaLvK8UBq8qJx6hoI0fLBl+yBDaZGwf8bgP50cStFcPooRQjrG8hvXER6fpW1l0QiZ2O49SY
PNmGtUzjCAFx/JRwyVCYT6WE5nQWzWCP87YSMMegdVsbv0Oi5RKYSrPFd25Au09/cLSJOzU9/9pu
HhSV9ujO4qVIYSCWLzy6mASEol34UWV0K/RiusJUBzevT7Wkrcg6OZddNh4lxvBhWF8yR6ywDbic
KnuPnQd0X5NLBbps0vNYKBOWT63Z75oUX1wG5wEBccKqCKT4fIwTdyfbZMmZr76mq3lSekRFRSdW
yKncZiiTtFrksU83EC62SLFqAMzityH1zSGkFOeJ2fI18oMIvGFlJaHPYp8KVo9uNxNcleDe8aLj
6XwEy6dt0eOo1WFUgMlN38b5xAcxzcO9r4QGLlfU2QzUHbe5okucLyBKi6kdn2OZpUXI2i/gwad7
bHt7pPisR2icJLU3ZO5+1tY99WEZdsgPiegbawHNu9IFB9R8Ugda+RyyrSqBPtQ5hg+LResLKJgJ
BH82lpBUIGQmc0MrsNTXBZ9JgIY9B3uWXfaNkdrfjOBRLkn1M3H+ZliitmxqSPgFpWDB1AA+gwaH
K9ZQawjIokhT2t9O0KBBV73NMZgdiQPdRfyeLD3Zj5wUBJM6N9taEHCjRQtNxvXmzrn61nZhKlFE
+4sNJxtFWe6oTEs0tXVh2DbsatTHp8n1fRmPw7uZ+q9maudDUtHbJul/RODx7Ae1/TBRymHNuOAN
j/Pqc9uIaxbw4iehxvuIkQ08TQy2i8uEpyh87Qa5zxJmoA3EtCQd+DQJPXhv+rtpXuWu6Rx0jg4D
JC0qr29bj9MDSI+QmyTdihFLnbt1dLl9aQkecj7NnVj7AB7nyM9qm5Z8Gvrltt7mXYOWh4qkGVDZ
8BhvLJRj9BVH8jkk8VcwW7bbupPtrnIARXyDNVJxh4uNkpwZDk07rURm6WtL2PJ1iPg3oDDxbbTN
D2j8rmh9bpIsAdMx1vk4zk9xH1W7VI+qsAr02eJBJksMTQl1RqCGsjLldGd9OK8+6s4Mmj1Pgz16
3CTQ8ZEsYbCERdM8jaOk5eKw3OuVwLhjiSWYXZ+uJ5Jg5YazXuVSTl12OyYABstKwVAdFNtjAlvp
Nb6tF1CNHXIXGRBQgc4YwUh7rOQMirRzW5G59XnszUMGkYOT2KW7OXZgODMm5HcwuENZH0zuHBia
fpquCCt8lmE9kC6oA4vlNzUAZ2F0indgIMmiWfDO0rj0Q7yzJLoNg11zRPm9mVwo7fJzg2FQKTto
e13fA5r4w+I9OL0NVHQGjT2m433crMJpYFtsqKDExlRBSi3f1DjwMonWqVyx7ndqaMH06FCOk3gq
QpvdSUuAAcz1Q5i6+FZPL4BMyQmPAvfVuNuq9catrs+zPrNlT6rzJhEuBlYfuSdgHvSuQHyoj4oC
D/RbEEtjfwzePdIRYEeDL+G6xu9SN34BwzAStgo30FOHvVP+ezVLfDBR+7MmXX2MiYtFXG+5mRcK
TZxE5ca8evAJP6YdEisMvoAgJLfK/vAgPo+ezq9MN+9ex1AxmUfFuHpRaUUAPq9ZbxhMGKguM43e
9ULuTexAg1Ky7qs0+dJPzU/QBH7X2XrK95qmVmy1XYvJAGWF8UtulygRoCfmI/PtN9PA5MJoYwvc
cp83IzAntXkogam+Q0rvB66m28SGQ8C+hk5P2GHqs0sjl9zjAGI1mdcdqRkrm3VieZLINWdNtwfH
MtlLFrcF4XDCAtgyYpi1WBBkwwpKouHc5k73z67rTh5IsqBV7ASfX60zrUA4amEWKO+GaOdM9+xT
yC7egYAFqv8p3Xjk7kzjwJrO9k3bgTmwgaZr6IfXpGxVynKdgIVOODy0X1i5jqqMou09w80g+hG9
VfF64AN4PQm1Oar0UsDsKhGWD2ACMnf0M1sKn4VsX80ZzP7k1IsV+aYYB2D11RpGMTefs8fB78d5
MzdkIt+7OfZgX1tU4vhVzSo6xOoBCJAUSbM+Nih9G2BQICzDSUn7rlCT7oB43KccvNAEE2G3Dudh
2lZhQhbOYbw29hw7yEFfQ1VIDenEFMHHNe6B9S0/182dpxC1MHNoZDFFYJP0FIahCeD8XE0KbI4A
k86ZixFPXyuri9STtGCNBgdNnYeeoVuU9C8E9HcygPbgBN/Bu384qWH+BjDIvc3yjYheSpgiVroS
KLBnBmR0wFI9r93JOrzmkfwBI5P7DeY+ObP+Scn2OV2b85z4+yuV1funoFXTa2slNKhQJAbCBb0Z
Te3rsgHPIubeKp7rBljDGtQHxdV9mKod2UKR6RRA0ZzqNT5g5I6fujnl5GZABrxqdV7scFmq9sxt
d5pn/Vo12RtTYD4k+m6ZrzxEixgJvVZhgnluNBzmKlmOrGNKAGT+4GMj71hHb3rsdd5H0L/SJtNi
KYe0iaGxEpiojtF7iMnjLCOyq2h/wHwFzjJ0TGCybsDAbd5l29009ZWIPNQQlP2zrMZDrSF3uzw4
c9OQxhXWRqD+YAiKBrDvQ5yjdAJuh8OLRwM6+rR/mSlCQluv9kPVvq94oJ+Tg+uwhdcVhwJN2ZXq
6CE56kadA8murVkWAa7qJZIdjKGHy5TpU6zAdkjBWol2U7XcTzq6EtxdLGnO0oLTUINr3PJ9VkVl
6qprU9cf1vfPctEnw/x9X7n7OspD057SACMnp8xzk8aHjlswdcF9xNWPv5aaisYnZepXA/SxAsG2
gj0b0ubZcfhi/aWq9svnABR5djUt+KoZTq4c6GL8ox8cAi+5FSw13wif70MqbzK95TyFezZASBLQ
8J+mEbhD99K7Y4WeKI8LOTY3NV+Lhc73zkMr+izaFDfA3/odhznV52cDCC1Gql6h5+ZskJsYu2LW
AZwMmHRK8kCW+YlXzTOLQhkmsk8ikA7JZxZ9nrR6iIvze7z5p8X3pxbDMsyQZyOMifpNgHX4IZfp
yVlI/GjRwvv5KUKzCOlU+HU7Ouh0qusuOAXdDzuCZ3OpN7DS4D0UUN5A6B6BzTa1HQxOtHxFc3Ou
wDypenaNyfSkJVC40F80oAcLYJb8kflbsveWP9gZ7AfVfFQRuALu2G48twaeiFqwVeP6pptgqYlh
BwpGGQy1PlCcCELHD/gDivNURQ9IfXFgNSE2P9VVevVb90cVmWg6OayFqbPrIGG41vr3dQC6AELt
1rZD2WuWHQkGTqFglpEPnyIlXoYPOoFvWrf5luiw8wPM8TqyHRJgZTSCv8XA1v4YM9PuB5bsLCO2
nNfourHsHtIYpmd1+Njq6W1eTQnt/1A16f8m3Ux6I8eRKPyLCGijlksfRCkX73Z5KfsiuNy2RIki
tZEi9evnpaumpqcLKDRmLgkISTCVUjAY8b3HW2o17AUD5PvEkXPtfVSB90hNTXLqDISlbSloGC0n
U4cuZeShMVdPvZrRA1FoI1gNZ8PSv2wtEQWq649lHm5VC7GU9lgcjYvQ+yGJo40EbwS+O9CYN6Du
Hqocm4u2Xm6kHq7XMbqoesmQIOHsazLFKG4rSZPCM3gedIbWMcwQ541a7huIJj0N70i3YFI89rZL
LYD8s1/37aN05HGTC8CnjqHLg9AMfnAVevpjiLevKo0gY4QDzSM9XqxDfyOVPioBDJ+JBPX+drl1
3WMcAqhop69SOIZQbLY5gXJajj0P82hLDyFp8dpkqG7tFjAfvC63vYI7opUMYIANPH0eekSTmXM5
Zs8tf4IfihZjhbSeItul0crA3UtP0eMwkr3tmqu023b1wgXIE5nORmvLLpBgAL19nZb5YhLtY5dC
PIhoGh3qOL0UG/StsXv09LTuxOweoBrPkC3RoeqP3sqdDeoz0WxvbWh2vI8Fs/MDtf55bKN13wfy
Wce0iPztQwDBL7ayJaybMeMDZfMClOMt1cBO7Gc2sHEItMQjGJtOPqTJCjJsvMiy5eCC9aqeKzY3
yUUkgI7Szew7rw5ZVvvoPXShZ03zqk0euNwrylSIpRm0Bt4nejfR47QKdLwAfSR4DggAjsZ2YCBj
Cnk5JoSFXJZDsBSyjQ4IAMB2SAuxwT4wK3rW40J8EE97DK3s/cIbydrV5aOaCBvwvyoTFWsn9yKY
LgMXvqcLq1rA3i75c9EaLxWrOJWNLDaPQ4mou/uRytda3IWh/kqaybDawPbD3RSwnEwtgWYAeqdH
dVGlmcurpvkGYHgZKOyEEWdrAGqUnWqm0BHUQsB403DiZjM+1EgQosnNlsw0hzkCHo01PFM0upsr
/6YDmKk8/0muKWJ8Cb3cm7slbzJxlQTDLorb+8iIxylsn9zUNbtEdFcDf4iqmtnQu29nkmerLt2A
rTOu25sKRUaukm0tnQ8/QJtF6GtNl12njruzYfTeLKTGsYvxs/0ORq0yXeVuseq8Ec4vl6hJ2FpD
RoiF1+5H0aFV0FCr0HujnlvUt5hc9ytq3zlyG8AbdXAlvcbr49I3Kau/NH6c5EtWH00CXplhjy+9
+LaKsEIq/WXO6he/FxwGn5WA1dqHykoNQ0kWlfXm77ZN3W08jcpFoBfzs6yIIdMHo4ImAi3PNBBg
0k0ZZmaIolVMcu+ONplGvkDCdH2jyzo9NHysEWlyn1Aa7Sh2/cLiL4B0fNkEHrPqyJSvMcpW57v+
rJbbrgmm9lRADYzH47eEQiceG6ZXszITIBRGZ+e8n6g+VvFy7VXK7ujQ9rng8s2CAO1WDdjvzGQK
jzc3Y6qac5h4dtk4A8mkTzyjKxt5new0mQ9BjG5xg2wx8fVOTx5n8Dex9thHlNGZRlcjMlJSy7fV
IlyMJs/L4r3Eo4ROeKDuxWpAiT4QrxxtOBWGF7wKz9YK0QNCLQo0mRdxGMEKJUoSk+ex8fa0Pcmr
wrsmPfloVXjQNnyPx00c59A9JFlTYqOMPfMl6zq+oxJl72b5u9FdfHQqlSyA5Wr+FvjjZbrqr10G
AttNIIJoYewhQZMyd7eQeS8h5990HOY+EfXPS2Rd3mj95VQe9UC8oX++ZPI2CPVBWmw+BtUWN+N5
XVHYVORQbki4jdm+tk24lhptWj6v/bU/zdN50/p3A0QdvforFNpMnBFsu1sYXMxNW3qOewBiDWig
t7xv3eMckDSHneRWeeaY9oSfbxxuwz5JAECxxmwqR/ApKN28n9iKL2GfiV5sqC6CoFH7hCMvrBFw
FGh/jj43JyuyF0BI4aw83wi2Sg0/WD0hCGOQ6WVBEMq+fgHouAwWSLHcuePGq64kGffAHU5w2a1A
lUPPepX+qbqO5mNqC+gK9+li29x3W12ENjSgN7C+NbAYjCgeUpHyvZ0FwYo2dCendGKJjE0Zb4DQ
U833xG9z1TrmxZN/GFb3SvGWnJe1UPTNMwlH891o+sM6/MNp+t0B+6YGN3Fg6L9d/nGvYMrrPz3j
P8d8uoT/c3X57yMBvx21f1cnF/D890Gnu/k5F379x92dzMP/dfGLk/n33/409p4m+nT03qtfpvhH
g/7qif51ov/dGv0516cz+3dz/F/nE3D+4S+P89eb/34a4x8N+vFmPk+H/PEvAAAA//8=</cx:binary>
              </cx:geoCache>
            </cx:geography>
          </cx:layoutPr>
        </cx:series>
      </cx:plotAreaRegion>
    </cx:plotArea>
    <cx:legend pos="r" align="min"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3.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4.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5.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5.xml.rels><?xml version="1.0" encoding="UTF-8" standalone="yes"?>
<Relationships xmlns="http://schemas.openxmlformats.org/package/2006/relationships"><Relationship Id="rId8" Type="http://schemas.microsoft.com/office/2014/relationships/chartEx" Target="../charts/chartEx5.xml"/><Relationship Id="rId3" Type="http://schemas.openxmlformats.org/officeDocument/2006/relationships/chart" Target="../charts/chart3.xml"/><Relationship Id="rId7" Type="http://schemas.microsoft.com/office/2014/relationships/chartEx" Target="../charts/chartEx4.xml"/><Relationship Id="rId2" Type="http://schemas.openxmlformats.org/officeDocument/2006/relationships/chart" Target="../charts/chart2.xml"/><Relationship Id="rId1" Type="http://schemas.openxmlformats.org/officeDocument/2006/relationships/chart" Target="../charts/chart1.xml"/><Relationship Id="rId6" Type="http://schemas.microsoft.com/office/2014/relationships/chartEx" Target="../charts/chartEx3.xml"/><Relationship Id="rId11" Type="http://schemas.openxmlformats.org/officeDocument/2006/relationships/chart" Target="../charts/chart6.xml"/><Relationship Id="rId5" Type="http://schemas.microsoft.com/office/2014/relationships/chartEx" Target="../charts/chartEx2.xml"/><Relationship Id="rId10" Type="http://schemas.openxmlformats.org/officeDocument/2006/relationships/chart" Target="../charts/chart5.xml"/><Relationship Id="rId4" Type="http://schemas.microsoft.com/office/2014/relationships/chartEx" Target="../charts/chartEx1.xml"/><Relationship Id="rId9" Type="http://schemas.openxmlformats.org/officeDocument/2006/relationships/chart" Target="../charts/chart4.xml"/></Relationships>
</file>

<file path=xl/drawings/_rels/drawing6.xml.rels><?xml version="1.0" encoding="UTF-8" standalone="yes"?>
<Relationships xmlns="http://schemas.openxmlformats.org/package/2006/relationships"><Relationship Id="rId8" Type="http://schemas.openxmlformats.org/officeDocument/2006/relationships/chart" Target="../charts/chart9.xml"/><Relationship Id="rId3" Type="http://schemas.microsoft.com/office/2014/relationships/chartEx" Target="../charts/chartEx8.xml"/><Relationship Id="rId7" Type="http://schemas.openxmlformats.org/officeDocument/2006/relationships/chart" Target="../charts/chart8.xml"/><Relationship Id="rId2" Type="http://schemas.microsoft.com/office/2014/relationships/chartEx" Target="../charts/chartEx7.xml"/><Relationship Id="rId1" Type="http://schemas.microsoft.com/office/2014/relationships/chartEx" Target="../charts/chartEx6.xml"/><Relationship Id="rId6" Type="http://schemas.microsoft.com/office/2014/relationships/chartEx" Target="../charts/chartEx10.xml"/><Relationship Id="rId5" Type="http://schemas.openxmlformats.org/officeDocument/2006/relationships/chart" Target="../charts/chart7.xml"/><Relationship Id="rId4" Type="http://schemas.microsoft.com/office/2014/relationships/chartEx" Target="../charts/chartEx9.xml"/></Relationships>
</file>

<file path=xl/drawings/_rels/drawing7.xml.rels><?xml version="1.0" encoding="UTF-8" standalone="yes"?>
<Relationships xmlns="http://schemas.openxmlformats.org/package/2006/relationships"><Relationship Id="rId3" Type="http://schemas.openxmlformats.org/officeDocument/2006/relationships/chart" Target="../charts/chart12.xml"/><Relationship Id="rId2" Type="http://schemas.openxmlformats.org/officeDocument/2006/relationships/chart" Target="../charts/chart11.xml"/><Relationship Id="rId1" Type="http://schemas.openxmlformats.org/officeDocument/2006/relationships/chart" Target="../charts/chart10.xml"/><Relationship Id="rId4" Type="http://schemas.microsoft.com/office/2014/relationships/chartEx" Target="../charts/chartEx11.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xdr:from>
      <xdr:col>14</xdr:col>
      <xdr:colOff>19050</xdr:colOff>
      <xdr:row>2</xdr:row>
      <xdr:rowOff>47624</xdr:rowOff>
    </xdr:from>
    <xdr:to>
      <xdr:col>18</xdr:col>
      <xdr:colOff>19050</xdr:colOff>
      <xdr:row>20</xdr:row>
      <xdr:rowOff>152400</xdr:rowOff>
    </xdr:to>
    <xdr:sp macro="" textlink="">
      <xdr:nvSpPr>
        <xdr:cNvPr id="2" name="CasellaDiTesto 1">
          <a:extLst>
            <a:ext uri="{FF2B5EF4-FFF2-40B4-BE49-F238E27FC236}">
              <a16:creationId xmlns:a16="http://schemas.microsoft.com/office/drawing/2014/main" id="{6570DA6C-15D2-48AF-B1F9-4DDAB326421E}"/>
            </a:ext>
          </a:extLst>
        </xdr:cNvPr>
        <xdr:cNvSpPr txBox="1"/>
      </xdr:nvSpPr>
      <xdr:spPr>
        <a:xfrm>
          <a:off x="9782175" y="428624"/>
          <a:ext cx="2438400" cy="3533776"/>
        </a:xfrm>
        <a:prstGeom prst="rect">
          <a:avLst/>
        </a:prstGeom>
        <a:solidFill>
          <a:schemeClr val="accent5">
            <a:lumMod val="20000"/>
            <a:lumOff val="80000"/>
          </a:schemeClr>
        </a:solidFill>
        <a:ln/>
      </xdr:spPr>
      <xdr:style>
        <a:lnRef idx="0">
          <a:schemeClr val="accent2"/>
        </a:lnRef>
        <a:fillRef idx="3">
          <a:schemeClr val="accent2"/>
        </a:fillRef>
        <a:effectRef idx="3">
          <a:schemeClr val="accent2"/>
        </a:effectRef>
        <a:fontRef idx="minor">
          <a:schemeClr val="lt1"/>
        </a:fontRef>
      </xdr:style>
      <xdr:txBody>
        <a:bodyPr vertOverflow="clip" horzOverflow="clip" wrap="square" rtlCol="0" anchor="ctr"/>
        <a:lstStyle/>
        <a:p>
          <a:pPr algn="ctr"/>
          <a:r>
            <a:rPr lang="it-IT" sz="1100">
              <a:solidFill>
                <a:sysClr val="windowText" lastClr="000000"/>
              </a:solidFill>
            </a:rPr>
            <a:t>CALCOLARE</a:t>
          </a:r>
          <a:r>
            <a:rPr lang="it-IT" sz="1100" baseline="0">
              <a:solidFill>
                <a:sysClr val="windowText" lastClr="000000"/>
              </a:solidFill>
            </a:rPr>
            <a:t> L'ETA' APPLICANDO FORMULE E FUNZIONI</a:t>
          </a:r>
        </a:p>
        <a:p>
          <a:pPr algn="ctr"/>
          <a:endParaRPr lang="it-IT" sz="1100" baseline="0">
            <a:solidFill>
              <a:sysClr val="windowText" lastClr="000000"/>
            </a:solidFill>
          </a:endParaRPr>
        </a:p>
        <a:p>
          <a:pPr algn="ctr"/>
          <a:r>
            <a:rPr lang="it-IT" sz="1100" baseline="0">
              <a:solidFill>
                <a:srgbClr val="FF0000"/>
              </a:solidFill>
            </a:rPr>
            <a:t>EXPLANATION SOLUTIONS</a:t>
          </a:r>
        </a:p>
        <a:p>
          <a:pPr algn="ctr"/>
          <a:endParaRPr lang="it-IT" sz="1100" baseline="0">
            <a:solidFill>
              <a:srgbClr val="FF0000"/>
            </a:solidFill>
          </a:endParaRPr>
        </a:p>
        <a:p>
          <a:pPr algn="ctr"/>
          <a:r>
            <a:rPr lang="it-IT" sz="1100" baseline="0">
              <a:solidFill>
                <a:sysClr val="windowText" lastClr="000000"/>
              </a:solidFill>
            </a:rPr>
            <a:t>1: DATEDIF()</a:t>
          </a:r>
        </a:p>
        <a:p>
          <a:pPr algn="ctr"/>
          <a:r>
            <a:rPr lang="it-IT" sz="1100">
              <a:solidFill>
                <a:sysClr val="windowText" lastClr="000000"/>
              </a:solidFill>
            </a:rPr>
            <a:t>2: INT((TODAY() - B2)/365,25)</a:t>
          </a:r>
        </a:p>
        <a:p>
          <a:pPr algn="ctr"/>
          <a:r>
            <a:rPr lang="it-IT" sz="1100">
              <a:solidFill>
                <a:sysClr val="windowText" lastClr="000000"/>
              </a:solidFill>
            </a:rPr>
            <a:t>3: YEAR(TODAY())-YEAR(B2)</a:t>
          </a:r>
        </a:p>
        <a:p>
          <a:pPr algn="ctr"/>
          <a:r>
            <a:rPr lang="it-IT" sz="1100">
              <a:solidFill>
                <a:sysClr val="windowText" lastClr="000000"/>
              </a:solidFill>
            </a:rPr>
            <a:t>4:</a:t>
          </a:r>
          <a:r>
            <a:rPr lang="it-IT" sz="1100" baseline="0">
              <a:solidFill>
                <a:sysClr val="windowText" lastClr="000000"/>
              </a:solidFill>
            </a:rPr>
            <a:t> YEARFRAC(C3;TODAY();1)</a:t>
          </a:r>
          <a:endParaRPr lang="it-IT" sz="1100">
            <a:solidFill>
              <a:sysClr val="windowText" lastClr="000000"/>
            </a:solidFill>
          </a:endParaRPr>
        </a:p>
        <a:p>
          <a:pPr algn="ctr"/>
          <a:endParaRPr lang="it-IT" sz="1100">
            <a:solidFill>
              <a:sysClr val="windowText" lastClr="000000"/>
            </a:solidFill>
          </a:endParaRPr>
        </a:p>
        <a:p>
          <a:pPr algn="ctr"/>
          <a:r>
            <a:rPr lang="it-IT" sz="1100">
              <a:solidFill>
                <a:sysClr val="windowText" lastClr="000000"/>
              </a:solidFill>
            </a:rPr>
            <a:t>1: Col G: conditional</a:t>
          </a:r>
          <a:r>
            <a:rPr lang="it-IT" sz="1100" baseline="0">
              <a:solidFill>
                <a:sysClr val="windowText" lastClr="000000"/>
              </a:solidFill>
            </a:rPr>
            <a:t> formatting: green&lt;5</a:t>
          </a:r>
        </a:p>
        <a:p>
          <a:pPr algn="ctr"/>
          <a:r>
            <a:rPr lang="it-IT" sz="1100" baseline="0">
              <a:solidFill>
                <a:sysClr val="windowText" lastClr="000000"/>
              </a:solidFill>
            </a:rPr>
            <a:t>2: Col I: conditional formatting: red&gt;15</a:t>
          </a:r>
        </a:p>
        <a:p>
          <a:pPr algn="ctr"/>
          <a:r>
            <a:rPr lang="it-IT" sz="1100" baseline="0">
              <a:solidFill>
                <a:sysClr val="windowText" lastClr="000000"/>
              </a:solidFill>
            </a:rPr>
            <a:t>3: Col K: conditional formatting: 5&lt;blue&lt;15</a:t>
          </a:r>
        </a:p>
        <a:p>
          <a:pPr algn="ctr"/>
          <a:r>
            <a:rPr lang="it-IT" sz="1100" baseline="0">
              <a:solidFill>
                <a:sysClr val="windowText" lastClr="000000"/>
              </a:solidFill>
            </a:rPr>
            <a:t>4: Col M: conditional formatting: color_scales</a:t>
          </a:r>
        </a:p>
        <a:p>
          <a:pPr algn="ctr"/>
          <a:endParaRPr lang="it-IT" sz="1100">
            <a:solidFill>
              <a:sysClr val="windowText" lastClr="000000"/>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9525</xdr:colOff>
      <xdr:row>0</xdr:row>
      <xdr:rowOff>0</xdr:rowOff>
    </xdr:from>
    <xdr:to>
      <xdr:col>1</xdr:col>
      <xdr:colOff>914400</xdr:colOff>
      <xdr:row>2</xdr:row>
      <xdr:rowOff>1</xdr:rowOff>
    </xdr:to>
    <xdr:sp macro="" textlink="">
      <xdr:nvSpPr>
        <xdr:cNvPr id="2" name="CasellaDiTesto 1">
          <a:extLst>
            <a:ext uri="{FF2B5EF4-FFF2-40B4-BE49-F238E27FC236}">
              <a16:creationId xmlns:a16="http://schemas.microsoft.com/office/drawing/2014/main" id="{808EAC9C-04CF-4F61-9B7F-09E1DF5C3B52}"/>
            </a:ext>
          </a:extLst>
        </xdr:cNvPr>
        <xdr:cNvSpPr txBox="1"/>
      </xdr:nvSpPr>
      <xdr:spPr>
        <a:xfrm>
          <a:off x="9525" y="0"/>
          <a:ext cx="4352925" cy="381001"/>
        </a:xfrm>
        <a:prstGeom prst="rect">
          <a:avLst/>
        </a:prstGeom>
        <a:ln/>
      </xdr:spPr>
      <xdr:style>
        <a:lnRef idx="0">
          <a:schemeClr val="accent6"/>
        </a:lnRef>
        <a:fillRef idx="3">
          <a:schemeClr val="accent6"/>
        </a:fillRef>
        <a:effectRef idx="3">
          <a:schemeClr val="accent6"/>
        </a:effectRef>
        <a:fontRef idx="minor">
          <a:schemeClr val="lt1"/>
        </a:fontRef>
      </xdr:style>
      <xdr:txBody>
        <a:bodyPr vertOverflow="clip" wrap="square" rtlCol="0" anchor="ctr"/>
        <a:lstStyle/>
        <a:p>
          <a:pPr algn="ctr"/>
          <a:r>
            <a:rPr lang="it-IT" sz="1600">
              <a:solidFill>
                <a:sysClr val="windowText" lastClr="000000"/>
              </a:solidFill>
            </a:rPr>
            <a:t>Principali</a:t>
          </a:r>
          <a:r>
            <a:rPr lang="it-IT" sz="1600" baseline="0">
              <a:solidFill>
                <a:sysClr val="windowText" lastClr="000000"/>
              </a:solidFill>
            </a:rPr>
            <a:t> operazioni sul formato data</a:t>
          </a:r>
          <a:endParaRPr lang="it-IT" sz="1600">
            <a:solidFill>
              <a:sysClr val="windowText" lastClr="000000"/>
            </a:solidFill>
          </a:endParaRPr>
        </a:p>
      </xdr:txBody>
    </xdr:sp>
    <xdr:clientData/>
  </xdr:twoCellAnchor>
  <xdr:twoCellAnchor>
    <xdr:from>
      <xdr:col>0</xdr:col>
      <xdr:colOff>3019425</xdr:colOff>
      <xdr:row>25</xdr:row>
      <xdr:rowOff>38100</xdr:rowOff>
    </xdr:from>
    <xdr:to>
      <xdr:col>5</xdr:col>
      <xdr:colOff>514352</xdr:colOff>
      <xdr:row>27</xdr:row>
      <xdr:rowOff>38100</xdr:rowOff>
    </xdr:to>
    <xdr:sp macro="" textlink="">
      <xdr:nvSpPr>
        <xdr:cNvPr id="3" name="Freccia curva 3">
          <a:extLst>
            <a:ext uri="{FF2B5EF4-FFF2-40B4-BE49-F238E27FC236}">
              <a16:creationId xmlns:a16="http://schemas.microsoft.com/office/drawing/2014/main" id="{E00182CA-9618-4973-94EE-07A47E2EDE00}"/>
            </a:ext>
          </a:extLst>
        </xdr:cNvPr>
        <xdr:cNvSpPr/>
      </xdr:nvSpPr>
      <xdr:spPr>
        <a:xfrm rot="16200000" flipH="1">
          <a:off x="5329239" y="1919286"/>
          <a:ext cx="381000" cy="5000627"/>
        </a:xfrm>
        <a:prstGeom prst="bentArrow">
          <a:avLst/>
        </a:prstGeom>
      </xdr:spPr>
      <xdr:style>
        <a:lnRef idx="0">
          <a:schemeClr val="accent6"/>
        </a:lnRef>
        <a:fillRef idx="3">
          <a:schemeClr val="accent6"/>
        </a:fillRef>
        <a:effectRef idx="3">
          <a:schemeClr val="accent6"/>
        </a:effectRef>
        <a:fontRef idx="minor">
          <a:schemeClr val="lt1"/>
        </a:fontRef>
      </xdr:style>
      <xdr:txBody>
        <a:bodyPr vertOverflow="clip" horzOverflow="clip" rtlCol="0" anchor="t"/>
        <a:lstStyle/>
        <a:p>
          <a:pPr algn="l"/>
          <a:endParaRPr lang="it-IT" sz="1100">
            <a:solidFill>
              <a:schemeClr val="tx1"/>
            </a:solidFill>
          </a:endParaRPr>
        </a:p>
      </xdr:txBody>
    </xdr:sp>
    <xdr:clientData/>
  </xdr:twoCellAnchor>
  <xdr:twoCellAnchor>
    <xdr:from>
      <xdr:col>5</xdr:col>
      <xdr:colOff>352424</xdr:colOff>
      <xdr:row>23</xdr:row>
      <xdr:rowOff>57150</xdr:rowOff>
    </xdr:from>
    <xdr:to>
      <xdr:col>8</xdr:col>
      <xdr:colOff>590549</xdr:colOff>
      <xdr:row>26</xdr:row>
      <xdr:rowOff>180975</xdr:rowOff>
    </xdr:to>
    <xdr:sp macro="" textlink="">
      <xdr:nvSpPr>
        <xdr:cNvPr id="4" name="CasellaDiTesto 2">
          <a:extLst>
            <a:ext uri="{FF2B5EF4-FFF2-40B4-BE49-F238E27FC236}">
              <a16:creationId xmlns:a16="http://schemas.microsoft.com/office/drawing/2014/main" id="{EBBC8A02-4CFA-4F2D-B199-61C41A96D30C}"/>
            </a:ext>
          </a:extLst>
        </xdr:cNvPr>
        <xdr:cNvSpPr txBox="1"/>
      </xdr:nvSpPr>
      <xdr:spPr>
        <a:xfrm>
          <a:off x="7858124" y="3867150"/>
          <a:ext cx="3048000" cy="695325"/>
        </a:xfrm>
        <a:prstGeom prst="rect">
          <a:avLst/>
        </a:prstGeom>
        <a:ln/>
      </xdr:spPr>
      <xdr:style>
        <a:lnRef idx="0">
          <a:schemeClr val="accent6"/>
        </a:lnRef>
        <a:fillRef idx="3">
          <a:schemeClr val="accent6"/>
        </a:fillRef>
        <a:effectRef idx="3">
          <a:schemeClr val="accent6"/>
        </a:effectRef>
        <a:fontRef idx="minor">
          <a:schemeClr val="lt1"/>
        </a:fontRef>
      </xdr:style>
      <xdr:txBody>
        <a:bodyPr vertOverflow="clip" horzOverflow="clip" wrap="square" rtlCol="0" anchor="ctr"/>
        <a:lstStyle/>
        <a:p>
          <a:pPr algn="ctr"/>
          <a:r>
            <a:rPr lang="it-IT" sz="1400" b="1" i="0" u="none" strike="noStrike" baseline="0">
              <a:solidFill>
                <a:schemeClr val="dk1"/>
              </a:solidFill>
              <a:effectLst/>
              <a:latin typeface="+mj-lt"/>
              <a:ea typeface="+mn-ea"/>
              <a:cs typeface="+mn-cs"/>
            </a:rPr>
            <a:t>........ la sfida!</a:t>
          </a:r>
          <a:endParaRPr lang="it-IT" sz="1400">
            <a:latin typeface="+mj-lt"/>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142875</xdr:colOff>
      <xdr:row>1</xdr:row>
      <xdr:rowOff>85725</xdr:rowOff>
    </xdr:from>
    <xdr:to>
      <xdr:col>10</xdr:col>
      <xdr:colOff>123824</xdr:colOff>
      <xdr:row>6</xdr:row>
      <xdr:rowOff>85725</xdr:rowOff>
    </xdr:to>
    <xdr:sp macro="" textlink="">
      <xdr:nvSpPr>
        <xdr:cNvPr id="2" name="CasellaDiTesto 1">
          <a:extLst>
            <a:ext uri="{FF2B5EF4-FFF2-40B4-BE49-F238E27FC236}">
              <a16:creationId xmlns:a16="http://schemas.microsoft.com/office/drawing/2014/main" id="{89F37554-8CFD-4673-B299-4F00D773A7C5}"/>
            </a:ext>
          </a:extLst>
        </xdr:cNvPr>
        <xdr:cNvSpPr txBox="1"/>
      </xdr:nvSpPr>
      <xdr:spPr>
        <a:xfrm>
          <a:off x="1466850" y="285750"/>
          <a:ext cx="4857749" cy="962025"/>
        </a:xfrm>
        <a:prstGeom prst="rect">
          <a:avLst/>
        </a:prstGeom>
        <a:ln/>
      </xdr:spPr>
      <xdr:style>
        <a:lnRef idx="0">
          <a:schemeClr val="accent6"/>
        </a:lnRef>
        <a:fillRef idx="3">
          <a:schemeClr val="accent6"/>
        </a:fillRef>
        <a:effectRef idx="3">
          <a:schemeClr val="accent6"/>
        </a:effectRef>
        <a:fontRef idx="minor">
          <a:schemeClr val="lt1"/>
        </a:fontRef>
      </xdr:style>
      <xdr:txBody>
        <a:bodyPr vertOverflow="clip" horzOverflow="clip" wrap="square" rtlCol="0" anchor="ctr"/>
        <a:lstStyle/>
        <a:p>
          <a:pPr algn="ctr"/>
          <a:r>
            <a:rPr lang="it-IT" sz="1400" b="1" i="0" u="none" strike="noStrike">
              <a:solidFill>
                <a:schemeClr val="dk1"/>
              </a:solidFill>
              <a:effectLst/>
              <a:latin typeface="+mj-lt"/>
              <a:ea typeface="+mn-ea"/>
              <a:cs typeface="+mn-cs"/>
            </a:rPr>
            <a:t>Pronto</a:t>
          </a:r>
          <a:r>
            <a:rPr lang="it-IT" sz="1400" b="1" i="0" u="none" strike="noStrike" baseline="0">
              <a:solidFill>
                <a:schemeClr val="dk1"/>
              </a:solidFill>
              <a:effectLst/>
              <a:latin typeface="+mj-lt"/>
              <a:ea typeface="+mn-ea"/>
              <a:cs typeface="+mn-cs"/>
            </a:rPr>
            <a:t> per la sfida?</a:t>
          </a:r>
          <a:br>
            <a:rPr lang="it-IT" sz="1400" b="1" i="0" u="none" strike="noStrike" baseline="0">
              <a:solidFill>
                <a:schemeClr val="dk1"/>
              </a:solidFill>
              <a:effectLst/>
              <a:latin typeface="+mj-lt"/>
              <a:ea typeface="+mn-ea"/>
              <a:cs typeface="+mn-cs"/>
            </a:rPr>
          </a:br>
          <a:r>
            <a:rPr lang="it-IT" sz="1400" b="1" i="0" u="none" strike="noStrike">
              <a:solidFill>
                <a:schemeClr val="dk1"/>
              </a:solidFill>
              <a:effectLst/>
              <a:latin typeface="+mj-lt"/>
              <a:ea typeface="+mn-ea"/>
              <a:cs typeface="+mn-cs"/>
            </a:rPr>
            <a:t>fare uscire un risultato tipo che da oggi al 31/12/2030</a:t>
          </a:r>
          <a:br>
            <a:rPr lang="it-IT" sz="1400" b="1" i="0" u="none" strike="noStrike">
              <a:solidFill>
                <a:schemeClr val="dk1"/>
              </a:solidFill>
              <a:effectLst/>
              <a:latin typeface="+mj-lt"/>
              <a:ea typeface="+mn-ea"/>
              <a:cs typeface="+mn-cs"/>
            </a:rPr>
          </a:br>
          <a:r>
            <a:rPr lang="it-IT" sz="1400" b="1" i="0" u="none" strike="noStrike">
              <a:solidFill>
                <a:schemeClr val="dk1"/>
              </a:solidFill>
              <a:effectLst/>
              <a:latin typeface="+mj-lt"/>
              <a:ea typeface="+mn-ea"/>
              <a:cs typeface="+mn-cs"/>
            </a:rPr>
            <a:t>mancano...... 10 anni 1 mesi 10 giorni</a:t>
          </a:r>
          <a:r>
            <a:rPr lang="it-IT" sz="1400">
              <a:latin typeface="+mj-lt"/>
            </a:rPr>
            <a:t> </a:t>
          </a:r>
        </a:p>
      </xdr:txBody>
    </xdr:sp>
    <xdr:clientData/>
  </xdr:twoCellAnchor>
  <xdr:twoCellAnchor>
    <xdr:from>
      <xdr:col>1</xdr:col>
      <xdr:colOff>190500</xdr:colOff>
      <xdr:row>2</xdr:row>
      <xdr:rowOff>104775</xdr:rowOff>
    </xdr:from>
    <xdr:to>
      <xdr:col>2</xdr:col>
      <xdr:colOff>133350</xdr:colOff>
      <xdr:row>5</xdr:row>
      <xdr:rowOff>38100</xdr:rowOff>
    </xdr:to>
    <xdr:sp macro="" textlink="">
      <xdr:nvSpPr>
        <xdr:cNvPr id="3" name="Freccia curva 2">
          <a:extLst>
            <a:ext uri="{FF2B5EF4-FFF2-40B4-BE49-F238E27FC236}">
              <a16:creationId xmlns:a16="http://schemas.microsoft.com/office/drawing/2014/main" id="{9594C7E7-766A-4874-BFFB-8FEE043AD3C6}"/>
            </a:ext>
          </a:extLst>
        </xdr:cNvPr>
        <xdr:cNvSpPr/>
      </xdr:nvSpPr>
      <xdr:spPr>
        <a:xfrm rot="16200000">
          <a:off x="876300" y="428625"/>
          <a:ext cx="504825" cy="657225"/>
        </a:xfrm>
        <a:prstGeom prst="bentArrow">
          <a:avLst/>
        </a:prstGeom>
      </xdr:spPr>
      <xdr:style>
        <a:lnRef idx="0">
          <a:schemeClr val="accent6"/>
        </a:lnRef>
        <a:fillRef idx="3">
          <a:schemeClr val="accent6"/>
        </a:fillRef>
        <a:effectRef idx="3">
          <a:schemeClr val="accent6"/>
        </a:effectRef>
        <a:fontRef idx="minor">
          <a:schemeClr val="lt1"/>
        </a:fontRef>
      </xdr:style>
      <xdr:txBody>
        <a:bodyPr vertOverflow="clip" horzOverflow="clip" rtlCol="0" anchor="t"/>
        <a:lstStyle/>
        <a:p>
          <a:pPr algn="l"/>
          <a:endParaRPr lang="it-IT" sz="1100">
            <a:solidFill>
              <a:schemeClr val="tx1"/>
            </a:solidFill>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9</xdr:col>
      <xdr:colOff>0</xdr:colOff>
      <xdr:row>1</xdr:row>
      <xdr:rowOff>0</xdr:rowOff>
    </xdr:from>
    <xdr:to>
      <xdr:col>14</xdr:col>
      <xdr:colOff>0</xdr:colOff>
      <xdr:row>6</xdr:row>
      <xdr:rowOff>0</xdr:rowOff>
    </xdr:to>
    <xdr:sp macro="" textlink="">
      <xdr:nvSpPr>
        <xdr:cNvPr id="3" name="CasellaDiTesto 1">
          <a:extLst>
            <a:ext uri="{FF2B5EF4-FFF2-40B4-BE49-F238E27FC236}">
              <a16:creationId xmlns:a16="http://schemas.microsoft.com/office/drawing/2014/main" id="{BC47A7CA-38A2-409E-A470-EAF0E601CFF2}"/>
            </a:ext>
          </a:extLst>
        </xdr:cNvPr>
        <xdr:cNvSpPr txBox="1"/>
      </xdr:nvSpPr>
      <xdr:spPr>
        <a:xfrm>
          <a:off x="5486400" y="190500"/>
          <a:ext cx="3048000" cy="952500"/>
        </a:xfrm>
        <a:prstGeom prst="rect">
          <a:avLst/>
        </a:prstGeom>
        <a:ln/>
      </xdr:spPr>
      <xdr:style>
        <a:lnRef idx="0">
          <a:schemeClr val="accent1"/>
        </a:lnRef>
        <a:fillRef idx="3">
          <a:schemeClr val="accent1"/>
        </a:fillRef>
        <a:effectRef idx="3">
          <a:schemeClr val="accent1"/>
        </a:effectRef>
        <a:fontRef idx="minor">
          <a:schemeClr val="lt1"/>
        </a:fontRef>
      </xdr:style>
      <xdr:txBody>
        <a:bodyPr vertOverflow="clip" horzOverflow="clip" wrap="square" rtlCol="0" anchor="t"/>
        <a:lstStyle/>
        <a:p>
          <a:pPr>
            <a:lnSpc>
              <a:spcPts val="2100"/>
            </a:lnSpc>
          </a:pPr>
          <a:r>
            <a:rPr lang="it-IT" sz="1400"/>
            <a:t>Calcolo orario lavoro</a:t>
          </a:r>
        </a:p>
        <a:p>
          <a:pPr>
            <a:lnSpc>
              <a:spcPts val="2100"/>
            </a:lnSpc>
          </a:pPr>
          <a:r>
            <a:rPr lang="it-IT" sz="1400"/>
            <a:t>Retr.</a:t>
          </a:r>
          <a:r>
            <a:rPr lang="it-IT" sz="1400" baseline="0"/>
            <a:t> oraria 17,50</a:t>
          </a:r>
          <a:endParaRPr lang="it-IT" sz="1400"/>
        </a:p>
        <a:p>
          <a:pPr>
            <a:lnSpc>
              <a:spcPts val="2100"/>
            </a:lnSpc>
          </a:pPr>
          <a:r>
            <a:rPr lang="it-IT" sz="1400"/>
            <a:t>Straordinario (oltre le</a:t>
          </a:r>
          <a:r>
            <a:rPr lang="it-IT" sz="1400" baseline="0"/>
            <a:t> 36 ore) 19,00</a:t>
          </a:r>
        </a:p>
        <a:p>
          <a:pPr>
            <a:lnSpc>
              <a:spcPts val="1100"/>
            </a:lnSpc>
          </a:pPr>
          <a:endParaRPr lang="it-IT"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15</xdr:col>
      <xdr:colOff>0</xdr:colOff>
      <xdr:row>6</xdr:row>
      <xdr:rowOff>0</xdr:rowOff>
    </xdr:from>
    <xdr:to>
      <xdr:col>24</xdr:col>
      <xdr:colOff>0</xdr:colOff>
      <xdr:row>27</xdr:row>
      <xdr:rowOff>0</xdr:rowOff>
    </xdr:to>
    <xdr:graphicFrame macro="">
      <xdr:nvGraphicFramePr>
        <xdr:cNvPr id="7" name="Chart 6">
          <a:extLst>
            <a:ext uri="{FF2B5EF4-FFF2-40B4-BE49-F238E27FC236}">
              <a16:creationId xmlns:a16="http://schemas.microsoft.com/office/drawing/2014/main" id="{D669BCB7-6666-417E-88ED-C01677FAB4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13</xdr:col>
      <xdr:colOff>0</xdr:colOff>
      <xdr:row>15</xdr:row>
      <xdr:rowOff>0</xdr:rowOff>
    </xdr:from>
    <xdr:to>
      <xdr:col>15</xdr:col>
      <xdr:colOff>0</xdr:colOff>
      <xdr:row>23</xdr:row>
      <xdr:rowOff>95249</xdr:rowOff>
    </xdr:to>
    <mc:AlternateContent xmlns:mc="http://schemas.openxmlformats.org/markup-compatibility/2006">
      <mc:Choice xmlns:a14="http://schemas.microsoft.com/office/drawing/2010/main" Requires="a14">
        <xdr:graphicFrame macro="">
          <xdr:nvGraphicFramePr>
            <xdr:cNvPr id="9" name="Venditore">
              <a:extLst>
                <a:ext uri="{FF2B5EF4-FFF2-40B4-BE49-F238E27FC236}">
                  <a16:creationId xmlns:a16="http://schemas.microsoft.com/office/drawing/2014/main" id="{9CFE5B52-150D-4419-3711-0BE1291B7C3E}"/>
                </a:ext>
              </a:extLst>
            </xdr:cNvPr>
            <xdr:cNvGraphicFramePr/>
          </xdr:nvGraphicFramePr>
          <xdr:xfrm>
            <a:off x="0" y="0"/>
            <a:ext cx="0" cy="0"/>
          </xdr:xfrm>
          <a:graphic>
            <a:graphicData uri="http://schemas.microsoft.com/office/drawing/2010/slicer">
              <sle:slicer xmlns:sle="http://schemas.microsoft.com/office/drawing/2010/slicer" name="Venditore"/>
            </a:graphicData>
          </a:graphic>
        </xdr:graphicFrame>
      </mc:Choice>
      <mc:Fallback>
        <xdr:sp macro="" textlink="">
          <xdr:nvSpPr>
            <xdr:cNvPr id="0" name=""/>
            <xdr:cNvSpPr>
              <a:spLocks noTextEdit="1"/>
            </xdr:cNvSpPr>
          </xdr:nvSpPr>
          <xdr:spPr>
            <a:xfrm>
              <a:off x="8939893" y="2721429"/>
              <a:ext cx="1360714" cy="1510391"/>
            </a:xfrm>
            <a:prstGeom prst="rect">
              <a:avLst/>
            </a:prstGeom>
            <a:solidFill>
              <a:prstClr val="white"/>
            </a:solidFill>
            <a:ln w="1">
              <a:solidFill>
                <a:prstClr val="green"/>
              </a:solidFill>
            </a:ln>
          </xdr:spPr>
          <xdr:txBody>
            <a:bodyPr vertOverflow="clip" horzOverflow="clip"/>
            <a:lstStyle/>
            <a:p>
              <a:r>
                <a:rPr lang="it-IT"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1252</xdr:colOff>
      <xdr:row>12</xdr:row>
      <xdr:rowOff>0</xdr:rowOff>
    </xdr:from>
    <xdr:to>
      <xdr:col>26</xdr:col>
      <xdr:colOff>1251</xdr:colOff>
      <xdr:row>44</xdr:row>
      <xdr:rowOff>50131</xdr:rowOff>
    </xdr:to>
    <mc:AlternateContent xmlns:mc="http://schemas.openxmlformats.org/markup-compatibility/2006">
      <mc:Choice xmlns:a14="http://schemas.microsoft.com/office/drawing/2010/main" Requires="a14">
        <xdr:graphicFrame macro="">
          <xdr:nvGraphicFramePr>
            <xdr:cNvPr id="10" name="Regione">
              <a:extLst>
                <a:ext uri="{FF2B5EF4-FFF2-40B4-BE49-F238E27FC236}">
                  <a16:creationId xmlns:a16="http://schemas.microsoft.com/office/drawing/2014/main" id="{33A61C9C-6E94-9C5A-59A3-786817EFAB0B}"/>
                </a:ext>
              </a:extLst>
            </xdr:cNvPr>
            <xdr:cNvGraphicFramePr/>
          </xdr:nvGraphicFramePr>
          <xdr:xfrm>
            <a:off x="0" y="0"/>
            <a:ext cx="0" cy="0"/>
          </xdr:xfrm>
          <a:graphic>
            <a:graphicData uri="http://schemas.microsoft.com/office/drawing/2010/slicer">
              <sle:slicer xmlns:sle="http://schemas.microsoft.com/office/drawing/2010/slicer" name="Regione"/>
            </a:graphicData>
          </a:graphic>
        </xdr:graphicFrame>
      </mc:Choice>
      <mc:Fallback>
        <xdr:sp macro="" textlink="">
          <xdr:nvSpPr>
            <xdr:cNvPr id="0" name=""/>
            <xdr:cNvSpPr>
              <a:spLocks noTextEdit="1"/>
            </xdr:cNvSpPr>
          </xdr:nvSpPr>
          <xdr:spPr>
            <a:xfrm>
              <a:off x="16425073" y="2190750"/>
              <a:ext cx="1360714" cy="5710702"/>
            </a:xfrm>
            <a:prstGeom prst="rect">
              <a:avLst/>
            </a:prstGeom>
            <a:solidFill>
              <a:prstClr val="white"/>
            </a:solidFill>
            <a:ln w="1">
              <a:solidFill>
                <a:prstClr val="green"/>
              </a:solidFill>
            </a:ln>
          </xdr:spPr>
          <xdr:txBody>
            <a:bodyPr vertOverflow="clip" horzOverflow="clip"/>
            <a:lstStyle/>
            <a:p>
              <a:r>
                <a:rPr lang="it-IT"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1252</xdr:colOff>
      <xdr:row>6</xdr:row>
      <xdr:rowOff>0</xdr:rowOff>
    </xdr:from>
    <xdr:to>
      <xdr:col>26</xdr:col>
      <xdr:colOff>1251</xdr:colOff>
      <xdr:row>11</xdr:row>
      <xdr:rowOff>0</xdr:rowOff>
    </xdr:to>
    <mc:AlternateContent xmlns:mc="http://schemas.openxmlformats.org/markup-compatibility/2006">
      <mc:Choice xmlns:a14="http://schemas.microsoft.com/office/drawing/2010/main" Requires="a14">
        <xdr:graphicFrame macro="">
          <xdr:nvGraphicFramePr>
            <xdr:cNvPr id="11" name="Settore">
              <a:extLst>
                <a:ext uri="{FF2B5EF4-FFF2-40B4-BE49-F238E27FC236}">
                  <a16:creationId xmlns:a16="http://schemas.microsoft.com/office/drawing/2014/main" id="{FE397871-62B0-E481-61C8-84E91BE3FA86}"/>
                </a:ext>
              </a:extLst>
            </xdr:cNvPr>
            <xdr:cNvGraphicFramePr/>
          </xdr:nvGraphicFramePr>
          <xdr:xfrm>
            <a:off x="0" y="0"/>
            <a:ext cx="0" cy="0"/>
          </xdr:xfrm>
          <a:graphic>
            <a:graphicData uri="http://schemas.microsoft.com/office/drawing/2010/slicer">
              <sle:slicer xmlns:sle="http://schemas.microsoft.com/office/drawing/2010/slicer" name="Settore"/>
            </a:graphicData>
          </a:graphic>
        </xdr:graphicFrame>
      </mc:Choice>
      <mc:Fallback>
        <xdr:sp macro="" textlink="">
          <xdr:nvSpPr>
            <xdr:cNvPr id="0" name=""/>
            <xdr:cNvSpPr>
              <a:spLocks noTextEdit="1"/>
            </xdr:cNvSpPr>
          </xdr:nvSpPr>
          <xdr:spPr>
            <a:xfrm>
              <a:off x="16425073" y="1129393"/>
              <a:ext cx="1360714" cy="884464"/>
            </a:xfrm>
            <a:prstGeom prst="rect">
              <a:avLst/>
            </a:prstGeom>
            <a:solidFill>
              <a:prstClr val="white"/>
            </a:solidFill>
            <a:ln w="1">
              <a:solidFill>
                <a:prstClr val="green"/>
              </a:solidFill>
            </a:ln>
          </xdr:spPr>
          <xdr:txBody>
            <a:bodyPr vertOverflow="clip" horzOverflow="clip"/>
            <a:lstStyle/>
            <a:p>
              <a:r>
                <a:rPr lang="it-IT"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0</xdr:colOff>
      <xdr:row>6</xdr:row>
      <xdr:rowOff>0</xdr:rowOff>
    </xdr:from>
    <xdr:to>
      <xdr:col>15</xdr:col>
      <xdr:colOff>0</xdr:colOff>
      <xdr:row>14</xdr:row>
      <xdr:rowOff>95249</xdr:rowOff>
    </xdr:to>
    <mc:AlternateContent xmlns:mc="http://schemas.openxmlformats.org/markup-compatibility/2006">
      <mc:Choice xmlns:a14="http://schemas.microsoft.com/office/drawing/2010/main" Requires="a14">
        <xdr:graphicFrame macro="">
          <xdr:nvGraphicFramePr>
            <xdr:cNvPr id="12" name="Months">
              <a:extLst>
                <a:ext uri="{FF2B5EF4-FFF2-40B4-BE49-F238E27FC236}">
                  <a16:creationId xmlns:a16="http://schemas.microsoft.com/office/drawing/2014/main" id="{6FFBCC4D-0C6F-AAA7-E285-2E2108B517AA}"/>
                </a:ext>
              </a:extLst>
            </xdr:cNvPr>
            <xdr:cNvGraphicFramePr/>
          </xdr:nvGraphicFramePr>
          <xdr:xfrm>
            <a:off x="0" y="0"/>
            <a:ext cx="0" cy="0"/>
          </xdr:xfrm>
          <a:graphic>
            <a:graphicData uri="http://schemas.microsoft.com/office/drawing/2010/slicer">
              <sle:slicer xmlns:sle="http://schemas.microsoft.com/office/drawing/2010/slicer" name="Months"/>
            </a:graphicData>
          </a:graphic>
        </xdr:graphicFrame>
      </mc:Choice>
      <mc:Fallback>
        <xdr:sp macro="" textlink="">
          <xdr:nvSpPr>
            <xdr:cNvPr id="0" name=""/>
            <xdr:cNvSpPr>
              <a:spLocks noTextEdit="1"/>
            </xdr:cNvSpPr>
          </xdr:nvSpPr>
          <xdr:spPr>
            <a:xfrm>
              <a:off x="8939893" y="1129393"/>
              <a:ext cx="1360714" cy="1510392"/>
            </a:xfrm>
            <a:prstGeom prst="rect">
              <a:avLst/>
            </a:prstGeom>
            <a:solidFill>
              <a:prstClr val="white"/>
            </a:solidFill>
            <a:ln w="1">
              <a:solidFill>
                <a:prstClr val="green"/>
              </a:solidFill>
            </a:ln>
          </xdr:spPr>
          <xdr:txBody>
            <a:bodyPr vertOverflow="clip" horzOverflow="clip"/>
            <a:lstStyle/>
            <a:p>
              <a:r>
                <a:rPr lang="it-IT"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0</xdr:colOff>
      <xdr:row>28</xdr:row>
      <xdr:rowOff>0</xdr:rowOff>
    </xdr:from>
    <xdr:to>
      <xdr:col>24</xdr:col>
      <xdr:colOff>0</xdr:colOff>
      <xdr:row>43</xdr:row>
      <xdr:rowOff>0</xdr:rowOff>
    </xdr:to>
    <xdr:graphicFrame macro="">
      <xdr:nvGraphicFramePr>
        <xdr:cNvPr id="13" name="Chart 12">
          <a:extLst>
            <a:ext uri="{FF2B5EF4-FFF2-40B4-BE49-F238E27FC236}">
              <a16:creationId xmlns:a16="http://schemas.microsoft.com/office/drawing/2014/main" id="{1BE30F14-F107-4617-A65E-64CB20AAE0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0</xdr:colOff>
      <xdr:row>44</xdr:row>
      <xdr:rowOff>0</xdr:rowOff>
    </xdr:from>
    <xdr:to>
      <xdr:col>26</xdr:col>
      <xdr:colOff>1253</xdr:colOff>
      <xdr:row>62</xdr:row>
      <xdr:rowOff>0</xdr:rowOff>
    </xdr:to>
    <xdr:graphicFrame macro="">
      <xdr:nvGraphicFramePr>
        <xdr:cNvPr id="14" name="Chart 13">
          <a:extLst>
            <a:ext uri="{FF2B5EF4-FFF2-40B4-BE49-F238E27FC236}">
              <a16:creationId xmlns:a16="http://schemas.microsoft.com/office/drawing/2014/main" id="{EEB9A93A-FB79-486D-929E-CDE18AF3FA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689308</xdr:colOff>
      <xdr:row>63</xdr:row>
      <xdr:rowOff>-1</xdr:rowOff>
    </xdr:from>
    <xdr:to>
      <xdr:col>26</xdr:col>
      <xdr:colOff>0</xdr:colOff>
      <xdr:row>83</xdr:row>
      <xdr:rowOff>175460</xdr:rowOff>
    </xdr:to>
    <mc:AlternateContent xmlns:mc="http://schemas.openxmlformats.org/markup-compatibility/2006">
      <mc:Choice xmlns:cx4="http://schemas.microsoft.com/office/drawing/2016/5/10/chartex" Requires="cx4">
        <xdr:graphicFrame macro="">
          <xdr:nvGraphicFramePr>
            <xdr:cNvPr id="17" name="Chart 16">
              <a:extLst>
                <a:ext uri="{FF2B5EF4-FFF2-40B4-BE49-F238E27FC236}">
                  <a16:creationId xmlns:a16="http://schemas.microsoft.com/office/drawing/2014/main" id="{C3390F36-A996-47DF-B29D-EB01BB15A2E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9048749" y="11116677"/>
              <a:ext cx="7582402" cy="3684671"/>
            </a:xfrm>
            <a:prstGeom prst="rect">
              <a:avLst/>
            </a:prstGeom>
            <a:solidFill>
              <a:prstClr val="white"/>
            </a:solidFill>
            <a:ln w="1">
              <a:solidFill>
                <a:prstClr val="green"/>
              </a:solidFill>
            </a:ln>
          </xdr:spPr>
          <xdr:txBody>
            <a:bodyPr vertOverflow="clip" horzOverflow="clip"/>
            <a:lstStyle/>
            <a:p>
              <a:r>
                <a:rPr lang="it-IT"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xdr:col>
      <xdr:colOff>0</xdr:colOff>
      <xdr:row>57</xdr:row>
      <xdr:rowOff>175460</xdr:rowOff>
    </xdr:from>
    <xdr:to>
      <xdr:col>7</xdr:col>
      <xdr:colOff>0</xdr:colOff>
      <xdr:row>77</xdr:row>
      <xdr:rowOff>0</xdr:rowOff>
    </xdr:to>
    <mc:AlternateContent xmlns:mc="http://schemas.openxmlformats.org/markup-compatibility/2006">
      <mc:Choice xmlns:cx4="http://schemas.microsoft.com/office/drawing/2016/5/10/chartex" Requires="cx4">
        <xdr:graphicFrame macro="">
          <xdr:nvGraphicFramePr>
            <xdr:cNvPr id="18" name="Chart 17">
              <a:extLst>
                <a:ext uri="{FF2B5EF4-FFF2-40B4-BE49-F238E27FC236}">
                  <a16:creationId xmlns:a16="http://schemas.microsoft.com/office/drawing/2014/main" id="{C6C1CDB5-5B1F-4999-A7C3-53DF506820B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0" y="10239374"/>
              <a:ext cx="3446546" cy="3333751"/>
            </a:xfrm>
            <a:prstGeom prst="rect">
              <a:avLst/>
            </a:prstGeom>
            <a:solidFill>
              <a:prstClr val="white"/>
            </a:solidFill>
            <a:ln w="1">
              <a:solidFill>
                <a:prstClr val="green"/>
              </a:solidFill>
            </a:ln>
          </xdr:spPr>
          <xdr:txBody>
            <a:bodyPr vertOverflow="clip" horzOverflow="clip"/>
            <a:lstStyle/>
            <a:p>
              <a:r>
                <a:rPr lang="it-IT"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8</xdr:col>
      <xdr:colOff>0</xdr:colOff>
      <xdr:row>57</xdr:row>
      <xdr:rowOff>175460</xdr:rowOff>
    </xdr:from>
    <xdr:to>
      <xdr:col>13</xdr:col>
      <xdr:colOff>0</xdr:colOff>
      <xdr:row>77</xdr:row>
      <xdr:rowOff>0</xdr:rowOff>
    </xdr:to>
    <mc:AlternateContent xmlns:mc="http://schemas.openxmlformats.org/markup-compatibility/2006">
      <mc:Choice xmlns:cx4="http://schemas.microsoft.com/office/drawing/2016/5/10/chartex" Requires="cx4">
        <xdr:graphicFrame macro="">
          <xdr:nvGraphicFramePr>
            <xdr:cNvPr id="19" name="Chart 18">
              <a:extLst>
                <a:ext uri="{FF2B5EF4-FFF2-40B4-BE49-F238E27FC236}">
                  <a16:creationId xmlns:a16="http://schemas.microsoft.com/office/drawing/2014/main" id="{7B9A5A05-CCC2-405A-B536-048B4A834DD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4135855" y="10239374"/>
              <a:ext cx="3534277" cy="3333751"/>
            </a:xfrm>
            <a:prstGeom prst="rect">
              <a:avLst/>
            </a:prstGeom>
            <a:solidFill>
              <a:prstClr val="white"/>
            </a:solidFill>
            <a:ln w="1">
              <a:solidFill>
                <a:prstClr val="green"/>
              </a:solidFill>
            </a:ln>
          </xdr:spPr>
          <xdr:txBody>
            <a:bodyPr vertOverflow="clip" horzOverflow="clip"/>
            <a:lstStyle/>
            <a:p>
              <a:r>
                <a:rPr lang="it-IT"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xdr:col>
      <xdr:colOff>0</xdr:colOff>
      <xdr:row>78</xdr:row>
      <xdr:rowOff>0</xdr:rowOff>
    </xdr:from>
    <xdr:to>
      <xdr:col>7</xdr:col>
      <xdr:colOff>0</xdr:colOff>
      <xdr:row>89</xdr:row>
      <xdr:rowOff>0</xdr:rowOff>
    </xdr:to>
    <mc:AlternateContent xmlns:mc="http://schemas.openxmlformats.org/markup-compatibility/2006">
      <mc:Choice xmlns:cx4="http://schemas.microsoft.com/office/drawing/2016/5/10/chartex" Requires="cx4">
        <xdr:graphicFrame macro="">
          <xdr:nvGraphicFramePr>
            <xdr:cNvPr id="20" name="Chart 19">
              <a:extLst>
                <a:ext uri="{FF2B5EF4-FFF2-40B4-BE49-F238E27FC236}">
                  <a16:creationId xmlns:a16="http://schemas.microsoft.com/office/drawing/2014/main" id="{202626F5-62D7-4200-8756-40BC02C30C2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7"/>
            </a:graphicData>
          </a:graphic>
        </xdr:graphicFrame>
      </mc:Choice>
      <mc:Fallback>
        <xdr:sp macro="" textlink="">
          <xdr:nvSpPr>
            <xdr:cNvPr id="0" name=""/>
            <xdr:cNvSpPr>
              <a:spLocks noTextEdit="1"/>
            </xdr:cNvSpPr>
          </xdr:nvSpPr>
          <xdr:spPr>
            <a:xfrm>
              <a:off x="0" y="13748586"/>
              <a:ext cx="3446546" cy="1930065"/>
            </a:xfrm>
            <a:prstGeom prst="rect">
              <a:avLst/>
            </a:prstGeom>
            <a:solidFill>
              <a:prstClr val="white"/>
            </a:solidFill>
            <a:ln w="1">
              <a:solidFill>
                <a:prstClr val="green"/>
              </a:solidFill>
            </a:ln>
          </xdr:spPr>
          <xdr:txBody>
            <a:bodyPr vertOverflow="clip" horzOverflow="clip"/>
            <a:lstStyle/>
            <a:p>
              <a:r>
                <a:rPr lang="it-IT"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8</xdr:col>
      <xdr:colOff>0</xdr:colOff>
      <xdr:row>78</xdr:row>
      <xdr:rowOff>0</xdr:rowOff>
    </xdr:from>
    <xdr:to>
      <xdr:col>13</xdr:col>
      <xdr:colOff>0</xdr:colOff>
      <xdr:row>89</xdr:row>
      <xdr:rowOff>0</xdr:rowOff>
    </xdr:to>
    <mc:AlternateContent xmlns:mc="http://schemas.openxmlformats.org/markup-compatibility/2006">
      <mc:Choice xmlns:cx4="http://schemas.microsoft.com/office/drawing/2016/5/10/chartex" Requires="cx4">
        <xdr:graphicFrame macro="">
          <xdr:nvGraphicFramePr>
            <xdr:cNvPr id="21" name="Chart 20">
              <a:extLst>
                <a:ext uri="{FF2B5EF4-FFF2-40B4-BE49-F238E27FC236}">
                  <a16:creationId xmlns:a16="http://schemas.microsoft.com/office/drawing/2014/main" id="{E2E2E0C2-8DE5-4154-976F-62FED252B7F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8"/>
            </a:graphicData>
          </a:graphic>
        </xdr:graphicFrame>
      </mc:Choice>
      <mc:Fallback>
        <xdr:sp macro="" textlink="">
          <xdr:nvSpPr>
            <xdr:cNvPr id="0" name=""/>
            <xdr:cNvSpPr>
              <a:spLocks noTextEdit="1"/>
            </xdr:cNvSpPr>
          </xdr:nvSpPr>
          <xdr:spPr>
            <a:xfrm>
              <a:off x="4135855" y="13748586"/>
              <a:ext cx="3534277" cy="1930065"/>
            </a:xfrm>
            <a:prstGeom prst="rect">
              <a:avLst/>
            </a:prstGeom>
            <a:solidFill>
              <a:prstClr val="white"/>
            </a:solidFill>
            <a:ln w="1">
              <a:solidFill>
                <a:prstClr val="green"/>
              </a:solidFill>
            </a:ln>
          </xdr:spPr>
          <xdr:txBody>
            <a:bodyPr vertOverflow="clip" horzOverflow="clip"/>
            <a:lstStyle/>
            <a:p>
              <a:r>
                <a:rPr lang="it-IT"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xdr:col>
      <xdr:colOff>15038</xdr:colOff>
      <xdr:row>90</xdr:row>
      <xdr:rowOff>0</xdr:rowOff>
    </xdr:from>
    <xdr:to>
      <xdr:col>13</xdr:col>
      <xdr:colOff>-1</xdr:colOff>
      <xdr:row>109</xdr:row>
      <xdr:rowOff>0</xdr:rowOff>
    </xdr:to>
    <xdr:graphicFrame macro="">
      <xdr:nvGraphicFramePr>
        <xdr:cNvPr id="22" name="Chart 21">
          <a:extLst>
            <a:ext uri="{FF2B5EF4-FFF2-40B4-BE49-F238E27FC236}">
              <a16:creationId xmlns:a16="http://schemas.microsoft.com/office/drawing/2014/main" id="{D3B324AD-2F0B-40B9-A36C-B7364D2560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xdr:col>
      <xdr:colOff>0</xdr:colOff>
      <xdr:row>6</xdr:row>
      <xdr:rowOff>-1</xdr:rowOff>
    </xdr:from>
    <xdr:to>
      <xdr:col>13</xdr:col>
      <xdr:colOff>0</xdr:colOff>
      <xdr:row>26</xdr:row>
      <xdr:rowOff>175460</xdr:rowOff>
    </xdr:to>
    <xdr:graphicFrame macro="">
      <xdr:nvGraphicFramePr>
        <xdr:cNvPr id="29" name="Chart 28">
          <a:extLst>
            <a:ext uri="{FF2B5EF4-FFF2-40B4-BE49-F238E27FC236}">
              <a16:creationId xmlns:a16="http://schemas.microsoft.com/office/drawing/2014/main" id="{FEEFA1DA-0974-45A4-9C13-BB0AD96CA3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2</xdr:col>
      <xdr:colOff>0</xdr:colOff>
      <xdr:row>31</xdr:row>
      <xdr:rowOff>175459</xdr:rowOff>
    </xdr:from>
    <xdr:to>
      <xdr:col>13</xdr:col>
      <xdr:colOff>0</xdr:colOff>
      <xdr:row>55</xdr:row>
      <xdr:rowOff>175460</xdr:rowOff>
    </xdr:to>
    <xdr:graphicFrame macro="">
      <xdr:nvGraphicFramePr>
        <xdr:cNvPr id="32" name="Chart 31">
          <a:extLst>
            <a:ext uri="{FF2B5EF4-FFF2-40B4-BE49-F238E27FC236}">
              <a16:creationId xmlns:a16="http://schemas.microsoft.com/office/drawing/2014/main" id="{9A0F190B-8D2F-466E-BAC5-EC32E4E9D0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editAs="oneCell">
    <xdr:from>
      <xdr:col>0</xdr:col>
      <xdr:colOff>0</xdr:colOff>
      <xdr:row>12</xdr:row>
      <xdr:rowOff>125327</xdr:rowOff>
    </xdr:from>
    <xdr:to>
      <xdr:col>2</xdr:col>
      <xdr:colOff>0</xdr:colOff>
      <xdr:row>47</xdr:row>
      <xdr:rowOff>175460</xdr:rowOff>
    </xdr:to>
    <mc:AlternateContent xmlns:mc="http://schemas.openxmlformats.org/markup-compatibility/2006">
      <mc:Choice xmlns:a14="http://schemas.microsoft.com/office/drawing/2010/main" Requires="a14">
        <xdr:graphicFrame macro="">
          <xdr:nvGraphicFramePr>
            <xdr:cNvPr id="33" name="Anz_lavoro">
              <a:extLst>
                <a:ext uri="{FF2B5EF4-FFF2-40B4-BE49-F238E27FC236}">
                  <a16:creationId xmlns:a16="http://schemas.microsoft.com/office/drawing/2014/main" id="{EAC6F51B-3A9B-8E75-3EC0-E011B721AE1D}"/>
                </a:ext>
              </a:extLst>
            </xdr:cNvPr>
            <xdr:cNvGraphicFramePr/>
          </xdr:nvGraphicFramePr>
          <xdr:xfrm>
            <a:off x="0" y="0"/>
            <a:ext cx="0" cy="0"/>
          </xdr:xfrm>
          <a:graphic>
            <a:graphicData uri="http://schemas.microsoft.com/office/drawing/2010/slicer">
              <sle:slicer xmlns:sle="http://schemas.microsoft.com/office/drawing/2010/slicer" name="Anz_lavoro"/>
            </a:graphicData>
          </a:graphic>
        </xdr:graphicFrame>
      </mc:Choice>
      <mc:Fallback>
        <xdr:sp macro="" textlink="">
          <xdr:nvSpPr>
            <xdr:cNvPr id="0" name=""/>
            <xdr:cNvSpPr>
              <a:spLocks noTextEdit="1"/>
            </xdr:cNvSpPr>
          </xdr:nvSpPr>
          <xdr:spPr>
            <a:xfrm>
              <a:off x="0" y="2316077"/>
              <a:ext cx="1360714" cy="6241383"/>
            </a:xfrm>
            <a:prstGeom prst="rect">
              <a:avLst/>
            </a:prstGeom>
            <a:solidFill>
              <a:prstClr val="white"/>
            </a:solidFill>
            <a:ln w="1">
              <a:solidFill>
                <a:prstClr val="green"/>
              </a:solidFill>
            </a:ln>
          </xdr:spPr>
          <xdr:txBody>
            <a:bodyPr vertOverflow="clip" horzOverflow="clip"/>
            <a:lstStyle/>
            <a:p>
              <a:r>
                <a:rPr lang="it-IT"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6</xdr:row>
      <xdr:rowOff>0</xdr:rowOff>
    </xdr:from>
    <xdr:to>
      <xdr:col>2</xdr:col>
      <xdr:colOff>0</xdr:colOff>
      <xdr:row>12</xdr:row>
      <xdr:rowOff>125328</xdr:rowOff>
    </xdr:to>
    <mc:AlternateContent xmlns:mc="http://schemas.openxmlformats.org/markup-compatibility/2006">
      <mc:Choice xmlns:a14="http://schemas.microsoft.com/office/drawing/2010/main" Requires="a14">
        <xdr:graphicFrame macro="">
          <xdr:nvGraphicFramePr>
            <xdr:cNvPr id="34" name="Tipo_contratto">
              <a:extLst>
                <a:ext uri="{FF2B5EF4-FFF2-40B4-BE49-F238E27FC236}">
                  <a16:creationId xmlns:a16="http://schemas.microsoft.com/office/drawing/2014/main" id="{C09A6283-A288-B6DF-CCD2-EA95F058E1C4}"/>
                </a:ext>
              </a:extLst>
            </xdr:cNvPr>
            <xdr:cNvGraphicFramePr/>
          </xdr:nvGraphicFramePr>
          <xdr:xfrm>
            <a:off x="0" y="0"/>
            <a:ext cx="0" cy="0"/>
          </xdr:xfrm>
          <a:graphic>
            <a:graphicData uri="http://schemas.microsoft.com/office/drawing/2010/slicer">
              <sle:slicer xmlns:sle="http://schemas.microsoft.com/office/drawing/2010/slicer" name="Tipo_contratto"/>
            </a:graphicData>
          </a:graphic>
        </xdr:graphicFrame>
      </mc:Choice>
      <mc:Fallback>
        <xdr:sp macro="" textlink="">
          <xdr:nvSpPr>
            <xdr:cNvPr id="0" name=""/>
            <xdr:cNvSpPr>
              <a:spLocks noTextEdit="1"/>
            </xdr:cNvSpPr>
          </xdr:nvSpPr>
          <xdr:spPr>
            <a:xfrm>
              <a:off x="0" y="1129393"/>
              <a:ext cx="1360714" cy="1186685"/>
            </a:xfrm>
            <a:prstGeom prst="rect">
              <a:avLst/>
            </a:prstGeom>
            <a:solidFill>
              <a:prstClr val="white"/>
            </a:solidFill>
            <a:ln w="1">
              <a:solidFill>
                <a:prstClr val="green"/>
              </a:solidFill>
            </a:ln>
          </xdr:spPr>
          <xdr:txBody>
            <a:bodyPr vertOverflow="clip" horzOverflow="clip"/>
            <a:lstStyle/>
            <a:p>
              <a:r>
                <a:rPr lang="it-IT"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48</xdr:row>
      <xdr:rowOff>7520</xdr:rowOff>
    </xdr:from>
    <xdr:to>
      <xdr:col>2</xdr:col>
      <xdr:colOff>0</xdr:colOff>
      <xdr:row>56</xdr:row>
      <xdr:rowOff>175459</xdr:rowOff>
    </xdr:to>
    <mc:AlternateContent xmlns:mc="http://schemas.openxmlformats.org/markup-compatibility/2006">
      <mc:Choice xmlns:a14="http://schemas.microsoft.com/office/drawing/2010/main" Requires="a14">
        <xdr:graphicFrame macro="">
          <xdr:nvGraphicFramePr>
            <xdr:cNvPr id="35" name="Settore 1">
              <a:extLst>
                <a:ext uri="{FF2B5EF4-FFF2-40B4-BE49-F238E27FC236}">
                  <a16:creationId xmlns:a16="http://schemas.microsoft.com/office/drawing/2014/main" id="{7DADB58A-4C0E-3A4F-5AA2-6917CB71F633}"/>
                </a:ext>
              </a:extLst>
            </xdr:cNvPr>
            <xdr:cNvGraphicFramePr/>
          </xdr:nvGraphicFramePr>
          <xdr:xfrm>
            <a:off x="0" y="0"/>
            <a:ext cx="0" cy="0"/>
          </xdr:xfrm>
          <a:graphic>
            <a:graphicData uri="http://schemas.microsoft.com/office/drawing/2010/slicer">
              <sle:slicer xmlns:sle="http://schemas.microsoft.com/office/drawing/2010/slicer" name="Settore 1"/>
            </a:graphicData>
          </a:graphic>
        </xdr:graphicFrame>
      </mc:Choice>
      <mc:Fallback>
        <xdr:sp macro="" textlink="">
          <xdr:nvSpPr>
            <xdr:cNvPr id="0" name=""/>
            <xdr:cNvSpPr>
              <a:spLocks noTextEdit="1"/>
            </xdr:cNvSpPr>
          </xdr:nvSpPr>
          <xdr:spPr>
            <a:xfrm>
              <a:off x="0" y="8566413"/>
              <a:ext cx="1360714" cy="1583082"/>
            </a:xfrm>
            <a:prstGeom prst="rect">
              <a:avLst/>
            </a:prstGeom>
            <a:solidFill>
              <a:prstClr val="white"/>
            </a:solidFill>
            <a:ln w="1">
              <a:solidFill>
                <a:prstClr val="green"/>
              </a:solidFill>
            </a:ln>
          </xdr:spPr>
          <xdr:txBody>
            <a:bodyPr vertOverflow="clip" horzOverflow="clip"/>
            <a:lstStyle/>
            <a:p>
              <a:r>
                <a:rPr lang="it-IT"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30</xdr:col>
      <xdr:colOff>171449</xdr:colOff>
      <xdr:row>25</xdr:row>
      <xdr:rowOff>28575</xdr:rowOff>
    </xdr:from>
    <xdr:to>
      <xdr:col>34</xdr:col>
      <xdr:colOff>57149</xdr:colOff>
      <xdr:row>39</xdr:row>
      <xdr:rowOff>104775</xdr:rowOff>
    </xdr:to>
    <mc:AlternateContent xmlns:mc="http://schemas.openxmlformats.org/markup-compatibility/2006">
      <mc:Choice xmlns:cx4="http://schemas.microsoft.com/office/drawing/2016/5/10/chartex" Requires="cx4">
        <xdr:graphicFrame macro="">
          <xdr:nvGraphicFramePr>
            <xdr:cNvPr id="7" name="Chart 6">
              <a:extLst>
                <a:ext uri="{FF2B5EF4-FFF2-40B4-BE49-F238E27FC236}">
                  <a16:creationId xmlns:a16="http://schemas.microsoft.com/office/drawing/2014/main" id="{750861E2-458F-3614-802B-25194DBB1AC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28736924" y="4552950"/>
              <a:ext cx="3781425" cy="2609850"/>
            </a:xfrm>
            <a:prstGeom prst="rect">
              <a:avLst/>
            </a:prstGeom>
            <a:solidFill>
              <a:prstClr val="white"/>
            </a:solidFill>
            <a:ln w="1">
              <a:solidFill>
                <a:prstClr val="green"/>
              </a:solidFill>
            </a:ln>
          </xdr:spPr>
          <xdr:txBody>
            <a:bodyPr vertOverflow="clip" horzOverflow="clip"/>
            <a:lstStyle/>
            <a:p>
              <a:r>
                <a:rPr lang="it-IT"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34</xdr:col>
      <xdr:colOff>9525</xdr:colOff>
      <xdr:row>8</xdr:row>
      <xdr:rowOff>152400</xdr:rowOff>
    </xdr:from>
    <xdr:to>
      <xdr:col>38</xdr:col>
      <xdr:colOff>0</xdr:colOff>
      <xdr:row>24</xdr:row>
      <xdr:rowOff>0</xdr:rowOff>
    </xdr:to>
    <mc:AlternateContent xmlns:mc="http://schemas.openxmlformats.org/markup-compatibility/2006">
      <mc:Choice xmlns:cx4="http://schemas.microsoft.com/office/drawing/2016/5/10/chartex" Requires="cx4">
        <xdr:graphicFrame macro="">
          <xdr:nvGraphicFramePr>
            <xdr:cNvPr id="8" name="Chart 7">
              <a:extLst>
                <a:ext uri="{FF2B5EF4-FFF2-40B4-BE49-F238E27FC236}">
                  <a16:creationId xmlns:a16="http://schemas.microsoft.com/office/drawing/2014/main" id="{EA7FBDCA-EF14-AF57-F88A-715109BE59A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32470725" y="1600200"/>
              <a:ext cx="4572000" cy="2743200"/>
            </a:xfrm>
            <a:prstGeom prst="rect">
              <a:avLst/>
            </a:prstGeom>
            <a:solidFill>
              <a:prstClr val="white"/>
            </a:solidFill>
            <a:ln w="1">
              <a:solidFill>
                <a:prstClr val="green"/>
              </a:solidFill>
            </a:ln>
          </xdr:spPr>
          <xdr:txBody>
            <a:bodyPr vertOverflow="clip" horzOverflow="clip"/>
            <a:lstStyle/>
            <a:p>
              <a:r>
                <a:rPr lang="it-IT"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41</xdr:col>
      <xdr:colOff>38100</xdr:colOff>
      <xdr:row>3</xdr:row>
      <xdr:rowOff>142875</xdr:rowOff>
    </xdr:from>
    <xdr:to>
      <xdr:col>52</xdr:col>
      <xdr:colOff>123825</xdr:colOff>
      <xdr:row>18</xdr:row>
      <xdr:rowOff>171450</xdr:rowOff>
    </xdr:to>
    <mc:AlternateContent xmlns:mc="http://schemas.openxmlformats.org/markup-compatibility/2006">
      <mc:Choice xmlns:cx4="http://schemas.microsoft.com/office/drawing/2016/5/10/chartex" Requires="cx4">
        <xdr:graphicFrame macro="">
          <xdr:nvGraphicFramePr>
            <xdr:cNvPr id="9" name="Chart 8">
              <a:extLst>
                <a:ext uri="{FF2B5EF4-FFF2-40B4-BE49-F238E27FC236}">
                  <a16:creationId xmlns:a16="http://schemas.microsoft.com/office/drawing/2014/main" id="{95BAFF40-8A00-1457-AD37-CB0142E98C5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38900100" y="685800"/>
              <a:ext cx="4572000" cy="2743200"/>
            </a:xfrm>
            <a:prstGeom prst="rect">
              <a:avLst/>
            </a:prstGeom>
            <a:solidFill>
              <a:prstClr val="white"/>
            </a:solidFill>
            <a:ln w="1">
              <a:solidFill>
                <a:prstClr val="green"/>
              </a:solidFill>
            </a:ln>
          </xdr:spPr>
          <xdr:txBody>
            <a:bodyPr vertOverflow="clip" horzOverflow="clip"/>
            <a:lstStyle/>
            <a:p>
              <a:r>
                <a:rPr lang="it-IT"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34</xdr:col>
      <xdr:colOff>666750</xdr:colOff>
      <xdr:row>25</xdr:row>
      <xdr:rowOff>57150</xdr:rowOff>
    </xdr:from>
    <xdr:to>
      <xdr:col>39</xdr:col>
      <xdr:colOff>323850</xdr:colOff>
      <xdr:row>40</xdr:row>
      <xdr:rowOff>85725</xdr:rowOff>
    </xdr:to>
    <mc:AlternateContent xmlns:mc="http://schemas.openxmlformats.org/markup-compatibility/2006">
      <mc:Choice xmlns:cx4="http://schemas.microsoft.com/office/drawing/2016/5/10/chartex" Requires="cx4">
        <xdr:graphicFrame macro="">
          <xdr:nvGraphicFramePr>
            <xdr:cNvPr id="10" name="Chart 9">
              <a:extLst>
                <a:ext uri="{FF2B5EF4-FFF2-40B4-BE49-F238E27FC236}">
                  <a16:creationId xmlns:a16="http://schemas.microsoft.com/office/drawing/2014/main" id="{D795EB6B-9D38-6239-9CDC-063403695B5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32727900" y="4581525"/>
              <a:ext cx="4572000" cy="2743200"/>
            </a:xfrm>
            <a:prstGeom prst="rect">
              <a:avLst/>
            </a:prstGeom>
            <a:solidFill>
              <a:prstClr val="white"/>
            </a:solidFill>
            <a:ln w="1">
              <a:solidFill>
                <a:prstClr val="green"/>
              </a:solidFill>
            </a:ln>
          </xdr:spPr>
          <xdr:txBody>
            <a:bodyPr vertOverflow="clip" horzOverflow="clip"/>
            <a:lstStyle/>
            <a:p>
              <a:r>
                <a:rPr lang="it-IT"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59</xdr:col>
      <xdr:colOff>195262</xdr:colOff>
      <xdr:row>32</xdr:row>
      <xdr:rowOff>85725</xdr:rowOff>
    </xdr:from>
    <xdr:to>
      <xdr:col>65</xdr:col>
      <xdr:colOff>957262</xdr:colOff>
      <xdr:row>47</xdr:row>
      <xdr:rowOff>114300</xdr:rowOff>
    </xdr:to>
    <xdr:graphicFrame macro="">
      <xdr:nvGraphicFramePr>
        <xdr:cNvPr id="11" name="Chart 10">
          <a:extLst>
            <a:ext uri="{FF2B5EF4-FFF2-40B4-BE49-F238E27FC236}">
              <a16:creationId xmlns:a16="http://schemas.microsoft.com/office/drawing/2014/main" id="{4912803F-A157-89CA-FCA2-3F7E9E5905D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28</xdr:col>
      <xdr:colOff>890587</xdr:colOff>
      <xdr:row>59</xdr:row>
      <xdr:rowOff>95250</xdr:rowOff>
    </xdr:from>
    <xdr:to>
      <xdr:col>32</xdr:col>
      <xdr:colOff>80962</xdr:colOff>
      <xdr:row>74</xdr:row>
      <xdr:rowOff>123825</xdr:rowOff>
    </xdr:to>
    <mc:AlternateContent xmlns:mc="http://schemas.openxmlformats.org/markup-compatibility/2006">
      <mc:Choice xmlns:cx4="http://schemas.microsoft.com/office/drawing/2016/5/10/chartex" Requires="cx4">
        <xdr:graphicFrame macro="">
          <xdr:nvGraphicFramePr>
            <xdr:cNvPr id="14" name="Chart 13">
              <a:extLst>
                <a:ext uri="{FF2B5EF4-FFF2-40B4-BE49-F238E27FC236}">
                  <a16:creationId xmlns:a16="http://schemas.microsoft.com/office/drawing/2014/main" id="{488FBC46-226E-EDC7-7399-30EE3CC3EBD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25846087" y="10772775"/>
              <a:ext cx="4572000" cy="2743200"/>
            </a:xfrm>
            <a:prstGeom prst="rect">
              <a:avLst/>
            </a:prstGeom>
            <a:solidFill>
              <a:prstClr val="white"/>
            </a:solidFill>
            <a:ln w="1">
              <a:solidFill>
                <a:prstClr val="green"/>
              </a:solidFill>
            </a:ln>
          </xdr:spPr>
          <xdr:txBody>
            <a:bodyPr vertOverflow="clip" horzOverflow="clip"/>
            <a:lstStyle/>
            <a:p>
              <a:r>
                <a:rPr lang="it-IT"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13</xdr:col>
      <xdr:colOff>319087</xdr:colOff>
      <xdr:row>32</xdr:row>
      <xdr:rowOff>85725</xdr:rowOff>
    </xdr:from>
    <xdr:to>
      <xdr:col>18</xdr:col>
      <xdr:colOff>166687</xdr:colOff>
      <xdr:row>47</xdr:row>
      <xdr:rowOff>114300</xdr:rowOff>
    </xdr:to>
    <xdr:graphicFrame macro="">
      <xdr:nvGraphicFramePr>
        <xdr:cNvPr id="17" name="Chart 16">
          <a:extLst>
            <a:ext uri="{FF2B5EF4-FFF2-40B4-BE49-F238E27FC236}">
              <a16:creationId xmlns:a16="http://schemas.microsoft.com/office/drawing/2014/main" id="{D0722DFD-37B2-D1F0-3912-DA018150F23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22</xdr:col>
      <xdr:colOff>4762</xdr:colOff>
      <xdr:row>29</xdr:row>
      <xdr:rowOff>0</xdr:rowOff>
    </xdr:from>
    <xdr:to>
      <xdr:col>25</xdr:col>
      <xdr:colOff>357187</xdr:colOff>
      <xdr:row>44</xdr:row>
      <xdr:rowOff>28575</xdr:rowOff>
    </xdr:to>
    <xdr:graphicFrame macro="">
      <xdr:nvGraphicFramePr>
        <xdr:cNvPr id="18" name="Chart 17">
          <a:extLst>
            <a:ext uri="{FF2B5EF4-FFF2-40B4-BE49-F238E27FC236}">
              <a16:creationId xmlns:a16="http://schemas.microsoft.com/office/drawing/2014/main" id="{EB72198F-7773-46EF-993D-D313C66BF80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7</xdr:col>
      <xdr:colOff>0</xdr:colOff>
      <xdr:row>28</xdr:row>
      <xdr:rowOff>0</xdr:rowOff>
    </xdr:from>
    <xdr:to>
      <xdr:col>13</xdr:col>
      <xdr:colOff>0</xdr:colOff>
      <xdr:row>44</xdr:row>
      <xdr:rowOff>0</xdr:rowOff>
    </xdr:to>
    <xdr:graphicFrame macro="">
      <xdr:nvGraphicFramePr>
        <xdr:cNvPr id="2" name="Chart 1">
          <a:extLst>
            <a:ext uri="{FF2B5EF4-FFF2-40B4-BE49-F238E27FC236}">
              <a16:creationId xmlns:a16="http://schemas.microsoft.com/office/drawing/2014/main" id="{3954C179-A710-3629-8CA5-97479C47CF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21</xdr:col>
      <xdr:colOff>19050</xdr:colOff>
      <xdr:row>12</xdr:row>
      <xdr:rowOff>33337</xdr:rowOff>
    </xdr:from>
    <xdr:to>
      <xdr:col>27</xdr:col>
      <xdr:colOff>209550</xdr:colOff>
      <xdr:row>26</xdr:row>
      <xdr:rowOff>109537</xdr:rowOff>
    </xdr:to>
    <xdr:graphicFrame macro="">
      <xdr:nvGraphicFramePr>
        <xdr:cNvPr id="3" name="Chart 2">
          <a:extLst>
            <a:ext uri="{FF2B5EF4-FFF2-40B4-BE49-F238E27FC236}">
              <a16:creationId xmlns:a16="http://schemas.microsoft.com/office/drawing/2014/main" id="{DE006965-1B4B-6C58-3492-F5055F2344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28</xdr:col>
      <xdr:colOff>642937</xdr:colOff>
      <xdr:row>9</xdr:row>
      <xdr:rowOff>95249</xdr:rowOff>
    </xdr:from>
    <xdr:to>
      <xdr:col>35</xdr:col>
      <xdr:colOff>433387</xdr:colOff>
      <xdr:row>26</xdr:row>
      <xdr:rowOff>152399</xdr:rowOff>
    </xdr:to>
    <xdr:graphicFrame macro="">
      <xdr:nvGraphicFramePr>
        <xdr:cNvPr id="4" name="Chart 3">
          <a:extLst>
            <a:ext uri="{FF2B5EF4-FFF2-40B4-BE49-F238E27FC236}">
              <a16:creationId xmlns:a16="http://schemas.microsoft.com/office/drawing/2014/main" id="{F0368550-F986-1F3B-DD6F-D4EDDB6B3E6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37</xdr:col>
      <xdr:colOff>14287</xdr:colOff>
      <xdr:row>25</xdr:row>
      <xdr:rowOff>9525</xdr:rowOff>
    </xdr:from>
    <xdr:to>
      <xdr:col>42</xdr:col>
      <xdr:colOff>366712</xdr:colOff>
      <xdr:row>40</xdr:row>
      <xdr:rowOff>38100</xdr:rowOff>
    </xdr:to>
    <mc:AlternateContent xmlns:mc="http://schemas.openxmlformats.org/markup-compatibility/2006">
      <mc:Choice xmlns:cx4="http://schemas.microsoft.com/office/drawing/2016/5/10/chartex" Requires="cx4">
        <xdr:graphicFrame macro="">
          <xdr:nvGraphicFramePr>
            <xdr:cNvPr id="5" name="Chart 4">
              <a:extLst>
                <a:ext uri="{FF2B5EF4-FFF2-40B4-BE49-F238E27FC236}">
                  <a16:creationId xmlns:a16="http://schemas.microsoft.com/office/drawing/2014/main" id="{EFD2EC6E-7245-E686-0DF0-2310DAB1C86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32827912" y="4533900"/>
              <a:ext cx="4572000" cy="2743200"/>
            </a:xfrm>
            <a:prstGeom prst="rect">
              <a:avLst/>
            </a:prstGeom>
            <a:solidFill>
              <a:prstClr val="white"/>
            </a:solidFill>
            <a:ln w="1">
              <a:solidFill>
                <a:prstClr val="green"/>
              </a:solidFill>
            </a:ln>
          </xdr:spPr>
          <xdr:txBody>
            <a:bodyPr vertOverflow="clip" horzOverflow="clip"/>
            <a:lstStyle/>
            <a:p>
              <a:r>
                <a:rPr lang="it-IT"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8.xml><?xml version="1.0" encoding="utf-8"?>
<xdr:wsDr xmlns:xdr="http://schemas.openxmlformats.org/drawingml/2006/spreadsheetDrawing" xmlns:a="http://schemas.openxmlformats.org/drawingml/2006/main">
  <xdr:twoCellAnchor>
    <xdr:from>
      <xdr:col>3</xdr:col>
      <xdr:colOff>33336</xdr:colOff>
      <xdr:row>0</xdr:row>
      <xdr:rowOff>171450</xdr:rowOff>
    </xdr:from>
    <xdr:to>
      <xdr:col>14</xdr:col>
      <xdr:colOff>133349</xdr:colOff>
      <xdr:row>17</xdr:row>
      <xdr:rowOff>38100</xdr:rowOff>
    </xdr:to>
    <xdr:graphicFrame macro="">
      <xdr:nvGraphicFramePr>
        <xdr:cNvPr id="2" name="Chart 1">
          <a:extLst>
            <a:ext uri="{FF2B5EF4-FFF2-40B4-BE49-F238E27FC236}">
              <a16:creationId xmlns:a16="http://schemas.microsoft.com/office/drawing/2014/main" id="{23960B5A-73B9-E0A7-E730-BCC26838152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7</xdr:col>
      <xdr:colOff>204787</xdr:colOff>
      <xdr:row>0</xdr:row>
      <xdr:rowOff>76200</xdr:rowOff>
    </xdr:from>
    <xdr:to>
      <xdr:col>16</xdr:col>
      <xdr:colOff>47625</xdr:colOff>
      <xdr:row>15</xdr:row>
      <xdr:rowOff>104775</xdr:rowOff>
    </xdr:to>
    <xdr:graphicFrame macro="">
      <xdr:nvGraphicFramePr>
        <xdr:cNvPr id="2" name="Chart 1">
          <a:extLst>
            <a:ext uri="{FF2B5EF4-FFF2-40B4-BE49-F238E27FC236}">
              <a16:creationId xmlns:a16="http://schemas.microsoft.com/office/drawing/2014/main" id="{9FD270D2-2B83-3493-E0A3-81C2FCC8440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4855.40810763889" createdVersion="8" refreshedVersion="8" minRefreshableVersion="3" recordCount="157" xr:uid="{14A1A345-ADD3-4783-98D0-A4C1C4D47BF9}">
  <cacheSource type="worksheet">
    <worksheetSource name="Table2"/>
  </cacheSource>
  <cacheFields count="7">
    <cacheField name="Data" numFmtId="165">
      <sharedItems containsSemiMixedTypes="0" containsNonDate="0" containsDate="1" containsString="0" minDate="2020-06-26T00:00:00" maxDate="2020-09-19T00:00:00" count="57">
        <d v="2020-06-26T00:00:00"/>
        <d v="2020-06-29T00:00:00"/>
        <d v="2020-07-01T00:00:00"/>
        <d v="2020-07-02T00:00:00"/>
        <d v="2020-07-03T00:00:00"/>
        <d v="2020-07-06T00:00:00"/>
        <d v="2020-07-07T00:00:00"/>
        <d v="2020-07-08T00:00:00"/>
        <d v="2020-07-09T00:00:00"/>
        <d v="2020-07-10T00:00:00"/>
        <d v="2020-07-13T00:00:00"/>
        <d v="2020-07-14T00:00:00"/>
        <d v="2020-07-15T00:00:00"/>
        <d v="2020-07-16T00:00:00"/>
        <d v="2020-07-17T00:00:00"/>
        <d v="2020-07-18T00:00:00"/>
        <d v="2020-07-20T00:00:00"/>
        <d v="2020-07-21T00:00:00"/>
        <d v="2020-07-22T00:00:00"/>
        <d v="2020-07-23T00:00:00"/>
        <d v="2020-07-24T00:00:00"/>
        <d v="2020-07-25T00:00:00"/>
        <d v="2020-07-27T00:00:00"/>
        <d v="2020-07-28T00:00:00"/>
        <d v="2020-07-29T00:00:00"/>
        <d v="2020-07-31T00:00:00"/>
        <d v="2020-08-03T00:00:00"/>
        <d v="2020-08-04T00:00:00"/>
        <d v="2020-08-05T00:00:00"/>
        <d v="2020-08-06T00:00:00"/>
        <d v="2020-08-07T00:00:00"/>
        <d v="2020-08-10T00:00:00"/>
        <d v="2020-08-11T00:00:00"/>
        <d v="2020-08-12T00:00:00"/>
        <d v="2020-08-13T00:00:00"/>
        <d v="2020-08-14T00:00:00"/>
        <d v="2020-08-18T00:00:00"/>
        <d v="2020-08-19T00:00:00"/>
        <d v="2020-08-24T00:00:00"/>
        <d v="2020-08-25T00:00:00"/>
        <d v="2020-08-26T00:00:00"/>
        <d v="2020-08-27T00:00:00"/>
        <d v="2020-08-31T00:00:00"/>
        <d v="2020-09-01T00:00:00"/>
        <d v="2020-09-02T00:00:00"/>
        <d v="2020-09-03T00:00:00"/>
        <d v="2020-09-04T00:00:00"/>
        <d v="2020-09-07T00:00:00"/>
        <d v="2020-09-08T00:00:00"/>
        <d v="2020-09-09T00:00:00"/>
        <d v="2020-09-10T00:00:00"/>
        <d v="2020-09-11T00:00:00"/>
        <d v="2020-09-14T00:00:00"/>
        <d v="2020-09-15T00:00:00"/>
        <d v="2020-09-16T00:00:00"/>
        <d v="2020-09-17T00:00:00"/>
        <d v="2020-09-18T00:00:00"/>
      </sharedItems>
      <fieldGroup par="6" base="0">
        <rangePr groupBy="days" startDate="2020-06-26T00:00:00" endDate="2020-09-19T00:00:00"/>
        <groupItems count="368">
          <s v="&lt;26/06/2020"/>
          <s v="01-gen"/>
          <s v="02-gen"/>
          <s v="03-gen"/>
          <s v="04-gen"/>
          <s v="05-gen"/>
          <s v="06-gen"/>
          <s v="07-gen"/>
          <s v="08-gen"/>
          <s v="09-gen"/>
          <s v="10-gen"/>
          <s v="11-gen"/>
          <s v="12-gen"/>
          <s v="13-gen"/>
          <s v="14-gen"/>
          <s v="15-gen"/>
          <s v="16-gen"/>
          <s v="17-gen"/>
          <s v="18-gen"/>
          <s v="19-gen"/>
          <s v="20-gen"/>
          <s v="21-gen"/>
          <s v="22-gen"/>
          <s v="23-gen"/>
          <s v="24-gen"/>
          <s v="25-gen"/>
          <s v="26-gen"/>
          <s v="27-gen"/>
          <s v="28-gen"/>
          <s v="29-gen"/>
          <s v="30-gen"/>
          <s v="31-ge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g"/>
          <s v="02-mag"/>
          <s v="03-mag"/>
          <s v="04-mag"/>
          <s v="05-mag"/>
          <s v="06-mag"/>
          <s v="07-mag"/>
          <s v="08-mag"/>
          <s v="09-mag"/>
          <s v="10-mag"/>
          <s v="11-mag"/>
          <s v="12-mag"/>
          <s v="13-mag"/>
          <s v="14-mag"/>
          <s v="15-mag"/>
          <s v="16-mag"/>
          <s v="17-mag"/>
          <s v="18-mag"/>
          <s v="19-mag"/>
          <s v="20-mag"/>
          <s v="21-mag"/>
          <s v="22-mag"/>
          <s v="23-mag"/>
          <s v="24-mag"/>
          <s v="25-mag"/>
          <s v="26-mag"/>
          <s v="27-mag"/>
          <s v="28-mag"/>
          <s v="29-mag"/>
          <s v="30-mag"/>
          <s v="31-mag"/>
          <s v="01-giu"/>
          <s v="02-giu"/>
          <s v="03-giu"/>
          <s v="04-giu"/>
          <s v="05-giu"/>
          <s v="06-giu"/>
          <s v="07-giu"/>
          <s v="08-giu"/>
          <s v="09-giu"/>
          <s v="10-giu"/>
          <s v="11-giu"/>
          <s v="12-giu"/>
          <s v="13-giu"/>
          <s v="14-giu"/>
          <s v="15-giu"/>
          <s v="16-giu"/>
          <s v="17-giu"/>
          <s v="18-giu"/>
          <s v="19-giu"/>
          <s v="20-giu"/>
          <s v="21-giu"/>
          <s v="22-giu"/>
          <s v="23-giu"/>
          <s v="24-giu"/>
          <s v="25-giu"/>
          <s v="26-giu"/>
          <s v="27-giu"/>
          <s v="28-giu"/>
          <s v="29-giu"/>
          <s v="30-giu"/>
          <s v="01-lug"/>
          <s v="02-lug"/>
          <s v="03-lug"/>
          <s v="04-lug"/>
          <s v="05-lug"/>
          <s v="06-lug"/>
          <s v="07-lug"/>
          <s v="08-lug"/>
          <s v="09-lug"/>
          <s v="10-lug"/>
          <s v="11-lug"/>
          <s v="12-lug"/>
          <s v="13-lug"/>
          <s v="14-lug"/>
          <s v="15-lug"/>
          <s v="16-lug"/>
          <s v="17-lug"/>
          <s v="18-lug"/>
          <s v="19-lug"/>
          <s v="20-lug"/>
          <s v="21-lug"/>
          <s v="22-lug"/>
          <s v="23-lug"/>
          <s v="24-lug"/>
          <s v="25-lug"/>
          <s v="26-lug"/>
          <s v="27-lug"/>
          <s v="28-lug"/>
          <s v="29-lug"/>
          <s v="30-lug"/>
          <s v="31-lug"/>
          <s v="01-ago"/>
          <s v="02-ago"/>
          <s v="03-ago"/>
          <s v="04-ago"/>
          <s v="05-ago"/>
          <s v="06-ago"/>
          <s v="07-ago"/>
          <s v="08-ago"/>
          <s v="09-ago"/>
          <s v="10-ago"/>
          <s v="11-ago"/>
          <s v="12-ago"/>
          <s v="13-ago"/>
          <s v="14-ago"/>
          <s v="15-ago"/>
          <s v="16-ago"/>
          <s v="17-ago"/>
          <s v="18-ago"/>
          <s v="19-ago"/>
          <s v="20-ago"/>
          <s v="21-ago"/>
          <s v="22-ago"/>
          <s v="23-ago"/>
          <s v="24-ago"/>
          <s v="25-ago"/>
          <s v="26-ago"/>
          <s v="27-ago"/>
          <s v="28-ago"/>
          <s v="29-ago"/>
          <s v="30-ago"/>
          <s v="31-ago"/>
          <s v="01-set"/>
          <s v="02-set"/>
          <s v="03-set"/>
          <s v="04-set"/>
          <s v="05-set"/>
          <s v="06-set"/>
          <s v="07-set"/>
          <s v="08-set"/>
          <s v="09-set"/>
          <s v="10-set"/>
          <s v="11-set"/>
          <s v="12-set"/>
          <s v="13-set"/>
          <s v="14-set"/>
          <s v="15-set"/>
          <s v="16-set"/>
          <s v="17-set"/>
          <s v="18-set"/>
          <s v="19-set"/>
          <s v="20-set"/>
          <s v="21-set"/>
          <s v="22-set"/>
          <s v="23-set"/>
          <s v="24-set"/>
          <s v="25-set"/>
          <s v="26-set"/>
          <s v="27-set"/>
          <s v="28-set"/>
          <s v="29-set"/>
          <s v="30-set"/>
          <s v="01-ott"/>
          <s v="02-ott"/>
          <s v="03-ott"/>
          <s v="04-ott"/>
          <s v="05-ott"/>
          <s v="06-ott"/>
          <s v="07-ott"/>
          <s v="08-ott"/>
          <s v="09-ott"/>
          <s v="10-ott"/>
          <s v="11-ott"/>
          <s v="12-ott"/>
          <s v="13-ott"/>
          <s v="14-ott"/>
          <s v="15-ott"/>
          <s v="16-ott"/>
          <s v="17-ott"/>
          <s v="18-ott"/>
          <s v="19-ott"/>
          <s v="20-ott"/>
          <s v="21-ott"/>
          <s v="22-ott"/>
          <s v="23-ott"/>
          <s v="24-ott"/>
          <s v="25-ott"/>
          <s v="26-ott"/>
          <s v="27-ott"/>
          <s v="28-ott"/>
          <s v="29-ott"/>
          <s v="30-ott"/>
          <s v="31-ott"/>
          <s v="01-nov"/>
          <s v="02-nov"/>
          <s v="03-nov"/>
          <s v="04-nov"/>
          <s v="05-nov"/>
          <s v="06-nov"/>
          <s v="07-nov"/>
          <s v="08-nov"/>
          <s v="09-nov"/>
          <s v="10-nov"/>
          <s v="11-nov"/>
          <s v="12-nov"/>
          <s v="13-nov"/>
          <s v="14-nov"/>
          <s v="15-nov"/>
          <s v="16-nov"/>
          <s v="17-nov"/>
          <s v="18-nov"/>
          <s v="19-nov"/>
          <s v="20-nov"/>
          <s v="21-nov"/>
          <s v="22-nov"/>
          <s v="23-nov"/>
          <s v="24-nov"/>
          <s v="25-nov"/>
          <s v="26-nov"/>
          <s v="27-nov"/>
          <s v="28-nov"/>
          <s v="29-nov"/>
          <s v="30-nov"/>
          <s v="01-dic"/>
          <s v="02-dic"/>
          <s v="03-dic"/>
          <s v="04-dic"/>
          <s v="05-dic"/>
          <s v="06-dic"/>
          <s v="07-dic"/>
          <s v="08-dic"/>
          <s v="09-dic"/>
          <s v="10-dic"/>
          <s v="11-dic"/>
          <s v="12-dic"/>
          <s v="13-dic"/>
          <s v="14-dic"/>
          <s v="15-dic"/>
          <s v="16-dic"/>
          <s v="17-dic"/>
          <s v="18-dic"/>
          <s v="19-dic"/>
          <s v="20-dic"/>
          <s v="21-dic"/>
          <s v="22-dic"/>
          <s v="23-dic"/>
          <s v="24-dic"/>
          <s v="25-dic"/>
          <s v="26-dic"/>
          <s v="27-dic"/>
          <s v="28-dic"/>
          <s v="29-dic"/>
          <s v="30-dic"/>
          <s v="31-dic"/>
          <s v="&gt;19/09/2020"/>
        </groupItems>
      </fieldGroup>
    </cacheField>
    <cacheField name="Venditore" numFmtId="0">
      <sharedItems count="4">
        <s v="Bianchi"/>
        <s v="Verdi"/>
        <s v="Rossi"/>
        <s v="Neri"/>
      </sharedItems>
    </cacheField>
    <cacheField name="Regione" numFmtId="0">
      <sharedItems count="20">
        <s v="Abruzzo"/>
        <s v="Basilicata"/>
        <s v="Calabria"/>
        <s v="Campania"/>
        <s v="Emilia-Romagna"/>
        <s v="Friuli-Venezia Giulia"/>
        <s v="Lazio"/>
        <s v="Liguria"/>
        <s v="Lombardia"/>
        <s v="Marche"/>
        <s v="Molise"/>
        <s v="Piemonte"/>
        <s v="Puglia"/>
        <s v="Sardegna"/>
        <s v="Sicilia"/>
        <s v="Toscana"/>
        <s v="Trentino-Alto Adige"/>
        <s v="Umbria"/>
        <s v="Valle D'Aosta"/>
        <s v="Veneto"/>
      </sharedItems>
    </cacheField>
    <cacheField name="Settore" numFmtId="0">
      <sharedItems count="2">
        <s v="Cancelleria"/>
        <s v="Informatica"/>
      </sharedItems>
    </cacheField>
    <cacheField name="codice prodotto" numFmtId="0">
      <sharedItems containsSemiMixedTypes="0" containsString="0" containsNumber="1" containsInteger="1" minValue="1" maxValue="5"/>
    </cacheField>
    <cacheField name="Fatturato " numFmtId="166">
      <sharedItems containsSemiMixedTypes="0" containsString="0" containsNumber="1" containsInteger="1" minValue="110" maxValue="11360"/>
    </cacheField>
    <cacheField name="Months" numFmtId="0" databaseField="0">
      <fieldGroup base="0">
        <rangePr groupBy="months" startDate="2020-06-26T00:00:00" endDate="2020-09-19T00:00:00"/>
        <groupItems count="14">
          <s v="&lt;26/06/2020"/>
          <s v="gen"/>
          <s v="feb"/>
          <s v="mar"/>
          <s v="apr"/>
          <s v="mag"/>
          <s v="giu"/>
          <s v="lug"/>
          <s v="ago"/>
          <s v="set"/>
          <s v="ott"/>
          <s v="nov"/>
          <s v="dic"/>
          <s v="&gt;19/09/2020"/>
        </groupItems>
      </fieldGroup>
    </cacheField>
  </cacheFields>
  <extLst>
    <ext xmlns:x14="http://schemas.microsoft.com/office/spreadsheetml/2009/9/main" uri="{725AE2AE-9491-48be-B2B4-4EB974FC3084}">
      <x14:pivotCacheDefinition pivotCacheId="1178874378"/>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4855.490476967592" createdVersion="8" refreshedVersion="8" minRefreshableVersion="3" recordCount="60" xr:uid="{5545D9CC-1581-46DE-9E48-87066437C21C}">
  <cacheSource type="worksheet">
    <worksheetSource name="Table1"/>
  </cacheSource>
  <cacheFields count="10">
    <cacheField name="Codice" numFmtId="0">
      <sharedItems/>
    </cacheField>
    <cacheField name="Dt_nascita" numFmtId="14">
      <sharedItems containsSemiMixedTypes="0" containsNonDate="0" containsDate="1" containsString="0" minDate="1950-11-25T00:00:00" maxDate="2000-01-16T00:00:00"/>
    </cacheField>
    <cacheField name="Dt_assunzione" numFmtId="14">
      <sharedItems containsSemiMixedTypes="0" containsNonDate="0" containsDate="1" containsString="0" minDate="1987-04-05T00:00:00" maxDate="2022-02-25T00:00:00"/>
    </cacheField>
    <cacheField name="Settore" numFmtId="0">
      <sharedItems count="4">
        <s v="Produzione"/>
        <s v="Amministrazione"/>
        <s v="Direzione"/>
        <s v="Commerciale"/>
      </sharedItems>
    </cacheField>
    <cacheField name="Stipendio" numFmtId="164">
      <sharedItems containsSemiMixedTypes="0" containsString="0" containsNumber="1" containsInteger="1" minValue="400" maxValue="6700"/>
    </cacheField>
    <cacheField name="Età" numFmtId="0">
      <sharedItems containsSemiMixedTypes="0" containsString="0" containsNumber="1" containsInteger="1" minValue="22" maxValue="71"/>
    </cacheField>
    <cacheField name="Anz_lavoro" numFmtId="0">
      <sharedItems containsSemiMixedTypes="0" containsString="0" containsNumber="1" containsInteger="1" minValue="0" maxValue="35" count="22">
        <n v="8"/>
        <n v="3"/>
        <n v="14"/>
        <n v="2"/>
        <n v="35"/>
        <n v="12"/>
        <n v="11"/>
        <n v="5"/>
        <n v="26"/>
        <n v="9"/>
        <n v="32"/>
        <n v="23"/>
        <n v="22"/>
        <n v="6"/>
        <n v="20"/>
        <n v="4"/>
        <n v="15"/>
        <n v="10"/>
        <n v="0"/>
        <n v="1"/>
        <n v="24"/>
        <n v="34"/>
      </sharedItems>
    </cacheField>
    <cacheField name="Fatturato" numFmtId="166">
      <sharedItems containsSemiMixedTypes="0" containsString="0" containsNumber="1" containsInteger="1" minValue="0" maxValue="45214"/>
    </cacheField>
    <cacheField name="Regione_operativa" numFmtId="0">
      <sharedItems count="14">
        <s v="Friuli-Venezia Giulia"/>
        <s v="Veneto"/>
        <s v="Lombardia"/>
        <s v="Trentino"/>
        <s v="Molise"/>
        <s v="Liguria"/>
        <s v="Puglia"/>
        <s v="Abruzzo"/>
        <s v="Marche"/>
        <s v="Sardegna"/>
        <s v="Piemonte"/>
        <s v="Valle D'Aosta"/>
        <s v="Sicilia"/>
        <s v="Calabria"/>
      </sharedItems>
    </cacheField>
    <cacheField name="Tipo_contratto" numFmtId="0">
      <sharedItems containsSemiMixedTypes="0" containsNonDate="0" containsDate="1" containsString="0" minDate="1899-12-30T05:00:00" maxDate="1899-12-31T16:00:00" count="3">
        <d v="1899-12-30T20:00:00"/>
        <d v="1899-12-30T05:00:00"/>
        <d v="1899-12-31T16:00:00"/>
      </sharedItems>
    </cacheField>
  </cacheFields>
  <extLst>
    <ext xmlns:x14="http://schemas.microsoft.com/office/spreadsheetml/2009/9/main" uri="{725AE2AE-9491-48be-B2B4-4EB974FC3084}">
      <x14:pivotCacheDefinition pivotCacheId="27489025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7">
  <r>
    <x v="0"/>
    <x v="0"/>
    <x v="0"/>
    <x v="0"/>
    <n v="4"/>
    <n v="750"/>
  </r>
  <r>
    <x v="0"/>
    <x v="1"/>
    <x v="1"/>
    <x v="0"/>
    <n v="5"/>
    <n v="280"/>
  </r>
  <r>
    <x v="0"/>
    <x v="1"/>
    <x v="2"/>
    <x v="0"/>
    <n v="4"/>
    <n v="1650"/>
  </r>
  <r>
    <x v="1"/>
    <x v="0"/>
    <x v="3"/>
    <x v="1"/>
    <n v="2"/>
    <n v="2240"/>
  </r>
  <r>
    <x v="1"/>
    <x v="2"/>
    <x v="4"/>
    <x v="1"/>
    <n v="2"/>
    <n v="10160"/>
  </r>
  <r>
    <x v="1"/>
    <x v="1"/>
    <x v="5"/>
    <x v="0"/>
    <n v="3"/>
    <n v="302"/>
  </r>
  <r>
    <x v="1"/>
    <x v="1"/>
    <x v="6"/>
    <x v="0"/>
    <n v="5"/>
    <n v="840"/>
  </r>
  <r>
    <x v="2"/>
    <x v="0"/>
    <x v="7"/>
    <x v="1"/>
    <n v="2"/>
    <n v="6420"/>
  </r>
  <r>
    <x v="3"/>
    <x v="2"/>
    <x v="8"/>
    <x v="0"/>
    <n v="3"/>
    <n v="2840"/>
  </r>
  <r>
    <x v="4"/>
    <x v="0"/>
    <x v="9"/>
    <x v="0"/>
    <n v="5"/>
    <n v="1420"/>
  </r>
  <r>
    <x v="5"/>
    <x v="0"/>
    <x v="10"/>
    <x v="0"/>
    <n v="4"/>
    <n v="210"/>
  </r>
  <r>
    <x v="5"/>
    <x v="2"/>
    <x v="11"/>
    <x v="0"/>
    <n v="3"/>
    <n v="2900"/>
  </r>
  <r>
    <x v="5"/>
    <x v="1"/>
    <x v="12"/>
    <x v="0"/>
    <n v="4"/>
    <n v="350"/>
  </r>
  <r>
    <x v="6"/>
    <x v="3"/>
    <x v="13"/>
    <x v="0"/>
    <n v="5"/>
    <n v="1500"/>
  </r>
  <r>
    <x v="6"/>
    <x v="1"/>
    <x v="14"/>
    <x v="1"/>
    <n v="1"/>
    <n v="5120"/>
  </r>
  <r>
    <x v="7"/>
    <x v="0"/>
    <x v="15"/>
    <x v="0"/>
    <n v="5"/>
    <n v="1204"/>
  </r>
  <r>
    <x v="8"/>
    <x v="2"/>
    <x v="16"/>
    <x v="1"/>
    <n v="2"/>
    <n v="3400"/>
  </r>
  <r>
    <x v="9"/>
    <x v="1"/>
    <x v="17"/>
    <x v="0"/>
    <n v="4"/>
    <n v="3540"/>
  </r>
  <r>
    <x v="10"/>
    <x v="3"/>
    <x v="18"/>
    <x v="0"/>
    <n v="4"/>
    <n v="1504"/>
  </r>
  <r>
    <x v="10"/>
    <x v="1"/>
    <x v="19"/>
    <x v="0"/>
    <n v="3"/>
    <n v="330"/>
  </r>
  <r>
    <x v="11"/>
    <x v="0"/>
    <x v="11"/>
    <x v="1"/>
    <n v="2"/>
    <n v="6240"/>
  </r>
  <r>
    <x v="12"/>
    <x v="0"/>
    <x v="12"/>
    <x v="0"/>
    <n v="3"/>
    <n v="1260"/>
  </r>
  <r>
    <x v="12"/>
    <x v="2"/>
    <x v="18"/>
    <x v="1"/>
    <n v="1"/>
    <n v="4800"/>
  </r>
  <r>
    <x v="12"/>
    <x v="1"/>
    <x v="19"/>
    <x v="0"/>
    <n v="5"/>
    <n v="1520"/>
  </r>
  <r>
    <x v="13"/>
    <x v="3"/>
    <x v="0"/>
    <x v="0"/>
    <n v="3"/>
    <n v="985"/>
  </r>
  <r>
    <x v="13"/>
    <x v="2"/>
    <x v="2"/>
    <x v="1"/>
    <n v="2"/>
    <n v="1680"/>
  </r>
  <r>
    <x v="13"/>
    <x v="1"/>
    <x v="5"/>
    <x v="0"/>
    <n v="5"/>
    <n v="1200"/>
  </r>
  <r>
    <x v="14"/>
    <x v="0"/>
    <x v="7"/>
    <x v="0"/>
    <n v="3"/>
    <n v="750"/>
  </r>
  <r>
    <x v="14"/>
    <x v="3"/>
    <x v="8"/>
    <x v="0"/>
    <n v="4"/>
    <n v="280"/>
  </r>
  <r>
    <x v="14"/>
    <x v="2"/>
    <x v="18"/>
    <x v="1"/>
    <n v="1"/>
    <n v="10160"/>
  </r>
  <r>
    <x v="14"/>
    <x v="1"/>
    <x v="19"/>
    <x v="0"/>
    <n v="3"/>
    <n v="1650"/>
  </r>
  <r>
    <x v="15"/>
    <x v="1"/>
    <x v="0"/>
    <x v="0"/>
    <n v="3"/>
    <n v="302"/>
  </r>
  <r>
    <x v="16"/>
    <x v="0"/>
    <x v="1"/>
    <x v="1"/>
    <n v="2"/>
    <n v="2240"/>
  </r>
  <r>
    <x v="16"/>
    <x v="0"/>
    <x v="2"/>
    <x v="1"/>
    <n v="1"/>
    <n v="6420"/>
  </r>
  <r>
    <x v="16"/>
    <x v="1"/>
    <x v="3"/>
    <x v="0"/>
    <n v="3"/>
    <n v="840"/>
  </r>
  <r>
    <x v="17"/>
    <x v="0"/>
    <x v="4"/>
    <x v="0"/>
    <n v="5"/>
    <n v="1420"/>
  </r>
  <r>
    <x v="17"/>
    <x v="2"/>
    <x v="5"/>
    <x v="0"/>
    <n v="4"/>
    <n v="2840"/>
  </r>
  <r>
    <x v="17"/>
    <x v="1"/>
    <x v="6"/>
    <x v="0"/>
    <n v="4"/>
    <n v="350"/>
  </r>
  <r>
    <x v="18"/>
    <x v="0"/>
    <x v="7"/>
    <x v="0"/>
    <n v="4"/>
    <n v="440"/>
  </r>
  <r>
    <x v="18"/>
    <x v="3"/>
    <x v="8"/>
    <x v="0"/>
    <n v="5"/>
    <n v="1500"/>
  </r>
  <r>
    <x v="18"/>
    <x v="2"/>
    <x v="9"/>
    <x v="0"/>
    <n v="5"/>
    <n v="2900"/>
  </r>
  <r>
    <x v="18"/>
    <x v="1"/>
    <x v="10"/>
    <x v="1"/>
    <n v="2"/>
    <n v="5120"/>
  </r>
  <r>
    <x v="19"/>
    <x v="0"/>
    <x v="11"/>
    <x v="0"/>
    <n v="3"/>
    <n v="1204"/>
  </r>
  <r>
    <x v="19"/>
    <x v="2"/>
    <x v="12"/>
    <x v="1"/>
    <n v="2"/>
    <n v="3400"/>
  </r>
  <r>
    <x v="19"/>
    <x v="1"/>
    <x v="13"/>
    <x v="0"/>
    <n v="3"/>
    <n v="3540"/>
  </r>
  <r>
    <x v="20"/>
    <x v="0"/>
    <x v="14"/>
    <x v="1"/>
    <n v="1"/>
    <n v="6240"/>
  </r>
  <r>
    <x v="20"/>
    <x v="3"/>
    <x v="15"/>
    <x v="0"/>
    <n v="4"/>
    <n v="1504"/>
  </r>
  <r>
    <x v="20"/>
    <x v="2"/>
    <x v="16"/>
    <x v="0"/>
    <n v="4"/>
    <n v="840"/>
  </r>
  <r>
    <x v="20"/>
    <x v="1"/>
    <x v="17"/>
    <x v="0"/>
    <n v="3"/>
    <n v="210"/>
  </r>
  <r>
    <x v="21"/>
    <x v="0"/>
    <x v="18"/>
    <x v="0"/>
    <n v="5"/>
    <n v="1390"/>
  </r>
  <r>
    <x v="21"/>
    <x v="1"/>
    <x v="19"/>
    <x v="0"/>
    <n v="4"/>
    <n v="490"/>
  </r>
  <r>
    <x v="22"/>
    <x v="0"/>
    <x v="9"/>
    <x v="1"/>
    <n v="1"/>
    <n v="11360"/>
  </r>
  <r>
    <x v="22"/>
    <x v="0"/>
    <x v="10"/>
    <x v="1"/>
    <n v="1"/>
    <n v="3440"/>
  </r>
  <r>
    <x v="22"/>
    <x v="2"/>
    <x v="11"/>
    <x v="0"/>
    <n v="5"/>
    <n v="750"/>
  </r>
  <r>
    <x v="22"/>
    <x v="1"/>
    <x v="12"/>
    <x v="0"/>
    <n v="3"/>
    <n v="2540"/>
  </r>
  <r>
    <x v="22"/>
    <x v="1"/>
    <x v="18"/>
    <x v="0"/>
    <n v="4"/>
    <n v="920"/>
  </r>
  <r>
    <x v="23"/>
    <x v="0"/>
    <x v="19"/>
    <x v="1"/>
    <n v="1"/>
    <n v="10160"/>
  </r>
  <r>
    <x v="23"/>
    <x v="0"/>
    <x v="0"/>
    <x v="0"/>
    <n v="5"/>
    <n v="1580"/>
  </r>
  <r>
    <x v="23"/>
    <x v="3"/>
    <x v="2"/>
    <x v="0"/>
    <n v="5"/>
    <n v="2548"/>
  </r>
  <r>
    <x v="23"/>
    <x v="2"/>
    <x v="9"/>
    <x v="0"/>
    <n v="3"/>
    <n v="2555"/>
  </r>
  <r>
    <x v="23"/>
    <x v="1"/>
    <x v="10"/>
    <x v="0"/>
    <n v="3"/>
    <n v="1560"/>
  </r>
  <r>
    <x v="24"/>
    <x v="0"/>
    <x v="11"/>
    <x v="1"/>
    <n v="2"/>
    <n v="7400"/>
  </r>
  <r>
    <x v="24"/>
    <x v="0"/>
    <x v="12"/>
    <x v="1"/>
    <n v="2"/>
    <n v="5800"/>
  </r>
  <r>
    <x v="24"/>
    <x v="2"/>
    <x v="18"/>
    <x v="0"/>
    <n v="5"/>
    <n v="1500"/>
  </r>
  <r>
    <x v="24"/>
    <x v="1"/>
    <x v="19"/>
    <x v="0"/>
    <n v="4"/>
    <n v="460"/>
  </r>
  <r>
    <x v="24"/>
    <x v="1"/>
    <x v="0"/>
    <x v="0"/>
    <n v="3"/>
    <n v="700"/>
  </r>
  <r>
    <x v="25"/>
    <x v="3"/>
    <x v="2"/>
    <x v="1"/>
    <n v="2"/>
    <n v="8480"/>
  </r>
  <r>
    <x v="25"/>
    <x v="1"/>
    <x v="5"/>
    <x v="0"/>
    <n v="4"/>
    <n v="2800"/>
  </r>
  <r>
    <x v="25"/>
    <x v="1"/>
    <x v="7"/>
    <x v="0"/>
    <n v="4"/>
    <n v="4560"/>
  </r>
  <r>
    <x v="25"/>
    <x v="1"/>
    <x v="8"/>
    <x v="0"/>
    <n v="5"/>
    <n v="1590"/>
  </r>
  <r>
    <x v="25"/>
    <x v="0"/>
    <x v="18"/>
    <x v="0"/>
    <n v="5"/>
    <n v="2500"/>
  </r>
  <r>
    <x v="25"/>
    <x v="2"/>
    <x v="12"/>
    <x v="0"/>
    <n v="3"/>
    <n v="2555"/>
  </r>
  <r>
    <x v="25"/>
    <x v="1"/>
    <x v="18"/>
    <x v="0"/>
    <n v="3"/>
    <n v="1220"/>
  </r>
  <r>
    <x v="26"/>
    <x v="0"/>
    <x v="19"/>
    <x v="0"/>
    <n v="3"/>
    <n v="1580"/>
  </r>
  <r>
    <x v="26"/>
    <x v="1"/>
    <x v="0"/>
    <x v="1"/>
    <n v="2"/>
    <n v="10192"/>
  </r>
  <r>
    <x v="26"/>
    <x v="1"/>
    <x v="2"/>
    <x v="0"/>
    <n v="4"/>
    <n v="460"/>
  </r>
  <r>
    <x v="27"/>
    <x v="3"/>
    <x v="5"/>
    <x v="1"/>
    <n v="1"/>
    <n v="5844"/>
  </r>
  <r>
    <x v="27"/>
    <x v="2"/>
    <x v="7"/>
    <x v="1"/>
    <n v="2"/>
    <n v="6000"/>
  </r>
  <r>
    <x v="27"/>
    <x v="1"/>
    <x v="8"/>
    <x v="0"/>
    <n v="4"/>
    <n v="700"/>
  </r>
  <r>
    <x v="28"/>
    <x v="0"/>
    <x v="18"/>
    <x v="0"/>
    <n v="5"/>
    <n v="550"/>
  </r>
  <r>
    <x v="28"/>
    <x v="1"/>
    <x v="19"/>
    <x v="0"/>
    <n v="5"/>
    <n v="2800"/>
  </r>
  <r>
    <x v="29"/>
    <x v="3"/>
    <x v="0"/>
    <x v="0"/>
    <n v="5"/>
    <n v="1590"/>
  </r>
  <r>
    <x v="29"/>
    <x v="1"/>
    <x v="2"/>
    <x v="0"/>
    <n v="3"/>
    <n v="2800"/>
  </r>
  <r>
    <x v="29"/>
    <x v="1"/>
    <x v="5"/>
    <x v="0"/>
    <n v="5"/>
    <n v="1590"/>
  </r>
  <r>
    <x v="30"/>
    <x v="0"/>
    <x v="7"/>
    <x v="1"/>
    <n v="1"/>
    <n v="8000"/>
  </r>
  <r>
    <x v="30"/>
    <x v="3"/>
    <x v="8"/>
    <x v="1"/>
    <n v="2"/>
    <n v="8800"/>
  </r>
  <r>
    <x v="30"/>
    <x v="2"/>
    <x v="2"/>
    <x v="0"/>
    <n v="5"/>
    <n v="2500"/>
  </r>
  <r>
    <x v="30"/>
    <x v="1"/>
    <x v="5"/>
    <x v="0"/>
    <n v="4"/>
    <n v="1220"/>
  </r>
  <r>
    <x v="31"/>
    <x v="0"/>
    <x v="7"/>
    <x v="1"/>
    <n v="1"/>
    <n v="5800"/>
  </r>
  <r>
    <x v="31"/>
    <x v="2"/>
    <x v="8"/>
    <x v="0"/>
    <n v="4"/>
    <n v="1500"/>
  </r>
  <r>
    <x v="31"/>
    <x v="1"/>
    <x v="9"/>
    <x v="0"/>
    <n v="5"/>
    <n v="9500"/>
  </r>
  <r>
    <x v="32"/>
    <x v="1"/>
    <x v="10"/>
    <x v="0"/>
    <n v="5"/>
    <n v="3200"/>
  </r>
  <r>
    <x v="33"/>
    <x v="1"/>
    <x v="11"/>
    <x v="0"/>
    <n v="3"/>
    <n v="2800"/>
  </r>
  <r>
    <x v="34"/>
    <x v="3"/>
    <x v="12"/>
    <x v="1"/>
    <n v="1"/>
    <n v="7700"/>
  </r>
  <r>
    <x v="35"/>
    <x v="0"/>
    <x v="18"/>
    <x v="0"/>
    <n v="3"/>
    <n v="2500"/>
  </r>
  <r>
    <x v="36"/>
    <x v="0"/>
    <x v="19"/>
    <x v="1"/>
    <n v="1"/>
    <n v="11360"/>
  </r>
  <r>
    <x v="36"/>
    <x v="3"/>
    <x v="0"/>
    <x v="1"/>
    <n v="1"/>
    <n v="8800"/>
  </r>
  <r>
    <x v="36"/>
    <x v="2"/>
    <x v="2"/>
    <x v="0"/>
    <n v="5"/>
    <n v="750"/>
  </r>
  <r>
    <x v="36"/>
    <x v="1"/>
    <x v="5"/>
    <x v="0"/>
    <n v="4"/>
    <n v="2540"/>
  </r>
  <r>
    <x v="37"/>
    <x v="0"/>
    <x v="7"/>
    <x v="1"/>
    <n v="1"/>
    <n v="5400"/>
  </r>
  <r>
    <x v="37"/>
    <x v="2"/>
    <x v="8"/>
    <x v="0"/>
    <n v="4"/>
    <n v="6840"/>
  </r>
  <r>
    <x v="37"/>
    <x v="1"/>
    <x v="9"/>
    <x v="0"/>
    <n v="4"/>
    <n v="3260"/>
  </r>
  <r>
    <x v="37"/>
    <x v="1"/>
    <x v="10"/>
    <x v="0"/>
    <n v="4"/>
    <n v="3500"/>
  </r>
  <r>
    <x v="38"/>
    <x v="0"/>
    <x v="11"/>
    <x v="1"/>
    <n v="1"/>
    <n v="800"/>
  </r>
  <r>
    <x v="38"/>
    <x v="2"/>
    <x v="12"/>
    <x v="0"/>
    <n v="4"/>
    <n v="1500"/>
  </r>
  <r>
    <x v="38"/>
    <x v="1"/>
    <x v="18"/>
    <x v="0"/>
    <n v="4"/>
    <n v="1800"/>
  </r>
  <r>
    <x v="39"/>
    <x v="3"/>
    <x v="19"/>
    <x v="1"/>
    <n v="2"/>
    <n v="7800"/>
  </r>
  <r>
    <x v="39"/>
    <x v="1"/>
    <x v="0"/>
    <x v="0"/>
    <n v="5"/>
    <n v="110"/>
  </r>
  <r>
    <x v="40"/>
    <x v="0"/>
    <x v="2"/>
    <x v="1"/>
    <n v="1"/>
    <n v="1850"/>
  </r>
  <r>
    <x v="40"/>
    <x v="2"/>
    <x v="9"/>
    <x v="0"/>
    <n v="5"/>
    <n v="2000"/>
  </r>
  <r>
    <x v="40"/>
    <x v="1"/>
    <x v="10"/>
    <x v="0"/>
    <n v="4"/>
    <n v="520"/>
  </r>
  <r>
    <x v="41"/>
    <x v="1"/>
    <x v="11"/>
    <x v="0"/>
    <n v="3"/>
    <n v="690"/>
  </r>
  <r>
    <x v="41"/>
    <x v="0"/>
    <x v="12"/>
    <x v="0"/>
    <n v="3"/>
    <n v="2500"/>
  </r>
  <r>
    <x v="41"/>
    <x v="3"/>
    <x v="18"/>
    <x v="1"/>
    <n v="2"/>
    <n v="7700"/>
  </r>
  <r>
    <x v="41"/>
    <x v="1"/>
    <x v="19"/>
    <x v="0"/>
    <n v="3"/>
    <n v="2800"/>
  </r>
  <r>
    <x v="42"/>
    <x v="0"/>
    <x v="0"/>
    <x v="1"/>
    <n v="2"/>
    <n v="8500"/>
  </r>
  <r>
    <x v="42"/>
    <x v="2"/>
    <x v="2"/>
    <x v="0"/>
    <n v="5"/>
    <n v="250"/>
  </r>
  <r>
    <x v="42"/>
    <x v="1"/>
    <x v="5"/>
    <x v="0"/>
    <n v="3"/>
    <n v="2540"/>
  </r>
  <r>
    <x v="43"/>
    <x v="3"/>
    <x v="12"/>
    <x v="1"/>
    <n v="2"/>
    <n v="650"/>
  </r>
  <r>
    <x v="44"/>
    <x v="3"/>
    <x v="18"/>
    <x v="0"/>
    <n v="4"/>
    <n v="2400"/>
  </r>
  <r>
    <x v="44"/>
    <x v="1"/>
    <x v="19"/>
    <x v="0"/>
    <n v="3"/>
    <n v="320"/>
  </r>
  <r>
    <x v="44"/>
    <x v="1"/>
    <x v="0"/>
    <x v="0"/>
    <n v="3"/>
    <n v="6500"/>
  </r>
  <r>
    <x v="45"/>
    <x v="2"/>
    <x v="2"/>
    <x v="0"/>
    <n v="3"/>
    <n v="5000"/>
  </r>
  <r>
    <x v="45"/>
    <x v="1"/>
    <x v="5"/>
    <x v="0"/>
    <n v="3"/>
    <n v="3500"/>
  </r>
  <r>
    <x v="46"/>
    <x v="0"/>
    <x v="7"/>
    <x v="1"/>
    <n v="1"/>
    <n v="3500"/>
  </r>
  <r>
    <x v="46"/>
    <x v="2"/>
    <x v="8"/>
    <x v="0"/>
    <n v="5"/>
    <n v="1500"/>
  </r>
  <r>
    <x v="46"/>
    <x v="1"/>
    <x v="18"/>
    <x v="0"/>
    <n v="3"/>
    <n v="1800"/>
  </r>
  <r>
    <x v="47"/>
    <x v="0"/>
    <x v="19"/>
    <x v="1"/>
    <n v="1"/>
    <n v="8000"/>
  </r>
  <r>
    <x v="47"/>
    <x v="3"/>
    <x v="0"/>
    <x v="1"/>
    <n v="2"/>
    <n v="5100"/>
  </r>
  <r>
    <x v="47"/>
    <x v="2"/>
    <x v="2"/>
    <x v="0"/>
    <n v="4"/>
    <n v="650"/>
  </r>
  <r>
    <x v="48"/>
    <x v="1"/>
    <x v="5"/>
    <x v="0"/>
    <n v="5"/>
    <n v="320"/>
  </r>
  <r>
    <x v="49"/>
    <x v="0"/>
    <x v="7"/>
    <x v="1"/>
    <n v="2"/>
    <n v="3500"/>
  </r>
  <r>
    <x v="49"/>
    <x v="2"/>
    <x v="8"/>
    <x v="0"/>
    <n v="3"/>
    <n v="2840"/>
  </r>
  <r>
    <x v="50"/>
    <x v="0"/>
    <x v="2"/>
    <x v="0"/>
    <n v="3"/>
    <n v="520"/>
  </r>
  <r>
    <x v="50"/>
    <x v="2"/>
    <x v="5"/>
    <x v="0"/>
    <n v="3"/>
    <n v="380"/>
  </r>
  <r>
    <x v="50"/>
    <x v="1"/>
    <x v="7"/>
    <x v="0"/>
    <n v="5"/>
    <n v="5550"/>
  </r>
  <r>
    <x v="51"/>
    <x v="3"/>
    <x v="8"/>
    <x v="1"/>
    <n v="2"/>
    <n v="650"/>
  </r>
  <r>
    <x v="51"/>
    <x v="2"/>
    <x v="9"/>
    <x v="0"/>
    <n v="4"/>
    <n v="2800"/>
  </r>
  <r>
    <x v="51"/>
    <x v="1"/>
    <x v="10"/>
    <x v="0"/>
    <n v="4"/>
    <n v="690"/>
  </r>
  <r>
    <x v="52"/>
    <x v="1"/>
    <x v="11"/>
    <x v="0"/>
    <n v="5"/>
    <n v="6500"/>
  </r>
  <r>
    <x v="52"/>
    <x v="2"/>
    <x v="12"/>
    <x v="0"/>
    <n v="4"/>
    <n v="5000"/>
  </r>
  <r>
    <x v="52"/>
    <x v="1"/>
    <x v="18"/>
    <x v="0"/>
    <n v="3"/>
    <n v="3500"/>
  </r>
  <r>
    <x v="52"/>
    <x v="0"/>
    <x v="19"/>
    <x v="1"/>
    <n v="2"/>
    <n v="3500"/>
  </r>
  <r>
    <x v="53"/>
    <x v="2"/>
    <x v="0"/>
    <x v="0"/>
    <n v="4"/>
    <n v="1500"/>
  </r>
  <r>
    <x v="53"/>
    <x v="1"/>
    <x v="2"/>
    <x v="0"/>
    <n v="4"/>
    <n v="1800"/>
  </r>
  <r>
    <x v="53"/>
    <x v="0"/>
    <x v="5"/>
    <x v="1"/>
    <n v="2"/>
    <n v="8000"/>
  </r>
  <r>
    <x v="54"/>
    <x v="3"/>
    <x v="7"/>
    <x v="1"/>
    <n v="1"/>
    <n v="5100"/>
  </r>
  <r>
    <x v="54"/>
    <x v="2"/>
    <x v="8"/>
    <x v="0"/>
    <n v="5"/>
    <n v="650"/>
  </r>
  <r>
    <x v="54"/>
    <x v="1"/>
    <x v="9"/>
    <x v="0"/>
    <n v="3"/>
    <n v="320"/>
  </r>
  <r>
    <x v="54"/>
    <x v="0"/>
    <x v="10"/>
    <x v="1"/>
    <n v="1"/>
    <n v="3500"/>
  </r>
  <r>
    <x v="55"/>
    <x v="2"/>
    <x v="11"/>
    <x v="0"/>
    <n v="4"/>
    <n v="2840"/>
  </r>
  <r>
    <x v="55"/>
    <x v="0"/>
    <x v="12"/>
    <x v="0"/>
    <n v="4"/>
    <n v="520"/>
  </r>
  <r>
    <x v="55"/>
    <x v="2"/>
    <x v="18"/>
    <x v="0"/>
    <n v="3"/>
    <n v="380"/>
  </r>
  <r>
    <x v="55"/>
    <x v="1"/>
    <x v="19"/>
    <x v="0"/>
    <n v="3"/>
    <n v="5550"/>
  </r>
  <r>
    <x v="56"/>
    <x v="0"/>
    <x v="0"/>
    <x v="1"/>
    <n v="2"/>
    <n v="8000"/>
  </r>
  <r>
    <x v="56"/>
    <x v="3"/>
    <x v="2"/>
    <x v="1"/>
    <n v="2"/>
    <n v="5100"/>
  </r>
  <r>
    <x v="56"/>
    <x v="2"/>
    <x v="9"/>
    <x v="0"/>
    <n v="3"/>
    <n v="65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0">
  <r>
    <s v="Dipendende 1"/>
    <d v="1985-05-04T00:00:00"/>
    <d v="2014-06-06T00:00:00"/>
    <x v="0"/>
    <n v="1676"/>
    <n v="37"/>
    <x v="0"/>
    <n v="0"/>
    <x v="0"/>
    <x v="0"/>
  </r>
  <r>
    <s v="Dipendende 2"/>
    <d v="1997-12-12T00:00:00"/>
    <d v="2019-01-01T00:00:00"/>
    <x v="0"/>
    <n v="1252"/>
    <n v="24"/>
    <x v="1"/>
    <n v="0"/>
    <x v="0"/>
    <x v="1"/>
  </r>
  <r>
    <s v="Dipendende 3"/>
    <d v="1983-12-24T00:00:00"/>
    <d v="2008-01-06T00:00:00"/>
    <x v="1"/>
    <n v="1650"/>
    <n v="38"/>
    <x v="2"/>
    <n v="0"/>
    <x v="1"/>
    <x v="0"/>
  </r>
  <r>
    <s v="Dipendende 4"/>
    <d v="1990-02-02T00:00:00"/>
    <d v="2020-01-01T00:00:00"/>
    <x v="0"/>
    <n v="1250"/>
    <n v="32"/>
    <x v="3"/>
    <n v="0"/>
    <x v="0"/>
    <x v="2"/>
  </r>
  <r>
    <s v="Dipendende 5"/>
    <d v="1956-06-05T00:00:00"/>
    <d v="1987-04-05T00:00:00"/>
    <x v="2"/>
    <n v="3680"/>
    <n v="66"/>
    <x v="4"/>
    <n v="0"/>
    <x v="2"/>
    <x v="2"/>
  </r>
  <r>
    <s v="Dipendende 6"/>
    <d v="1985-01-06T00:00:00"/>
    <d v="2010-05-05T00:00:00"/>
    <x v="0"/>
    <n v="1623"/>
    <n v="37"/>
    <x v="5"/>
    <n v="0"/>
    <x v="1"/>
    <x v="0"/>
  </r>
  <r>
    <s v="Dipendende 7"/>
    <d v="1992-02-23T00:00:00"/>
    <d v="2011-01-05T00:00:00"/>
    <x v="3"/>
    <n v="2584"/>
    <n v="30"/>
    <x v="6"/>
    <n v="15000"/>
    <x v="0"/>
    <x v="2"/>
  </r>
  <r>
    <s v="Dipendende 8"/>
    <d v="1994-03-06T00:00:00"/>
    <d v="2017-10-14T00:00:00"/>
    <x v="1"/>
    <n v="1280"/>
    <n v="28"/>
    <x v="7"/>
    <n v="0"/>
    <x v="1"/>
    <x v="2"/>
  </r>
  <r>
    <s v="Dipendende 9"/>
    <d v="1960-10-18T00:00:00"/>
    <d v="1996-09-05T00:00:00"/>
    <x v="0"/>
    <n v="1750"/>
    <n v="62"/>
    <x v="8"/>
    <n v="0"/>
    <x v="0"/>
    <x v="2"/>
  </r>
  <r>
    <s v="Dipendende 10"/>
    <d v="1989-12-26T00:00:00"/>
    <d v="2013-01-05T00:00:00"/>
    <x v="0"/>
    <n v="1476"/>
    <n v="32"/>
    <x v="9"/>
    <n v="0"/>
    <x v="1"/>
    <x v="2"/>
  </r>
  <r>
    <s v="Dipendende 11"/>
    <d v="1969-03-02T00:00:00"/>
    <d v="1990-05-06T00:00:00"/>
    <x v="2"/>
    <n v="3277"/>
    <n v="53"/>
    <x v="10"/>
    <n v="0"/>
    <x v="2"/>
    <x v="2"/>
  </r>
  <r>
    <s v="Dipendende 12"/>
    <d v="1967-04-21T00:00:00"/>
    <d v="1999-01-05T00:00:00"/>
    <x v="0"/>
    <n v="1670"/>
    <n v="55"/>
    <x v="11"/>
    <n v="0"/>
    <x v="3"/>
    <x v="0"/>
  </r>
  <r>
    <s v="Dipendende 13"/>
    <d v="1990-01-21T00:00:00"/>
    <d v="2017-05-01T00:00:00"/>
    <x v="0"/>
    <n v="1340"/>
    <n v="32"/>
    <x v="7"/>
    <n v="0"/>
    <x v="2"/>
    <x v="2"/>
  </r>
  <r>
    <s v="Dipendende 14"/>
    <d v="1976-11-25T00:00:00"/>
    <d v="2000-01-06T00:00:00"/>
    <x v="1"/>
    <n v="1599"/>
    <n v="45"/>
    <x v="12"/>
    <n v="0"/>
    <x v="1"/>
    <x v="2"/>
  </r>
  <r>
    <s v="Dipendende 15"/>
    <d v="1995-08-19T00:00:00"/>
    <d v="2016-01-05T00:00:00"/>
    <x v="0"/>
    <n v="1414"/>
    <n v="27"/>
    <x v="13"/>
    <n v="0"/>
    <x v="1"/>
    <x v="2"/>
  </r>
  <r>
    <s v="Dipendende 16"/>
    <d v="1986-11-20T00:00:00"/>
    <d v="2011-01-05T00:00:00"/>
    <x v="1"/>
    <n v="1537"/>
    <n v="35"/>
    <x v="6"/>
    <n v="0"/>
    <x v="1"/>
    <x v="0"/>
  </r>
  <r>
    <s v="Dipendende 17"/>
    <d v="1979-09-08T00:00:00"/>
    <d v="2002-01-05T00:00:00"/>
    <x v="0"/>
    <n v="2152"/>
    <n v="43"/>
    <x v="14"/>
    <n v="0"/>
    <x v="0"/>
    <x v="2"/>
  </r>
  <r>
    <s v="Dipendende 18"/>
    <d v="1994-04-07T00:00:00"/>
    <d v="2020-01-01T00:00:00"/>
    <x v="0"/>
    <n v="1250"/>
    <n v="28"/>
    <x v="3"/>
    <n v="0"/>
    <x v="1"/>
    <x v="2"/>
  </r>
  <r>
    <s v="Dipendende 19"/>
    <d v="1992-02-20T00:00:00"/>
    <d v="2017-04-01T00:00:00"/>
    <x v="0"/>
    <n v="1370"/>
    <n v="30"/>
    <x v="7"/>
    <n v="0"/>
    <x v="1"/>
    <x v="2"/>
  </r>
  <r>
    <s v="Dipendende 20"/>
    <d v="1990-05-03T00:00:00"/>
    <d v="2018-06-01T00:00:00"/>
    <x v="0"/>
    <n v="1310"/>
    <n v="32"/>
    <x v="15"/>
    <n v="0"/>
    <x v="1"/>
    <x v="2"/>
  </r>
  <r>
    <s v="Dipendende 21"/>
    <d v="2000-01-15T00:00:00"/>
    <d v="2020-09-12T00:00:00"/>
    <x v="0"/>
    <n v="1230"/>
    <n v="22"/>
    <x v="3"/>
    <n v="0"/>
    <x v="3"/>
    <x v="1"/>
  </r>
  <r>
    <s v="Dipendende 22"/>
    <d v="1983-04-09T00:00:00"/>
    <d v="2008-01-06T00:00:00"/>
    <x v="3"/>
    <n v="2768"/>
    <n v="39"/>
    <x v="2"/>
    <n v="35047"/>
    <x v="4"/>
    <x v="0"/>
  </r>
  <r>
    <s v="Dipendende 23"/>
    <d v="1984-06-29T00:00:00"/>
    <d v="2007-01-05T00:00:00"/>
    <x v="3"/>
    <n v="2275"/>
    <n v="38"/>
    <x v="16"/>
    <n v="15234"/>
    <x v="4"/>
    <x v="0"/>
  </r>
  <r>
    <s v="Dipendende 24"/>
    <d v="1994-01-28T00:00:00"/>
    <d v="2017-01-05T00:00:00"/>
    <x v="1"/>
    <n v="1365"/>
    <n v="28"/>
    <x v="7"/>
    <n v="0"/>
    <x v="1"/>
    <x v="2"/>
  </r>
  <r>
    <s v="Dipendende 25"/>
    <d v="1986-01-06T00:00:00"/>
    <d v="2013-01-05T00:00:00"/>
    <x v="0"/>
    <n v="1414"/>
    <n v="36"/>
    <x v="9"/>
    <n v="0"/>
    <x v="1"/>
    <x v="2"/>
  </r>
  <r>
    <s v="Dipendende 26"/>
    <d v="1993-03-05T00:00:00"/>
    <d v="2014-06-05T00:00:00"/>
    <x v="0"/>
    <n v="1414"/>
    <n v="29"/>
    <x v="0"/>
    <n v="0"/>
    <x v="2"/>
    <x v="2"/>
  </r>
  <r>
    <s v="Dipendende 27"/>
    <d v="1988-08-04T00:00:00"/>
    <d v="2011-09-06T00:00:00"/>
    <x v="0"/>
    <n v="1476"/>
    <n v="34"/>
    <x v="6"/>
    <n v="0"/>
    <x v="3"/>
    <x v="2"/>
  </r>
  <r>
    <s v="Dipendende 28"/>
    <d v="1995-08-24T00:00:00"/>
    <d v="2018-02-01T00:00:00"/>
    <x v="0"/>
    <n v="1270"/>
    <n v="27"/>
    <x v="15"/>
    <n v="0"/>
    <x v="0"/>
    <x v="0"/>
  </r>
  <r>
    <s v="Dipendende 29"/>
    <d v="1995-08-24T00:00:00"/>
    <d v="2018-02-02T00:00:00"/>
    <x v="3"/>
    <n v="1414"/>
    <n v="27"/>
    <x v="15"/>
    <n v="19330"/>
    <x v="5"/>
    <x v="2"/>
  </r>
  <r>
    <s v="Dipendende 30"/>
    <d v="1995-08-24T00:00:00"/>
    <d v="2012-02-03T00:00:00"/>
    <x v="1"/>
    <n v="1430"/>
    <n v="27"/>
    <x v="17"/>
    <n v="0"/>
    <x v="1"/>
    <x v="2"/>
  </r>
  <r>
    <s v="Dipendende 31"/>
    <d v="1995-08-24T00:00:00"/>
    <d v="2011-02-04T00:00:00"/>
    <x v="0"/>
    <n v="1477"/>
    <n v="27"/>
    <x v="6"/>
    <n v="0"/>
    <x v="1"/>
    <x v="2"/>
  </r>
  <r>
    <s v="Dipendende 32"/>
    <d v="1980-08-24T00:00:00"/>
    <d v="2019-02-05T00:00:00"/>
    <x v="0"/>
    <n v="1203"/>
    <n v="42"/>
    <x v="1"/>
    <n v="0"/>
    <x v="0"/>
    <x v="2"/>
  </r>
  <r>
    <s v="Dipendende 33"/>
    <d v="1999-08-24T00:00:00"/>
    <d v="2022-02-06T00:00:00"/>
    <x v="3"/>
    <n v="400"/>
    <n v="23"/>
    <x v="18"/>
    <n v="34759"/>
    <x v="6"/>
    <x v="2"/>
  </r>
  <r>
    <s v="Dipendende 34"/>
    <d v="1995-08-24T00:00:00"/>
    <d v="2021-02-07T00:00:00"/>
    <x v="1"/>
    <n v="1000"/>
    <n v="27"/>
    <x v="19"/>
    <n v="0"/>
    <x v="1"/>
    <x v="2"/>
  </r>
  <r>
    <s v="Dipendende 35"/>
    <d v="1990-08-24T00:00:00"/>
    <d v="2020-02-08T00:00:00"/>
    <x v="0"/>
    <n v="1212"/>
    <n v="32"/>
    <x v="3"/>
    <n v="0"/>
    <x v="3"/>
    <x v="2"/>
  </r>
  <r>
    <s v="Dipendende 36"/>
    <d v="1987-08-24T00:00:00"/>
    <d v="2010-02-09T00:00:00"/>
    <x v="1"/>
    <n v="1450"/>
    <n v="35"/>
    <x v="5"/>
    <n v="0"/>
    <x v="1"/>
    <x v="0"/>
  </r>
  <r>
    <s v="Dipendende 37"/>
    <d v="1956-08-24T00:00:00"/>
    <d v="2000-02-10T00:00:00"/>
    <x v="1"/>
    <n v="1899"/>
    <n v="66"/>
    <x v="12"/>
    <n v="0"/>
    <x v="1"/>
    <x v="2"/>
  </r>
  <r>
    <s v="Dipendende 38"/>
    <d v="1992-08-24T00:00:00"/>
    <d v="2012-02-11T00:00:00"/>
    <x v="0"/>
    <n v="1466"/>
    <n v="30"/>
    <x v="17"/>
    <n v="0"/>
    <x v="1"/>
    <x v="2"/>
  </r>
  <r>
    <s v="Dipendende 39"/>
    <d v="1987-08-24T00:00:00"/>
    <d v="2010-02-12T00:00:00"/>
    <x v="3"/>
    <n v="1545"/>
    <n v="35"/>
    <x v="5"/>
    <n v="10160"/>
    <x v="7"/>
    <x v="2"/>
  </r>
  <r>
    <s v="Dipendende 40"/>
    <d v="1956-08-24T00:00:00"/>
    <d v="2008-02-13T00:00:00"/>
    <x v="3"/>
    <n v="1560"/>
    <n v="66"/>
    <x v="2"/>
    <n v="34003"/>
    <x v="8"/>
    <x v="2"/>
  </r>
  <r>
    <s v="Dipendende 41"/>
    <d v="1992-08-24T00:00:00"/>
    <d v="2008-02-14T00:00:00"/>
    <x v="3"/>
    <n v="1504"/>
    <n v="30"/>
    <x v="2"/>
    <n v="45039"/>
    <x v="9"/>
    <x v="2"/>
  </r>
  <r>
    <s v="Dipendende 42"/>
    <d v="1960-10-18T00:00:00"/>
    <d v="2000-02-15T00:00:00"/>
    <x v="3"/>
    <n v="2100"/>
    <n v="62"/>
    <x v="12"/>
    <n v="32093"/>
    <x v="0"/>
    <x v="2"/>
  </r>
  <r>
    <s v="Dipendende 43"/>
    <d v="1967-10-18T00:00:00"/>
    <d v="1998-02-16T00:00:00"/>
    <x v="0"/>
    <n v="2400"/>
    <n v="55"/>
    <x v="20"/>
    <n v="0"/>
    <x v="2"/>
    <x v="2"/>
  </r>
  <r>
    <s v="Dipendende 44"/>
    <d v="1976-11-25T00:00:00"/>
    <d v="1988-02-17T00:00:00"/>
    <x v="0"/>
    <n v="3200"/>
    <n v="45"/>
    <x v="21"/>
    <n v="0"/>
    <x v="3"/>
    <x v="2"/>
  </r>
  <r>
    <s v="Dipendende 45"/>
    <d v="1987-08-24T00:00:00"/>
    <d v="2018-02-18T00:00:00"/>
    <x v="0"/>
    <n v="1280"/>
    <n v="35"/>
    <x v="15"/>
    <n v="0"/>
    <x v="2"/>
    <x v="2"/>
  </r>
  <r>
    <s v="Dipendende 46"/>
    <d v="1956-08-24T00:00:00"/>
    <d v="2008-02-19T00:00:00"/>
    <x v="0"/>
    <n v="1500"/>
    <n v="66"/>
    <x v="2"/>
    <n v="0"/>
    <x v="2"/>
    <x v="0"/>
  </r>
  <r>
    <s v="Dipendende 47"/>
    <d v="1992-08-24T00:00:00"/>
    <d v="2018-02-20T00:00:00"/>
    <x v="0"/>
    <n v="1245"/>
    <n v="30"/>
    <x v="15"/>
    <n v="0"/>
    <x v="3"/>
    <x v="1"/>
  </r>
  <r>
    <s v="Dipendende 48"/>
    <d v="1960-10-18T00:00:00"/>
    <d v="2017-02-21T00:00:00"/>
    <x v="0"/>
    <n v="1450"/>
    <n v="62"/>
    <x v="7"/>
    <n v="0"/>
    <x v="1"/>
    <x v="2"/>
  </r>
  <r>
    <s v="Dipendende 49"/>
    <d v="1967-10-18T00:00:00"/>
    <d v="2019-02-22T00:00:00"/>
    <x v="0"/>
    <n v="1340"/>
    <n v="55"/>
    <x v="1"/>
    <n v="0"/>
    <x v="0"/>
    <x v="2"/>
  </r>
  <r>
    <s v="Dipendende 50"/>
    <d v="1976-11-25T00:00:00"/>
    <d v="2020-02-23T00:00:00"/>
    <x v="3"/>
    <n v="1200"/>
    <n v="45"/>
    <x v="3"/>
    <n v="32452"/>
    <x v="1"/>
    <x v="2"/>
  </r>
  <r>
    <s v="Dipendende 51"/>
    <d v="1976-11-25T00:00:00"/>
    <d v="2022-02-24T00:00:00"/>
    <x v="0"/>
    <n v="400"/>
    <n v="45"/>
    <x v="18"/>
    <n v="0"/>
    <x v="1"/>
    <x v="2"/>
  </r>
  <r>
    <s v="Dipendende 52"/>
    <d v="1978-11-25T00:00:00"/>
    <d v="2017-02-25T00:00:00"/>
    <x v="0"/>
    <n v="1600"/>
    <n v="43"/>
    <x v="7"/>
    <n v="0"/>
    <x v="3"/>
    <x v="0"/>
  </r>
  <r>
    <s v="Dipendende 53"/>
    <d v="1976-11-25T00:00:00"/>
    <d v="2020-02-26T00:00:00"/>
    <x v="0"/>
    <n v="1120"/>
    <n v="45"/>
    <x v="3"/>
    <n v="0"/>
    <x v="2"/>
    <x v="2"/>
  </r>
  <r>
    <s v="Dipendende 54"/>
    <d v="1966-11-25T00:00:00"/>
    <d v="2000-02-27T00:00:00"/>
    <x v="3"/>
    <n v="4900"/>
    <n v="55"/>
    <x v="12"/>
    <n v="43436"/>
    <x v="2"/>
    <x v="0"/>
  </r>
  <r>
    <s v="Dipendende 55"/>
    <d v="1978-11-25T00:00:00"/>
    <d v="2000-02-28T00:00:00"/>
    <x v="3"/>
    <n v="4300"/>
    <n v="43"/>
    <x v="12"/>
    <n v="45214"/>
    <x v="10"/>
    <x v="2"/>
  </r>
  <r>
    <s v="Dipendende 56"/>
    <d v="1999-11-25T00:00:00"/>
    <d v="2020-02-29T00:00:00"/>
    <x v="3"/>
    <n v="2000"/>
    <n v="22"/>
    <x v="3"/>
    <n v="12040"/>
    <x v="11"/>
    <x v="2"/>
  </r>
  <r>
    <s v="Dipendende 57"/>
    <d v="1996-11-25T00:00:00"/>
    <d v="2018-03-01T00:00:00"/>
    <x v="3"/>
    <n v="2800"/>
    <n v="25"/>
    <x v="15"/>
    <n v="14000"/>
    <x v="12"/>
    <x v="2"/>
  </r>
  <r>
    <s v="Dipendende 58"/>
    <d v="1986-11-25T00:00:00"/>
    <d v="2013-03-02T00:00:00"/>
    <x v="3"/>
    <n v="3200"/>
    <n v="35"/>
    <x v="9"/>
    <n v="19000"/>
    <x v="13"/>
    <x v="2"/>
  </r>
  <r>
    <s v="Dipendende 59"/>
    <d v="1985-11-25T00:00:00"/>
    <d v="2012-03-03T00:00:00"/>
    <x v="3"/>
    <n v="4500"/>
    <n v="36"/>
    <x v="17"/>
    <n v="14000"/>
    <x v="4"/>
    <x v="2"/>
  </r>
  <r>
    <s v="Dipendende 60"/>
    <d v="1950-11-25T00:00:00"/>
    <d v="1990-03-04T00:00:00"/>
    <x v="3"/>
    <n v="6700"/>
    <n v="71"/>
    <x v="10"/>
    <n v="25000"/>
    <x v="9"/>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B9DABE9-B97A-4E23-88A7-5F82767C0A1E}" name="PivotTable20" cacheId="15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W3:Y27" firstHeaderRow="0" firstDataRow="1" firstDataCol="1"/>
  <pivotFields count="10">
    <pivotField showAll="0"/>
    <pivotField numFmtId="14" showAll="0"/>
    <pivotField numFmtId="14" showAll="0"/>
    <pivotField axis="axisRow" showAll="0">
      <items count="5">
        <item x="1"/>
        <item x="3"/>
        <item x="2"/>
        <item x="0"/>
        <item t="default"/>
      </items>
    </pivotField>
    <pivotField dataField="1" numFmtId="164" showAll="0"/>
    <pivotField showAll="0"/>
    <pivotField showAll="0">
      <items count="23">
        <item x="18"/>
        <item x="19"/>
        <item x="3"/>
        <item x="1"/>
        <item x="15"/>
        <item x="7"/>
        <item x="13"/>
        <item x="0"/>
        <item x="9"/>
        <item x="17"/>
        <item x="6"/>
        <item x="5"/>
        <item x="2"/>
        <item x="16"/>
        <item x="14"/>
        <item x="12"/>
        <item x="11"/>
        <item x="20"/>
        <item x="8"/>
        <item x="10"/>
        <item x="21"/>
        <item x="4"/>
        <item t="default"/>
      </items>
    </pivotField>
    <pivotField dataField="1" numFmtId="166" showAll="0"/>
    <pivotField axis="axisRow" showAll="0">
      <items count="15">
        <item x="7"/>
        <item x="13"/>
        <item x="0"/>
        <item x="5"/>
        <item x="2"/>
        <item x="8"/>
        <item x="4"/>
        <item x="10"/>
        <item x="6"/>
        <item x="9"/>
        <item x="12"/>
        <item x="3"/>
        <item x="11"/>
        <item x="1"/>
        <item t="default"/>
      </items>
    </pivotField>
    <pivotField showAll="0">
      <items count="4">
        <item x="1"/>
        <item x="0"/>
        <item x="2"/>
        <item t="default"/>
      </items>
    </pivotField>
  </pivotFields>
  <rowFields count="2">
    <field x="3"/>
    <field x="8"/>
  </rowFields>
  <rowItems count="24">
    <i>
      <x/>
    </i>
    <i r="1">
      <x v="13"/>
    </i>
    <i>
      <x v="1"/>
    </i>
    <i r="1">
      <x/>
    </i>
    <i r="1">
      <x v="1"/>
    </i>
    <i r="1">
      <x v="2"/>
    </i>
    <i r="1">
      <x v="3"/>
    </i>
    <i r="1">
      <x v="4"/>
    </i>
    <i r="1">
      <x v="5"/>
    </i>
    <i r="1">
      <x v="6"/>
    </i>
    <i r="1">
      <x v="7"/>
    </i>
    <i r="1">
      <x v="8"/>
    </i>
    <i r="1">
      <x v="9"/>
    </i>
    <i r="1">
      <x v="10"/>
    </i>
    <i r="1">
      <x v="12"/>
    </i>
    <i r="1">
      <x v="13"/>
    </i>
    <i>
      <x v="2"/>
    </i>
    <i r="1">
      <x v="4"/>
    </i>
    <i>
      <x v="3"/>
    </i>
    <i r="1">
      <x v="2"/>
    </i>
    <i r="1">
      <x v="4"/>
    </i>
    <i r="1">
      <x v="11"/>
    </i>
    <i r="1">
      <x v="13"/>
    </i>
    <i t="grand">
      <x/>
    </i>
  </rowItems>
  <colFields count="1">
    <field x="-2"/>
  </colFields>
  <colItems count="2">
    <i>
      <x/>
    </i>
    <i i="1">
      <x v="1"/>
    </i>
  </colItems>
  <dataFields count="2">
    <dataField name="Average of Fatturato" fld="7" subtotal="average" baseField="3" baseItem="0"/>
    <dataField name="Average of Stipendio" fld="4" subtotal="average" baseField="3" baseItem="0"/>
  </dataFields>
  <formats count="10">
    <format dxfId="14">
      <pivotArea type="all" dataOnly="0" outline="0" fieldPosition="0"/>
    </format>
    <format dxfId="13">
      <pivotArea outline="0" collapsedLevelsAreSubtotals="1" fieldPosition="0"/>
    </format>
    <format dxfId="12">
      <pivotArea field="3" type="button" dataOnly="0" labelOnly="1" outline="0" axis="axisRow" fieldPosition="0"/>
    </format>
    <format dxfId="11">
      <pivotArea dataOnly="0" labelOnly="1" fieldPosition="0">
        <references count="1">
          <reference field="3" count="0"/>
        </references>
      </pivotArea>
    </format>
    <format dxfId="10">
      <pivotArea dataOnly="0" labelOnly="1" grandRow="1" outline="0" fieldPosition="0"/>
    </format>
    <format dxfId="9">
      <pivotArea dataOnly="0" labelOnly="1" fieldPosition="0">
        <references count="2">
          <reference field="3" count="1" selected="0">
            <x v="0"/>
          </reference>
          <reference field="8" count="1">
            <x v="13"/>
          </reference>
        </references>
      </pivotArea>
    </format>
    <format dxfId="8">
      <pivotArea dataOnly="0" labelOnly="1" fieldPosition="0">
        <references count="2">
          <reference field="3" count="1" selected="0">
            <x v="1"/>
          </reference>
          <reference field="8" count="13">
            <x v="0"/>
            <x v="1"/>
            <x v="2"/>
            <x v="3"/>
            <x v="4"/>
            <x v="5"/>
            <x v="6"/>
            <x v="7"/>
            <x v="8"/>
            <x v="9"/>
            <x v="10"/>
            <x v="12"/>
            <x v="13"/>
          </reference>
        </references>
      </pivotArea>
    </format>
    <format dxfId="7">
      <pivotArea dataOnly="0" labelOnly="1" fieldPosition="0">
        <references count="2">
          <reference field="3" count="1" selected="0">
            <x v="2"/>
          </reference>
          <reference field="8" count="1">
            <x v="4"/>
          </reference>
        </references>
      </pivotArea>
    </format>
    <format dxfId="6">
      <pivotArea dataOnly="0" labelOnly="1" fieldPosition="0">
        <references count="2">
          <reference field="3" count="1" selected="0">
            <x v="3"/>
          </reference>
          <reference field="8" count="4">
            <x v="2"/>
            <x v="4"/>
            <x v="11"/>
            <x v="13"/>
          </reference>
        </references>
      </pivotArea>
    </format>
    <format dxfId="5">
      <pivotArea dataOnly="0" labelOnly="1" outline="0" fieldPosition="0">
        <references count="1">
          <reference field="4294967294" count="2">
            <x v="0"/>
            <x v="1"/>
          </reference>
        </references>
      </pivotArea>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CB0C229-5018-477F-A5F5-9E99C65B79B2}" name="PivotTable19" cacheId="15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O3:S27" firstHeaderRow="1" firstDataRow="2" firstDataCol="1"/>
  <pivotFields count="10">
    <pivotField showAll="0"/>
    <pivotField numFmtId="14" showAll="0"/>
    <pivotField numFmtId="14" showAll="0"/>
    <pivotField showAll="0">
      <items count="5">
        <item x="1"/>
        <item x="3"/>
        <item x="2"/>
        <item x="0"/>
        <item t="default"/>
      </items>
    </pivotField>
    <pivotField numFmtId="164" showAll="0"/>
    <pivotField showAll="0"/>
    <pivotField axis="axisRow" showAll="0">
      <items count="23">
        <item x="18"/>
        <item x="19"/>
        <item x="3"/>
        <item x="1"/>
        <item x="15"/>
        <item x="7"/>
        <item x="13"/>
        <item x="0"/>
        <item x="9"/>
        <item x="17"/>
        <item x="6"/>
        <item x="5"/>
        <item x="2"/>
        <item x="16"/>
        <item x="14"/>
        <item x="12"/>
        <item x="11"/>
        <item x="20"/>
        <item x="8"/>
        <item x="10"/>
        <item x="21"/>
        <item x="4"/>
        <item t="default"/>
      </items>
    </pivotField>
    <pivotField numFmtId="166" showAll="0"/>
    <pivotField showAll="0"/>
    <pivotField axis="axisCol" dataField="1" showAll="0">
      <items count="4">
        <item x="1"/>
        <item x="0"/>
        <item n="40:00:00" x="2"/>
        <item t="default"/>
      </items>
    </pivotField>
  </pivotFields>
  <rowFields count="1">
    <field x="6"/>
  </rowFields>
  <rowItems count="23">
    <i>
      <x/>
    </i>
    <i>
      <x v="1"/>
    </i>
    <i>
      <x v="2"/>
    </i>
    <i>
      <x v="3"/>
    </i>
    <i>
      <x v="4"/>
    </i>
    <i>
      <x v="5"/>
    </i>
    <i>
      <x v="6"/>
    </i>
    <i>
      <x v="7"/>
    </i>
    <i>
      <x v="8"/>
    </i>
    <i>
      <x v="9"/>
    </i>
    <i>
      <x v="10"/>
    </i>
    <i>
      <x v="11"/>
    </i>
    <i>
      <x v="12"/>
    </i>
    <i>
      <x v="13"/>
    </i>
    <i>
      <x v="14"/>
    </i>
    <i>
      <x v="15"/>
    </i>
    <i>
      <x v="16"/>
    </i>
    <i>
      <x v="17"/>
    </i>
    <i>
      <x v="18"/>
    </i>
    <i>
      <x v="19"/>
    </i>
    <i>
      <x v="20"/>
    </i>
    <i>
      <x v="21"/>
    </i>
    <i t="grand">
      <x/>
    </i>
  </rowItems>
  <colFields count="1">
    <field x="9"/>
  </colFields>
  <colItems count="4">
    <i>
      <x/>
    </i>
    <i>
      <x v="1"/>
    </i>
    <i>
      <x v="2"/>
    </i>
    <i t="grand">
      <x/>
    </i>
  </colItems>
  <dataFields count="1">
    <dataField name="Count of Tipo_contratto" fld="9" subtotal="count" baseField="0" baseItem="0"/>
  </dataFields>
  <chartFormats count="12">
    <chartFormat chart="0" format="2" series="1">
      <pivotArea type="data" outline="0" fieldPosition="0">
        <references count="2">
          <reference field="4294967294" count="1" selected="0">
            <x v="0"/>
          </reference>
          <reference field="9" count="1" selected="0">
            <x v="0"/>
          </reference>
        </references>
      </pivotArea>
    </chartFormat>
    <chartFormat chart="0" format="3" series="1">
      <pivotArea type="data" outline="0" fieldPosition="0">
        <references count="2">
          <reference field="4294967294" count="1" selected="0">
            <x v="0"/>
          </reference>
          <reference field="9" count="1" selected="0">
            <x v="1"/>
          </reference>
        </references>
      </pivotArea>
    </chartFormat>
    <chartFormat chart="0" format="4" series="1">
      <pivotArea type="data" outline="0" fieldPosition="0">
        <references count="2">
          <reference field="4294967294" count="1" selected="0">
            <x v="0"/>
          </reference>
          <reference field="9" count="1" selected="0">
            <x v="2"/>
          </reference>
        </references>
      </pivotArea>
    </chartFormat>
    <chartFormat chart="2" format="15" series="1">
      <pivotArea type="data" outline="0" fieldPosition="0">
        <references count="2">
          <reference field="4294967294" count="1" selected="0">
            <x v="0"/>
          </reference>
          <reference field="9" count="1" selected="0">
            <x v="0"/>
          </reference>
        </references>
      </pivotArea>
    </chartFormat>
    <chartFormat chart="2" format="16" series="1">
      <pivotArea type="data" outline="0" fieldPosition="0">
        <references count="2">
          <reference field="4294967294" count="1" selected="0">
            <x v="0"/>
          </reference>
          <reference field="9" count="1" selected="0">
            <x v="1"/>
          </reference>
        </references>
      </pivotArea>
    </chartFormat>
    <chartFormat chart="2" format="17" series="1">
      <pivotArea type="data" outline="0" fieldPosition="0">
        <references count="2">
          <reference field="4294967294" count="1" selected="0">
            <x v="0"/>
          </reference>
          <reference field="9" count="1" selected="0">
            <x v="2"/>
          </reference>
        </references>
      </pivotArea>
    </chartFormat>
    <chartFormat chart="3" format="0" series="1">
      <pivotArea type="data" outline="0" fieldPosition="0">
        <references count="2">
          <reference field="4294967294" count="1" selected="0">
            <x v="0"/>
          </reference>
          <reference field="9" count="1" selected="0">
            <x v="0"/>
          </reference>
        </references>
      </pivotArea>
    </chartFormat>
    <chartFormat chart="3" format="1" series="1">
      <pivotArea type="data" outline="0" fieldPosition="0">
        <references count="2">
          <reference field="4294967294" count="1" selected="0">
            <x v="0"/>
          </reference>
          <reference field="9" count="1" selected="0">
            <x v="1"/>
          </reference>
        </references>
      </pivotArea>
    </chartFormat>
    <chartFormat chart="3" format="2" series="1">
      <pivotArea type="data" outline="0" fieldPosition="0">
        <references count="2">
          <reference field="4294967294" count="1" selected="0">
            <x v="0"/>
          </reference>
          <reference field="9" count="1" selected="0">
            <x v="2"/>
          </reference>
        </references>
      </pivotArea>
    </chartFormat>
    <chartFormat chart="6" format="6" series="1">
      <pivotArea type="data" outline="0" fieldPosition="0">
        <references count="2">
          <reference field="4294967294" count="1" selected="0">
            <x v="0"/>
          </reference>
          <reference field="9" count="1" selected="0">
            <x v="0"/>
          </reference>
        </references>
      </pivotArea>
    </chartFormat>
    <chartFormat chart="6" format="7" series="1">
      <pivotArea type="data" outline="0" fieldPosition="0">
        <references count="2">
          <reference field="4294967294" count="1" selected="0">
            <x v="0"/>
          </reference>
          <reference field="9" count="1" selected="0">
            <x v="1"/>
          </reference>
        </references>
      </pivotArea>
    </chartFormat>
    <chartFormat chart="6" format="8" series="1">
      <pivotArea type="data" outline="0" fieldPosition="0">
        <references count="2">
          <reference field="4294967294" count="1" selected="0">
            <x v="0"/>
          </reference>
          <reference field="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66DFE44-EF46-4702-AC18-495A066BA948}" name="PivotTable5" cacheId="15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BG4:BK29" firstHeaderRow="1" firstDataRow="3" firstDataCol="1"/>
  <pivotFields count="10">
    <pivotField showAll="0"/>
    <pivotField numFmtId="14" showAll="0"/>
    <pivotField numFmtId="14" showAll="0"/>
    <pivotField axis="axisCol" showAll="0">
      <items count="5">
        <item sd="0" x="1"/>
        <item x="2"/>
        <item sd="0" x="3"/>
        <item sd="0" x="0"/>
        <item t="default"/>
      </items>
    </pivotField>
    <pivotField dataField="1" numFmtId="164" showAll="0"/>
    <pivotField showAll="0"/>
    <pivotField axis="axisRow" showAll="0">
      <items count="23">
        <item x="18"/>
        <item x="19"/>
        <item x="3"/>
        <item x="1"/>
        <item x="15"/>
        <item x="7"/>
        <item x="13"/>
        <item x="0"/>
        <item x="9"/>
        <item x="17"/>
        <item x="6"/>
        <item x="5"/>
        <item x="2"/>
        <item x="16"/>
        <item x="14"/>
        <item x="12"/>
        <item x="11"/>
        <item x="20"/>
        <item x="8"/>
        <item x="10"/>
        <item x="21"/>
        <item x="4"/>
        <item t="default"/>
      </items>
    </pivotField>
    <pivotField numFmtId="166" showAll="0"/>
    <pivotField showAll="0"/>
    <pivotField axis="axisCol" showAll="0">
      <items count="4">
        <item sd="0" x="1"/>
        <item sd="0" x="0"/>
        <item n="40:00:00" sd="0" x="2"/>
        <item t="default"/>
      </items>
    </pivotField>
  </pivotFields>
  <rowFields count="1">
    <field x="6"/>
  </rowFields>
  <rowItems count="23">
    <i>
      <x/>
    </i>
    <i>
      <x v="1"/>
    </i>
    <i>
      <x v="2"/>
    </i>
    <i>
      <x v="3"/>
    </i>
    <i>
      <x v="4"/>
    </i>
    <i>
      <x v="5"/>
    </i>
    <i>
      <x v="6"/>
    </i>
    <i>
      <x v="7"/>
    </i>
    <i>
      <x v="8"/>
    </i>
    <i>
      <x v="9"/>
    </i>
    <i>
      <x v="10"/>
    </i>
    <i>
      <x v="11"/>
    </i>
    <i>
      <x v="12"/>
    </i>
    <i>
      <x v="13"/>
    </i>
    <i>
      <x v="14"/>
    </i>
    <i>
      <x v="15"/>
    </i>
    <i>
      <x v="16"/>
    </i>
    <i>
      <x v="17"/>
    </i>
    <i>
      <x v="18"/>
    </i>
    <i>
      <x v="19"/>
    </i>
    <i>
      <x v="20"/>
    </i>
    <i>
      <x v="21"/>
    </i>
    <i t="grand">
      <x/>
    </i>
  </rowItems>
  <colFields count="2">
    <field x="9"/>
    <field x="3"/>
  </colFields>
  <colItems count="4">
    <i>
      <x/>
    </i>
    <i>
      <x v="1"/>
    </i>
    <i>
      <x v="2"/>
    </i>
    <i t="grand">
      <x/>
    </i>
  </colItems>
  <dataFields count="1">
    <dataField name="Average of Stipendio" fld="4" subtotal="average" baseField="6" baseItem="5" numFmtId="182"/>
  </dataFields>
  <formats count="1">
    <format dxfId="19">
      <pivotArea outline="0" collapsedLevelsAreSubtotals="1" fieldPosition="0"/>
    </format>
  </formats>
  <chartFormats count="22">
    <chartFormat chart="2" format="9" series="1">
      <pivotArea type="data" outline="0" fieldPosition="0">
        <references count="3">
          <reference field="4294967294" count="1" selected="0">
            <x v="0"/>
          </reference>
          <reference field="3" count="1" selected="0">
            <x v="3"/>
          </reference>
          <reference field="9" count="1" selected="0">
            <x v="1"/>
          </reference>
        </references>
      </pivotArea>
    </chartFormat>
    <chartFormat chart="2" format="10" series="1">
      <pivotArea type="data" outline="0" fieldPosition="0">
        <references count="3">
          <reference field="4294967294" count="1" selected="0">
            <x v="0"/>
          </reference>
          <reference field="3" count="1" selected="0">
            <x v="0"/>
          </reference>
          <reference field="9" count="1" selected="0">
            <x v="2"/>
          </reference>
        </references>
      </pivotArea>
    </chartFormat>
    <chartFormat chart="2" format="11" series="1">
      <pivotArea type="data" outline="0" fieldPosition="0">
        <references count="3">
          <reference field="4294967294" count="1" selected="0">
            <x v="0"/>
          </reference>
          <reference field="3" count="1" selected="0">
            <x v="1"/>
          </reference>
          <reference field="9" count="1" selected="0">
            <x v="2"/>
          </reference>
        </references>
      </pivotArea>
    </chartFormat>
    <chartFormat chart="2" format="12" series="1">
      <pivotArea type="data" outline="0" fieldPosition="0">
        <references count="3">
          <reference field="4294967294" count="1" selected="0">
            <x v="0"/>
          </reference>
          <reference field="3" count="1" selected="0">
            <x v="2"/>
          </reference>
          <reference field="9" count="1" selected="0">
            <x v="2"/>
          </reference>
        </references>
      </pivotArea>
    </chartFormat>
    <chartFormat chart="2" format="13" series="1">
      <pivotArea type="data" outline="0" fieldPosition="0">
        <references count="3">
          <reference field="4294967294" count="1" selected="0">
            <x v="0"/>
          </reference>
          <reference field="3" count="1" selected="0">
            <x v="3"/>
          </reference>
          <reference field="9" count="1" selected="0">
            <x v="2"/>
          </reference>
        </references>
      </pivotArea>
    </chartFormat>
    <chartFormat chart="2" format="14" series="1">
      <pivotArea type="data" outline="0" fieldPosition="0">
        <references count="3">
          <reference field="4294967294" count="1" selected="0">
            <x v="0"/>
          </reference>
          <reference field="3" count="1" selected="0">
            <x v="3"/>
          </reference>
          <reference field="9" count="1" selected="0">
            <x v="0"/>
          </reference>
        </references>
      </pivotArea>
    </chartFormat>
    <chartFormat chart="2" format="15" series="1">
      <pivotArea type="data" outline="0" fieldPosition="0">
        <references count="3">
          <reference field="4294967294" count="1" selected="0">
            <x v="0"/>
          </reference>
          <reference field="3" count="1" selected="0">
            <x v="0"/>
          </reference>
          <reference field="9" count="1" selected="0">
            <x v="1"/>
          </reference>
        </references>
      </pivotArea>
    </chartFormat>
    <chartFormat chart="2" format="16" series="1">
      <pivotArea type="data" outline="0" fieldPosition="0">
        <references count="3">
          <reference field="4294967294" count="1" selected="0">
            <x v="0"/>
          </reference>
          <reference field="3" count="1" selected="0">
            <x v="2"/>
          </reference>
          <reference field="9" count="1" selected="0">
            <x v="1"/>
          </reference>
        </references>
      </pivotArea>
    </chartFormat>
    <chartFormat chart="0" format="3" series="1">
      <pivotArea type="data" outline="0" fieldPosition="0">
        <references count="3">
          <reference field="4294967294" count="1" selected="0">
            <x v="0"/>
          </reference>
          <reference field="3" count="1" selected="0">
            <x v="3"/>
          </reference>
          <reference field="9" count="1" selected="0">
            <x v="1"/>
          </reference>
        </references>
      </pivotArea>
    </chartFormat>
    <chartFormat chart="0" format="4" series="1">
      <pivotArea type="data" outline="0" fieldPosition="0">
        <references count="3">
          <reference field="4294967294" count="1" selected="0">
            <x v="0"/>
          </reference>
          <reference field="3" count="1" selected="0">
            <x v="0"/>
          </reference>
          <reference field="9" count="1" selected="0">
            <x v="2"/>
          </reference>
        </references>
      </pivotArea>
    </chartFormat>
    <chartFormat chart="0" format="5" series="1">
      <pivotArea type="data" outline="0" fieldPosition="0">
        <references count="3">
          <reference field="4294967294" count="1" selected="0">
            <x v="0"/>
          </reference>
          <reference field="3" count="1" selected="0">
            <x v="1"/>
          </reference>
          <reference field="9" count="1" selected="0">
            <x v="2"/>
          </reference>
        </references>
      </pivotArea>
    </chartFormat>
    <chartFormat chart="0" format="6" series="1">
      <pivotArea type="data" outline="0" fieldPosition="0">
        <references count="3">
          <reference field="4294967294" count="1" selected="0">
            <x v="0"/>
          </reference>
          <reference field="3" count="1" selected="0">
            <x v="2"/>
          </reference>
          <reference field="9" count="1" selected="0">
            <x v="2"/>
          </reference>
        </references>
      </pivotArea>
    </chartFormat>
    <chartFormat chart="0" format="7" series="1">
      <pivotArea type="data" outline="0" fieldPosition="0">
        <references count="3">
          <reference field="4294967294" count="1" selected="0">
            <x v="0"/>
          </reference>
          <reference field="3" count="1" selected="0">
            <x v="3"/>
          </reference>
          <reference field="9" count="1" selected="0">
            <x v="2"/>
          </reference>
        </references>
      </pivotArea>
    </chartFormat>
    <chartFormat chart="0" format="8" series="1">
      <pivotArea type="data" outline="0" fieldPosition="0">
        <references count="3">
          <reference field="4294967294" count="1" selected="0">
            <x v="0"/>
          </reference>
          <reference field="3" count="1" selected="0">
            <x v="3"/>
          </reference>
          <reference field="9" count="1" selected="0">
            <x v="0"/>
          </reference>
        </references>
      </pivotArea>
    </chartFormat>
    <chartFormat chart="0" format="9" series="1">
      <pivotArea type="data" outline="0" fieldPosition="0">
        <references count="3">
          <reference field="4294967294" count="1" selected="0">
            <x v="0"/>
          </reference>
          <reference field="3" count="1" selected="0">
            <x v="0"/>
          </reference>
          <reference field="9" count="1" selected="0">
            <x v="1"/>
          </reference>
        </references>
      </pivotArea>
    </chartFormat>
    <chartFormat chart="0" format="10" series="1">
      <pivotArea type="data" outline="0" fieldPosition="0">
        <references count="3">
          <reference field="4294967294" count="1" selected="0">
            <x v="0"/>
          </reference>
          <reference field="3" count="1" selected="0">
            <x v="2"/>
          </reference>
          <reference field="9" count="1" selected="0">
            <x v="1"/>
          </reference>
        </references>
      </pivotArea>
    </chartFormat>
    <chartFormat chart="2" format="17" series="1">
      <pivotArea type="data" outline="0" fieldPosition="0">
        <references count="2">
          <reference field="4294967294" count="1" selected="0">
            <x v="0"/>
          </reference>
          <reference field="9" count="1" selected="0">
            <x v="0"/>
          </reference>
        </references>
      </pivotArea>
    </chartFormat>
    <chartFormat chart="0" format="11" series="1">
      <pivotArea type="data" outline="0" fieldPosition="0">
        <references count="2">
          <reference field="4294967294" count="1" selected="0">
            <x v="0"/>
          </reference>
          <reference field="9" count="1" selected="0">
            <x v="0"/>
          </reference>
        </references>
      </pivotArea>
    </chartFormat>
    <chartFormat chart="2" format="18" series="1">
      <pivotArea type="data" outline="0" fieldPosition="0">
        <references count="2">
          <reference field="4294967294" count="1" selected="0">
            <x v="0"/>
          </reference>
          <reference field="9" count="1" selected="0">
            <x v="1"/>
          </reference>
        </references>
      </pivotArea>
    </chartFormat>
    <chartFormat chart="0" format="12" series="1">
      <pivotArea type="data" outline="0" fieldPosition="0">
        <references count="2">
          <reference field="4294967294" count="1" selected="0">
            <x v="0"/>
          </reference>
          <reference field="9" count="1" selected="0">
            <x v="1"/>
          </reference>
        </references>
      </pivotArea>
    </chartFormat>
    <chartFormat chart="2" format="19" series="1">
      <pivotArea type="data" outline="0" fieldPosition="0">
        <references count="2">
          <reference field="4294967294" count="1" selected="0">
            <x v="0"/>
          </reference>
          <reference field="9" count="1" selected="0">
            <x v="2"/>
          </reference>
        </references>
      </pivotArea>
    </chartFormat>
    <chartFormat chart="0" format="13" series="1">
      <pivotArea type="data" outline="0" fieldPosition="0">
        <references count="2">
          <reference field="4294967294" count="1" selected="0">
            <x v="0"/>
          </reference>
          <reference field="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D0CE8E0-B448-46EF-ABA8-2E0831C26872}" name="PivotTable4" cacheId="3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L3:AM24" firstHeaderRow="1" firstDataRow="1" firstDataCol="1" rowPageCount="1" colPageCount="1"/>
  <pivotFields count="7">
    <pivotField numFmtId="165" showAll="0"/>
    <pivotField showAll="0">
      <items count="5">
        <item x="0"/>
        <item x="3"/>
        <item x="2"/>
        <item x="1"/>
        <item t="default"/>
      </items>
    </pivotField>
    <pivotField axis="axisRow" showAll="0">
      <items count="21">
        <item x="0"/>
        <item x="1"/>
        <item x="2"/>
        <item x="3"/>
        <item x="4"/>
        <item x="5"/>
        <item x="6"/>
        <item x="7"/>
        <item x="8"/>
        <item x="9"/>
        <item x="10"/>
        <item x="11"/>
        <item x="12"/>
        <item x="13"/>
        <item x="14"/>
        <item x="15"/>
        <item x="16"/>
        <item x="17"/>
        <item x="18"/>
        <item x="19"/>
        <item t="default"/>
      </items>
    </pivotField>
    <pivotField showAll="0">
      <items count="3">
        <item x="0"/>
        <item x="1"/>
        <item t="default"/>
      </items>
    </pivotField>
    <pivotField showAll="0"/>
    <pivotField dataField="1" numFmtId="166" showAll="0"/>
    <pivotField axis="axisPage" showAll="0" defaultSubtotal="0">
      <items count="14">
        <item x="0"/>
        <item x="1"/>
        <item x="2"/>
        <item x="3"/>
        <item x="4"/>
        <item x="5"/>
        <item x="6"/>
        <item x="7"/>
        <item x="8"/>
        <item x="9"/>
        <item x="10"/>
        <item x="11"/>
        <item x="12"/>
        <item x="13"/>
      </items>
    </pivotField>
  </pivotFields>
  <rowFields count="1">
    <field x="2"/>
  </rowFields>
  <rowItems count="21">
    <i>
      <x/>
    </i>
    <i>
      <x v="1"/>
    </i>
    <i>
      <x v="2"/>
    </i>
    <i>
      <x v="3"/>
    </i>
    <i>
      <x v="4"/>
    </i>
    <i>
      <x v="5"/>
    </i>
    <i>
      <x v="6"/>
    </i>
    <i>
      <x v="7"/>
    </i>
    <i>
      <x v="8"/>
    </i>
    <i>
      <x v="9"/>
    </i>
    <i>
      <x v="10"/>
    </i>
    <i>
      <x v="11"/>
    </i>
    <i>
      <x v="12"/>
    </i>
    <i>
      <x v="13"/>
    </i>
    <i>
      <x v="14"/>
    </i>
    <i>
      <x v="15"/>
    </i>
    <i>
      <x v="16"/>
    </i>
    <i>
      <x v="17"/>
    </i>
    <i>
      <x v="18"/>
    </i>
    <i>
      <x v="19"/>
    </i>
    <i t="grand">
      <x/>
    </i>
  </rowItems>
  <colItems count="1">
    <i/>
  </colItems>
  <pageFields count="1">
    <pageField fld="6" hier="-1"/>
  </pageFields>
  <dataFields count="1">
    <dataField name="Sum of Fatturato " fld="5" baseField="0" baseItem="0" numFmtId="180"/>
  </dataFields>
  <formats count="1">
    <format dxfId="2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941F3DE-CA65-4FF6-9241-9C457F843236}" name="PivotTable3" cacheId="3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D3:AE8" firstHeaderRow="1" firstDataRow="1" firstDataCol="1"/>
  <pivotFields count="7">
    <pivotField numFmtId="165" showAll="0"/>
    <pivotField axis="axisRow" showAll="0">
      <items count="5">
        <item sd="0" x="0"/>
        <item sd="0" x="3"/>
        <item sd="0" x="2"/>
        <item sd="0" x="1"/>
        <item t="default"/>
      </items>
    </pivotField>
    <pivotField axis="axisRow" showAll="0">
      <items count="21">
        <item x="0"/>
        <item x="1"/>
        <item x="2"/>
        <item x="3"/>
        <item x="4"/>
        <item x="5"/>
        <item x="6"/>
        <item x="7"/>
        <item x="8"/>
        <item x="9"/>
        <item x="10"/>
        <item x="11"/>
        <item x="12"/>
        <item x="13"/>
        <item x="14"/>
        <item x="15"/>
        <item x="16"/>
        <item x="17"/>
        <item x="18"/>
        <item x="19"/>
        <item t="default"/>
      </items>
    </pivotField>
    <pivotField showAll="0">
      <items count="3">
        <item x="0"/>
        <item x="1"/>
        <item t="default"/>
      </items>
    </pivotField>
    <pivotField showAll="0"/>
    <pivotField dataField="1" numFmtId="166" showAll="0"/>
    <pivotField showAll="0" defaultSubtotal="0">
      <items count="14">
        <item x="0"/>
        <item x="1"/>
        <item x="2"/>
        <item x="3"/>
        <item x="4"/>
        <item x="5"/>
        <item x="6"/>
        <item x="7"/>
        <item x="8"/>
        <item x="9"/>
        <item x="10"/>
        <item x="11"/>
        <item x="12"/>
        <item x="13"/>
      </items>
    </pivotField>
  </pivotFields>
  <rowFields count="2">
    <field x="1"/>
    <field x="2"/>
  </rowFields>
  <rowItems count="5">
    <i>
      <x/>
    </i>
    <i>
      <x v="1"/>
    </i>
    <i>
      <x v="2"/>
    </i>
    <i>
      <x v="3"/>
    </i>
    <i t="grand">
      <x/>
    </i>
  </rowItems>
  <colItems count="1">
    <i/>
  </colItems>
  <dataFields count="1">
    <dataField name="Sum of Fatturato " fld="5" baseField="0" baseItem="0" numFmtId="182"/>
  </dataFields>
  <formats count="1">
    <format dxfId="21">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663F8ED-7DD8-484C-8CC7-071EFD34BD0C}" name="PivotTable2" cacheId="3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V3:AA10" firstHeaderRow="1" firstDataRow="3" firstDataCol="1"/>
  <pivotFields count="7">
    <pivotField axis="axisRow" numFmtId="16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Col" showAll="0">
      <items count="5">
        <item sd="0" x="0"/>
        <item sd="0" x="3"/>
        <item sd="0" x="2"/>
        <item sd="0" x="1"/>
        <item t="default"/>
      </items>
    </pivotField>
    <pivotField axis="axisCol" showAll="0">
      <items count="21">
        <item sd="0" x="0"/>
        <item sd="0" x="1"/>
        <item sd="0" x="2"/>
        <item sd="0" x="3"/>
        <item sd="0" x="4"/>
        <item sd="0" x="5"/>
        <item sd="0" x="6"/>
        <item sd="0" x="7"/>
        <item sd="0" x="8"/>
        <item sd="0" x="9"/>
        <item sd="0" x="10"/>
        <item sd="0" x="11"/>
        <item sd="0" x="12"/>
        <item sd="0" x="13"/>
        <item sd="0" x="14"/>
        <item sd="0" x="15"/>
        <item sd="0" x="16"/>
        <item sd="0" x="17"/>
        <item sd="0" x="18"/>
        <item sd="0" x="19"/>
        <item t="default"/>
      </items>
    </pivotField>
    <pivotField showAll="0">
      <items count="3">
        <item x="0"/>
        <item x="1"/>
        <item t="default"/>
      </items>
    </pivotField>
    <pivotField showAll="0"/>
    <pivotField dataField="1" numFmtId="166" showAll="0"/>
    <pivotField axis="axisRow" showAll="0" defaultSubtotal="0">
      <items count="14">
        <item x="0"/>
        <item x="1"/>
        <item x="2"/>
        <item x="3"/>
        <item x="4"/>
        <item x="5"/>
        <item sd="0" x="6"/>
        <item sd="0" x="7"/>
        <item sd="0" x="8"/>
        <item sd="0" x="9"/>
        <item x="10"/>
        <item x="11"/>
        <item x="12"/>
        <item x="13"/>
      </items>
    </pivotField>
  </pivotFields>
  <rowFields count="2">
    <field x="6"/>
    <field x="0"/>
  </rowFields>
  <rowItems count="5">
    <i>
      <x v="6"/>
    </i>
    <i>
      <x v="7"/>
    </i>
    <i>
      <x v="8"/>
    </i>
    <i>
      <x v="9"/>
    </i>
    <i t="grand">
      <x/>
    </i>
  </rowItems>
  <colFields count="2">
    <field x="1"/>
    <field x="2"/>
  </colFields>
  <colItems count="5">
    <i>
      <x/>
    </i>
    <i>
      <x v="1"/>
    </i>
    <i>
      <x v="2"/>
    </i>
    <i>
      <x v="3"/>
    </i>
    <i t="grand">
      <x/>
    </i>
  </colItems>
  <dataFields count="1">
    <dataField name="Sum of Fatturato " fld="5" baseField="0" baseItem="0" numFmtId="182"/>
  </dataFields>
  <formats count="1">
    <format dxfId="20">
      <pivotArea outline="0" collapsedLevelsAreSubtotals="1" fieldPosition="0"/>
    </format>
  </formats>
  <chartFormats count="8">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2" format="8" series="1">
      <pivotArea type="data" outline="0" fieldPosition="0">
        <references count="2">
          <reference field="4294967294" count="1" selected="0">
            <x v="0"/>
          </reference>
          <reference field="1" count="1" selected="0">
            <x v="0"/>
          </reference>
        </references>
      </pivotArea>
    </chartFormat>
    <chartFormat chart="2" format="9" series="1">
      <pivotArea type="data" outline="0" fieldPosition="0">
        <references count="2">
          <reference field="4294967294" count="1" selected="0">
            <x v="0"/>
          </reference>
          <reference field="1" count="1" selected="0">
            <x v="1"/>
          </reference>
        </references>
      </pivotArea>
    </chartFormat>
    <chartFormat chart="2" format="10" series="1">
      <pivotArea type="data" outline="0" fieldPosition="0">
        <references count="2">
          <reference field="4294967294" count="1" selected="0">
            <x v="0"/>
          </reference>
          <reference field="1" count="1" selected="0">
            <x v="2"/>
          </reference>
        </references>
      </pivotArea>
    </chartFormat>
    <chartFormat chart="2" format="11" series="1">
      <pivotArea type="data" outline="0" fieldPosition="0">
        <references count="2">
          <reference field="4294967294" count="1" selected="0">
            <x v="0"/>
          </reference>
          <reference field="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B34A013-A42E-44AC-BAEB-D847AF0EB817}" name="PivotTable1" cacheId="3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H3:M25" firstHeaderRow="1" firstDataRow="2" firstDataCol="1" rowPageCount="1" colPageCount="1"/>
  <pivotFields count="7">
    <pivotField numFmtId="16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Col" showAll="0">
      <items count="5">
        <item x="0"/>
        <item x="3"/>
        <item x="2"/>
        <item x="1"/>
        <item t="default"/>
      </items>
    </pivotField>
    <pivotField axis="axisRow" showAll="0">
      <items count="21">
        <item x="0"/>
        <item x="2"/>
        <item x="5"/>
        <item x="7"/>
        <item x="8"/>
        <item x="9"/>
        <item x="10"/>
        <item x="11"/>
        <item x="12"/>
        <item x="13"/>
        <item x="14"/>
        <item x="18"/>
        <item x="19"/>
        <item x="1"/>
        <item x="3"/>
        <item x="4"/>
        <item x="6"/>
        <item x="15"/>
        <item x="16"/>
        <item x="17"/>
        <item t="default"/>
      </items>
    </pivotField>
    <pivotField showAll="0">
      <items count="3">
        <item x="0"/>
        <item x="1"/>
        <item t="default"/>
      </items>
    </pivotField>
    <pivotField showAll="0"/>
    <pivotField dataField="1" numFmtId="166" showAll="0"/>
    <pivotField axis="axisPage" showAll="0">
      <items count="15">
        <item sd="0" x="0"/>
        <item sd="0" x="1"/>
        <item sd="0" x="2"/>
        <item sd="0" x="3"/>
        <item sd="0" x="4"/>
        <item sd="0" x="5"/>
        <item sd="0" x="6"/>
        <item sd="0" x="7"/>
        <item sd="0" x="8"/>
        <item sd="0" x="9"/>
        <item sd="0" x="10"/>
        <item sd="0" x="11"/>
        <item sd="0" x="12"/>
        <item sd="0" x="13"/>
        <item t="default"/>
      </items>
    </pivotField>
  </pivotFields>
  <rowFields count="1">
    <field x="2"/>
  </rowFields>
  <rowItems count="21">
    <i>
      <x/>
    </i>
    <i>
      <x v="1"/>
    </i>
    <i>
      <x v="2"/>
    </i>
    <i>
      <x v="3"/>
    </i>
    <i>
      <x v="4"/>
    </i>
    <i>
      <x v="5"/>
    </i>
    <i>
      <x v="6"/>
    </i>
    <i>
      <x v="7"/>
    </i>
    <i>
      <x v="8"/>
    </i>
    <i>
      <x v="9"/>
    </i>
    <i>
      <x v="10"/>
    </i>
    <i>
      <x v="11"/>
    </i>
    <i>
      <x v="12"/>
    </i>
    <i>
      <x v="13"/>
    </i>
    <i>
      <x v="14"/>
    </i>
    <i>
      <x v="15"/>
    </i>
    <i>
      <x v="16"/>
    </i>
    <i>
      <x v="17"/>
    </i>
    <i>
      <x v="18"/>
    </i>
    <i>
      <x v="19"/>
    </i>
    <i t="grand">
      <x/>
    </i>
  </rowItems>
  <colFields count="1">
    <field x="1"/>
  </colFields>
  <colItems count="5">
    <i>
      <x/>
    </i>
    <i>
      <x v="1"/>
    </i>
    <i>
      <x v="2"/>
    </i>
    <i>
      <x v="3"/>
    </i>
    <i t="grand">
      <x/>
    </i>
  </colItems>
  <pageFields count="1">
    <pageField fld="6" hier="-1"/>
  </pageFields>
  <dataFields count="1">
    <dataField name="Sum of Fatturato " fld="5" baseField="0" baseItem="0" numFmtId="44"/>
  </dataFields>
  <formats count="1">
    <format dxfId="23">
      <pivotArea outline="0" collapsedLevelsAreSubtotals="1" fieldPosition="0"/>
    </format>
  </formats>
  <chartFormats count="8">
    <chartFormat chart="2" format="232" series="1">
      <pivotArea type="data" outline="0" fieldPosition="0">
        <references count="2">
          <reference field="4294967294" count="1" selected="0">
            <x v="0"/>
          </reference>
          <reference field="1" count="1" selected="0">
            <x v="0"/>
          </reference>
        </references>
      </pivotArea>
    </chartFormat>
    <chartFormat chart="2" format="233" series="1">
      <pivotArea type="data" outline="0" fieldPosition="0">
        <references count="2">
          <reference field="4294967294" count="1" selected="0">
            <x v="0"/>
          </reference>
          <reference field="1" count="1" selected="0">
            <x v="1"/>
          </reference>
        </references>
      </pivotArea>
    </chartFormat>
    <chartFormat chart="2" format="234" series="1">
      <pivotArea type="data" outline="0" fieldPosition="0">
        <references count="2">
          <reference field="4294967294" count="1" selected="0">
            <x v="0"/>
          </reference>
          <reference field="1" count="1" selected="0">
            <x v="2"/>
          </reference>
        </references>
      </pivotArea>
    </chartFormat>
    <chartFormat chart="2" format="235" series="1">
      <pivotArea type="data" outline="0" fieldPosition="0">
        <references count="2">
          <reference field="4294967294" count="1" selected="0">
            <x v="0"/>
          </reference>
          <reference field="1" count="1" selected="0">
            <x v="3"/>
          </reference>
        </references>
      </pivotArea>
    </chartFormat>
    <chartFormat chart="0" format="8" series="1">
      <pivotArea type="data" outline="0" fieldPosition="0">
        <references count="2">
          <reference field="4294967294" count="1" selected="0">
            <x v="0"/>
          </reference>
          <reference field="1" count="1" selected="0">
            <x v="0"/>
          </reference>
        </references>
      </pivotArea>
    </chartFormat>
    <chartFormat chart="0" format="9" series="1">
      <pivotArea type="data" outline="0" fieldPosition="0">
        <references count="2">
          <reference field="4294967294" count="1" selected="0">
            <x v="0"/>
          </reference>
          <reference field="1" count="1" selected="0">
            <x v="1"/>
          </reference>
        </references>
      </pivotArea>
    </chartFormat>
    <chartFormat chart="0" format="10" series="1">
      <pivotArea type="data" outline="0" fieldPosition="0">
        <references count="2">
          <reference field="4294967294" count="1" selected="0">
            <x v="0"/>
          </reference>
          <reference field="1" count="1" selected="0">
            <x v="2"/>
          </reference>
        </references>
      </pivotArea>
    </chartFormat>
    <chartFormat chart="0" format="11" series="1">
      <pivotArea type="data" outline="0" fieldPosition="0">
        <references count="2">
          <reference field="4294967294" count="1" selected="0">
            <x v="0"/>
          </reference>
          <reference field="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2" xr16:uid="{F88E8345-DFCE-48D5-B48E-76A5932432EC}" autoFormatId="16" applyNumberFormats="0" applyBorderFormats="0" applyFontFormats="0" applyPatternFormats="0" applyAlignmentFormats="0" applyWidthHeightFormats="0">
  <queryTableRefresh nextId="3">
    <queryTableFields count="2">
      <queryTableField id="1" name="Date" tableColumnId="1"/>
      <queryTableField id="2" name="Closing Price" tableColumnId="2"/>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3" xr16:uid="{2D3C30CA-AEB7-4B1F-A180-059919B0A6FF}" autoFormatId="16" applyNumberFormats="0" applyBorderFormats="0" applyFontFormats="0" applyPatternFormats="0" applyAlignmentFormats="0" applyWidthHeightFormats="0">
  <queryTableRefresh nextId="8">
    <queryTableFields count="7">
      <queryTableField id="1" name="Date" tableColumnId="1"/>
      <queryTableField id="2" name="Open" tableColumnId="2"/>
      <queryTableField id="3" name="High" tableColumnId="3"/>
      <queryTableField id="4" name="Low" tableColumnId="4"/>
      <queryTableField id="5" name="Close*" tableColumnId="5"/>
      <queryTableField id="6" name="Adj Close**" tableColumnId="6"/>
      <queryTableField id="7" name="Volume" tableColumnId="7"/>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Venditore" xr10:uid="{47984D8A-A520-4C38-87BD-05BA21311841}" sourceName="Venditore">
  <pivotTables>
    <pivotTable tabId="6" name="PivotTable1"/>
    <pivotTable tabId="6" name="PivotTable2"/>
    <pivotTable tabId="6" name="PivotTable3"/>
    <pivotTable tabId="6" name="PivotTable4"/>
  </pivotTables>
  <data>
    <tabular pivotCacheId="1178874378">
      <items count="4">
        <i x="0" s="1"/>
        <i x="3" s="1"/>
        <i x="2"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e" xr10:uid="{88DA4305-FF18-4EFF-A15E-2C2BA4CF1CD6}" sourceName="Regione">
  <pivotTables>
    <pivotTable tabId="6" name="PivotTable1"/>
    <pivotTable tabId="6" name="PivotTable2"/>
    <pivotTable tabId="6" name="PivotTable3"/>
    <pivotTable tabId="6" name="PivotTable4"/>
  </pivotTables>
  <data>
    <tabular pivotCacheId="1178874378">
      <items count="20">
        <i x="0" s="1"/>
        <i x="1" s="1"/>
        <i x="2" s="1"/>
        <i x="3" s="1"/>
        <i x="4" s="1"/>
        <i x="5" s="1"/>
        <i x="6" s="1"/>
        <i x="7" s="1"/>
        <i x="8" s="1"/>
        <i x="9" s="1"/>
        <i x="10" s="1"/>
        <i x="11" s="1"/>
        <i x="12" s="1"/>
        <i x="13" s="1"/>
        <i x="14" s="1"/>
        <i x="15" s="1"/>
        <i x="16" s="1"/>
        <i x="17" s="1"/>
        <i x="18" s="1"/>
        <i x="19"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ttore" xr10:uid="{4C3DE921-C39E-44CB-B112-FFF985F17CE3}" sourceName="Settore">
  <pivotTables>
    <pivotTable tabId="6" name="PivotTable1"/>
    <pivotTable tabId="6" name="PivotTable2"/>
    <pivotTable tabId="6" name="PivotTable3"/>
    <pivotTable tabId="6" name="PivotTable4"/>
  </pivotTables>
  <data>
    <tabular pivotCacheId="1178874378">
      <items count="2">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 xr10:uid="{E9BC6DF9-B546-4CE0-94BE-01024C472D27}" sourceName="Months">
  <pivotTables>
    <pivotTable tabId="6" name="PivotTable1"/>
    <pivotTable tabId="6" name="PivotTable2"/>
    <pivotTable tabId="6" name="PivotTable3"/>
    <pivotTable tabId="6" name="PivotTable4"/>
  </pivotTables>
  <data>
    <tabular pivotCacheId="1178874378">
      <items count="14">
        <i x="6" s="1"/>
        <i x="7" s="1"/>
        <i x="8" s="1"/>
        <i x="9" s="1"/>
        <i x="1" s="1" nd="1"/>
        <i x="2" s="1" nd="1"/>
        <i x="3" s="1" nd="1"/>
        <i x="4" s="1" nd="1"/>
        <i x="5" s="1" nd="1"/>
        <i x="10" s="1" nd="1"/>
        <i x="11" s="1" nd="1"/>
        <i x="12" s="1" nd="1"/>
        <i x="0" s="1" nd="1"/>
        <i x="13" s="1" nd="1"/>
      </items>
    </tabular>
  </data>
  <extLst>
    <x:ext xmlns:x15="http://schemas.microsoft.com/office/spreadsheetml/2010/11/main" uri="{470722E0-AACD-4C17-9CDC-17EF765DBC7E}">
      <x15:slicerCacheHideItemsWithNoData/>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nz_lavoro" xr10:uid="{CBECBEFB-82AF-4C5D-BED3-38D77E7C5206}" sourceName="Anz_lavoro">
  <pivotTables>
    <pivotTable tabId="5" name="PivotTable19"/>
    <pivotTable tabId="5" name="PivotTable20"/>
    <pivotTable tabId="5" name="PivotTable5"/>
  </pivotTables>
  <data>
    <tabular pivotCacheId="274890253">
      <items count="22">
        <i x="18" s="1"/>
        <i x="19" s="1"/>
        <i x="3" s="1"/>
        <i x="1" s="1"/>
        <i x="15" s="1"/>
        <i x="7" s="1"/>
        <i x="13" s="1"/>
        <i x="0" s="1"/>
        <i x="9" s="1"/>
        <i x="17" s="1"/>
        <i x="6" s="1"/>
        <i x="5" s="1"/>
        <i x="2" s="1"/>
        <i x="16" s="1"/>
        <i x="14" s="1"/>
        <i x="12" s="1"/>
        <i x="11" s="1"/>
        <i x="20" s="1"/>
        <i x="8" s="1"/>
        <i x="10" s="1"/>
        <i x="21" s="1"/>
        <i x="4"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ipo_contratto" xr10:uid="{2FCF9269-4C19-4F3A-9313-F09674B13B0F}" sourceName="Tipo_contratto">
  <pivotTables>
    <pivotTable tabId="5" name="PivotTable19"/>
    <pivotTable tabId="5" name="PivotTable20"/>
    <pivotTable tabId="5" name="PivotTable5"/>
  </pivotTables>
  <data>
    <tabular pivotCacheId="274890253">
      <items count="3">
        <i x="2" s="1"/>
        <i x="1" s="1"/>
        <i x="0"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ttore1" xr10:uid="{2F6817A8-F677-4988-A31E-D3C25F033FBE}" sourceName="Settore">
  <pivotTables>
    <pivotTable tabId="5" name="PivotTable20"/>
    <pivotTable tabId="5" name="PivotTable19"/>
    <pivotTable tabId="5" name="PivotTable5"/>
  </pivotTables>
  <data>
    <tabular pivotCacheId="274890253">
      <items count="4">
        <i x="1" s="1"/>
        <i x="3"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Venditore" xr10:uid="{717B62AC-EC34-46E6-A8A1-BB8763D553EF}" cache="Slicer_Venditore" caption="Venditore" rowHeight="241300"/>
  <slicer name="Regione" xr10:uid="{5020BDAC-2C0F-49B1-8F2F-A81F81D172B5}" cache="Slicer_Regione" caption="Regione" rowHeight="241300"/>
  <slicer name="Settore" xr10:uid="{D2084429-C254-40F9-A0CB-D5A53A944855}" cache="Slicer_Settore" caption="Settore" rowHeight="241300"/>
  <slicer name="Months" xr10:uid="{09CBC7A3-EF0E-44D5-A71E-D0EEBD06EAA9}" cache="Slicer_Months" caption="Months" rowHeight="241300"/>
  <slicer name="Anz_lavoro" xr10:uid="{45D600B0-2D32-451B-8D8D-EE6FD2CD3CB0}" cache="Slicer_Anz_lavoro" caption="Anz_lavoro" rowHeight="241300"/>
  <slicer name="Tipo_contratto" xr10:uid="{7F30C235-DA1F-4491-BE48-033AFE866DEF}" cache="Slicer_Tipo_contratto" caption="Tipo_contratto" rowHeight="241300"/>
  <slicer name="Settore 1" xr10:uid="{F631A2F5-C6FA-4DAE-97E0-7894978683BA}" cache="Slicer_Settore1" caption="Settore" rowHeight="241300"/>
</slicers>
</file>

<file path=xl/tables/_rels/table3.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8974602-73FC-4285-9B68-225D96678A89}" name="Table1" displayName="Table1" ref="A1:J61" totalsRowShown="0" headerRowDxfId="46" tableBorderDxfId="45">
  <autoFilter ref="A1:J61" xr:uid="{18974602-73FC-4285-9B68-225D96678A89}"/>
  <tableColumns count="10">
    <tableColumn id="1" xr3:uid="{EBFCC51D-1566-4C38-AD75-B993EED930FB}" name="Codice" dataDxfId="44"/>
    <tableColumn id="2" xr3:uid="{D692D57D-85C5-45DA-8A79-D4188CC1F4A7}" name="Dt_nascita" dataDxfId="43"/>
    <tableColumn id="3" xr3:uid="{F9156D3C-C897-4C24-8655-1E8502CD783B}" name="Dt_assunzione" dataDxfId="42"/>
    <tableColumn id="4" xr3:uid="{A7839A20-095A-4AE4-8AED-E6EB4ED712CD}" name="Settore" dataDxfId="41"/>
    <tableColumn id="5" xr3:uid="{B4BC95DB-146D-41B4-8576-428D87931B26}" name="Stipendio" dataDxfId="40"/>
    <tableColumn id="6" xr3:uid="{A69F5927-CE76-4228-8103-A90C7681B713}" name="Età" dataDxfId="39">
      <calculatedColumnFormula>DATEDIF(B2,TODAY(),"y")</calculatedColumnFormula>
    </tableColumn>
    <tableColumn id="7" xr3:uid="{11C5F66F-5EC0-48A4-8CA1-9F6FEC34F0C6}" name="Anz_lavoro" dataDxfId="38">
      <calculatedColumnFormula>DATEDIF(C2,TODAY(),"y")</calculatedColumnFormula>
    </tableColumn>
    <tableColumn id="8" xr3:uid="{CE2BBAF2-1D15-414A-BFE0-998DAC882E06}" name="Fatturato" dataDxfId="37" dataCellStyle="Currency 2"/>
    <tableColumn id="9" xr3:uid="{7CD50F09-8A17-49EE-864C-70EBB64D0491}" name="Regione_operativa" dataDxfId="36"/>
    <tableColumn id="10" xr3:uid="{8BEBAE00-BB6D-44AB-AB8C-68883DD6FD23}" name="Tipo_contratto" dataDxfId="35"/>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54D663B-0D78-400D-BFB8-F20284E105D8}" name="Table2" displayName="Table2" ref="A1:F158" totalsRowShown="0" headerRowDxfId="24" dataDxfId="25" headerRowBorderDxfId="33" tableBorderDxfId="34" totalsRowBorderDxfId="32">
  <autoFilter ref="A1:F158" xr:uid="{954D663B-0D78-400D-BFB8-F20284E105D8}"/>
  <tableColumns count="6">
    <tableColumn id="1" xr3:uid="{5EBC5FD6-F66D-4CEC-AA4E-5C497AC8C062}" name="Data" dataDxfId="31"/>
    <tableColumn id="2" xr3:uid="{C880C48C-FC3A-403A-AAE2-31B4BA35C024}" name="Venditore" dataDxfId="30"/>
    <tableColumn id="3" xr3:uid="{283CB392-787A-471F-8E2C-CCA6A53D3370}" name="Regione" dataDxfId="29"/>
    <tableColumn id="4" xr3:uid="{B85BCA62-FB00-481B-9722-CC6C0A680A75}" name="Settore" dataDxfId="28"/>
    <tableColumn id="5" xr3:uid="{A5F03F62-9341-4D02-B368-12F24CF47B9B}" name="codice prodotto" dataDxfId="27"/>
    <tableColumn id="6" xr3:uid="{BFA9ED3A-B736-4C67-998A-90013082AAE3}" name="Fatturato " dataDxfId="26" dataCellStyle="Currency 2"/>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AC3A7DB-0786-415B-8AAA-20E4F2CB0359}" name="Table_0" displayName="Table_0" ref="A1:B212" tableType="queryTable" totalsRowShown="0">
  <autoFilter ref="A1:B212" xr:uid="{CAC3A7DB-0786-415B-8AAA-20E4F2CB0359}"/>
  <tableColumns count="2">
    <tableColumn id="1" xr3:uid="{7C30654D-6A7B-421A-B639-647BF675E6A8}" uniqueName="1" name="date" queryTableFieldId="1" dataDxfId="18"/>
    <tableColumn id="2" xr3:uid="{0CCA59DA-3E7F-4D38-974E-81E743D2C92D}" uniqueName="2" name="Closing Price" queryTableFieldId="2" dataDxfId="17"/>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FCE0061B-045D-46FE-8E44-E2F4BC0A4011}" name="Table_0__2" displayName="Table_0__2" ref="A1:G101" tableType="queryTable" totalsRowShown="0">
  <autoFilter ref="A1:G101" xr:uid="{FCE0061B-045D-46FE-8E44-E2F4BC0A4011}"/>
  <tableColumns count="7">
    <tableColumn id="1" xr3:uid="{EA480C5B-9E40-4B3E-B3DA-DCDCFE10EA86}" uniqueName="1" name="Date" queryTableFieldId="1" dataDxfId="16"/>
    <tableColumn id="2" xr3:uid="{D894B9BB-6031-41FB-9C4C-FFA4253BB2C8}" uniqueName="2" name="Open" queryTableFieldId="2" dataCellStyle="Currency"/>
    <tableColumn id="3" xr3:uid="{309DA157-0198-42C0-88AE-4787DEDDD3B1}" uniqueName="3" name="High" queryTableFieldId="3" dataCellStyle="Currency"/>
    <tableColumn id="4" xr3:uid="{845DDC0D-5912-45A6-A339-0D23925E9346}" uniqueName="4" name="Low" queryTableFieldId="4" dataCellStyle="Currency"/>
    <tableColumn id="5" xr3:uid="{0879F22B-7181-4ACF-8E88-7F0761769EA0}" uniqueName="5" name="Close*" queryTableFieldId="5" dataCellStyle="Currency"/>
    <tableColumn id="6" xr3:uid="{309C8AC0-A11A-4910-9847-135E78E18551}" uniqueName="6" name="Adj Close**" queryTableFieldId="6" dataCellStyle="Currency"/>
    <tableColumn id="7" xr3:uid="{20D53CF1-9057-43EA-A69F-0BB5963B443E}" uniqueName="7" name="Volume" queryTableFieldId="7" dataDxfId="15"/>
  </tableColumns>
  <tableStyleInfo name="TableStyleMedium7"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Integral">
  <a:themeElements>
    <a:clrScheme name="Integral">
      <a:dk1>
        <a:sysClr val="windowText" lastClr="000000"/>
      </a:dk1>
      <a:lt1>
        <a:sysClr val="window" lastClr="FFFFFF"/>
      </a:lt1>
      <a:dk2>
        <a:srgbClr val="335B74"/>
      </a:dk2>
      <a:lt2>
        <a:srgbClr val="DFE3E5"/>
      </a:lt2>
      <a:accent1>
        <a:srgbClr val="1CADE4"/>
      </a:accent1>
      <a:accent2>
        <a:srgbClr val="2683C6"/>
      </a:accent2>
      <a:accent3>
        <a:srgbClr val="27CED7"/>
      </a:accent3>
      <a:accent4>
        <a:srgbClr val="42BA97"/>
      </a:accent4>
      <a:accent5>
        <a:srgbClr val="3E8853"/>
      </a:accent5>
      <a:accent6>
        <a:srgbClr val="62A39F"/>
      </a:accent6>
      <a:hlink>
        <a:srgbClr val="6B9F25"/>
      </a:hlink>
      <a:folHlink>
        <a:srgbClr val="B26B02"/>
      </a:folHlink>
    </a:clrScheme>
    <a:fontScheme name="Integral">
      <a:majorFont>
        <a:latin typeface="Tw Cen MT Condensed" panose="020B0606020104020203"/>
        <a:ea typeface=""/>
        <a:cs typeface=""/>
        <a:font script="Grek" typeface="Calibri"/>
        <a:font script="Cyrl" typeface="Calibri"/>
        <a:font script="Jpan" typeface="メイリオ"/>
        <a:font script="Hang" typeface="HY얕은샘물M"/>
        <a:font script="Hans" typeface="华文仿宋"/>
        <a:font script="Hant" typeface="微軟正黑體"/>
        <a:font script="Arab" typeface="Arial"/>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Tw Cen MT" panose="020B0602020104020603"/>
        <a:ea typeface=""/>
        <a:cs typeface=""/>
        <a:font script="Grek" typeface="Calibri"/>
        <a:font script="Cyrl" typeface="Calibri"/>
        <a:font script="Jpan" typeface="メイリオ"/>
        <a:font script="Hang" typeface="HY얕은샘물M"/>
        <a:font script="Hans" typeface="华文仿宋"/>
        <a:font script="Hant" typeface="微軟正黑體"/>
        <a:font script="Arab" typeface="Arial"/>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Integral">
      <a:fillStyleLst>
        <a:solidFill>
          <a:schemeClr val="phClr"/>
        </a:solidFill>
        <a:gradFill rotWithShape="1">
          <a:gsLst>
            <a:gs pos="0">
              <a:schemeClr val="phClr">
                <a:tint val="83000"/>
                <a:satMod val="100000"/>
                <a:lumMod val="100000"/>
              </a:schemeClr>
            </a:gs>
            <a:gs pos="100000">
              <a:schemeClr val="phClr">
                <a:tint val="61000"/>
                <a:satMod val="150000"/>
                <a:lumMod val="100000"/>
              </a:schemeClr>
            </a:gs>
          </a:gsLst>
          <a:path path="circle">
            <a:fillToRect l="100000" t="100000" r="100000" b="100000"/>
          </a:path>
        </a:gradFill>
        <a:gradFill rotWithShape="1">
          <a:gsLst>
            <a:gs pos="0">
              <a:schemeClr val="phClr">
                <a:tint val="100000"/>
                <a:shade val="85000"/>
                <a:satMod val="100000"/>
                <a:lumMod val="100000"/>
              </a:schemeClr>
            </a:gs>
            <a:gs pos="100000">
              <a:schemeClr val="phClr">
                <a:tint val="90000"/>
                <a:shade val="100000"/>
                <a:satMod val="150000"/>
                <a:lumMod val="100000"/>
              </a:schemeClr>
            </a:gs>
          </a:gsLst>
          <a:path path="circle">
            <a:fillToRect l="100000" t="100000" r="100000" b="100000"/>
          </a:path>
        </a:gradFill>
      </a:fillStyleLst>
      <a:lnStyleLst>
        <a:ln w="9525" cap="flat" cmpd="sng" algn="ctr">
          <a:solidFill>
            <a:schemeClr val="phClr"/>
          </a:solidFill>
          <a:prstDash val="solid"/>
        </a:ln>
        <a:ln w="15875"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outerShdw blurRad="50800" dist="12700" dir="5400000" algn="ctr" rotWithShape="0">
              <a:srgbClr val="000000">
                <a:alpha val="50000"/>
              </a:srgbClr>
            </a:outerShdw>
          </a:effectLst>
        </a:effectStyle>
        <a:effectStyle>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hemeClr val="phClr">
                <a:shade val="35000"/>
                <a:satMod val="160000"/>
              </a:schemeClr>
            </a:contourClr>
          </a:sp3d>
        </a:effectStyle>
      </a:effectStyleLst>
      <a:bgFillStyleLst>
        <a:solidFill>
          <a:schemeClr val="phClr"/>
        </a:solidFill>
        <a:solidFill>
          <a:schemeClr val="phClr">
            <a:tint val="95000"/>
            <a:shade val="85000"/>
            <a:satMod val="125000"/>
          </a:schemeClr>
        </a:solidFill>
        <a:blipFill rotWithShape="1">
          <a:blip xmlns:r="http://schemas.openxmlformats.org/officeDocument/2006/relationships" r:embed="rId1">
            <a:duotone>
              <a:schemeClr val="phClr">
                <a:tint val="95000"/>
                <a:shade val="74000"/>
                <a:satMod val="230000"/>
              </a:schemeClr>
              <a:schemeClr val="phClr">
                <a:tint val="92000"/>
                <a:shade val="69000"/>
                <a:satMod val="250000"/>
              </a:schemeClr>
            </a:duotone>
          </a:blip>
          <a:tile tx="0" ty="0" sx="40000" sy="40000" flip="none" algn="tl"/>
        </a:blipFill>
      </a:bgFillStyleLst>
    </a:fmtScheme>
  </a:themeElements>
  <a:objectDefaults/>
  <a:extraClrSchemeLst/>
  <a:extLst>
    <a:ext uri="{05A4C25C-085E-4340-85A3-A5531E510DB2}">
      <thm15:themeFamily xmlns:thm15="http://schemas.microsoft.com/office/thememl/2012/main" name="Integral" id="{3577F8C9-A904-41D8-97D2-FD898F53F20E}" vid="{682D6EBE-8D36-4FF2-9DB3-F3D8D7B6715D}"/>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5.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8" Type="http://schemas.openxmlformats.org/officeDocument/2006/relationships/hyperlink" Target="https://www.tuttitalia.it/lazio/" TargetMode="External"/><Relationship Id="rId13" Type="http://schemas.openxmlformats.org/officeDocument/2006/relationships/hyperlink" Target="https://www.tuttitalia.it/umbria/" TargetMode="External"/><Relationship Id="rId3" Type="http://schemas.openxmlformats.org/officeDocument/2006/relationships/pivotTable" Target="../pivotTables/pivotTable3.xml"/><Relationship Id="rId7" Type="http://schemas.openxmlformats.org/officeDocument/2006/relationships/hyperlink" Target="https://www.tuttitalia.it/lazio/" TargetMode="External"/><Relationship Id="rId12" Type="http://schemas.openxmlformats.org/officeDocument/2006/relationships/hyperlink" Target="https://www.tuttitalia.it/trentino-alto-adige/" TargetMode="External"/><Relationship Id="rId2" Type="http://schemas.openxmlformats.org/officeDocument/2006/relationships/pivotTable" Target="../pivotTables/pivotTable2.xml"/><Relationship Id="rId16" Type="http://schemas.openxmlformats.org/officeDocument/2006/relationships/table" Target="../tables/table1.xml"/><Relationship Id="rId1" Type="http://schemas.openxmlformats.org/officeDocument/2006/relationships/pivotTable" Target="../pivotTables/pivotTable1.xml"/><Relationship Id="rId6" Type="http://schemas.openxmlformats.org/officeDocument/2006/relationships/hyperlink" Target="https://www.tuttitalia.it/emilia-romagna/" TargetMode="External"/><Relationship Id="rId11" Type="http://schemas.openxmlformats.org/officeDocument/2006/relationships/hyperlink" Target="https://www.tuttitalia.it/trentino-alto-adige/" TargetMode="External"/><Relationship Id="rId5" Type="http://schemas.openxmlformats.org/officeDocument/2006/relationships/hyperlink" Target="https://www.tuttitalia.it/emilia-romagna/" TargetMode="External"/><Relationship Id="rId15" Type="http://schemas.openxmlformats.org/officeDocument/2006/relationships/drawing" Target="../drawings/drawing6.xml"/><Relationship Id="rId10" Type="http://schemas.openxmlformats.org/officeDocument/2006/relationships/hyperlink" Target="https://www.tuttitalia.it/toscana/" TargetMode="External"/><Relationship Id="rId4" Type="http://schemas.openxmlformats.org/officeDocument/2006/relationships/hyperlink" Target="https://www.tuttitalia.it/campania/" TargetMode="External"/><Relationship Id="rId9" Type="http://schemas.openxmlformats.org/officeDocument/2006/relationships/hyperlink" Target="https://www.tuttitalia.it/toscana/" TargetMode="External"/><Relationship Id="rId14" Type="http://schemas.openxmlformats.org/officeDocument/2006/relationships/hyperlink" Target="https://www.tuttitalia.it/umbria/"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https://www.tuttitalia.it/trentino-alto-adige/" TargetMode="External"/><Relationship Id="rId13" Type="http://schemas.openxmlformats.org/officeDocument/2006/relationships/hyperlink" Target="https://www.tuttitalia.it/trentino-alto-adige/" TargetMode="External"/><Relationship Id="rId3" Type="http://schemas.openxmlformats.org/officeDocument/2006/relationships/pivotTable" Target="../pivotTables/pivotTable6.xml"/><Relationship Id="rId7" Type="http://schemas.openxmlformats.org/officeDocument/2006/relationships/hyperlink" Target="https://www.tuttitalia.it/toscana/" TargetMode="External"/><Relationship Id="rId12" Type="http://schemas.openxmlformats.org/officeDocument/2006/relationships/hyperlink" Target="https://www.tuttitalia.it/toscana/" TargetMode="External"/><Relationship Id="rId2" Type="http://schemas.openxmlformats.org/officeDocument/2006/relationships/pivotTable" Target="../pivotTables/pivotTable5.xml"/><Relationship Id="rId16" Type="http://schemas.openxmlformats.org/officeDocument/2006/relationships/table" Target="../tables/table2.xml"/><Relationship Id="rId1" Type="http://schemas.openxmlformats.org/officeDocument/2006/relationships/pivotTable" Target="../pivotTables/pivotTable4.xml"/><Relationship Id="rId6" Type="http://schemas.openxmlformats.org/officeDocument/2006/relationships/hyperlink" Target="https://www.tuttitalia.it/lazio/" TargetMode="External"/><Relationship Id="rId11" Type="http://schemas.openxmlformats.org/officeDocument/2006/relationships/hyperlink" Target="https://www.tuttitalia.it/lazio/" TargetMode="External"/><Relationship Id="rId5" Type="http://schemas.openxmlformats.org/officeDocument/2006/relationships/hyperlink" Target="https://www.tuttitalia.it/emilia-romagna/" TargetMode="External"/><Relationship Id="rId15" Type="http://schemas.openxmlformats.org/officeDocument/2006/relationships/drawing" Target="../drawings/drawing7.xml"/><Relationship Id="rId10" Type="http://schemas.openxmlformats.org/officeDocument/2006/relationships/hyperlink" Target="https://www.tuttitalia.it/emilia-romagna/" TargetMode="External"/><Relationship Id="rId4" Type="http://schemas.openxmlformats.org/officeDocument/2006/relationships/pivotTable" Target="../pivotTables/pivotTable7.xml"/><Relationship Id="rId9" Type="http://schemas.openxmlformats.org/officeDocument/2006/relationships/hyperlink" Target="https://www.tuttitalia.it/umbria/" TargetMode="External"/><Relationship Id="rId14" Type="http://schemas.openxmlformats.org/officeDocument/2006/relationships/hyperlink" Target="https://www.tuttitalia.it/umbria/" TargetMode="External"/></Relationships>
</file>

<file path=xl/worksheets/_rels/sheet8.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2F2552-432A-43A2-B9B9-226BA03BE098}">
  <sheetPr>
    <tabColor rgb="FFFFC000"/>
  </sheetPr>
  <dimension ref="A1:M29"/>
  <sheetViews>
    <sheetView tabSelected="1" topLeftCell="B1" zoomScaleNormal="100" workbookViewId="0">
      <pane ySplit="1" topLeftCell="A2" activePane="bottomLeft" state="frozen"/>
      <selection pane="bottomLeft" activeCell="M9" sqref="M9"/>
    </sheetView>
  </sheetViews>
  <sheetFormatPr defaultColWidth="9" defaultRowHeight="14.25" x14ac:dyDescent="0.2"/>
  <cols>
    <col min="1" max="1" width="14.5" customWidth="1"/>
    <col min="2" max="2" width="10.625" customWidth="1"/>
    <col min="3" max="3" width="13.875" customWidth="1"/>
    <col min="4" max="4" width="16.625" customWidth="1"/>
    <col min="5" max="5" width="13.875" customWidth="1"/>
    <col min="6" max="6" width="5.75" customWidth="1"/>
    <col min="7" max="7" width="10.75" customWidth="1"/>
    <col min="8" max="8" width="4.625" customWidth="1"/>
    <col min="9" max="9" width="11.75" customWidth="1"/>
    <col min="10" max="10" width="4.625" customWidth="1"/>
    <col min="11" max="11" width="11.75" customWidth="1"/>
    <col min="12" max="12" width="5.5" customWidth="1"/>
    <col min="13" max="13" width="11.75" customWidth="1"/>
  </cols>
  <sheetData>
    <row r="1" spans="1:13" x14ac:dyDescent="0.2">
      <c r="A1" s="7" t="s">
        <v>3</v>
      </c>
      <c r="B1" s="7" t="s">
        <v>9</v>
      </c>
      <c r="C1" s="7" t="s">
        <v>8</v>
      </c>
      <c r="D1" s="7" t="s">
        <v>4</v>
      </c>
      <c r="E1" s="7" t="s">
        <v>5</v>
      </c>
      <c r="F1" s="7" t="s">
        <v>6</v>
      </c>
      <c r="G1" s="7" t="s">
        <v>7</v>
      </c>
      <c r="H1" s="9" t="s">
        <v>39</v>
      </c>
      <c r="I1" s="9" t="s">
        <v>40</v>
      </c>
      <c r="J1" s="8" t="s">
        <v>41</v>
      </c>
      <c r="K1" s="8" t="s">
        <v>42</v>
      </c>
      <c r="L1" s="10" t="s">
        <v>43</v>
      </c>
      <c r="M1" s="10" t="s">
        <v>44</v>
      </c>
    </row>
    <row r="2" spans="1:13" x14ac:dyDescent="0.2">
      <c r="A2" s="2" t="s">
        <v>11</v>
      </c>
      <c r="B2" s="3">
        <v>31171</v>
      </c>
      <c r="C2" s="3">
        <v>41796</v>
      </c>
      <c r="D2" s="2" t="s">
        <v>2</v>
      </c>
      <c r="E2" s="4">
        <v>1676</v>
      </c>
      <c r="F2" s="1">
        <f t="shared" ref="F2:F29" ca="1" si="0">DATEDIF(B2,TODAY(),"y")</f>
        <v>37</v>
      </c>
      <c r="G2" s="1">
        <f t="shared" ref="G2:G29" ca="1" si="1">DATEDIF(C2,TODAY(),"y")</f>
        <v>8</v>
      </c>
      <c r="H2" s="1">
        <f ca="1">INT((TODAY() - B2)/365.25)</f>
        <v>37</v>
      </c>
      <c r="I2" s="1">
        <f ca="1">INT((TODAY() - C2)/365.25)</f>
        <v>8</v>
      </c>
      <c r="J2" s="1">
        <f ca="1">YEAR(TODAY())-YEAR(B2)</f>
        <v>37</v>
      </c>
      <c r="K2" s="1">
        <f ca="1">YEAR(TODAY())-YEAR(C2)</f>
        <v>8</v>
      </c>
      <c r="L2" s="11">
        <f ca="1">YEARFRAC(B2,TODAY(),1)</f>
        <v>37.466099863102528</v>
      </c>
      <c r="M2" s="11">
        <f ca="1">YEARFRAC(C2,TODAY(),1)</f>
        <v>8.3757225433526017</v>
      </c>
    </row>
    <row r="3" spans="1:13" x14ac:dyDescent="0.2">
      <c r="A3" s="2" t="s">
        <v>12</v>
      </c>
      <c r="B3" s="5">
        <v>35776</v>
      </c>
      <c r="C3" s="5">
        <v>43466</v>
      </c>
      <c r="D3" s="2" t="s">
        <v>2</v>
      </c>
      <c r="E3" s="6">
        <v>1252</v>
      </c>
      <c r="F3" s="1">
        <f t="shared" ca="1" si="0"/>
        <v>24</v>
      </c>
      <c r="G3" s="1">
        <f t="shared" ca="1" si="1"/>
        <v>3</v>
      </c>
      <c r="H3" s="1">
        <f t="shared" ref="H3:H29" ca="1" si="2">INT((TODAY() - B3)/365.25)</f>
        <v>24</v>
      </c>
      <c r="I3" s="1">
        <f t="shared" ref="I3:I29" ca="1" si="3">INT((TODAY() - C3)/365.25)</f>
        <v>3</v>
      </c>
      <c r="J3" s="1">
        <f t="shared" ref="J3:J29" ca="1" si="4">YEAR(TODAY())-YEAR(B3)</f>
        <v>25</v>
      </c>
      <c r="K3" s="1">
        <f t="shared" ref="K3:K29" ca="1" si="5">YEAR(TODAY())-YEAR(C3)</f>
        <v>3</v>
      </c>
      <c r="L3" s="11">
        <f t="shared" ref="L3:L29" ca="1" si="6">YEARFRAC(B3,TODAY(),1)</f>
        <v>24.85825610783488</v>
      </c>
      <c r="M3" s="11">
        <f ca="1">YEARFRAC(C3,TODAY(),1)</f>
        <v>3.8028747433264889</v>
      </c>
    </row>
    <row r="4" spans="1:13" x14ac:dyDescent="0.2">
      <c r="A4" s="2" t="s">
        <v>13</v>
      </c>
      <c r="B4" s="3">
        <v>30674</v>
      </c>
      <c r="C4" s="3">
        <v>39453</v>
      </c>
      <c r="D4" s="2" t="s">
        <v>0</v>
      </c>
      <c r="E4" s="4">
        <v>1650</v>
      </c>
      <c r="F4" s="1">
        <f t="shared" ca="1" si="0"/>
        <v>38</v>
      </c>
      <c r="G4" s="1">
        <f t="shared" ca="1" si="1"/>
        <v>14</v>
      </c>
      <c r="H4" s="1">
        <f t="shared" ca="1" si="2"/>
        <v>38</v>
      </c>
      <c r="I4" s="1">
        <f t="shared" ca="1" si="3"/>
        <v>14</v>
      </c>
      <c r="J4" s="1">
        <f t="shared" ca="1" si="4"/>
        <v>39</v>
      </c>
      <c r="K4" s="1">
        <f t="shared" ca="1" si="5"/>
        <v>14</v>
      </c>
      <c r="L4" s="11">
        <f t="shared" ca="1" si="6"/>
        <v>38.82546201232033</v>
      </c>
      <c r="M4" s="11">
        <f t="shared" ref="M4:M29" ca="1" si="7">YEARFRAC(C4,TODAY(),1)</f>
        <v>14.789195108596459</v>
      </c>
    </row>
    <row r="5" spans="1:13" x14ac:dyDescent="0.2">
      <c r="A5" s="2" t="s">
        <v>14</v>
      </c>
      <c r="B5" s="5">
        <v>32906</v>
      </c>
      <c r="C5" s="5">
        <v>43831</v>
      </c>
      <c r="D5" s="2" t="s">
        <v>2</v>
      </c>
      <c r="E5" s="6">
        <v>1250</v>
      </c>
      <c r="F5" s="1">
        <f t="shared" ca="1" si="0"/>
        <v>32</v>
      </c>
      <c r="G5" s="1">
        <f t="shared" ca="1" si="1"/>
        <v>2</v>
      </c>
      <c r="H5" s="1">
        <f t="shared" ca="1" si="2"/>
        <v>32</v>
      </c>
      <c r="I5" s="1">
        <f t="shared" ca="1" si="3"/>
        <v>2</v>
      </c>
      <c r="J5" s="1">
        <f t="shared" ca="1" si="4"/>
        <v>32</v>
      </c>
      <c r="K5" s="1">
        <f t="shared" ca="1" si="5"/>
        <v>2</v>
      </c>
      <c r="L5" s="11">
        <f t="shared" ca="1" si="6"/>
        <v>32.715257612212724</v>
      </c>
      <c r="M5" s="11">
        <f t="shared" ca="1" si="7"/>
        <v>2.8029197080291972</v>
      </c>
    </row>
    <row r="6" spans="1:13" x14ac:dyDescent="0.2">
      <c r="A6" s="2" t="s">
        <v>15</v>
      </c>
      <c r="B6" s="3">
        <v>20611</v>
      </c>
      <c r="C6" s="3">
        <v>31872</v>
      </c>
      <c r="D6" s="2" t="s">
        <v>1</v>
      </c>
      <c r="E6" s="4">
        <v>3680</v>
      </c>
      <c r="F6" s="1">
        <f t="shared" ca="1" si="0"/>
        <v>66</v>
      </c>
      <c r="G6" s="1">
        <f t="shared" ca="1" si="1"/>
        <v>35</v>
      </c>
      <c r="H6" s="1">
        <f t="shared" ca="1" si="2"/>
        <v>66</v>
      </c>
      <c r="I6" s="1">
        <f t="shared" ca="1" si="3"/>
        <v>35</v>
      </c>
      <c r="J6" s="1">
        <f t="shared" ca="1" si="4"/>
        <v>66</v>
      </c>
      <c r="K6" s="1">
        <f t="shared" ca="1" si="5"/>
        <v>35</v>
      </c>
      <c r="L6" s="11">
        <f t="shared" ca="1" si="6"/>
        <v>66.375776397515537</v>
      </c>
      <c r="M6" s="11">
        <f t="shared" ca="1" si="7"/>
        <v>35.545516769336068</v>
      </c>
    </row>
    <row r="7" spans="1:13" x14ac:dyDescent="0.2">
      <c r="A7" s="2" t="s">
        <v>16</v>
      </c>
      <c r="B7" s="3">
        <v>31053</v>
      </c>
      <c r="C7" s="3">
        <v>40303</v>
      </c>
      <c r="D7" s="2" t="s">
        <v>2</v>
      </c>
      <c r="E7" s="4">
        <v>1623</v>
      </c>
      <c r="F7" s="1">
        <f t="shared" ca="1" si="0"/>
        <v>37</v>
      </c>
      <c r="G7" s="1">
        <f t="shared" ca="1" si="1"/>
        <v>12</v>
      </c>
      <c r="H7" s="1">
        <f t="shared" ca="1" si="2"/>
        <v>37</v>
      </c>
      <c r="I7" s="1">
        <f t="shared" ca="1" si="3"/>
        <v>12</v>
      </c>
      <c r="J7" s="1">
        <f t="shared" ca="1" si="4"/>
        <v>37</v>
      </c>
      <c r="K7" s="1">
        <f t="shared" ca="1" si="5"/>
        <v>12</v>
      </c>
      <c r="L7" s="11">
        <f t="shared" ca="1" si="6"/>
        <v>37.789177894660995</v>
      </c>
      <c r="M7" s="11">
        <f t="shared" ca="1" si="7"/>
        <v>12.46335299073294</v>
      </c>
    </row>
    <row r="8" spans="1:13" x14ac:dyDescent="0.2">
      <c r="A8" s="2" t="s">
        <v>17</v>
      </c>
      <c r="B8" s="3">
        <v>33657</v>
      </c>
      <c r="C8" s="3">
        <v>40548</v>
      </c>
      <c r="D8" s="2" t="s">
        <v>10</v>
      </c>
      <c r="E8" s="4">
        <v>2584</v>
      </c>
      <c r="F8" s="1">
        <f t="shared" ca="1" si="0"/>
        <v>30</v>
      </c>
      <c r="G8" s="1">
        <f t="shared" ca="1" si="1"/>
        <v>11</v>
      </c>
      <c r="H8" s="1">
        <f t="shared" ca="1" si="2"/>
        <v>30</v>
      </c>
      <c r="I8" s="1">
        <f t="shared" ca="1" si="3"/>
        <v>11</v>
      </c>
      <c r="J8" s="1">
        <f t="shared" ca="1" si="4"/>
        <v>30</v>
      </c>
      <c r="K8" s="1">
        <f t="shared" ca="1" si="5"/>
        <v>11</v>
      </c>
      <c r="L8" s="11">
        <f t="shared" ca="1" si="6"/>
        <v>30.657776207718804</v>
      </c>
      <c r="M8" s="11">
        <f t="shared" ca="1" si="7"/>
        <v>11.791923340177961</v>
      </c>
    </row>
    <row r="9" spans="1:13" x14ac:dyDescent="0.2">
      <c r="A9" s="2" t="s">
        <v>18</v>
      </c>
      <c r="B9" s="3">
        <v>34399</v>
      </c>
      <c r="C9" s="3">
        <v>43022</v>
      </c>
      <c r="D9" s="2" t="s">
        <v>0</v>
      </c>
      <c r="E9" s="4">
        <v>1280</v>
      </c>
      <c r="F9" s="1">
        <f t="shared" ca="1" si="0"/>
        <v>28</v>
      </c>
      <c r="G9" s="1">
        <f t="shared" ca="1" si="1"/>
        <v>5</v>
      </c>
      <c r="H9" s="1">
        <f t="shared" ca="1" si="2"/>
        <v>28</v>
      </c>
      <c r="I9" s="1">
        <f t="shared" ca="1" si="3"/>
        <v>5</v>
      </c>
      <c r="J9" s="1">
        <f t="shared" ca="1" si="4"/>
        <v>28</v>
      </c>
      <c r="K9" s="1">
        <f t="shared" ca="1" si="5"/>
        <v>5</v>
      </c>
      <c r="L9" s="11">
        <f t="shared" ca="1" si="6"/>
        <v>28.627643504531722</v>
      </c>
      <c r="M9" s="11">
        <f t="shared" ca="1" si="7"/>
        <v>5.0196257416704695</v>
      </c>
    </row>
    <row r="10" spans="1:13" x14ac:dyDescent="0.2">
      <c r="A10" s="2" t="s">
        <v>19</v>
      </c>
      <c r="B10" s="3">
        <v>22207</v>
      </c>
      <c r="C10" s="3">
        <v>35313</v>
      </c>
      <c r="D10" s="2" t="s">
        <v>2</v>
      </c>
      <c r="E10" s="4">
        <v>1750</v>
      </c>
      <c r="F10" s="1">
        <f t="shared" ca="1" si="0"/>
        <v>62</v>
      </c>
      <c r="G10" s="1">
        <f t="shared" ca="1" si="1"/>
        <v>26</v>
      </c>
      <c r="H10" s="1">
        <f t="shared" ca="1" si="2"/>
        <v>62</v>
      </c>
      <c r="I10" s="1">
        <f t="shared" ca="1" si="3"/>
        <v>26</v>
      </c>
      <c r="J10" s="1">
        <f t="shared" ca="1" si="4"/>
        <v>62</v>
      </c>
      <c r="K10" s="1">
        <f t="shared" ca="1" si="5"/>
        <v>26</v>
      </c>
      <c r="L10" s="11">
        <f t="shared" ca="1" si="6"/>
        <v>62.006170961713963</v>
      </c>
      <c r="M10" s="11">
        <f t="shared" ca="1" si="7"/>
        <v>26.123909957412291</v>
      </c>
    </row>
    <row r="11" spans="1:13" x14ac:dyDescent="0.2">
      <c r="A11" s="2" t="s">
        <v>20</v>
      </c>
      <c r="B11" s="3">
        <v>32868</v>
      </c>
      <c r="C11" s="3">
        <v>41279</v>
      </c>
      <c r="D11" s="2" t="s">
        <v>2</v>
      </c>
      <c r="E11" s="4">
        <v>1476</v>
      </c>
      <c r="F11" s="1">
        <f t="shared" ca="1" si="0"/>
        <v>32</v>
      </c>
      <c r="G11" s="1">
        <f t="shared" ca="1" si="1"/>
        <v>9</v>
      </c>
      <c r="H11" s="1">
        <f t="shared" ca="1" si="2"/>
        <v>32</v>
      </c>
      <c r="I11" s="1">
        <f t="shared" ca="1" si="3"/>
        <v>9</v>
      </c>
      <c r="J11" s="1">
        <f t="shared" ca="1" si="4"/>
        <v>33</v>
      </c>
      <c r="K11" s="1">
        <f t="shared" ca="1" si="5"/>
        <v>9</v>
      </c>
      <c r="L11" s="11">
        <f t="shared" ca="1" si="6"/>
        <v>32.81993879851828</v>
      </c>
      <c r="M11" s="11">
        <f t="shared" ca="1" si="7"/>
        <v>9.7918948521358171</v>
      </c>
    </row>
    <row r="12" spans="1:13" x14ac:dyDescent="0.2">
      <c r="A12" s="2" t="s">
        <v>21</v>
      </c>
      <c r="B12" s="3">
        <v>25264</v>
      </c>
      <c r="C12" s="3">
        <v>32999</v>
      </c>
      <c r="D12" s="2" t="s">
        <v>1</v>
      </c>
      <c r="E12" s="4">
        <v>3277</v>
      </c>
      <c r="F12" s="1">
        <f t="shared" ca="1" si="0"/>
        <v>53</v>
      </c>
      <c r="G12" s="1">
        <f t="shared" ca="1" si="1"/>
        <v>32</v>
      </c>
      <c r="H12" s="1">
        <f t="shared" ca="1" si="2"/>
        <v>53</v>
      </c>
      <c r="I12" s="1">
        <f t="shared" ca="1" si="3"/>
        <v>32</v>
      </c>
      <c r="J12" s="1">
        <f t="shared" ca="1" si="4"/>
        <v>53</v>
      </c>
      <c r="K12" s="1">
        <f t="shared" ca="1" si="5"/>
        <v>32</v>
      </c>
      <c r="L12" s="11">
        <f t="shared" ca="1" si="6"/>
        <v>53.638594534300054</v>
      </c>
      <c r="M12" s="11">
        <f t="shared" ca="1" si="7"/>
        <v>32.460632207749107</v>
      </c>
    </row>
    <row r="13" spans="1:13" x14ac:dyDescent="0.2">
      <c r="A13" s="2" t="s">
        <v>22</v>
      </c>
      <c r="B13" s="3">
        <v>24583</v>
      </c>
      <c r="C13" s="3">
        <v>36165</v>
      </c>
      <c r="D13" s="2" t="s">
        <v>2</v>
      </c>
      <c r="E13" s="4">
        <v>1670</v>
      </c>
      <c r="F13" s="1">
        <f t="shared" ca="1" si="0"/>
        <v>55</v>
      </c>
      <c r="G13" s="1">
        <f t="shared" ca="1" si="1"/>
        <v>23</v>
      </c>
      <c r="H13" s="1">
        <f t="shared" ca="1" si="2"/>
        <v>55</v>
      </c>
      <c r="I13" s="1">
        <f t="shared" ca="1" si="3"/>
        <v>23</v>
      </c>
      <c r="J13" s="1">
        <f t="shared" ca="1" si="4"/>
        <v>55</v>
      </c>
      <c r="K13" s="1">
        <f t="shared" ca="1" si="5"/>
        <v>23</v>
      </c>
      <c r="L13" s="11">
        <f t="shared" ca="1" si="6"/>
        <v>55.501711156741955</v>
      </c>
      <c r="M13" s="11">
        <f t="shared" ca="1" si="7"/>
        <v>23.791923340177959</v>
      </c>
    </row>
    <row r="14" spans="1:13" x14ac:dyDescent="0.2">
      <c r="A14" s="2" t="s">
        <v>23</v>
      </c>
      <c r="B14" s="5">
        <v>32894</v>
      </c>
      <c r="C14" s="5">
        <v>42856</v>
      </c>
      <c r="D14" s="2" t="s">
        <v>2</v>
      </c>
      <c r="E14" s="6">
        <v>1340</v>
      </c>
      <c r="F14" s="1">
        <f t="shared" ca="1" si="0"/>
        <v>32</v>
      </c>
      <c r="G14" s="1">
        <f t="shared" ca="1" si="1"/>
        <v>5</v>
      </c>
      <c r="H14" s="1">
        <f t="shared" ca="1" si="2"/>
        <v>32</v>
      </c>
      <c r="I14" s="1">
        <f t="shared" ca="1" si="3"/>
        <v>5</v>
      </c>
      <c r="J14" s="1">
        <f t="shared" ca="1" si="4"/>
        <v>32</v>
      </c>
      <c r="K14" s="1">
        <f t="shared" ca="1" si="5"/>
        <v>5</v>
      </c>
      <c r="L14" s="11">
        <f t="shared" ca="1" si="6"/>
        <v>32.748112503111258</v>
      </c>
      <c r="M14" s="11">
        <f t="shared" ca="1" si="7"/>
        <v>5.474212688270196</v>
      </c>
    </row>
    <row r="15" spans="1:13" x14ac:dyDescent="0.2">
      <c r="A15" s="2" t="s">
        <v>24</v>
      </c>
      <c r="B15" s="3">
        <v>28089</v>
      </c>
      <c r="C15" s="3">
        <v>36531</v>
      </c>
      <c r="D15" s="2" t="s">
        <v>0</v>
      </c>
      <c r="E15" s="4">
        <v>1599</v>
      </c>
      <c r="F15" s="1">
        <f t="shared" ca="1" si="0"/>
        <v>45</v>
      </c>
      <c r="G15" s="1">
        <f t="shared" ca="1" si="1"/>
        <v>22</v>
      </c>
      <c r="H15" s="1">
        <f t="shared" ca="1" si="2"/>
        <v>45</v>
      </c>
      <c r="I15" s="1">
        <f t="shared" ca="1" si="3"/>
        <v>22</v>
      </c>
      <c r="J15" s="1">
        <f t="shared" ca="1" si="4"/>
        <v>46</v>
      </c>
      <c r="K15" s="1">
        <f t="shared" ca="1" si="5"/>
        <v>22</v>
      </c>
      <c r="L15" s="11">
        <f t="shared" ca="1" si="6"/>
        <v>45.902137822566552</v>
      </c>
      <c r="M15" s="11">
        <f t="shared" ca="1" si="7"/>
        <v>22.789191762885373</v>
      </c>
    </row>
    <row r="16" spans="1:13" x14ac:dyDescent="0.2">
      <c r="A16" s="2" t="s">
        <v>25</v>
      </c>
      <c r="B16" s="3">
        <v>34930</v>
      </c>
      <c r="C16" s="3">
        <v>42374</v>
      </c>
      <c r="D16" s="2" t="s">
        <v>2</v>
      </c>
      <c r="E16" s="4">
        <v>1414</v>
      </c>
      <c r="F16" s="1">
        <f t="shared" ca="1" si="0"/>
        <v>27</v>
      </c>
      <c r="G16" s="1">
        <f t="shared" ca="1" si="1"/>
        <v>6</v>
      </c>
      <c r="H16" s="1">
        <f t="shared" ca="1" si="2"/>
        <v>27</v>
      </c>
      <c r="I16" s="1">
        <f t="shared" ca="1" si="3"/>
        <v>6</v>
      </c>
      <c r="J16" s="1">
        <f t="shared" ca="1" si="4"/>
        <v>27</v>
      </c>
      <c r="K16" s="1">
        <f t="shared" ca="1" si="5"/>
        <v>6</v>
      </c>
      <c r="L16" s="11">
        <f t="shared" ca="1" si="6"/>
        <v>27.173169062286107</v>
      </c>
      <c r="M16" s="11">
        <f t="shared" ca="1" si="7"/>
        <v>6.7919436840046927</v>
      </c>
    </row>
    <row r="17" spans="1:13" x14ac:dyDescent="0.2">
      <c r="A17" s="2" t="s">
        <v>26</v>
      </c>
      <c r="B17" s="3">
        <v>31736</v>
      </c>
      <c r="C17" s="3">
        <v>40548</v>
      </c>
      <c r="D17" s="2" t="s">
        <v>0</v>
      </c>
      <c r="E17" s="4">
        <v>1537</v>
      </c>
      <c r="F17" s="1">
        <f t="shared" ca="1" si="0"/>
        <v>35</v>
      </c>
      <c r="G17" s="1">
        <f t="shared" ca="1" si="1"/>
        <v>11</v>
      </c>
      <c r="H17" s="1">
        <f t="shared" ca="1" si="2"/>
        <v>35</v>
      </c>
      <c r="I17" s="1">
        <f t="shared" ca="1" si="3"/>
        <v>11</v>
      </c>
      <c r="J17" s="1">
        <f t="shared" ca="1" si="4"/>
        <v>36</v>
      </c>
      <c r="K17" s="1">
        <f t="shared" ca="1" si="5"/>
        <v>11</v>
      </c>
      <c r="L17" s="11">
        <f t="shared" ca="1" si="6"/>
        <v>35.918528932958417</v>
      </c>
      <c r="M17" s="11">
        <f t="shared" ca="1" si="7"/>
        <v>11.791923340177961</v>
      </c>
    </row>
    <row r="18" spans="1:13" x14ac:dyDescent="0.2">
      <c r="A18" s="2" t="s">
        <v>27</v>
      </c>
      <c r="B18" s="3">
        <v>29106</v>
      </c>
      <c r="C18" s="3">
        <v>37261</v>
      </c>
      <c r="D18" s="2" t="s">
        <v>2</v>
      </c>
      <c r="E18" s="4">
        <v>2152</v>
      </c>
      <c r="F18" s="1">
        <f t="shared" ca="1" si="0"/>
        <v>43</v>
      </c>
      <c r="G18" s="1">
        <f t="shared" ca="1" si="1"/>
        <v>20</v>
      </c>
      <c r="H18" s="1">
        <f t="shared" ca="1" si="2"/>
        <v>43</v>
      </c>
      <c r="I18" s="1">
        <f t="shared" ca="1" si="3"/>
        <v>20</v>
      </c>
      <c r="J18" s="1">
        <f t="shared" ca="1" si="4"/>
        <v>43</v>
      </c>
      <c r="K18" s="1">
        <f t="shared" ca="1" si="5"/>
        <v>20</v>
      </c>
      <c r="L18" s="11">
        <f t="shared" ca="1" si="6"/>
        <v>43.118412046543462</v>
      </c>
      <c r="M18" s="11">
        <f t="shared" ca="1" si="7"/>
        <v>20.791916558018254</v>
      </c>
    </row>
    <row r="19" spans="1:13" x14ac:dyDescent="0.2">
      <c r="A19" s="2" t="s">
        <v>28</v>
      </c>
      <c r="B19" s="5">
        <v>34431</v>
      </c>
      <c r="C19" s="5">
        <v>43831</v>
      </c>
      <c r="D19" s="2" t="s">
        <v>2</v>
      </c>
      <c r="E19" s="6">
        <v>1250</v>
      </c>
      <c r="F19" s="1">
        <f t="shared" ca="1" si="0"/>
        <v>28</v>
      </c>
      <c r="G19" s="1">
        <f t="shared" ca="1" si="1"/>
        <v>2</v>
      </c>
      <c r="H19" s="1">
        <f t="shared" ca="1" si="2"/>
        <v>28</v>
      </c>
      <c r="I19" s="1">
        <f t="shared" ca="1" si="3"/>
        <v>2</v>
      </c>
      <c r="J19" s="1">
        <f t="shared" ca="1" si="4"/>
        <v>28</v>
      </c>
      <c r="K19" s="1">
        <f t="shared" ca="1" si="5"/>
        <v>2</v>
      </c>
      <c r="L19" s="11">
        <f t="shared" ca="1" si="6"/>
        <v>28.540030211480364</v>
      </c>
      <c r="M19" s="11">
        <f t="shared" ca="1" si="7"/>
        <v>2.8029197080291972</v>
      </c>
    </row>
    <row r="20" spans="1:13" x14ac:dyDescent="0.2">
      <c r="A20" s="2" t="s">
        <v>29</v>
      </c>
      <c r="B20" s="5">
        <v>33654</v>
      </c>
      <c r="C20" s="5">
        <v>42826</v>
      </c>
      <c r="D20" s="2" t="s">
        <v>2</v>
      </c>
      <c r="E20" s="6">
        <v>1370</v>
      </c>
      <c r="F20" s="1">
        <f t="shared" ca="1" si="0"/>
        <v>30</v>
      </c>
      <c r="G20" s="1">
        <f t="shared" ca="1" si="1"/>
        <v>5</v>
      </c>
      <c r="H20" s="1">
        <f t="shared" ca="1" si="2"/>
        <v>30</v>
      </c>
      <c r="I20" s="1">
        <f t="shared" ca="1" si="3"/>
        <v>5</v>
      </c>
      <c r="J20" s="1">
        <f t="shared" ca="1" si="4"/>
        <v>30</v>
      </c>
      <c r="K20" s="1">
        <f t="shared" ca="1" si="5"/>
        <v>5</v>
      </c>
      <c r="L20" s="11">
        <f t="shared" ca="1" si="6"/>
        <v>30.665989578733551</v>
      </c>
      <c r="M20" s="11">
        <f t="shared" ca="1" si="7"/>
        <v>5.5563669557279782</v>
      </c>
    </row>
    <row r="21" spans="1:13" x14ac:dyDescent="0.2">
      <c r="A21" s="2" t="s">
        <v>30</v>
      </c>
      <c r="B21" s="5">
        <v>32996</v>
      </c>
      <c r="C21" s="5">
        <v>43252</v>
      </c>
      <c r="D21" s="2" t="s">
        <v>2</v>
      </c>
      <c r="E21" s="6">
        <v>1310</v>
      </c>
      <c r="F21" s="1">
        <f t="shared" ca="1" si="0"/>
        <v>32</v>
      </c>
      <c r="G21" s="1">
        <f t="shared" ca="1" si="1"/>
        <v>4</v>
      </c>
      <c r="H21" s="1">
        <f t="shared" ca="1" si="2"/>
        <v>32</v>
      </c>
      <c r="I21" s="1">
        <f t="shared" ca="1" si="3"/>
        <v>4</v>
      </c>
      <c r="J21" s="1">
        <f t="shared" ca="1" si="4"/>
        <v>32</v>
      </c>
      <c r="K21" s="1">
        <f t="shared" ca="1" si="5"/>
        <v>4</v>
      </c>
      <c r="L21" s="11">
        <f t="shared" ca="1" si="6"/>
        <v>32.468845930473741</v>
      </c>
      <c r="M21" s="11">
        <f t="shared" ca="1" si="7"/>
        <v>4.3893756845564074</v>
      </c>
    </row>
    <row r="22" spans="1:13" x14ac:dyDescent="0.2">
      <c r="A22" s="2" t="s">
        <v>31</v>
      </c>
      <c r="B22" s="5">
        <v>36540</v>
      </c>
      <c r="C22" s="5">
        <v>44086</v>
      </c>
      <c r="D22" s="2" t="s">
        <v>2</v>
      </c>
      <c r="E22" s="6">
        <v>1230</v>
      </c>
      <c r="F22" s="1">
        <f t="shared" ca="1" si="0"/>
        <v>22</v>
      </c>
      <c r="G22" s="1">
        <f t="shared" ca="1" si="1"/>
        <v>2</v>
      </c>
      <c r="H22" s="1">
        <f t="shared" ca="1" si="2"/>
        <v>22</v>
      </c>
      <c r="I22" s="1">
        <f t="shared" ca="1" si="3"/>
        <v>2</v>
      </c>
      <c r="J22" s="1">
        <f t="shared" ca="1" si="4"/>
        <v>22</v>
      </c>
      <c r="K22" s="1">
        <f t="shared" ca="1" si="5"/>
        <v>2</v>
      </c>
      <c r="L22" s="11">
        <f t="shared" ca="1" si="6"/>
        <v>22.76455183906678</v>
      </c>
      <c r="M22" s="11">
        <f t="shared" ca="1" si="7"/>
        <v>2.1049270072992701</v>
      </c>
    </row>
    <row r="23" spans="1:13" x14ac:dyDescent="0.2">
      <c r="A23" s="2" t="s">
        <v>32</v>
      </c>
      <c r="B23" s="3">
        <v>30415</v>
      </c>
      <c r="C23" s="3">
        <v>39453</v>
      </c>
      <c r="D23" s="2" t="s">
        <v>10</v>
      </c>
      <c r="E23" s="4">
        <v>2768</v>
      </c>
      <c r="F23" s="1">
        <f t="shared" ca="1" si="0"/>
        <v>39</v>
      </c>
      <c r="G23" s="1">
        <f t="shared" ca="1" si="1"/>
        <v>14</v>
      </c>
      <c r="H23" s="1">
        <f t="shared" ca="1" si="2"/>
        <v>39</v>
      </c>
      <c r="I23" s="1">
        <f t="shared" ca="1" si="3"/>
        <v>14</v>
      </c>
      <c r="J23" s="1">
        <f t="shared" ca="1" si="4"/>
        <v>39</v>
      </c>
      <c r="K23" s="1">
        <f t="shared" ca="1" si="5"/>
        <v>14</v>
      </c>
      <c r="L23" s="11">
        <f t="shared" ca="1" si="6"/>
        <v>39.534565366187543</v>
      </c>
      <c r="M23" s="11">
        <f t="shared" ca="1" si="7"/>
        <v>14.789195108596459</v>
      </c>
    </row>
    <row r="24" spans="1:13" x14ac:dyDescent="0.2">
      <c r="A24" s="2" t="s">
        <v>33</v>
      </c>
      <c r="B24" s="3">
        <v>30862</v>
      </c>
      <c r="C24" s="3">
        <v>39087</v>
      </c>
      <c r="D24" s="2" t="s">
        <v>10</v>
      </c>
      <c r="E24" s="4">
        <v>2275</v>
      </c>
      <c r="F24" s="1">
        <f t="shared" ca="1" si="0"/>
        <v>38</v>
      </c>
      <c r="G24" s="1">
        <f t="shared" ca="1" si="1"/>
        <v>15</v>
      </c>
      <c r="H24" s="1">
        <f t="shared" ca="1" si="2"/>
        <v>38</v>
      </c>
      <c r="I24" s="1">
        <f t="shared" ca="1" si="3"/>
        <v>15</v>
      </c>
      <c r="J24" s="1">
        <f t="shared" ca="1" si="4"/>
        <v>38</v>
      </c>
      <c r="K24" s="1">
        <f t="shared" ca="1" si="5"/>
        <v>15</v>
      </c>
      <c r="L24" s="11">
        <f t="shared" ca="1" si="6"/>
        <v>38.310073710073709</v>
      </c>
      <c r="M24" s="11">
        <f t="shared" ca="1" si="7"/>
        <v>15.791923340177961</v>
      </c>
    </row>
    <row r="25" spans="1:13" x14ac:dyDescent="0.2">
      <c r="A25" s="2" t="s">
        <v>34</v>
      </c>
      <c r="B25" s="3">
        <v>34362</v>
      </c>
      <c r="C25" s="3">
        <v>42740</v>
      </c>
      <c r="D25" s="2" t="s">
        <v>0</v>
      </c>
      <c r="E25" s="4">
        <v>1365</v>
      </c>
      <c r="F25" s="1">
        <f t="shared" ca="1" si="0"/>
        <v>28</v>
      </c>
      <c r="G25" s="1">
        <f t="shared" ca="1" si="1"/>
        <v>5</v>
      </c>
      <c r="H25" s="1">
        <f t="shared" ca="1" si="2"/>
        <v>28</v>
      </c>
      <c r="I25" s="1">
        <f t="shared" ca="1" si="3"/>
        <v>5</v>
      </c>
      <c r="J25" s="1">
        <f t="shared" ca="1" si="4"/>
        <v>28</v>
      </c>
      <c r="K25" s="1">
        <f t="shared" ca="1" si="5"/>
        <v>5</v>
      </c>
      <c r="L25" s="11">
        <f t="shared" ca="1" si="6"/>
        <v>28.728946374622357</v>
      </c>
      <c r="M25" s="11">
        <f t="shared" ca="1" si="7"/>
        <v>5.7918758557736192</v>
      </c>
    </row>
    <row r="26" spans="1:13" x14ac:dyDescent="0.2">
      <c r="A26" s="2" t="s">
        <v>35</v>
      </c>
      <c r="B26" s="3">
        <v>31418</v>
      </c>
      <c r="C26" s="3">
        <v>41279</v>
      </c>
      <c r="D26" s="2" t="s">
        <v>2</v>
      </c>
      <c r="E26" s="4">
        <v>1414</v>
      </c>
      <c r="F26" s="1">
        <f t="shared" ca="1" si="0"/>
        <v>36</v>
      </c>
      <c r="G26" s="1">
        <f t="shared" ca="1" si="1"/>
        <v>9</v>
      </c>
      <c r="H26" s="1">
        <f t="shared" ca="1" si="2"/>
        <v>36</v>
      </c>
      <c r="I26" s="1">
        <f t="shared" ca="1" si="3"/>
        <v>9</v>
      </c>
      <c r="J26" s="1">
        <f t="shared" ca="1" si="4"/>
        <v>36</v>
      </c>
      <c r="K26" s="1">
        <f t="shared" ca="1" si="5"/>
        <v>9</v>
      </c>
      <c r="L26" s="11">
        <f t="shared" ca="1" si="6"/>
        <v>36.789181589462778</v>
      </c>
      <c r="M26" s="11">
        <f t="shared" ca="1" si="7"/>
        <v>9.7918948521358171</v>
      </c>
    </row>
    <row r="27" spans="1:13" x14ac:dyDescent="0.2">
      <c r="A27" s="2" t="s">
        <v>36</v>
      </c>
      <c r="B27" s="3">
        <v>34033</v>
      </c>
      <c r="C27" s="3">
        <v>41795</v>
      </c>
      <c r="D27" s="2" t="s">
        <v>2</v>
      </c>
      <c r="E27" s="4">
        <v>1414</v>
      </c>
      <c r="F27" s="1">
        <f t="shared" ca="1" si="0"/>
        <v>29</v>
      </c>
      <c r="G27" s="1">
        <f t="shared" ca="1" si="1"/>
        <v>8</v>
      </c>
      <c r="H27" s="1">
        <f t="shared" ca="1" si="2"/>
        <v>29</v>
      </c>
      <c r="I27" s="1">
        <f t="shared" ca="1" si="3"/>
        <v>8</v>
      </c>
      <c r="J27" s="1">
        <f t="shared" ca="1" si="4"/>
        <v>29</v>
      </c>
      <c r="K27" s="1">
        <f t="shared" ca="1" si="5"/>
        <v>8</v>
      </c>
      <c r="L27" s="11">
        <f t="shared" ca="1" si="6"/>
        <v>29.630373277356938</v>
      </c>
      <c r="M27" s="11">
        <f t="shared" ca="1" si="7"/>
        <v>8.378460602372984</v>
      </c>
    </row>
    <row r="28" spans="1:13" x14ac:dyDescent="0.2">
      <c r="A28" s="2" t="s">
        <v>37</v>
      </c>
      <c r="B28" s="3">
        <v>32359</v>
      </c>
      <c r="C28" s="3">
        <v>40792</v>
      </c>
      <c r="D28" s="2" t="s">
        <v>2</v>
      </c>
      <c r="E28" s="4">
        <v>1476</v>
      </c>
      <c r="F28" s="1">
        <f t="shared" ca="1" si="0"/>
        <v>34</v>
      </c>
      <c r="G28" s="1">
        <f t="shared" ca="1" si="1"/>
        <v>11</v>
      </c>
      <c r="H28" s="1">
        <f t="shared" ca="1" si="2"/>
        <v>34</v>
      </c>
      <c r="I28" s="1">
        <f t="shared" ca="1" si="3"/>
        <v>11</v>
      </c>
      <c r="J28" s="1">
        <f t="shared" ca="1" si="4"/>
        <v>34</v>
      </c>
      <c r="K28" s="1">
        <f t="shared" ca="1" si="5"/>
        <v>11</v>
      </c>
      <c r="L28" s="11">
        <f t="shared" ca="1" si="6"/>
        <v>34.211514392991241</v>
      </c>
      <c r="M28" s="11">
        <f t="shared" ca="1" si="7"/>
        <v>11.123887748117728</v>
      </c>
    </row>
    <row r="29" spans="1:13" x14ac:dyDescent="0.2">
      <c r="A29" s="2" t="s">
        <v>38</v>
      </c>
      <c r="B29" s="5">
        <v>34935</v>
      </c>
      <c r="C29" s="5">
        <v>43132</v>
      </c>
      <c r="D29" s="2" t="s">
        <v>2</v>
      </c>
      <c r="E29" s="6">
        <v>1270</v>
      </c>
      <c r="F29" s="1">
        <f t="shared" ca="1" si="0"/>
        <v>27</v>
      </c>
      <c r="G29" s="1">
        <f t="shared" ca="1" si="1"/>
        <v>4</v>
      </c>
      <c r="H29" s="1">
        <f t="shared" ca="1" si="2"/>
        <v>27</v>
      </c>
      <c r="I29" s="1">
        <f t="shared" ca="1" si="3"/>
        <v>4</v>
      </c>
      <c r="J29" s="1">
        <f t="shared" ca="1" si="4"/>
        <v>27</v>
      </c>
      <c r="K29" s="1">
        <f t="shared" ca="1" si="5"/>
        <v>4</v>
      </c>
      <c r="L29" s="11">
        <f t="shared" ca="1" si="6"/>
        <v>27.159479808350444</v>
      </c>
      <c r="M29" s="11">
        <f t="shared" ca="1" si="7"/>
        <v>4.7179627601314351</v>
      </c>
    </row>
  </sheetData>
  <sortState xmlns:xlrd2="http://schemas.microsoft.com/office/spreadsheetml/2017/richdata2" ref="A2:G29">
    <sortCondition ref="A5:A29"/>
  </sortState>
  <phoneticPr fontId="4" type="noConversion"/>
  <conditionalFormatting sqref="G2:G29">
    <cfRule type="cellIs" dxfId="4" priority="5" operator="lessThan">
      <formula>5</formula>
    </cfRule>
  </conditionalFormatting>
  <conditionalFormatting sqref="I2:I29">
    <cfRule type="cellIs" dxfId="3" priority="4" operator="greaterThan">
      <formula>15</formula>
    </cfRule>
  </conditionalFormatting>
  <conditionalFormatting sqref="K2:K29">
    <cfRule type="cellIs" dxfId="2" priority="2" operator="between">
      <formula>5</formula>
      <formula>15</formula>
    </cfRule>
  </conditionalFormatting>
  <conditionalFormatting sqref="M2:M29">
    <cfRule type="colorScale" priority="1">
      <colorScale>
        <cfvo type="min"/>
        <cfvo type="percentile" val="50"/>
        <cfvo type="max"/>
        <color rgb="FFF8696B"/>
        <color rgb="FFFFEB84"/>
        <color rgb="FF63BE7B"/>
      </colorScale>
    </cfRule>
  </conditionalFormatting>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892965-BBFA-446B-B8F2-D5E1A682EBF0}">
  <sheetPr>
    <tabColor rgb="FF00B0F0"/>
  </sheetPr>
  <dimension ref="A2:H24"/>
  <sheetViews>
    <sheetView topLeftCell="A13" workbookViewId="0">
      <selection activeCell="C20" sqref="C20"/>
    </sheetView>
  </sheetViews>
  <sheetFormatPr defaultRowHeight="14.25" x14ac:dyDescent="0.2"/>
  <cols>
    <col min="1" max="1" width="51.625" customWidth="1"/>
    <col min="2" max="2" width="24.375" customWidth="1"/>
    <col min="3" max="3" width="14.375" customWidth="1"/>
    <col min="4" max="4" width="14" customWidth="1"/>
    <col min="5" max="5" width="14.625" customWidth="1"/>
    <col min="7" max="7" width="23.75" customWidth="1"/>
  </cols>
  <sheetData>
    <row r="2" spans="1:8" x14ac:dyDescent="0.2">
      <c r="F2" t="s">
        <v>66</v>
      </c>
      <c r="G2" s="50" t="s">
        <v>45</v>
      </c>
      <c r="H2" s="50"/>
    </row>
    <row r="3" spans="1:8" x14ac:dyDescent="0.2">
      <c r="F3">
        <f>WEEKDAY(G3,2)</f>
        <v>3</v>
      </c>
      <c r="G3" s="13">
        <v>43831</v>
      </c>
      <c r="H3" s="14" t="s">
        <v>46</v>
      </c>
    </row>
    <row r="4" spans="1:8" x14ac:dyDescent="0.2">
      <c r="A4" s="12" t="s">
        <v>47</v>
      </c>
      <c r="B4" s="35" t="s">
        <v>177</v>
      </c>
      <c r="C4" s="12" t="s">
        <v>52</v>
      </c>
      <c r="F4">
        <f t="shared" ref="F4:F11" si="0">WEEKDAY(G4,2)</f>
        <v>1</v>
      </c>
      <c r="G4" s="13">
        <v>43836</v>
      </c>
      <c r="H4" s="14" t="s">
        <v>48</v>
      </c>
    </row>
    <row r="5" spans="1:8" x14ac:dyDescent="0.2">
      <c r="A5" s="15">
        <v>43941</v>
      </c>
      <c r="B5" s="36">
        <v>43831</v>
      </c>
      <c r="C5" s="18">
        <f>WEEKNUM(A5)</f>
        <v>17</v>
      </c>
      <c r="F5">
        <f t="shared" si="0"/>
        <v>1</v>
      </c>
      <c r="G5" s="13">
        <v>43934</v>
      </c>
      <c r="H5" s="14" t="s">
        <v>49</v>
      </c>
    </row>
    <row r="6" spans="1:8" x14ac:dyDescent="0.2">
      <c r="F6">
        <f t="shared" si="0"/>
        <v>6</v>
      </c>
      <c r="G6" s="13">
        <v>43946</v>
      </c>
      <c r="H6" s="14" t="s">
        <v>50</v>
      </c>
    </row>
    <row r="7" spans="1:8" x14ac:dyDescent="0.2">
      <c r="A7" s="12" t="s">
        <v>51</v>
      </c>
      <c r="B7" s="12" t="s">
        <v>52</v>
      </c>
      <c r="C7" s="12" t="s">
        <v>59</v>
      </c>
      <c r="D7" s="12" t="s">
        <v>63</v>
      </c>
      <c r="E7" s="12" t="s">
        <v>64</v>
      </c>
      <c r="F7">
        <f t="shared" si="0"/>
        <v>5</v>
      </c>
      <c r="G7" s="13">
        <v>43952</v>
      </c>
      <c r="H7" s="14" t="s">
        <v>53</v>
      </c>
    </row>
    <row r="8" spans="1:8" x14ac:dyDescent="0.2">
      <c r="A8" s="15">
        <v>44196</v>
      </c>
      <c r="B8" s="18">
        <f>WEEKNUM(A8)</f>
        <v>53</v>
      </c>
      <c r="C8" s="21">
        <f>DATEDIF(B5,A8,"d")/7</f>
        <v>52.142857142857146</v>
      </c>
      <c r="D8" s="17">
        <f>YEARFRAC(B5,A8,1)*53</f>
        <v>52.855191256830601</v>
      </c>
      <c r="E8" s="17">
        <f>INT((A8 - B5)/7)</f>
        <v>52</v>
      </c>
      <c r="F8">
        <f t="shared" si="0"/>
        <v>2</v>
      </c>
      <c r="G8" s="13">
        <v>43984</v>
      </c>
      <c r="H8" s="14" t="s">
        <v>54</v>
      </c>
    </row>
    <row r="9" spans="1:8" x14ac:dyDescent="0.2">
      <c r="F9">
        <f t="shared" si="0"/>
        <v>6</v>
      </c>
      <c r="G9" s="13">
        <v>44058</v>
      </c>
      <c r="H9" s="14" t="s">
        <v>55</v>
      </c>
    </row>
    <row r="10" spans="1:8" x14ac:dyDescent="0.2">
      <c r="A10" s="12" t="s">
        <v>58</v>
      </c>
      <c r="B10" s="12" t="s">
        <v>59</v>
      </c>
      <c r="F10">
        <f t="shared" si="0"/>
        <v>5</v>
      </c>
      <c r="G10" s="13">
        <v>44190</v>
      </c>
      <c r="H10" s="14" t="s">
        <v>56</v>
      </c>
    </row>
    <row r="11" spans="1:8" x14ac:dyDescent="0.2">
      <c r="A11" s="19">
        <f>-(A5-A8)</f>
        <v>255</v>
      </c>
      <c r="B11" s="19">
        <f>-_xlfn.DAYS(A5,A8)</f>
        <v>255</v>
      </c>
      <c r="F11">
        <f t="shared" si="0"/>
        <v>6</v>
      </c>
      <c r="G11" s="13">
        <v>44191</v>
      </c>
      <c r="H11" s="14" t="s">
        <v>57</v>
      </c>
    </row>
    <row r="13" spans="1:8" x14ac:dyDescent="0.2">
      <c r="A13" s="12" t="s">
        <v>82</v>
      </c>
      <c r="B13" s="12" t="s">
        <v>59</v>
      </c>
      <c r="G13" s="22" t="s">
        <v>178</v>
      </c>
    </row>
    <row r="14" spans="1:8" x14ac:dyDescent="0.2">
      <c r="A14" s="18">
        <f>-(C5-B8)</f>
        <v>36</v>
      </c>
      <c r="B14" s="18">
        <f>WEEKNUM(A8) -WEEKNUM(A5)</f>
        <v>36</v>
      </c>
      <c r="G14">
        <f>COUNTIFS(F3:F11,"&lt;6",G3:G11,"&gt;"&amp;A5,G3:G11,"&lt;"&amp;A23)</f>
        <v>2</v>
      </c>
    </row>
    <row r="16" spans="1:8" x14ac:dyDescent="0.2">
      <c r="A16" s="12" t="s">
        <v>60</v>
      </c>
      <c r="B16" s="12" t="s">
        <v>59</v>
      </c>
      <c r="C16" s="12" t="s">
        <v>63</v>
      </c>
      <c r="D16" s="12" t="s">
        <v>64</v>
      </c>
    </row>
    <row r="17" spans="1:5" x14ac:dyDescent="0.2">
      <c r="A17" s="21">
        <f>DATEDIF(A5,A8,"m")</f>
        <v>8</v>
      </c>
      <c r="B17" s="21">
        <f>MONTH(A8)-MONTH(A5)</f>
        <v>8</v>
      </c>
      <c r="C17" s="21">
        <f>YEARFRAC(A5,A8,1)*12</f>
        <v>8.3606557377049171</v>
      </c>
      <c r="D17" s="21">
        <f>INT((A8 - A5)/30)</f>
        <v>8</v>
      </c>
    </row>
    <row r="19" spans="1:5" x14ac:dyDescent="0.2">
      <c r="A19" s="12" t="s">
        <v>61</v>
      </c>
      <c r="B19" s="12" t="s">
        <v>59</v>
      </c>
      <c r="C19" s="12" t="s">
        <v>63</v>
      </c>
      <c r="D19" s="12" t="s">
        <v>64</v>
      </c>
    </row>
    <row r="20" spans="1:5" x14ac:dyDescent="0.2">
      <c r="A20" s="19">
        <f>NETWORKDAYS.INTL(A5,A8,1,G6:G11)</f>
        <v>181</v>
      </c>
      <c r="B20" s="19">
        <f>NETWORKDAYS(A5,A8,G6:G11)</f>
        <v>181</v>
      </c>
      <c r="C20" s="21">
        <f>YEARFRAC(A5,A8,1)*365 -G14 - 2*B17*4 - 10</f>
        <v>178.30327868852459</v>
      </c>
      <c r="D20" s="21">
        <f>INT((A8 - A5)) -G14 - 2*B17*4 -10</f>
        <v>179</v>
      </c>
      <c r="E20" t="s">
        <v>62</v>
      </c>
    </row>
    <row r="22" spans="1:5" x14ac:dyDescent="0.2">
      <c r="A22" s="12" t="s">
        <v>65</v>
      </c>
      <c r="B22" s="12" t="s">
        <v>59</v>
      </c>
    </row>
    <row r="23" spans="1:5" x14ac:dyDescent="0.2">
      <c r="A23" s="20">
        <f>WORKDAY.INTL(A5,100,1,G6:G11)</f>
        <v>44083</v>
      </c>
      <c r="B23" s="20">
        <f>INT(A5 + 100 + 20*2 + G14)</f>
        <v>44083</v>
      </c>
    </row>
    <row r="24" spans="1:5" x14ac:dyDescent="0.2">
      <c r="A24" s="23">
        <f>NETWORKDAYS.INTL($A5,$A23,1,$G3:$G11)</f>
        <v>101</v>
      </c>
      <c r="B24" s="23">
        <f>NETWORKDAYS.INTL($A5,B23,1,$G3:$G11)</f>
        <v>101</v>
      </c>
      <c r="C24" s="23" t="s">
        <v>67</v>
      </c>
    </row>
  </sheetData>
  <mergeCells count="1">
    <mergeCell ref="G2:H2"/>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82CBD0-C606-46BB-A7FC-9758BF2CBD0D}">
  <sheetPr>
    <tabColor rgb="FF00B0F0"/>
  </sheetPr>
  <dimension ref="B1:B9"/>
  <sheetViews>
    <sheetView workbookViewId="0">
      <selection activeCell="B10" sqref="B10"/>
    </sheetView>
  </sheetViews>
  <sheetFormatPr defaultRowHeight="14.25" x14ac:dyDescent="0.2"/>
  <cols>
    <col min="2" max="2" width="30.625" customWidth="1"/>
  </cols>
  <sheetData>
    <row r="1" spans="2:2" ht="15" thickBot="1" x14ac:dyDescent="0.25"/>
    <row r="2" spans="2:2" ht="15" thickBot="1" x14ac:dyDescent="0.25">
      <c r="B2" s="16">
        <v>47848</v>
      </c>
    </row>
    <row r="8" spans="2:2" x14ac:dyDescent="0.2">
      <c r="B8" s="25" t="s">
        <v>81</v>
      </c>
    </row>
    <row r="9" spans="2:2" x14ac:dyDescent="0.2">
      <c r="B9" s="24" t="str">
        <f ca="1">"Mancano "&amp;(YEAR(B2)-YEAR(TODAY()))&amp;" anni, "&amp;(MONTH(B2)-MONTH(TODAY())&amp;" mesi, "&amp;(DAY(B2)-DAY(TODAY())))&amp;" giorni"</f>
        <v>Mancano 8 anni, 2 mesi, 10 giorni</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1B0755-E67B-491E-9CE1-A90C66D97EC5}">
  <sheetPr>
    <tabColor rgb="FFFF0000"/>
  </sheetPr>
  <dimension ref="B2:K18"/>
  <sheetViews>
    <sheetView workbookViewId="0">
      <selection activeCell="I18" sqref="I18"/>
    </sheetView>
  </sheetViews>
  <sheetFormatPr defaultRowHeight="14.25" x14ac:dyDescent="0.2"/>
  <cols>
    <col min="8" max="8" width="9.375" customWidth="1"/>
    <col min="9" max="9" width="10" customWidth="1"/>
  </cols>
  <sheetData>
    <row r="2" spans="2:11" x14ac:dyDescent="0.2">
      <c r="C2" s="31" t="s">
        <v>68</v>
      </c>
      <c r="D2" s="31" t="s">
        <v>69</v>
      </c>
      <c r="E2" s="31" t="s">
        <v>68</v>
      </c>
      <c r="F2" s="31" t="s">
        <v>69</v>
      </c>
      <c r="H2" t="s">
        <v>70</v>
      </c>
    </row>
    <row r="3" spans="2:11" x14ac:dyDescent="0.2">
      <c r="B3" s="32" t="s">
        <v>71</v>
      </c>
      <c r="C3" s="26">
        <v>0.3888888888888889</v>
      </c>
      <c r="D3" s="26">
        <v>0.54166666666666663</v>
      </c>
      <c r="E3" s="26">
        <v>0.58333333333333337</v>
      </c>
      <c r="F3" s="26">
        <v>0.75</v>
      </c>
      <c r="H3" s="26">
        <f>F3-E3+D3-C3</f>
        <v>0.31944444444444436</v>
      </c>
      <c r="I3" s="33"/>
    </row>
    <row r="4" spans="2:11" x14ac:dyDescent="0.2">
      <c r="B4" s="32" t="s">
        <v>72</v>
      </c>
      <c r="C4" s="26">
        <v>0.33333333333333331</v>
      </c>
      <c r="D4" s="26">
        <v>0.58333333333333337</v>
      </c>
      <c r="E4" s="1"/>
      <c r="F4" s="1"/>
      <c r="H4" s="26">
        <f>F4-E4+D4-C4</f>
        <v>0.25000000000000006</v>
      </c>
    </row>
    <row r="5" spans="2:11" x14ac:dyDescent="0.2">
      <c r="B5" s="32" t="s">
        <v>73</v>
      </c>
      <c r="C5" s="26">
        <v>0.38194444444444442</v>
      </c>
      <c r="D5" s="26">
        <v>0.54166666666666663</v>
      </c>
      <c r="E5" s="26">
        <v>0.58333333333333337</v>
      </c>
      <c r="F5" s="26">
        <v>0.75694444444444453</v>
      </c>
      <c r="H5" s="26">
        <f t="shared" ref="H5:H9" si="0">F5-E5+D5-C5</f>
        <v>0.33333333333333337</v>
      </c>
    </row>
    <row r="6" spans="2:11" x14ac:dyDescent="0.2">
      <c r="B6" s="32" t="s">
        <v>74</v>
      </c>
      <c r="C6" s="26">
        <v>0.36805555555555558</v>
      </c>
      <c r="D6" s="26">
        <v>0.54861111111111105</v>
      </c>
      <c r="E6" s="26">
        <v>0.58333333333333337</v>
      </c>
      <c r="F6" s="26">
        <v>0.74305555555555547</v>
      </c>
      <c r="H6" s="26">
        <f t="shared" si="0"/>
        <v>0.34027777777777757</v>
      </c>
    </row>
    <row r="7" spans="2:11" x14ac:dyDescent="0.2">
      <c r="B7" s="32" t="s">
        <v>75</v>
      </c>
      <c r="C7" s="26">
        <v>0.38194444444444442</v>
      </c>
      <c r="D7" s="26">
        <v>0.54513888888888895</v>
      </c>
      <c r="E7" s="26">
        <v>0.58333333333333337</v>
      </c>
      <c r="F7" s="26">
        <v>0.75347222222222221</v>
      </c>
      <c r="H7" s="26">
        <f t="shared" si="0"/>
        <v>0.33333333333333337</v>
      </c>
    </row>
    <row r="8" spans="2:11" x14ac:dyDescent="0.2">
      <c r="B8" s="32" t="s">
        <v>76</v>
      </c>
      <c r="C8" s="26">
        <v>0.39583333333333331</v>
      </c>
      <c r="D8" s="26">
        <v>0.54166666666666663</v>
      </c>
      <c r="E8" s="1"/>
      <c r="F8" s="1"/>
      <c r="H8" s="26">
        <f t="shared" si="0"/>
        <v>0.14583333333333331</v>
      </c>
    </row>
    <row r="9" spans="2:11" x14ac:dyDescent="0.2">
      <c r="B9" s="32" t="s">
        <v>77</v>
      </c>
      <c r="C9" s="1"/>
      <c r="D9" s="1"/>
      <c r="E9" s="1"/>
      <c r="F9" s="1"/>
      <c r="H9" s="26">
        <f t="shared" si="0"/>
        <v>0</v>
      </c>
    </row>
    <row r="10" spans="2:11" x14ac:dyDescent="0.2">
      <c r="H10" s="23" t="s">
        <v>83</v>
      </c>
      <c r="I10" s="23" t="s">
        <v>84</v>
      </c>
    </row>
    <row r="11" spans="2:11" x14ac:dyDescent="0.2">
      <c r="F11" s="28" t="s">
        <v>78</v>
      </c>
      <c r="H11" s="1">
        <f>SUM(H3:H9)*24</f>
        <v>41.333333333333329</v>
      </c>
      <c r="I11" s="37">
        <f>SUM(H3:H9)</f>
        <v>1.7222222222222221</v>
      </c>
      <c r="K11" s="33"/>
    </row>
    <row r="13" spans="2:11" x14ac:dyDescent="0.2">
      <c r="F13" s="27"/>
      <c r="H13" s="27"/>
    </row>
    <row r="14" spans="2:11" x14ac:dyDescent="0.2">
      <c r="D14" s="37">
        <v>1.5</v>
      </c>
      <c r="E14" s="29" t="s">
        <v>79</v>
      </c>
      <c r="F14" s="30">
        <v>17.5</v>
      </c>
      <c r="H14" s="34">
        <f>IF(H11&gt;36,36*F14,H11*F14)</f>
        <v>630</v>
      </c>
      <c r="I14" s="34">
        <f>IF(H11&gt;36,36*F14,H11*F14)</f>
        <v>630</v>
      </c>
    </row>
    <row r="15" spans="2:11" x14ac:dyDescent="0.2">
      <c r="E15" s="29" t="s">
        <v>80</v>
      </c>
      <c r="F15" s="30">
        <v>19</v>
      </c>
      <c r="H15" s="34">
        <f>IF(H11&gt;36,(H11-36)*F15,0)</f>
        <v>101.33333333333324</v>
      </c>
      <c r="I15" s="34">
        <f>IF(H11&gt;36,(H11-36)*F15,0)</f>
        <v>101.33333333333324</v>
      </c>
    </row>
    <row r="18" spans="6:9" x14ac:dyDescent="0.2">
      <c r="F18" s="28" t="s">
        <v>70</v>
      </c>
      <c r="H18" s="34">
        <f>SUM(H14:H15)</f>
        <v>731.33333333333326</v>
      </c>
      <c r="I18" s="38">
        <f>SUM(I14:I15)</f>
        <v>731.33333333333326</v>
      </c>
    </row>
  </sheetData>
  <conditionalFormatting sqref="H3:H9">
    <cfRule type="cellIs" dxfId="1" priority="1" operator="greaterThan">
      <formula>0.00347222222222222</formula>
    </cfRule>
  </conditionalFormatting>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E18260-9243-4606-911C-D6A76C4991EF}">
  <sheetPr>
    <tabColor rgb="FFFFFF00"/>
  </sheetPr>
  <dimension ref="A1:Z31"/>
  <sheetViews>
    <sheetView showGridLines="0" zoomScale="70" zoomScaleNormal="70" workbookViewId="0">
      <selection activeCell="N28" sqref="N28"/>
    </sheetView>
  </sheetViews>
  <sheetFormatPr defaultRowHeight="14.25" x14ac:dyDescent="0.2"/>
  <cols>
    <col min="10" max="10" width="9" customWidth="1"/>
    <col min="12" max="12" width="10.25" bestFit="1" customWidth="1"/>
  </cols>
  <sheetData>
    <row r="1" spans="1:26" ht="15" customHeight="1" x14ac:dyDescent="0.2">
      <c r="A1" s="70" t="s">
        <v>143</v>
      </c>
      <c r="B1" s="70"/>
      <c r="C1" s="70"/>
      <c r="D1" s="70"/>
      <c r="E1" s="70"/>
      <c r="F1" s="70"/>
      <c r="G1" s="70"/>
      <c r="H1" s="70"/>
      <c r="I1" s="70"/>
      <c r="J1" s="70"/>
      <c r="K1" s="70"/>
      <c r="L1" s="70"/>
      <c r="M1" s="70"/>
      <c r="N1" s="70"/>
      <c r="O1" s="70"/>
      <c r="P1" s="70"/>
      <c r="Q1" s="70"/>
      <c r="R1" s="70"/>
      <c r="S1" s="70"/>
      <c r="T1" s="70"/>
      <c r="U1" s="70"/>
      <c r="V1" s="70"/>
      <c r="W1" s="70"/>
      <c r="X1" s="70"/>
      <c r="Y1" s="70"/>
      <c r="Z1" s="70"/>
    </row>
    <row r="2" spans="1:26" ht="15" customHeight="1" x14ac:dyDescent="0.2">
      <c r="A2" s="70"/>
      <c r="B2" s="70"/>
      <c r="C2" s="70"/>
      <c r="D2" s="70"/>
      <c r="E2" s="70"/>
      <c r="F2" s="70"/>
      <c r="G2" s="70"/>
      <c r="H2" s="70"/>
      <c r="I2" s="70"/>
      <c r="J2" s="70"/>
      <c r="K2" s="70"/>
      <c r="L2" s="70"/>
      <c r="M2" s="70"/>
      <c r="N2" s="70"/>
      <c r="O2" s="70"/>
      <c r="P2" s="70"/>
      <c r="Q2" s="70"/>
      <c r="R2" s="70"/>
      <c r="S2" s="70"/>
      <c r="T2" s="70"/>
      <c r="U2" s="70"/>
      <c r="V2" s="70"/>
      <c r="W2" s="70"/>
      <c r="X2" s="70"/>
      <c r="Y2" s="70"/>
      <c r="Z2" s="70"/>
    </row>
    <row r="3" spans="1:26" ht="15" customHeight="1" x14ac:dyDescent="0.2">
      <c r="A3" s="70"/>
      <c r="B3" s="70"/>
      <c r="C3" s="70"/>
      <c r="D3" s="70"/>
      <c r="E3" s="70"/>
      <c r="F3" s="70"/>
      <c r="G3" s="70"/>
      <c r="H3" s="70"/>
      <c r="I3" s="70"/>
      <c r="J3" s="70"/>
      <c r="K3" s="70"/>
      <c r="L3" s="70"/>
      <c r="M3" s="70"/>
      <c r="N3" s="70"/>
      <c r="O3" s="70"/>
      <c r="P3" s="70"/>
      <c r="Q3" s="70"/>
      <c r="R3" s="70"/>
      <c r="S3" s="70"/>
      <c r="T3" s="70"/>
      <c r="U3" s="70"/>
      <c r="V3" s="70"/>
      <c r="W3" s="70"/>
      <c r="X3" s="70"/>
      <c r="Y3" s="70"/>
      <c r="Z3" s="70"/>
    </row>
    <row r="4" spans="1:26" ht="15" customHeight="1" x14ac:dyDescent="0.2">
      <c r="A4" s="70"/>
      <c r="B4" s="70"/>
      <c r="C4" s="70"/>
      <c r="D4" s="70"/>
      <c r="E4" s="70"/>
      <c r="F4" s="70"/>
      <c r="G4" s="70"/>
      <c r="H4" s="70"/>
      <c r="I4" s="70"/>
      <c r="J4" s="70"/>
      <c r="K4" s="70"/>
      <c r="L4" s="70"/>
      <c r="M4" s="70"/>
      <c r="N4" s="70"/>
      <c r="O4" s="70"/>
      <c r="P4" s="70"/>
      <c r="Q4" s="70"/>
      <c r="R4" s="70"/>
      <c r="S4" s="70"/>
      <c r="T4" s="70"/>
      <c r="U4" s="70"/>
      <c r="V4" s="70"/>
      <c r="W4" s="70"/>
      <c r="X4" s="70"/>
      <c r="Y4" s="70"/>
      <c r="Z4" s="70"/>
    </row>
    <row r="5" spans="1:26" ht="15" customHeight="1" x14ac:dyDescent="0.2">
      <c r="A5" s="70"/>
      <c r="B5" s="70"/>
      <c r="C5" s="70"/>
      <c r="D5" s="70"/>
      <c r="E5" s="70"/>
      <c r="F5" s="70"/>
      <c r="G5" s="70"/>
      <c r="H5" s="70"/>
      <c r="I5" s="70"/>
      <c r="J5" s="70"/>
      <c r="K5" s="70"/>
      <c r="L5" s="70"/>
      <c r="M5" s="70"/>
      <c r="N5" s="70"/>
      <c r="O5" s="70"/>
      <c r="P5" s="70"/>
      <c r="Q5" s="70"/>
      <c r="R5" s="70"/>
      <c r="S5" s="70"/>
      <c r="T5" s="70"/>
      <c r="U5" s="70"/>
      <c r="V5" s="70"/>
      <c r="W5" s="70"/>
      <c r="X5" s="70"/>
      <c r="Y5" s="70"/>
      <c r="Z5" s="70"/>
    </row>
    <row r="29" spans="6:11" x14ac:dyDescent="0.2">
      <c r="F29" s="71" t="str">
        <f>'DATA&amp;PIVOT1'!O29</f>
        <v>AVERAGE ANZIANITA' 5:00</v>
      </c>
      <c r="G29" s="71"/>
      <c r="H29" s="72"/>
      <c r="I29" s="72"/>
      <c r="J29" s="72"/>
      <c r="K29" s="71">
        <f>'DATA&amp;PIVOT1'!P29</f>
        <v>3</v>
      </c>
    </row>
    <row r="30" spans="6:11" x14ac:dyDescent="0.2">
      <c r="F30" s="71" t="str">
        <f>'DATA&amp;PIVOT1'!O30</f>
        <v>AVERAGE ANZIANITA' 20:00</v>
      </c>
      <c r="G30" s="71"/>
      <c r="H30" s="72"/>
      <c r="I30" s="72"/>
      <c r="J30" s="72"/>
      <c r="K30" s="73">
        <f>'DATA&amp;PIVOT1'!P30</f>
        <v>12.833333333333334</v>
      </c>
    </row>
    <row r="31" spans="6:11" x14ac:dyDescent="0.2">
      <c r="F31" s="71" t="str">
        <f>'DATA&amp;PIVOT1'!O31</f>
        <v>AVERAGE ANZIANITA' 40:00</v>
      </c>
      <c r="G31" s="71"/>
      <c r="H31" s="72"/>
      <c r="I31" s="72"/>
      <c r="J31" s="72"/>
      <c r="K31" s="71">
        <f>'DATA&amp;PIVOT1'!P31</f>
        <v>11</v>
      </c>
    </row>
  </sheetData>
  <mergeCells count="1">
    <mergeCell ref="A1:Z5"/>
  </mergeCells>
  <phoneticPr fontId="4" type="noConversion"/>
  <pageMargins left="0.7" right="0.7" top="0.75" bottom="0.75" header="0.3" footer="0.3"/>
  <pageSetup paperSize="9" orientation="portrait" horizontalDpi="1200" verticalDpi="1200" r:id="rId1"/>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6413F2-4092-4B3C-B647-B8779DA9F26D}">
  <sheetPr>
    <tabColor rgb="FFFFFF00"/>
  </sheetPr>
  <dimension ref="A1:BK166"/>
  <sheetViews>
    <sheetView topLeftCell="S25" workbookViewId="0">
      <selection activeCell="W4" sqref="W4"/>
    </sheetView>
  </sheetViews>
  <sheetFormatPr defaultRowHeight="14.25" x14ac:dyDescent="0.2"/>
  <cols>
    <col min="1" max="1" width="14.5" customWidth="1"/>
    <col min="2" max="2" width="14.625" customWidth="1"/>
    <col min="3" max="3" width="18.5" customWidth="1"/>
    <col min="4" max="4" width="16.25" customWidth="1"/>
    <col min="5" max="5" width="14" customWidth="1"/>
    <col min="6" max="6" width="8.25" customWidth="1"/>
    <col min="7" max="7" width="15.375" customWidth="1"/>
    <col min="8" max="8" width="13.625" customWidth="1"/>
    <col min="9" max="9" width="22.5" customWidth="1"/>
    <col min="10" max="10" width="18.625" customWidth="1"/>
    <col min="11" max="14" width="4.875" customWidth="1"/>
    <col min="15" max="15" width="19.625" bestFit="1" customWidth="1"/>
    <col min="16" max="16" width="14.375" bestFit="1" customWidth="1"/>
    <col min="17" max="18" width="7.875" bestFit="1" customWidth="1"/>
    <col min="19" max="19" width="10.125" bestFit="1" customWidth="1"/>
    <col min="20" max="22" width="4.875" customWidth="1"/>
    <col min="23" max="23" width="21.625" bestFit="1" customWidth="1"/>
    <col min="24" max="24" width="18.625" bestFit="1" customWidth="1"/>
    <col min="25" max="25" width="18.875" bestFit="1" customWidth="1"/>
    <col min="26" max="26" width="8" customWidth="1"/>
    <col min="27" max="27" width="9" customWidth="1"/>
    <col min="28" max="28" width="4.875" customWidth="1"/>
    <col min="29" max="29" width="22.875" customWidth="1"/>
    <col min="30" max="30" width="11.875" customWidth="1"/>
    <col min="31" max="31" width="4.875" customWidth="1"/>
    <col min="32" max="32" width="31" bestFit="1" customWidth="1"/>
    <col min="33" max="33" width="10.375" bestFit="1" customWidth="1"/>
    <col min="34" max="34" width="4.875" customWidth="1"/>
    <col min="35" max="35" width="35" bestFit="1" customWidth="1"/>
    <col min="36" max="37" width="10.375" bestFit="1" customWidth="1"/>
    <col min="38" max="38" width="4.375" bestFit="1" customWidth="1"/>
    <col min="39" max="39" width="14.375" bestFit="1" customWidth="1"/>
    <col min="40" max="40" width="10.375" bestFit="1" customWidth="1"/>
    <col min="41" max="43" width="4.375" bestFit="1" customWidth="1"/>
    <col min="44" max="45" width="5.25" bestFit="1" customWidth="1"/>
    <col min="46" max="47" width="4.375" bestFit="1" customWidth="1"/>
    <col min="48" max="51" width="5.25" bestFit="1" customWidth="1"/>
    <col min="52" max="52" width="9.875" bestFit="1" customWidth="1"/>
    <col min="53" max="54" width="6" bestFit="1" customWidth="1"/>
    <col min="55" max="55" width="5.25" bestFit="1" customWidth="1"/>
    <col min="56" max="58" width="6" bestFit="1" customWidth="1"/>
    <col min="59" max="59" width="17.625" bestFit="1" customWidth="1"/>
    <col min="60" max="60" width="14.375" bestFit="1" customWidth="1"/>
    <col min="61" max="62" width="9.625" bestFit="1" customWidth="1"/>
    <col min="63" max="63" width="10.125" bestFit="1" customWidth="1"/>
    <col min="64" max="64" width="11.125" bestFit="1" customWidth="1"/>
    <col min="65" max="65" width="9.75" bestFit="1" customWidth="1"/>
    <col min="66" max="66" width="19.75" bestFit="1" customWidth="1"/>
    <col min="67" max="67" width="10.125" bestFit="1" customWidth="1"/>
    <col min="68" max="68" width="9.75" bestFit="1" customWidth="1"/>
    <col min="69" max="69" width="19.75" bestFit="1" customWidth="1"/>
    <col min="70" max="71" width="10.125" bestFit="1" customWidth="1"/>
    <col min="72" max="72" width="14.25" bestFit="1" customWidth="1"/>
    <col min="73" max="73" width="13.5" bestFit="1" customWidth="1"/>
    <col min="74" max="74" width="18.75" bestFit="1" customWidth="1"/>
    <col min="75" max="75" width="18" bestFit="1" customWidth="1"/>
    <col min="76" max="109" width="10.625" bestFit="1" customWidth="1"/>
    <col min="110" max="110" width="10.125" bestFit="1" customWidth="1"/>
  </cols>
  <sheetData>
    <row r="1" spans="1:63" x14ac:dyDescent="0.2">
      <c r="A1" s="52" t="s">
        <v>134</v>
      </c>
      <c r="B1" s="53" t="s">
        <v>9</v>
      </c>
      <c r="C1" s="53" t="s">
        <v>8</v>
      </c>
      <c r="D1" s="53" t="s">
        <v>4</v>
      </c>
      <c r="E1" s="53" t="s">
        <v>5</v>
      </c>
      <c r="F1" s="53" t="s">
        <v>6</v>
      </c>
      <c r="G1" s="53" t="s">
        <v>7</v>
      </c>
      <c r="H1" s="39" t="s">
        <v>110</v>
      </c>
      <c r="I1" s="39" t="s">
        <v>111</v>
      </c>
      <c r="J1" s="39" t="s">
        <v>112</v>
      </c>
      <c r="O1" s="56" t="s">
        <v>140</v>
      </c>
      <c r="W1" t="s">
        <v>158</v>
      </c>
      <c r="AC1" t="s">
        <v>160</v>
      </c>
      <c r="AF1" t="s">
        <v>175</v>
      </c>
      <c r="AI1" t="s">
        <v>176</v>
      </c>
    </row>
    <row r="2" spans="1:63" x14ac:dyDescent="0.2">
      <c r="A2" s="2" t="s">
        <v>11</v>
      </c>
      <c r="B2" s="3">
        <v>31171</v>
      </c>
      <c r="C2" s="3">
        <v>41796</v>
      </c>
      <c r="D2" s="2" t="s">
        <v>2</v>
      </c>
      <c r="E2" s="4">
        <v>1676</v>
      </c>
      <c r="F2" s="1">
        <f t="shared" ref="F2:G30" ca="1" si="0">DATEDIF(B2,TODAY(),"y")</f>
        <v>37</v>
      </c>
      <c r="G2" s="1">
        <f t="shared" ca="1" si="0"/>
        <v>8</v>
      </c>
      <c r="H2" s="41">
        <v>0</v>
      </c>
      <c r="I2" s="1" t="s">
        <v>116</v>
      </c>
      <c r="J2" s="54">
        <v>0.83333333333333337</v>
      </c>
    </row>
    <row r="3" spans="1:63" x14ac:dyDescent="0.2">
      <c r="A3" s="2" t="s">
        <v>12</v>
      </c>
      <c r="B3" s="5">
        <v>35776</v>
      </c>
      <c r="C3" s="5">
        <v>43466</v>
      </c>
      <c r="D3" s="2" t="s">
        <v>2</v>
      </c>
      <c r="E3" s="6">
        <v>1252</v>
      </c>
      <c r="F3" s="1">
        <f t="shared" ca="1" si="0"/>
        <v>24</v>
      </c>
      <c r="G3" s="1">
        <f t="shared" ca="1" si="0"/>
        <v>3</v>
      </c>
      <c r="H3" s="41">
        <v>0</v>
      </c>
      <c r="I3" s="1" t="s">
        <v>116</v>
      </c>
      <c r="J3" s="54">
        <v>0.20833333333333334</v>
      </c>
      <c r="O3" s="44" t="s">
        <v>139</v>
      </c>
      <c r="P3" s="44" t="s">
        <v>137</v>
      </c>
      <c r="W3" s="78" t="s">
        <v>135</v>
      </c>
      <c r="X3" s="68" t="s">
        <v>142</v>
      </c>
      <c r="Y3" s="68" t="s">
        <v>141</v>
      </c>
      <c r="AC3" s="48" t="s">
        <v>159</v>
      </c>
      <c r="AD3" s="49" t="s">
        <v>110</v>
      </c>
      <c r="AE3" s="49"/>
      <c r="AF3" s="48" t="s">
        <v>159</v>
      </c>
      <c r="AG3" s="49" t="s">
        <v>5</v>
      </c>
    </row>
    <row r="4" spans="1:63" x14ac:dyDescent="0.2">
      <c r="A4" s="2" t="s">
        <v>13</v>
      </c>
      <c r="B4" s="3">
        <v>30674</v>
      </c>
      <c r="C4" s="3">
        <v>39453</v>
      </c>
      <c r="D4" s="2" t="s">
        <v>0</v>
      </c>
      <c r="E4" s="4">
        <v>1650</v>
      </c>
      <c r="F4" s="1">
        <f t="shared" ca="1" si="0"/>
        <v>38</v>
      </c>
      <c r="G4" s="1">
        <f t="shared" ca="1" si="0"/>
        <v>14</v>
      </c>
      <c r="H4" s="41">
        <v>0</v>
      </c>
      <c r="I4" s="1" t="s">
        <v>113</v>
      </c>
      <c r="J4" s="54">
        <v>0.83333333333333337</v>
      </c>
      <c r="O4" s="44" t="s">
        <v>135</v>
      </c>
      <c r="P4" s="40">
        <v>0.20833333333333334</v>
      </c>
      <c r="Q4" s="40">
        <v>0.83333333333333337</v>
      </c>
      <c r="R4" t="s">
        <v>138</v>
      </c>
      <c r="S4" t="s">
        <v>136</v>
      </c>
      <c r="W4" s="79" t="s">
        <v>0</v>
      </c>
      <c r="X4" s="68">
        <v>0</v>
      </c>
      <c r="Y4" s="68">
        <v>1467.7777777777778</v>
      </c>
      <c r="AC4" s="46" t="s">
        <v>118</v>
      </c>
      <c r="AD4" s="47">
        <f>_xlfn.XLOOKUP(AC4,$W$7:$W$19,$X$7:$X$19,0,0)</f>
        <v>10160</v>
      </c>
      <c r="AF4" s="46" t="s">
        <v>118</v>
      </c>
      <c r="AG4" s="47">
        <f>_xlfn.XLOOKUP(AF4,$W$7:$W$19,$Y$7:$Y$19,0,0)</f>
        <v>1545</v>
      </c>
      <c r="AI4" s="46" t="s">
        <v>116</v>
      </c>
      <c r="AJ4" s="47">
        <f>_xlfn.XLOOKUP(AI4,W23:W26,Y23:Y26,0,0)</f>
        <v>1486.625</v>
      </c>
      <c r="AM4" s="48" t="s">
        <v>0</v>
      </c>
      <c r="AN4" s="49"/>
      <c r="AO4" s="49"/>
      <c r="BG4" s="44" t="s">
        <v>141</v>
      </c>
      <c r="BH4" s="44" t="s">
        <v>137</v>
      </c>
    </row>
    <row r="5" spans="1:63" x14ac:dyDescent="0.2">
      <c r="A5" s="2" t="s">
        <v>14</v>
      </c>
      <c r="B5" s="5">
        <v>32906</v>
      </c>
      <c r="C5" s="5">
        <v>43831</v>
      </c>
      <c r="D5" s="2" t="s">
        <v>2</v>
      </c>
      <c r="E5" s="6">
        <v>1250</v>
      </c>
      <c r="F5" s="1">
        <f t="shared" ca="1" si="0"/>
        <v>32</v>
      </c>
      <c r="G5" s="1">
        <f t="shared" ca="1" si="0"/>
        <v>2</v>
      </c>
      <c r="H5" s="41">
        <v>0</v>
      </c>
      <c r="I5" s="1" t="s">
        <v>116</v>
      </c>
      <c r="J5" s="37">
        <v>1.6666666666666667</v>
      </c>
      <c r="O5" s="45">
        <v>0</v>
      </c>
      <c r="P5" s="67"/>
      <c r="Q5" s="67"/>
      <c r="R5" s="67">
        <v>2</v>
      </c>
      <c r="S5" s="67">
        <v>2</v>
      </c>
      <c r="W5" s="80" t="s">
        <v>113</v>
      </c>
      <c r="X5" s="68">
        <v>0</v>
      </c>
      <c r="Y5" s="68">
        <v>1467.7777777777778</v>
      </c>
      <c r="AC5" s="46" t="s">
        <v>161</v>
      </c>
      <c r="AD5" s="47">
        <f t="shared" ref="AD5:AD23" si="1">_xlfn.XLOOKUP(AC5,$W$7:$W$19,$X$7:$X$19,0,0)</f>
        <v>0</v>
      </c>
      <c r="AF5" s="46" t="s">
        <v>161</v>
      </c>
      <c r="AG5" s="47">
        <f t="shared" ref="AG5:AG23" si="2">_xlfn.XLOOKUP(AF5,$W$7:$W$19,$Y$7:$Y$19,0,0)</f>
        <v>0</v>
      </c>
      <c r="AI5" s="46" t="s">
        <v>115</v>
      </c>
      <c r="AJ5" s="47">
        <v>1509</v>
      </c>
      <c r="AM5" s="46" t="s">
        <v>113</v>
      </c>
      <c r="AN5" s="47">
        <f>_xlfn.XLOOKUP(AM5,W5,GETPIVOTDATA("Average of Stipendio",$W$3,"Settore","Amministrazione","Regione_operativa","Veneto"),0,0)</f>
        <v>1467.7777777777778</v>
      </c>
      <c r="BH5" s="40">
        <v>0.20833333333333334</v>
      </c>
      <c r="BI5" s="40">
        <v>0.83333333333333337</v>
      </c>
      <c r="BJ5" t="s">
        <v>138</v>
      </c>
      <c r="BK5" t="s">
        <v>136</v>
      </c>
    </row>
    <row r="6" spans="1:63" x14ac:dyDescent="0.2">
      <c r="A6" s="2" t="s">
        <v>15</v>
      </c>
      <c r="B6" s="3">
        <v>20611</v>
      </c>
      <c r="C6" s="3">
        <v>31872</v>
      </c>
      <c r="D6" s="2" t="s">
        <v>1</v>
      </c>
      <c r="E6" s="4">
        <v>3680</v>
      </c>
      <c r="F6" s="1">
        <f t="shared" ca="1" si="0"/>
        <v>66</v>
      </c>
      <c r="G6" s="1">
        <f t="shared" ca="1" si="0"/>
        <v>35</v>
      </c>
      <c r="H6" s="41">
        <v>0</v>
      </c>
      <c r="I6" s="1" t="s">
        <v>115</v>
      </c>
      <c r="J6" s="37">
        <v>1.6666666666666667</v>
      </c>
      <c r="O6" s="45">
        <v>1</v>
      </c>
      <c r="P6" s="67"/>
      <c r="Q6" s="67"/>
      <c r="R6" s="67">
        <v>1</v>
      </c>
      <c r="S6" s="67">
        <v>1</v>
      </c>
      <c r="W6" s="79" t="s">
        <v>10</v>
      </c>
      <c r="X6" s="68">
        <v>26223.941176470587</v>
      </c>
      <c r="Y6" s="68">
        <v>2691.1764705882351</v>
      </c>
      <c r="AC6" s="46" t="s">
        <v>130</v>
      </c>
      <c r="AD6" s="47">
        <f t="shared" si="1"/>
        <v>19000</v>
      </c>
      <c r="AF6" s="46" t="s">
        <v>130</v>
      </c>
      <c r="AG6" s="47">
        <f t="shared" si="2"/>
        <v>3200</v>
      </c>
      <c r="AI6" s="46" t="s">
        <v>114</v>
      </c>
      <c r="AJ6" s="47">
        <v>1661.8571428571429</v>
      </c>
      <c r="BG6" s="44" t="s">
        <v>135</v>
      </c>
    </row>
    <row r="7" spans="1:63" x14ac:dyDescent="0.2">
      <c r="A7" s="2" t="s">
        <v>16</v>
      </c>
      <c r="B7" s="3">
        <v>31053</v>
      </c>
      <c r="C7" s="3">
        <v>40303</v>
      </c>
      <c r="D7" s="2" t="s">
        <v>2</v>
      </c>
      <c r="E7" s="4">
        <v>1623</v>
      </c>
      <c r="F7" s="1">
        <f t="shared" ca="1" si="0"/>
        <v>37</v>
      </c>
      <c r="G7" s="1">
        <f t="shared" ca="1" si="0"/>
        <v>12</v>
      </c>
      <c r="H7" s="41">
        <v>0</v>
      </c>
      <c r="I7" s="1" t="s">
        <v>113</v>
      </c>
      <c r="J7" s="54">
        <v>0.83333333333333337</v>
      </c>
      <c r="O7" s="45">
        <v>2</v>
      </c>
      <c r="P7" s="67">
        <v>1</v>
      </c>
      <c r="Q7" s="67"/>
      <c r="R7" s="67">
        <v>6</v>
      </c>
      <c r="S7" s="67">
        <v>7</v>
      </c>
      <c r="W7" s="80" t="s">
        <v>118</v>
      </c>
      <c r="X7" s="68">
        <v>10160</v>
      </c>
      <c r="Y7" s="68">
        <v>1545</v>
      </c>
      <c r="AC7" s="46" t="s">
        <v>162</v>
      </c>
      <c r="AD7" s="47">
        <f t="shared" si="1"/>
        <v>0</v>
      </c>
      <c r="AF7" s="46" t="s">
        <v>162</v>
      </c>
      <c r="AG7" s="47">
        <f t="shared" si="2"/>
        <v>0</v>
      </c>
      <c r="AI7" s="46" t="s">
        <v>113</v>
      </c>
      <c r="AJ7" s="47">
        <v>1331.8181818181818</v>
      </c>
      <c r="BG7" s="45">
        <v>0</v>
      </c>
      <c r="BH7" s="76"/>
      <c r="BI7" s="76"/>
      <c r="BJ7" s="76">
        <v>400</v>
      </c>
      <c r="BK7" s="76">
        <v>400</v>
      </c>
    </row>
    <row r="8" spans="1:63" x14ac:dyDescent="0.2">
      <c r="A8" s="2" t="s">
        <v>17</v>
      </c>
      <c r="B8" s="3">
        <v>33657</v>
      </c>
      <c r="C8" s="3">
        <v>40548</v>
      </c>
      <c r="D8" s="2" t="s">
        <v>10</v>
      </c>
      <c r="E8" s="4">
        <v>2584</v>
      </c>
      <c r="F8" s="1">
        <f t="shared" ca="1" si="0"/>
        <v>30</v>
      </c>
      <c r="G8" s="1">
        <f t="shared" ca="1" si="0"/>
        <v>11</v>
      </c>
      <c r="H8" s="41">
        <v>15000</v>
      </c>
      <c r="I8" s="1" t="s">
        <v>116</v>
      </c>
      <c r="J8" s="37">
        <v>1.6666666666666667</v>
      </c>
      <c r="O8" s="45">
        <v>3</v>
      </c>
      <c r="P8" s="67">
        <v>1</v>
      </c>
      <c r="Q8" s="67"/>
      <c r="R8" s="67">
        <v>2</v>
      </c>
      <c r="S8" s="67">
        <v>3</v>
      </c>
      <c r="W8" s="80" t="s">
        <v>130</v>
      </c>
      <c r="X8" s="68">
        <v>19000</v>
      </c>
      <c r="Y8" s="68">
        <v>3200</v>
      </c>
      <c r="AC8" s="46" t="s">
        <v>163</v>
      </c>
      <c r="AD8" s="47">
        <f t="shared" si="1"/>
        <v>0</v>
      </c>
      <c r="AF8" s="46" t="s">
        <v>163</v>
      </c>
      <c r="AG8" s="47">
        <f t="shared" si="2"/>
        <v>0</v>
      </c>
      <c r="AM8" s="48" t="s">
        <v>1</v>
      </c>
      <c r="AN8" s="49"/>
      <c r="AO8" s="49"/>
      <c r="BG8" s="45">
        <v>1</v>
      </c>
      <c r="BH8" s="76"/>
      <c r="BI8" s="76"/>
      <c r="BJ8" s="76">
        <v>1000</v>
      </c>
      <c r="BK8" s="76">
        <v>1000</v>
      </c>
    </row>
    <row r="9" spans="1:63" x14ac:dyDescent="0.2">
      <c r="A9" s="2" t="s">
        <v>18</v>
      </c>
      <c r="B9" s="3">
        <v>34399</v>
      </c>
      <c r="C9" s="3">
        <v>43022</v>
      </c>
      <c r="D9" s="2" t="s">
        <v>0</v>
      </c>
      <c r="E9" s="4">
        <v>1280</v>
      </c>
      <c r="F9" s="1">
        <f t="shared" ca="1" si="0"/>
        <v>28</v>
      </c>
      <c r="G9" s="1">
        <f t="shared" ca="1" si="0"/>
        <v>5</v>
      </c>
      <c r="H9" s="41">
        <v>0</v>
      </c>
      <c r="I9" s="1" t="s">
        <v>113</v>
      </c>
      <c r="J9" s="37">
        <v>1.6666666666666667</v>
      </c>
      <c r="O9" s="45">
        <v>4</v>
      </c>
      <c r="P9" s="67">
        <v>1</v>
      </c>
      <c r="Q9" s="67">
        <v>1</v>
      </c>
      <c r="R9" s="67">
        <v>4</v>
      </c>
      <c r="S9" s="67">
        <v>6</v>
      </c>
      <c r="W9" s="80" t="s">
        <v>116</v>
      </c>
      <c r="X9" s="68">
        <v>23546.5</v>
      </c>
      <c r="Y9" s="68">
        <v>2342</v>
      </c>
      <c r="AC9" s="46" t="s">
        <v>116</v>
      </c>
      <c r="AD9" s="47">
        <f t="shared" si="1"/>
        <v>23546.5</v>
      </c>
      <c r="AF9" s="46" t="s">
        <v>116</v>
      </c>
      <c r="AG9" s="47">
        <f t="shared" si="2"/>
        <v>2342</v>
      </c>
      <c r="AM9" s="46" t="s">
        <v>115</v>
      </c>
      <c r="AN9" s="47">
        <f>_xlfn.XLOOKUP(AM9,W21,GETPIVOTDATA("Average of Stipendio",$W$3,"Settore","Direzione","Regione_operativa","Lombardia"),0,0)</f>
        <v>3478.5</v>
      </c>
      <c r="BG9" s="45">
        <v>2</v>
      </c>
      <c r="BH9" s="76">
        <v>1230</v>
      </c>
      <c r="BI9" s="76"/>
      <c r="BJ9" s="76">
        <v>1338.6666666666667</v>
      </c>
      <c r="BK9" s="76">
        <v>1323.1428571428571</v>
      </c>
    </row>
    <row r="10" spans="1:63" x14ac:dyDescent="0.2">
      <c r="A10" s="2" t="s">
        <v>19</v>
      </c>
      <c r="B10" s="3">
        <v>22207</v>
      </c>
      <c r="C10" s="3">
        <v>35313</v>
      </c>
      <c r="D10" s="2" t="s">
        <v>2</v>
      </c>
      <c r="E10" s="4">
        <v>1750</v>
      </c>
      <c r="F10" s="1">
        <f t="shared" ca="1" si="0"/>
        <v>62</v>
      </c>
      <c r="G10" s="1">
        <f t="shared" ca="1" si="0"/>
        <v>26</v>
      </c>
      <c r="H10" s="41">
        <v>0</v>
      </c>
      <c r="I10" s="1" t="s">
        <v>116</v>
      </c>
      <c r="J10" s="37">
        <v>1.6666666666666667</v>
      </c>
      <c r="O10" s="45">
        <v>5</v>
      </c>
      <c r="P10" s="67"/>
      <c r="Q10" s="67">
        <v>1</v>
      </c>
      <c r="R10" s="67">
        <v>5</v>
      </c>
      <c r="S10" s="67">
        <v>6</v>
      </c>
      <c r="W10" s="80" t="s">
        <v>120</v>
      </c>
      <c r="X10" s="68">
        <v>19330</v>
      </c>
      <c r="Y10" s="68">
        <v>1414</v>
      </c>
      <c r="AC10" s="46" t="s">
        <v>164</v>
      </c>
      <c r="AD10" s="47">
        <f t="shared" si="1"/>
        <v>0</v>
      </c>
      <c r="AF10" s="46" t="s">
        <v>164</v>
      </c>
      <c r="AG10" s="47">
        <f t="shared" si="2"/>
        <v>0</v>
      </c>
      <c r="BG10" s="45">
        <v>3</v>
      </c>
      <c r="BH10" s="76">
        <v>1252</v>
      </c>
      <c r="BI10" s="76"/>
      <c r="BJ10" s="76">
        <v>1271.5</v>
      </c>
      <c r="BK10" s="76">
        <v>1265</v>
      </c>
    </row>
    <row r="11" spans="1:63" x14ac:dyDescent="0.2">
      <c r="A11" s="2" t="s">
        <v>20</v>
      </c>
      <c r="B11" s="3">
        <v>32868</v>
      </c>
      <c r="C11" s="3">
        <v>41279</v>
      </c>
      <c r="D11" s="2" t="s">
        <v>2</v>
      </c>
      <c r="E11" s="4">
        <v>1476</v>
      </c>
      <c r="F11" s="1">
        <f t="shared" ca="1" si="0"/>
        <v>32</v>
      </c>
      <c r="G11" s="1">
        <f t="shared" ca="1" si="0"/>
        <v>9</v>
      </c>
      <c r="H11" s="41">
        <v>0</v>
      </c>
      <c r="I11" s="1" t="s">
        <v>113</v>
      </c>
      <c r="J11" s="37">
        <v>1.6666666666666667</v>
      </c>
      <c r="O11" s="45">
        <v>6</v>
      </c>
      <c r="P11" s="67"/>
      <c r="Q11" s="67"/>
      <c r="R11" s="67">
        <v>1</v>
      </c>
      <c r="S11" s="67">
        <v>1</v>
      </c>
      <c r="W11" s="80" t="s">
        <v>115</v>
      </c>
      <c r="X11" s="68">
        <v>43436</v>
      </c>
      <c r="Y11" s="68">
        <v>4900</v>
      </c>
      <c r="AC11" s="46" t="s">
        <v>120</v>
      </c>
      <c r="AD11" s="47">
        <f t="shared" si="1"/>
        <v>19330</v>
      </c>
      <c r="AF11" s="46" t="s">
        <v>120</v>
      </c>
      <c r="AG11" s="47">
        <f t="shared" si="2"/>
        <v>1414</v>
      </c>
      <c r="BG11" s="45">
        <v>4</v>
      </c>
      <c r="BH11" s="76">
        <v>1245</v>
      </c>
      <c r="BI11" s="76">
        <v>1270</v>
      </c>
      <c r="BJ11" s="76">
        <v>1701</v>
      </c>
      <c r="BK11" s="76">
        <v>1553.1666666666667</v>
      </c>
    </row>
    <row r="12" spans="1:63" x14ac:dyDescent="0.2">
      <c r="A12" s="2" t="s">
        <v>21</v>
      </c>
      <c r="B12" s="3">
        <v>25264</v>
      </c>
      <c r="C12" s="3">
        <v>32999</v>
      </c>
      <c r="D12" s="2" t="s">
        <v>1</v>
      </c>
      <c r="E12" s="4">
        <v>3277</v>
      </c>
      <c r="F12" s="1">
        <f t="shared" ca="1" si="0"/>
        <v>53</v>
      </c>
      <c r="G12" s="1">
        <f t="shared" ca="1" si="0"/>
        <v>32</v>
      </c>
      <c r="H12" s="41">
        <v>0</v>
      </c>
      <c r="I12" s="1" t="s">
        <v>115</v>
      </c>
      <c r="J12" s="37">
        <v>1.6666666666666667</v>
      </c>
      <c r="O12" s="45">
        <v>8</v>
      </c>
      <c r="P12" s="67"/>
      <c r="Q12" s="67">
        <v>1</v>
      </c>
      <c r="R12" s="67">
        <v>1</v>
      </c>
      <c r="S12" s="67">
        <v>2</v>
      </c>
      <c r="W12" s="80" t="s">
        <v>117</v>
      </c>
      <c r="X12" s="68">
        <v>34003</v>
      </c>
      <c r="Y12" s="68">
        <v>1560</v>
      </c>
      <c r="AC12" s="46" t="s">
        <v>115</v>
      </c>
      <c r="AD12" s="47">
        <f t="shared" si="1"/>
        <v>43436</v>
      </c>
      <c r="AF12" s="46" t="s">
        <v>115</v>
      </c>
      <c r="AG12" s="47">
        <f t="shared" si="2"/>
        <v>4900</v>
      </c>
      <c r="BG12" s="45">
        <v>5</v>
      </c>
      <c r="BH12" s="76"/>
      <c r="BI12" s="76">
        <v>1600</v>
      </c>
      <c r="BJ12" s="76">
        <v>1361</v>
      </c>
      <c r="BK12" s="76">
        <v>1400.8333333333333</v>
      </c>
    </row>
    <row r="13" spans="1:63" x14ac:dyDescent="0.2">
      <c r="A13" s="2" t="s">
        <v>22</v>
      </c>
      <c r="B13" s="3">
        <v>24583</v>
      </c>
      <c r="C13" s="3">
        <v>36165</v>
      </c>
      <c r="D13" s="2" t="s">
        <v>2</v>
      </c>
      <c r="E13" s="4">
        <v>1670</v>
      </c>
      <c r="F13" s="1">
        <f t="shared" ca="1" si="0"/>
        <v>55</v>
      </c>
      <c r="G13" s="1">
        <f t="shared" ca="1" si="0"/>
        <v>23</v>
      </c>
      <c r="H13" s="41">
        <v>0</v>
      </c>
      <c r="I13" s="1" t="s">
        <v>114</v>
      </c>
      <c r="J13" s="54">
        <v>0.83333333333333337</v>
      </c>
      <c r="O13" s="45">
        <v>9</v>
      </c>
      <c r="P13" s="67"/>
      <c r="Q13" s="67"/>
      <c r="R13" s="67">
        <v>3</v>
      </c>
      <c r="S13" s="67">
        <v>3</v>
      </c>
      <c r="W13" s="80" t="s">
        <v>119</v>
      </c>
      <c r="X13" s="68">
        <v>21427</v>
      </c>
      <c r="Y13" s="68">
        <v>3181</v>
      </c>
      <c r="AC13" s="46" t="s">
        <v>117</v>
      </c>
      <c r="AD13" s="47">
        <f t="shared" si="1"/>
        <v>34003</v>
      </c>
      <c r="AF13" s="46" t="s">
        <v>117</v>
      </c>
      <c r="AG13" s="47">
        <f t="shared" si="2"/>
        <v>1560</v>
      </c>
      <c r="BG13" s="45">
        <v>6</v>
      </c>
      <c r="BH13" s="76"/>
      <c r="BI13" s="76"/>
      <c r="BJ13" s="76">
        <v>1414</v>
      </c>
      <c r="BK13" s="76">
        <v>1414</v>
      </c>
    </row>
    <row r="14" spans="1:63" x14ac:dyDescent="0.2">
      <c r="A14" s="2" t="s">
        <v>23</v>
      </c>
      <c r="B14" s="5">
        <v>32894</v>
      </c>
      <c r="C14" s="5">
        <v>42856</v>
      </c>
      <c r="D14" s="2" t="s">
        <v>2</v>
      </c>
      <c r="E14" s="6">
        <v>1340</v>
      </c>
      <c r="F14" s="1">
        <f t="shared" ca="1" si="0"/>
        <v>32</v>
      </c>
      <c r="G14" s="1">
        <f t="shared" ca="1" si="0"/>
        <v>5</v>
      </c>
      <c r="H14" s="41">
        <v>0</v>
      </c>
      <c r="I14" s="1" t="s">
        <v>115</v>
      </c>
      <c r="J14" s="37">
        <v>1.6666666666666667</v>
      </c>
      <c r="O14" s="45">
        <v>10</v>
      </c>
      <c r="P14" s="67"/>
      <c r="Q14" s="67"/>
      <c r="R14" s="67">
        <v>3</v>
      </c>
      <c r="S14" s="67">
        <v>3</v>
      </c>
      <c r="W14" s="80" t="s">
        <v>133</v>
      </c>
      <c r="X14" s="68">
        <v>45214</v>
      </c>
      <c r="Y14" s="68">
        <v>4300</v>
      </c>
      <c r="AC14" s="46" t="s">
        <v>119</v>
      </c>
      <c r="AD14" s="47">
        <f t="shared" si="1"/>
        <v>21427</v>
      </c>
      <c r="AF14" s="46" t="s">
        <v>119</v>
      </c>
      <c r="AG14" s="47">
        <f t="shared" si="2"/>
        <v>3181</v>
      </c>
      <c r="BG14" s="45">
        <v>8</v>
      </c>
      <c r="BH14" s="76"/>
      <c r="BI14" s="76">
        <v>1676</v>
      </c>
      <c r="BJ14" s="76">
        <v>1414</v>
      </c>
      <c r="BK14" s="76">
        <v>1545</v>
      </c>
    </row>
    <row r="15" spans="1:63" x14ac:dyDescent="0.2">
      <c r="A15" s="2" t="s">
        <v>24</v>
      </c>
      <c r="B15" s="3">
        <v>28089</v>
      </c>
      <c r="C15" s="3">
        <v>36531</v>
      </c>
      <c r="D15" s="2" t="s">
        <v>0</v>
      </c>
      <c r="E15" s="4">
        <v>1599</v>
      </c>
      <c r="F15" s="1">
        <f t="shared" ca="1" si="0"/>
        <v>45</v>
      </c>
      <c r="G15" s="1">
        <f t="shared" ca="1" si="0"/>
        <v>22</v>
      </c>
      <c r="H15" s="41">
        <v>0</v>
      </c>
      <c r="I15" s="1" t="s">
        <v>113</v>
      </c>
      <c r="J15" s="37">
        <v>1.6666666666666667</v>
      </c>
      <c r="O15" s="45">
        <v>11</v>
      </c>
      <c r="P15" s="67"/>
      <c r="Q15" s="67">
        <v>1</v>
      </c>
      <c r="R15" s="67">
        <v>3</v>
      </c>
      <c r="S15" s="67">
        <v>4</v>
      </c>
      <c r="W15" s="80" t="s">
        <v>121</v>
      </c>
      <c r="X15" s="68">
        <v>34759</v>
      </c>
      <c r="Y15" s="68">
        <v>400</v>
      </c>
      <c r="AC15" s="46" t="s">
        <v>133</v>
      </c>
      <c r="AD15" s="47">
        <f t="shared" si="1"/>
        <v>45214</v>
      </c>
      <c r="AF15" s="46" t="s">
        <v>133</v>
      </c>
      <c r="AG15" s="47">
        <f t="shared" si="2"/>
        <v>4300</v>
      </c>
      <c r="BG15" s="45">
        <v>9</v>
      </c>
      <c r="BH15" s="76"/>
      <c r="BI15" s="76"/>
      <c r="BJ15" s="76">
        <v>2030</v>
      </c>
      <c r="BK15" s="76">
        <v>2030</v>
      </c>
    </row>
    <row r="16" spans="1:63" x14ac:dyDescent="0.2">
      <c r="A16" s="2" t="s">
        <v>25</v>
      </c>
      <c r="B16" s="3">
        <v>34930</v>
      </c>
      <c r="C16" s="3">
        <v>42374</v>
      </c>
      <c r="D16" s="2" t="s">
        <v>2</v>
      </c>
      <c r="E16" s="4">
        <v>1414</v>
      </c>
      <c r="F16" s="1">
        <f t="shared" ca="1" si="0"/>
        <v>27</v>
      </c>
      <c r="G16" s="1">
        <f t="shared" ca="1" si="0"/>
        <v>6</v>
      </c>
      <c r="H16" s="41">
        <v>0</v>
      </c>
      <c r="I16" s="1" t="s">
        <v>113</v>
      </c>
      <c r="J16" s="37">
        <v>1.6666666666666667</v>
      </c>
      <c r="O16" s="45">
        <v>12</v>
      </c>
      <c r="P16" s="67"/>
      <c r="Q16" s="67">
        <v>2</v>
      </c>
      <c r="R16" s="67">
        <v>1</v>
      </c>
      <c r="S16" s="67">
        <v>3</v>
      </c>
      <c r="W16" s="80" t="s">
        <v>122</v>
      </c>
      <c r="X16" s="68">
        <v>35019.5</v>
      </c>
      <c r="Y16" s="68">
        <v>4102</v>
      </c>
      <c r="AC16" s="46" t="s">
        <v>121</v>
      </c>
      <c r="AD16" s="47">
        <f t="shared" si="1"/>
        <v>34759</v>
      </c>
      <c r="AF16" s="46" t="s">
        <v>121</v>
      </c>
      <c r="AG16" s="47">
        <f t="shared" si="2"/>
        <v>400</v>
      </c>
      <c r="BG16" s="45">
        <v>10</v>
      </c>
      <c r="BH16" s="76"/>
      <c r="BI16" s="76"/>
      <c r="BJ16" s="76">
        <v>2465.3333333333335</v>
      </c>
      <c r="BK16" s="76">
        <v>2465.3333333333335</v>
      </c>
    </row>
    <row r="17" spans="1:63" x14ac:dyDescent="0.2">
      <c r="A17" s="2" t="s">
        <v>26</v>
      </c>
      <c r="B17" s="3">
        <v>31736</v>
      </c>
      <c r="C17" s="3">
        <v>40548</v>
      </c>
      <c r="D17" s="2" t="s">
        <v>0</v>
      </c>
      <c r="E17" s="4">
        <v>1537</v>
      </c>
      <c r="F17" s="1">
        <f t="shared" ca="1" si="0"/>
        <v>35</v>
      </c>
      <c r="G17" s="1">
        <f t="shared" ca="1" si="0"/>
        <v>11</v>
      </c>
      <c r="H17" s="41">
        <v>0</v>
      </c>
      <c r="I17" s="1" t="s">
        <v>113</v>
      </c>
      <c r="J17" s="54">
        <v>0.83333333333333337</v>
      </c>
      <c r="O17" s="45">
        <v>14</v>
      </c>
      <c r="P17" s="67"/>
      <c r="Q17" s="67">
        <v>3</v>
      </c>
      <c r="R17" s="67">
        <v>2</v>
      </c>
      <c r="S17" s="67">
        <v>5</v>
      </c>
      <c r="W17" s="80" t="s">
        <v>131</v>
      </c>
      <c r="X17" s="68">
        <v>14000</v>
      </c>
      <c r="Y17" s="68">
        <v>2800</v>
      </c>
      <c r="AC17" s="46" t="s">
        <v>122</v>
      </c>
      <c r="AD17" s="47">
        <f t="shared" si="1"/>
        <v>35019.5</v>
      </c>
      <c r="AF17" s="46" t="s">
        <v>122</v>
      </c>
      <c r="AG17" s="47">
        <f t="shared" si="2"/>
        <v>4102</v>
      </c>
      <c r="BG17" s="45">
        <v>11</v>
      </c>
      <c r="BH17" s="76"/>
      <c r="BI17" s="76">
        <v>1537</v>
      </c>
      <c r="BJ17" s="76">
        <v>1845.6666666666667</v>
      </c>
      <c r="BK17" s="76">
        <v>1768.5</v>
      </c>
    </row>
    <row r="18" spans="1:63" x14ac:dyDescent="0.2">
      <c r="A18" s="2" t="s">
        <v>27</v>
      </c>
      <c r="B18" s="3">
        <v>29106</v>
      </c>
      <c r="C18" s="3">
        <v>37261</v>
      </c>
      <c r="D18" s="2" t="s">
        <v>2</v>
      </c>
      <c r="E18" s="4">
        <v>2152</v>
      </c>
      <c r="F18" s="1">
        <f t="shared" ca="1" si="0"/>
        <v>43</v>
      </c>
      <c r="G18" s="1">
        <f t="shared" ca="1" si="0"/>
        <v>20</v>
      </c>
      <c r="H18" s="41">
        <v>0</v>
      </c>
      <c r="I18" s="1" t="s">
        <v>116</v>
      </c>
      <c r="J18" s="37">
        <v>1.6666666666666667</v>
      </c>
      <c r="O18" s="45">
        <v>15</v>
      </c>
      <c r="P18" s="67"/>
      <c r="Q18" s="67">
        <v>1</v>
      </c>
      <c r="R18" s="67"/>
      <c r="S18" s="67">
        <v>1</v>
      </c>
      <c r="W18" s="80" t="s">
        <v>132</v>
      </c>
      <c r="X18" s="68">
        <v>12040</v>
      </c>
      <c r="Y18" s="68">
        <v>2000</v>
      </c>
      <c r="AC18" s="46" t="s">
        <v>131</v>
      </c>
      <c r="AD18" s="47">
        <f t="shared" si="1"/>
        <v>14000</v>
      </c>
      <c r="AF18" s="46" t="s">
        <v>131</v>
      </c>
      <c r="AG18" s="47">
        <f t="shared" si="2"/>
        <v>2800</v>
      </c>
      <c r="BG18" s="45">
        <v>12</v>
      </c>
      <c r="BH18" s="76"/>
      <c r="BI18" s="76">
        <v>1536.5</v>
      </c>
      <c r="BJ18" s="76">
        <v>1545</v>
      </c>
      <c r="BK18" s="76">
        <v>1539.3333333333333</v>
      </c>
    </row>
    <row r="19" spans="1:63" x14ac:dyDescent="0.2">
      <c r="A19" s="2" t="s">
        <v>28</v>
      </c>
      <c r="B19" s="5">
        <v>34431</v>
      </c>
      <c r="C19" s="5">
        <v>43831</v>
      </c>
      <c r="D19" s="2" t="s">
        <v>2</v>
      </c>
      <c r="E19" s="6">
        <v>1250</v>
      </c>
      <c r="F19" s="1">
        <f t="shared" ca="1" si="0"/>
        <v>28</v>
      </c>
      <c r="G19" s="1">
        <f t="shared" ca="1" si="0"/>
        <v>2</v>
      </c>
      <c r="H19" s="41">
        <v>0</v>
      </c>
      <c r="I19" s="1" t="s">
        <v>113</v>
      </c>
      <c r="J19" s="37">
        <v>1.6666666666666667</v>
      </c>
      <c r="O19" s="45">
        <v>20</v>
      </c>
      <c r="P19" s="67"/>
      <c r="Q19" s="67"/>
      <c r="R19" s="67">
        <v>1</v>
      </c>
      <c r="S19" s="67">
        <v>1</v>
      </c>
      <c r="W19" s="80" t="s">
        <v>113</v>
      </c>
      <c r="X19" s="68">
        <v>32452</v>
      </c>
      <c r="Y19" s="68">
        <v>1200</v>
      </c>
      <c r="AC19" s="46" t="s">
        <v>165</v>
      </c>
      <c r="AD19" s="47">
        <f t="shared" si="1"/>
        <v>0</v>
      </c>
      <c r="AF19" s="46" t="s">
        <v>165</v>
      </c>
      <c r="AG19" s="47">
        <f t="shared" si="2"/>
        <v>0</v>
      </c>
      <c r="BG19" s="45">
        <v>14</v>
      </c>
      <c r="BH19" s="76"/>
      <c r="BI19" s="76">
        <v>1972.6666666666667</v>
      </c>
      <c r="BJ19" s="76">
        <v>1532</v>
      </c>
      <c r="BK19" s="76">
        <v>1796.4</v>
      </c>
    </row>
    <row r="20" spans="1:63" x14ac:dyDescent="0.2">
      <c r="A20" s="2" t="s">
        <v>29</v>
      </c>
      <c r="B20" s="5">
        <v>33654</v>
      </c>
      <c r="C20" s="5">
        <v>42826</v>
      </c>
      <c r="D20" s="2" t="s">
        <v>2</v>
      </c>
      <c r="E20" s="6">
        <v>1370</v>
      </c>
      <c r="F20" s="1">
        <f t="shared" ca="1" si="0"/>
        <v>30</v>
      </c>
      <c r="G20" s="1">
        <f t="shared" ca="1" si="0"/>
        <v>5</v>
      </c>
      <c r="H20" s="41">
        <v>0</v>
      </c>
      <c r="I20" s="1" t="s">
        <v>113</v>
      </c>
      <c r="J20" s="37">
        <v>1.6666666666666667</v>
      </c>
      <c r="O20" s="45">
        <v>22</v>
      </c>
      <c r="P20" s="67"/>
      <c r="Q20" s="67">
        <v>1</v>
      </c>
      <c r="R20" s="67">
        <v>4</v>
      </c>
      <c r="S20" s="67">
        <v>5</v>
      </c>
      <c r="W20" s="79" t="s">
        <v>1</v>
      </c>
      <c r="X20" s="68">
        <v>0</v>
      </c>
      <c r="Y20" s="68">
        <v>3478.5</v>
      </c>
      <c r="AC20" s="46" t="s">
        <v>166</v>
      </c>
      <c r="AD20" s="47">
        <f t="shared" si="1"/>
        <v>0</v>
      </c>
      <c r="AF20" s="46" t="s">
        <v>166</v>
      </c>
      <c r="AG20" s="47">
        <f t="shared" si="2"/>
        <v>0</v>
      </c>
      <c r="BG20" s="45">
        <v>15</v>
      </c>
      <c r="BH20" s="76"/>
      <c r="BI20" s="76">
        <v>2275</v>
      </c>
      <c r="BJ20" s="76"/>
      <c r="BK20" s="76">
        <v>2275</v>
      </c>
    </row>
    <row r="21" spans="1:63" x14ac:dyDescent="0.2">
      <c r="A21" s="2" t="s">
        <v>30</v>
      </c>
      <c r="B21" s="5">
        <v>32996</v>
      </c>
      <c r="C21" s="5">
        <v>43252</v>
      </c>
      <c r="D21" s="2" t="s">
        <v>2</v>
      </c>
      <c r="E21" s="6">
        <v>1310</v>
      </c>
      <c r="F21" s="1">
        <f t="shared" ca="1" si="0"/>
        <v>32</v>
      </c>
      <c r="G21" s="1">
        <f t="shared" ca="1" si="0"/>
        <v>4</v>
      </c>
      <c r="H21" s="41">
        <v>0</v>
      </c>
      <c r="I21" s="1" t="s">
        <v>113</v>
      </c>
      <c r="J21" s="37">
        <v>1.6666666666666667</v>
      </c>
      <c r="O21" s="45">
        <v>23</v>
      </c>
      <c r="P21" s="67"/>
      <c r="Q21" s="67">
        <v>1</v>
      </c>
      <c r="R21" s="67"/>
      <c r="S21" s="67">
        <v>1</v>
      </c>
      <c r="W21" s="80" t="s">
        <v>115</v>
      </c>
      <c r="X21" s="68">
        <v>0</v>
      </c>
      <c r="Y21" s="68">
        <v>3478.5</v>
      </c>
      <c r="AC21" s="46" t="s">
        <v>167</v>
      </c>
      <c r="AD21" s="47">
        <f t="shared" si="1"/>
        <v>0</v>
      </c>
      <c r="AF21" s="46" t="s">
        <v>167</v>
      </c>
      <c r="AG21" s="47">
        <f t="shared" si="2"/>
        <v>0</v>
      </c>
      <c r="BG21" s="45">
        <v>20</v>
      </c>
      <c r="BH21" s="76"/>
      <c r="BI21" s="76"/>
      <c r="BJ21" s="76">
        <v>2152</v>
      </c>
      <c r="BK21" s="76">
        <v>2152</v>
      </c>
    </row>
    <row r="22" spans="1:63" x14ac:dyDescent="0.2">
      <c r="A22" s="2" t="s">
        <v>31</v>
      </c>
      <c r="B22" s="5">
        <v>36540</v>
      </c>
      <c r="C22" s="5">
        <v>44086</v>
      </c>
      <c r="D22" s="2" t="s">
        <v>2</v>
      </c>
      <c r="E22" s="6">
        <v>1230</v>
      </c>
      <c r="F22" s="1">
        <f t="shared" ca="1" si="0"/>
        <v>22</v>
      </c>
      <c r="G22" s="1">
        <f t="shared" ca="1" si="0"/>
        <v>2</v>
      </c>
      <c r="H22" s="41">
        <v>0</v>
      </c>
      <c r="I22" s="1" t="s">
        <v>114</v>
      </c>
      <c r="J22" s="54">
        <v>0.20833333333333334</v>
      </c>
      <c r="O22" s="45">
        <v>24</v>
      </c>
      <c r="P22" s="67"/>
      <c r="Q22" s="67"/>
      <c r="R22" s="67">
        <v>1</v>
      </c>
      <c r="S22" s="67">
        <v>1</v>
      </c>
      <c r="W22" s="79" t="s">
        <v>2</v>
      </c>
      <c r="X22" s="68">
        <v>0</v>
      </c>
      <c r="Y22" s="68">
        <v>1475.9375</v>
      </c>
      <c r="AC22" s="46" t="s">
        <v>132</v>
      </c>
      <c r="AD22" s="47">
        <f t="shared" si="1"/>
        <v>12040</v>
      </c>
      <c r="AF22" s="46" t="s">
        <v>132</v>
      </c>
      <c r="AG22" s="47">
        <f t="shared" si="2"/>
        <v>2000</v>
      </c>
      <c r="BG22" s="45">
        <v>22</v>
      </c>
      <c r="BH22" s="76"/>
      <c r="BI22" s="76">
        <v>4900</v>
      </c>
      <c r="BJ22" s="76">
        <v>2474.5</v>
      </c>
      <c r="BK22" s="76">
        <v>2959.6</v>
      </c>
    </row>
    <row r="23" spans="1:63" x14ac:dyDescent="0.2">
      <c r="A23" s="2" t="s">
        <v>32</v>
      </c>
      <c r="B23" s="3">
        <v>30415</v>
      </c>
      <c r="C23" s="3">
        <v>39453</v>
      </c>
      <c r="D23" s="2" t="s">
        <v>10</v>
      </c>
      <c r="E23" s="4">
        <v>2768</v>
      </c>
      <c r="F23" s="1">
        <f t="shared" ca="1" si="0"/>
        <v>39</v>
      </c>
      <c r="G23" s="1">
        <f t="shared" ca="1" si="0"/>
        <v>14</v>
      </c>
      <c r="H23" s="41">
        <v>35047</v>
      </c>
      <c r="I23" s="1" t="s">
        <v>119</v>
      </c>
      <c r="J23" s="54">
        <v>0.83333333333333337</v>
      </c>
      <c r="O23" s="45">
        <v>26</v>
      </c>
      <c r="P23" s="67"/>
      <c r="Q23" s="67"/>
      <c r="R23" s="67">
        <v>1</v>
      </c>
      <c r="S23" s="67">
        <v>1</v>
      </c>
      <c r="W23" s="80" t="s">
        <v>116</v>
      </c>
      <c r="X23" s="68">
        <v>0</v>
      </c>
      <c r="Y23" s="68">
        <v>1486.625</v>
      </c>
      <c r="AC23" s="46" t="s">
        <v>113</v>
      </c>
      <c r="AD23" s="47">
        <f t="shared" si="1"/>
        <v>32452</v>
      </c>
      <c r="AF23" s="46" t="s">
        <v>113</v>
      </c>
      <c r="AG23" s="47">
        <f t="shared" si="2"/>
        <v>1200</v>
      </c>
      <c r="BG23" s="45">
        <v>23</v>
      </c>
      <c r="BH23" s="76"/>
      <c r="BI23" s="76">
        <v>1670</v>
      </c>
      <c r="BJ23" s="76"/>
      <c r="BK23" s="76">
        <v>1670</v>
      </c>
    </row>
    <row r="24" spans="1:63" x14ac:dyDescent="0.2">
      <c r="A24" s="2" t="s">
        <v>33</v>
      </c>
      <c r="B24" s="3">
        <v>30862</v>
      </c>
      <c r="C24" s="3">
        <v>39087</v>
      </c>
      <c r="D24" s="2" t="s">
        <v>10</v>
      </c>
      <c r="E24" s="4">
        <v>2275</v>
      </c>
      <c r="F24" s="1">
        <f t="shared" ca="1" si="0"/>
        <v>38</v>
      </c>
      <c r="G24" s="1">
        <f t="shared" ca="1" si="0"/>
        <v>15</v>
      </c>
      <c r="H24" s="41">
        <v>15234</v>
      </c>
      <c r="I24" s="1" t="s">
        <v>119</v>
      </c>
      <c r="J24" s="54">
        <v>0.83333333333333337</v>
      </c>
      <c r="O24" s="45">
        <v>32</v>
      </c>
      <c r="P24" s="67"/>
      <c r="Q24" s="67"/>
      <c r="R24" s="67">
        <v>2</v>
      </c>
      <c r="S24" s="67">
        <v>2</v>
      </c>
      <c r="W24" s="80" t="s">
        <v>115</v>
      </c>
      <c r="X24" s="68">
        <v>0</v>
      </c>
      <c r="Y24" s="68">
        <v>1509</v>
      </c>
      <c r="BG24" s="45">
        <v>24</v>
      </c>
      <c r="BH24" s="76"/>
      <c r="BI24" s="76"/>
      <c r="BJ24" s="76">
        <v>2400</v>
      </c>
      <c r="BK24" s="76">
        <v>2400</v>
      </c>
    </row>
    <row r="25" spans="1:63" x14ac:dyDescent="0.2">
      <c r="A25" s="2" t="s">
        <v>34</v>
      </c>
      <c r="B25" s="3">
        <v>34362</v>
      </c>
      <c r="C25" s="3">
        <v>42740</v>
      </c>
      <c r="D25" s="2" t="s">
        <v>0</v>
      </c>
      <c r="E25" s="4">
        <v>1365</v>
      </c>
      <c r="F25" s="1">
        <f t="shared" ca="1" si="0"/>
        <v>28</v>
      </c>
      <c r="G25" s="1">
        <f t="shared" ca="1" si="0"/>
        <v>5</v>
      </c>
      <c r="H25" s="41">
        <v>0</v>
      </c>
      <c r="I25" s="1" t="s">
        <v>113</v>
      </c>
      <c r="J25" s="37">
        <v>1.6666666666666667</v>
      </c>
      <c r="O25" s="45">
        <v>34</v>
      </c>
      <c r="P25" s="67"/>
      <c r="Q25" s="67"/>
      <c r="R25" s="67">
        <v>1</v>
      </c>
      <c r="S25" s="67">
        <v>1</v>
      </c>
      <c r="W25" s="80" t="s">
        <v>114</v>
      </c>
      <c r="X25" s="68">
        <v>0</v>
      </c>
      <c r="Y25" s="68">
        <v>1661.8571428571429</v>
      </c>
      <c r="BG25" s="45">
        <v>26</v>
      </c>
      <c r="BH25" s="76"/>
      <c r="BI25" s="76"/>
      <c r="BJ25" s="76">
        <v>1750</v>
      </c>
      <c r="BK25" s="76">
        <v>1750</v>
      </c>
    </row>
    <row r="26" spans="1:63" x14ac:dyDescent="0.2">
      <c r="A26" s="2" t="s">
        <v>35</v>
      </c>
      <c r="B26" s="3">
        <v>31418</v>
      </c>
      <c r="C26" s="3">
        <v>41279</v>
      </c>
      <c r="D26" s="2" t="s">
        <v>2</v>
      </c>
      <c r="E26" s="4">
        <v>1414</v>
      </c>
      <c r="F26" s="1">
        <f t="shared" ca="1" si="0"/>
        <v>36</v>
      </c>
      <c r="G26" s="1">
        <f t="shared" ca="1" si="0"/>
        <v>9</v>
      </c>
      <c r="H26" s="41">
        <v>0</v>
      </c>
      <c r="I26" s="1" t="s">
        <v>113</v>
      </c>
      <c r="J26" s="37">
        <v>1.6666666666666667</v>
      </c>
      <c r="O26" s="45">
        <v>35</v>
      </c>
      <c r="P26" s="67"/>
      <c r="Q26" s="67"/>
      <c r="R26" s="67">
        <v>1</v>
      </c>
      <c r="S26" s="67">
        <v>1</v>
      </c>
      <c r="W26" s="80" t="s">
        <v>113</v>
      </c>
      <c r="X26" s="68">
        <v>0</v>
      </c>
      <c r="Y26" s="68">
        <v>1331.8181818181818</v>
      </c>
      <c r="BG26" s="45">
        <v>32</v>
      </c>
      <c r="BH26" s="76"/>
      <c r="BI26" s="76"/>
      <c r="BJ26" s="76">
        <v>4988.5</v>
      </c>
      <c r="BK26" s="76">
        <v>4988.5</v>
      </c>
    </row>
    <row r="27" spans="1:63" x14ac:dyDescent="0.2">
      <c r="A27" s="2" t="s">
        <v>36</v>
      </c>
      <c r="B27" s="3">
        <v>34033</v>
      </c>
      <c r="C27" s="3">
        <v>41795</v>
      </c>
      <c r="D27" s="2" t="s">
        <v>2</v>
      </c>
      <c r="E27" s="4">
        <v>1414</v>
      </c>
      <c r="F27" s="1">
        <f t="shared" ca="1" si="0"/>
        <v>29</v>
      </c>
      <c r="G27" s="1">
        <f t="shared" ca="1" si="0"/>
        <v>8</v>
      </c>
      <c r="H27" s="41">
        <v>0</v>
      </c>
      <c r="I27" s="1" t="s">
        <v>115</v>
      </c>
      <c r="J27" s="37">
        <v>1.6666666666666667</v>
      </c>
      <c r="O27" s="45" t="s">
        <v>136</v>
      </c>
      <c r="P27" s="67">
        <v>3</v>
      </c>
      <c r="Q27" s="67">
        <v>12</v>
      </c>
      <c r="R27" s="67">
        <v>45</v>
      </c>
      <c r="S27" s="67">
        <v>60</v>
      </c>
      <c r="W27" s="79" t="s">
        <v>136</v>
      </c>
      <c r="X27" s="68">
        <v>7430.1166666666668</v>
      </c>
      <c r="Y27" s="68">
        <v>1885.7833333333333</v>
      </c>
      <c r="BG27" s="45">
        <v>34</v>
      </c>
      <c r="BH27" s="76"/>
      <c r="BI27" s="76"/>
      <c r="BJ27" s="76">
        <v>3200</v>
      </c>
      <c r="BK27" s="76">
        <v>3200</v>
      </c>
    </row>
    <row r="28" spans="1:63" x14ac:dyDescent="0.2">
      <c r="A28" s="2" t="s">
        <v>37</v>
      </c>
      <c r="B28" s="3">
        <v>32359</v>
      </c>
      <c r="C28" s="3">
        <v>40792</v>
      </c>
      <c r="D28" s="2" t="s">
        <v>2</v>
      </c>
      <c r="E28" s="4">
        <v>1476</v>
      </c>
      <c r="F28" s="1">
        <f t="shared" ca="1" si="0"/>
        <v>34</v>
      </c>
      <c r="G28" s="1">
        <f t="shared" ca="1" si="0"/>
        <v>11</v>
      </c>
      <c r="H28" s="41">
        <v>0</v>
      </c>
      <c r="I28" s="1" t="s">
        <v>114</v>
      </c>
      <c r="J28" s="37">
        <v>1.6666666666666667</v>
      </c>
      <c r="BG28" s="45">
        <v>35</v>
      </c>
      <c r="BH28" s="76"/>
      <c r="BI28" s="76"/>
      <c r="BJ28" s="76">
        <v>3680</v>
      </c>
      <c r="BK28" s="76">
        <v>3680</v>
      </c>
    </row>
    <row r="29" spans="1:63" x14ac:dyDescent="0.2">
      <c r="A29" s="2" t="s">
        <v>38</v>
      </c>
      <c r="B29" s="5">
        <v>34935</v>
      </c>
      <c r="C29" s="5">
        <v>43132</v>
      </c>
      <c r="D29" s="2" t="s">
        <v>2</v>
      </c>
      <c r="E29" s="6">
        <v>1270</v>
      </c>
      <c r="F29" s="1">
        <f t="shared" ca="1" si="0"/>
        <v>27</v>
      </c>
      <c r="G29" s="1">
        <f t="shared" ca="1" si="0"/>
        <v>4</v>
      </c>
      <c r="H29" s="41">
        <v>0</v>
      </c>
      <c r="I29" s="1" t="s">
        <v>116</v>
      </c>
      <c r="J29" s="54">
        <v>0.83333333333333337</v>
      </c>
      <c r="O29" t="s">
        <v>155</v>
      </c>
      <c r="P29">
        <f>AVERAGE(O7:O9)</f>
        <v>3</v>
      </c>
      <c r="BG29" s="45" t="s">
        <v>136</v>
      </c>
      <c r="BH29" s="76">
        <v>1242.3333333333333</v>
      </c>
      <c r="BI29" s="76">
        <v>1993.25</v>
      </c>
      <c r="BJ29" s="76">
        <v>1900.0222222222221</v>
      </c>
      <c r="BK29" s="76">
        <v>1885.7833333333333</v>
      </c>
    </row>
    <row r="30" spans="1:63" x14ac:dyDescent="0.2">
      <c r="A30" s="2" t="s">
        <v>85</v>
      </c>
      <c r="B30" s="5">
        <v>34935</v>
      </c>
      <c r="C30" s="5">
        <v>43133</v>
      </c>
      <c r="D30" s="2" t="s">
        <v>10</v>
      </c>
      <c r="E30" s="4">
        <v>1414</v>
      </c>
      <c r="F30" s="1">
        <f ca="1">DATEDIF(B30,TODAY(),"y")</f>
        <v>27</v>
      </c>
      <c r="G30" s="1">
        <f t="shared" ca="1" si="0"/>
        <v>4</v>
      </c>
      <c r="H30" s="41">
        <v>19330</v>
      </c>
      <c r="I30" s="1" t="s">
        <v>120</v>
      </c>
      <c r="J30" s="37">
        <v>1.6666666666666667</v>
      </c>
      <c r="O30" t="s">
        <v>156</v>
      </c>
      <c r="P30" s="55">
        <f>(O9+O10+O12+O15+(O16*GETPIVOTDATA("Tipo_contratto",$O$3,"Anz_lavoro",12,"Tipo_contratto",TIME(20,0,0)))+O17*GETPIVOTDATA("Tipo_contratto",$O$3,"Anz_lavoro",14,"Tipo_contratto",TIME(20,0,0))+O18+O20+O21)/GETPIVOTDATA("Tipo_contratto",$O$3,"Tipo_contratto",TIME(20,0,0))</f>
        <v>12.833333333333334</v>
      </c>
    </row>
    <row r="31" spans="1:63" x14ac:dyDescent="0.2">
      <c r="A31" s="2" t="s">
        <v>86</v>
      </c>
      <c r="B31" s="5">
        <v>34935</v>
      </c>
      <c r="C31" s="5">
        <v>40942</v>
      </c>
      <c r="D31" s="2" t="s">
        <v>0</v>
      </c>
      <c r="E31" s="6">
        <v>1430</v>
      </c>
      <c r="F31" s="1">
        <f t="shared" ref="F31:G54" ca="1" si="3">DATEDIF(B31,TODAY(),"y")</f>
        <v>27</v>
      </c>
      <c r="G31" s="1">
        <f t="shared" ca="1" si="3"/>
        <v>10</v>
      </c>
      <c r="H31" s="41">
        <v>0</v>
      </c>
      <c r="I31" s="1" t="s">
        <v>113</v>
      </c>
      <c r="J31" s="37">
        <v>1.6666666666666667</v>
      </c>
      <c r="O31" t="s">
        <v>157</v>
      </c>
      <c r="P31">
        <f>(O5*GETPIVOTDATA("Tipo_contratto",$O$3,"Anz_lavoro",0,"Tipo_contratto","40:00:00")+O6+O7*GETPIVOTDATA("Tipo_contratto",$O$3,"Anz_lavoro",2,"Tipo_contratto","40:00:00")+O8*GETPIVOTDATA("Tipo_contratto",$O$3,"Anz_lavoro",3,"Tipo_contratto","40:00:00")+O9*GETPIVOTDATA("Tipo_contratto",$O$3,"Anz_lavoro",4,"Tipo_contratto","40:00:00")+O10*GETPIVOTDATA("Tipo_contratto",$O$3,"Anz_lavoro",5,"Tipo_contratto","40:00:00")+O11+O12+O13*GETPIVOTDATA("Tipo_contratto",$O$3,"Anz_lavoro",9,"Tipo_contratto","40:00:00")+O14*GETPIVOTDATA("Tipo_contratto",$O$3,"Anz_lavoro",10,"Tipo_contratto","40:00:00")+O15*GETPIVOTDATA("Tipo_contratto",$O$3,"Anz_lavoro",11,"Tipo_contratto","40:00:00")+O16+O17*GETPIVOTDATA("Tipo_contratto",$O$3,"Anz_lavoro",14,"Tipo_contratto","40:00:00")+O19+O20*GETPIVOTDATA("Tipo_contratto",$O$3,"Anz_lavoro",22,"Tipo_contratto","40:00:00")+O22+O23+O24*GETPIVOTDATA("Tipo_contratto",$O$3,"Anz_lavoro",32,"Tipo_contratto","40:00:00")+O25+O26)/GETPIVOTDATA("Tipo_contratto",$O$3,"Tipo_contratto","40:00:00")</f>
        <v>11</v>
      </c>
    </row>
    <row r="32" spans="1:63" x14ac:dyDescent="0.2">
      <c r="A32" s="2" t="s">
        <v>87</v>
      </c>
      <c r="B32" s="5">
        <v>34935</v>
      </c>
      <c r="C32" s="5">
        <v>40578</v>
      </c>
      <c r="D32" s="2" t="s">
        <v>2</v>
      </c>
      <c r="E32" s="4">
        <v>1477</v>
      </c>
      <c r="F32" s="1">
        <f t="shared" ca="1" si="3"/>
        <v>27</v>
      </c>
      <c r="G32" s="1">
        <f t="shared" ca="1" si="3"/>
        <v>11</v>
      </c>
      <c r="H32" s="41">
        <v>0</v>
      </c>
      <c r="I32" s="1" t="s">
        <v>113</v>
      </c>
      <c r="J32" s="37">
        <v>1.6666666666666667</v>
      </c>
    </row>
    <row r="33" spans="1:10" x14ac:dyDescent="0.2">
      <c r="A33" s="2" t="s">
        <v>88</v>
      </c>
      <c r="B33" s="5">
        <v>29457</v>
      </c>
      <c r="C33" s="5">
        <v>43501</v>
      </c>
      <c r="D33" s="2" t="s">
        <v>2</v>
      </c>
      <c r="E33" s="4">
        <v>1203</v>
      </c>
      <c r="F33" s="1">
        <f t="shared" ca="1" si="3"/>
        <v>42</v>
      </c>
      <c r="G33" s="1">
        <f t="shared" ca="1" si="3"/>
        <v>3</v>
      </c>
      <c r="H33" s="41">
        <v>0</v>
      </c>
      <c r="I33" s="1" t="s">
        <v>116</v>
      </c>
      <c r="J33" s="37">
        <v>1.6666666666666667</v>
      </c>
    </row>
    <row r="34" spans="1:10" x14ac:dyDescent="0.2">
      <c r="A34" s="2" t="s">
        <v>89</v>
      </c>
      <c r="B34" s="5">
        <v>36396</v>
      </c>
      <c r="C34" s="5">
        <v>44598</v>
      </c>
      <c r="D34" s="2" t="s">
        <v>10</v>
      </c>
      <c r="E34" s="6">
        <v>400</v>
      </c>
      <c r="F34" s="1">
        <f t="shared" ca="1" si="3"/>
        <v>23</v>
      </c>
      <c r="G34" s="1">
        <f t="shared" ca="1" si="3"/>
        <v>0</v>
      </c>
      <c r="H34" s="41">
        <v>34759</v>
      </c>
      <c r="I34" s="1" t="s">
        <v>121</v>
      </c>
      <c r="J34" s="37">
        <v>1.6666666666666667</v>
      </c>
    </row>
    <row r="35" spans="1:10" x14ac:dyDescent="0.2">
      <c r="A35" s="2" t="s">
        <v>90</v>
      </c>
      <c r="B35" s="5">
        <v>34935</v>
      </c>
      <c r="C35" s="5">
        <v>44234</v>
      </c>
      <c r="D35" s="2" t="s">
        <v>0</v>
      </c>
      <c r="E35" s="4">
        <v>1000</v>
      </c>
      <c r="F35" s="1">
        <f t="shared" ca="1" si="3"/>
        <v>27</v>
      </c>
      <c r="G35" s="1">
        <f t="shared" ca="1" si="3"/>
        <v>1</v>
      </c>
      <c r="H35" s="41">
        <v>0</v>
      </c>
      <c r="I35" s="1" t="s">
        <v>113</v>
      </c>
      <c r="J35" s="37">
        <v>1.6666666666666667</v>
      </c>
    </row>
    <row r="36" spans="1:10" x14ac:dyDescent="0.2">
      <c r="A36" s="2" t="s">
        <v>91</v>
      </c>
      <c r="B36" s="5">
        <v>33109</v>
      </c>
      <c r="C36" s="5">
        <v>43869</v>
      </c>
      <c r="D36" s="2" t="s">
        <v>2</v>
      </c>
      <c r="E36" s="6">
        <v>1212</v>
      </c>
      <c r="F36" s="1">
        <f t="shared" ca="1" si="3"/>
        <v>32</v>
      </c>
      <c r="G36" s="1">
        <f t="shared" ca="1" si="3"/>
        <v>2</v>
      </c>
      <c r="H36" s="41">
        <v>0</v>
      </c>
      <c r="I36" s="1" t="s">
        <v>114</v>
      </c>
      <c r="J36" s="37">
        <v>1.6666666666666667</v>
      </c>
    </row>
    <row r="37" spans="1:10" x14ac:dyDescent="0.2">
      <c r="A37" s="2" t="s">
        <v>92</v>
      </c>
      <c r="B37" s="5">
        <v>32013</v>
      </c>
      <c r="C37" s="5">
        <v>40218</v>
      </c>
      <c r="D37" s="2" t="s">
        <v>0</v>
      </c>
      <c r="E37" s="4">
        <v>1450</v>
      </c>
      <c r="F37" s="1">
        <f t="shared" ca="1" si="3"/>
        <v>35</v>
      </c>
      <c r="G37" s="1">
        <f t="shared" ca="1" si="3"/>
        <v>12</v>
      </c>
      <c r="H37" s="41">
        <v>0</v>
      </c>
      <c r="I37" s="1" t="s">
        <v>113</v>
      </c>
      <c r="J37" s="54">
        <v>0.83333333333333337</v>
      </c>
    </row>
    <row r="38" spans="1:10" x14ac:dyDescent="0.2">
      <c r="A38" s="2" t="s">
        <v>93</v>
      </c>
      <c r="B38" s="5">
        <v>20691</v>
      </c>
      <c r="C38" s="5">
        <v>36566</v>
      </c>
      <c r="D38" s="2" t="s">
        <v>0</v>
      </c>
      <c r="E38" s="6">
        <v>1899</v>
      </c>
      <c r="F38" s="1">
        <f t="shared" ca="1" si="3"/>
        <v>66</v>
      </c>
      <c r="G38" s="1">
        <f t="shared" ca="1" si="3"/>
        <v>22</v>
      </c>
      <c r="H38" s="41">
        <v>0</v>
      </c>
      <c r="I38" s="1" t="s">
        <v>113</v>
      </c>
      <c r="J38" s="37">
        <v>1.6666666666666667</v>
      </c>
    </row>
    <row r="39" spans="1:10" x14ac:dyDescent="0.2">
      <c r="A39" s="2" t="s">
        <v>94</v>
      </c>
      <c r="B39" s="5">
        <v>33840</v>
      </c>
      <c r="C39" s="5">
        <v>40950</v>
      </c>
      <c r="D39" s="2" t="s">
        <v>2</v>
      </c>
      <c r="E39" s="4">
        <v>1466</v>
      </c>
      <c r="F39" s="1">
        <f t="shared" ca="1" si="3"/>
        <v>30</v>
      </c>
      <c r="G39" s="1">
        <f t="shared" ca="1" si="3"/>
        <v>10</v>
      </c>
      <c r="H39" s="41">
        <v>0</v>
      </c>
      <c r="I39" s="1" t="s">
        <v>113</v>
      </c>
      <c r="J39" s="37">
        <v>1.6666666666666667</v>
      </c>
    </row>
    <row r="40" spans="1:10" x14ac:dyDescent="0.2">
      <c r="A40" s="2" t="s">
        <v>95</v>
      </c>
      <c r="B40" s="5">
        <v>32013</v>
      </c>
      <c r="C40" s="5">
        <v>40221</v>
      </c>
      <c r="D40" s="2" t="s">
        <v>10</v>
      </c>
      <c r="E40" s="6">
        <v>1545</v>
      </c>
      <c r="F40" s="1">
        <f t="shared" ca="1" si="3"/>
        <v>35</v>
      </c>
      <c r="G40" s="1">
        <f t="shared" ca="1" si="3"/>
        <v>12</v>
      </c>
      <c r="H40" s="41">
        <v>10160</v>
      </c>
      <c r="I40" s="1" t="s">
        <v>118</v>
      </c>
      <c r="J40" s="37">
        <v>1.6666666666666667</v>
      </c>
    </row>
    <row r="41" spans="1:10" x14ac:dyDescent="0.2">
      <c r="A41" s="2" t="s">
        <v>96</v>
      </c>
      <c r="B41" s="5">
        <v>20691</v>
      </c>
      <c r="C41" s="5">
        <v>39491</v>
      </c>
      <c r="D41" s="2" t="s">
        <v>10</v>
      </c>
      <c r="E41" s="4">
        <v>1560</v>
      </c>
      <c r="F41" s="1">
        <f t="shared" ca="1" si="3"/>
        <v>66</v>
      </c>
      <c r="G41" s="1">
        <f t="shared" ca="1" si="3"/>
        <v>14</v>
      </c>
      <c r="H41" s="41">
        <v>34003</v>
      </c>
      <c r="I41" s="1" t="s">
        <v>117</v>
      </c>
      <c r="J41" s="37">
        <v>1.6666666666666667</v>
      </c>
    </row>
    <row r="42" spans="1:10" x14ac:dyDescent="0.2">
      <c r="A42" s="2" t="s">
        <v>97</v>
      </c>
      <c r="B42" s="5">
        <v>33840</v>
      </c>
      <c r="C42" s="5">
        <v>39492</v>
      </c>
      <c r="D42" s="2" t="s">
        <v>10</v>
      </c>
      <c r="E42" s="6">
        <v>1504</v>
      </c>
      <c r="F42" s="1">
        <f t="shared" ca="1" si="3"/>
        <v>30</v>
      </c>
      <c r="G42" s="1">
        <f t="shared" ca="1" si="3"/>
        <v>14</v>
      </c>
      <c r="H42" s="41">
        <v>45039</v>
      </c>
      <c r="I42" s="1" t="s">
        <v>122</v>
      </c>
      <c r="J42" s="37">
        <v>1.6666666666666667</v>
      </c>
    </row>
    <row r="43" spans="1:10" x14ac:dyDescent="0.2">
      <c r="A43" s="2" t="s">
        <v>98</v>
      </c>
      <c r="B43" s="3">
        <v>22207</v>
      </c>
      <c r="C43" s="5">
        <v>36571</v>
      </c>
      <c r="D43" s="2" t="s">
        <v>10</v>
      </c>
      <c r="E43" s="4">
        <v>2100</v>
      </c>
      <c r="F43" s="1">
        <f t="shared" ca="1" si="3"/>
        <v>62</v>
      </c>
      <c r="G43" s="1">
        <f t="shared" ca="1" si="3"/>
        <v>22</v>
      </c>
      <c r="H43" s="41">
        <v>32093</v>
      </c>
      <c r="I43" s="1" t="s">
        <v>116</v>
      </c>
      <c r="J43" s="37">
        <v>1.6666666666666667</v>
      </c>
    </row>
    <row r="44" spans="1:10" x14ac:dyDescent="0.2">
      <c r="A44" s="2" t="s">
        <v>99</v>
      </c>
      <c r="B44" s="3">
        <v>24763</v>
      </c>
      <c r="C44" s="5">
        <v>35842</v>
      </c>
      <c r="D44" s="2" t="s">
        <v>2</v>
      </c>
      <c r="E44" s="6">
        <v>2400</v>
      </c>
      <c r="F44" s="1">
        <f t="shared" ca="1" si="3"/>
        <v>55</v>
      </c>
      <c r="G44" s="1">
        <f t="shared" ca="1" si="3"/>
        <v>24</v>
      </c>
      <c r="H44" s="41">
        <v>0</v>
      </c>
      <c r="I44" s="1" t="s">
        <v>115</v>
      </c>
      <c r="J44" s="37">
        <v>1.6666666666666667</v>
      </c>
    </row>
    <row r="45" spans="1:10" x14ac:dyDescent="0.2">
      <c r="A45" s="2" t="s">
        <v>100</v>
      </c>
      <c r="B45" s="3">
        <v>28089</v>
      </c>
      <c r="C45" s="5">
        <v>32190</v>
      </c>
      <c r="D45" s="2" t="s">
        <v>2</v>
      </c>
      <c r="E45" s="4">
        <v>3200</v>
      </c>
      <c r="F45" s="1">
        <f t="shared" ca="1" si="3"/>
        <v>45</v>
      </c>
      <c r="G45" s="1">
        <f t="shared" ca="1" si="3"/>
        <v>34</v>
      </c>
      <c r="H45" s="41">
        <v>0</v>
      </c>
      <c r="I45" s="1" t="s">
        <v>114</v>
      </c>
      <c r="J45" s="37">
        <v>1.6666666666666667</v>
      </c>
    </row>
    <row r="46" spans="1:10" x14ac:dyDescent="0.2">
      <c r="A46" s="2" t="s">
        <v>101</v>
      </c>
      <c r="B46" s="5">
        <v>32013</v>
      </c>
      <c r="C46" s="5">
        <v>43149</v>
      </c>
      <c r="D46" s="2" t="s">
        <v>2</v>
      </c>
      <c r="E46" s="6">
        <v>1280</v>
      </c>
      <c r="F46" s="1">
        <f t="shared" ca="1" si="3"/>
        <v>35</v>
      </c>
      <c r="G46" s="1">
        <f t="shared" ca="1" si="3"/>
        <v>4</v>
      </c>
      <c r="H46" s="41">
        <v>0</v>
      </c>
      <c r="I46" s="1" t="s">
        <v>115</v>
      </c>
      <c r="J46" s="37">
        <v>1.6666666666666667</v>
      </c>
    </row>
    <row r="47" spans="1:10" x14ac:dyDescent="0.2">
      <c r="A47" s="2" t="s">
        <v>102</v>
      </c>
      <c r="B47" s="5">
        <v>20691</v>
      </c>
      <c r="C47" s="5">
        <v>39497</v>
      </c>
      <c r="D47" s="2" t="s">
        <v>2</v>
      </c>
      <c r="E47" s="4">
        <v>1500</v>
      </c>
      <c r="F47" s="1">
        <f t="shared" ca="1" si="3"/>
        <v>66</v>
      </c>
      <c r="G47" s="1">
        <f t="shared" ca="1" si="3"/>
        <v>14</v>
      </c>
      <c r="H47" s="41">
        <v>0</v>
      </c>
      <c r="I47" s="1" t="s">
        <v>115</v>
      </c>
      <c r="J47" s="54">
        <v>0.83333333333333337</v>
      </c>
    </row>
    <row r="48" spans="1:10" x14ac:dyDescent="0.2">
      <c r="A48" s="2" t="s">
        <v>103</v>
      </c>
      <c r="B48" s="5">
        <v>33840</v>
      </c>
      <c r="C48" s="5">
        <v>43151</v>
      </c>
      <c r="D48" s="2" t="s">
        <v>2</v>
      </c>
      <c r="E48" s="6">
        <v>1245</v>
      </c>
      <c r="F48" s="1">
        <f t="shared" ca="1" si="3"/>
        <v>30</v>
      </c>
      <c r="G48" s="1">
        <f t="shared" ca="1" si="3"/>
        <v>4</v>
      </c>
      <c r="H48" s="41">
        <v>0</v>
      </c>
      <c r="I48" s="1" t="s">
        <v>114</v>
      </c>
      <c r="J48" s="54">
        <v>0.20833333333333334</v>
      </c>
    </row>
    <row r="49" spans="1:28" x14ac:dyDescent="0.2">
      <c r="A49" s="2" t="s">
        <v>104</v>
      </c>
      <c r="B49" s="3">
        <v>22207</v>
      </c>
      <c r="C49" s="5">
        <v>42787</v>
      </c>
      <c r="D49" s="2" t="s">
        <v>2</v>
      </c>
      <c r="E49" s="4">
        <v>1450</v>
      </c>
      <c r="F49" s="1">
        <f t="shared" ca="1" si="3"/>
        <v>62</v>
      </c>
      <c r="G49" s="1">
        <f t="shared" ca="1" si="3"/>
        <v>5</v>
      </c>
      <c r="H49" s="41">
        <v>0</v>
      </c>
      <c r="I49" s="1" t="s">
        <v>113</v>
      </c>
      <c r="J49" s="37">
        <v>1.6666666666666667</v>
      </c>
    </row>
    <row r="50" spans="1:28" x14ac:dyDescent="0.2">
      <c r="A50" s="2" t="s">
        <v>105</v>
      </c>
      <c r="B50" s="3">
        <v>24763</v>
      </c>
      <c r="C50" s="5">
        <v>43518</v>
      </c>
      <c r="D50" s="2" t="s">
        <v>2</v>
      </c>
      <c r="E50" s="6">
        <v>1340</v>
      </c>
      <c r="F50" s="1">
        <f t="shared" ca="1" si="3"/>
        <v>55</v>
      </c>
      <c r="G50" s="1">
        <f t="shared" ca="1" si="3"/>
        <v>3</v>
      </c>
      <c r="H50" s="41">
        <v>0</v>
      </c>
      <c r="I50" s="1" t="s">
        <v>116</v>
      </c>
      <c r="J50" s="37">
        <v>1.6666666666666667</v>
      </c>
    </row>
    <row r="51" spans="1:28" x14ac:dyDescent="0.2">
      <c r="A51" s="2" t="s">
        <v>106</v>
      </c>
      <c r="B51" s="3">
        <v>28089</v>
      </c>
      <c r="C51" s="5">
        <v>43884</v>
      </c>
      <c r="D51" s="2" t="s">
        <v>10</v>
      </c>
      <c r="E51" s="4">
        <v>1200</v>
      </c>
      <c r="F51" s="1">
        <f t="shared" ca="1" si="3"/>
        <v>45</v>
      </c>
      <c r="G51" s="1">
        <f t="shared" ca="1" si="3"/>
        <v>2</v>
      </c>
      <c r="H51" s="41">
        <v>32452</v>
      </c>
      <c r="I51" s="1" t="s">
        <v>113</v>
      </c>
      <c r="J51" s="37">
        <v>1.6666666666666667</v>
      </c>
    </row>
    <row r="52" spans="1:28" x14ac:dyDescent="0.2">
      <c r="A52" s="2" t="s">
        <v>107</v>
      </c>
      <c r="B52" s="3">
        <v>28089</v>
      </c>
      <c r="C52" s="5">
        <v>44616</v>
      </c>
      <c r="D52" s="2" t="s">
        <v>2</v>
      </c>
      <c r="E52" s="6">
        <v>400</v>
      </c>
      <c r="F52" s="1">
        <f t="shared" ca="1" si="3"/>
        <v>45</v>
      </c>
      <c r="G52" s="1">
        <f t="shared" ca="1" si="3"/>
        <v>0</v>
      </c>
      <c r="H52" s="41">
        <v>0</v>
      </c>
      <c r="I52" s="1" t="s">
        <v>113</v>
      </c>
      <c r="J52" s="37">
        <v>1.6666666666666667</v>
      </c>
    </row>
    <row r="53" spans="1:28" x14ac:dyDescent="0.2">
      <c r="A53" s="2" t="s">
        <v>108</v>
      </c>
      <c r="B53" s="3">
        <v>28819</v>
      </c>
      <c r="C53" s="5">
        <v>42791</v>
      </c>
      <c r="D53" s="2" t="s">
        <v>2</v>
      </c>
      <c r="E53" s="4">
        <v>1600</v>
      </c>
      <c r="F53" s="1">
        <f t="shared" ca="1" si="3"/>
        <v>43</v>
      </c>
      <c r="G53" s="1">
        <f t="shared" ca="1" si="3"/>
        <v>5</v>
      </c>
      <c r="H53" s="41">
        <v>0</v>
      </c>
      <c r="I53" s="1" t="s">
        <v>114</v>
      </c>
      <c r="J53" s="54">
        <v>0.83333333333333337</v>
      </c>
    </row>
    <row r="54" spans="1:28" x14ac:dyDescent="0.2">
      <c r="A54" s="2" t="s">
        <v>109</v>
      </c>
      <c r="B54" s="3">
        <v>28089</v>
      </c>
      <c r="C54" s="5">
        <v>43887</v>
      </c>
      <c r="D54" s="2" t="s">
        <v>2</v>
      </c>
      <c r="E54" s="4">
        <v>1120</v>
      </c>
      <c r="F54" s="1">
        <f t="shared" ca="1" si="3"/>
        <v>45</v>
      </c>
      <c r="G54" s="1">
        <f t="shared" ca="1" si="3"/>
        <v>2</v>
      </c>
      <c r="H54" s="41">
        <v>0</v>
      </c>
      <c r="I54" s="1" t="s">
        <v>115</v>
      </c>
      <c r="J54" s="37">
        <v>1.6666666666666667</v>
      </c>
    </row>
    <row r="55" spans="1:28" x14ac:dyDescent="0.2">
      <c r="A55" s="2" t="s">
        <v>123</v>
      </c>
      <c r="B55" s="3">
        <v>24436</v>
      </c>
      <c r="C55" s="5">
        <v>36583</v>
      </c>
      <c r="D55" s="2" t="s">
        <v>10</v>
      </c>
      <c r="E55" s="4">
        <v>4900</v>
      </c>
      <c r="F55" s="1">
        <f t="shared" ref="F55:F59" ca="1" si="4">DATEDIF(B55,TODAY(),"y")</f>
        <v>55</v>
      </c>
      <c r="G55" s="1">
        <f t="shared" ref="G55:G59" ca="1" si="5">DATEDIF(C55,TODAY(),"y")</f>
        <v>22</v>
      </c>
      <c r="H55" s="41">
        <v>43436</v>
      </c>
      <c r="I55" s="1" t="s">
        <v>115</v>
      </c>
      <c r="J55" s="54">
        <v>0.83333333333333337</v>
      </c>
    </row>
    <row r="56" spans="1:28" x14ac:dyDescent="0.2">
      <c r="A56" s="2" t="s">
        <v>124</v>
      </c>
      <c r="B56" s="3">
        <v>28819</v>
      </c>
      <c r="C56" s="5">
        <v>36584</v>
      </c>
      <c r="D56" s="2" t="s">
        <v>10</v>
      </c>
      <c r="E56" s="4">
        <v>4300</v>
      </c>
      <c r="F56" s="1">
        <f t="shared" ca="1" si="4"/>
        <v>43</v>
      </c>
      <c r="G56" s="1">
        <f t="shared" ca="1" si="5"/>
        <v>22</v>
      </c>
      <c r="H56" s="41">
        <v>45214</v>
      </c>
      <c r="I56" s="1" t="s">
        <v>133</v>
      </c>
      <c r="J56" s="37">
        <v>1.6666666666666667</v>
      </c>
    </row>
    <row r="57" spans="1:28" x14ac:dyDescent="0.2">
      <c r="A57" s="2" t="s">
        <v>125</v>
      </c>
      <c r="B57" s="3">
        <v>36489</v>
      </c>
      <c r="C57" s="5">
        <v>43890</v>
      </c>
      <c r="D57" s="2" t="s">
        <v>10</v>
      </c>
      <c r="E57" s="4">
        <v>2000</v>
      </c>
      <c r="F57" s="1">
        <f t="shared" ca="1" si="4"/>
        <v>22</v>
      </c>
      <c r="G57" s="1">
        <f t="shared" ca="1" si="5"/>
        <v>2</v>
      </c>
      <c r="H57" s="41">
        <v>12040</v>
      </c>
      <c r="I57" s="1" t="s">
        <v>132</v>
      </c>
      <c r="J57" s="37">
        <v>1.6666666666666667</v>
      </c>
    </row>
    <row r="58" spans="1:28" x14ac:dyDescent="0.2">
      <c r="A58" s="2" t="s">
        <v>126</v>
      </c>
      <c r="B58" s="3">
        <v>35394</v>
      </c>
      <c r="C58" s="5">
        <v>43160</v>
      </c>
      <c r="D58" s="2" t="s">
        <v>10</v>
      </c>
      <c r="E58" s="4">
        <v>2800</v>
      </c>
      <c r="F58" s="1">
        <f t="shared" ca="1" si="4"/>
        <v>25</v>
      </c>
      <c r="G58" s="1">
        <f t="shared" ca="1" si="5"/>
        <v>4</v>
      </c>
      <c r="H58" s="41">
        <v>14000</v>
      </c>
      <c r="I58" s="1" t="s">
        <v>131</v>
      </c>
      <c r="J58" s="37">
        <v>1.6666666666666667</v>
      </c>
    </row>
    <row r="59" spans="1:28" x14ac:dyDescent="0.2">
      <c r="A59" s="2" t="s">
        <v>127</v>
      </c>
      <c r="B59" s="3">
        <v>31741</v>
      </c>
      <c r="C59" s="5">
        <v>41335</v>
      </c>
      <c r="D59" s="2" t="s">
        <v>10</v>
      </c>
      <c r="E59" s="4">
        <v>3200</v>
      </c>
      <c r="F59" s="1">
        <f t="shared" ca="1" si="4"/>
        <v>35</v>
      </c>
      <c r="G59" s="1">
        <f t="shared" ca="1" si="5"/>
        <v>9</v>
      </c>
      <c r="H59" s="41">
        <v>19000</v>
      </c>
      <c r="I59" s="1" t="s">
        <v>130</v>
      </c>
      <c r="J59" s="37">
        <v>1.6666666666666667</v>
      </c>
    </row>
    <row r="60" spans="1:28" x14ac:dyDescent="0.2">
      <c r="A60" s="2" t="s">
        <v>128</v>
      </c>
      <c r="B60" s="3">
        <v>31376</v>
      </c>
      <c r="C60" s="5">
        <v>40971</v>
      </c>
      <c r="D60" s="2" t="s">
        <v>10</v>
      </c>
      <c r="E60" s="4">
        <v>4500</v>
      </c>
      <c r="F60" s="1">
        <f ca="1">DATEDIF(B60,TODAY(),"y")</f>
        <v>36</v>
      </c>
      <c r="G60" s="1">
        <f ca="1">DATEDIF(C60,TODAY(),"y")</f>
        <v>10</v>
      </c>
      <c r="H60" s="41">
        <v>14000</v>
      </c>
      <c r="I60" s="1" t="s">
        <v>119</v>
      </c>
      <c r="J60" s="37">
        <v>1.6666666666666667</v>
      </c>
    </row>
    <row r="61" spans="1:28" x14ac:dyDescent="0.2">
      <c r="A61" s="2" t="s">
        <v>129</v>
      </c>
      <c r="B61" s="3">
        <v>18592</v>
      </c>
      <c r="C61" s="5">
        <v>32936</v>
      </c>
      <c r="D61" s="2" t="s">
        <v>10</v>
      </c>
      <c r="E61" s="4">
        <v>6700</v>
      </c>
      <c r="F61" s="1">
        <f ca="1">DATEDIF(B61,TODAY(),"y")</f>
        <v>71</v>
      </c>
      <c r="G61" s="1">
        <f ca="1">DATEDIF(C61,TODAY(),"y")</f>
        <v>32</v>
      </c>
      <c r="H61" s="41">
        <v>25000</v>
      </c>
      <c r="I61" s="1" t="s">
        <v>122</v>
      </c>
      <c r="J61" s="37">
        <v>1.6666666666666667</v>
      </c>
      <c r="AA61" t="s">
        <v>591</v>
      </c>
      <c r="AB61">
        <v>12</v>
      </c>
    </row>
    <row r="62" spans="1:28" x14ac:dyDescent="0.2">
      <c r="H62" s="42"/>
      <c r="AA62" t="s">
        <v>592</v>
      </c>
      <c r="AB62">
        <v>23</v>
      </c>
    </row>
    <row r="63" spans="1:28" x14ac:dyDescent="0.2">
      <c r="H63" s="42"/>
    </row>
    <row r="64" spans="1:28" x14ac:dyDescent="0.2">
      <c r="H64" s="42"/>
    </row>
    <row r="65" spans="8:8" x14ac:dyDescent="0.2">
      <c r="H65" s="42"/>
    </row>
    <row r="66" spans="8:8" x14ac:dyDescent="0.2">
      <c r="H66" s="42"/>
    </row>
    <row r="125" spans="8:8" x14ac:dyDescent="0.2">
      <c r="H125" s="42"/>
    </row>
    <row r="126" spans="8:8" x14ac:dyDescent="0.2">
      <c r="H126" s="42"/>
    </row>
    <row r="127" spans="8:8" x14ac:dyDescent="0.2">
      <c r="H127" s="42"/>
    </row>
    <row r="128" spans="8:8" x14ac:dyDescent="0.2">
      <c r="H128" s="42"/>
    </row>
    <row r="129" spans="8:8" x14ac:dyDescent="0.2">
      <c r="H129" s="42"/>
    </row>
    <row r="130" spans="8:8" x14ac:dyDescent="0.2">
      <c r="H130" s="42"/>
    </row>
    <row r="131" spans="8:8" x14ac:dyDescent="0.2">
      <c r="H131" s="42"/>
    </row>
    <row r="132" spans="8:8" x14ac:dyDescent="0.2">
      <c r="H132" s="42"/>
    </row>
    <row r="133" spans="8:8" x14ac:dyDescent="0.2">
      <c r="H133" s="42"/>
    </row>
    <row r="134" spans="8:8" x14ac:dyDescent="0.2">
      <c r="H134" s="42"/>
    </row>
    <row r="135" spans="8:8" x14ac:dyDescent="0.2">
      <c r="H135" s="42"/>
    </row>
    <row r="136" spans="8:8" x14ac:dyDescent="0.2">
      <c r="H136" s="42"/>
    </row>
    <row r="137" spans="8:8" x14ac:dyDescent="0.2">
      <c r="H137" s="42"/>
    </row>
    <row r="138" spans="8:8" x14ac:dyDescent="0.2">
      <c r="H138" s="42"/>
    </row>
    <row r="139" spans="8:8" x14ac:dyDescent="0.2">
      <c r="H139" s="42"/>
    </row>
    <row r="140" spans="8:8" x14ac:dyDescent="0.2">
      <c r="H140" s="42"/>
    </row>
    <row r="141" spans="8:8" x14ac:dyDescent="0.2">
      <c r="H141" s="42"/>
    </row>
    <row r="142" spans="8:8" x14ac:dyDescent="0.2">
      <c r="H142" s="42"/>
    </row>
    <row r="143" spans="8:8" x14ac:dyDescent="0.2">
      <c r="H143" s="42"/>
    </row>
    <row r="144" spans="8:8" x14ac:dyDescent="0.2">
      <c r="H144" s="42"/>
    </row>
    <row r="145" spans="8:8" x14ac:dyDescent="0.2">
      <c r="H145" s="42"/>
    </row>
    <row r="146" spans="8:8" x14ac:dyDescent="0.2">
      <c r="H146" s="42"/>
    </row>
    <row r="147" spans="8:8" x14ac:dyDescent="0.2">
      <c r="H147" s="42"/>
    </row>
    <row r="148" spans="8:8" x14ac:dyDescent="0.2">
      <c r="H148" s="42"/>
    </row>
    <row r="149" spans="8:8" x14ac:dyDescent="0.2">
      <c r="H149" s="42"/>
    </row>
    <row r="150" spans="8:8" x14ac:dyDescent="0.2">
      <c r="H150" s="42"/>
    </row>
    <row r="151" spans="8:8" x14ac:dyDescent="0.2">
      <c r="H151" s="42"/>
    </row>
    <row r="152" spans="8:8" x14ac:dyDescent="0.2">
      <c r="H152" s="42"/>
    </row>
    <row r="153" spans="8:8" x14ac:dyDescent="0.2">
      <c r="H153" s="42"/>
    </row>
    <row r="154" spans="8:8" x14ac:dyDescent="0.2">
      <c r="H154" s="42"/>
    </row>
    <row r="155" spans="8:8" x14ac:dyDescent="0.2">
      <c r="H155" s="42"/>
    </row>
    <row r="156" spans="8:8" x14ac:dyDescent="0.2">
      <c r="H156" s="42"/>
    </row>
    <row r="157" spans="8:8" x14ac:dyDescent="0.2">
      <c r="H157" s="42"/>
    </row>
    <row r="158" spans="8:8" x14ac:dyDescent="0.2">
      <c r="H158" s="42"/>
    </row>
    <row r="159" spans="8:8" x14ac:dyDescent="0.2">
      <c r="H159" s="42"/>
    </row>
    <row r="160" spans="8:8" x14ac:dyDescent="0.2">
      <c r="H160" s="42"/>
    </row>
    <row r="161" spans="8:8" x14ac:dyDescent="0.2">
      <c r="H161" s="42"/>
    </row>
    <row r="162" spans="8:8" x14ac:dyDescent="0.2">
      <c r="H162" s="42"/>
    </row>
    <row r="163" spans="8:8" x14ac:dyDescent="0.2">
      <c r="H163" s="42"/>
    </row>
    <row r="164" spans="8:8" x14ac:dyDescent="0.2">
      <c r="H164" s="42"/>
    </row>
    <row r="165" spans="8:8" x14ac:dyDescent="0.2">
      <c r="H165" s="42"/>
    </row>
    <row r="166" spans="8:8" x14ac:dyDescent="0.2">
      <c r="H166" s="42"/>
    </row>
  </sheetData>
  <phoneticPr fontId="4" type="noConversion"/>
  <conditionalFormatting sqref="G2:G61">
    <cfRule type="cellIs" dxfId="0" priority="4" operator="lessThan">
      <formula>5</formula>
    </cfRule>
  </conditionalFormatting>
  <hyperlinks>
    <hyperlink ref="AF7" r:id="rId4" display="https://www.tuttitalia.it/campania/" xr:uid="{54FC9FB3-DD35-42EA-84C3-595A715D2EFC}"/>
    <hyperlink ref="AC8" r:id="rId5" display="https://www.tuttitalia.it/emilia-romagna/" xr:uid="{B8DFA24D-8E46-4103-98FF-12102CF9AA83}"/>
    <hyperlink ref="AF8" r:id="rId6" display="https://www.tuttitalia.it/emilia-romagna/" xr:uid="{7F67F7C7-6E95-41DC-A503-B4823D57FBD9}"/>
    <hyperlink ref="AC10" r:id="rId7" display="https://www.tuttitalia.it/lazio/" xr:uid="{29B92C2D-4EB9-4F34-BC1A-2F8F6D7C28C0}"/>
    <hyperlink ref="AF10" r:id="rId8" display="https://www.tuttitalia.it/lazio/" xr:uid="{39ADC1D9-5BFB-4108-B09F-3E5AABB361E8}"/>
    <hyperlink ref="AC19" r:id="rId9" display="https://www.tuttitalia.it/toscana/" xr:uid="{044E77E2-F955-4499-8873-A793E932F38A}"/>
    <hyperlink ref="AF19" r:id="rId10" display="https://www.tuttitalia.it/toscana/" xr:uid="{80A46BAC-F9D2-433B-8B43-90F4EF6484E9}"/>
    <hyperlink ref="AC20" r:id="rId11" display="https://www.tuttitalia.it/trentino-alto-adige/" xr:uid="{8EEC3E6C-CF1E-4AEF-81DF-E61816E3954B}"/>
    <hyperlink ref="AF20" r:id="rId12" display="https://www.tuttitalia.it/trentino-alto-adige/" xr:uid="{F72BC9B5-C49D-4D26-9925-62965F54F7A4}"/>
    <hyperlink ref="AC21" r:id="rId13" display="https://www.tuttitalia.it/umbria/" xr:uid="{2471727D-266C-4D18-BFEF-01FC5E878F51}"/>
    <hyperlink ref="AF21" r:id="rId14" display="https://www.tuttitalia.it/umbria/" xr:uid="{DBC913BF-D0E3-4977-B01D-11F46BD53D3E}"/>
  </hyperlinks>
  <pageMargins left="0.7" right="0.7" top="0.75" bottom="0.75" header="0.3" footer="0.3"/>
  <drawing r:id="rId15"/>
  <tableParts count="1">
    <tablePart r:id="rId16"/>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243147-7E04-41F4-891C-595323596FA2}">
  <sheetPr>
    <tabColor rgb="FFFFFF00"/>
  </sheetPr>
  <dimension ref="A1:AP158"/>
  <sheetViews>
    <sheetView workbookViewId="0">
      <selection activeCell="AD4" sqref="AD4"/>
    </sheetView>
  </sheetViews>
  <sheetFormatPr defaultRowHeight="14.25" x14ac:dyDescent="0.2"/>
  <cols>
    <col min="1" max="1" width="26.875" customWidth="1"/>
    <col min="2" max="2" width="11.875" customWidth="1"/>
    <col min="3" max="3" width="19.25" style="58" customWidth="1"/>
    <col min="4" max="4" width="11" customWidth="1"/>
    <col min="5" max="5" width="17.25" customWidth="1"/>
    <col min="6" max="6" width="11.875" customWidth="1"/>
    <col min="8" max="8" width="16.375" bestFit="1" customWidth="1"/>
    <col min="9" max="9" width="14.375" bestFit="1" customWidth="1"/>
    <col min="10" max="11" width="11.625" bestFit="1" customWidth="1"/>
    <col min="12" max="14" width="12.625" bestFit="1" customWidth="1"/>
    <col min="15" max="17" width="11.625" bestFit="1" customWidth="1"/>
    <col min="18" max="18" width="14.375" bestFit="1" customWidth="1"/>
    <col min="19" max="19" width="12.625" bestFit="1" customWidth="1"/>
    <col min="22" max="22" width="14.5" bestFit="1" customWidth="1"/>
    <col min="23" max="23" width="14.375" bestFit="1" customWidth="1"/>
    <col min="24" max="25" width="9.125" bestFit="1" customWidth="1"/>
    <col min="26" max="27" width="10.125" bestFit="1" customWidth="1"/>
    <col min="28" max="28" width="8" customWidth="1"/>
    <col min="29" max="29" width="8.5" bestFit="1" customWidth="1"/>
    <col min="30" max="30" width="11.75" bestFit="1" customWidth="1"/>
    <col min="31" max="31" width="14.5" bestFit="1" customWidth="1"/>
    <col min="32" max="32" width="6" bestFit="1" customWidth="1"/>
    <col min="33" max="33" width="9" bestFit="1" customWidth="1"/>
    <col min="34" max="34" width="6.75" bestFit="1" customWidth="1"/>
    <col min="35" max="35" width="6.25" bestFit="1" customWidth="1"/>
    <col min="36" max="36" width="8.5" bestFit="1" customWidth="1"/>
    <col min="37" max="37" width="5.625" bestFit="1" customWidth="1"/>
    <col min="38" max="38" width="16.375" bestFit="1" customWidth="1"/>
    <col min="39" max="39" width="14.5" bestFit="1" customWidth="1"/>
    <col min="40" max="40" width="6.625" bestFit="1" customWidth="1"/>
    <col min="41" max="41" width="11.25" bestFit="1" customWidth="1"/>
    <col min="42" max="42" width="11.375" bestFit="1" customWidth="1"/>
    <col min="43" max="43" width="9.375" bestFit="1" customWidth="1"/>
    <col min="44" max="44" width="9.875" bestFit="1" customWidth="1"/>
    <col min="45" max="45" width="6.75" bestFit="1" customWidth="1"/>
    <col min="46" max="46" width="6.25" bestFit="1" customWidth="1"/>
    <col min="47" max="47" width="8.5" bestFit="1" customWidth="1"/>
    <col min="48" max="48" width="5.625" bestFit="1" customWidth="1"/>
    <col min="49" max="49" width="8" bestFit="1" customWidth="1"/>
    <col min="50" max="50" width="5.375" bestFit="1" customWidth="1"/>
    <col min="51" max="51" width="6.625" bestFit="1" customWidth="1"/>
    <col min="52" max="52" width="11.25" bestFit="1" customWidth="1"/>
    <col min="53" max="53" width="6.625" bestFit="1" customWidth="1"/>
    <col min="54" max="54" width="9.375" bestFit="1" customWidth="1"/>
    <col min="55" max="55" width="9.875" bestFit="1" customWidth="1"/>
    <col min="56" max="56" width="6.25" bestFit="1" customWidth="1"/>
    <col min="57" max="57" width="8.5" bestFit="1" customWidth="1"/>
    <col min="58" max="58" width="5.625" bestFit="1" customWidth="1"/>
    <col min="59" max="59" width="8" bestFit="1" customWidth="1"/>
    <col min="60" max="60" width="5.375" bestFit="1" customWidth="1"/>
    <col min="61" max="61" width="6.625" bestFit="1" customWidth="1"/>
    <col min="62" max="62" width="11.25" bestFit="1" customWidth="1"/>
    <col min="63" max="63" width="6.625" bestFit="1" customWidth="1"/>
    <col min="64" max="64" width="9.375" bestFit="1" customWidth="1"/>
    <col min="65" max="65" width="9.875" bestFit="1" customWidth="1"/>
    <col min="66" max="66" width="17" bestFit="1" customWidth="1"/>
    <col min="67" max="67" width="4.75" bestFit="1" customWidth="1"/>
    <col min="68" max="68" width="6" bestFit="1" customWidth="1"/>
    <col min="69" max="69" width="9" bestFit="1" customWidth="1"/>
    <col min="70" max="70" width="6.75" bestFit="1" customWidth="1"/>
    <col min="71" max="71" width="6.25" bestFit="1" customWidth="1"/>
    <col min="72" max="72" width="8.5" bestFit="1" customWidth="1"/>
    <col min="73" max="73" width="5.625" bestFit="1" customWidth="1"/>
    <col min="74" max="74" width="8" bestFit="1" customWidth="1"/>
    <col min="75" max="75" width="5.375" bestFit="1" customWidth="1"/>
    <col min="76" max="76" width="6.625" bestFit="1" customWidth="1"/>
    <col min="77" max="77" width="11.25" bestFit="1" customWidth="1"/>
    <col min="78" max="78" width="6.625" bestFit="1" customWidth="1"/>
    <col min="79" max="79" width="9.375" bestFit="1" customWidth="1"/>
    <col min="80" max="80" width="9.875" bestFit="1" customWidth="1"/>
    <col min="81" max="81" width="10.875" bestFit="1" customWidth="1"/>
    <col min="82" max="82" width="9.875" bestFit="1" customWidth="1"/>
    <col min="83" max="83" width="10.875" bestFit="1" customWidth="1"/>
    <col min="84" max="84" width="9.875" bestFit="1" customWidth="1"/>
    <col min="85" max="85" width="10.875" bestFit="1" customWidth="1"/>
    <col min="86" max="86" width="9.875" bestFit="1" customWidth="1"/>
    <col min="87" max="87" width="4.375" bestFit="1" customWidth="1"/>
    <col min="88" max="88" width="5.25" bestFit="1" customWidth="1"/>
    <col min="89" max="89" width="10.875" bestFit="1" customWidth="1"/>
    <col min="90" max="90" width="9.875" bestFit="1" customWidth="1"/>
    <col min="91" max="91" width="10.875" bestFit="1" customWidth="1"/>
    <col min="92" max="92" width="9.875" bestFit="1" customWidth="1"/>
    <col min="93" max="93" width="4.375" bestFit="1" customWidth="1"/>
    <col min="94" max="94" width="5.25" bestFit="1" customWidth="1"/>
    <col min="95" max="95" width="10.875" bestFit="1" customWidth="1"/>
    <col min="96" max="96" width="9.875" bestFit="1" customWidth="1"/>
  </cols>
  <sheetData>
    <row r="1" spans="1:42" x14ac:dyDescent="0.2">
      <c r="A1" s="61" t="s">
        <v>144</v>
      </c>
      <c r="B1" s="62" t="s">
        <v>145</v>
      </c>
      <c r="C1" s="62" t="s">
        <v>146</v>
      </c>
      <c r="D1" s="62" t="s">
        <v>4</v>
      </c>
      <c r="E1" s="62" t="s">
        <v>147</v>
      </c>
      <c r="F1" s="63" t="s">
        <v>148</v>
      </c>
      <c r="H1" s="44" t="s">
        <v>174</v>
      </c>
      <c r="I1" t="s">
        <v>168</v>
      </c>
      <c r="AL1" s="44" t="s">
        <v>174</v>
      </c>
      <c r="AM1" t="s">
        <v>168</v>
      </c>
    </row>
    <row r="2" spans="1:42" x14ac:dyDescent="0.2">
      <c r="A2" s="59">
        <v>44008</v>
      </c>
      <c r="B2" s="51" t="s">
        <v>149</v>
      </c>
      <c r="C2" s="43" t="s">
        <v>118</v>
      </c>
      <c r="D2" s="43" t="s">
        <v>150</v>
      </c>
      <c r="E2" s="51">
        <v>4</v>
      </c>
      <c r="F2" s="60">
        <v>750</v>
      </c>
    </row>
    <row r="3" spans="1:42" x14ac:dyDescent="0.2">
      <c r="A3" s="59">
        <v>44008</v>
      </c>
      <c r="B3" s="51" t="s">
        <v>151</v>
      </c>
      <c r="C3" s="43" t="s">
        <v>161</v>
      </c>
      <c r="D3" s="43" t="s">
        <v>150</v>
      </c>
      <c r="E3" s="51">
        <v>5</v>
      </c>
      <c r="F3" s="60">
        <v>280</v>
      </c>
      <c r="H3" s="44" t="s">
        <v>169</v>
      </c>
      <c r="I3" s="44" t="s">
        <v>137</v>
      </c>
      <c r="V3" s="44" t="s">
        <v>169</v>
      </c>
      <c r="W3" s="44" t="s">
        <v>137</v>
      </c>
      <c r="AD3" s="44" t="s">
        <v>135</v>
      </c>
      <c r="AE3" t="s">
        <v>169</v>
      </c>
      <c r="AL3" s="44" t="s">
        <v>135</v>
      </c>
      <c r="AM3" t="s">
        <v>169</v>
      </c>
    </row>
    <row r="4" spans="1:42" x14ac:dyDescent="0.2">
      <c r="A4" s="59">
        <v>44008</v>
      </c>
      <c r="B4" s="51" t="s">
        <v>151</v>
      </c>
      <c r="C4" s="43" t="s">
        <v>130</v>
      </c>
      <c r="D4" s="43" t="s">
        <v>150</v>
      </c>
      <c r="E4" s="51">
        <v>4</v>
      </c>
      <c r="F4" s="60">
        <v>1650</v>
      </c>
      <c r="H4" s="44" t="s">
        <v>135</v>
      </c>
      <c r="I4" t="s">
        <v>149</v>
      </c>
      <c r="J4" t="s">
        <v>154</v>
      </c>
      <c r="K4" t="s">
        <v>153</v>
      </c>
      <c r="L4" t="s">
        <v>151</v>
      </c>
      <c r="M4" t="s">
        <v>136</v>
      </c>
      <c r="W4" t="s">
        <v>149</v>
      </c>
      <c r="X4" t="s">
        <v>154</v>
      </c>
      <c r="Y4" t="s">
        <v>153</v>
      </c>
      <c r="Z4" t="s">
        <v>151</v>
      </c>
      <c r="AA4" t="s">
        <v>136</v>
      </c>
      <c r="AD4" s="45" t="s">
        <v>149</v>
      </c>
      <c r="AE4" s="76">
        <v>169968</v>
      </c>
      <c r="AL4" s="45" t="s">
        <v>118</v>
      </c>
      <c r="AM4" s="69">
        <v>54609</v>
      </c>
      <c r="AO4" t="s">
        <v>118</v>
      </c>
      <c r="AP4" s="75">
        <f>_xlfn.XLOOKUP(AO4,$AL$4:$AL$23,$AM$4:$AM$23,0,0)</f>
        <v>54609</v>
      </c>
    </row>
    <row r="5" spans="1:42" x14ac:dyDescent="0.2">
      <c r="A5" s="59">
        <v>44011</v>
      </c>
      <c r="B5" s="51" t="s">
        <v>149</v>
      </c>
      <c r="C5" s="43" t="s">
        <v>162</v>
      </c>
      <c r="D5" s="43" t="s">
        <v>152</v>
      </c>
      <c r="E5" s="51">
        <v>2</v>
      </c>
      <c r="F5" s="60">
        <v>2240</v>
      </c>
      <c r="H5" s="45" t="s">
        <v>118</v>
      </c>
      <c r="I5" s="68">
        <v>18830</v>
      </c>
      <c r="J5" s="68">
        <v>16475</v>
      </c>
      <c r="K5" s="68">
        <v>1500</v>
      </c>
      <c r="L5" s="68">
        <v>17804</v>
      </c>
      <c r="M5" s="68">
        <v>54609</v>
      </c>
      <c r="V5" s="44" t="s">
        <v>135</v>
      </c>
      <c r="AD5" s="45" t="s">
        <v>154</v>
      </c>
      <c r="AE5" s="76">
        <v>85535</v>
      </c>
      <c r="AL5" s="45" t="s">
        <v>161</v>
      </c>
      <c r="AM5" s="69">
        <v>2520</v>
      </c>
      <c r="AO5" t="s">
        <v>161</v>
      </c>
      <c r="AP5" s="75">
        <f t="shared" ref="AP5:AP23" si="0">_xlfn.XLOOKUP(AO5,$AL$4:$AL$23,$AM$4:$AM$23,0,0)</f>
        <v>2520</v>
      </c>
    </row>
    <row r="6" spans="1:42" x14ac:dyDescent="0.2">
      <c r="A6" s="59">
        <v>44011</v>
      </c>
      <c r="B6" s="51" t="s">
        <v>153</v>
      </c>
      <c r="C6" s="43" t="s">
        <v>163</v>
      </c>
      <c r="D6" s="43" t="s">
        <v>152</v>
      </c>
      <c r="E6" s="51">
        <v>2</v>
      </c>
      <c r="F6" s="60">
        <v>10160</v>
      </c>
      <c r="H6" s="45" t="s">
        <v>130</v>
      </c>
      <c r="I6" s="68">
        <v>8790</v>
      </c>
      <c r="J6" s="68">
        <v>16128</v>
      </c>
      <c r="K6" s="68">
        <v>10830</v>
      </c>
      <c r="L6" s="68">
        <v>6710</v>
      </c>
      <c r="M6" s="68">
        <v>42458</v>
      </c>
      <c r="V6" s="45" t="s">
        <v>170</v>
      </c>
      <c r="W6" s="76">
        <v>2990</v>
      </c>
      <c r="X6" s="76"/>
      <c r="Y6" s="76">
        <v>10160</v>
      </c>
      <c r="Z6" s="76">
        <v>3072</v>
      </c>
      <c r="AA6" s="76">
        <v>16222</v>
      </c>
      <c r="AD6" s="45" t="s">
        <v>153</v>
      </c>
      <c r="AE6" s="76">
        <v>98810</v>
      </c>
      <c r="AL6" s="45" t="s">
        <v>130</v>
      </c>
      <c r="AM6" s="69">
        <v>42458</v>
      </c>
      <c r="AO6" t="s">
        <v>130</v>
      </c>
      <c r="AP6" s="75">
        <f t="shared" si="0"/>
        <v>42458</v>
      </c>
    </row>
    <row r="7" spans="1:42" x14ac:dyDescent="0.2">
      <c r="A7" s="59">
        <v>44011</v>
      </c>
      <c r="B7" s="51" t="s">
        <v>151</v>
      </c>
      <c r="C7" s="43" t="s">
        <v>116</v>
      </c>
      <c r="D7" s="43" t="s">
        <v>150</v>
      </c>
      <c r="E7" s="51">
        <v>3</v>
      </c>
      <c r="F7" s="60">
        <v>302</v>
      </c>
      <c r="H7" s="45" t="s">
        <v>116</v>
      </c>
      <c r="I7" s="68">
        <v>8000</v>
      </c>
      <c r="J7" s="68">
        <v>5844</v>
      </c>
      <c r="K7" s="68">
        <v>3220</v>
      </c>
      <c r="L7" s="68">
        <v>16012</v>
      </c>
      <c r="M7" s="68">
        <v>33076</v>
      </c>
      <c r="V7" s="45" t="s">
        <v>171</v>
      </c>
      <c r="W7" s="76">
        <v>79098</v>
      </c>
      <c r="X7" s="76">
        <v>18301</v>
      </c>
      <c r="Y7" s="76">
        <v>43120</v>
      </c>
      <c r="Z7" s="76">
        <v>40912</v>
      </c>
      <c r="AA7" s="76">
        <v>181431</v>
      </c>
      <c r="AD7" s="45" t="s">
        <v>151</v>
      </c>
      <c r="AE7" s="76">
        <v>133356</v>
      </c>
      <c r="AL7" s="45" t="s">
        <v>162</v>
      </c>
      <c r="AM7" s="69">
        <v>3080</v>
      </c>
      <c r="AO7" t="s">
        <v>162</v>
      </c>
      <c r="AP7" s="75">
        <f t="shared" si="0"/>
        <v>3080</v>
      </c>
    </row>
    <row r="8" spans="1:42" x14ac:dyDescent="0.2">
      <c r="A8" s="59">
        <v>44011</v>
      </c>
      <c r="B8" s="51" t="s">
        <v>151</v>
      </c>
      <c r="C8" s="43" t="s">
        <v>164</v>
      </c>
      <c r="D8" s="43" t="s">
        <v>150</v>
      </c>
      <c r="E8" s="51">
        <v>5</v>
      </c>
      <c r="F8" s="60">
        <v>840</v>
      </c>
      <c r="H8" s="45" t="s">
        <v>120</v>
      </c>
      <c r="I8" s="68">
        <v>33810</v>
      </c>
      <c r="J8" s="68">
        <v>5100</v>
      </c>
      <c r="K8" s="68">
        <v>6000</v>
      </c>
      <c r="L8" s="68">
        <v>10110</v>
      </c>
      <c r="M8" s="68">
        <v>55020</v>
      </c>
      <c r="V8" s="45" t="s">
        <v>172</v>
      </c>
      <c r="W8" s="76">
        <v>48840</v>
      </c>
      <c r="X8" s="76">
        <v>48234</v>
      </c>
      <c r="Y8" s="76">
        <v>21340</v>
      </c>
      <c r="Z8" s="76">
        <v>53022</v>
      </c>
      <c r="AA8" s="76">
        <v>171436</v>
      </c>
      <c r="AD8" s="45" t="s">
        <v>136</v>
      </c>
      <c r="AE8" s="76">
        <v>487669</v>
      </c>
      <c r="AL8" s="45" t="s">
        <v>163</v>
      </c>
      <c r="AM8" s="69">
        <v>11580</v>
      </c>
      <c r="AO8" t="s">
        <v>163</v>
      </c>
      <c r="AP8" s="75">
        <f t="shared" si="0"/>
        <v>11580</v>
      </c>
    </row>
    <row r="9" spans="1:42" x14ac:dyDescent="0.2">
      <c r="A9" s="59">
        <v>44013</v>
      </c>
      <c r="B9" s="51" t="s">
        <v>149</v>
      </c>
      <c r="C9" s="43" t="s">
        <v>120</v>
      </c>
      <c r="D9" s="43" t="s">
        <v>152</v>
      </c>
      <c r="E9" s="51">
        <v>2</v>
      </c>
      <c r="F9" s="60">
        <v>6420</v>
      </c>
      <c r="H9" s="45" t="s">
        <v>115</v>
      </c>
      <c r="I9" s="68"/>
      <c r="J9" s="68">
        <v>11230</v>
      </c>
      <c r="K9" s="68">
        <v>16170</v>
      </c>
      <c r="L9" s="68">
        <v>2290</v>
      </c>
      <c r="M9" s="68">
        <v>29690</v>
      </c>
      <c r="V9" s="45" t="s">
        <v>173</v>
      </c>
      <c r="W9" s="76">
        <v>39040</v>
      </c>
      <c r="X9" s="76">
        <v>19000</v>
      </c>
      <c r="Y9" s="76">
        <v>24190</v>
      </c>
      <c r="Z9" s="76">
        <v>36350</v>
      </c>
      <c r="AA9" s="76">
        <v>118580</v>
      </c>
      <c r="AL9" s="45" t="s">
        <v>116</v>
      </c>
      <c r="AM9" s="69">
        <v>33076</v>
      </c>
      <c r="AO9" t="s">
        <v>116</v>
      </c>
      <c r="AP9" s="75">
        <f t="shared" si="0"/>
        <v>33076</v>
      </c>
    </row>
    <row r="10" spans="1:42" x14ac:dyDescent="0.2">
      <c r="A10" s="59">
        <v>44014</v>
      </c>
      <c r="B10" s="51" t="s">
        <v>153</v>
      </c>
      <c r="C10" s="43" t="s">
        <v>115</v>
      </c>
      <c r="D10" s="43" t="s">
        <v>150</v>
      </c>
      <c r="E10" s="51">
        <v>3</v>
      </c>
      <c r="F10" s="60">
        <v>2840</v>
      </c>
      <c r="H10" s="45" t="s">
        <v>117</v>
      </c>
      <c r="I10" s="68">
        <v>12780</v>
      </c>
      <c r="J10" s="68"/>
      <c r="K10" s="68">
        <v>10905</v>
      </c>
      <c r="L10" s="68">
        <v>13080</v>
      </c>
      <c r="M10" s="68">
        <v>36765</v>
      </c>
      <c r="V10" s="45" t="s">
        <v>136</v>
      </c>
      <c r="W10" s="76">
        <v>169968</v>
      </c>
      <c r="X10" s="76">
        <v>85535</v>
      </c>
      <c r="Y10" s="76">
        <v>98810</v>
      </c>
      <c r="Z10" s="76">
        <v>133356</v>
      </c>
      <c r="AA10" s="76">
        <v>487669</v>
      </c>
      <c r="AL10" s="45" t="s">
        <v>164</v>
      </c>
      <c r="AM10" s="69">
        <v>1190</v>
      </c>
      <c r="AO10" t="s">
        <v>164</v>
      </c>
      <c r="AP10" s="75">
        <f t="shared" si="0"/>
        <v>1190</v>
      </c>
    </row>
    <row r="11" spans="1:42" x14ac:dyDescent="0.2">
      <c r="A11" s="59">
        <v>44015</v>
      </c>
      <c r="B11" s="51" t="s">
        <v>149</v>
      </c>
      <c r="C11" s="43" t="s">
        <v>117</v>
      </c>
      <c r="D11" s="43" t="s">
        <v>150</v>
      </c>
      <c r="E11" s="51">
        <v>5</v>
      </c>
      <c r="F11" s="60">
        <v>1420</v>
      </c>
      <c r="H11" s="45" t="s">
        <v>119</v>
      </c>
      <c r="I11" s="68">
        <v>7150</v>
      </c>
      <c r="J11" s="68"/>
      <c r="K11" s="68"/>
      <c r="L11" s="68">
        <v>14590</v>
      </c>
      <c r="M11" s="68">
        <v>21740</v>
      </c>
      <c r="AL11" s="45" t="s">
        <v>120</v>
      </c>
      <c r="AM11" s="69">
        <v>55020</v>
      </c>
      <c r="AO11" t="s">
        <v>120</v>
      </c>
      <c r="AP11" s="75">
        <f t="shared" si="0"/>
        <v>55020</v>
      </c>
    </row>
    <row r="12" spans="1:42" x14ac:dyDescent="0.2">
      <c r="A12" s="59">
        <v>44018</v>
      </c>
      <c r="B12" s="51" t="s">
        <v>149</v>
      </c>
      <c r="C12" s="43" t="s">
        <v>119</v>
      </c>
      <c r="D12" s="43" t="s">
        <v>150</v>
      </c>
      <c r="E12" s="51">
        <v>4</v>
      </c>
      <c r="F12" s="60">
        <v>210</v>
      </c>
      <c r="H12" s="45" t="s">
        <v>133</v>
      </c>
      <c r="I12" s="68">
        <v>15644</v>
      </c>
      <c r="J12" s="68"/>
      <c r="K12" s="68">
        <v>6490</v>
      </c>
      <c r="L12" s="68">
        <v>9990</v>
      </c>
      <c r="M12" s="68">
        <v>32124</v>
      </c>
      <c r="AL12" s="45" t="s">
        <v>115</v>
      </c>
      <c r="AM12" s="69">
        <v>29690</v>
      </c>
      <c r="AO12" t="s">
        <v>115</v>
      </c>
      <c r="AP12" s="75">
        <f t="shared" si="0"/>
        <v>29690</v>
      </c>
    </row>
    <row r="13" spans="1:42" x14ac:dyDescent="0.2">
      <c r="A13" s="59">
        <v>44018</v>
      </c>
      <c r="B13" s="51" t="s">
        <v>153</v>
      </c>
      <c r="C13" s="43" t="s">
        <v>133</v>
      </c>
      <c r="D13" s="43" t="s">
        <v>150</v>
      </c>
      <c r="E13" s="51">
        <v>3</v>
      </c>
      <c r="F13" s="60">
        <v>2900</v>
      </c>
      <c r="H13" s="45" t="s">
        <v>121</v>
      </c>
      <c r="I13" s="68">
        <v>10080</v>
      </c>
      <c r="J13" s="68">
        <v>8350</v>
      </c>
      <c r="K13" s="68">
        <v>12455</v>
      </c>
      <c r="L13" s="68">
        <v>2890</v>
      </c>
      <c r="M13" s="68">
        <v>33775</v>
      </c>
      <c r="AL13" s="45" t="s">
        <v>117</v>
      </c>
      <c r="AM13" s="69">
        <v>36765</v>
      </c>
      <c r="AO13" t="s">
        <v>117</v>
      </c>
      <c r="AP13" s="75">
        <f t="shared" si="0"/>
        <v>36765</v>
      </c>
    </row>
    <row r="14" spans="1:42" x14ac:dyDescent="0.2">
      <c r="A14" s="59">
        <v>44018</v>
      </c>
      <c r="B14" s="51" t="s">
        <v>151</v>
      </c>
      <c r="C14" s="43" t="s">
        <v>121</v>
      </c>
      <c r="D14" s="43" t="s">
        <v>150</v>
      </c>
      <c r="E14" s="51">
        <v>4</v>
      </c>
      <c r="F14" s="60">
        <v>350</v>
      </c>
      <c r="H14" s="45" t="s">
        <v>122</v>
      </c>
      <c r="I14" s="68"/>
      <c r="J14" s="68">
        <v>1500</v>
      </c>
      <c r="K14" s="68"/>
      <c r="L14" s="68">
        <v>3540</v>
      </c>
      <c r="M14" s="68">
        <v>5040</v>
      </c>
      <c r="AL14" s="45" t="s">
        <v>119</v>
      </c>
      <c r="AM14" s="69">
        <v>21740</v>
      </c>
      <c r="AO14" t="s">
        <v>119</v>
      </c>
      <c r="AP14" s="75">
        <f t="shared" si="0"/>
        <v>21740</v>
      </c>
    </row>
    <row r="15" spans="1:42" x14ac:dyDescent="0.2">
      <c r="A15" s="59">
        <v>44019</v>
      </c>
      <c r="B15" s="51" t="s">
        <v>154</v>
      </c>
      <c r="C15" s="43" t="s">
        <v>122</v>
      </c>
      <c r="D15" s="43" t="s">
        <v>150</v>
      </c>
      <c r="E15" s="51">
        <v>5</v>
      </c>
      <c r="F15" s="60">
        <v>1500</v>
      </c>
      <c r="H15" s="45" t="s">
        <v>131</v>
      </c>
      <c r="I15" s="68">
        <v>6240</v>
      </c>
      <c r="J15" s="68"/>
      <c r="K15" s="68"/>
      <c r="L15" s="68">
        <v>5120</v>
      </c>
      <c r="M15" s="68">
        <v>11360</v>
      </c>
      <c r="AL15" s="45" t="s">
        <v>133</v>
      </c>
      <c r="AM15" s="69">
        <v>32124</v>
      </c>
      <c r="AO15" t="s">
        <v>133</v>
      </c>
      <c r="AP15" s="75">
        <f t="shared" si="0"/>
        <v>32124</v>
      </c>
    </row>
    <row r="16" spans="1:42" x14ac:dyDescent="0.2">
      <c r="A16" s="59">
        <v>44019</v>
      </c>
      <c r="B16" s="51" t="s">
        <v>151</v>
      </c>
      <c r="C16" s="43" t="s">
        <v>131</v>
      </c>
      <c r="D16" s="43" t="s">
        <v>152</v>
      </c>
      <c r="E16" s="51">
        <v>1</v>
      </c>
      <c r="F16" s="60">
        <v>5120</v>
      </c>
      <c r="H16" s="45" t="s">
        <v>132</v>
      </c>
      <c r="I16" s="68">
        <v>6940</v>
      </c>
      <c r="J16" s="68">
        <v>11604</v>
      </c>
      <c r="K16" s="68">
        <v>16840</v>
      </c>
      <c r="L16" s="68">
        <v>9240</v>
      </c>
      <c r="M16" s="68">
        <v>44624</v>
      </c>
      <c r="AL16" s="45" t="s">
        <v>121</v>
      </c>
      <c r="AM16" s="69">
        <v>33775</v>
      </c>
      <c r="AO16" t="s">
        <v>121</v>
      </c>
      <c r="AP16" s="75">
        <f t="shared" si="0"/>
        <v>33775</v>
      </c>
    </row>
    <row r="17" spans="1:42" x14ac:dyDescent="0.2">
      <c r="A17" s="59">
        <v>44020</v>
      </c>
      <c r="B17" s="51" t="s">
        <v>149</v>
      </c>
      <c r="C17" s="43" t="s">
        <v>165</v>
      </c>
      <c r="D17" s="43" t="s">
        <v>150</v>
      </c>
      <c r="E17" s="51">
        <v>5</v>
      </c>
      <c r="F17" s="60">
        <v>1204</v>
      </c>
      <c r="H17" s="45" t="s">
        <v>113</v>
      </c>
      <c r="I17" s="68">
        <v>34600</v>
      </c>
      <c r="J17" s="68">
        <v>7800</v>
      </c>
      <c r="K17" s="68"/>
      <c r="L17" s="68">
        <v>15920</v>
      </c>
      <c r="M17" s="68">
        <v>58320</v>
      </c>
      <c r="AL17" s="45" t="s">
        <v>122</v>
      </c>
      <c r="AM17" s="69">
        <v>5040</v>
      </c>
      <c r="AO17" t="s">
        <v>122</v>
      </c>
      <c r="AP17" s="75">
        <f t="shared" si="0"/>
        <v>5040</v>
      </c>
    </row>
    <row r="18" spans="1:42" x14ac:dyDescent="0.2">
      <c r="A18" s="59">
        <v>44021</v>
      </c>
      <c r="B18" s="51" t="s">
        <v>153</v>
      </c>
      <c r="C18" s="43" t="s">
        <v>166</v>
      </c>
      <c r="D18" s="43" t="s">
        <v>152</v>
      </c>
      <c r="E18" s="51">
        <v>2</v>
      </c>
      <c r="F18" s="60">
        <v>3400</v>
      </c>
      <c r="H18" s="45" t="s">
        <v>161</v>
      </c>
      <c r="I18" s="68">
        <v>2240</v>
      </c>
      <c r="J18" s="68"/>
      <c r="K18" s="68"/>
      <c r="L18" s="68">
        <v>280</v>
      </c>
      <c r="M18" s="68">
        <v>2520</v>
      </c>
      <c r="AL18" s="45" t="s">
        <v>131</v>
      </c>
      <c r="AM18" s="69">
        <v>11360</v>
      </c>
      <c r="AO18" t="s">
        <v>131</v>
      </c>
      <c r="AP18" s="75">
        <f t="shared" si="0"/>
        <v>11360</v>
      </c>
    </row>
    <row r="19" spans="1:42" x14ac:dyDescent="0.2">
      <c r="A19" s="59">
        <v>44022</v>
      </c>
      <c r="B19" s="51" t="s">
        <v>151</v>
      </c>
      <c r="C19" s="43" t="s">
        <v>167</v>
      </c>
      <c r="D19" s="43" t="s">
        <v>150</v>
      </c>
      <c r="E19" s="51">
        <v>4</v>
      </c>
      <c r="F19" s="60">
        <v>3540</v>
      </c>
      <c r="H19" s="45" t="s">
        <v>162</v>
      </c>
      <c r="I19" s="68">
        <v>2240</v>
      </c>
      <c r="J19" s="68"/>
      <c r="K19" s="68"/>
      <c r="L19" s="68">
        <v>840</v>
      </c>
      <c r="M19" s="68">
        <v>3080</v>
      </c>
      <c r="AL19" s="45" t="s">
        <v>165</v>
      </c>
      <c r="AM19" s="69">
        <v>2708</v>
      </c>
      <c r="AO19" t="s">
        <v>165</v>
      </c>
      <c r="AP19" s="75">
        <f t="shared" si="0"/>
        <v>2708</v>
      </c>
    </row>
    <row r="20" spans="1:42" x14ac:dyDescent="0.2">
      <c r="A20" s="59">
        <v>44025</v>
      </c>
      <c r="B20" s="51" t="s">
        <v>154</v>
      </c>
      <c r="C20" s="43" t="s">
        <v>132</v>
      </c>
      <c r="D20" s="43" t="s">
        <v>150</v>
      </c>
      <c r="E20" s="51">
        <v>4</v>
      </c>
      <c r="F20" s="60">
        <v>1504</v>
      </c>
      <c r="H20" s="45" t="s">
        <v>163</v>
      </c>
      <c r="I20" s="68">
        <v>1420</v>
      </c>
      <c r="J20" s="68"/>
      <c r="K20" s="68">
        <v>10160</v>
      </c>
      <c r="L20" s="68"/>
      <c r="M20" s="68">
        <v>11580</v>
      </c>
      <c r="AL20" s="45" t="s">
        <v>166</v>
      </c>
      <c r="AM20" s="69">
        <v>4240</v>
      </c>
      <c r="AO20" t="s">
        <v>166</v>
      </c>
      <c r="AP20" s="75">
        <f t="shared" si="0"/>
        <v>4240</v>
      </c>
    </row>
    <row r="21" spans="1:42" x14ac:dyDescent="0.2">
      <c r="A21" s="59">
        <v>44025</v>
      </c>
      <c r="B21" s="51" t="s">
        <v>151</v>
      </c>
      <c r="C21" s="43" t="s">
        <v>113</v>
      </c>
      <c r="D21" s="43" t="s">
        <v>150</v>
      </c>
      <c r="E21" s="51">
        <v>3</v>
      </c>
      <c r="F21" s="60">
        <v>330</v>
      </c>
      <c r="H21" s="45" t="s">
        <v>164</v>
      </c>
      <c r="I21" s="68"/>
      <c r="J21" s="68"/>
      <c r="K21" s="68"/>
      <c r="L21" s="68">
        <v>1190</v>
      </c>
      <c r="M21" s="68">
        <v>1190</v>
      </c>
      <c r="AL21" s="45" t="s">
        <v>167</v>
      </c>
      <c r="AM21" s="69">
        <v>3750</v>
      </c>
      <c r="AO21" t="s">
        <v>167</v>
      </c>
      <c r="AP21" s="75">
        <f t="shared" si="0"/>
        <v>3750</v>
      </c>
    </row>
    <row r="22" spans="1:42" x14ac:dyDescent="0.2">
      <c r="A22" s="59">
        <v>44026</v>
      </c>
      <c r="B22" s="51" t="s">
        <v>149</v>
      </c>
      <c r="C22" s="43" t="s">
        <v>133</v>
      </c>
      <c r="D22" s="43" t="s">
        <v>152</v>
      </c>
      <c r="E22" s="51">
        <v>2</v>
      </c>
      <c r="F22" s="60">
        <v>6240</v>
      </c>
      <c r="H22" s="45" t="s">
        <v>165</v>
      </c>
      <c r="I22" s="68">
        <v>1204</v>
      </c>
      <c r="J22" s="68">
        <v>1504</v>
      </c>
      <c r="K22" s="68"/>
      <c r="L22" s="68"/>
      <c r="M22" s="68">
        <v>2708</v>
      </c>
      <c r="AL22" s="45" t="s">
        <v>132</v>
      </c>
      <c r="AM22" s="69">
        <v>44624</v>
      </c>
      <c r="AO22" t="s">
        <v>132</v>
      </c>
      <c r="AP22" s="75">
        <f t="shared" si="0"/>
        <v>44624</v>
      </c>
    </row>
    <row r="23" spans="1:42" x14ac:dyDescent="0.2">
      <c r="A23" s="59">
        <v>44027</v>
      </c>
      <c r="B23" s="51" t="s">
        <v>149</v>
      </c>
      <c r="C23" s="43" t="s">
        <v>121</v>
      </c>
      <c r="D23" s="43" t="s">
        <v>150</v>
      </c>
      <c r="E23" s="51">
        <v>3</v>
      </c>
      <c r="F23" s="60">
        <v>1260</v>
      </c>
      <c r="H23" s="45" t="s">
        <v>166</v>
      </c>
      <c r="I23" s="68"/>
      <c r="J23" s="68"/>
      <c r="K23" s="68">
        <v>4240</v>
      </c>
      <c r="L23" s="68"/>
      <c r="M23" s="68">
        <v>4240</v>
      </c>
      <c r="AL23" s="45" t="s">
        <v>113</v>
      </c>
      <c r="AM23" s="69">
        <v>58320</v>
      </c>
      <c r="AO23" t="s">
        <v>113</v>
      </c>
      <c r="AP23" s="75">
        <f t="shared" si="0"/>
        <v>58320</v>
      </c>
    </row>
    <row r="24" spans="1:42" x14ac:dyDescent="0.2">
      <c r="A24" s="59">
        <v>44027</v>
      </c>
      <c r="B24" s="51" t="s">
        <v>153</v>
      </c>
      <c r="C24" s="43" t="s">
        <v>132</v>
      </c>
      <c r="D24" s="43" t="s">
        <v>152</v>
      </c>
      <c r="E24" s="51">
        <v>1</v>
      </c>
      <c r="F24" s="60">
        <v>4800</v>
      </c>
      <c r="H24" s="45" t="s">
        <v>167</v>
      </c>
      <c r="I24" s="68"/>
      <c r="J24" s="68"/>
      <c r="K24" s="68"/>
      <c r="L24" s="68">
        <v>3750</v>
      </c>
      <c r="M24" s="68">
        <v>3750</v>
      </c>
      <c r="AL24" s="45" t="s">
        <v>136</v>
      </c>
      <c r="AM24" s="69">
        <v>487669</v>
      </c>
    </row>
    <row r="25" spans="1:42" x14ac:dyDescent="0.2">
      <c r="A25" s="59">
        <v>44027</v>
      </c>
      <c r="B25" s="51" t="s">
        <v>151</v>
      </c>
      <c r="C25" s="43" t="s">
        <v>113</v>
      </c>
      <c r="D25" s="43" t="s">
        <v>150</v>
      </c>
      <c r="E25" s="51">
        <v>5</v>
      </c>
      <c r="F25" s="60">
        <v>1520</v>
      </c>
      <c r="H25" s="45" t="s">
        <v>136</v>
      </c>
      <c r="I25" s="68">
        <v>169968</v>
      </c>
      <c r="J25" s="68">
        <v>85535</v>
      </c>
      <c r="K25" s="68">
        <v>98810</v>
      </c>
      <c r="L25" s="68">
        <v>133356</v>
      </c>
      <c r="M25" s="68">
        <v>487669</v>
      </c>
    </row>
    <row r="26" spans="1:42" x14ac:dyDescent="0.2">
      <c r="A26" s="59">
        <v>44028</v>
      </c>
      <c r="B26" s="51" t="s">
        <v>154</v>
      </c>
      <c r="C26" s="43" t="s">
        <v>118</v>
      </c>
      <c r="D26" s="43" t="s">
        <v>150</v>
      </c>
      <c r="E26" s="51">
        <v>3</v>
      </c>
      <c r="F26" s="60">
        <v>985</v>
      </c>
    </row>
    <row r="27" spans="1:42" x14ac:dyDescent="0.2">
      <c r="A27" s="59">
        <v>44028</v>
      </c>
      <c r="B27" s="51" t="s">
        <v>153</v>
      </c>
      <c r="C27" s="43" t="s">
        <v>130</v>
      </c>
      <c r="D27" s="43" t="s">
        <v>152</v>
      </c>
      <c r="E27" s="51">
        <v>2</v>
      </c>
      <c r="F27" s="60">
        <v>1680</v>
      </c>
    </row>
    <row r="28" spans="1:42" x14ac:dyDescent="0.2">
      <c r="A28" s="59">
        <v>44028</v>
      </c>
      <c r="B28" s="51" t="s">
        <v>151</v>
      </c>
      <c r="C28" s="43" t="s">
        <v>116</v>
      </c>
      <c r="D28" s="43" t="s">
        <v>150</v>
      </c>
      <c r="E28" s="51">
        <v>5</v>
      </c>
      <c r="F28" s="60">
        <v>1200</v>
      </c>
    </row>
    <row r="29" spans="1:42" x14ac:dyDescent="0.2">
      <c r="A29" s="59">
        <v>44029</v>
      </c>
      <c r="B29" s="51" t="s">
        <v>149</v>
      </c>
      <c r="C29" s="43" t="s">
        <v>120</v>
      </c>
      <c r="D29" s="43" t="s">
        <v>150</v>
      </c>
      <c r="E29" s="51">
        <v>3</v>
      </c>
      <c r="F29" s="60">
        <v>750</v>
      </c>
    </row>
    <row r="30" spans="1:42" x14ac:dyDescent="0.2">
      <c r="A30" s="59">
        <v>44029</v>
      </c>
      <c r="B30" s="51" t="s">
        <v>154</v>
      </c>
      <c r="C30" s="43" t="s">
        <v>115</v>
      </c>
      <c r="D30" s="43" t="s">
        <v>150</v>
      </c>
      <c r="E30" s="51">
        <v>4</v>
      </c>
      <c r="F30" s="60">
        <v>280</v>
      </c>
    </row>
    <row r="31" spans="1:42" x14ac:dyDescent="0.2">
      <c r="A31" s="59">
        <v>44029</v>
      </c>
      <c r="B31" s="51" t="s">
        <v>153</v>
      </c>
      <c r="C31" s="43" t="s">
        <v>132</v>
      </c>
      <c r="D31" s="43" t="s">
        <v>152</v>
      </c>
      <c r="E31" s="51">
        <v>1</v>
      </c>
      <c r="F31" s="60">
        <v>10160</v>
      </c>
    </row>
    <row r="32" spans="1:42" x14ac:dyDescent="0.2">
      <c r="A32" s="59">
        <v>44029</v>
      </c>
      <c r="B32" s="51" t="s">
        <v>151</v>
      </c>
      <c r="C32" s="43" t="s">
        <v>113</v>
      </c>
      <c r="D32" s="43" t="s">
        <v>150</v>
      </c>
      <c r="E32" s="51">
        <v>3</v>
      </c>
      <c r="F32" s="60">
        <v>1650</v>
      </c>
    </row>
    <row r="33" spans="1:6" x14ac:dyDescent="0.2">
      <c r="A33" s="59">
        <v>44030</v>
      </c>
      <c r="B33" s="51" t="s">
        <v>151</v>
      </c>
      <c r="C33" s="43" t="s">
        <v>118</v>
      </c>
      <c r="D33" s="43" t="s">
        <v>150</v>
      </c>
      <c r="E33" s="51">
        <v>3</v>
      </c>
      <c r="F33" s="60">
        <v>302</v>
      </c>
    </row>
    <row r="34" spans="1:6" x14ac:dyDescent="0.2">
      <c r="A34" s="59">
        <v>44032</v>
      </c>
      <c r="B34" s="51" t="s">
        <v>149</v>
      </c>
      <c r="C34" s="43" t="s">
        <v>161</v>
      </c>
      <c r="D34" s="43" t="s">
        <v>152</v>
      </c>
      <c r="E34" s="51">
        <v>2</v>
      </c>
      <c r="F34" s="60">
        <v>2240</v>
      </c>
    </row>
    <row r="35" spans="1:6" x14ac:dyDescent="0.2">
      <c r="A35" s="59">
        <v>44032</v>
      </c>
      <c r="B35" s="51" t="s">
        <v>149</v>
      </c>
      <c r="C35" s="43" t="s">
        <v>130</v>
      </c>
      <c r="D35" s="43" t="s">
        <v>152</v>
      </c>
      <c r="E35" s="51">
        <v>1</v>
      </c>
      <c r="F35" s="60">
        <v>6420</v>
      </c>
    </row>
    <row r="36" spans="1:6" x14ac:dyDescent="0.2">
      <c r="A36" s="59">
        <v>44032</v>
      </c>
      <c r="B36" s="51" t="s">
        <v>151</v>
      </c>
      <c r="C36" s="43" t="s">
        <v>162</v>
      </c>
      <c r="D36" s="43" t="s">
        <v>150</v>
      </c>
      <c r="E36" s="51">
        <v>3</v>
      </c>
      <c r="F36" s="60">
        <v>840</v>
      </c>
    </row>
    <row r="37" spans="1:6" x14ac:dyDescent="0.2">
      <c r="A37" s="59">
        <v>44033</v>
      </c>
      <c r="B37" s="51" t="s">
        <v>149</v>
      </c>
      <c r="C37" s="43" t="s">
        <v>163</v>
      </c>
      <c r="D37" s="43" t="s">
        <v>150</v>
      </c>
      <c r="E37" s="51">
        <v>5</v>
      </c>
      <c r="F37" s="60">
        <v>1420</v>
      </c>
    </row>
    <row r="38" spans="1:6" x14ac:dyDescent="0.2">
      <c r="A38" s="59">
        <v>44033</v>
      </c>
      <c r="B38" s="51" t="s">
        <v>153</v>
      </c>
      <c r="C38" s="43" t="s">
        <v>116</v>
      </c>
      <c r="D38" s="43" t="s">
        <v>150</v>
      </c>
      <c r="E38" s="51">
        <v>4</v>
      </c>
      <c r="F38" s="60">
        <v>2840</v>
      </c>
    </row>
    <row r="39" spans="1:6" x14ac:dyDescent="0.2">
      <c r="A39" s="59">
        <v>44033</v>
      </c>
      <c r="B39" s="51" t="s">
        <v>151</v>
      </c>
      <c r="C39" s="43" t="s">
        <v>164</v>
      </c>
      <c r="D39" s="43" t="s">
        <v>150</v>
      </c>
      <c r="E39" s="51">
        <v>4</v>
      </c>
      <c r="F39" s="60">
        <v>350</v>
      </c>
    </row>
    <row r="40" spans="1:6" x14ac:dyDescent="0.2">
      <c r="A40" s="59">
        <v>44034</v>
      </c>
      <c r="B40" s="51" t="s">
        <v>149</v>
      </c>
      <c r="C40" s="43" t="s">
        <v>120</v>
      </c>
      <c r="D40" s="43" t="s">
        <v>150</v>
      </c>
      <c r="E40" s="51">
        <v>4</v>
      </c>
      <c r="F40" s="60">
        <v>440</v>
      </c>
    </row>
    <row r="41" spans="1:6" x14ac:dyDescent="0.2">
      <c r="A41" s="59">
        <v>44034</v>
      </c>
      <c r="B41" s="51" t="s">
        <v>154</v>
      </c>
      <c r="C41" s="43" t="s">
        <v>115</v>
      </c>
      <c r="D41" s="43" t="s">
        <v>150</v>
      </c>
      <c r="E41" s="51">
        <v>5</v>
      </c>
      <c r="F41" s="60">
        <v>1500</v>
      </c>
    </row>
    <row r="42" spans="1:6" x14ac:dyDescent="0.2">
      <c r="A42" s="59">
        <v>44034</v>
      </c>
      <c r="B42" s="51" t="s">
        <v>153</v>
      </c>
      <c r="C42" s="43" t="s">
        <v>117</v>
      </c>
      <c r="D42" s="43" t="s">
        <v>150</v>
      </c>
      <c r="E42" s="51">
        <v>5</v>
      </c>
      <c r="F42" s="60">
        <v>2900</v>
      </c>
    </row>
    <row r="43" spans="1:6" x14ac:dyDescent="0.2">
      <c r="A43" s="59">
        <v>44034</v>
      </c>
      <c r="B43" s="51" t="s">
        <v>151</v>
      </c>
      <c r="C43" s="43" t="s">
        <v>119</v>
      </c>
      <c r="D43" s="43" t="s">
        <v>152</v>
      </c>
      <c r="E43" s="51">
        <v>2</v>
      </c>
      <c r="F43" s="60">
        <v>5120</v>
      </c>
    </row>
    <row r="44" spans="1:6" x14ac:dyDescent="0.2">
      <c r="A44" s="59">
        <v>44035</v>
      </c>
      <c r="B44" s="51" t="s">
        <v>149</v>
      </c>
      <c r="C44" s="43" t="s">
        <v>133</v>
      </c>
      <c r="D44" s="43" t="s">
        <v>150</v>
      </c>
      <c r="E44" s="51">
        <v>3</v>
      </c>
      <c r="F44" s="60">
        <v>1204</v>
      </c>
    </row>
    <row r="45" spans="1:6" x14ac:dyDescent="0.2">
      <c r="A45" s="59">
        <v>44035</v>
      </c>
      <c r="B45" s="51" t="s">
        <v>153</v>
      </c>
      <c r="C45" s="43" t="s">
        <v>121</v>
      </c>
      <c r="D45" s="43" t="s">
        <v>152</v>
      </c>
      <c r="E45" s="51">
        <v>2</v>
      </c>
      <c r="F45" s="60">
        <v>3400</v>
      </c>
    </row>
    <row r="46" spans="1:6" x14ac:dyDescent="0.2">
      <c r="A46" s="59">
        <v>44035</v>
      </c>
      <c r="B46" s="51" t="s">
        <v>151</v>
      </c>
      <c r="C46" s="43" t="s">
        <v>122</v>
      </c>
      <c r="D46" s="43" t="s">
        <v>150</v>
      </c>
      <c r="E46" s="51">
        <v>3</v>
      </c>
      <c r="F46" s="60">
        <v>3540</v>
      </c>
    </row>
    <row r="47" spans="1:6" x14ac:dyDescent="0.2">
      <c r="A47" s="59">
        <v>44036</v>
      </c>
      <c r="B47" s="51" t="s">
        <v>149</v>
      </c>
      <c r="C47" s="43" t="s">
        <v>131</v>
      </c>
      <c r="D47" s="43" t="s">
        <v>152</v>
      </c>
      <c r="E47" s="51">
        <v>1</v>
      </c>
      <c r="F47" s="60">
        <v>6240</v>
      </c>
    </row>
    <row r="48" spans="1:6" x14ac:dyDescent="0.2">
      <c r="A48" s="59">
        <v>44036</v>
      </c>
      <c r="B48" s="51" t="s">
        <v>154</v>
      </c>
      <c r="C48" s="43" t="s">
        <v>165</v>
      </c>
      <c r="D48" s="43" t="s">
        <v>150</v>
      </c>
      <c r="E48" s="51">
        <v>4</v>
      </c>
      <c r="F48" s="60">
        <v>1504</v>
      </c>
    </row>
    <row r="49" spans="1:6" x14ac:dyDescent="0.2">
      <c r="A49" s="59">
        <v>44036</v>
      </c>
      <c r="B49" s="51" t="s">
        <v>153</v>
      </c>
      <c r="C49" s="43" t="s">
        <v>166</v>
      </c>
      <c r="D49" s="43" t="s">
        <v>150</v>
      </c>
      <c r="E49" s="51">
        <v>4</v>
      </c>
      <c r="F49" s="60">
        <v>840</v>
      </c>
    </row>
    <row r="50" spans="1:6" x14ac:dyDescent="0.2">
      <c r="A50" s="59">
        <v>44036</v>
      </c>
      <c r="B50" s="51" t="s">
        <v>151</v>
      </c>
      <c r="C50" s="43" t="s">
        <v>167</v>
      </c>
      <c r="D50" s="43" t="s">
        <v>150</v>
      </c>
      <c r="E50" s="51">
        <v>3</v>
      </c>
      <c r="F50" s="60">
        <v>210</v>
      </c>
    </row>
    <row r="51" spans="1:6" x14ac:dyDescent="0.2">
      <c r="A51" s="59">
        <v>44037</v>
      </c>
      <c r="B51" s="51" t="s">
        <v>149</v>
      </c>
      <c r="C51" s="43" t="s">
        <v>132</v>
      </c>
      <c r="D51" s="43" t="s">
        <v>150</v>
      </c>
      <c r="E51" s="51">
        <v>5</v>
      </c>
      <c r="F51" s="60">
        <v>1390</v>
      </c>
    </row>
    <row r="52" spans="1:6" x14ac:dyDescent="0.2">
      <c r="A52" s="59">
        <v>44037</v>
      </c>
      <c r="B52" s="51" t="s">
        <v>151</v>
      </c>
      <c r="C52" s="43" t="s">
        <v>113</v>
      </c>
      <c r="D52" s="43" t="s">
        <v>150</v>
      </c>
      <c r="E52" s="51">
        <v>4</v>
      </c>
      <c r="F52" s="60">
        <v>490</v>
      </c>
    </row>
    <row r="53" spans="1:6" x14ac:dyDescent="0.2">
      <c r="A53" s="59">
        <v>44039</v>
      </c>
      <c r="B53" s="51" t="s">
        <v>149</v>
      </c>
      <c r="C53" s="43" t="s">
        <v>117</v>
      </c>
      <c r="D53" s="43" t="s">
        <v>152</v>
      </c>
      <c r="E53" s="51">
        <v>1</v>
      </c>
      <c r="F53" s="60">
        <v>11360</v>
      </c>
    </row>
    <row r="54" spans="1:6" x14ac:dyDescent="0.2">
      <c r="A54" s="59">
        <v>44039</v>
      </c>
      <c r="B54" s="51" t="s">
        <v>149</v>
      </c>
      <c r="C54" s="43" t="s">
        <v>119</v>
      </c>
      <c r="D54" s="43" t="s">
        <v>152</v>
      </c>
      <c r="E54" s="51">
        <v>1</v>
      </c>
      <c r="F54" s="60">
        <v>3440</v>
      </c>
    </row>
    <row r="55" spans="1:6" x14ac:dyDescent="0.2">
      <c r="A55" s="59">
        <v>44039</v>
      </c>
      <c r="B55" s="51" t="s">
        <v>153</v>
      </c>
      <c r="C55" s="43" t="s">
        <v>133</v>
      </c>
      <c r="D55" s="43" t="s">
        <v>150</v>
      </c>
      <c r="E55" s="51">
        <v>5</v>
      </c>
      <c r="F55" s="60">
        <v>750</v>
      </c>
    </row>
    <row r="56" spans="1:6" x14ac:dyDescent="0.2">
      <c r="A56" s="59">
        <v>44039</v>
      </c>
      <c r="B56" s="51" t="s">
        <v>151</v>
      </c>
      <c r="C56" s="43" t="s">
        <v>121</v>
      </c>
      <c r="D56" s="43" t="s">
        <v>150</v>
      </c>
      <c r="E56" s="51">
        <v>3</v>
      </c>
      <c r="F56" s="60">
        <v>2540</v>
      </c>
    </row>
    <row r="57" spans="1:6" x14ac:dyDescent="0.2">
      <c r="A57" s="59">
        <v>44039</v>
      </c>
      <c r="B57" s="51" t="s">
        <v>151</v>
      </c>
      <c r="C57" s="43" t="s">
        <v>132</v>
      </c>
      <c r="D57" s="43" t="s">
        <v>150</v>
      </c>
      <c r="E57" s="51">
        <v>4</v>
      </c>
      <c r="F57" s="60">
        <v>920</v>
      </c>
    </row>
    <row r="58" spans="1:6" x14ac:dyDescent="0.2">
      <c r="A58" s="59">
        <v>44040</v>
      </c>
      <c r="B58" s="51" t="s">
        <v>149</v>
      </c>
      <c r="C58" s="43" t="s">
        <v>113</v>
      </c>
      <c r="D58" s="43" t="s">
        <v>152</v>
      </c>
      <c r="E58" s="51">
        <v>1</v>
      </c>
      <c r="F58" s="60">
        <v>10160</v>
      </c>
    </row>
    <row r="59" spans="1:6" x14ac:dyDescent="0.2">
      <c r="A59" s="59">
        <v>44040</v>
      </c>
      <c r="B59" s="51" t="s">
        <v>149</v>
      </c>
      <c r="C59" s="43" t="s">
        <v>118</v>
      </c>
      <c r="D59" s="43" t="s">
        <v>150</v>
      </c>
      <c r="E59" s="51">
        <v>5</v>
      </c>
      <c r="F59" s="60">
        <v>1580</v>
      </c>
    </row>
    <row r="60" spans="1:6" x14ac:dyDescent="0.2">
      <c r="A60" s="59">
        <v>44040</v>
      </c>
      <c r="B60" s="51" t="s">
        <v>154</v>
      </c>
      <c r="C60" s="43" t="s">
        <v>130</v>
      </c>
      <c r="D60" s="43" t="s">
        <v>150</v>
      </c>
      <c r="E60" s="51">
        <v>5</v>
      </c>
      <c r="F60" s="60">
        <v>2548</v>
      </c>
    </row>
    <row r="61" spans="1:6" x14ac:dyDescent="0.2">
      <c r="A61" s="59">
        <v>44040</v>
      </c>
      <c r="B61" s="51" t="s">
        <v>153</v>
      </c>
      <c r="C61" s="43" t="s">
        <v>117</v>
      </c>
      <c r="D61" s="43" t="s">
        <v>150</v>
      </c>
      <c r="E61" s="51">
        <v>3</v>
      </c>
      <c r="F61" s="60">
        <v>2555</v>
      </c>
    </row>
    <row r="62" spans="1:6" x14ac:dyDescent="0.2">
      <c r="A62" s="59">
        <v>44040</v>
      </c>
      <c r="B62" s="51" t="s">
        <v>151</v>
      </c>
      <c r="C62" s="43" t="s">
        <v>119</v>
      </c>
      <c r="D62" s="43" t="s">
        <v>150</v>
      </c>
      <c r="E62" s="51">
        <v>3</v>
      </c>
      <c r="F62" s="60">
        <v>1560</v>
      </c>
    </row>
    <row r="63" spans="1:6" x14ac:dyDescent="0.2">
      <c r="A63" s="59">
        <v>44041</v>
      </c>
      <c r="B63" s="51" t="s">
        <v>149</v>
      </c>
      <c r="C63" s="43" t="s">
        <v>133</v>
      </c>
      <c r="D63" s="43" t="s">
        <v>152</v>
      </c>
      <c r="E63" s="51">
        <v>2</v>
      </c>
      <c r="F63" s="60">
        <v>7400</v>
      </c>
    </row>
    <row r="64" spans="1:6" x14ac:dyDescent="0.2">
      <c r="A64" s="59">
        <v>44041</v>
      </c>
      <c r="B64" s="51" t="s">
        <v>149</v>
      </c>
      <c r="C64" s="43" t="s">
        <v>121</v>
      </c>
      <c r="D64" s="43" t="s">
        <v>152</v>
      </c>
      <c r="E64" s="51">
        <v>2</v>
      </c>
      <c r="F64" s="60">
        <v>5800</v>
      </c>
    </row>
    <row r="65" spans="1:6" x14ac:dyDescent="0.2">
      <c r="A65" s="59">
        <v>44041</v>
      </c>
      <c r="B65" s="51" t="s">
        <v>153</v>
      </c>
      <c r="C65" s="43" t="s">
        <v>132</v>
      </c>
      <c r="D65" s="43" t="s">
        <v>150</v>
      </c>
      <c r="E65" s="51">
        <v>5</v>
      </c>
      <c r="F65" s="60">
        <v>1500</v>
      </c>
    </row>
    <row r="66" spans="1:6" x14ac:dyDescent="0.2">
      <c r="A66" s="59">
        <v>44041</v>
      </c>
      <c r="B66" s="51" t="s">
        <v>151</v>
      </c>
      <c r="C66" s="43" t="s">
        <v>113</v>
      </c>
      <c r="D66" s="43" t="s">
        <v>150</v>
      </c>
      <c r="E66" s="51">
        <v>4</v>
      </c>
      <c r="F66" s="60">
        <v>460</v>
      </c>
    </row>
    <row r="67" spans="1:6" x14ac:dyDescent="0.2">
      <c r="A67" s="59">
        <v>44041</v>
      </c>
      <c r="B67" s="51" t="s">
        <v>151</v>
      </c>
      <c r="C67" s="43" t="s">
        <v>118</v>
      </c>
      <c r="D67" s="43" t="s">
        <v>150</v>
      </c>
      <c r="E67" s="51">
        <v>3</v>
      </c>
      <c r="F67" s="60">
        <v>700</v>
      </c>
    </row>
    <row r="68" spans="1:6" x14ac:dyDescent="0.2">
      <c r="A68" s="59">
        <v>44043</v>
      </c>
      <c r="B68" s="51" t="s">
        <v>154</v>
      </c>
      <c r="C68" s="43" t="s">
        <v>130</v>
      </c>
      <c r="D68" s="43" t="s">
        <v>152</v>
      </c>
      <c r="E68" s="51">
        <v>2</v>
      </c>
      <c r="F68" s="60">
        <v>8480</v>
      </c>
    </row>
    <row r="69" spans="1:6" x14ac:dyDescent="0.2">
      <c r="A69" s="59">
        <v>44043</v>
      </c>
      <c r="B69" s="51" t="s">
        <v>151</v>
      </c>
      <c r="C69" s="43" t="s">
        <v>116</v>
      </c>
      <c r="D69" s="43" t="s">
        <v>150</v>
      </c>
      <c r="E69" s="51">
        <v>4</v>
      </c>
      <c r="F69" s="60">
        <v>2800</v>
      </c>
    </row>
    <row r="70" spans="1:6" x14ac:dyDescent="0.2">
      <c r="A70" s="59">
        <v>44043</v>
      </c>
      <c r="B70" s="51" t="s">
        <v>151</v>
      </c>
      <c r="C70" s="43" t="s">
        <v>120</v>
      </c>
      <c r="D70" s="43" t="s">
        <v>150</v>
      </c>
      <c r="E70" s="51">
        <v>4</v>
      </c>
      <c r="F70" s="60">
        <v>4560</v>
      </c>
    </row>
    <row r="71" spans="1:6" x14ac:dyDescent="0.2">
      <c r="A71" s="59">
        <v>44043</v>
      </c>
      <c r="B71" s="51" t="s">
        <v>151</v>
      </c>
      <c r="C71" s="43" t="s">
        <v>115</v>
      </c>
      <c r="D71" s="43" t="s">
        <v>150</v>
      </c>
      <c r="E71" s="51">
        <v>5</v>
      </c>
      <c r="F71" s="60">
        <v>1590</v>
      </c>
    </row>
    <row r="72" spans="1:6" x14ac:dyDescent="0.2">
      <c r="A72" s="59">
        <v>44043</v>
      </c>
      <c r="B72" s="51" t="s">
        <v>149</v>
      </c>
      <c r="C72" s="43" t="s">
        <v>132</v>
      </c>
      <c r="D72" s="43" t="s">
        <v>150</v>
      </c>
      <c r="E72" s="51">
        <v>5</v>
      </c>
      <c r="F72" s="60">
        <v>2500</v>
      </c>
    </row>
    <row r="73" spans="1:6" x14ac:dyDescent="0.2">
      <c r="A73" s="59">
        <v>44043</v>
      </c>
      <c r="B73" s="51" t="s">
        <v>153</v>
      </c>
      <c r="C73" s="43" t="s">
        <v>121</v>
      </c>
      <c r="D73" s="43" t="s">
        <v>150</v>
      </c>
      <c r="E73" s="51">
        <v>3</v>
      </c>
      <c r="F73" s="60">
        <v>2555</v>
      </c>
    </row>
    <row r="74" spans="1:6" x14ac:dyDescent="0.2">
      <c r="A74" s="59">
        <v>44043</v>
      </c>
      <c r="B74" s="51" t="s">
        <v>151</v>
      </c>
      <c r="C74" s="43" t="s">
        <v>132</v>
      </c>
      <c r="D74" s="43" t="s">
        <v>150</v>
      </c>
      <c r="E74" s="51">
        <v>3</v>
      </c>
      <c r="F74" s="60">
        <v>1220</v>
      </c>
    </row>
    <row r="75" spans="1:6" x14ac:dyDescent="0.2">
      <c r="A75" s="59">
        <v>44046</v>
      </c>
      <c r="B75" s="51" t="s">
        <v>149</v>
      </c>
      <c r="C75" s="43" t="s">
        <v>113</v>
      </c>
      <c r="D75" s="43" t="s">
        <v>150</v>
      </c>
      <c r="E75" s="51">
        <v>3</v>
      </c>
      <c r="F75" s="60">
        <v>1580</v>
      </c>
    </row>
    <row r="76" spans="1:6" x14ac:dyDescent="0.2">
      <c r="A76" s="59">
        <v>44046</v>
      </c>
      <c r="B76" s="51" t="s">
        <v>151</v>
      </c>
      <c r="C76" s="43" t="s">
        <v>118</v>
      </c>
      <c r="D76" s="43" t="s">
        <v>152</v>
      </c>
      <c r="E76" s="51">
        <v>2</v>
      </c>
      <c r="F76" s="60">
        <v>10192</v>
      </c>
    </row>
    <row r="77" spans="1:6" x14ac:dyDescent="0.2">
      <c r="A77" s="59">
        <v>44046</v>
      </c>
      <c r="B77" s="51" t="s">
        <v>151</v>
      </c>
      <c r="C77" s="43" t="s">
        <v>130</v>
      </c>
      <c r="D77" s="43" t="s">
        <v>150</v>
      </c>
      <c r="E77" s="51">
        <v>4</v>
      </c>
      <c r="F77" s="60">
        <v>460</v>
      </c>
    </row>
    <row r="78" spans="1:6" x14ac:dyDescent="0.2">
      <c r="A78" s="59">
        <v>44047</v>
      </c>
      <c r="B78" s="51" t="s">
        <v>154</v>
      </c>
      <c r="C78" s="43" t="s">
        <v>116</v>
      </c>
      <c r="D78" s="43" t="s">
        <v>152</v>
      </c>
      <c r="E78" s="51">
        <v>1</v>
      </c>
      <c r="F78" s="60">
        <v>5844</v>
      </c>
    </row>
    <row r="79" spans="1:6" x14ac:dyDescent="0.2">
      <c r="A79" s="59">
        <v>44047</v>
      </c>
      <c r="B79" s="51" t="s">
        <v>153</v>
      </c>
      <c r="C79" s="43" t="s">
        <v>120</v>
      </c>
      <c r="D79" s="43" t="s">
        <v>152</v>
      </c>
      <c r="E79" s="51">
        <v>2</v>
      </c>
      <c r="F79" s="60">
        <v>6000</v>
      </c>
    </row>
    <row r="80" spans="1:6" x14ac:dyDescent="0.2">
      <c r="A80" s="59">
        <v>44047</v>
      </c>
      <c r="B80" s="51" t="s">
        <v>151</v>
      </c>
      <c r="C80" s="43" t="s">
        <v>115</v>
      </c>
      <c r="D80" s="43" t="s">
        <v>150</v>
      </c>
      <c r="E80" s="51">
        <v>4</v>
      </c>
      <c r="F80" s="60">
        <v>700</v>
      </c>
    </row>
    <row r="81" spans="1:6" x14ac:dyDescent="0.2">
      <c r="A81" s="59">
        <v>44048</v>
      </c>
      <c r="B81" s="51" t="s">
        <v>149</v>
      </c>
      <c r="C81" s="43" t="s">
        <v>132</v>
      </c>
      <c r="D81" s="43" t="s">
        <v>150</v>
      </c>
      <c r="E81" s="51">
        <v>5</v>
      </c>
      <c r="F81" s="60">
        <v>550</v>
      </c>
    </row>
    <row r="82" spans="1:6" x14ac:dyDescent="0.2">
      <c r="A82" s="59">
        <v>44048</v>
      </c>
      <c r="B82" s="51" t="s">
        <v>151</v>
      </c>
      <c r="C82" s="43" t="s">
        <v>113</v>
      </c>
      <c r="D82" s="43" t="s">
        <v>150</v>
      </c>
      <c r="E82" s="51">
        <v>5</v>
      </c>
      <c r="F82" s="60">
        <v>2800</v>
      </c>
    </row>
    <row r="83" spans="1:6" x14ac:dyDescent="0.2">
      <c r="A83" s="59">
        <v>44049</v>
      </c>
      <c r="B83" s="51" t="s">
        <v>154</v>
      </c>
      <c r="C83" s="43" t="s">
        <v>118</v>
      </c>
      <c r="D83" s="43" t="s">
        <v>150</v>
      </c>
      <c r="E83" s="51">
        <v>5</v>
      </c>
      <c r="F83" s="60">
        <v>1590</v>
      </c>
    </row>
    <row r="84" spans="1:6" x14ac:dyDescent="0.2">
      <c r="A84" s="59">
        <v>44049</v>
      </c>
      <c r="B84" s="51" t="s">
        <v>151</v>
      </c>
      <c r="C84" s="43" t="s">
        <v>130</v>
      </c>
      <c r="D84" s="43" t="s">
        <v>150</v>
      </c>
      <c r="E84" s="51">
        <v>3</v>
      </c>
      <c r="F84" s="60">
        <v>2800</v>
      </c>
    </row>
    <row r="85" spans="1:6" x14ac:dyDescent="0.2">
      <c r="A85" s="59">
        <v>44049</v>
      </c>
      <c r="B85" s="51" t="s">
        <v>151</v>
      </c>
      <c r="C85" s="43" t="s">
        <v>116</v>
      </c>
      <c r="D85" s="43" t="s">
        <v>150</v>
      </c>
      <c r="E85" s="51">
        <v>5</v>
      </c>
      <c r="F85" s="60">
        <v>1590</v>
      </c>
    </row>
    <row r="86" spans="1:6" x14ac:dyDescent="0.2">
      <c r="A86" s="59">
        <v>44050</v>
      </c>
      <c r="B86" s="51" t="s">
        <v>149</v>
      </c>
      <c r="C86" s="43" t="s">
        <v>120</v>
      </c>
      <c r="D86" s="43" t="s">
        <v>152</v>
      </c>
      <c r="E86" s="51">
        <v>1</v>
      </c>
      <c r="F86" s="60">
        <v>8000</v>
      </c>
    </row>
    <row r="87" spans="1:6" x14ac:dyDescent="0.2">
      <c r="A87" s="59">
        <v>44050</v>
      </c>
      <c r="B87" s="51" t="s">
        <v>154</v>
      </c>
      <c r="C87" s="43" t="s">
        <v>115</v>
      </c>
      <c r="D87" s="43" t="s">
        <v>152</v>
      </c>
      <c r="E87" s="51">
        <v>2</v>
      </c>
      <c r="F87" s="60">
        <v>8800</v>
      </c>
    </row>
    <row r="88" spans="1:6" x14ac:dyDescent="0.2">
      <c r="A88" s="59">
        <v>44050</v>
      </c>
      <c r="B88" s="51" t="s">
        <v>153</v>
      </c>
      <c r="C88" s="43" t="s">
        <v>130</v>
      </c>
      <c r="D88" s="43" t="s">
        <v>150</v>
      </c>
      <c r="E88" s="51">
        <v>5</v>
      </c>
      <c r="F88" s="60">
        <v>2500</v>
      </c>
    </row>
    <row r="89" spans="1:6" x14ac:dyDescent="0.2">
      <c r="A89" s="59">
        <v>44050</v>
      </c>
      <c r="B89" s="51" t="s">
        <v>151</v>
      </c>
      <c r="C89" s="43" t="s">
        <v>116</v>
      </c>
      <c r="D89" s="43" t="s">
        <v>150</v>
      </c>
      <c r="E89" s="51">
        <v>4</v>
      </c>
      <c r="F89" s="60">
        <v>1220</v>
      </c>
    </row>
    <row r="90" spans="1:6" x14ac:dyDescent="0.2">
      <c r="A90" s="59">
        <v>44053</v>
      </c>
      <c r="B90" s="51" t="s">
        <v>149</v>
      </c>
      <c r="C90" s="43" t="s">
        <v>120</v>
      </c>
      <c r="D90" s="43" t="s">
        <v>152</v>
      </c>
      <c r="E90" s="51">
        <v>1</v>
      </c>
      <c r="F90" s="60">
        <v>5800</v>
      </c>
    </row>
    <row r="91" spans="1:6" x14ac:dyDescent="0.2">
      <c r="A91" s="59">
        <v>44053</v>
      </c>
      <c r="B91" s="51" t="s">
        <v>153</v>
      </c>
      <c r="C91" s="43" t="s">
        <v>115</v>
      </c>
      <c r="D91" s="43" t="s">
        <v>150</v>
      </c>
      <c r="E91" s="51">
        <v>4</v>
      </c>
      <c r="F91" s="60">
        <v>1500</v>
      </c>
    </row>
    <row r="92" spans="1:6" x14ac:dyDescent="0.2">
      <c r="A92" s="59">
        <v>44053</v>
      </c>
      <c r="B92" s="51" t="s">
        <v>151</v>
      </c>
      <c r="C92" s="43" t="s">
        <v>117</v>
      </c>
      <c r="D92" s="43" t="s">
        <v>150</v>
      </c>
      <c r="E92" s="51">
        <v>5</v>
      </c>
      <c r="F92" s="60">
        <v>9500</v>
      </c>
    </row>
    <row r="93" spans="1:6" x14ac:dyDescent="0.2">
      <c r="A93" s="59">
        <v>44054</v>
      </c>
      <c r="B93" s="51" t="s">
        <v>151</v>
      </c>
      <c r="C93" s="43" t="s">
        <v>119</v>
      </c>
      <c r="D93" s="43" t="s">
        <v>150</v>
      </c>
      <c r="E93" s="51">
        <v>5</v>
      </c>
      <c r="F93" s="60">
        <v>3200</v>
      </c>
    </row>
    <row r="94" spans="1:6" x14ac:dyDescent="0.2">
      <c r="A94" s="59">
        <v>44055</v>
      </c>
      <c r="B94" s="51" t="s">
        <v>151</v>
      </c>
      <c r="C94" s="43" t="s">
        <v>133</v>
      </c>
      <c r="D94" s="43" t="s">
        <v>150</v>
      </c>
      <c r="E94" s="51">
        <v>3</v>
      </c>
      <c r="F94" s="60">
        <v>2800</v>
      </c>
    </row>
    <row r="95" spans="1:6" x14ac:dyDescent="0.2">
      <c r="A95" s="59">
        <v>44056</v>
      </c>
      <c r="B95" s="51" t="s">
        <v>154</v>
      </c>
      <c r="C95" s="43" t="s">
        <v>121</v>
      </c>
      <c r="D95" s="43" t="s">
        <v>152</v>
      </c>
      <c r="E95" s="51">
        <v>1</v>
      </c>
      <c r="F95" s="60">
        <v>7700</v>
      </c>
    </row>
    <row r="96" spans="1:6" x14ac:dyDescent="0.2">
      <c r="A96" s="59">
        <v>44057</v>
      </c>
      <c r="B96" s="51" t="s">
        <v>149</v>
      </c>
      <c r="C96" s="43" t="s">
        <v>132</v>
      </c>
      <c r="D96" s="43" t="s">
        <v>150</v>
      </c>
      <c r="E96" s="51">
        <v>3</v>
      </c>
      <c r="F96" s="60">
        <v>2500</v>
      </c>
    </row>
    <row r="97" spans="1:6" x14ac:dyDescent="0.2">
      <c r="A97" s="59">
        <v>44061</v>
      </c>
      <c r="B97" s="51" t="s">
        <v>149</v>
      </c>
      <c r="C97" s="43" t="s">
        <v>113</v>
      </c>
      <c r="D97" s="43" t="s">
        <v>152</v>
      </c>
      <c r="E97" s="51">
        <v>1</v>
      </c>
      <c r="F97" s="60">
        <v>11360</v>
      </c>
    </row>
    <row r="98" spans="1:6" x14ac:dyDescent="0.2">
      <c r="A98" s="59">
        <v>44061</v>
      </c>
      <c r="B98" s="51" t="s">
        <v>154</v>
      </c>
      <c r="C98" s="43" t="s">
        <v>118</v>
      </c>
      <c r="D98" s="43" t="s">
        <v>152</v>
      </c>
      <c r="E98" s="51">
        <v>1</v>
      </c>
      <c r="F98" s="60">
        <v>8800</v>
      </c>
    </row>
    <row r="99" spans="1:6" x14ac:dyDescent="0.2">
      <c r="A99" s="59">
        <v>44061</v>
      </c>
      <c r="B99" s="51" t="s">
        <v>153</v>
      </c>
      <c r="C99" s="43" t="s">
        <v>130</v>
      </c>
      <c r="D99" s="43" t="s">
        <v>150</v>
      </c>
      <c r="E99" s="51">
        <v>5</v>
      </c>
      <c r="F99" s="60">
        <v>750</v>
      </c>
    </row>
    <row r="100" spans="1:6" x14ac:dyDescent="0.2">
      <c r="A100" s="59">
        <v>44061</v>
      </c>
      <c r="B100" s="51" t="s">
        <v>151</v>
      </c>
      <c r="C100" s="43" t="s">
        <v>116</v>
      </c>
      <c r="D100" s="43" t="s">
        <v>150</v>
      </c>
      <c r="E100" s="51">
        <v>4</v>
      </c>
      <c r="F100" s="60">
        <v>2540</v>
      </c>
    </row>
    <row r="101" spans="1:6" x14ac:dyDescent="0.2">
      <c r="A101" s="59">
        <v>44062</v>
      </c>
      <c r="B101" s="51" t="s">
        <v>149</v>
      </c>
      <c r="C101" s="43" t="s">
        <v>120</v>
      </c>
      <c r="D101" s="43" t="s">
        <v>152</v>
      </c>
      <c r="E101" s="51">
        <v>1</v>
      </c>
      <c r="F101" s="60">
        <v>5400</v>
      </c>
    </row>
    <row r="102" spans="1:6" x14ac:dyDescent="0.2">
      <c r="A102" s="59">
        <v>44062</v>
      </c>
      <c r="B102" s="51" t="s">
        <v>153</v>
      </c>
      <c r="C102" s="43" t="s">
        <v>115</v>
      </c>
      <c r="D102" s="43" t="s">
        <v>150</v>
      </c>
      <c r="E102" s="51">
        <v>4</v>
      </c>
      <c r="F102" s="60">
        <v>6840</v>
      </c>
    </row>
    <row r="103" spans="1:6" x14ac:dyDescent="0.2">
      <c r="A103" s="59">
        <v>44062</v>
      </c>
      <c r="B103" s="51" t="s">
        <v>151</v>
      </c>
      <c r="C103" s="43" t="s">
        <v>117</v>
      </c>
      <c r="D103" s="43" t="s">
        <v>150</v>
      </c>
      <c r="E103" s="51">
        <v>4</v>
      </c>
      <c r="F103" s="60">
        <v>3260</v>
      </c>
    </row>
    <row r="104" spans="1:6" x14ac:dyDescent="0.2">
      <c r="A104" s="59">
        <v>44062</v>
      </c>
      <c r="B104" s="51" t="s">
        <v>151</v>
      </c>
      <c r="C104" s="43" t="s">
        <v>119</v>
      </c>
      <c r="D104" s="43" t="s">
        <v>150</v>
      </c>
      <c r="E104" s="51">
        <v>4</v>
      </c>
      <c r="F104" s="60">
        <v>3500</v>
      </c>
    </row>
    <row r="105" spans="1:6" x14ac:dyDescent="0.2">
      <c r="A105" s="59">
        <v>44067</v>
      </c>
      <c r="B105" s="51" t="s">
        <v>149</v>
      </c>
      <c r="C105" s="43" t="s">
        <v>133</v>
      </c>
      <c r="D105" s="43" t="s">
        <v>152</v>
      </c>
      <c r="E105" s="51">
        <v>1</v>
      </c>
      <c r="F105" s="60">
        <v>800</v>
      </c>
    </row>
    <row r="106" spans="1:6" x14ac:dyDescent="0.2">
      <c r="A106" s="59">
        <v>44067</v>
      </c>
      <c r="B106" s="51" t="s">
        <v>153</v>
      </c>
      <c r="C106" s="43" t="s">
        <v>121</v>
      </c>
      <c r="D106" s="43" t="s">
        <v>150</v>
      </c>
      <c r="E106" s="51">
        <v>4</v>
      </c>
      <c r="F106" s="60">
        <v>1500</v>
      </c>
    </row>
    <row r="107" spans="1:6" x14ac:dyDescent="0.2">
      <c r="A107" s="59">
        <v>44067</v>
      </c>
      <c r="B107" s="51" t="s">
        <v>151</v>
      </c>
      <c r="C107" s="43" t="s">
        <v>132</v>
      </c>
      <c r="D107" s="43" t="s">
        <v>150</v>
      </c>
      <c r="E107" s="51">
        <v>4</v>
      </c>
      <c r="F107" s="60">
        <v>1800</v>
      </c>
    </row>
    <row r="108" spans="1:6" x14ac:dyDescent="0.2">
      <c r="A108" s="59">
        <v>44068</v>
      </c>
      <c r="B108" s="51" t="s">
        <v>154</v>
      </c>
      <c r="C108" s="43" t="s">
        <v>113</v>
      </c>
      <c r="D108" s="43" t="s">
        <v>152</v>
      </c>
      <c r="E108" s="51">
        <v>2</v>
      </c>
      <c r="F108" s="60">
        <v>7800</v>
      </c>
    </row>
    <row r="109" spans="1:6" x14ac:dyDescent="0.2">
      <c r="A109" s="59">
        <v>44068</v>
      </c>
      <c r="B109" s="51" t="s">
        <v>151</v>
      </c>
      <c r="C109" s="43" t="s">
        <v>118</v>
      </c>
      <c r="D109" s="43" t="s">
        <v>150</v>
      </c>
      <c r="E109" s="51">
        <v>5</v>
      </c>
      <c r="F109" s="60">
        <v>110</v>
      </c>
    </row>
    <row r="110" spans="1:6" x14ac:dyDescent="0.2">
      <c r="A110" s="59">
        <v>44069</v>
      </c>
      <c r="B110" s="51" t="s">
        <v>149</v>
      </c>
      <c r="C110" s="43" t="s">
        <v>130</v>
      </c>
      <c r="D110" s="43" t="s">
        <v>152</v>
      </c>
      <c r="E110" s="51">
        <v>1</v>
      </c>
      <c r="F110" s="60">
        <v>1850</v>
      </c>
    </row>
    <row r="111" spans="1:6" x14ac:dyDescent="0.2">
      <c r="A111" s="59">
        <v>44069</v>
      </c>
      <c r="B111" s="51" t="s">
        <v>153</v>
      </c>
      <c r="C111" s="43" t="s">
        <v>117</v>
      </c>
      <c r="D111" s="43" t="s">
        <v>150</v>
      </c>
      <c r="E111" s="51">
        <v>5</v>
      </c>
      <c r="F111" s="60">
        <v>2000</v>
      </c>
    </row>
    <row r="112" spans="1:6" x14ac:dyDescent="0.2">
      <c r="A112" s="59">
        <v>44069</v>
      </c>
      <c r="B112" s="51" t="s">
        <v>151</v>
      </c>
      <c r="C112" s="43" t="s">
        <v>119</v>
      </c>
      <c r="D112" s="43" t="s">
        <v>150</v>
      </c>
      <c r="E112" s="51">
        <v>4</v>
      </c>
      <c r="F112" s="60">
        <v>520</v>
      </c>
    </row>
    <row r="113" spans="1:6" x14ac:dyDescent="0.2">
      <c r="A113" s="59">
        <v>44070</v>
      </c>
      <c r="B113" s="51" t="s">
        <v>151</v>
      </c>
      <c r="C113" s="43" t="s">
        <v>133</v>
      </c>
      <c r="D113" s="43" t="s">
        <v>150</v>
      </c>
      <c r="E113" s="51">
        <v>3</v>
      </c>
      <c r="F113" s="60">
        <v>690</v>
      </c>
    </row>
    <row r="114" spans="1:6" x14ac:dyDescent="0.2">
      <c r="A114" s="59">
        <v>44070</v>
      </c>
      <c r="B114" s="51" t="s">
        <v>149</v>
      </c>
      <c r="C114" s="43" t="s">
        <v>121</v>
      </c>
      <c r="D114" s="43" t="s">
        <v>150</v>
      </c>
      <c r="E114" s="51">
        <v>3</v>
      </c>
      <c r="F114" s="60">
        <v>2500</v>
      </c>
    </row>
    <row r="115" spans="1:6" x14ac:dyDescent="0.2">
      <c r="A115" s="59">
        <v>44070</v>
      </c>
      <c r="B115" s="51" t="s">
        <v>154</v>
      </c>
      <c r="C115" s="43" t="s">
        <v>132</v>
      </c>
      <c r="D115" s="43" t="s">
        <v>152</v>
      </c>
      <c r="E115" s="51">
        <v>2</v>
      </c>
      <c r="F115" s="60">
        <v>7700</v>
      </c>
    </row>
    <row r="116" spans="1:6" x14ac:dyDescent="0.2">
      <c r="A116" s="59">
        <v>44070</v>
      </c>
      <c r="B116" s="51" t="s">
        <v>151</v>
      </c>
      <c r="C116" s="43" t="s">
        <v>113</v>
      </c>
      <c r="D116" s="43" t="s">
        <v>150</v>
      </c>
      <c r="E116" s="51">
        <v>3</v>
      </c>
      <c r="F116" s="60">
        <v>2800</v>
      </c>
    </row>
    <row r="117" spans="1:6" x14ac:dyDescent="0.2">
      <c r="A117" s="59">
        <v>44074</v>
      </c>
      <c r="B117" s="51" t="s">
        <v>149</v>
      </c>
      <c r="C117" s="43" t="s">
        <v>118</v>
      </c>
      <c r="D117" s="43" t="s">
        <v>152</v>
      </c>
      <c r="E117" s="51">
        <v>2</v>
      </c>
      <c r="F117" s="60">
        <v>8500</v>
      </c>
    </row>
    <row r="118" spans="1:6" x14ac:dyDescent="0.2">
      <c r="A118" s="59">
        <v>44074</v>
      </c>
      <c r="B118" s="51" t="s">
        <v>153</v>
      </c>
      <c r="C118" s="43" t="s">
        <v>130</v>
      </c>
      <c r="D118" s="43" t="s">
        <v>150</v>
      </c>
      <c r="E118" s="51">
        <v>5</v>
      </c>
      <c r="F118" s="60">
        <v>250</v>
      </c>
    </row>
    <row r="119" spans="1:6" x14ac:dyDescent="0.2">
      <c r="A119" s="59">
        <v>44074</v>
      </c>
      <c r="B119" s="51" t="s">
        <v>151</v>
      </c>
      <c r="C119" s="43" t="s">
        <v>116</v>
      </c>
      <c r="D119" s="43" t="s">
        <v>150</v>
      </c>
      <c r="E119" s="51">
        <v>3</v>
      </c>
      <c r="F119" s="60">
        <v>2540</v>
      </c>
    </row>
    <row r="120" spans="1:6" x14ac:dyDescent="0.2">
      <c r="A120" s="59">
        <v>44075</v>
      </c>
      <c r="B120" s="51" t="s">
        <v>154</v>
      </c>
      <c r="C120" s="43" t="s">
        <v>121</v>
      </c>
      <c r="D120" s="43" t="s">
        <v>152</v>
      </c>
      <c r="E120" s="51">
        <v>2</v>
      </c>
      <c r="F120" s="60">
        <v>650</v>
      </c>
    </row>
    <row r="121" spans="1:6" x14ac:dyDescent="0.2">
      <c r="A121" s="59">
        <v>44076</v>
      </c>
      <c r="B121" s="51" t="s">
        <v>154</v>
      </c>
      <c r="C121" s="43" t="s">
        <v>132</v>
      </c>
      <c r="D121" s="43" t="s">
        <v>150</v>
      </c>
      <c r="E121" s="51">
        <v>4</v>
      </c>
      <c r="F121" s="60">
        <v>2400</v>
      </c>
    </row>
    <row r="122" spans="1:6" x14ac:dyDescent="0.2">
      <c r="A122" s="59">
        <v>44076</v>
      </c>
      <c r="B122" s="51" t="s">
        <v>151</v>
      </c>
      <c r="C122" s="43" t="s">
        <v>113</v>
      </c>
      <c r="D122" s="43" t="s">
        <v>150</v>
      </c>
      <c r="E122" s="51">
        <v>3</v>
      </c>
      <c r="F122" s="60">
        <v>320</v>
      </c>
    </row>
    <row r="123" spans="1:6" x14ac:dyDescent="0.2">
      <c r="A123" s="59">
        <v>44076</v>
      </c>
      <c r="B123" s="51" t="s">
        <v>151</v>
      </c>
      <c r="C123" s="43" t="s">
        <v>118</v>
      </c>
      <c r="D123" s="43" t="s">
        <v>150</v>
      </c>
      <c r="E123" s="51">
        <v>3</v>
      </c>
      <c r="F123" s="60">
        <v>6500</v>
      </c>
    </row>
    <row r="124" spans="1:6" x14ac:dyDescent="0.2">
      <c r="A124" s="59">
        <v>44077</v>
      </c>
      <c r="B124" s="51" t="s">
        <v>153</v>
      </c>
      <c r="C124" s="43" t="s">
        <v>130</v>
      </c>
      <c r="D124" s="43" t="s">
        <v>150</v>
      </c>
      <c r="E124" s="51">
        <v>3</v>
      </c>
      <c r="F124" s="60">
        <v>5000</v>
      </c>
    </row>
    <row r="125" spans="1:6" x14ac:dyDescent="0.2">
      <c r="A125" s="59">
        <v>44077</v>
      </c>
      <c r="B125" s="51" t="s">
        <v>151</v>
      </c>
      <c r="C125" s="43" t="s">
        <v>116</v>
      </c>
      <c r="D125" s="43" t="s">
        <v>150</v>
      </c>
      <c r="E125" s="51">
        <v>3</v>
      </c>
      <c r="F125" s="60">
        <v>3500</v>
      </c>
    </row>
    <row r="126" spans="1:6" x14ac:dyDescent="0.2">
      <c r="A126" s="59">
        <v>44078</v>
      </c>
      <c r="B126" s="51" t="s">
        <v>149</v>
      </c>
      <c r="C126" s="43" t="s">
        <v>120</v>
      </c>
      <c r="D126" s="43" t="s">
        <v>152</v>
      </c>
      <c r="E126" s="51">
        <v>1</v>
      </c>
      <c r="F126" s="60">
        <v>3500</v>
      </c>
    </row>
    <row r="127" spans="1:6" x14ac:dyDescent="0.2">
      <c r="A127" s="59">
        <v>44078</v>
      </c>
      <c r="B127" s="51" t="s">
        <v>153</v>
      </c>
      <c r="C127" s="43" t="s">
        <v>115</v>
      </c>
      <c r="D127" s="43" t="s">
        <v>150</v>
      </c>
      <c r="E127" s="51">
        <v>5</v>
      </c>
      <c r="F127" s="60">
        <v>1500</v>
      </c>
    </row>
    <row r="128" spans="1:6" x14ac:dyDescent="0.2">
      <c r="A128" s="59">
        <v>44078</v>
      </c>
      <c r="B128" s="51" t="s">
        <v>151</v>
      </c>
      <c r="C128" s="43" t="s">
        <v>132</v>
      </c>
      <c r="D128" s="43" t="s">
        <v>150</v>
      </c>
      <c r="E128" s="51">
        <v>3</v>
      </c>
      <c r="F128" s="60">
        <v>1800</v>
      </c>
    </row>
    <row r="129" spans="1:6" x14ac:dyDescent="0.2">
      <c r="A129" s="59">
        <v>44081</v>
      </c>
      <c r="B129" s="51" t="s">
        <v>149</v>
      </c>
      <c r="C129" s="43" t="s">
        <v>113</v>
      </c>
      <c r="D129" s="43" t="s">
        <v>152</v>
      </c>
      <c r="E129" s="51">
        <v>1</v>
      </c>
      <c r="F129" s="60">
        <v>8000</v>
      </c>
    </row>
    <row r="130" spans="1:6" x14ac:dyDescent="0.2">
      <c r="A130" s="59">
        <v>44081</v>
      </c>
      <c r="B130" s="51" t="s">
        <v>154</v>
      </c>
      <c r="C130" s="43" t="s">
        <v>118</v>
      </c>
      <c r="D130" s="43" t="s">
        <v>152</v>
      </c>
      <c r="E130" s="51">
        <v>2</v>
      </c>
      <c r="F130" s="60">
        <v>5100</v>
      </c>
    </row>
    <row r="131" spans="1:6" x14ac:dyDescent="0.2">
      <c r="A131" s="59">
        <v>44081</v>
      </c>
      <c r="B131" s="51" t="s">
        <v>153</v>
      </c>
      <c r="C131" s="43" t="s">
        <v>130</v>
      </c>
      <c r="D131" s="43" t="s">
        <v>150</v>
      </c>
      <c r="E131" s="51">
        <v>4</v>
      </c>
      <c r="F131" s="60">
        <v>650</v>
      </c>
    </row>
    <row r="132" spans="1:6" x14ac:dyDescent="0.2">
      <c r="A132" s="59">
        <v>44082</v>
      </c>
      <c r="B132" s="51" t="s">
        <v>151</v>
      </c>
      <c r="C132" s="43" t="s">
        <v>116</v>
      </c>
      <c r="D132" s="43" t="s">
        <v>150</v>
      </c>
      <c r="E132" s="51">
        <v>5</v>
      </c>
      <c r="F132" s="60">
        <v>320</v>
      </c>
    </row>
    <row r="133" spans="1:6" x14ac:dyDescent="0.2">
      <c r="A133" s="59">
        <v>44083</v>
      </c>
      <c r="B133" s="51" t="s">
        <v>149</v>
      </c>
      <c r="C133" s="43" t="s">
        <v>120</v>
      </c>
      <c r="D133" s="43" t="s">
        <v>152</v>
      </c>
      <c r="E133" s="51">
        <v>2</v>
      </c>
      <c r="F133" s="60">
        <v>3500</v>
      </c>
    </row>
    <row r="134" spans="1:6" x14ac:dyDescent="0.2">
      <c r="A134" s="59">
        <v>44083</v>
      </c>
      <c r="B134" s="51" t="s">
        <v>153</v>
      </c>
      <c r="C134" s="43" t="s">
        <v>115</v>
      </c>
      <c r="D134" s="43" t="s">
        <v>150</v>
      </c>
      <c r="E134" s="51">
        <v>3</v>
      </c>
      <c r="F134" s="60">
        <v>2840</v>
      </c>
    </row>
    <row r="135" spans="1:6" x14ac:dyDescent="0.2">
      <c r="A135" s="59">
        <v>44084</v>
      </c>
      <c r="B135" s="51" t="s">
        <v>149</v>
      </c>
      <c r="C135" s="43" t="s">
        <v>130</v>
      </c>
      <c r="D135" s="43" t="s">
        <v>150</v>
      </c>
      <c r="E135" s="51">
        <v>3</v>
      </c>
      <c r="F135" s="60">
        <v>520</v>
      </c>
    </row>
    <row r="136" spans="1:6" x14ac:dyDescent="0.2">
      <c r="A136" s="59">
        <v>44084</v>
      </c>
      <c r="B136" s="51" t="s">
        <v>153</v>
      </c>
      <c r="C136" s="43" t="s">
        <v>116</v>
      </c>
      <c r="D136" s="43" t="s">
        <v>150</v>
      </c>
      <c r="E136" s="51">
        <v>3</v>
      </c>
      <c r="F136" s="60">
        <v>380</v>
      </c>
    </row>
    <row r="137" spans="1:6" x14ac:dyDescent="0.2">
      <c r="A137" s="59">
        <v>44084</v>
      </c>
      <c r="B137" s="51" t="s">
        <v>151</v>
      </c>
      <c r="C137" s="43" t="s">
        <v>120</v>
      </c>
      <c r="D137" s="43" t="s">
        <v>150</v>
      </c>
      <c r="E137" s="51">
        <v>5</v>
      </c>
      <c r="F137" s="60">
        <v>5550</v>
      </c>
    </row>
    <row r="138" spans="1:6" x14ac:dyDescent="0.2">
      <c r="A138" s="59">
        <v>44085</v>
      </c>
      <c r="B138" s="51" t="s">
        <v>154</v>
      </c>
      <c r="C138" s="43" t="s">
        <v>115</v>
      </c>
      <c r="D138" s="43" t="s">
        <v>152</v>
      </c>
      <c r="E138" s="51">
        <v>2</v>
      </c>
      <c r="F138" s="60">
        <v>650</v>
      </c>
    </row>
    <row r="139" spans="1:6" x14ac:dyDescent="0.2">
      <c r="A139" s="59">
        <v>44085</v>
      </c>
      <c r="B139" s="51" t="s">
        <v>153</v>
      </c>
      <c r="C139" s="43" t="s">
        <v>117</v>
      </c>
      <c r="D139" s="43" t="s">
        <v>150</v>
      </c>
      <c r="E139" s="51">
        <v>4</v>
      </c>
      <c r="F139" s="60">
        <v>2800</v>
      </c>
    </row>
    <row r="140" spans="1:6" x14ac:dyDescent="0.2">
      <c r="A140" s="59">
        <v>44085</v>
      </c>
      <c r="B140" s="51" t="s">
        <v>151</v>
      </c>
      <c r="C140" s="43" t="s">
        <v>119</v>
      </c>
      <c r="D140" s="43" t="s">
        <v>150</v>
      </c>
      <c r="E140" s="51">
        <v>4</v>
      </c>
      <c r="F140" s="60">
        <v>690</v>
      </c>
    </row>
    <row r="141" spans="1:6" x14ac:dyDescent="0.2">
      <c r="A141" s="59">
        <v>44088</v>
      </c>
      <c r="B141" s="51" t="s">
        <v>151</v>
      </c>
      <c r="C141" s="43" t="s">
        <v>133</v>
      </c>
      <c r="D141" s="43" t="s">
        <v>150</v>
      </c>
      <c r="E141" s="51">
        <v>5</v>
      </c>
      <c r="F141" s="60">
        <v>6500</v>
      </c>
    </row>
    <row r="142" spans="1:6" x14ac:dyDescent="0.2">
      <c r="A142" s="59">
        <v>44088</v>
      </c>
      <c r="B142" s="51" t="s">
        <v>153</v>
      </c>
      <c r="C142" s="43" t="s">
        <v>121</v>
      </c>
      <c r="D142" s="43" t="s">
        <v>150</v>
      </c>
      <c r="E142" s="51">
        <v>4</v>
      </c>
      <c r="F142" s="60">
        <v>5000</v>
      </c>
    </row>
    <row r="143" spans="1:6" x14ac:dyDescent="0.2">
      <c r="A143" s="59">
        <v>44088</v>
      </c>
      <c r="B143" s="51" t="s">
        <v>151</v>
      </c>
      <c r="C143" s="43" t="s">
        <v>132</v>
      </c>
      <c r="D143" s="43" t="s">
        <v>150</v>
      </c>
      <c r="E143" s="51">
        <v>3</v>
      </c>
      <c r="F143" s="60">
        <v>3500</v>
      </c>
    </row>
    <row r="144" spans="1:6" x14ac:dyDescent="0.2">
      <c r="A144" s="59">
        <v>44088</v>
      </c>
      <c r="B144" s="51" t="s">
        <v>149</v>
      </c>
      <c r="C144" s="43" t="s">
        <v>113</v>
      </c>
      <c r="D144" s="43" t="s">
        <v>152</v>
      </c>
      <c r="E144" s="51">
        <v>2</v>
      </c>
      <c r="F144" s="60">
        <v>3500</v>
      </c>
    </row>
    <row r="145" spans="1:6" x14ac:dyDescent="0.2">
      <c r="A145" s="59">
        <v>44089</v>
      </c>
      <c r="B145" s="51" t="s">
        <v>153</v>
      </c>
      <c r="C145" s="43" t="s">
        <v>118</v>
      </c>
      <c r="D145" s="43" t="s">
        <v>150</v>
      </c>
      <c r="E145" s="51">
        <v>4</v>
      </c>
      <c r="F145" s="60">
        <v>1500</v>
      </c>
    </row>
    <row r="146" spans="1:6" x14ac:dyDescent="0.2">
      <c r="A146" s="59">
        <v>44089</v>
      </c>
      <c r="B146" s="51" t="s">
        <v>151</v>
      </c>
      <c r="C146" s="43" t="s">
        <v>130</v>
      </c>
      <c r="D146" s="43" t="s">
        <v>150</v>
      </c>
      <c r="E146" s="51">
        <v>4</v>
      </c>
      <c r="F146" s="60">
        <v>1800</v>
      </c>
    </row>
    <row r="147" spans="1:6" x14ac:dyDescent="0.2">
      <c r="A147" s="59">
        <v>44089</v>
      </c>
      <c r="B147" s="51" t="s">
        <v>149</v>
      </c>
      <c r="C147" s="43" t="s">
        <v>116</v>
      </c>
      <c r="D147" s="43" t="s">
        <v>152</v>
      </c>
      <c r="E147" s="51">
        <v>2</v>
      </c>
      <c r="F147" s="60">
        <v>8000</v>
      </c>
    </row>
    <row r="148" spans="1:6" x14ac:dyDescent="0.2">
      <c r="A148" s="59">
        <v>44090</v>
      </c>
      <c r="B148" s="51" t="s">
        <v>154</v>
      </c>
      <c r="C148" s="43" t="s">
        <v>120</v>
      </c>
      <c r="D148" s="43" t="s">
        <v>152</v>
      </c>
      <c r="E148" s="51">
        <v>1</v>
      </c>
      <c r="F148" s="60">
        <v>5100</v>
      </c>
    </row>
    <row r="149" spans="1:6" x14ac:dyDescent="0.2">
      <c r="A149" s="59">
        <v>44090</v>
      </c>
      <c r="B149" s="51" t="s">
        <v>153</v>
      </c>
      <c r="C149" s="43" t="s">
        <v>115</v>
      </c>
      <c r="D149" s="43" t="s">
        <v>150</v>
      </c>
      <c r="E149" s="51">
        <v>5</v>
      </c>
      <c r="F149" s="60">
        <v>650</v>
      </c>
    </row>
    <row r="150" spans="1:6" x14ac:dyDescent="0.2">
      <c r="A150" s="59">
        <v>44090</v>
      </c>
      <c r="B150" s="51" t="s">
        <v>151</v>
      </c>
      <c r="C150" s="51" t="s">
        <v>117</v>
      </c>
      <c r="D150" s="43" t="s">
        <v>150</v>
      </c>
      <c r="E150" s="51">
        <v>3</v>
      </c>
      <c r="F150" s="60">
        <v>320</v>
      </c>
    </row>
    <row r="151" spans="1:6" x14ac:dyDescent="0.2">
      <c r="A151" s="59">
        <v>44090</v>
      </c>
      <c r="B151" s="51" t="s">
        <v>149</v>
      </c>
      <c r="C151" s="51" t="s">
        <v>119</v>
      </c>
      <c r="D151" s="43" t="s">
        <v>152</v>
      </c>
      <c r="E151" s="51">
        <v>1</v>
      </c>
      <c r="F151" s="60">
        <v>3500</v>
      </c>
    </row>
    <row r="152" spans="1:6" x14ac:dyDescent="0.2">
      <c r="A152" s="59">
        <v>44091</v>
      </c>
      <c r="B152" s="51" t="s">
        <v>153</v>
      </c>
      <c r="C152" s="51" t="s">
        <v>133</v>
      </c>
      <c r="D152" s="43" t="s">
        <v>150</v>
      </c>
      <c r="E152" s="51">
        <v>4</v>
      </c>
      <c r="F152" s="60">
        <v>2840</v>
      </c>
    </row>
    <row r="153" spans="1:6" x14ac:dyDescent="0.2">
      <c r="A153" s="59">
        <v>44091</v>
      </c>
      <c r="B153" s="51" t="s">
        <v>149</v>
      </c>
      <c r="C153" s="51" t="s">
        <v>121</v>
      </c>
      <c r="D153" s="43" t="s">
        <v>150</v>
      </c>
      <c r="E153" s="51">
        <v>4</v>
      </c>
      <c r="F153" s="60">
        <v>520</v>
      </c>
    </row>
    <row r="154" spans="1:6" x14ac:dyDescent="0.2">
      <c r="A154" s="59">
        <v>44091</v>
      </c>
      <c r="B154" s="51" t="s">
        <v>153</v>
      </c>
      <c r="C154" s="51" t="s">
        <v>132</v>
      </c>
      <c r="D154" s="43" t="s">
        <v>150</v>
      </c>
      <c r="E154" s="51">
        <v>3</v>
      </c>
      <c r="F154" s="60">
        <v>380</v>
      </c>
    </row>
    <row r="155" spans="1:6" x14ac:dyDescent="0.2">
      <c r="A155" s="59">
        <v>44091</v>
      </c>
      <c r="B155" s="51" t="s">
        <v>151</v>
      </c>
      <c r="C155" s="51" t="s">
        <v>113</v>
      </c>
      <c r="D155" s="43" t="s">
        <v>150</v>
      </c>
      <c r="E155" s="51">
        <v>3</v>
      </c>
      <c r="F155" s="60">
        <v>5550</v>
      </c>
    </row>
    <row r="156" spans="1:6" x14ac:dyDescent="0.2">
      <c r="A156" s="59">
        <v>44092</v>
      </c>
      <c r="B156" s="51" t="s">
        <v>149</v>
      </c>
      <c r="C156" s="51" t="s">
        <v>118</v>
      </c>
      <c r="D156" s="43" t="s">
        <v>152</v>
      </c>
      <c r="E156" s="51">
        <v>2</v>
      </c>
      <c r="F156" s="60">
        <v>8000</v>
      </c>
    </row>
    <row r="157" spans="1:6" x14ac:dyDescent="0.2">
      <c r="A157" s="59">
        <v>44092</v>
      </c>
      <c r="B157" s="51" t="s">
        <v>154</v>
      </c>
      <c r="C157" s="51" t="s">
        <v>130</v>
      </c>
      <c r="D157" s="43" t="s">
        <v>152</v>
      </c>
      <c r="E157" s="51">
        <v>2</v>
      </c>
      <c r="F157" s="60">
        <v>5100</v>
      </c>
    </row>
    <row r="158" spans="1:6" x14ac:dyDescent="0.2">
      <c r="A158" s="64">
        <v>44092</v>
      </c>
      <c r="B158" s="57" t="s">
        <v>153</v>
      </c>
      <c r="C158" s="57" t="s">
        <v>117</v>
      </c>
      <c r="D158" s="65" t="s">
        <v>150</v>
      </c>
      <c r="E158" s="57">
        <v>3</v>
      </c>
      <c r="F158" s="66">
        <v>650</v>
      </c>
    </row>
  </sheetData>
  <hyperlinks>
    <hyperlink ref="C6" r:id="rId5" display="https://www.tuttitalia.it/emilia-romagna/" xr:uid="{517DD694-63F2-4E0E-8867-A2C663C1BB23}"/>
    <hyperlink ref="C8" r:id="rId6" display="https://www.tuttitalia.it/lazio/" xr:uid="{20F0759D-3362-4E2F-9022-F3C8A3C7A4C1}"/>
    <hyperlink ref="C17" r:id="rId7" display="https://www.tuttitalia.it/toscana/" xr:uid="{4A9FFADD-0F22-42B7-914B-6E9AD7891625}"/>
    <hyperlink ref="C18" r:id="rId8" display="https://www.tuttitalia.it/trentino-alto-adige/" xr:uid="{E0983119-B2A5-4FA6-9F9A-D6B0AF94C2F5}"/>
    <hyperlink ref="C19" r:id="rId9" display="https://www.tuttitalia.it/umbria/" xr:uid="{0FE65130-D414-4D6F-8509-645C3C6670BB}"/>
    <hyperlink ref="C37" r:id="rId10" display="https://www.tuttitalia.it/emilia-romagna/" xr:uid="{8CA04B01-441A-4422-8F5F-A8F034700F22}"/>
    <hyperlink ref="C39" r:id="rId11" display="https://www.tuttitalia.it/lazio/" xr:uid="{9A437A97-31AF-4A63-B9BC-FF5C7928CC52}"/>
    <hyperlink ref="C48" r:id="rId12" display="https://www.tuttitalia.it/toscana/" xr:uid="{78336E42-603D-4538-88AB-360738F1F6D9}"/>
    <hyperlink ref="C49" r:id="rId13" display="https://www.tuttitalia.it/trentino-alto-adige/" xr:uid="{1FE464EE-A931-4193-9214-CB5922CA2C0F}"/>
    <hyperlink ref="C50" r:id="rId14" display="https://www.tuttitalia.it/umbria/" xr:uid="{17D26D7F-92C8-47E5-B1D7-4A24AC7B01B3}"/>
  </hyperlinks>
  <pageMargins left="0.7" right="0.7" top="0.75" bottom="0.75" header="0.3" footer="0.3"/>
  <drawing r:id="rId15"/>
  <tableParts count="1">
    <tablePart r:id="rId16"/>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543648-72D7-457F-B560-CBA8094C8BA6}">
  <sheetPr>
    <tabColor rgb="FF7030A0"/>
  </sheetPr>
  <dimension ref="A1:B212"/>
  <sheetViews>
    <sheetView workbookViewId="0">
      <selection activeCell="P11" sqref="P11"/>
    </sheetView>
  </sheetViews>
  <sheetFormatPr defaultRowHeight="14.25" x14ac:dyDescent="0.2"/>
  <cols>
    <col min="1" max="1" width="11.375" bestFit="1" customWidth="1"/>
    <col min="2" max="2" width="13" style="77" bestFit="1" customWidth="1"/>
  </cols>
  <sheetData>
    <row r="1" spans="1:2" x14ac:dyDescent="0.2">
      <c r="A1" t="s">
        <v>181</v>
      </c>
      <c r="B1" s="77" t="s">
        <v>180</v>
      </c>
    </row>
    <row r="2" spans="1:2" x14ac:dyDescent="0.2">
      <c r="A2" s="67" t="s">
        <v>182</v>
      </c>
      <c r="B2" s="67">
        <v>1621</v>
      </c>
    </row>
    <row r="3" spans="1:2" x14ac:dyDescent="0.2">
      <c r="A3" s="67" t="s">
        <v>183</v>
      </c>
      <c r="B3" s="67">
        <v>1627.04</v>
      </c>
    </row>
    <row r="4" spans="1:2" x14ac:dyDescent="0.2">
      <c r="A4" s="67" t="s">
        <v>184</v>
      </c>
      <c r="B4" s="67">
        <v>1627.28</v>
      </c>
    </row>
    <row r="5" spans="1:2" x14ac:dyDescent="0.2">
      <c r="A5" s="67" t="s">
        <v>185</v>
      </c>
      <c r="B5" s="67">
        <v>1652.42</v>
      </c>
    </row>
    <row r="6" spans="1:2" x14ac:dyDescent="0.2">
      <c r="A6" s="67" t="s">
        <v>186</v>
      </c>
      <c r="B6" s="67">
        <v>1650.67</v>
      </c>
    </row>
    <row r="7" spans="1:2" x14ac:dyDescent="0.2">
      <c r="A7" s="67" t="s">
        <v>187</v>
      </c>
      <c r="B7" s="67">
        <v>1644.16</v>
      </c>
    </row>
    <row r="8" spans="1:2" x14ac:dyDescent="0.2">
      <c r="A8" s="67" t="s">
        <v>188</v>
      </c>
      <c r="B8" s="67">
        <v>1663.59</v>
      </c>
    </row>
    <row r="9" spans="1:2" x14ac:dyDescent="0.2">
      <c r="A9" s="67" t="s">
        <v>189</v>
      </c>
      <c r="B9" s="67">
        <v>1674.5</v>
      </c>
    </row>
    <row r="10" spans="1:2" x14ac:dyDescent="0.2">
      <c r="A10" s="67" t="s">
        <v>190</v>
      </c>
      <c r="B10" s="67">
        <v>1663.98</v>
      </c>
    </row>
    <row r="11" spans="1:2" x14ac:dyDescent="0.2">
      <c r="A11" s="67" t="s">
        <v>191</v>
      </c>
      <c r="B11" s="67">
        <v>1670.29</v>
      </c>
    </row>
    <row r="12" spans="1:2" x14ac:dyDescent="0.2">
      <c r="A12" s="67" t="s">
        <v>192</v>
      </c>
      <c r="B12" s="67">
        <v>1694.7</v>
      </c>
    </row>
    <row r="13" spans="1:2" x14ac:dyDescent="0.2">
      <c r="A13" s="67" t="s">
        <v>193</v>
      </c>
      <c r="B13" s="67">
        <v>1711.8</v>
      </c>
    </row>
    <row r="14" spans="1:2" x14ac:dyDescent="0.2">
      <c r="A14" s="67" t="s">
        <v>194</v>
      </c>
      <c r="B14" s="67">
        <v>1718.41</v>
      </c>
    </row>
    <row r="15" spans="1:2" x14ac:dyDescent="0.2">
      <c r="A15" s="67" t="s">
        <v>195</v>
      </c>
      <c r="B15" s="67">
        <v>1725.65</v>
      </c>
    </row>
    <row r="16" spans="1:2" x14ac:dyDescent="0.2">
      <c r="A16" s="67" t="s">
        <v>196</v>
      </c>
      <c r="B16" s="67">
        <v>1700.96</v>
      </c>
    </row>
    <row r="17" spans="1:2" x14ac:dyDescent="0.2">
      <c r="A17" s="67" t="s">
        <v>197</v>
      </c>
      <c r="B17" s="67">
        <v>1660.6</v>
      </c>
    </row>
    <row r="18" spans="1:2" x14ac:dyDescent="0.2">
      <c r="A18" s="67" t="s">
        <v>198</v>
      </c>
      <c r="B18" s="67">
        <v>1664.4</v>
      </c>
    </row>
    <row r="19" spans="1:2" x14ac:dyDescent="0.2">
      <c r="A19" s="67" t="s">
        <v>199</v>
      </c>
      <c r="B19" s="67">
        <v>1656.48</v>
      </c>
    </row>
    <row r="20" spans="1:2" x14ac:dyDescent="0.2">
      <c r="A20" s="67" t="s">
        <v>200</v>
      </c>
      <c r="B20" s="67">
        <v>1628.84</v>
      </c>
    </row>
    <row r="21" spans="1:2" x14ac:dyDescent="0.2">
      <c r="A21" s="67" t="s">
        <v>201</v>
      </c>
      <c r="B21" s="67">
        <v>1627.95</v>
      </c>
    </row>
    <row r="22" spans="1:2" x14ac:dyDescent="0.2">
      <c r="A22" s="67" t="s">
        <v>202</v>
      </c>
      <c r="B22" s="67">
        <v>1643.9</v>
      </c>
    </row>
    <row r="23" spans="1:2" x14ac:dyDescent="0.2">
      <c r="A23" s="67" t="s">
        <v>203</v>
      </c>
      <c r="B23" s="67">
        <v>1672.8</v>
      </c>
    </row>
    <row r="24" spans="1:2" x14ac:dyDescent="0.2">
      <c r="A24" s="67" t="s">
        <v>204</v>
      </c>
      <c r="B24" s="67">
        <v>1667.23</v>
      </c>
    </row>
    <row r="25" spans="1:2" x14ac:dyDescent="0.2">
      <c r="A25" s="67" t="s">
        <v>205</v>
      </c>
      <c r="B25" s="67">
        <v>1666.47</v>
      </c>
    </row>
    <row r="26" spans="1:2" x14ac:dyDescent="0.2">
      <c r="A26" s="67" t="s">
        <v>206</v>
      </c>
      <c r="B26" s="67">
        <v>1675.89</v>
      </c>
    </row>
    <row r="27" spans="1:2" x14ac:dyDescent="0.2">
      <c r="A27" s="67" t="s">
        <v>207</v>
      </c>
      <c r="B27" s="67">
        <v>1675.23</v>
      </c>
    </row>
    <row r="28" spans="1:2" x14ac:dyDescent="0.2">
      <c r="A28" s="67" t="s">
        <v>208</v>
      </c>
      <c r="B28" s="67">
        <v>1662.54</v>
      </c>
    </row>
    <row r="29" spans="1:2" x14ac:dyDescent="0.2">
      <c r="A29" s="67" t="s">
        <v>209</v>
      </c>
      <c r="B29" s="67">
        <v>1697.65</v>
      </c>
    </row>
    <row r="30" spans="1:2" x14ac:dyDescent="0.2">
      <c r="A30" s="67" t="s">
        <v>210</v>
      </c>
      <c r="B30" s="67">
        <v>1702.16</v>
      </c>
    </row>
    <row r="31" spans="1:2" x14ac:dyDescent="0.2">
      <c r="A31" s="67" t="s">
        <v>211</v>
      </c>
      <c r="B31" s="67">
        <v>1725.42</v>
      </c>
    </row>
    <row r="32" spans="1:2" x14ac:dyDescent="0.2">
      <c r="A32" s="67" t="s">
        <v>212</v>
      </c>
      <c r="B32" s="67">
        <v>1717.32</v>
      </c>
    </row>
    <row r="33" spans="1:2" x14ac:dyDescent="0.2">
      <c r="A33" s="67" t="s">
        <v>213</v>
      </c>
      <c r="B33" s="67">
        <v>1710.74</v>
      </c>
    </row>
    <row r="34" spans="1:2" x14ac:dyDescent="0.2">
      <c r="A34" s="67" t="s">
        <v>214</v>
      </c>
      <c r="B34" s="67">
        <v>1716.64</v>
      </c>
    </row>
    <row r="35" spans="1:2" x14ac:dyDescent="0.2">
      <c r="A35" s="67" t="s">
        <v>215</v>
      </c>
      <c r="B35" s="67">
        <v>1703.5</v>
      </c>
    </row>
    <row r="36" spans="1:2" x14ac:dyDescent="0.2">
      <c r="A36" s="67" t="s">
        <v>216</v>
      </c>
      <c r="B36" s="67">
        <v>1714.02</v>
      </c>
    </row>
    <row r="37" spans="1:2" x14ac:dyDescent="0.2">
      <c r="A37" s="67" t="s">
        <v>217</v>
      </c>
      <c r="B37" s="67">
        <v>1712.5</v>
      </c>
    </row>
    <row r="38" spans="1:2" x14ac:dyDescent="0.2">
      <c r="A38" s="67" t="s">
        <v>218</v>
      </c>
      <c r="B38" s="67">
        <v>1697.5</v>
      </c>
    </row>
    <row r="39" spans="1:2" x14ac:dyDescent="0.2">
      <c r="A39" s="67" t="s">
        <v>219</v>
      </c>
      <c r="B39" s="67">
        <v>1708.84</v>
      </c>
    </row>
    <row r="40" spans="1:2" x14ac:dyDescent="0.2">
      <c r="A40" s="67" t="s">
        <v>220</v>
      </c>
      <c r="B40" s="67">
        <v>1723.41</v>
      </c>
    </row>
    <row r="41" spans="1:2" x14ac:dyDescent="0.2">
      <c r="A41" s="67" t="s">
        <v>221</v>
      </c>
      <c r="B41" s="67">
        <v>1739.73</v>
      </c>
    </row>
    <row r="42" spans="1:2" x14ac:dyDescent="0.2">
      <c r="A42" s="67" t="s">
        <v>222</v>
      </c>
      <c r="B42" s="67">
        <v>1738.1</v>
      </c>
    </row>
    <row r="43" spans="1:2" x14ac:dyDescent="0.2">
      <c r="A43" s="67" t="s">
        <v>223</v>
      </c>
      <c r="B43" s="67">
        <v>1756.69</v>
      </c>
    </row>
    <row r="44" spans="1:2" x14ac:dyDescent="0.2">
      <c r="A44" s="67" t="s">
        <v>224</v>
      </c>
      <c r="B44" s="67">
        <v>1751.07</v>
      </c>
    </row>
    <row r="45" spans="1:2" x14ac:dyDescent="0.2">
      <c r="A45" s="67" t="s">
        <v>225</v>
      </c>
      <c r="B45" s="67">
        <v>1746.16</v>
      </c>
    </row>
    <row r="46" spans="1:2" x14ac:dyDescent="0.2">
      <c r="A46" s="67" t="s">
        <v>226</v>
      </c>
      <c r="B46" s="67">
        <v>1735.32</v>
      </c>
    </row>
    <row r="47" spans="1:2" x14ac:dyDescent="0.2">
      <c r="A47" s="67" t="s">
        <v>227</v>
      </c>
      <c r="B47" s="67">
        <v>1747</v>
      </c>
    </row>
    <row r="48" spans="1:2" x14ac:dyDescent="0.2">
      <c r="A48" s="67" t="s">
        <v>228</v>
      </c>
      <c r="B48" s="67">
        <v>1758.54</v>
      </c>
    </row>
    <row r="49" spans="1:2" x14ac:dyDescent="0.2">
      <c r="A49" s="67" t="s">
        <v>229</v>
      </c>
      <c r="B49" s="67">
        <v>1765.04</v>
      </c>
    </row>
    <row r="50" spans="1:2" x14ac:dyDescent="0.2">
      <c r="A50" s="67" t="s">
        <v>230</v>
      </c>
      <c r="B50" s="67">
        <v>1775.56</v>
      </c>
    </row>
    <row r="51" spans="1:2" x14ac:dyDescent="0.2">
      <c r="A51" s="67" t="s">
        <v>231</v>
      </c>
      <c r="B51" s="67">
        <v>1778.57</v>
      </c>
    </row>
    <row r="52" spans="1:2" x14ac:dyDescent="0.2">
      <c r="A52" s="67" t="s">
        <v>232</v>
      </c>
      <c r="B52" s="67">
        <v>1801.89</v>
      </c>
    </row>
    <row r="53" spans="1:2" x14ac:dyDescent="0.2">
      <c r="A53" s="67" t="s">
        <v>233</v>
      </c>
      <c r="B53" s="67">
        <v>1789.19</v>
      </c>
    </row>
    <row r="54" spans="1:2" x14ac:dyDescent="0.2">
      <c r="A54" s="67" t="s">
        <v>234</v>
      </c>
      <c r="B54" s="67">
        <v>1791.78</v>
      </c>
    </row>
    <row r="55" spans="1:2" x14ac:dyDescent="0.2">
      <c r="A55" s="67" t="s">
        <v>235</v>
      </c>
      <c r="B55" s="67">
        <v>1794.16</v>
      </c>
    </row>
    <row r="56" spans="1:2" x14ac:dyDescent="0.2">
      <c r="A56" s="67" t="s">
        <v>236</v>
      </c>
      <c r="B56" s="67">
        <v>1789.26</v>
      </c>
    </row>
    <row r="57" spans="1:2" x14ac:dyDescent="0.2">
      <c r="A57" s="67" t="s">
        <v>237</v>
      </c>
      <c r="B57" s="67">
        <v>1774.97</v>
      </c>
    </row>
    <row r="58" spans="1:2" x14ac:dyDescent="0.2">
      <c r="A58" s="67" t="s">
        <v>238</v>
      </c>
      <c r="B58" s="67">
        <v>1793.47</v>
      </c>
    </row>
    <row r="59" spans="1:2" x14ac:dyDescent="0.2">
      <c r="A59" s="67" t="s">
        <v>239</v>
      </c>
      <c r="B59" s="67">
        <v>1763.71</v>
      </c>
    </row>
    <row r="60" spans="1:2" x14ac:dyDescent="0.2">
      <c r="A60" s="67" t="s">
        <v>240</v>
      </c>
      <c r="B60" s="67">
        <v>1756.78</v>
      </c>
    </row>
    <row r="61" spans="1:2" x14ac:dyDescent="0.2">
      <c r="A61" s="67" t="s">
        <v>241</v>
      </c>
      <c r="B61" s="67">
        <v>1772.11</v>
      </c>
    </row>
    <row r="62" spans="1:2" x14ac:dyDescent="0.2">
      <c r="A62" s="67" t="s">
        <v>242</v>
      </c>
      <c r="B62" s="67">
        <v>1766.16</v>
      </c>
    </row>
    <row r="63" spans="1:2" x14ac:dyDescent="0.2">
      <c r="A63" s="67" t="s">
        <v>243</v>
      </c>
      <c r="B63" s="67">
        <v>1755.05</v>
      </c>
    </row>
    <row r="64" spans="1:2" x14ac:dyDescent="0.2">
      <c r="A64" s="67" t="s">
        <v>244</v>
      </c>
      <c r="B64" s="67">
        <v>1738.87</v>
      </c>
    </row>
    <row r="65" spans="1:2" x14ac:dyDescent="0.2">
      <c r="A65" s="67" t="s">
        <v>245</v>
      </c>
      <c r="B65" s="67">
        <v>1718.02</v>
      </c>
    </row>
    <row r="66" spans="1:2" x14ac:dyDescent="0.2">
      <c r="A66" s="67" t="s">
        <v>246</v>
      </c>
      <c r="B66" s="67">
        <v>1719.06</v>
      </c>
    </row>
    <row r="67" spans="1:2" x14ac:dyDescent="0.2">
      <c r="A67" s="67" t="s">
        <v>247</v>
      </c>
      <c r="B67" s="67">
        <v>1727.45</v>
      </c>
    </row>
    <row r="68" spans="1:2" x14ac:dyDescent="0.2">
      <c r="A68" s="67" t="s">
        <v>248</v>
      </c>
      <c r="B68" s="67">
        <v>1718.55</v>
      </c>
    </row>
    <row r="69" spans="1:2" x14ac:dyDescent="0.2">
      <c r="A69" s="67" t="s">
        <v>249</v>
      </c>
      <c r="B69" s="67">
        <v>1695.5</v>
      </c>
    </row>
    <row r="70" spans="1:2" x14ac:dyDescent="0.2">
      <c r="A70" s="67" t="s">
        <v>250</v>
      </c>
      <c r="B70" s="67">
        <v>1710.01</v>
      </c>
    </row>
    <row r="71" spans="1:2" x14ac:dyDescent="0.2">
      <c r="A71" s="67" t="s">
        <v>251</v>
      </c>
      <c r="B71" s="67">
        <v>1708.26</v>
      </c>
    </row>
    <row r="72" spans="1:2" x14ac:dyDescent="0.2">
      <c r="A72" s="67" t="s">
        <v>252</v>
      </c>
      <c r="B72" s="67">
        <v>1707.27</v>
      </c>
    </row>
    <row r="73" spans="1:2" x14ac:dyDescent="0.2">
      <c r="A73" s="67" t="s">
        <v>253</v>
      </c>
      <c r="B73" s="67">
        <v>1711.78</v>
      </c>
    </row>
    <row r="74" spans="1:2" x14ac:dyDescent="0.2">
      <c r="A74" s="67" t="s">
        <v>254</v>
      </c>
      <c r="B74" s="67">
        <v>1732.08</v>
      </c>
    </row>
    <row r="75" spans="1:2" x14ac:dyDescent="0.2">
      <c r="A75" s="67" t="s">
        <v>255</v>
      </c>
      <c r="B75" s="67">
        <v>1725.42</v>
      </c>
    </row>
    <row r="76" spans="1:2" x14ac:dyDescent="0.2">
      <c r="A76" s="67" t="s">
        <v>256</v>
      </c>
      <c r="B76" s="67">
        <v>1733.39</v>
      </c>
    </row>
    <row r="77" spans="1:2" x14ac:dyDescent="0.2">
      <c r="A77" s="67" t="s">
        <v>257</v>
      </c>
      <c r="B77" s="67">
        <v>1742.35</v>
      </c>
    </row>
    <row r="78" spans="1:2" x14ac:dyDescent="0.2">
      <c r="A78" s="67" t="s">
        <v>258</v>
      </c>
      <c r="B78" s="67">
        <v>1741.94</v>
      </c>
    </row>
    <row r="79" spans="1:2" x14ac:dyDescent="0.2">
      <c r="A79" s="67" t="s">
        <v>259</v>
      </c>
      <c r="B79" s="67">
        <v>1740.06</v>
      </c>
    </row>
    <row r="80" spans="1:2" x14ac:dyDescent="0.2">
      <c r="A80" s="67" t="s">
        <v>260</v>
      </c>
      <c r="B80" s="67">
        <v>1769.48</v>
      </c>
    </row>
    <row r="81" spans="1:2" x14ac:dyDescent="0.2">
      <c r="A81" s="67" t="s">
        <v>261</v>
      </c>
      <c r="B81" s="67">
        <v>1809.16</v>
      </c>
    </row>
    <row r="82" spans="1:2" x14ac:dyDescent="0.2">
      <c r="A82" s="67" t="s">
        <v>262</v>
      </c>
      <c r="B82" s="67">
        <v>1810.46</v>
      </c>
    </row>
    <row r="83" spans="1:2" x14ac:dyDescent="0.2">
      <c r="A83" s="67" t="s">
        <v>263</v>
      </c>
      <c r="B83" s="67">
        <v>1806.67</v>
      </c>
    </row>
    <row r="84" spans="1:2" x14ac:dyDescent="0.2">
      <c r="A84" s="67" t="s">
        <v>264</v>
      </c>
      <c r="B84" s="67">
        <v>1818.93</v>
      </c>
    </row>
    <row r="85" spans="1:2" x14ac:dyDescent="0.2">
      <c r="A85" s="67" t="s">
        <v>265</v>
      </c>
      <c r="B85" s="67">
        <v>1818.44</v>
      </c>
    </row>
    <row r="86" spans="1:2" x14ac:dyDescent="0.2">
      <c r="A86" s="67" t="s">
        <v>266</v>
      </c>
      <c r="B86" s="67">
        <v>1823.61</v>
      </c>
    </row>
    <row r="87" spans="1:2" x14ac:dyDescent="0.2">
      <c r="A87" s="67" t="s">
        <v>267</v>
      </c>
      <c r="B87" s="67">
        <v>1827.54</v>
      </c>
    </row>
    <row r="88" spans="1:2" x14ac:dyDescent="0.2">
      <c r="A88" s="67" t="s">
        <v>268</v>
      </c>
      <c r="B88" s="67">
        <v>1824.7</v>
      </c>
    </row>
    <row r="89" spans="1:2" x14ac:dyDescent="0.2">
      <c r="A89" s="67" t="s">
        <v>269</v>
      </c>
      <c r="B89" s="67">
        <v>1836.67</v>
      </c>
    </row>
    <row r="90" spans="1:2" x14ac:dyDescent="0.2">
      <c r="A90" s="67" t="s">
        <v>270</v>
      </c>
      <c r="B90" s="67">
        <v>1831.39</v>
      </c>
    </row>
    <row r="91" spans="1:2" x14ac:dyDescent="0.2">
      <c r="A91" s="67" t="s">
        <v>271</v>
      </c>
      <c r="B91" s="67">
        <v>1839.17</v>
      </c>
    </row>
    <row r="92" spans="1:2" x14ac:dyDescent="0.2">
      <c r="A92" s="67" t="s">
        <v>272</v>
      </c>
      <c r="B92" s="67">
        <v>1840.25</v>
      </c>
    </row>
    <row r="93" spans="1:2" x14ac:dyDescent="0.2">
      <c r="A93" s="67" t="s">
        <v>273</v>
      </c>
      <c r="B93" s="67">
        <v>1851.01</v>
      </c>
    </row>
    <row r="94" spans="1:2" x14ac:dyDescent="0.2">
      <c r="A94" s="67" t="s">
        <v>274</v>
      </c>
      <c r="B94" s="67">
        <v>1833.9</v>
      </c>
    </row>
    <row r="95" spans="1:2" x14ac:dyDescent="0.2">
      <c r="A95" s="67" t="s">
        <v>275</v>
      </c>
      <c r="B95" s="67">
        <v>1810.99</v>
      </c>
    </row>
    <row r="96" spans="1:2" x14ac:dyDescent="0.2">
      <c r="A96" s="67" t="s">
        <v>276</v>
      </c>
      <c r="B96" s="67">
        <v>1820.98</v>
      </c>
    </row>
    <row r="97" spans="1:2" x14ac:dyDescent="0.2">
      <c r="A97" s="67" t="s">
        <v>277</v>
      </c>
      <c r="B97" s="67">
        <v>1871.61</v>
      </c>
    </row>
    <row r="98" spans="1:2" x14ac:dyDescent="0.2">
      <c r="A98" s="67" t="s">
        <v>278</v>
      </c>
      <c r="B98" s="67">
        <v>1847.09</v>
      </c>
    </row>
    <row r="99" spans="1:2" x14ac:dyDescent="0.2">
      <c r="A99" s="67" t="s">
        <v>279</v>
      </c>
      <c r="B99" s="67">
        <v>1852.82</v>
      </c>
    </row>
    <row r="100" spans="1:2" x14ac:dyDescent="0.2">
      <c r="A100" s="67" t="s">
        <v>280</v>
      </c>
      <c r="B100" s="67">
        <v>1853.62</v>
      </c>
    </row>
    <row r="101" spans="1:2" x14ac:dyDescent="0.2">
      <c r="A101" s="67" t="s">
        <v>281</v>
      </c>
      <c r="B101" s="67">
        <v>1839.64</v>
      </c>
    </row>
    <row r="102" spans="1:2" x14ac:dyDescent="0.2">
      <c r="A102" s="67" t="s">
        <v>282</v>
      </c>
      <c r="B102" s="67">
        <v>1851.1</v>
      </c>
    </row>
    <row r="103" spans="1:2" x14ac:dyDescent="0.2">
      <c r="A103" s="67" t="s">
        <v>283</v>
      </c>
      <c r="B103" s="67">
        <v>1869.84</v>
      </c>
    </row>
    <row r="104" spans="1:2" x14ac:dyDescent="0.2">
      <c r="A104" s="67" t="s">
        <v>284</v>
      </c>
      <c r="B104" s="67">
        <v>1846.05</v>
      </c>
    </row>
    <row r="105" spans="1:2" x14ac:dyDescent="0.2">
      <c r="A105" s="67" t="s">
        <v>285</v>
      </c>
      <c r="B105" s="67">
        <v>1836.44</v>
      </c>
    </row>
    <row r="106" spans="1:2" x14ac:dyDescent="0.2">
      <c r="A106" s="67" t="s">
        <v>286</v>
      </c>
      <c r="B106" s="67">
        <v>1852.52</v>
      </c>
    </row>
    <row r="107" spans="1:2" x14ac:dyDescent="0.2">
      <c r="A107" s="67" t="s">
        <v>287</v>
      </c>
      <c r="B107" s="67">
        <v>1853.48</v>
      </c>
    </row>
    <row r="108" spans="1:2" x14ac:dyDescent="0.2">
      <c r="A108" s="67" t="s">
        <v>288</v>
      </c>
      <c r="B108" s="67">
        <v>1853.04</v>
      </c>
    </row>
    <row r="109" spans="1:2" x14ac:dyDescent="0.2">
      <c r="A109" s="67" t="s">
        <v>289</v>
      </c>
      <c r="B109" s="67">
        <v>1854.09</v>
      </c>
    </row>
    <row r="110" spans="1:2" x14ac:dyDescent="0.2">
      <c r="A110" s="67" t="s">
        <v>290</v>
      </c>
      <c r="B110" s="67">
        <v>1867.44</v>
      </c>
    </row>
    <row r="111" spans="1:2" x14ac:dyDescent="0.2">
      <c r="A111" s="67" t="s">
        <v>291</v>
      </c>
      <c r="B111" s="67">
        <v>1853.94</v>
      </c>
    </row>
    <row r="112" spans="1:2" x14ac:dyDescent="0.2">
      <c r="A112" s="67" t="s">
        <v>292</v>
      </c>
      <c r="B112" s="67">
        <v>1846.53</v>
      </c>
    </row>
    <row r="113" spans="1:2" x14ac:dyDescent="0.2">
      <c r="A113" s="67" t="s">
        <v>293</v>
      </c>
      <c r="B113" s="67">
        <v>1842.17</v>
      </c>
    </row>
    <row r="114" spans="1:2" x14ac:dyDescent="0.2">
      <c r="A114" s="67" t="s">
        <v>294</v>
      </c>
      <c r="B114" s="67">
        <v>1816.19</v>
      </c>
    </row>
    <row r="115" spans="1:2" x14ac:dyDescent="0.2">
      <c r="A115" s="67" t="s">
        <v>295</v>
      </c>
      <c r="B115" s="67">
        <v>1814.62</v>
      </c>
    </row>
    <row r="116" spans="1:2" x14ac:dyDescent="0.2">
      <c r="A116" s="67" t="s">
        <v>296</v>
      </c>
      <c r="B116" s="67">
        <v>1826.49</v>
      </c>
    </row>
    <row r="117" spans="1:2" x14ac:dyDescent="0.2">
      <c r="A117" s="67" t="s">
        <v>297</v>
      </c>
      <c r="B117" s="67">
        <v>1811.09</v>
      </c>
    </row>
    <row r="118" spans="1:2" x14ac:dyDescent="0.2">
      <c r="A118" s="67" t="s">
        <v>298</v>
      </c>
      <c r="B118" s="67">
        <v>1820.7</v>
      </c>
    </row>
    <row r="119" spans="1:2" x14ac:dyDescent="0.2">
      <c r="A119" s="67" t="s">
        <v>299</v>
      </c>
      <c r="B119" s="67">
        <v>1854.14</v>
      </c>
    </row>
    <row r="120" spans="1:2" x14ac:dyDescent="0.2">
      <c r="A120" s="67" t="s">
        <v>300</v>
      </c>
      <c r="B120" s="67">
        <v>1833.65</v>
      </c>
    </row>
    <row r="121" spans="1:2" x14ac:dyDescent="0.2">
      <c r="A121" s="67" t="s">
        <v>301</v>
      </c>
      <c r="B121" s="67">
        <v>1854.73</v>
      </c>
    </row>
    <row r="122" spans="1:2" x14ac:dyDescent="0.2">
      <c r="A122" s="67" t="s">
        <v>302</v>
      </c>
      <c r="B122" s="67">
        <v>1883.86</v>
      </c>
    </row>
    <row r="123" spans="1:2" x14ac:dyDescent="0.2">
      <c r="A123" s="67" t="s">
        <v>303</v>
      </c>
      <c r="B123" s="67">
        <v>1874.4</v>
      </c>
    </row>
    <row r="124" spans="1:2" x14ac:dyDescent="0.2">
      <c r="A124" s="67" t="s">
        <v>304</v>
      </c>
      <c r="B124" s="67">
        <v>1894.08</v>
      </c>
    </row>
    <row r="125" spans="1:2" x14ac:dyDescent="0.2">
      <c r="A125" s="67" t="s">
        <v>305</v>
      </c>
      <c r="B125" s="67">
        <v>1868.47</v>
      </c>
    </row>
    <row r="126" spans="1:2" x14ac:dyDescent="0.2">
      <c r="A126" s="67" t="s">
        <v>306</v>
      </c>
      <c r="B126" s="67">
        <v>1863.28</v>
      </c>
    </row>
    <row r="127" spans="1:2" x14ac:dyDescent="0.2">
      <c r="A127" s="67" t="s">
        <v>307</v>
      </c>
      <c r="B127" s="67">
        <v>1896.95</v>
      </c>
    </row>
    <row r="128" spans="1:2" x14ac:dyDescent="0.2">
      <c r="A128" s="67" t="s">
        <v>308</v>
      </c>
      <c r="B128" s="67">
        <v>1895.6</v>
      </c>
    </row>
    <row r="129" spans="1:2" x14ac:dyDescent="0.2">
      <c r="A129" s="67" t="s">
        <v>309</v>
      </c>
      <c r="B129" s="67">
        <v>1885.73</v>
      </c>
    </row>
    <row r="130" spans="1:2" x14ac:dyDescent="0.2">
      <c r="A130" s="67" t="s">
        <v>310</v>
      </c>
      <c r="B130" s="67">
        <v>1906.63</v>
      </c>
    </row>
    <row r="131" spans="1:2" x14ac:dyDescent="0.2">
      <c r="A131" s="67" t="s">
        <v>311</v>
      </c>
      <c r="B131" s="67">
        <v>1899.54</v>
      </c>
    </row>
    <row r="132" spans="1:2" x14ac:dyDescent="0.2">
      <c r="A132" s="67" t="s">
        <v>312</v>
      </c>
      <c r="B132" s="67">
        <v>1931.96</v>
      </c>
    </row>
    <row r="133" spans="1:2" x14ac:dyDescent="0.2">
      <c r="A133" s="67" t="s">
        <v>313</v>
      </c>
      <c r="B133" s="67">
        <v>1951.27</v>
      </c>
    </row>
    <row r="134" spans="1:2" x14ac:dyDescent="0.2">
      <c r="A134" s="67" t="s">
        <v>314</v>
      </c>
      <c r="B134" s="67">
        <v>1956.95</v>
      </c>
    </row>
    <row r="135" spans="1:2" x14ac:dyDescent="0.2">
      <c r="A135" s="67" t="s">
        <v>315</v>
      </c>
      <c r="B135" s="67">
        <v>1949.86</v>
      </c>
    </row>
    <row r="136" spans="1:2" x14ac:dyDescent="0.2">
      <c r="A136" s="67" t="s">
        <v>316</v>
      </c>
      <c r="B136" s="67">
        <v>1977.34</v>
      </c>
    </row>
    <row r="137" spans="1:2" x14ac:dyDescent="0.2">
      <c r="A137" s="67" t="s">
        <v>317</v>
      </c>
      <c r="B137" s="67">
        <v>1974.8</v>
      </c>
    </row>
    <row r="138" spans="1:2" x14ac:dyDescent="0.2">
      <c r="A138" s="67" t="s">
        <v>318</v>
      </c>
      <c r="B138" s="67">
        <v>1973.3</v>
      </c>
    </row>
    <row r="139" spans="1:2" x14ac:dyDescent="0.2">
      <c r="A139" s="67" t="s">
        <v>319</v>
      </c>
      <c r="B139" s="67">
        <v>1977.25</v>
      </c>
    </row>
    <row r="140" spans="1:2" x14ac:dyDescent="0.2">
      <c r="A140" s="67" t="s">
        <v>320</v>
      </c>
      <c r="B140" s="67">
        <v>1966.04</v>
      </c>
    </row>
    <row r="141" spans="1:2" x14ac:dyDescent="0.2">
      <c r="A141" s="67" t="s">
        <v>321</v>
      </c>
      <c r="B141" s="67">
        <v>1952.97</v>
      </c>
    </row>
    <row r="142" spans="1:2" x14ac:dyDescent="0.2">
      <c r="A142" s="67" t="s">
        <v>322</v>
      </c>
      <c r="B142" s="67">
        <v>1947.57</v>
      </c>
    </row>
    <row r="143" spans="1:2" x14ac:dyDescent="0.2">
      <c r="A143" s="67" t="s">
        <v>323</v>
      </c>
      <c r="B143" s="67">
        <v>1933.08</v>
      </c>
    </row>
    <row r="144" spans="1:2" x14ac:dyDescent="0.2">
      <c r="A144" s="67" t="s">
        <v>324</v>
      </c>
      <c r="B144" s="67">
        <v>1923.91</v>
      </c>
    </row>
    <row r="145" spans="1:2" x14ac:dyDescent="0.2">
      <c r="A145" s="67" t="s">
        <v>325</v>
      </c>
      <c r="B145" s="67">
        <v>1920.69</v>
      </c>
    </row>
    <row r="146" spans="1:2" x14ac:dyDescent="0.2">
      <c r="A146" s="67" t="s">
        <v>326</v>
      </c>
      <c r="B146" s="67">
        <v>1931.59</v>
      </c>
    </row>
    <row r="147" spans="1:2" x14ac:dyDescent="0.2">
      <c r="A147" s="67" t="s">
        <v>327</v>
      </c>
      <c r="B147" s="67">
        <v>1924.8</v>
      </c>
    </row>
    <row r="148" spans="1:2" x14ac:dyDescent="0.2">
      <c r="A148" s="67" t="s">
        <v>328</v>
      </c>
      <c r="B148" s="67">
        <v>1936.78</v>
      </c>
    </row>
    <row r="149" spans="1:2" x14ac:dyDescent="0.2">
      <c r="A149" s="67" t="s">
        <v>329</v>
      </c>
      <c r="B149" s="67">
        <v>1933.98</v>
      </c>
    </row>
    <row r="150" spans="1:2" x14ac:dyDescent="0.2">
      <c r="A150" s="67" t="s">
        <v>330</v>
      </c>
      <c r="B150" s="67">
        <v>1916.47</v>
      </c>
    </row>
    <row r="151" spans="1:2" x14ac:dyDescent="0.2">
      <c r="A151" s="67" t="s">
        <v>331</v>
      </c>
      <c r="B151" s="67">
        <v>1924.15</v>
      </c>
    </row>
    <row r="152" spans="1:2" x14ac:dyDescent="0.2">
      <c r="A152" s="67" t="s">
        <v>332</v>
      </c>
      <c r="B152" s="67">
        <v>1958.39</v>
      </c>
    </row>
    <row r="153" spans="1:2" x14ac:dyDescent="0.2">
      <c r="A153" s="67" t="s">
        <v>333</v>
      </c>
      <c r="B153" s="67">
        <v>1959.36</v>
      </c>
    </row>
    <row r="154" spans="1:2" x14ac:dyDescent="0.2">
      <c r="A154" s="67" t="s">
        <v>334</v>
      </c>
      <c r="B154" s="67">
        <v>1946.21</v>
      </c>
    </row>
    <row r="155" spans="1:2" x14ac:dyDescent="0.2">
      <c r="A155" s="67" t="s">
        <v>335</v>
      </c>
      <c r="B155" s="67">
        <v>1919.54</v>
      </c>
    </row>
    <row r="156" spans="1:2" x14ac:dyDescent="0.2">
      <c r="A156" s="67" t="s">
        <v>336</v>
      </c>
      <c r="B156" s="67">
        <v>1935.53</v>
      </c>
    </row>
    <row r="157" spans="1:2" x14ac:dyDescent="0.2">
      <c r="A157" s="67" t="s">
        <v>337</v>
      </c>
      <c r="B157" s="67">
        <v>1921.49</v>
      </c>
    </row>
    <row r="158" spans="1:2" x14ac:dyDescent="0.2">
      <c r="A158" s="67" t="s">
        <v>338</v>
      </c>
      <c r="B158" s="67">
        <v>1944.05</v>
      </c>
    </row>
    <row r="159" spans="1:2" x14ac:dyDescent="0.2">
      <c r="A159" s="67" t="s">
        <v>339</v>
      </c>
      <c r="B159" s="67">
        <v>1926.98</v>
      </c>
    </row>
    <row r="160" spans="1:2" x14ac:dyDescent="0.2">
      <c r="A160" s="67" t="s">
        <v>340</v>
      </c>
      <c r="B160" s="67">
        <v>1918.31</v>
      </c>
    </row>
    <row r="161" spans="1:2" x14ac:dyDescent="0.2">
      <c r="A161" s="67" t="s">
        <v>341</v>
      </c>
      <c r="B161" s="67">
        <v>1952.36</v>
      </c>
    </row>
    <row r="162" spans="1:2" x14ac:dyDescent="0.2">
      <c r="A162" s="67" t="s">
        <v>342</v>
      </c>
      <c r="B162" s="67">
        <v>1987.99</v>
      </c>
    </row>
    <row r="163" spans="1:2" x14ac:dyDescent="0.2">
      <c r="A163" s="67" t="s">
        <v>343</v>
      </c>
      <c r="B163" s="67">
        <v>1995.61</v>
      </c>
    </row>
    <row r="164" spans="1:2" x14ac:dyDescent="0.2">
      <c r="A164" s="67" t="s">
        <v>344</v>
      </c>
      <c r="B164" s="67">
        <v>1990.08</v>
      </c>
    </row>
    <row r="165" spans="1:2" x14ac:dyDescent="0.2">
      <c r="A165" s="67" t="s">
        <v>345</v>
      </c>
      <c r="B165" s="67">
        <v>2043.83</v>
      </c>
    </row>
    <row r="166" spans="1:2" x14ac:dyDescent="0.2">
      <c r="A166" s="67" t="s">
        <v>346</v>
      </c>
      <c r="B166" s="67">
        <v>1998.79</v>
      </c>
    </row>
    <row r="167" spans="1:2" x14ac:dyDescent="0.2">
      <c r="A167" s="67" t="s">
        <v>347</v>
      </c>
      <c r="B167" s="67">
        <v>1970.68</v>
      </c>
    </row>
    <row r="168" spans="1:2" x14ac:dyDescent="0.2">
      <c r="A168" s="67" t="s">
        <v>348</v>
      </c>
      <c r="B168" s="67">
        <v>1934.96</v>
      </c>
    </row>
    <row r="169" spans="1:2" x14ac:dyDescent="0.2">
      <c r="A169" s="67" t="s">
        <v>349</v>
      </c>
      <c r="B169" s="67">
        <v>1929.16</v>
      </c>
    </row>
    <row r="170" spans="1:2" x14ac:dyDescent="0.2">
      <c r="A170" s="67" t="s">
        <v>350</v>
      </c>
      <c r="B170" s="67">
        <v>1942.43</v>
      </c>
    </row>
    <row r="171" spans="1:2" x14ac:dyDescent="0.2">
      <c r="A171" s="67" t="s">
        <v>351</v>
      </c>
      <c r="B171" s="67">
        <v>1906.41</v>
      </c>
    </row>
    <row r="172" spans="1:2" x14ac:dyDescent="0.2">
      <c r="A172" s="67" t="s">
        <v>352</v>
      </c>
      <c r="B172" s="67">
        <v>1889.18</v>
      </c>
    </row>
    <row r="173" spans="1:2" x14ac:dyDescent="0.2">
      <c r="A173" s="67" t="s">
        <v>353</v>
      </c>
      <c r="B173" s="67">
        <v>1906.45</v>
      </c>
    </row>
    <row r="174" spans="1:2" x14ac:dyDescent="0.2">
      <c r="A174" s="67" t="s">
        <v>354</v>
      </c>
      <c r="B174" s="67">
        <v>1910.86</v>
      </c>
    </row>
    <row r="175" spans="1:2" x14ac:dyDescent="0.2">
      <c r="A175" s="67" t="s">
        <v>355</v>
      </c>
      <c r="B175" s="67">
        <v>1898.27</v>
      </c>
    </row>
    <row r="176" spans="1:2" x14ac:dyDescent="0.2">
      <c r="A176" s="67" t="s">
        <v>356</v>
      </c>
      <c r="B176" s="67">
        <v>1909.53</v>
      </c>
    </row>
    <row r="177" spans="1:2" x14ac:dyDescent="0.2">
      <c r="A177" s="67" t="s">
        <v>357</v>
      </c>
      <c r="B177" s="67">
        <v>1897.36</v>
      </c>
    </row>
    <row r="178" spans="1:2" x14ac:dyDescent="0.2">
      <c r="A178" s="67" t="s">
        <v>358</v>
      </c>
      <c r="B178" s="67">
        <v>1900.09</v>
      </c>
    </row>
    <row r="179" spans="1:2" x14ac:dyDescent="0.2">
      <c r="A179" s="67" t="s">
        <v>359</v>
      </c>
      <c r="B179" s="67">
        <v>1869.85</v>
      </c>
    </row>
    <row r="180" spans="1:2" x14ac:dyDescent="0.2">
      <c r="A180" s="67" t="s">
        <v>360</v>
      </c>
      <c r="B180" s="67">
        <v>1853.08</v>
      </c>
    </row>
    <row r="181" spans="1:2" x14ac:dyDescent="0.2">
      <c r="A181" s="67" t="s">
        <v>361</v>
      </c>
      <c r="B181" s="67">
        <v>1871.16</v>
      </c>
    </row>
    <row r="182" spans="1:2" x14ac:dyDescent="0.2">
      <c r="A182" s="67" t="s">
        <v>362</v>
      </c>
      <c r="B182" s="67">
        <v>1858.69</v>
      </c>
    </row>
    <row r="183" spans="1:2" x14ac:dyDescent="0.2">
      <c r="A183" s="67" t="s">
        <v>363</v>
      </c>
      <c r="B183" s="67">
        <v>1826.92</v>
      </c>
    </row>
    <row r="184" spans="1:2" x14ac:dyDescent="0.2">
      <c r="A184" s="67" t="s">
        <v>364</v>
      </c>
      <c r="B184" s="67">
        <v>1832.75</v>
      </c>
    </row>
    <row r="185" spans="1:2" x14ac:dyDescent="0.2">
      <c r="A185" s="67" t="s">
        <v>365</v>
      </c>
      <c r="B185" s="67">
        <v>1825.99</v>
      </c>
    </row>
    <row r="186" spans="1:2" x14ac:dyDescent="0.2">
      <c r="A186" s="67" t="s">
        <v>366</v>
      </c>
      <c r="B186" s="67">
        <v>1822.1</v>
      </c>
    </row>
    <row r="187" spans="1:2" x14ac:dyDescent="0.2">
      <c r="A187" s="67" t="s">
        <v>367</v>
      </c>
      <c r="B187" s="67">
        <v>1807.95</v>
      </c>
    </row>
    <row r="188" spans="1:2" x14ac:dyDescent="0.2">
      <c r="A188" s="67" t="s">
        <v>368</v>
      </c>
      <c r="B188" s="67">
        <v>1805.76</v>
      </c>
    </row>
    <row r="189" spans="1:2" x14ac:dyDescent="0.2">
      <c r="A189" s="67" t="s">
        <v>369</v>
      </c>
      <c r="B189" s="67">
        <v>1807.9</v>
      </c>
    </row>
    <row r="190" spans="1:2" x14ac:dyDescent="0.2">
      <c r="A190" s="67" t="s">
        <v>370</v>
      </c>
      <c r="B190" s="67">
        <v>1800.77</v>
      </c>
    </row>
    <row r="191" spans="1:2" x14ac:dyDescent="0.2">
      <c r="A191" s="67" t="s">
        <v>371</v>
      </c>
      <c r="B191" s="67">
        <v>1797.92</v>
      </c>
    </row>
    <row r="192" spans="1:2" x14ac:dyDescent="0.2">
      <c r="A192" s="67" t="s">
        <v>372</v>
      </c>
      <c r="B192" s="67">
        <v>1792.11</v>
      </c>
    </row>
    <row r="193" spans="1:2" x14ac:dyDescent="0.2">
      <c r="A193" s="67" t="s">
        <v>373</v>
      </c>
      <c r="B193" s="67">
        <v>1797.32</v>
      </c>
    </row>
    <row r="194" spans="1:2" x14ac:dyDescent="0.2">
      <c r="A194" s="67" t="s">
        <v>374</v>
      </c>
      <c r="B194" s="67">
        <v>1822.01</v>
      </c>
    </row>
    <row r="195" spans="1:2" x14ac:dyDescent="0.2">
      <c r="A195" s="67" t="s">
        <v>375</v>
      </c>
      <c r="B195" s="67">
        <v>1849.68</v>
      </c>
    </row>
    <row r="196" spans="1:2" x14ac:dyDescent="0.2">
      <c r="A196" s="67" t="s">
        <v>376</v>
      </c>
      <c r="B196" s="67">
        <v>1843.57</v>
      </c>
    </row>
    <row r="197" spans="1:2" x14ac:dyDescent="0.2">
      <c r="A197" s="67" t="s">
        <v>377</v>
      </c>
      <c r="B197" s="67">
        <v>1834.58</v>
      </c>
    </row>
    <row r="198" spans="1:2" x14ac:dyDescent="0.2">
      <c r="A198" s="67" t="s">
        <v>378</v>
      </c>
      <c r="B198" s="67">
        <v>1839.01</v>
      </c>
    </row>
    <row r="199" spans="1:2" x14ac:dyDescent="0.2">
      <c r="A199" s="67" t="s">
        <v>379</v>
      </c>
      <c r="B199" s="67">
        <v>1838.58</v>
      </c>
    </row>
    <row r="200" spans="1:2" x14ac:dyDescent="0.2">
      <c r="A200" s="67" t="s">
        <v>380</v>
      </c>
      <c r="B200" s="67">
        <v>1814.33</v>
      </c>
    </row>
    <row r="201" spans="1:2" x14ac:dyDescent="0.2">
      <c r="A201" s="67" t="s">
        <v>381</v>
      </c>
      <c r="B201" s="67">
        <v>1819.22</v>
      </c>
    </row>
    <row r="202" spans="1:2" x14ac:dyDescent="0.2">
      <c r="A202" s="67" t="s">
        <v>382</v>
      </c>
      <c r="B202" s="67">
        <v>1817.43</v>
      </c>
    </row>
    <row r="203" spans="1:2" x14ac:dyDescent="0.2">
      <c r="A203" s="67" t="s">
        <v>383</v>
      </c>
      <c r="B203" s="67">
        <v>1821.16</v>
      </c>
    </row>
    <row r="204" spans="1:2" x14ac:dyDescent="0.2">
      <c r="A204" s="67" t="s">
        <v>384</v>
      </c>
      <c r="B204" s="67">
        <v>1825.36</v>
      </c>
    </row>
    <row r="205" spans="1:2" x14ac:dyDescent="0.2">
      <c r="A205" s="67" t="s">
        <v>385</v>
      </c>
      <c r="B205" s="67">
        <v>1820.88</v>
      </c>
    </row>
    <row r="206" spans="1:2" x14ac:dyDescent="0.2">
      <c r="A206" s="67" t="s">
        <v>386</v>
      </c>
      <c r="B206" s="67">
        <v>1801.52</v>
      </c>
    </row>
    <row r="207" spans="1:2" x14ac:dyDescent="0.2">
      <c r="A207" s="67" t="s">
        <v>387</v>
      </c>
      <c r="B207" s="67">
        <v>1796.41</v>
      </c>
    </row>
    <row r="208" spans="1:2" x14ac:dyDescent="0.2">
      <c r="A208" s="67" t="s">
        <v>388</v>
      </c>
      <c r="B208" s="67">
        <v>1791.61</v>
      </c>
    </row>
    <row r="209" spans="1:2" x14ac:dyDescent="0.2">
      <c r="A209" s="67" t="s">
        <v>389</v>
      </c>
      <c r="B209" s="67">
        <v>1810.28</v>
      </c>
    </row>
    <row r="210" spans="1:2" x14ac:dyDescent="0.2">
      <c r="A210" s="67" t="s">
        <v>390</v>
      </c>
      <c r="B210" s="67">
        <v>1813.88</v>
      </c>
    </row>
    <row r="211" spans="1:2" x14ac:dyDescent="0.2">
      <c r="A211" s="67" t="s">
        <v>391</v>
      </c>
      <c r="B211" s="67">
        <v>1804.27</v>
      </c>
    </row>
    <row r="212" spans="1:2" x14ac:dyDescent="0.2">
      <c r="A212" s="67" t="s">
        <v>392</v>
      </c>
      <c r="B212" s="67">
        <v>1829.05</v>
      </c>
    </row>
  </sheetData>
  <pageMargins left="0.7" right="0.7" top="0.75" bottom="0.75" header="0.3" footer="0.3"/>
  <drawing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93F69C-FB5B-4C9C-AD43-1B5B136CE66F}">
  <sheetPr>
    <tabColor rgb="FF7030A0"/>
  </sheetPr>
  <dimension ref="A1:G101"/>
  <sheetViews>
    <sheetView workbookViewId="0">
      <selection activeCell="E20" sqref="E20"/>
    </sheetView>
  </sheetViews>
  <sheetFormatPr defaultRowHeight="14.25" x14ac:dyDescent="0.2"/>
  <cols>
    <col min="1" max="1" width="11.25" bestFit="1" customWidth="1"/>
    <col min="2" max="5" width="10.375" style="74" bestFit="1" customWidth="1"/>
    <col min="6" max="6" width="12" style="74" bestFit="1" customWidth="1"/>
  </cols>
  <sheetData>
    <row r="1" spans="1:7" x14ac:dyDescent="0.2">
      <c r="A1" t="s">
        <v>179</v>
      </c>
      <c r="B1" s="74" t="s">
        <v>393</v>
      </c>
      <c r="C1" s="74" t="s">
        <v>394</v>
      </c>
      <c r="D1" s="74" t="s">
        <v>395</v>
      </c>
      <c r="E1" s="74" t="s">
        <v>396</v>
      </c>
      <c r="F1" s="74" t="s">
        <v>397</v>
      </c>
      <c r="G1" t="s">
        <v>398</v>
      </c>
    </row>
    <row r="2" spans="1:7" x14ac:dyDescent="0.2">
      <c r="A2" s="67" t="s">
        <v>491</v>
      </c>
      <c r="B2" s="74">
        <v>1622.8</v>
      </c>
      <c r="C2" s="74">
        <v>1641.4</v>
      </c>
      <c r="D2" s="74">
        <v>1622.8</v>
      </c>
      <c r="E2" s="74">
        <v>1630.8</v>
      </c>
      <c r="F2" s="74">
        <v>1630.8</v>
      </c>
      <c r="G2" s="67" t="s">
        <v>399</v>
      </c>
    </row>
    <row r="3" spans="1:7" x14ac:dyDescent="0.2">
      <c r="A3" s="67" t="s">
        <v>492</v>
      </c>
      <c r="B3" s="74">
        <v>1637.5</v>
      </c>
      <c r="C3" s="74">
        <v>1637.5</v>
      </c>
      <c r="D3" s="74">
        <v>1627.5</v>
      </c>
      <c r="E3" s="74">
        <v>1627.5</v>
      </c>
      <c r="F3" s="74">
        <v>1627.5</v>
      </c>
      <c r="G3" s="67" t="s">
        <v>399</v>
      </c>
    </row>
    <row r="4" spans="1:7" x14ac:dyDescent="0.2">
      <c r="A4" s="67" t="s">
        <v>493</v>
      </c>
      <c r="B4" s="74">
        <v>1651.4</v>
      </c>
      <c r="C4" s="74">
        <v>1655.2</v>
      </c>
      <c r="D4" s="74">
        <v>1649</v>
      </c>
      <c r="E4" s="74">
        <v>1649</v>
      </c>
      <c r="F4" s="74">
        <v>1649</v>
      </c>
      <c r="G4" s="67" t="s">
        <v>400</v>
      </c>
    </row>
    <row r="5" spans="1:7" x14ac:dyDescent="0.2">
      <c r="A5" s="67" t="s">
        <v>494</v>
      </c>
      <c r="B5" s="74">
        <v>1650.2</v>
      </c>
      <c r="C5" s="74">
        <v>1657</v>
      </c>
      <c r="D5" s="74">
        <v>1646.8</v>
      </c>
      <c r="E5" s="74">
        <v>1657</v>
      </c>
      <c r="F5" s="74">
        <v>1657</v>
      </c>
      <c r="G5" s="67" t="s">
        <v>401</v>
      </c>
    </row>
    <row r="6" spans="1:7" x14ac:dyDescent="0.2">
      <c r="A6" s="67" t="s">
        <v>495</v>
      </c>
      <c r="B6" s="74">
        <v>1665.3</v>
      </c>
      <c r="C6" s="74">
        <v>1667</v>
      </c>
      <c r="D6" s="74">
        <v>1640</v>
      </c>
      <c r="E6" s="74">
        <v>1641.7</v>
      </c>
      <c r="F6" s="74">
        <v>1641.7</v>
      </c>
      <c r="G6" s="67" t="s">
        <v>402</v>
      </c>
    </row>
    <row r="7" spans="1:7" x14ac:dyDescent="0.2">
      <c r="A7" s="67" t="s">
        <v>496</v>
      </c>
      <c r="B7" s="74">
        <v>1675.2</v>
      </c>
      <c r="C7" s="74">
        <v>1675.3</v>
      </c>
      <c r="D7" s="74">
        <v>1641.5</v>
      </c>
      <c r="E7" s="74">
        <v>1670</v>
      </c>
      <c r="F7" s="74">
        <v>1670</v>
      </c>
      <c r="G7" s="67" t="s">
        <v>403</v>
      </c>
    </row>
    <row r="8" spans="1:7" x14ac:dyDescent="0.2">
      <c r="A8" s="67" t="s">
        <v>497</v>
      </c>
      <c r="B8" s="74">
        <v>1668</v>
      </c>
      <c r="C8" s="74">
        <v>1672.7</v>
      </c>
      <c r="D8" s="74">
        <v>1668</v>
      </c>
      <c r="E8" s="74">
        <v>1670.3</v>
      </c>
      <c r="F8" s="74">
        <v>1670.3</v>
      </c>
      <c r="G8" s="67" t="s">
        <v>404</v>
      </c>
    </row>
    <row r="9" spans="1:7" x14ac:dyDescent="0.2">
      <c r="A9" s="67" t="s">
        <v>498</v>
      </c>
      <c r="B9" s="74">
        <v>1661.8</v>
      </c>
      <c r="C9" s="74">
        <v>1678.7</v>
      </c>
      <c r="D9" s="74">
        <v>1661</v>
      </c>
      <c r="E9" s="74">
        <v>1678.7</v>
      </c>
      <c r="F9" s="74">
        <v>1678.7</v>
      </c>
      <c r="G9" s="67" t="s">
        <v>405</v>
      </c>
    </row>
    <row r="10" spans="1:7" x14ac:dyDescent="0.2">
      <c r="A10" s="67" t="s">
        <v>499</v>
      </c>
      <c r="B10" s="74">
        <v>1693.4</v>
      </c>
      <c r="C10" s="74">
        <v>1693.4</v>
      </c>
      <c r="D10" s="74">
        <v>1667</v>
      </c>
      <c r="E10" s="74">
        <v>1667.3</v>
      </c>
      <c r="F10" s="74">
        <v>1667.3</v>
      </c>
      <c r="G10" s="67" t="s">
        <v>406</v>
      </c>
    </row>
    <row r="11" spans="1:7" x14ac:dyDescent="0.2">
      <c r="A11" s="67" t="s">
        <v>500</v>
      </c>
      <c r="B11" s="74">
        <v>1710.1</v>
      </c>
      <c r="C11" s="74">
        <v>1710.1</v>
      </c>
      <c r="D11" s="74">
        <v>1693.7</v>
      </c>
      <c r="E11" s="74">
        <v>1700.5</v>
      </c>
      <c r="F11" s="74">
        <v>1700.5</v>
      </c>
      <c r="G11" s="67" t="s">
        <v>407</v>
      </c>
    </row>
    <row r="12" spans="1:7" x14ac:dyDescent="0.2">
      <c r="A12" s="67" t="s">
        <v>501</v>
      </c>
      <c r="B12" s="74">
        <v>1721</v>
      </c>
      <c r="C12" s="74">
        <v>1723.3</v>
      </c>
      <c r="D12" s="74">
        <v>1709.1</v>
      </c>
      <c r="E12" s="74">
        <v>1711.7</v>
      </c>
      <c r="F12" s="74">
        <v>1711.7</v>
      </c>
      <c r="G12" s="67" t="s">
        <v>408</v>
      </c>
    </row>
    <row r="13" spans="1:7" x14ac:dyDescent="0.2">
      <c r="A13" s="67" t="s">
        <v>502</v>
      </c>
      <c r="B13" s="74">
        <v>1724.1</v>
      </c>
      <c r="C13" s="74">
        <v>1726.6</v>
      </c>
      <c r="D13" s="74">
        <v>1703</v>
      </c>
      <c r="E13" s="74">
        <v>1711.4</v>
      </c>
      <c r="F13" s="74">
        <v>1711.4</v>
      </c>
      <c r="G13" s="67" t="s">
        <v>409</v>
      </c>
    </row>
    <row r="14" spans="1:7" x14ac:dyDescent="0.2">
      <c r="A14" s="67" t="s">
        <v>503</v>
      </c>
      <c r="B14" s="74">
        <v>1701.2</v>
      </c>
      <c r="C14" s="74">
        <v>1728</v>
      </c>
      <c r="D14" s="74">
        <v>1696</v>
      </c>
      <c r="E14" s="74">
        <v>1721.1</v>
      </c>
      <c r="F14" s="74">
        <v>1721.1</v>
      </c>
      <c r="G14" s="67" t="s">
        <v>410</v>
      </c>
    </row>
    <row r="15" spans="1:7" x14ac:dyDescent="0.2">
      <c r="A15" s="67" t="s">
        <v>504</v>
      </c>
      <c r="B15" s="74">
        <v>1667.2</v>
      </c>
      <c r="C15" s="74">
        <v>1700</v>
      </c>
      <c r="D15" s="74">
        <v>1661.9</v>
      </c>
      <c r="E15" s="74">
        <v>1692.9</v>
      </c>
      <c r="F15" s="74">
        <v>1692.9</v>
      </c>
      <c r="G15" s="67" t="s">
        <v>411</v>
      </c>
    </row>
    <row r="16" spans="1:7" x14ac:dyDescent="0.2">
      <c r="A16" s="67" t="s">
        <v>505</v>
      </c>
      <c r="B16" s="74">
        <v>1661.7</v>
      </c>
      <c r="C16" s="74">
        <v>1672.7</v>
      </c>
      <c r="D16" s="74">
        <v>1658</v>
      </c>
      <c r="E16" s="74">
        <v>1662.4</v>
      </c>
      <c r="F16" s="74">
        <v>1662.4</v>
      </c>
      <c r="G16" s="67" t="s">
        <v>412</v>
      </c>
    </row>
    <row r="17" spans="1:7" x14ac:dyDescent="0.2">
      <c r="A17" s="67" t="s">
        <v>506</v>
      </c>
      <c r="B17" s="74">
        <v>1657</v>
      </c>
      <c r="C17" s="74">
        <v>1662.6</v>
      </c>
      <c r="D17" s="74">
        <v>1640</v>
      </c>
      <c r="E17" s="74">
        <v>1658.5</v>
      </c>
      <c r="F17" s="74">
        <v>1658.5</v>
      </c>
      <c r="G17" s="67" t="s">
        <v>413</v>
      </c>
    </row>
    <row r="18" spans="1:7" x14ac:dyDescent="0.2">
      <c r="A18" s="67" t="s">
        <v>507</v>
      </c>
      <c r="B18" s="74">
        <v>1620.4</v>
      </c>
      <c r="C18" s="74">
        <v>1660.4</v>
      </c>
      <c r="D18" s="74">
        <v>1620.4</v>
      </c>
      <c r="E18" s="74">
        <v>1660.4</v>
      </c>
      <c r="F18" s="74">
        <v>1660.4</v>
      </c>
      <c r="G18" s="67" t="s">
        <v>414</v>
      </c>
    </row>
    <row r="19" spans="1:7" x14ac:dyDescent="0.2">
      <c r="A19" s="67" t="s">
        <v>508</v>
      </c>
      <c r="B19" s="74">
        <v>1632.2</v>
      </c>
      <c r="C19" s="74">
        <v>1636.6</v>
      </c>
      <c r="D19" s="74">
        <v>1626.7</v>
      </c>
      <c r="E19" s="74">
        <v>1626.7</v>
      </c>
      <c r="F19" s="74">
        <v>1626.7</v>
      </c>
      <c r="G19" s="67" t="s">
        <v>415</v>
      </c>
    </row>
    <row r="20" spans="1:7" x14ac:dyDescent="0.2">
      <c r="A20" s="67" t="s">
        <v>509</v>
      </c>
      <c r="B20" s="74">
        <v>1623.3</v>
      </c>
      <c r="C20" s="74">
        <v>1623.3</v>
      </c>
      <c r="D20" s="74">
        <v>1623.3</v>
      </c>
      <c r="E20" s="74">
        <v>1623.3</v>
      </c>
      <c r="F20" s="74">
        <v>1623.3</v>
      </c>
      <c r="G20" s="67" t="s">
        <v>416</v>
      </c>
    </row>
    <row r="21" spans="1:7" x14ac:dyDescent="0.2">
      <c r="A21" s="67" t="s">
        <v>510</v>
      </c>
      <c r="B21" s="74">
        <v>1667</v>
      </c>
      <c r="C21" s="74">
        <v>1667</v>
      </c>
      <c r="D21" s="74">
        <v>1645.3</v>
      </c>
      <c r="E21" s="74">
        <v>1645.3</v>
      </c>
      <c r="F21" s="74">
        <v>1645.3</v>
      </c>
      <c r="G21" s="67" t="s">
        <v>417</v>
      </c>
    </row>
    <row r="22" spans="1:7" x14ac:dyDescent="0.2">
      <c r="A22" s="67" t="s">
        <v>511</v>
      </c>
      <c r="B22" s="74">
        <v>1668.3</v>
      </c>
      <c r="C22" s="74">
        <v>1670.8</v>
      </c>
      <c r="D22" s="74">
        <v>1668.3</v>
      </c>
      <c r="E22" s="74">
        <v>1670.8</v>
      </c>
      <c r="F22" s="74">
        <v>1670.8</v>
      </c>
      <c r="G22" s="67" t="s">
        <v>418</v>
      </c>
    </row>
    <row r="23" spans="1:7" x14ac:dyDescent="0.2">
      <c r="A23" s="67" t="s">
        <v>512</v>
      </c>
      <c r="B23" s="74">
        <v>1665.5</v>
      </c>
      <c r="C23" s="74">
        <v>1680.1</v>
      </c>
      <c r="D23" s="74">
        <v>1664.6</v>
      </c>
      <c r="E23" s="74">
        <v>1664.6</v>
      </c>
      <c r="F23" s="74">
        <v>1664.6</v>
      </c>
      <c r="G23" s="67" t="s">
        <v>419</v>
      </c>
    </row>
    <row r="24" spans="1:7" x14ac:dyDescent="0.2">
      <c r="A24" s="67" t="s">
        <v>513</v>
      </c>
      <c r="B24" s="74">
        <v>1659.7</v>
      </c>
      <c r="C24" s="74">
        <v>1659.7</v>
      </c>
      <c r="D24" s="74">
        <v>1659.7</v>
      </c>
      <c r="E24" s="74">
        <v>1659.7</v>
      </c>
      <c r="F24" s="74">
        <v>1659.7</v>
      </c>
      <c r="G24" s="67" t="s">
        <v>420</v>
      </c>
    </row>
    <row r="25" spans="1:7" x14ac:dyDescent="0.2">
      <c r="A25" s="67" t="s">
        <v>514</v>
      </c>
      <c r="B25" s="74">
        <v>1661.8</v>
      </c>
      <c r="C25" s="74">
        <v>1669.4</v>
      </c>
      <c r="D25" s="74">
        <v>1658.5</v>
      </c>
      <c r="E25" s="74">
        <v>1666.2</v>
      </c>
      <c r="F25" s="74">
        <v>1666.2</v>
      </c>
      <c r="G25" s="67" t="s">
        <v>421</v>
      </c>
    </row>
    <row r="26" spans="1:7" x14ac:dyDescent="0.2">
      <c r="A26" s="67" t="s">
        <v>515</v>
      </c>
      <c r="B26" s="74">
        <v>1660.4</v>
      </c>
      <c r="C26" s="74">
        <v>1674.9</v>
      </c>
      <c r="D26" s="74">
        <v>1651.7</v>
      </c>
      <c r="E26" s="74">
        <v>1671.7</v>
      </c>
      <c r="F26" s="74">
        <v>1671.7</v>
      </c>
      <c r="G26" s="67" t="s">
        <v>422</v>
      </c>
    </row>
    <row r="27" spans="1:7" x14ac:dyDescent="0.2">
      <c r="A27" s="67" t="s">
        <v>516</v>
      </c>
      <c r="B27" s="74">
        <v>1685.5</v>
      </c>
      <c r="C27" s="74">
        <v>1686</v>
      </c>
      <c r="D27" s="74">
        <v>1662.3</v>
      </c>
      <c r="E27" s="74">
        <v>1665.4</v>
      </c>
      <c r="F27" s="74">
        <v>1665.4</v>
      </c>
      <c r="G27" s="67" t="s">
        <v>423</v>
      </c>
    </row>
    <row r="28" spans="1:7" x14ac:dyDescent="0.2">
      <c r="A28" s="67" t="s">
        <v>517</v>
      </c>
      <c r="B28" s="74">
        <v>1698.7</v>
      </c>
      <c r="C28" s="74">
        <v>1701.8</v>
      </c>
      <c r="D28" s="74">
        <v>1696.5</v>
      </c>
      <c r="E28" s="74">
        <v>1696.5</v>
      </c>
      <c r="F28" s="74">
        <v>1696.5</v>
      </c>
      <c r="G28" s="67" t="s">
        <v>424</v>
      </c>
    </row>
    <row r="29" spans="1:7" x14ac:dyDescent="0.2">
      <c r="A29" s="67" t="s">
        <v>518</v>
      </c>
      <c r="B29" s="74">
        <v>1720.5</v>
      </c>
      <c r="C29" s="74">
        <v>1720.5</v>
      </c>
      <c r="D29" s="74">
        <v>1697.3</v>
      </c>
      <c r="E29" s="74">
        <v>1705</v>
      </c>
      <c r="F29" s="74">
        <v>1705</v>
      </c>
      <c r="G29" s="67" t="s">
        <v>425</v>
      </c>
    </row>
    <row r="30" spans="1:7" x14ac:dyDescent="0.2">
      <c r="A30" s="67" t="s">
        <v>519</v>
      </c>
      <c r="B30" s="74">
        <v>1727.4</v>
      </c>
      <c r="C30" s="74">
        <v>1728.1</v>
      </c>
      <c r="D30" s="74">
        <v>1727.4</v>
      </c>
      <c r="E30" s="74">
        <v>1728.1</v>
      </c>
      <c r="F30" s="74">
        <v>1728.1</v>
      </c>
      <c r="G30" s="67" t="s">
        <v>426</v>
      </c>
    </row>
    <row r="31" spans="1:7" x14ac:dyDescent="0.2">
      <c r="A31" s="67" t="s">
        <v>520</v>
      </c>
      <c r="B31" s="74">
        <v>1719.2</v>
      </c>
      <c r="C31" s="74">
        <v>1720</v>
      </c>
      <c r="D31" s="74">
        <v>1712.8</v>
      </c>
      <c r="E31" s="74">
        <v>1716.2</v>
      </c>
      <c r="F31" s="74">
        <v>1716.2</v>
      </c>
      <c r="G31" s="67" t="s">
        <v>427</v>
      </c>
    </row>
    <row r="32" spans="1:7" x14ac:dyDescent="0.2">
      <c r="A32" s="67" t="s">
        <v>521</v>
      </c>
      <c r="B32" s="74">
        <v>1718.2</v>
      </c>
      <c r="C32" s="74">
        <v>1718.2</v>
      </c>
      <c r="D32" s="74">
        <v>1705.3</v>
      </c>
      <c r="E32" s="74">
        <v>1708</v>
      </c>
      <c r="F32" s="74">
        <v>1708</v>
      </c>
      <c r="G32" s="67" t="s">
        <v>428</v>
      </c>
    </row>
    <row r="33" spans="1:7" x14ac:dyDescent="0.2">
      <c r="A33" s="67" t="s">
        <v>522</v>
      </c>
      <c r="B33" s="74">
        <v>1694.8</v>
      </c>
      <c r="C33" s="74">
        <v>1715.3</v>
      </c>
      <c r="D33" s="74">
        <v>1694.7</v>
      </c>
      <c r="E33" s="74">
        <v>1715.3</v>
      </c>
      <c r="F33" s="74">
        <v>1715.3</v>
      </c>
      <c r="G33" s="67" t="s">
        <v>429</v>
      </c>
    </row>
    <row r="34" spans="1:7" x14ac:dyDescent="0.2">
      <c r="A34" s="67" t="s">
        <v>523</v>
      </c>
      <c r="B34" s="74">
        <v>1709.7</v>
      </c>
      <c r="C34" s="74">
        <v>1717.4</v>
      </c>
      <c r="D34" s="74">
        <v>1699.7</v>
      </c>
      <c r="E34" s="74">
        <v>1700.4</v>
      </c>
      <c r="F34" s="74">
        <v>1700.4</v>
      </c>
      <c r="G34" s="67" t="s">
        <v>430</v>
      </c>
    </row>
    <row r="35" spans="1:7" x14ac:dyDescent="0.2">
      <c r="A35" s="67" t="s">
        <v>524</v>
      </c>
      <c r="G35" s="67" t="s">
        <v>431</v>
      </c>
    </row>
    <row r="36" spans="1:7" x14ac:dyDescent="0.2">
      <c r="A36" s="67" t="s">
        <v>525</v>
      </c>
      <c r="B36" s="74">
        <v>1703.4</v>
      </c>
      <c r="C36" s="74">
        <v>1715.7</v>
      </c>
      <c r="D36" s="74">
        <v>1703.1</v>
      </c>
      <c r="E36" s="74">
        <v>1709.8</v>
      </c>
      <c r="F36" s="74">
        <v>1709.8</v>
      </c>
      <c r="G36" s="67" t="s">
        <v>432</v>
      </c>
    </row>
    <row r="37" spans="1:7" x14ac:dyDescent="0.2">
      <c r="A37" s="67" t="s">
        <v>526</v>
      </c>
      <c r="B37" s="74">
        <v>1707.9</v>
      </c>
      <c r="C37" s="74">
        <v>1707.9</v>
      </c>
      <c r="D37" s="74">
        <v>1693.9</v>
      </c>
      <c r="E37" s="74">
        <v>1696.6</v>
      </c>
      <c r="F37" s="74">
        <v>1696.6</v>
      </c>
      <c r="G37" s="67" t="s">
        <v>433</v>
      </c>
    </row>
    <row r="38" spans="1:7" x14ac:dyDescent="0.2">
      <c r="A38" s="67" t="s">
        <v>527</v>
      </c>
      <c r="B38" s="74">
        <v>1718.3</v>
      </c>
      <c r="C38" s="74">
        <v>1720.9</v>
      </c>
      <c r="D38" s="74">
        <v>1708.5</v>
      </c>
      <c r="E38" s="74">
        <v>1712.8</v>
      </c>
      <c r="F38" s="74">
        <v>1712.8</v>
      </c>
      <c r="G38" s="67" t="s">
        <v>434</v>
      </c>
    </row>
    <row r="39" spans="1:7" x14ac:dyDescent="0.2">
      <c r="A39" s="67" t="s">
        <v>528</v>
      </c>
      <c r="B39" s="74">
        <v>1736.4</v>
      </c>
      <c r="C39" s="74">
        <v>1739</v>
      </c>
      <c r="D39" s="74">
        <v>1720.7</v>
      </c>
      <c r="E39" s="74">
        <v>1723.2</v>
      </c>
      <c r="F39" s="74">
        <v>1723.2</v>
      </c>
      <c r="G39" s="67" t="s">
        <v>435</v>
      </c>
    </row>
    <row r="40" spans="1:7" x14ac:dyDescent="0.2">
      <c r="A40" s="67" t="s">
        <v>529</v>
      </c>
      <c r="B40" s="74">
        <v>1732.4</v>
      </c>
      <c r="C40" s="74">
        <v>1741.2</v>
      </c>
      <c r="D40" s="74">
        <v>1732.1</v>
      </c>
      <c r="E40" s="74">
        <v>1736.6</v>
      </c>
      <c r="F40" s="74">
        <v>1736.6</v>
      </c>
      <c r="G40" s="67" t="s">
        <v>436</v>
      </c>
    </row>
    <row r="41" spans="1:7" x14ac:dyDescent="0.2">
      <c r="A41" s="67" t="s">
        <v>530</v>
      </c>
      <c r="B41" s="74">
        <v>1754</v>
      </c>
      <c r="C41" s="74">
        <v>1755</v>
      </c>
      <c r="D41" s="74">
        <v>1736.1</v>
      </c>
      <c r="E41" s="74">
        <v>1736.1</v>
      </c>
      <c r="F41" s="74">
        <v>1736.1</v>
      </c>
      <c r="G41" s="67" t="s">
        <v>437</v>
      </c>
    </row>
    <row r="42" spans="1:7" x14ac:dyDescent="0.2">
      <c r="A42" s="67" t="s">
        <v>531</v>
      </c>
      <c r="B42" s="74">
        <v>1761.6</v>
      </c>
      <c r="C42" s="74">
        <v>1761.8</v>
      </c>
      <c r="D42" s="74">
        <v>1755</v>
      </c>
      <c r="E42" s="74">
        <v>1757.7</v>
      </c>
      <c r="F42" s="74">
        <v>1757.7</v>
      </c>
      <c r="G42" s="67" t="s">
        <v>438</v>
      </c>
    </row>
    <row r="43" spans="1:7" x14ac:dyDescent="0.2">
      <c r="A43" s="67" t="s">
        <v>532</v>
      </c>
      <c r="B43" s="74">
        <v>1745</v>
      </c>
      <c r="C43" s="74">
        <v>1751.8</v>
      </c>
      <c r="D43" s="74">
        <v>1743.6</v>
      </c>
      <c r="E43" s="74">
        <v>1747.8</v>
      </c>
      <c r="F43" s="74">
        <v>1747.8</v>
      </c>
      <c r="G43" s="67" t="s">
        <v>439</v>
      </c>
    </row>
    <row r="44" spans="1:7" x14ac:dyDescent="0.2">
      <c r="A44" s="67" t="s">
        <v>533</v>
      </c>
      <c r="B44" s="74">
        <v>1738</v>
      </c>
      <c r="C44" s="74">
        <v>1748.9</v>
      </c>
      <c r="D44" s="74">
        <v>1731.9</v>
      </c>
      <c r="E44" s="74">
        <v>1746.8</v>
      </c>
      <c r="F44" s="74">
        <v>1746.8</v>
      </c>
      <c r="G44" s="67" t="s">
        <v>440</v>
      </c>
    </row>
    <row r="45" spans="1:7" x14ac:dyDescent="0.2">
      <c r="A45" s="67" t="s">
        <v>534</v>
      </c>
      <c r="B45" s="74">
        <v>1740.5</v>
      </c>
      <c r="C45" s="74">
        <v>1740.5</v>
      </c>
      <c r="D45" s="74">
        <v>1726.5</v>
      </c>
      <c r="E45" s="74">
        <v>1734</v>
      </c>
      <c r="F45" s="74">
        <v>1734</v>
      </c>
      <c r="G45" s="67" t="s">
        <v>441</v>
      </c>
    </row>
    <row r="46" spans="1:7" x14ac:dyDescent="0.2">
      <c r="A46" s="67" t="s">
        <v>535</v>
      </c>
      <c r="B46" s="74">
        <v>1753.7</v>
      </c>
      <c r="C46" s="74">
        <v>1754.3</v>
      </c>
      <c r="D46" s="74">
        <v>1747.5</v>
      </c>
      <c r="E46" s="74">
        <v>1747.6</v>
      </c>
      <c r="F46" s="74">
        <v>1747.6</v>
      </c>
      <c r="G46" s="67" t="s">
        <v>442</v>
      </c>
    </row>
    <row r="47" spans="1:7" x14ac:dyDescent="0.2">
      <c r="A47" s="67" t="s">
        <v>536</v>
      </c>
      <c r="B47" s="74">
        <v>1762.9</v>
      </c>
      <c r="C47" s="74">
        <v>1762.9</v>
      </c>
      <c r="D47" s="74">
        <v>1753.4</v>
      </c>
      <c r="E47" s="74">
        <v>1755.3</v>
      </c>
      <c r="F47" s="74">
        <v>1755.3</v>
      </c>
      <c r="G47" s="67" t="s">
        <v>443</v>
      </c>
    </row>
    <row r="48" spans="1:7" x14ac:dyDescent="0.2">
      <c r="A48" s="67" t="s">
        <v>537</v>
      </c>
      <c r="B48" s="74">
        <v>1769.7</v>
      </c>
      <c r="C48" s="74">
        <v>1769.7</v>
      </c>
      <c r="D48" s="74">
        <v>1760</v>
      </c>
      <c r="E48" s="74">
        <v>1760.3</v>
      </c>
      <c r="F48" s="74">
        <v>1760.3</v>
      </c>
      <c r="G48" s="67" t="s">
        <v>444</v>
      </c>
    </row>
    <row r="49" spans="1:7" x14ac:dyDescent="0.2">
      <c r="A49" s="67" t="s">
        <v>538</v>
      </c>
      <c r="B49" s="74">
        <v>1777.4</v>
      </c>
      <c r="C49" s="74">
        <v>1777.4</v>
      </c>
      <c r="D49" s="74">
        <v>1771.4</v>
      </c>
      <c r="E49" s="74">
        <v>1773.2</v>
      </c>
      <c r="F49" s="74">
        <v>1773.2</v>
      </c>
      <c r="G49" s="67" t="s">
        <v>445</v>
      </c>
    </row>
    <row r="50" spans="1:7" x14ac:dyDescent="0.2">
      <c r="A50" s="67" t="s">
        <v>539</v>
      </c>
      <c r="B50" s="74">
        <v>1799</v>
      </c>
      <c r="C50" s="74">
        <v>1799</v>
      </c>
      <c r="D50" s="74">
        <v>1774.7</v>
      </c>
      <c r="E50" s="74">
        <v>1781.4</v>
      </c>
      <c r="F50" s="74">
        <v>1781.4</v>
      </c>
      <c r="G50" s="67" t="s">
        <v>446</v>
      </c>
    </row>
    <row r="51" spans="1:7" x14ac:dyDescent="0.2">
      <c r="A51" s="67" t="s">
        <v>540</v>
      </c>
      <c r="B51" s="74">
        <v>1786.3</v>
      </c>
      <c r="C51" s="74">
        <v>1800.4</v>
      </c>
      <c r="D51" s="74">
        <v>1784.3</v>
      </c>
      <c r="E51" s="74">
        <v>1798.6</v>
      </c>
      <c r="F51" s="74">
        <v>1798.6</v>
      </c>
      <c r="G51" s="67" t="s">
        <v>439</v>
      </c>
    </row>
    <row r="52" spans="1:7" x14ac:dyDescent="0.2">
      <c r="A52" s="67" t="s">
        <v>541</v>
      </c>
      <c r="B52" s="74">
        <v>1794.3</v>
      </c>
      <c r="C52" s="74">
        <v>1794.3</v>
      </c>
      <c r="D52" s="74">
        <v>1785.7</v>
      </c>
      <c r="E52" s="74">
        <v>1789.7</v>
      </c>
      <c r="F52" s="74">
        <v>1789.7</v>
      </c>
      <c r="G52" s="67" t="s">
        <v>447</v>
      </c>
    </row>
    <row r="53" spans="1:7" x14ac:dyDescent="0.2">
      <c r="A53" s="67" t="s">
        <v>542</v>
      </c>
      <c r="B53" s="74">
        <v>1804.4</v>
      </c>
      <c r="C53" s="74">
        <v>1804.9</v>
      </c>
      <c r="D53" s="74">
        <v>1787.8</v>
      </c>
      <c r="E53" s="74">
        <v>1795.6</v>
      </c>
      <c r="F53" s="74">
        <v>1795.6</v>
      </c>
      <c r="G53" s="67" t="s">
        <v>448</v>
      </c>
    </row>
    <row r="54" spans="1:7" x14ac:dyDescent="0.2">
      <c r="A54" s="67" t="s">
        <v>543</v>
      </c>
      <c r="B54" s="74">
        <v>1790</v>
      </c>
      <c r="C54" s="74">
        <v>1796.1</v>
      </c>
      <c r="D54" s="74">
        <v>1789</v>
      </c>
      <c r="E54" s="74">
        <v>1794</v>
      </c>
      <c r="F54" s="74">
        <v>1794</v>
      </c>
      <c r="G54" s="67" t="s">
        <v>449</v>
      </c>
    </row>
    <row r="55" spans="1:7" x14ac:dyDescent="0.2">
      <c r="A55" s="67" t="s">
        <v>544</v>
      </c>
      <c r="B55" s="74">
        <v>1771.8</v>
      </c>
      <c r="C55" s="74">
        <v>1786.8</v>
      </c>
      <c r="D55" s="74">
        <v>1771.8</v>
      </c>
      <c r="E55" s="74">
        <v>1786.8</v>
      </c>
      <c r="F55" s="74">
        <v>1786.8</v>
      </c>
      <c r="G55" s="67" t="s">
        <v>450</v>
      </c>
    </row>
    <row r="56" spans="1:7" x14ac:dyDescent="0.2">
      <c r="A56" s="67" t="s">
        <v>545</v>
      </c>
      <c r="B56" s="74">
        <v>1791.2</v>
      </c>
      <c r="C56" s="74">
        <v>1791.4</v>
      </c>
      <c r="D56" s="74">
        <v>1764.2</v>
      </c>
      <c r="E56" s="74">
        <v>1772.9</v>
      </c>
      <c r="F56" s="74">
        <v>1772.9</v>
      </c>
      <c r="G56" s="67" t="s">
        <v>451</v>
      </c>
    </row>
    <row r="57" spans="1:7" x14ac:dyDescent="0.2">
      <c r="A57" s="67" t="s">
        <v>546</v>
      </c>
      <c r="B57" s="74">
        <v>1769.4</v>
      </c>
      <c r="C57" s="74">
        <v>1792.1</v>
      </c>
      <c r="D57" s="74">
        <v>1767.7</v>
      </c>
      <c r="E57" s="74">
        <v>1788.5</v>
      </c>
      <c r="F57" s="74">
        <v>1788.5</v>
      </c>
      <c r="G57" s="67" t="s">
        <v>452</v>
      </c>
    </row>
    <row r="58" spans="1:7" x14ac:dyDescent="0.2">
      <c r="A58" s="67" t="s">
        <v>547</v>
      </c>
      <c r="B58" s="74">
        <v>1756.7</v>
      </c>
      <c r="C58" s="74">
        <v>1770.5</v>
      </c>
      <c r="D58" s="74">
        <v>1753</v>
      </c>
      <c r="E58" s="74">
        <v>1758</v>
      </c>
      <c r="F58" s="74">
        <v>1758</v>
      </c>
      <c r="G58" s="67" t="s">
        <v>453</v>
      </c>
    </row>
    <row r="59" spans="1:7" x14ac:dyDescent="0.2">
      <c r="A59" s="67" t="s">
        <v>548</v>
      </c>
      <c r="B59" s="74">
        <v>1772.1</v>
      </c>
      <c r="C59" s="74">
        <v>1786.6</v>
      </c>
      <c r="D59" s="74">
        <v>1759.4</v>
      </c>
      <c r="E59" s="74">
        <v>1771.1</v>
      </c>
      <c r="F59" s="74">
        <v>1771.1</v>
      </c>
      <c r="G59" s="67" t="s">
        <v>454</v>
      </c>
    </row>
    <row r="60" spans="1:7" x14ac:dyDescent="0.2">
      <c r="A60" s="67" t="s">
        <v>549</v>
      </c>
      <c r="B60" s="74">
        <v>1763.9</v>
      </c>
      <c r="C60" s="74">
        <v>1772.5</v>
      </c>
      <c r="D60" s="74">
        <v>1756.1</v>
      </c>
      <c r="E60" s="74">
        <v>1769</v>
      </c>
      <c r="F60" s="74">
        <v>1769</v>
      </c>
      <c r="G60" s="67" t="s">
        <v>455</v>
      </c>
    </row>
    <row r="61" spans="1:7" x14ac:dyDescent="0.2">
      <c r="A61" s="67" t="s">
        <v>550</v>
      </c>
      <c r="B61" s="74">
        <v>1754</v>
      </c>
      <c r="C61" s="74">
        <v>1765.7</v>
      </c>
      <c r="D61" s="74">
        <v>1750</v>
      </c>
      <c r="E61" s="74">
        <v>1762.9</v>
      </c>
      <c r="F61" s="74">
        <v>1762.9</v>
      </c>
      <c r="G61" s="67" t="s">
        <v>456</v>
      </c>
    </row>
    <row r="62" spans="1:7" x14ac:dyDescent="0.2">
      <c r="A62" s="67" t="s">
        <v>551</v>
      </c>
      <c r="B62" s="74">
        <v>1732.3</v>
      </c>
      <c r="C62" s="74">
        <v>1755</v>
      </c>
      <c r="D62" s="74">
        <v>1732</v>
      </c>
      <c r="E62" s="74">
        <v>1750.3</v>
      </c>
      <c r="F62" s="74">
        <v>1750.3</v>
      </c>
      <c r="G62" s="67" t="s">
        <v>457</v>
      </c>
    </row>
    <row r="63" spans="1:7" x14ac:dyDescent="0.2">
      <c r="A63" s="67" t="s">
        <v>552</v>
      </c>
      <c r="B63" s="74">
        <v>1719.1</v>
      </c>
      <c r="C63" s="74">
        <v>1719.1</v>
      </c>
      <c r="D63" s="74">
        <v>1719.1</v>
      </c>
      <c r="E63" s="74">
        <v>1719.1</v>
      </c>
      <c r="F63" s="74">
        <v>1719.1</v>
      </c>
      <c r="G63" s="67" t="s">
        <v>458</v>
      </c>
    </row>
    <row r="64" spans="1:7" x14ac:dyDescent="0.2">
      <c r="A64" s="67" t="s">
        <v>553</v>
      </c>
      <c r="B64" s="74">
        <v>1718</v>
      </c>
      <c r="C64" s="74">
        <v>1718</v>
      </c>
      <c r="D64" s="74">
        <v>1717.7</v>
      </c>
      <c r="E64" s="74">
        <v>1717.7</v>
      </c>
      <c r="F64" s="74">
        <v>1717.7</v>
      </c>
      <c r="G64" s="67" t="s">
        <v>459</v>
      </c>
    </row>
    <row r="65" spans="1:7" x14ac:dyDescent="0.2">
      <c r="A65" s="67" t="s">
        <v>554</v>
      </c>
      <c r="B65" s="74">
        <v>1727</v>
      </c>
      <c r="C65" s="74">
        <v>1732</v>
      </c>
      <c r="D65" s="74">
        <v>1719</v>
      </c>
      <c r="E65" s="74">
        <v>1719</v>
      </c>
      <c r="F65" s="74">
        <v>1719</v>
      </c>
      <c r="G65" s="67" t="s">
        <v>460</v>
      </c>
    </row>
    <row r="66" spans="1:7" x14ac:dyDescent="0.2">
      <c r="A66" s="67" t="s">
        <v>555</v>
      </c>
      <c r="B66" s="74">
        <v>1713.3</v>
      </c>
      <c r="C66" s="74">
        <v>1735</v>
      </c>
      <c r="D66" s="74">
        <v>1713</v>
      </c>
      <c r="E66" s="74">
        <v>1727.1</v>
      </c>
      <c r="F66" s="74">
        <v>1727.1</v>
      </c>
      <c r="G66" s="67" t="s">
        <v>461</v>
      </c>
    </row>
    <row r="67" spans="1:7" x14ac:dyDescent="0.2">
      <c r="A67" s="67" t="s">
        <v>556</v>
      </c>
      <c r="B67" s="74">
        <v>1687</v>
      </c>
      <c r="C67" s="74">
        <v>1715.5</v>
      </c>
      <c r="D67" s="74">
        <v>1679.8</v>
      </c>
      <c r="E67" s="74">
        <v>1712.7</v>
      </c>
      <c r="F67" s="74">
        <v>1712.7</v>
      </c>
      <c r="G67" s="67" t="s">
        <v>462</v>
      </c>
    </row>
    <row r="68" spans="1:7" x14ac:dyDescent="0.2">
      <c r="A68" s="67" t="s">
        <v>557</v>
      </c>
      <c r="B68" s="74">
        <v>1707.1</v>
      </c>
      <c r="C68" s="74">
        <v>1708.5</v>
      </c>
      <c r="D68" s="74">
        <v>1699.5</v>
      </c>
      <c r="E68" s="74">
        <v>1699.5</v>
      </c>
      <c r="F68" s="74">
        <v>1699.5</v>
      </c>
      <c r="G68" s="67" t="s">
        <v>463</v>
      </c>
    </row>
    <row r="69" spans="1:7" x14ac:dyDescent="0.2">
      <c r="A69" s="67" t="s">
        <v>558</v>
      </c>
      <c r="B69" s="74">
        <v>1712.3</v>
      </c>
      <c r="C69" s="74">
        <v>1714.4</v>
      </c>
      <c r="D69" s="74">
        <v>1706.1</v>
      </c>
      <c r="E69" s="74">
        <v>1710</v>
      </c>
      <c r="F69" s="74">
        <v>1710</v>
      </c>
      <c r="G69" s="67" t="s">
        <v>464</v>
      </c>
    </row>
    <row r="70" spans="1:7" x14ac:dyDescent="0.2">
      <c r="A70" s="67" t="s">
        <v>559</v>
      </c>
      <c r="B70" s="74">
        <v>1712.2</v>
      </c>
      <c r="C70" s="74">
        <v>1712.4</v>
      </c>
      <c r="D70" s="74">
        <v>1709.2</v>
      </c>
      <c r="E70" s="74">
        <v>1709.2</v>
      </c>
      <c r="F70" s="74">
        <v>1709.2</v>
      </c>
      <c r="G70" s="67" t="s">
        <v>465</v>
      </c>
    </row>
    <row r="71" spans="1:7" x14ac:dyDescent="0.2">
      <c r="A71" s="67" t="s">
        <v>560</v>
      </c>
      <c r="B71" s="74">
        <v>1705.4</v>
      </c>
      <c r="C71" s="74">
        <v>1709.7</v>
      </c>
      <c r="D71" s="74">
        <v>1701.1</v>
      </c>
      <c r="E71" s="74">
        <v>1702.4</v>
      </c>
      <c r="F71" s="74">
        <v>1702.4</v>
      </c>
      <c r="G71" s="67" t="s">
        <v>466</v>
      </c>
    </row>
    <row r="72" spans="1:7" x14ac:dyDescent="0.2">
      <c r="A72" s="67" t="s">
        <v>561</v>
      </c>
      <c r="B72" s="74">
        <v>1710.3</v>
      </c>
      <c r="C72" s="74">
        <v>1710.5</v>
      </c>
      <c r="D72" s="74">
        <v>1704.5</v>
      </c>
      <c r="E72" s="74">
        <v>1704.5</v>
      </c>
      <c r="F72" s="74">
        <v>1704.5</v>
      </c>
      <c r="G72" s="67" t="s">
        <v>467</v>
      </c>
    </row>
    <row r="73" spans="1:7" x14ac:dyDescent="0.2">
      <c r="A73" s="67" t="s">
        <v>562</v>
      </c>
      <c r="B73" s="74">
        <v>1710</v>
      </c>
      <c r="C73" s="74">
        <v>1734.2</v>
      </c>
      <c r="D73" s="74">
        <v>1710</v>
      </c>
      <c r="E73" s="74">
        <v>1734.2</v>
      </c>
      <c r="F73" s="74">
        <v>1734.2</v>
      </c>
      <c r="G73" s="67" t="s">
        <v>468</v>
      </c>
    </row>
    <row r="74" spans="1:7" x14ac:dyDescent="0.2">
      <c r="A74" s="67" t="s">
        <v>563</v>
      </c>
      <c r="B74" s="74">
        <v>1734.2</v>
      </c>
      <c r="C74" s="74">
        <v>1735.5</v>
      </c>
      <c r="D74" s="74">
        <v>1723.3</v>
      </c>
      <c r="E74" s="74">
        <v>1723.3</v>
      </c>
      <c r="F74" s="74">
        <v>1723.3</v>
      </c>
      <c r="G74" s="67" t="s">
        <v>469</v>
      </c>
    </row>
    <row r="75" spans="1:7" x14ac:dyDescent="0.2">
      <c r="A75" s="67" t="s">
        <v>564</v>
      </c>
      <c r="B75" s="74">
        <v>1732.5</v>
      </c>
      <c r="C75" s="74">
        <v>1736.7</v>
      </c>
      <c r="D75" s="74">
        <v>1730</v>
      </c>
      <c r="E75" s="74">
        <v>1730</v>
      </c>
      <c r="F75" s="74">
        <v>1730</v>
      </c>
      <c r="G75" s="67" t="s">
        <v>470</v>
      </c>
    </row>
    <row r="76" spans="1:7" x14ac:dyDescent="0.2">
      <c r="A76" s="67" t="s">
        <v>565</v>
      </c>
      <c r="B76" s="74">
        <v>1738.1</v>
      </c>
      <c r="C76" s="74">
        <v>1749.3</v>
      </c>
      <c r="D76" s="74">
        <v>1732.1</v>
      </c>
      <c r="E76" s="74">
        <v>1740.6</v>
      </c>
      <c r="F76" s="74">
        <v>1740.6</v>
      </c>
      <c r="G76" s="67" t="s">
        <v>471</v>
      </c>
    </row>
    <row r="77" spans="1:7" x14ac:dyDescent="0.2">
      <c r="A77" s="67" t="s">
        <v>566</v>
      </c>
      <c r="B77" s="74">
        <v>1745.2</v>
      </c>
      <c r="C77" s="74">
        <v>1745.2</v>
      </c>
      <c r="D77" s="74">
        <v>1737</v>
      </c>
      <c r="E77" s="74">
        <v>1737.9</v>
      </c>
      <c r="F77" s="74">
        <v>1737.9</v>
      </c>
      <c r="G77" s="67" t="s">
        <v>472</v>
      </c>
    </row>
    <row r="78" spans="1:7" x14ac:dyDescent="0.2">
      <c r="A78" s="67" t="s">
        <v>567</v>
      </c>
      <c r="B78" s="74">
        <v>1762.5</v>
      </c>
      <c r="C78" s="74">
        <v>1768</v>
      </c>
      <c r="D78" s="74">
        <v>1734</v>
      </c>
      <c r="E78" s="74">
        <v>1734.9</v>
      </c>
      <c r="F78" s="74">
        <v>1734.9</v>
      </c>
      <c r="G78" s="67" t="s">
        <v>473</v>
      </c>
    </row>
    <row r="79" spans="1:7" x14ac:dyDescent="0.2">
      <c r="A79" s="67" t="s">
        <v>568</v>
      </c>
      <c r="B79" s="74">
        <v>1805.4</v>
      </c>
      <c r="C79" s="74">
        <v>1805.4</v>
      </c>
      <c r="D79" s="74">
        <v>1761.8</v>
      </c>
      <c r="E79" s="74">
        <v>1761.8</v>
      </c>
      <c r="F79" s="74">
        <v>1761.8</v>
      </c>
      <c r="G79" s="67" t="s">
        <v>446</v>
      </c>
    </row>
    <row r="80" spans="1:7" x14ac:dyDescent="0.2">
      <c r="A80" s="67" t="s">
        <v>569</v>
      </c>
      <c r="G80" s="67" t="s">
        <v>431</v>
      </c>
    </row>
    <row r="81" spans="1:7" x14ac:dyDescent="0.2">
      <c r="A81" s="67" t="s">
        <v>570</v>
      </c>
      <c r="B81" s="74">
        <v>1795.5</v>
      </c>
      <c r="C81" s="74">
        <v>1806.1</v>
      </c>
      <c r="D81" s="74">
        <v>1791.6</v>
      </c>
      <c r="E81" s="74">
        <v>1798.9</v>
      </c>
      <c r="F81" s="74">
        <v>1798.9</v>
      </c>
      <c r="G81" s="67" t="s">
        <v>474</v>
      </c>
    </row>
    <row r="82" spans="1:7" x14ac:dyDescent="0.2">
      <c r="A82" s="67" t="s">
        <v>571</v>
      </c>
      <c r="B82" s="74">
        <v>1809.6</v>
      </c>
      <c r="C82" s="74">
        <v>1817.3</v>
      </c>
      <c r="D82" s="74">
        <v>1801</v>
      </c>
      <c r="E82" s="74">
        <v>1804.1</v>
      </c>
      <c r="F82" s="74">
        <v>1804.1</v>
      </c>
      <c r="G82" s="67" t="s">
        <v>475</v>
      </c>
    </row>
    <row r="83" spans="1:7" x14ac:dyDescent="0.2">
      <c r="A83" s="67" t="s">
        <v>572</v>
      </c>
      <c r="B83" s="74">
        <v>1818.3</v>
      </c>
      <c r="C83" s="74">
        <v>1830.3</v>
      </c>
      <c r="D83" s="74">
        <v>1812.8</v>
      </c>
      <c r="E83" s="74">
        <v>1813.7</v>
      </c>
      <c r="F83" s="74">
        <v>1813.7</v>
      </c>
      <c r="G83" s="67" t="s">
        <v>476</v>
      </c>
    </row>
    <row r="84" spans="1:7" x14ac:dyDescent="0.2">
      <c r="A84" s="67" t="s">
        <v>573</v>
      </c>
      <c r="B84" s="74">
        <v>1824.2</v>
      </c>
      <c r="C84" s="74">
        <v>1826</v>
      </c>
      <c r="D84" s="74">
        <v>1817.5</v>
      </c>
      <c r="E84" s="74">
        <v>1817.5</v>
      </c>
      <c r="F84" s="74">
        <v>1817.5</v>
      </c>
      <c r="G84" s="67" t="s">
        <v>477</v>
      </c>
    </row>
    <row r="85" spans="1:7" x14ac:dyDescent="0.2">
      <c r="A85" s="67" t="s">
        <v>574</v>
      </c>
      <c r="B85" s="74">
        <v>1830.5</v>
      </c>
      <c r="C85" s="74">
        <v>1830.7</v>
      </c>
      <c r="D85" s="74">
        <v>1819.9</v>
      </c>
      <c r="E85" s="74">
        <v>1820.9</v>
      </c>
      <c r="F85" s="74">
        <v>1820.9</v>
      </c>
      <c r="G85" s="67" t="s">
        <v>474</v>
      </c>
    </row>
    <row r="86" spans="1:7" x14ac:dyDescent="0.2">
      <c r="A86" s="67" t="s">
        <v>575</v>
      </c>
      <c r="B86" s="74">
        <v>1820.5</v>
      </c>
      <c r="C86" s="74">
        <v>1826.5</v>
      </c>
      <c r="D86" s="74">
        <v>1815.8</v>
      </c>
      <c r="E86" s="74">
        <v>1826.5</v>
      </c>
      <c r="F86" s="74">
        <v>1826.5</v>
      </c>
      <c r="G86" s="67" t="s">
        <v>461</v>
      </c>
    </row>
    <row r="87" spans="1:7" x14ac:dyDescent="0.2">
      <c r="A87" s="67" t="s">
        <v>576</v>
      </c>
      <c r="B87" s="74">
        <v>1835.5</v>
      </c>
      <c r="C87" s="74">
        <v>1841.2</v>
      </c>
      <c r="D87" s="74">
        <v>1825.7</v>
      </c>
      <c r="E87" s="74">
        <v>1825.7</v>
      </c>
      <c r="F87" s="74">
        <v>1825.7</v>
      </c>
      <c r="G87" s="67" t="s">
        <v>478</v>
      </c>
    </row>
    <row r="88" spans="1:7" x14ac:dyDescent="0.2">
      <c r="A88" s="67" t="s">
        <v>577</v>
      </c>
      <c r="B88" s="74">
        <v>1829.5</v>
      </c>
      <c r="C88" s="74">
        <v>1842.7</v>
      </c>
      <c r="D88" s="74">
        <v>1821.6</v>
      </c>
      <c r="E88" s="74">
        <v>1834.3</v>
      </c>
      <c r="F88" s="74">
        <v>1834.3</v>
      </c>
      <c r="G88" s="67" t="s">
        <v>479</v>
      </c>
    </row>
    <row r="89" spans="1:7" x14ac:dyDescent="0.2">
      <c r="A89" s="67" t="s">
        <v>578</v>
      </c>
      <c r="B89" s="74">
        <v>1835.3</v>
      </c>
      <c r="C89" s="74">
        <v>1838.6</v>
      </c>
      <c r="D89" s="74">
        <v>1830.1</v>
      </c>
      <c r="E89" s="74">
        <v>1834.6</v>
      </c>
      <c r="F89" s="74">
        <v>1834.6</v>
      </c>
      <c r="G89" s="67" t="s">
        <v>480</v>
      </c>
    </row>
    <row r="90" spans="1:7" x14ac:dyDescent="0.2">
      <c r="A90" s="67" t="s">
        <v>579</v>
      </c>
      <c r="G90" s="67" t="s">
        <v>431</v>
      </c>
    </row>
    <row r="91" spans="1:7" x14ac:dyDescent="0.2">
      <c r="A91" s="67" t="s">
        <v>580</v>
      </c>
      <c r="B91" s="74">
        <v>1853.7</v>
      </c>
      <c r="C91" s="74">
        <v>1853.7</v>
      </c>
      <c r="D91" s="74">
        <v>1833.6</v>
      </c>
      <c r="E91" s="74">
        <v>1835.6</v>
      </c>
      <c r="F91" s="74">
        <v>1835.6</v>
      </c>
      <c r="G91" s="67" t="s">
        <v>481</v>
      </c>
    </row>
    <row r="92" spans="1:7" x14ac:dyDescent="0.2">
      <c r="A92" s="67" t="s">
        <v>581</v>
      </c>
      <c r="B92" s="74">
        <v>1819.2</v>
      </c>
      <c r="C92" s="74">
        <v>1850.6</v>
      </c>
      <c r="D92" s="74">
        <v>1814.9</v>
      </c>
      <c r="E92" s="74">
        <v>1845.7</v>
      </c>
      <c r="F92" s="74">
        <v>1845.7</v>
      </c>
      <c r="G92" s="67" t="s">
        <v>482</v>
      </c>
    </row>
    <row r="93" spans="1:7" x14ac:dyDescent="0.2">
      <c r="A93" s="67" t="s">
        <v>582</v>
      </c>
      <c r="B93" s="74">
        <v>1814.1</v>
      </c>
      <c r="C93" s="74">
        <v>1839</v>
      </c>
      <c r="D93" s="74">
        <v>1810.8</v>
      </c>
      <c r="E93" s="74">
        <v>1815.3</v>
      </c>
      <c r="F93" s="74">
        <v>1815.3</v>
      </c>
      <c r="G93" s="67" t="s">
        <v>483</v>
      </c>
    </row>
    <row r="94" spans="1:7" x14ac:dyDescent="0.2">
      <c r="A94" s="67" t="s">
        <v>583</v>
      </c>
      <c r="B94" s="74">
        <v>1825</v>
      </c>
      <c r="C94" s="74">
        <v>1825.5</v>
      </c>
      <c r="D94" s="74">
        <v>1805.3</v>
      </c>
      <c r="E94" s="74">
        <v>1809.5</v>
      </c>
      <c r="F94" s="74">
        <v>1809.5</v>
      </c>
      <c r="G94" s="67" t="s">
        <v>484</v>
      </c>
    </row>
    <row r="95" spans="1:7" x14ac:dyDescent="0.2">
      <c r="A95" s="67" t="s">
        <v>584</v>
      </c>
      <c r="B95" s="74">
        <v>1873.8</v>
      </c>
      <c r="C95" s="74">
        <v>1873.8</v>
      </c>
      <c r="D95" s="74">
        <v>1818.7</v>
      </c>
      <c r="E95" s="74">
        <v>1828</v>
      </c>
      <c r="F95" s="74">
        <v>1828</v>
      </c>
      <c r="G95" s="67" t="s">
        <v>450</v>
      </c>
    </row>
    <row r="96" spans="1:7" x14ac:dyDescent="0.2">
      <c r="A96" s="67" t="s">
        <v>585</v>
      </c>
      <c r="B96" s="74">
        <v>1842.7</v>
      </c>
      <c r="C96" s="74">
        <v>1875.6</v>
      </c>
      <c r="D96" s="74">
        <v>1823.9</v>
      </c>
      <c r="E96" s="74">
        <v>1871.5</v>
      </c>
      <c r="F96" s="74">
        <v>1871.5</v>
      </c>
      <c r="G96" s="67" t="s">
        <v>485</v>
      </c>
    </row>
    <row r="97" spans="1:7" x14ac:dyDescent="0.2">
      <c r="A97" s="67" t="s">
        <v>586</v>
      </c>
      <c r="B97" s="74">
        <v>1846.1</v>
      </c>
      <c r="C97" s="74">
        <v>1850.1</v>
      </c>
      <c r="D97" s="74">
        <v>1837.9</v>
      </c>
      <c r="E97" s="74">
        <v>1848.8</v>
      </c>
      <c r="F97" s="74">
        <v>1848.8</v>
      </c>
      <c r="G97" s="67" t="s">
        <v>486</v>
      </c>
    </row>
    <row r="98" spans="1:7" x14ac:dyDescent="0.2">
      <c r="A98" s="67" t="s">
        <v>587</v>
      </c>
      <c r="B98" s="74">
        <v>1844.8</v>
      </c>
      <c r="C98" s="74">
        <v>1855</v>
      </c>
      <c r="D98" s="74">
        <v>1844.4</v>
      </c>
      <c r="E98" s="74">
        <v>1851.9</v>
      </c>
      <c r="F98" s="74">
        <v>1851.9</v>
      </c>
      <c r="G98" s="67" t="s">
        <v>487</v>
      </c>
    </row>
    <row r="99" spans="1:7" x14ac:dyDescent="0.2">
      <c r="A99" s="67" t="s">
        <v>588</v>
      </c>
      <c r="B99" s="74">
        <v>1836.9</v>
      </c>
      <c r="C99" s="74">
        <v>1851.6</v>
      </c>
      <c r="D99" s="74">
        <v>1835</v>
      </c>
      <c r="E99" s="74">
        <v>1847.5</v>
      </c>
      <c r="F99" s="74">
        <v>1847.5</v>
      </c>
      <c r="G99" s="67" t="s">
        <v>488</v>
      </c>
    </row>
    <row r="100" spans="1:7" x14ac:dyDescent="0.2">
      <c r="A100" s="67" t="s">
        <v>589</v>
      </c>
      <c r="B100" s="74">
        <v>1849</v>
      </c>
      <c r="C100" s="74">
        <v>1854.1</v>
      </c>
      <c r="D100" s="74">
        <v>1839.2</v>
      </c>
      <c r="E100" s="74">
        <v>1839.2</v>
      </c>
      <c r="F100" s="74">
        <v>1839.2</v>
      </c>
      <c r="G100" s="67" t="s">
        <v>489</v>
      </c>
    </row>
    <row r="101" spans="1:7" x14ac:dyDescent="0.2">
      <c r="A101" s="67" t="s">
        <v>590</v>
      </c>
      <c r="B101" s="74">
        <v>1867.6</v>
      </c>
      <c r="C101" s="74">
        <v>1871.8</v>
      </c>
      <c r="D101" s="74">
        <v>1845.4</v>
      </c>
      <c r="E101" s="74">
        <v>1845.4</v>
      </c>
      <c r="F101" s="74">
        <v>1845.4</v>
      </c>
      <c r="G101" s="67" t="s">
        <v>490</v>
      </c>
    </row>
  </sheetData>
  <pageMargins left="0.7" right="0.7" top="0.75" bottom="0.75" header="0.3" footer="0.3"/>
  <drawing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1 6 " ? > < D a t a M a s h u p   s q m i d = " 7 a 8 3 3 8 d a - d 8 e b - 4 6 c 1 - 9 f 4 3 - 1 e 4 c f 7 4 4 3 2 1 f "   x m l n s = " h t t p : / / s c h e m a s . m i c r o s o f t . c o m / D a t a M a s h u p " > A A A A A I E G A A B Q S w M E F A A C A A g A B W t V V c J D 4 q O l A A A A 9 g A A A B I A H A B D b 2 5 m a W c v U G F j a 2 F n Z S 5 4 b W w g o h g A K K A U A A A A A A A A A A A A A A A A A A A A A A A A A A A A h Y + x D o I w G I R f h X S n L W V R 8 l M G J x N J T D T G t S k V G q A Y W i z v 5 u A j + Q p i F H V z v L v v k r v 7 9 Q b Z 2 D b B R f V W d y Z F E a Y o U E Z 2 h T Z l i g Z 3 C h c o 4 7 A V s h a l C i b Y 2 G S 0 O k W V c + e E E O 8 9 9 j H u + p I w S i N y z D c 7 W a l W h N p Y J 4 x U 6 N M q / r c Q h 8 N r D G c 4 o k s c U 4 Y p k N m E X J s v w K a 9 z / T H h N X Q u K F X X L t w v Q c y S y D v D / w B U E s D B B Q A A g A I A A V r V V U 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F a 1 V V i Y S 2 j X o D A A C / C Q A A E w A c A E Z v c m 1 1 b G F z L 1 N l Y 3 R p b 2 4 x L m 0 g o h g A K K A U A A A A A A A A A A A A A A A A A A A A A A A A A A A A t V Z b b 9 s 2 F H 4 3 4 P 9 A K F g g F Y p v 2 T x 0 g 1 c U z r I W v S R o j B V D k A d G O r Y 4 0 K R L U n Z d w / + 9 5 1 C y f J P T b s P i h 5 j f I c / 5 z t 0 W E i e 0 Y n f F / + 6 v z U a z Y T N u I G V n w Y g / S m C d g A 2 Y B N d s M P y 7 0 7 l J A J G P 8 N i 6 5 R M I 6 c t Q K w f K 2 T D I n J v Z X 9 r t x W L R y i 2 f a J m 2 E j 1 t p 1 z I 5 Q U d L 2 Z G J H C R C e u 0 W b Z f p O l f w I 0 d 9 D q 9 X h B F c W H n i j v e Q T O F v V V n f U / I Q y k 9 C z 7 A T P I E a f 7 J Z Q 5 E 0 b N t l b h H Q 6 8 k D l p B T J 9 S Z D Z 3 R v D Z x a t g K L U V a s J u i V a w j i o T w 4 y r C V o Y L W c 7 B k a G K z v W Z j r U M p 8 q E t r w i E + 8 O l Q c s 2 F u D K h k 2 a I 3 6 5 i t g p Q 7 E j g 8 M 4 d s 1 u u o 2 R C q l s B + a n 4 3 R h v L h G K H S a o S t M 2 f 9 + g s u A K H a S 7 1 s X f C T r l L M r B 7 + X X 0 5 q N w 2 Y 2 S S 2 Q + F U 7 M w X t Z h e A O J C o q / L d h Y T A u Z S V 6 M 6 Y n l W z l X V S 5 l J 6 S y q e P Y E r H K 5 Q i c I h J P R E J l 4 c w B a 4 O c 2 J 6 E v + i 1 Z G s 9 n 5 u O D X D u q p F A 4 k 2 K T l 0 L U C m P h B 4 w D o i v M B C j / g Y f N C L 0 F e B T 3 T 4 R E S j y s S Y l L z n U x / l Q m / r u s L C Q w Z 7 z z b J e Y s d t S 3 P s N Q y 0 o T X a G D A k 4 z d E / S w 0 T f j w t S o 8 s d b r G a K i w 2 3 Z F F L K C I 2 + I 2 t t u B K Y H G H c w + L M Z u j P g o u 0 6 Z o j t Z r G 8 7 j H e 7 4 I G I u A 4 V 3 Q V p g Q N X N 7 t + B x Q l C t R y M M i j S p M d 0 k 8 1 J E U s 1 O q 6 0 Y 7 6 S v W D 3 U u J r E b u f Y e n j / E F F 8 4 c D w 7 s d V 9 v g 2 w L 3 w Y n K Z n q Z p t h J r 1 U K n 7 e z A U G P F C / D J 1 o u Z g G W C X v v G y F g c X e j 9 w 3 M H C u 6 O z h o O H x g q Y 4 K a b j P g c b J V T F O 6 i c a j S i s A K D 5 U X q 2 O z W 9 a O P x P g 1 S v U M W D Z w y t A l l n a 1 m o 3 a 5 s L A X / a s F M x a K q w R a S 5 5 p 7 V f M p 1 w 7 a P 8 x / O H y 6 r p d r p c X M z B C p 9 3 B 8 / 7 P P z 2 / 7 H c 6 5 w X S G 3 T 7 / f 5 l t / M j Q g K V G y y p Q T c 9 H w u J h 0 H 5 / n x s 4 F N O U 5 t k Q i U y T + F l + n d u M a v k P g y c w X n / v + w t + p x c W z c z U L v b a l 9 x 9 4 T m 4 0 X 1 t J V X Y p J R p t / q x S b h 8 I y + Y Q x Y c X p 2 m k X v O 1 l 0 g 2 8 t a e 8 t m v 2 n f P 7 D D u / 5 J V 4 a P t 7 d J Z N j Q U H t G K + 4 H o t 2 y R / K n / p J 8 B V Q S w E C L Q A U A A I A C A A F a 1 V V w k P i o 6 U A A A D 2 A A A A E g A A A A A A A A A A A A A A A A A A A A A A Q 2 9 u Z m l n L 1 B h Y 2 t h Z 2 U u e G 1 s U E s B A i 0 A F A A C A A g A B W t V V Q / K 6 a u k A A A A 6 Q A A A B M A A A A A A A A A A A A A A A A A 8 Q A A A F t D b 2 5 0 Z W 5 0 X 1 R 5 c G V z X S 5 4 b W x Q S w E C L Q A U A A I A C A A F a 1 V V i Y S 2 j X o D A A C / C Q A A E w A A A A A A A A A A A A A A A A D i A Q A A R m 9 y b X V s Y X M v U 2 V j d G l v b j E u b V B L B Q Y A A A A A A w A D A M I A A A C p B Q 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7 O H A A A A A A A A K w c 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U Y W J s Z S U y M D A 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V G F i b G V f M C I g L z 4 8 R W 5 0 c n k g V H l w Z T 0 i R m l s b G V k Q 2 9 t c G x l d G V S Z X N 1 b H R U b 1 d v c m t z a G V l d C I g V m F s d W U 9 I m w x I i A v P j x F b n R y e S B U e X B l P S J S Z W x h d G l v b n N o a X B J b m Z v Q 2 9 u d G F p b m V y I i B W Y W x 1 Z T 0 i c 3 s m c X V v d D t j b 2 x 1 b W 5 D b 3 V u d C Z x d W 9 0 O z o y L C Z x d W 9 0 O 2 t l e U N v b H V t b k 5 h b W V z J n F 1 b 3 Q 7 O l t d L C Z x d W 9 0 O 3 F 1 Z X J 5 U m V s Y X R p b 2 5 z a G l w c y Z x d W 9 0 O z p b X S w m c X V v d D t j b 2 x 1 b W 5 J Z G V u d G l 0 a W V z J n F 1 b 3 Q 7 O l s m c X V v d D t T Z W N 0 a W 9 u M S 9 U Y W J s Z S A w L 0 F 1 d G 9 S Z W 1 v d m V k Q 2 9 s d W 1 u c z E u e 2 R h d G U s M H 0 m c X V v d D s s J n F 1 b 3 Q 7 U 2 V j d G l v b j E v V G F i b G U g M C 9 B d X R v U m V t b 3 Z l Z E N v b H V t b n M x L n t D b G 9 z a W 5 n I F B y a W N l L D F 9 J n F 1 b 3 Q 7 X S w m c X V v d D t D b 2 x 1 b W 5 D b 3 V u d C Z x d W 9 0 O z o y L C Z x d W 9 0 O 0 t l e U N v b H V t b k 5 h b W V z J n F 1 b 3 Q 7 O l t d L C Z x d W 9 0 O 0 N v b H V t b k l k Z W 5 0 a X R p Z X M m c X V v d D s 6 W y Z x d W 9 0 O 1 N l Y 3 R p b 2 4 x L 1 R h Y m x l I D A v Q X V 0 b 1 J l b W 9 2 Z W R D b 2 x 1 b W 5 z M S 5 7 Z G F 0 Z S w w f S Z x d W 9 0 O y w m c X V v d D t T Z W N 0 a W 9 u M S 9 U Y W J s Z S A w L 0 F 1 d G 9 S Z W 1 v d m V k Q 2 9 s d W 1 u c z E u e 0 N s b 3 N p b m c g U H J p Y 2 U s M X 0 m c X V v d D t d L C Z x d W 9 0 O 1 J l b G F 0 a W 9 u c 2 h p c E l u Z m 8 m c X V v d D s 6 W 1 1 9 I i A v P j x F b n R y e S B U e X B l P S J G a W x s U 3 R h d H V z I i B W Y W x 1 Z T 0 i c 0 N v b X B s Z X R l I i A v P j x F b n R y e S B U e X B l P S J G a W x s Q 2 9 s d W 1 u T m F t Z X M i I F Z h b H V l P S J z W y Z x d W 9 0 O 2 R h d G U m c X V v d D s s J n F 1 b 3 Q 7 Q 2 x v c 2 l u Z y B Q c m l j Z S Z x d W 9 0 O 1 0 i I C 8 + P E V u d H J 5 I F R 5 c G U 9 I k Z p b G x D b 2 x 1 b W 5 U e X B l c y I g V m F s d W U 9 I n N C a E U 9 I i A v P j x F b n R y e S B U e X B l P S J G a W x s T G F z d F V w Z G F 0 Z W Q i I F Z h b H V l P S J k M j A y M i 0 x M C 0 y M V Q x M T o x M j o w N C 4 y N D Q 2 M T U 1 W i I g L z 4 8 R W 5 0 c n k g V H l w Z T 0 i R m l s b E V y c m 9 y Q 2 9 1 b n Q i I F Z h b H V l P S J s M C I g L z 4 8 R W 5 0 c n k g V H l w Z T 0 i R m l s b E V y c m 9 y Q 2 9 k Z S I g V m F s d W U 9 I n N V b m t u b 3 d u I i A v P j x F b n R y e S B U e X B l P S J G a W x s Q 2 9 1 b n Q i I F Z h b H V l P S J s M j E x I i A v P j x F b n R y e S B U e X B l P S J B Z G R l Z F R v R G F 0 Y U 1 v Z G V s I i B W Y W x 1 Z T 0 i b D A i I C 8 + P E V u d H J 5 I F R 5 c G U 9 I l F 1 Z X J 5 S U Q i I F Z h b H V l P S J z N z A z N j U 2 Y z Y t N 2 R l Y i 0 0 M D V l L T k x Y z U t Z j Z m Y z k 3 M W U 1 Y j Q 0 I i A v P j w v U 3 R h Y m x l R W 5 0 c m l l c z 4 8 L 0 l 0 Z W 0 + P E l 0 Z W 0 + P E l 0 Z W 1 M b 2 N h d G l v b j 4 8 S X R l b V R 5 c G U + R m 9 y b X V s Y T w v S X R l b V R 5 c G U + P E l 0 Z W 1 Q Y X R o P l N l Y 3 R p b 2 4 x L 1 R h Y m x l J T I w M C 9 T b 3 V y Y 2 U 8 L 0 l 0 Z W 1 Q Y X R o P j w v S X R l b U x v Y 2 F 0 a W 9 u P j x T d G F i b G V F b n R y a W V z I C 8 + P C 9 J d G V t P j x J d G V t P j x J d G V t T G 9 j Y X R p b 2 4 + P E l 0 Z W 1 U e X B l P k Z v c m 1 1 b G E 8 L 0 l 0 Z W 1 U e X B l P j x J d G V t U G F 0 a D 5 T Z W N 0 a W 9 u M S 9 U Y W J s Z S U y M D A v R G F 0 Y T A 8 L 0 l 0 Z W 1 Q Y X R o P j w v S X R l b U x v Y 2 F 0 a W 9 u P j x T d G F i b G V F b n R y a W V z I C 8 + P C 9 J d G V t P j x J d G V t P j x J d G V t T G 9 j Y X R p b 2 4 + P E l 0 Z W 1 U e X B l P k Z v c m 1 1 b G E 8 L 0 l 0 Z W 1 U e X B l P j x J d G V t U G F 0 a D 5 T Z W N 0 a W 9 u M S 9 F c n J v c n M l M j B p b i U y M F R h Y m x l J T I w M D 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U m V z d W x 0 V H l w Z S I g V m F s d W U 9 I n N F e G N l c H R p b 2 4 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y L T E w L T I x V D E w O j U 4 O j U 3 L j U 3 M z Y 1 N D l a I i A v P j x F b n R y e S B U e X B l P S J G a W x s U 3 R h d H V z I i B W Y W x 1 Z T 0 i c 0 N v b X B s Z X R l I i A v P j w v U 3 R h Y m x l R W 5 0 c m l l c z 4 8 L 0 l 0 Z W 0 + P E l 0 Z W 0 + P E l 0 Z W 1 M b 2 N h d G l v b j 4 8 S X R l b V R 5 c G U + R m 9 y b X V s Y T w v S X R l b V R 5 c G U + P E l 0 Z W 1 Q Y X R o P l N l Y 3 R p b 2 4 x L 0 V y c m 9 y c y U y M G l u J T I w V G F i b G U l M j A w L 1 N v d X J j Z T w v S X R l b V B h d G g + P C 9 J d G V t T G 9 j Y X R p b 2 4 + P F N 0 Y W J s Z U V u d H J p Z X M g L z 4 8 L 0 l 0 Z W 0 + P E l 0 Z W 0 + P E l 0 Z W 1 M b 2 N h d G l v b j 4 8 S X R l b V R 5 c G U + R m 9 y b X V s Y T w v S X R l b V R 5 c G U + P E l 0 Z W 1 Q Y X R o P l N l Y 3 R p b 2 4 x L 0 V y c m 9 y c y U y M G l u J T I w V G F i b G U l M j A w L 0 R l d G V j d G V k J T I w V H l w Z S U y M E 1 p c 2 1 h d G N o Z X M 8 L 0 l 0 Z W 1 Q Y X R o P j w v S X R l b U x v Y 2 F 0 a W 9 u P j x T d G F i b G V F b n R y a W V z I C 8 + P C 9 J d G V t P j x J d G V t P j x J d G V t T G 9 j Y X R p b 2 4 + P E l 0 Z W 1 U e X B l P k Z v c m 1 1 b G E 8 L 0 l 0 Z W 1 U e X B l P j x J d G V t U G F 0 a D 5 T Z W N 0 a W 9 u M S 9 F c n J v c n M l M j B p b i U y M F R h Y m x l J T I w M C 9 B Z G R l Z C U y M E l u Z G V 4 P C 9 J d G V t U G F 0 a D 4 8 L 0 l 0 Z W 1 M b 2 N h d G l v b j 4 8 U 3 R h Y m x l R W 5 0 c m l l c y A v P j w v S X R l b T 4 8 S X R l b T 4 8 S X R l b U x v Y 2 F 0 a W 9 u P j x J d G V t V H l w Z T 5 G b 3 J t d W x h P C 9 J d G V t V H l w Z T 4 8 S X R l b V B h d G g + U 2 V j d G l v b j E v R X J y b 3 J z J T I w a W 4 l M j B U Y W J s Z S U y M D A v S 2 V w d C U y M E V y c m 9 y c z w v S X R l b V B h d G g + P C 9 J d G V t T G 9 j Y X R p b 2 4 + P F N 0 Y W J s Z U V u d H J p Z X M g L z 4 8 L 0 l 0 Z W 0 + P E l 0 Z W 0 + P E l 0 Z W 1 M b 2 N h d G l v b j 4 8 S X R l b V R 5 c G U + R m 9 y b X V s Y T w v S X R l b V R 5 c G U + P E l 0 Z W 1 Q Y X R o P l N l Y 3 R p b 2 4 x L 0 V y c m 9 y c y U y M G l u J T I w V G F i b G U l M j A w L 1 J l b 3 J k Z X J l Z C U y M E N v b H V t b n M 8 L 0 l 0 Z W 1 Q Y X R o P j w v S X R l b U x v Y 2 F 0 a W 9 u P j x T d G F i b G V F b n R y a W V z I C 8 + P C 9 J d G V t P j x J d G V t P j x J d G V t T G 9 j Y X R p b 2 4 + P E l 0 Z W 1 U e X B l P k Z v c m 1 1 b G E 8 L 0 l 0 Z W 1 U e X B l P j x J d G V t U G F 0 a D 5 T Z W N 0 a W 9 u M S 9 U Y W J s Z S U y M D A v U m V w b G F j Z W Q l M j B W Y W x 1 Z T w v S X R l b V B h d G g + P C 9 J d G V t T G 9 j Y X R p b 2 4 + P F N 0 Y W J s Z U V u d H J p Z X M g L z 4 8 L 0 l 0 Z W 0 + P E l 0 Z W 0 + P E l 0 Z W 1 M b 2 N h d G l v b j 4 8 S X R l b V R 5 c G U + R m 9 y b X V s Y T w v S X R l b V R 5 c G U + P E l 0 Z W 1 Q Y X R o P l N l Y 3 R p b 2 4 x L 1 R h Y m x l J T I w M C 9 D a G F u Z 2 V k J T I w V H l w Z T w v S X R l b V B h d G g + P C 9 J d G V t T G 9 j Y X R p b 2 4 + P F N 0 Y W J s Z U V u d H J p Z X M g L z 4 8 L 0 l 0 Z W 0 + P E l 0 Z W 0 + P E l 0 Z W 1 M b 2 N h d G l v b j 4 8 S X R l b V R 5 c G U + R m 9 y b X V s Y T w v S X R l b V R 5 c G U + P E l 0 Z W 1 Q Y X R o P l N l Y 3 R p b 2 4 x L 1 R h Y m x l J T I w M C U y M C g y K 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U Y W J s Z V 8 w X 1 8 y I i A v P j x F b n R y e S B U e X B l P S J G a W x s Z W R D b 2 1 w b G V 0 Z V J l c 3 V s d F R v V 2 9 y a 3 N o Z W V 0 I i B W Y W x 1 Z T 0 i b D E i I C 8 + P E V u d H J 5 I F R 5 c G U 9 I l J l b G F 0 a W 9 u c 2 h p c E l u Z m 9 D b 2 5 0 Y W l u Z X I i I F Z h b H V l P S J z e y Z x d W 9 0 O 2 N v b H V t b k N v d W 5 0 J n F 1 b 3 Q 7 O j c s J n F 1 b 3 Q 7 a 2 V 5 Q 2 9 s d W 1 u T m F t Z X M m c X V v d D s 6 W 1 0 s J n F 1 b 3 Q 7 c X V l c n l S Z W x h d G l v b n N o a X B z J n F 1 b 3 Q 7 O l t d L C Z x d W 9 0 O 2 N v b H V t b k l k Z W 5 0 a X R p Z X M m c X V v d D s 6 W y Z x d W 9 0 O 1 N l Y 3 R p b 2 4 x L 1 R h Y m x l I D A g K D I p L 0 F 1 d G 9 S Z W 1 v d m V k Q 2 9 s d W 1 u c z E u e 0 R h d G U s M H 0 m c X V v d D s s J n F 1 b 3 Q 7 U 2 V j d G l v b j E v V G F i b G U g M C A o M i k v Q X V 0 b 1 J l b W 9 2 Z W R D b 2 x 1 b W 5 z M S 5 7 T 3 B l b i w x f S Z x d W 9 0 O y w m c X V v d D t T Z W N 0 a W 9 u M S 9 U Y W J s Z S A w I C g y K S 9 B d X R v U m V t b 3 Z l Z E N v b H V t b n M x L n t I a W d o L D J 9 J n F 1 b 3 Q 7 L C Z x d W 9 0 O 1 N l Y 3 R p b 2 4 x L 1 R h Y m x l I D A g K D I p L 0 F 1 d G 9 S Z W 1 v d m V k Q 2 9 s d W 1 u c z E u e 0 x v d y w z f S Z x d W 9 0 O y w m c X V v d D t T Z W N 0 a W 9 u M S 9 U Y W J s Z S A w I C g y K S 9 B d X R v U m V t b 3 Z l Z E N v b H V t b n M x L n t D b G 9 z Z S o s N H 0 m c X V v d D s s J n F 1 b 3 Q 7 U 2 V j d G l v b j E v V G F i b G U g M C A o M i k v Q X V 0 b 1 J l b W 9 2 Z W R D b 2 x 1 b W 5 z M S 5 7 Q W R q I E N s b 3 N l K i o s N X 0 m c X V v d D s s J n F 1 b 3 Q 7 U 2 V j d G l v b j E v V G F i b G U g M C A o M i k v Q X V 0 b 1 J l b W 9 2 Z W R D b 2 x 1 b W 5 z M S 5 7 V m 9 s d W 1 l L D Z 9 J n F 1 b 3 Q 7 X S w m c X V v d D t D b 2 x 1 b W 5 D b 3 V u d C Z x d W 9 0 O z o 3 L C Z x d W 9 0 O 0 t l e U N v b H V t b k 5 h b W V z J n F 1 b 3 Q 7 O l t d L C Z x d W 9 0 O 0 N v b H V t b k l k Z W 5 0 a X R p Z X M m c X V v d D s 6 W y Z x d W 9 0 O 1 N l Y 3 R p b 2 4 x L 1 R h Y m x l I D A g K D I p L 0 F 1 d G 9 S Z W 1 v d m V k Q 2 9 s d W 1 u c z E u e 0 R h d G U s M H 0 m c X V v d D s s J n F 1 b 3 Q 7 U 2 V j d G l v b j E v V G F i b G U g M C A o M i k v Q X V 0 b 1 J l b W 9 2 Z W R D b 2 x 1 b W 5 z M S 5 7 T 3 B l b i w x f S Z x d W 9 0 O y w m c X V v d D t T Z W N 0 a W 9 u M S 9 U Y W J s Z S A w I C g y K S 9 B d X R v U m V t b 3 Z l Z E N v b H V t b n M x L n t I a W d o L D J 9 J n F 1 b 3 Q 7 L C Z x d W 9 0 O 1 N l Y 3 R p b 2 4 x L 1 R h Y m x l I D A g K D I p L 0 F 1 d G 9 S Z W 1 v d m V k Q 2 9 s d W 1 u c z E u e 0 x v d y w z f S Z x d W 9 0 O y w m c X V v d D t T Z W N 0 a W 9 u M S 9 U Y W J s Z S A w I C g y K S 9 B d X R v U m V t b 3 Z l Z E N v b H V t b n M x L n t D b G 9 z Z S o s N H 0 m c X V v d D s s J n F 1 b 3 Q 7 U 2 V j d G l v b j E v V G F i b G U g M C A o M i k v Q X V 0 b 1 J l b W 9 2 Z W R D b 2 x 1 b W 5 z M S 5 7 Q W R q I E N s b 3 N l K i o s N X 0 m c X V v d D s s J n F 1 b 3 Q 7 U 2 V j d G l v b j E v V G F i b G U g M C A o M i k v Q X V 0 b 1 J l b W 9 2 Z W R D b 2 x 1 b W 5 z M S 5 7 V m 9 s d W 1 l L D Z 9 J n F 1 b 3 Q 7 X S w m c X V v d D t S Z W x h d G l v b n N o a X B J b m Z v J n F 1 b 3 Q 7 O l t d f S I g L z 4 8 R W 5 0 c n k g V H l w Z T 0 i R m l s b F N 0 Y X R 1 c y I g V m F s d W U 9 I n N D b 2 1 w b G V 0 Z S I g L z 4 8 R W 5 0 c n k g V H l w Z T 0 i R m l s b E N v b H V t b k 5 h b W V z I i B W Y W x 1 Z T 0 i c 1 s m c X V v d D t E Y X R l J n F 1 b 3 Q 7 L C Z x d W 9 0 O 0 9 w Z W 4 m c X V v d D s s J n F 1 b 3 Q 7 S G l n a C Z x d W 9 0 O y w m c X V v d D t M b 3 c m c X V v d D s s J n F 1 b 3 Q 7 Q 2 x v c 2 U q J n F 1 b 3 Q 7 L C Z x d W 9 0 O 0 F k a i B D b G 9 z Z S o q J n F 1 b 3 Q 7 L C Z x d W 9 0 O 1 Z v b H V t Z S Z x d W 9 0 O 1 0 i I C 8 + P E V u d H J 5 I F R 5 c G U 9 I k Z p b G x D b 2 x 1 b W 5 U e X B l c y I g V m F s d W U 9 I n N C a E V S R V J F U k J n P T 0 i I C 8 + P E V u d H J 5 I F R 5 c G U 9 I k Z p b G x M Y X N 0 V X B k Y X R l Z C I g V m F s d W U 9 I m Q y M D I y L T E w L T I x V D E x O j I 0 O j E x L j E w N T c w M j l a I i A v P j x F b n R y e S B U e X B l P S J G a W x s R X J y b 3 J D b 3 V u d C I g V m F s d W U 9 I m w z I i A v P j x F b n R y e S B U e X B l P S J G a W x s R X J y b 3 J D b 2 R l I i B W Y W x 1 Z T 0 i c 1 V u a 2 5 v d 2 4 i I C 8 + P E V u d H J 5 I F R 5 c G U 9 I k Z p b G x D b 3 V u d C I g V m F s d W U 9 I m w x M D A i I C 8 + P E V u d H J 5 I F R 5 c G U 9 I k F k Z G V k V G 9 E Y X R h T W 9 k Z W w i I F Z h b H V l P S J s M C I g L z 4 8 R W 5 0 c n k g V H l w Z T 0 i U X V l c n l J R C I g V m F s d W U 9 I n M 2 O W Q w Y m N i N i 0 4 M T U 5 L T Q z O W E t O G I x N y 1 j Y T g 0 O G M y Y m N i Y T U i I C 8 + P C 9 T d G F i b G V F b n R y a W V z P j w v S X R l b T 4 8 S X R l b T 4 8 S X R l b U x v Y 2 F 0 a W 9 u P j x J d G V t V H l w Z T 5 G b 3 J t d W x h P C 9 J d G V t V H l w Z T 4 8 S X R l b V B h d G g + U 2 V j d G l v b j E v V G F i b G U l M j A w J T I w K D I p L 1 N v d X J j Z T w v S X R l b V B h d G g + P C 9 J d G V t T G 9 j Y X R p b 2 4 + P F N 0 Y W J s Z U V u d H J p Z X M g L z 4 8 L 0 l 0 Z W 0 + P E l 0 Z W 0 + P E l 0 Z W 1 M b 2 N h d G l v b j 4 8 S X R l b V R 5 c G U + R m 9 y b X V s Y T w v S X R l b V R 5 c G U + P E l 0 Z W 1 Q Y X R o P l N l Y 3 R p b 2 4 x L 1 R h Y m x l J T I w M C U y M C g y K S 9 E Y X R h M D w v S X R l b V B h d G g + P C 9 J d G V t T G 9 j Y X R p b 2 4 + P F N 0 Y W J s Z U V u d H J p Z X M g L z 4 8 L 0 l 0 Z W 0 + P E l 0 Z W 0 + P E l 0 Z W 1 M b 2 N h d G l v b j 4 8 S X R l b V R 5 c G U + R m 9 y b X V s Y T w v S X R l b V R 5 c G U + P E l 0 Z W 1 Q Y X R o P l N l Y 3 R p b 2 4 x L 1 R h Y m x l J T I w M C U y M C g y K S 9 S Z X B s Y W N l Z C U y M F Z h b H V l P C 9 J d G V t U G F 0 a D 4 8 L 0 l 0 Z W 1 M b 2 N h d G l v b j 4 8 U 3 R h Y m x l R W 5 0 c m l l c y A v P j w v S X R l b T 4 8 S X R l b T 4 8 S X R l b U x v Y 2 F 0 a W 9 u P j x J d G V t V H l w Z T 5 G b 3 J t d W x h P C 9 J d G V t V H l w Z T 4 8 S X R l b V B h d G g + U 2 V j d G l v b j E v V G F i b G U l M j A w J T I w K D I p L 1 J l c G x h Y 2 V k J T I w V m F s d W U x P C 9 J d G V t U G F 0 a D 4 8 L 0 l 0 Z W 1 M b 2 N h d G l v b j 4 8 U 3 R h Y m x l R W 5 0 c m l l c y A v P j w v S X R l b T 4 8 S X R l b T 4 8 S X R l b U x v Y 2 F 0 a W 9 u P j x J d G V t V H l w Z T 5 G b 3 J t d W x h P C 9 J d G V t V H l w Z T 4 8 S X R l b V B h d G g + U 2 V j d G l v b j E v V G F i b G U l M j A w J T I w K D I p L 1 J l c G x h Y 2 V k J T I w V m F s d W U y P C 9 J d G V t U G F 0 a D 4 8 L 0 l 0 Z W 1 M b 2 N h d G l v b j 4 8 U 3 R h Y m x l R W 5 0 c m l l c y A v P j w v S X R l b T 4 8 S X R l b T 4 8 S X R l b U x v Y 2 F 0 a W 9 u P j x J d G V t V H l w Z T 5 G b 3 J t d W x h P C 9 J d G V t V H l w Z T 4 8 S X R l b V B h d G g + U 2 V j d G l v b j E v V G F i b G U l M j A w J T I w K D I p L 0 N o Y W 5 n Z W Q l M j B U e X B l P C 9 J d G V t U G F 0 a D 4 8 L 0 l 0 Z W 1 M b 2 N h d G l v b j 4 8 U 3 R h Y m x l R W 5 0 c m l l c y A v P j w v S X R l b T 4 8 L 0 l 0 Z W 1 z P j w v T G 9 j Y W x Q Y W N r Y W d l T W V 0 Y W R h d G F G a W x l P h Y A A A B Q S w U G A A A A A A A A A A A A A A A A A A A A A A A A J g E A A A E A A A D Q j J 3 f A R X R E Y x 6 A M B P w p f r A Q A A A J I K A 2 g X a F F K p i T c Q K F Y 3 x M A A A A A A g A A A A A A E G Y A A A A B A A A g A A A A t O W Y r f d 0 f n 3 j u 1 p e F 5 R 9 3 y R P M n D g 2 6 J r 7 8 I k e C q I J S M A A A A A D o A A A A A C A A A g A A A A r T v Y h M C q a e o 7 5 U R n c U A U B / l T M C h X x 2 G G k E 2 s K b c I p Y x Q A A A A J 5 n Q s T O A Y j i h e Q q F a + 9 g 9 L C 7 Q U K l 1 Z z F 7 R D h X 0 3 j W H f 1 d n W j B n u U u v X x t a t h x y 9 T s 7 n e L p s m v y S k A L O V n N S g Q x O 5 k R y / W b e F m T 0 b / u P Y n E x A A A A A 4 f X F 9 Z a k L x Z S C z x J h W j j n T 9 t T j T Q j l e 6 S 6 S w C r M 7 I a f O 1 4 d 5 2 G W N B U G V 3 7 5 A Q e + M 1 3 d I u F C t U I 0 s C S Y O I V k p F A = = < / D a t a M a s h u p > 
</file>

<file path=customXml/item2.xml>��< ? x m l   v e r s i o n = " 1 . 0 "   e n c o d i n g = " u t f - 1 6 " ? > < T o u r   x m l n s : x s i = " h t t p : / / w w w . w 3 . o r g / 2 0 0 1 / X M L S c h e m a - i n s t a n c e "   x m l n s : x s d = " h t t p : / / w w w . w 3 . o r g / 2 0 0 1 / X M L S c h e m a "   N a m e = " T o u r   1 "   D e s c r i p t i o n = " S o m e   d e s c r i p t i o n   f o r   t h e   t o u r   g o e s   h e r e "   x m l n s = " h t t p : / / m i c r o s o f t . d a t a . v i s u a l i z a t i o n . e n g i n e . t o u r s / 1 . 0 " > < S c e n e s > < S c e n e   C u s t o m M a p G u i d = " 0 0 0 0 0 0 0 0 - 0 0 0 0 - 0 0 0 0 - 0 0 0 0 - 0 0 0 0 0 0 0 0 0 0 0 0 "   C u s t o m M a p I d = " 0 0 0 0 0 0 0 0 - 0 0 0 0 - 0 0 0 0 - 0 0 0 0 - 0 0 0 0 0 0 0 0 0 0 0 0 "   S c e n e I d = " 0 2 1 b 3 1 6 a - 8 7 2 2 - 4 8 9 7 - 8 5 f d - 2 e 8 1 d 6 6 f 9 7 c a " > < T r a n s i t i o n > M o v e T o < / T r a n s i t i o n > < E f f e c t > S t a t i o n < / E f f e c t > < T h e m e > B i n g R o a d < / T h e m e > < T h e m e W i t h L a b e l > f a l s e < / T h e m e W i t h L a b e l > < F l a t M o d e E n a b l e d > t r u e < / F l a t M o d e E n a b l e d > < D u r a t i o n > 1 0 0 0 0 0 0 0 0 < / D u r a t i o n > < T r a n s i t i o n D u r a t i o n > 3 0 0 0 0 0 0 0 < / T r a n s i t i o n D u r a t i o n > < S p e e d > 0 . 5 < / S p e e d > < F r a m e > < C a m e r a > < L a t i t u d e > 4 5 . 1 4 4 7 9 4 4 6 < / L a t i t u d e > < L o n g i t u d e > 7 . 4 3 9 0 9 5 9 7 < / L o n g i t u d e > < R o t a t i o n > - 0 . 2 < / R o t a t i o n > < P i v o t A n g l e > - 0 . 1 2 0 2 8 7 8 1 2 2 8 2 7 3 0 1 8 < / P i v o t A n g l e > < D i s t a n c e > 0 . 4 < / D i s t a n c e > < / C a m e r a > < I m a g e > i V B O R w 0 K G g o A A A A N S U h E U g A A A N Q A A A B 1 C A Y A A A A 2 n s 9 T A A A A A X N S R 0 I A r s 4 c 6 Q A A A A R n Q U 1 B A A C x j w v 8 Y Q U A A A A J c E h Z c w A A B C E A A A Q h A V l M W R s A A K v 8 S U R B V H h e 5 P 1 X k J x Z l i a I f a 6 1 1 q E 1 A j q R Q F b q S t E l W v f s z s z O r t H I o d n y Y R 5 p x u V w 1 8 i H M p q R R j 7 Q j I / 7 y i f a z H Z X l 2 h R l V o n k N A y E F q 6 1 l q 7 8 z v X w x E C g c w s 0 d U 5 z Z O F A i L C w / 3 / 7 3 / E 9 5 1 7 z r m a v 7 5 a 6 u O / Q H l 1 q g m L 8 Z s v / f q u E a W 6 F l a + 9 k y o j e h n O 9 D Z W m j W 6 j D r f X B e 6 q D S G o f L A t T X k q h k 6 z j z 9 i R 6 / T 6 0 W s 3 + u w y k 3 + s j d q u L 0 S v 6 / e 8 A s Y d p W C x W e G Z s 6 u v l T / a g 7 R s x / 0 Z Q f X 1 Y G q 0 6 c p k 8 t l d 3 s P p w G 2 a / B x N T D t h M d p w 9 f x b N a g v J t S y m L o 2 i E u 2 g p 2 t g + 3 Y O e 9 0 l h M N h f H H 1 S 7 x 6 5 j X 4 b Q t w T b b h C A 8 + s 1 a s I b 1 V h s 2 l R 3 q 1 C a 2 x h 3 5 H j 8 n X w 1 w j o N P q Y u N q H L V K B c / 9 y S K w f 1 s P 3 9 + A y e D G 7 O s e a D R H 7 1 X k 4 T s 7 m P q e H z a 3 d f 8 7 R 6 X X 7 W H j 5 g 7 f r 4 t u w 4 h T r 4 + r 7 3 P p s P s g j n q 2 D 6 O e 1 6 j R 8 f 3 7 M P l q i J w K q d c c l 3 a j g 7 1 H M b Q L Z h h c b d i 9 F q 5 F C T C 2 + J z s 6 L U M 6 H V a M F r s 6 P Q q s H q N f I 0 Z l X w Z G h e w H n 2 I 5 1 5 Y 4 G d p 0 K 7 2 U X s Q h v N 0 A S 7 X 4 P O S G y k 0 K k 1 M X h j H V k 6 H K W 9 X f X / 1 8 2 0 E Z t x w R e x c F p 3 6 3 m F 5 / H 4 S p 9 4 O n r g + J 4 n u v / n f / U 8 / 2 f / 3 7 1 V G X F 0 u r A Z d / t F r + w g 5 e q g 0 t X K / S h a D b Z j 0 f Z y L t F G g w r e 7 3 + 6 C h x J 2 d G A 2 7 H 9 x T N r N D j I 7 O e z e L C N k L 8 G W y 8 G c L q K 8 U 4 W W D 1 d r 6 M M d d q D T r a G 2 Z Y C + 0 E N u I 4 p a o Y a x + T C 6 d Q 0 0 P S O a x S 5 a x Q 5 g 6 E J n 0 G H l s y 0 4 x 3 W w O s 3 q c + r 5 B m p J C 4 J n + T W V S J S i s E 2 F N j R R K 9 f g D D r U 6 4 a i 1 x n g c D g Q G Y t A k 7 b h z b + 8 h G z L j N u f f 4 Y z Z 0 9 D p 9 c j Q 4 P w T d m g p 4 G X Y z p s p G 5 j Z C p M w x t H L J 7 A 6 3 / 8 M v K x J C w + M 8 w 2 E 4 2 l g + 3 r R d h D O j q J N q Z f C M M 7 b k c j b U D B Z o H X 1 o N W p 4 V v 0 o n 8 T g 0 2 r w k G 8 8 A h l O J N r n s Z p W Q H 3 r G B c Q 5 F 3 j c f K 8 P i 1 M H i 4 M U c k v h K k o Y e R 3 G n j 8 h p L x r l P m Z f 4 D 3 t P 1 z 5 y x V y w E 9 n k U 3 F A W 0 N M y + F k F o v I r f e o m M p w W D S Q 2 / U q 8 / Z u r 3 H 9 W 9 D b + 3 C P W H i 5 5 m R 2 S z S M Z k x + 6 Y L w Q k / f N M 2 W C N 6 m P w 9 e E f t a L c a K C S K q N E x P r o b h a v v Q S f u Q p t / i v E 6 d P Y q S p t 6 a L Q d W F x m V D N 1 t B o 9 e C J O p Z N W 6 o B I M V m C 2 W 1 A 1 5 5 H E 0 X Q T G l Y W v D J K 4 f R z G n h H D H + 8 x n U h K e j I k H E 2 c W 4 p 4 t p b 0 d 5 g 6 C 9 h 3 K 1 i x e n O l R q v o 7 f C / B 7 R j q F M X c X v R 5 Q a G j 3 3 + X r R X 5 / M d Q Z O l o l H R r R F h e 2 t K 1 B g Y r Q Z j R w W E Z R L i U x c S F C L + S E l 4 o a m H P A N + 6 C w 2 + n E n m Q X M n D O 6 9 D t 9 2 A Q e N E 8 L w H F r c O O g s X 3 N S m c W j Q K R n o u / h Q U j o E 5 s 1 U / I E n K + 8 1 U e 2 m k F m v o F 2 i E b Y 0 M I y V 4 T 6 l R f J e X R m 2 M 3 B U U U W 0 W i 3 K 6 S o K y R x y j S i K u T x c 8 D B S e W C k k 0 g 8 a i B H 5 S / I z 3 o F X H n h E r 1 z H / f v P 8 T Z s 4 t w h 1 x I 3 G 2 h k M 7 x P q z q v c Y v h O C i A W u 4 O P L + y Y 0 s t A E r D W r / Q y n Z e B J W l x V m u w n d T h d l G t L 0 9 4 I o b L W 4 N g d R q N V o Y f 2 z P P r t H s K L X u V M h t J j l E 7 w 3 q Z f D K C a B A I L j M 4 j / N w T F K 7 P U F X Y 0 D D K B d U 1 e c e c c I 2 Y U C 8 2 k K Z x Z V b r y v B 7 h h q m r 4 T g H X H T W V m V Q f m n 3 O h r m 8 g t m e A e M 6 L b 6 2 J r c w t / / w + / x s 7 u D h b O z m N 0 L g K D U 4 / b D 6 / i l b d f x M i 8 D 9 5 J M w I T T q 6 R G 5 5 x K 3 b u J p V z K y c a m L o c Q a u v g 9 3 U f + L Y L S 4 T U k t 1 h C c i 6 K A O P W z U K w 2 N K 4 + W t g C 7 L g C D 4 + l 7 q x a r 2 L 1 V Q H a z D p O z p 3 S i V q r 9 / g x K o k 2 3 p 8 G F k b a C Y p m 9 H D 0 + I c 5 e E d m d I r 0 j I V a p j R y h S T e b o Y e i x 6 a H E u 8 p 4 r H 2 s J k 7 g F J f J 2 E H D Z Q R T y Q f K 2 L r e h p G r R M m V x / h 0 y 6 G b w s s e i e 2 N x 4 i N O 1 X k W K g a I O F q Z f r 2 P w y x 4 d K u G B p Y e x M C C Y v j a g a R N v e h d U 8 e J 1 O x + / R 4 g 1 2 D T b v R G H w 1 N U C 5 r b r 6 L e 4 i H C j W 7 G g b Y k T S o z C 7 K E 1 W J r o E w I Z W 2 5 q l B 6 J 5 T S j A z H J I R F F a z c b 6 N W c 6 G X o z a l A V 2 9 f x / g l M 3 y h E K F e l Z C T n 1 P M Y X y G z s A f g N 6 g J 2 S r w U p 4 6 f K 4 a A A W w p 0 S s s s d d D R V + C c 9 + + 8 + k N R W i s Z j h N N J z L c v j X I L l X Q L n l E H l j 7 a g S 2 g p e I 5 e T 9 N u E a p t D S y t c 9 j K M c 7 m H j B h V p a i 7 6 x T i g 5 M D Z R m P U v E t C Z u g j N + V A q Z J F c L i j l P 0 l 2 7 u / B 6 t P Q 6 A 8 i t R h e v d J Q a 6 D p a x V 8 c z p t j L B P O x 6 B m t t 3 d 2 A N 6 t H u M I I Z D N i m U b 3 1 / e + r a O 1 2 u 7 D 8 e B n l C u 8 / 4 I W B + m Q y U b H 2 X a 0 8 c 7 m 2 c q p C 1 G F S x m w 2 6 5 A n I q o 2 N Y T 6 G t h t O h R 2 i 4 z q D h g 1 g + g k k B V d 6 q W 2 h 3 Z e R 8 P u Q s + I e l j W P 0 t R 1 2 z w M 3 L G H 5 T p A K u E 7 I y M v y + D E m M S x 2 0 l f m + 2 N U j f T Z G P V O A h l A j N + v g 3 I 8 I E I c g k Q 7 f b i P h y D r E H W U I m P a q l E h f d g o 0 M f Q M 9 m Y i X B t b g + 5 w k d n N f R b x l Q r B O q 4 2 5 l 8 a 4 Y E 1 e h A Y W j w m 5 1 R J 1 u U v o 3 k O r x D A / 6 t z / T f G w P e x d r 2 H k e R s i i x 4 E l C L 2 0 d R m E L + f Q z 6 e h 2 f C q + 7 l s G T W G p i 8 F F D 3 Y / Y T b X f N i O / G 4 D i T g 7 0 d p n F Z 6 L H r h C q E U C s W 6 P w N j C w E E F 1 K K n w u z k M k G y U n u l G l p y x h 9 n s j C M / x 8 z t a n C X + / / u f f 4 i J 0 X E E I n 5 C I w 0 a j Q I I S h E Z D f F 6 9 H B 5 n f j 5 z / + O S m G i I j h o A H 3 U C 2 0 s f n 9 i q E N P p N 1 k 9 E z U 0 P e 6 o C U 8 S m 1 l + d A b 0 P e t K O y 1 G I 3 N 6 L b 6 M F j 7 6 J Q t y G 4 x Y k Y b j D h m j J 7 1 q e t 1 j / M 5 3 a 0 p C C q Q d v 1 a D K P n v B h Z D K j P c I e d j G 6 E z 2 M m p b z H J f 4 o D / c o 1 8 s + g M j L n + 6 g t M f P 6 z V g d 1 v Q N 5 A H 2 u 2 w 8 t k b r H p l 0 L V a D R V y v X q 9 j j r h 3 N 2 b j 3 D t 7 u d Y e r S C S q m K 5 5 6 / C K v d i o 8 / / h R j Y y O 4 f e c O L G a B p H 3 c u n U b k 5 M T M B o P n I i I k / A z u V I g x G V U z + Y x S v g r n N r G P + s 3 9 2 D S + L F z b 5 c R u 4 X 4 U g 7 1 l A G x R x m 0 k n b U S 1 0 6 n A r h Z Z n O v 8 d o V 8 f O r T z M L i 1 C 8 3 4 V v T 3 j N j p N O 9 y E k 7 9 X y E c 0 g E J N g x Y V O 2 P 3 o 1 V t w N S p E m J 5 j y y 4 w W R Q s C u 8 4 I V j Z B A q o y T 3 n n I b 5 r A O z 4 3 1 C B 2 7 i N j p l X Q a u M 0 9 z A f a i J U G S u m l E m T v r F N r 9 J h 7 e V x 5 v R 5 J r 4 T q d o W / Y 7 T A O W b h + 9 b p N d r 8 r A M P u n 0 v S s y s I b x w D b w k f 1 e j 0 a K W E o / W B 5 8 1 y l o j 3 P T u h 3 W k 1 S 4 j w c X 2 0 J M 1 6 h X C P X o y R p L R m U n 0 P C X 0 B I O T Q z V y P b g D D i r b w I j y i R y 0 e g 2 9 r Q 1 b N x N U q B b m 3 w z C P + Z T R i C f 7 w w 4 Y T Q 7 M M L o 9 M l n n 2 F 0 b B R u 4 v b 8 V h 1 f 3 v w M s 1 N T s D r I q 7 Q G j A Z G 8 N O / / i V 8 3 U m G W h t s Y S o l 4 e t x k e 9 1 u y 3 k H x L u p J s o x I s w 6 G 3 k T B X o N I x G a K N P G N W v e g m L s 1 h 4 y 0 9 n N 4 B b Q 5 F r K 8 Q q M B H y J D a S f L 4 d O o n w / k 8 H k k 0 k Y b A Q E J P P H R Z x X J U o l e 6 U U / G U 3 f s p R r Y e Z l + O K E O 0 0 q C c j F y i F x V C 1 p a u i Z X V N S w 9 f I z t n T 1 l V L G 9 K O w W C 2 a D 8 3 j 9 l b c x 6 h u B 1 x e i E 2 Y 0 q D V x 6 / Z t a C p 6 L J 6 e w 5 n z p / F 4 a R l z M 7 M w m o y o Z 5 t o U R d E 6 o U m K p k 2 Q u S 6 B p M O M T q J W j V P A 9 G h R S 6 b t T V x 9 n s B R i k b n B E T f L M W G g s h o / A 5 R l h 6 W + V c a q U W u l U t a Y O d F M J D C l B D g w 6 t V a H z 5 n 0 U a X i / d w 7 V I + H r M F r 5 G E F G e I H d P X q I U Y P C 0 C e J Q D 5 5 + I E p j y L W h V s p Q g 5 G C U Y V A / m L j T i 6 e D u P 4 m Y e 9 m Y J 1 n I U F v F w J h / G L 7 u f v K + e C 8 X n j 1 q W P / M 5 U C U M c F K x i / S g P i q K K G + 7 T s i 5 0 c T k 8 4 P M T 0 W z S 7 X i I v R N S K 7 l Y C Y e n 7 g Q R u Z W B j E S 3 i C j q j J W e o p K k R 6 q 5 o H W S s N + W I L W Q 9 x / Y V L 9 v K U p 8 f 3 7 5 D 9 2 h K Y C 0 N J h N t I 9 R o U C l Z q R t k i F p o d r V T t Y f J s O g I t / W O S r l b Q e U 0 F G O V 7 3 4 4 d L W F t f R 6 m f x W x 4 G k 1 G 8 d J O B 7 G V D K 5 + d Q 1 v / v h l L H 5 v i p C N S G C N E W T y a P J j K A K Z S r k s r F 4 t I 7 U O k y + S l / Q 6 5 G 4 l K o i J v C V M u J S A C Q H s r W z B a K V h k F + J i H O U 9 c x t l 2 G 0 a f j 5 G s y 8 E K Z z O P o c T T Z 6 8 3 t F Q p 8 D F D C U S o y / v 1 X D 7 s 4 2 v b c F 0 x c n U S 6 X 1 Z 9 6 v Y H t 7 W 1 + T h c f v P c B t u O 7 m J u b h t f j x v z 8 L O Z n 5 x C y T K K S a G L h 0 r x a J O e 4 G X r a u 9 V t R i Q U x q h 3 h M 4 n A p T I u a b d y M V z S G 1 n Y d J R 7 2 p 9 Q n Y D W o U O H Y i B 9 1 n C 6 O m Q W h N B S q V 0 D e n d H C w G F 5 0 n + a r O D f o 8 G r 0 4 W S 0 / b v C M 9 I T 8 z V q V y k P + L G g C f J 6 Z D v Q a C 5 q V J q 9 f q E e P B t y C x q j 9 / R q U 0 0 L M K b C L V C J X 0 + J 8 p I M K c X a L n t v u O T n 1 e l i E J w R m i e n 3 u O i 7 W v K V K v K 7 F Z S q c X o M B 6 Y u B G E i B i a + p M e t 8 L U u p d B D 0 R m 0 s H h N K t 1 c j 7 f R L L a 5 q G Y u X h E O K u v q J 3 F E X q L h G Y T / m J Q x G c B I o i E M W u t g 7 K J f G b h / x o 4 + H 3 j 8 f g U J G k I z 1 Y S m H k A 2 v U u D F Y 7 l x + R F 3 5 P P 1 v d t h N t m m I y 8 R y p i n Z G x 0 a w o D u K w h N T r W 7 0 i F l 4 l N H u G y H r R / u F 0 2 R G J R D A 7 M 4 N A k F A k T h 5 i s e H x 8 l 0 Y v H 1 M n h v B 4 p l F 6 P U D / p n f a J G 7 g R H u 5 J S n R I P Y 3 S p s Q R D e e l X 2 r b j T Q u S M W 2 X a H H Q + 5 g C d g c + G 9 P 0 a P J M W c g w d 0 h V 6 Z U s f 9 q C J s K 9 F v p S g B 3 f B c O x z 9 h 7 G 6 V A I e x j x 9 + m w k k q 2 h l w s A 6 2 7 h q X l h 4 i X Y + Q 8 b v z 6 1 + + g U C h i c 2 M D V o 0 N H 3 3 6 K d 5 8 5 Q 1 M T k z C 2 n b C r v M z a h I W 1 o 2 i p i h l q + Q w L f j 5 r I c i 9 2 2 0 G h Q 3 d g V d K O z 0 Y H F q Y D Y Q i R D 9 f H z j C z p V H Y x O n U I n R h f / n j j 4 f X l u r q A d 2 i a f m b 2 F e s a K 0 W n 5 g V Z l g V s o 8 j G 2 y a b 0 N C v q l I t W 3 N T D 4 N D S g R g J U W n Y f N Q W j x E W N 3 m Z y 6 S + J / / + v R p U s 0 M v 5 u / g H G G I / K 0 h p C p u G e C a 4 A K Y j + J a k T r S h B 5 N X v b R t K x 3 3 I n s d p E P u o O Z 7 0 V Q z b X h 5 8 K Y r I O U q o 3 G m d 0 Q g 3 r a K 9 K k 0 d K W 4 P R 6 S Y j N v F E t U m t F p F a q G H / e B Y f T y y U y K A 9 E y s 7 P H q S 8 a + k u F 4 g R s h Z V E N T h c S J y y o t 6 r g i n b Q L Z Z B z h 8 S l 6 O x O h X Z m E X 0 e o M 1 C u c q a M v b s Z 3 i s V f K / B a M C o V e 1 h 6 n t e 6 B x N R N d 2 a N B m Q p y n o d l Q e o z q N n p H s 4 n 3 Z 7 f B Y r W Q K / G B c 9 0 2 H + 1 h / H Q E V 6 9 f R T P f I Q H 3 w O E e w K X U R h a l Z J M c q E z S T e 5 2 j P y l N 7 N c v w a 6 p J g S R V K b K V 6 f k c / E q B y Y S K 2 j g 8 t O D s M n k n r Y 4 g u t G P f 0 k G m U k F l O E z Y 3 G Q 3 1 q O z p + T l Z e m I q M H m R e O f 4 w z q m X / B Q 6 Y 0 o E x p Z 9 t P R O 7 d y m H j e C 6 P D i N U H 2 6 i 0 i 0 g k U / j j P / 4 h z p 4 5 g 4 V T 8 3 A 6 n A i b x h E i R 9 R S d 9 y M t B Y f t c F v g s l F A y H s 9 o z Y + e z K 6 A X c 5 D z q r Y 9 I t U C 4 W D D A 4 b I o b j 4 2 4 8 f I p D y n L j 7 7 5 A t 4 G P H k P j u d D h H P U W e g 7 d C h M O o 1 W g X F 6 U 1 B j 0 q u i U 4 M U u d N 5 X S 1 X R P K i T p 1 6 Y Q L O C S 7 9 5 O / f 8 i X p 6 c t t z Q I O x g a y V 8 q s s c x b X k K 8 v X 5 X w 8 d X v r R 7 J S I e B A 3 l S O / J h G n R + U 1 I b a c e c K F y p k K G s S z 3 o m n o Y 5 s z h l w k D G S z 8 3 H s t B b e E 1 z 9 H 7 8 1 C p i 6 n U S X 9 T f / D w 9 1 0 r f d y F 6 L 0 e 8 Z k F i b 4 8 c h n C h w y j Y 0 8 P u c C F F W G J 3 e F B r x + i p d c h G s 0 h S o Y S r j V 8 M k b y b 4 Z u 2 k o i b V P J C e V J 6 9 A D h S O J e g 9 C X H u y w G z 8 k V h q T 8 M 9 9 G 1 U i W U a 3 i / d c s M M R d u G N H 7 6 E K v l b c r m O k W n y U l 5 3 f r t J G B l R k W T 3 e o U 8 a O C c h B + u f R 6 l t b g w 9 Z I b q Z 0 s 1 9 S B N A 2 i 2 9 K S v x 7 w S o H p E m z r h K z p Z A 6 6 X A W u M N e / a k W H 3 n / 2 9 T C N 1 U e D t P B v K 2 K P U 8 i v 9 1 Q i o 0 4 u 0 s g R F i X 7 5 I d p Z P e y y K 7 V a R j g 8 / K o v b V 2 n K D C Q p 5 y 7 i x G R 0 e Q X M 8 i / q A A f T t A 6 M m 1 D d O 7 e 8 1 c L 1 7 E A e B Q I q S / 0 y E H i h e Q 0 H j V V s t Q B A l E 7 5 T h m a E D I 4 9 x j g 7 u v d i y Y J T O K z I S x k / / 5 m e E l r t Y W V m F z W a F y 8 n n S U d U y 9 c U g j H L B r H H h u R q l l 8 X V e q + x x j V p p a 0 U V Z G 1 d X W i V i M K K Y K s P k s v M S n n 2 E u L b S k + / s 3 K B E i L 5 X a 7 u n 0 a P a r S N + t Q 2 t q H S W 8 / E 9 F h 0 P S Q U 1 F D x F R R o O z T U + X R q v W J h l k W G U Y 3 / g y w Y V s Y e o K v d o T 5 R y Y 5 0 k 3 K u Q 4 u 9 b F 7 C s h p Y D D y E R A o B a t g a z a z J M s 0 + o X m 5 h / b R S O U R 1 s E 2 2 4 p n S w M N r G H y V h M t l g N F p Q b m / C Z C F c r J j Q J 5 G e v h K B f 5 J e 8 N A W w H G R z 5 W N y t x 2 Q y l 0 K S 6 b k i V y m b L a T K 7 m G 2 h U a n R G j B T k K y 1 y v X K W h r O R V h w l s 1 v A x G k f L D Y L 7 E 4 r b p B H m a t + R v E C I 5 g d z r B E X H p r K n f s f p k w u 4 z 4 U h a 9 J p 0 F H U o p 0 e L 9 k j f E G K k a v H O T F R 5 y q K H I N p M Y l c P c h y d i R 6 N c Z G S i 4 m a 6 6 N K z V x N 0 j n U a A D m C o A T f G K N F g I 5 q t w r / o g V h E n h H U A c v O a e k m O t V r v e V E f X e D S q 9 Z B P v P r i L E c 2 0 4 l W d d g P B G Q d 6 3 R r 0 h O Q M A X x l / y l + N h Q 7 4 W j i Q R k R G r S B F y s U t N P u Y P c G D X + S A X X c R w 7 T Q b v R J A / m 0 6 R z q p D z O K 1 G c q w R n D 5 9 i v x s B n / 3 y 3 / E / M K c i v w 1 c h 4 D o 6 B x 3 4 N J e r 0 Q b S G 9 X l B b E E I J 5 I + I G J j G V Y e Z D k C q T c z 2 o 4 i q m C q h u G b A x A u 2 f x q D E u i 3 n d N j J 6 / n M 3 E w x O t w / + M N F D Z r s P s N v I l B 6 J S N T y H z / S 7 / 0 K N W q i T A x P W y w S Y L 3 D N U Y X c 5 s H l 3 C y O j p 0 l Q u w i d M / M B + o 4 o b 5 1 G I a 8 f L s B h y e 3 l U C h G 4 Z z W K L 5 0 W O T 1 Y o p D w y 7 H a P Q e P a M K M T I V s E E e V V g h l u 5 4 e G 2 M a v 4 y 5 i 7 N M A I 5 4 B 2 1 w h x q w q g 9 O S F w W K Q a w N D z 8 d o N C M 5 R G X 0 m c h n Z Y D V S Q f l A q b v y m s x W i o S 3 i + T j H J q t i k r W x O 5 V y D 1 G 0 N Y U Y B f W T M W / + / A u f M Y g c v k k I x g h c Y L R I d 5 B X 0 / 3 E E + q r Y C x c 6 H B R j b 5 o I c k P L W R Q + S C F V V G k n o j i + C s d / / q B j L M k 0 h W N b u T p 7 L 3 M f u a F 9 F U n p C p A i s V N b q U Q W a 1 g U w s o T i T z a 9 H 4 l F B p d H V t g D f Y + 9 W G d O X f U / 2 b S S j m 1 l t 4 / I P F v H Z n Y / x 3 B s L G J k P 0 S B 6 6 N c M M J H 7 x J b j S K y U 4 C V n L M e a C l a v f L p F 4 x D O M n i m R j 6 6 4 m 6 R n M w B o 6 6 H j c 9 y p A S M 1 P M D w 9 U b Z Q u B 3 J n 0 Q N Y 3 V i B v c t B J 2 B 0 o Z I q q b M t k M A 4 q U r Q 6 9 O h Y p H x J n J 2 I / O 0 Z t a F e K S H + u K i c p H A o M S a u j v q 3 h V C 8 W 6 T u U m d 1 J i 3 X q I d H 7 + 6 i w 0 g + f s W s + O U f r J Z P S j 2 m H I R q S z V i 1 j z M R h d 6 m g 4 9 Y x M G v Y V 6 Q j O q V e D z T q F l j K P T b 0 N X I 6 w x 0 L g M N L x S A O X G D v R a M 4 w G K r G h A a 2 x A 6 N N z 4 h h p o I f Q J j D E l t J q P A + 9 + L M / n d O F l G g + M M M + Q I X j x B P v F A 2 k U B o U S o q 3 A o m b H x S U I Z v C T c x u h j Z / 8 1 v l s x a A a m 9 D M 6 8 O b f / n Z N l h 9 B J K k g O y 9 q 1 F M w a H x q N n K p g s N i t S O e 2 c X X 5 C 1 6 n E a 8 s v g n / j A W 1 J B + m p Q h d 1 w X 3 h A 7 + C W I u i l z v z p d 1 1 O u E R t N 6 l H c 0 6 J k K W H j 5 5 P V Y / n R b J W 1 m L 0 8 o u C W b 4 N G 7 e c y 9 N l B c U a L c X p 4 c t o O J y y 5 G x B p m X x 0 Y 5 8 q 1 N T h 9 5 E V z B 3 W M 8 v n r n + Q w / Y o b y X Q S G + u b e P m V l x S c 7 d K o p N r E z c h z X K T y Z e 9 h k j B M S 2 6 l R X A 6 S C P K w H / O i s J j 6 r S 9 h O D p E Z j J e Q 5 L c a 9 M B 6 1 F v V W l z v l o 0 B r c u X 1 d c W K X z Q W v N 0 C k Z E U y s w M T O Z c k S u R a h i K c K b Y d R 2 P L j F N v D G o T l c d T r l e D w m 6 F L 6 L x M c J m d j N 8 P n u M n H 5 M X h 5 T r / w n i V A n S Z u k O 1 0 n u e t R G U e 1 0 N T s G L t s o a f 0 q B I R 2 f g 1 W X U o E J b o L V I 7 p 8 X 4 e W L s i A P d b h c p 3 q T b M c H f I c Q Z M T B C d Q k R 9 C j s 1 d C u d 5 F b J d + x E R M f 2 w 9 J k Z S b r V Y 4 g 0 8 n B O R h S 8 G r J C H 2 7 s d o 5 H 6 4 g 2 Z G E i s S 6 1 F o i f v H z 4 0 p Y 1 K w j R 7 S O U 8 v H 6 u T 7 8 T g 8 n s U h F S u + R k i n 1 F N a D B 6 U f j E s d 3 i Q 9 L h M 5 M S O 0 E 9 + 0 5 T i W y c l g o x j F 5 w Y e y C n 2 t l o d L a 4 G D E G w n 4 c H 3 r c y Q L h M G 6 H O 7 e X 4 I / b M P s h Q N j i S + n o L O 0 + c A D q g Z P x y g d X L A 9 8 f y H R T Z e t R o t F l 6 Z f I I A B E V I T d + w G k L W w u o m t 9 J U s X c v B a t H Q 7 7 l V I a W e l x H a P 5 o J j C 2 E k O v 3 Y f Z r 8 O X X 1 z F u f N n V T 2 j r K d w p n 7 L o D J m h + 9 Z R O C f b J R 6 J 2 z Y v J r G 9 n 3 y V 7 u f e u N C q 1 m m c 9 E i S b 1 I F 4 C A e 8 C D R c x O E y F u T W W I R 5 9 z w e j S q m x g P M P n a z P C E 3 J C T 1 V 4 v L a M m z d v 8 f e 0 i l s N N 4 O F C u j c h O H F K h 0 h I e 2 E 3 L e 8 t 5 Y G 1 U a z m 4 e B X F v j r E H T M a F R I G q a 8 j H S 7 v / + H 8 q g h t I j f t c x d L o c R R L 1 q q q z S m 0 n e P E 1 V N I 9 T F 7 h I o 5 6 4 K K n G y 7 S z o M 9 h O a 8 J J A 9 t A k l h Y B b n O Q T H q t 6 0 L J n Z f V r k F w h 9 t + s o N Z L 8 U H p V H V x M 6 O n B 7 e q W r g m P X x 2 O 0 9 O l F M 7 9 v E V / h 1 v K x 4 j 7 + + Z M K O a J i F t t t A q 2 l S d m y i Q i N R 2 F W I 1 u O Z r S M I P a 9 I B 0 1 h J w R N J b A h 6 P Y k C x O 6 n G E 2 7 V L p n Z / h E 5 G M K 5 F C y g z 9 U r k Z d r j e H m R e D J N 0 d W N w D a C o 8 J j z j R 3 6 n h V P z 8 7 j 4 w h m E x 2 h g J P y y F 2 I h d 5 C E j 2 w E x 5 e z 6 t 4 E Z g t M k 4 x n K U U o G 8 + r 2 r r h G q / f 2 F Y p 4 Z k X R t X X Q x E o J w W t k m w Z v l Z E r q G V c a j K i m a 9 i e j N O i z B 9 p P I O J T Y v Q I i Z 1 3 I F n K E e W 1 M T E y i l K y o 6 x G j 7 X Y 7 q E T b s H g H E H E o E q E 2 r s W Q X m v A N U b j s s / S O / V Q a q y T D 4 9 y P a n A 2 T K R C 3 n P S o X 3 V U I l y e t Y i U P f d 9 I R B q G z i i O k k R H C O 5 0 O f P j + R 5 g 9 N a 2 + l u S Q 8 D C P x 4 X 3 3 v s Q o V C Q h m V T 9 2 g i x 3 a E T a h n O k g T 4 p b z B b X d U N e k Y D C a V d 1 m z 5 V T e 3 S N U l N V A g 0 h 7 h / c o E S k 6 r x l s F J F G b W S t H g q k i 0 A z L 0 0 O s D i x 6 S y R 2 W Y N M P h s 6 M r 9 E r f U x H s s M j v e c c c x M 8 G 1 P M d G g m V k Q 9 D N u b a B e L o Z E F t + p r o z S Q q + m d t / J v G O y n R k b i c S q g W k z 9 v 5 h k V K u l 9 7 z Q Q S c c 3 y 3 x 4 q 2 V 6 Y Q v y K X q x 7 T a f l h F d j Q V F 3 p O Q + u N i M v K 9 n b S p Y / s 3 L R p L c j 2 H c q q K 3 E 5 J J S l 6 7 S a j s 0 D a g e J W i 4 T H d D i h O T 8 6 Z Q O j X R v 6 / U p x u V Y 9 g 0 w 1 X + X 1 O K G 1 N h i J u i h k i / j q + k 3 c u n E f w W A A z V y X n r W r 1 m 7 p g 2 2 E T t s w c T F I C F l F 9 H Y Z u X g G 9 W o N z a w O o + e 9 T 6 2 / b A J X K n k E j h m K w C R b i B H w b p t k v g b H W B e j p 5 6 G w f m d N v l P F x k q 3 8 0 b t + C o h l C r l Z H f b K G U I 4 T W 8 P q 0 b X Q K B l K A J u + n p q o q C r s N V W E + d t G H 1 H I R t T p p g q + N F n m 5 O F R B I o 6 A D d 4 R G 3 p + J + z j T p g Z n Q P k Q b V G A Z V Y D 1 p t l x F r s O 5 G 8 i d x j p 0 O P 6 v T x e r K K m 7 d v o t X X 3 k Z c / O z e P / 9 D 7 h e I Z R K J W S z O X h d Q T o g J 3 y T f P 9 e D z v X C / B H / H y e N j R y L d o 2 Y S X 5 m r 5 r g o k w 3 O T 4 Z z Q o E a n T 6 + n N m J h 2 w z H u Q n W 9 o v Y U H I G j K X a 5 m X K M y m N u o p 0 f k P h a l g 8 q n a G S P F 1 Q K Q q h p b K V d 3 U k i g 7 4 5 5 z Y f R j D 1 J s m + M c C a q d c X n P Y 2 x 4 W W f T 4 o y z c o 7 K v c Y D t J Y v o 9 n l U S 0 A g Y s Y Y S b 3 V b U J + q U t 8 r w M D 5 l O S 3 6 5 g 9 0 E W I 2 c O t g Y E 2 i 0 n 9 W i V 6 o S O R f i m X K q I V W 8 h p 6 i 3 k V / r 0 I N X y d 9 S S C W 7 s P Q d K n I a 5 F Y b 9 I 4 d O o l 9 b y i b 9 O 1 m F / p g l Z T Z C D s h 6 0 h o A g t z C 5 i f m 8 P 7 7 3 2 k e r C s z R B S O w k q t h a j p w d K 7 / Q x u t C h m B 1 0 Q H t 2 N J t V t d 9 X 3 K a C 6 2 n Y k v r j E i V W k 3 Q 2 Z k I 6 8 l 3 y T I k q s d U 4 F V o 2 z M v K i x t N D l S K W b V f J f D Z 7 h 1 E 4 y 5 v t p E y 8 F 4 y G J u n E f f I t 6 6 M Y e r M B F E D j c B r p W P p 8 D P 7 s D u 9 2 F 3 a V G V a k U W / S t 5 I 1 c b a 5 w n 0 d V K v O K 1 K t D R d H e J L Z V U d P 3 y G s n 8 n k V 3 + y H V r n U 7 y 8 p r a c J c 2 G I G W 8 l q j w Y B f / / o 9 r K 2 u k 8 e 9 i O e e u w C L x a J K l b x e L / n d O i r Z K l b W V j E z M 6 0 2 z 0 W M D l K U Q B b Z O 4 x 0 E Q P h 5 x 4 s W j + f U x N W e p W u p g K 7 f 1 C 4 8 A c 3 K I F F U t Y y l C K x c J Y R q u 1 1 w a 6 l 5 1 q i R 3 P 2 9 9 O Z V G M N v V K G y N / F M O 1 o w e T S w U T 9 z E U L q O 5 a + f C r T 8 p l R M Q o 4 w + q m H 7 V o 2 B J m d 6 1 X m 7 Q m G R D 9 6 j 3 F Q I q u 1 Y D j D w Q g Q H 1 p J X K U k F u q 0 5 o S E h Y K 8 C g M y l F L i Y K N H D A P S Z Z H T 3 5 R Q H F n R 4 V q a x S 3 J I 4 k P S 9 6 t W h J + u i p v Z j h i L Q z m + j c b o N S C y R W N P g h Z N Y a Z H O g B 1 9 e t 1 m L o d G r Y F K m 1 y x U + L 3 r S r C N e p V x V N 0 f S M K q Q z y / I x e 2 Y l 6 P a v S z x a j S z k j i R 6 i D L 2 o G b c e 3 4 B H K t S d Y 1 z 3 l v K 6 Q x g r U i J s q n D N F t 8 c V X 1 U U p K U W E 2 p b K C k + b U d G y F i A Z 0 u I 9 F O E 8 U o I Y K m h y y j a r P I 9 W p 1 4 J v j u q e 0 c I 2 a C b N b a n M 4 R u g l x b g C 8 0 7 / 0 Z j i N j 3 + J 8 W v f v 8 g 2 g m n t L o s 6 F b E X d U Q o B H 5 i A q G G 8 5 b V x k 9 W 2 W c / v 4 B J 7 T b 3 e g Z K 9 i 7 k 1 c l V 8 c d o 3 w p / s b C 9 9 W Q Z 9 f T X e r M 4 P 0 E 6 k 1 P T + H s 2 d O E e h 5 l T L J O s l 4 C C a U A + Z M v P s X r r 7 + q f j 5 0 7 A 1 I H S L I o d P I r 0 s i j V G u 3 1 A R X W O s E 2 U 0 F T o S + Y M b l I 1 8 4 t J I C 9 H 9 Q l c R W Z K X p l o I h K S M n x 7 o X g P 1 h o R 4 j W r 2 i 2 / H E T 7 t G X h m v l g W U U p q 7 G E a J B + y x W f i z T O c 8 + H u X i 9 j 9 n X / k 8 x N k b y n 0 c 0 i E B 5 k q Q 6 L Q C H 5 / 8 H + 1 e D B i E F U k j 0 E X q 7 C O c M I M U E M H a u r v q l q 3 E i Y Q q D q 4 C J u a 1 A k X B V e E i Q p J R 7 D z q M Y W v T S y Z U y 7 3 M M V p L v b q s C 1 8 h g s Y c y 1 I F m q c 2 H r i E f P H A I U q l f J 8 y y e U w I h c 1 I 7 6 T R K z n 5 M H P 0 R m 3 C H S P i G 1 E 0 8 j p Y P F p 4 L j A q p O n l t z o K 4 q r r 0 / d x 6 7 0 1 X H 3 8 M d 4 8 / 6 c 4 / d a U g o U N O p b U I 1 G G q u K f s i G d e t D B x B V R 4 s F 6 y d r K P b l H Z Y P a T A N q I 3 j K r L K a U m k h S i x N e g K H f R M O p F Z L G D v v J 9 S m s 9 k w q O T J A E 5 7 a I Q V t B j 5 / B O D L K A k a N 5 7 9 0 P M 0 v u b z I N 7 7 j D C N k s N m P 1 6 d R 8 2 / 8 F a d M p t 8 t i D 5 y a 1 k M V Y l V D Q y U h N x / m w x A j / d L X M U K T 1 R r J + p b 0 K H J E B P 1 L V J 6 r F 4 6 j I z 8 S g V l f W a H B n G O E M q k B X X t 9 R q f M e k Y J d Z U n l e f X q 4 m g q a G T 7 8 E w Z 6 B j + m S J U q 6 s 9 Y k w i 4 j C l o 9 e o 7 W H r q z y 0 f Q M s u o h K W 1 f z d V X q L 5 t 7 I u 1 G W 8 E O y c 4 N 4 U c 1 X 6 a 3 0 2 L 7 R g b h s 1 Z Y D m 2 8 S b I z v 0 V S P T b Y I T 8 s g x I k H T 1 Q T m V s V j / f Q T W q Q z 6 3 h 0 b M S o P p w E 1 8 H h y L k H g G q F w 1 2 E Y Y X r m Y 3 S a v l 1 B H e m K 0 J n p B Y n U p 8 H W F n H C G C C M I 4 f L R E u G l H e 1 q i 3 i b D 6 V r Q L f N C C a e T 9 N H d q O F 0 C m H g i Q i E r m l l y z 1 u I S Z 7 4 1 S I a h k K R 3 m 3 v C p S N 0 h B 6 9 k u 1 w L q 8 r a S X 1 i V 8 c I G A w j N B l C l V G y V 7 b j 6 l d f A O R U 5 y I v 0 J h G V J m Q i E R A k 6 u L 9 O M m t O Y O k o 8 a C J 8 z q y h x k h T J x + q F O i H r o F 3 j J M n u Z l T 1 g J S D F f P 0 4 D s 1 O M N W 9 W y y a 0 0 a l 4 M I Y v D 5 o p w + n w / L j 5 Z V T 5 c o b a c m G 7 J t O h 3 y 4 0 Y P l R R 5 K X m V w U I d 6 R g J t w 6 e m V R G d J o N W L 0 W V Y M o a W u 9 S f v k / U 8 S G 9 e o 1 w F q m R Y s 3 k E m 7 l l i M B o w M T G O X 7 / z H j l m H e + + + z 7 m 5 + d g 5 X O W Y l h p s y n v a j D 9 s h + O s B Y 5 G q r d F o Q 1 1 F f 7 b W K U / 2 w c 6 r A I A o w W d d j J G x B u 6 2 F d 1 G N N Q 7 6 U q K L D x Z b G u k q m h t x 6 D 8 n N I u G U B s n H a U I j E 4 w 6 F 0 z a A A w G s 4 J 2 k l a W o k 8 + F f X e k k 2 q E N Z I t b d 4 3 u M i X j N 2 N 4 / k U g N O 8 j m t l p C E x j d 6 y U 9 I l Y f b w j B I c i t J k O i D O O Z f m Y K X n k o K a N M b e T 4 k g k a 1 m D Q I x R k Y Z Y o d G K i 4 0 t C m I Q f c f L C F e r E L o 6 c H D W G c G F Y + l U O 7 R Q 9 7 C A 4 m y j p o q h V C s I q C P q J o l f S g m l y U 3 s E I L p u P J n 8 b T U 2 e P p N K g p B K 9 a 5 e X U M 1 0 8 V u Z g s + K v S 4 / T z m X w + o + z 8 s 8 r U j S F 6 z B L j G J R o 9 2 8 N v 3 N h R G 8 B m x 9 M e f S i N c l 2 1 U k h l v 8 q E 1 S p I 0 1 A 9 k 1 Y F m U f O H G w g D y K E C U 6 3 E + + / / x F C o Q D 6 d T 3 f 3 z z Y T 3 Q Z + E e L d g F Y v b G m I L U Y 6 1 C k 4 F a q 9 2 3 k X i K e M S f 2 b h Y I N c m 7 a c D P E q k J d H k C K F G f y k Q s r V I L W g u V / 4 R t D D H 6 k Z E w L I x i 0 k b z w Q c f w W a 1 Q 9 v Q Y + 9 6 C d 4 5 6 p a 7 i O i X 5 J k e 0 T e T a r L M 0 T n a / L r v h k E N R Q o T P Z 0 i v E E d g v S w Z a s V j p Y H Z r 0 H R X K l + c s + h M g 5 p K F N 9 j v K N h p L P Q e n 2 Y o 8 P T X X C C X C M 9 1 Y F i Y c G I 8 l 0 k d h n R g / Y l Y P N b 2 W R e K x c K Q y s l s N N J 1 G B J 8 D v V 4 b v a p e l e 5 4 R z z w j 3 q Q a 5 D 0 8 6 E L M Z a 0 v m R 9 h q K 3 9 J G 4 3 0 K 1 m l F V z / U k j U p L w 6 R R S 3 Z R C H a 9 W K c C e T H + v I c L n 6 V h 8 0 F Y S e R 1 V A J G I / t + j 3 q j o 4 G D c H j 3 R o r 3 N i D k 4 h i S W 1 J + R G W z m V Q N o s w 6 M I I R k n G V a s K v 8 m h k e i j u a u E 9 Y 8 C X 9 z 7 D c 6 N v w b d I 7 + x 6 O m k j I l 2 3 L Y a 7 W p b M J S M e 3 6 A 2 c Y 9 L l t F G G u f E Y T x L b B 4 L M i s t 1 T g q I p E j t Z d C s 9 p A l 5 x N + s 4 O i 3 A W m 9 W m K u l X l l c Q d E Y I 7 Q c 8 R k T x F v 6 z U e g p / i X 1 h 0 O p l m g Q u Q o h 5 y D 7 K q / t 1 J t c d 0 Y h f Y 2 c + d k R q B S v g R S T 9 I A o g X x w + 7 p w M M L A Y 6 h F 9 E O 4 l d t D S O v z o p f v 4 v r n d 7 H y a A 1 B 6 t z U 4 i S M f Q d 1 1 Q T 3 v I 7 3 w t e N u + C M G I m Q / g m K Y 3 9 b k f v q S J F m p a q 6 + t O b N R g q X V R r G b U x a G D k 0 l n b K r z L a w X y 5 e 4 n 4 E A Q R n 8 J D Z J l + 2 k f O o U W 8 X U T O h f / 0 K x q 5 E + S l t V r j c g 9 5 v t u k c B b + 5 i 4 F E T F 4 c b M o h X W Y B Z G K r / s 3 U g h Z D F O j z t O g y A k d E g n a b d L r 6 l l x C I X m z 1 I p Y u S S + t 4 b q O G J r 2 q 7 M r b R 4 7 C D y n t b + Q 7 6 k F K + 4 M 0 N 8 Y f C R Q 0 I n y K 3 l v u h S E 6 t V l C 6 j 6 h q 6 U F g 5 Y w s d R R p F 5 4 T o M P V a I U Y w u v y E L 6 n u H f 1 g F U 5 X / R W x W 1 W b u 8 / h h j t i l 4 Q m Y E p / 3 7 V 3 B U s u R i h X Q R 5 / 5 o D g F y k W q l h N w q o X S 7 A h u h t S j U U P b u x 1 X l / 0 m d A k O R y C D 7 e T K z Y / i 7 s o l e 2 7 W p a U y S n N H x 1 4 / A M r 5 M j O G L j 7 9 E x B t R G b L D 0 U J n J D c c s y u O K Z n U o d J L d l b K z 6 Q L W G T t i y 1 Y b F b 4 T 5 u x + t k e i g l y J U K 8 k y J P Y b e q n o H w c B O d l c b U R u x O h W j j 6 P 6 a i H w t G c v 1 z 6 g r G h 1 e + / M X M D 4 / g l t 3 7 u D 0 m U X 1 8 3 7 d w H s 6 i J 7 y m T L q 4 D s V o Q T 6 9 Z x W z E 5 p + C A H p F g U K b V W I A S z I r v S p b J X u W g m b H + V I w Y n e r K W V A a v u N d C Y E x P j k a 8 v K 1 D L W p E 9 N E e k A s h u l 5 A s 0 H O 0 i y i y 4 X x h e i p D E a 4 a V i y l l I s K 1 X F V h p n j 8 S / F t P T 6 w w K a E X 0 Z i 0 X u E 6 M L w N D j s I f U a h O T Y N 2 v Y V y L U / v + T S s r O U I i 9 p l t U M v k M s 6 X U P + M c 3 V x k / l 7 + 0 t J R l l m o R o I U I 9 D x 8 8 I 6 K 7 z K h n h Z 0 R o B D r E O r R k a i d 4 0 F R s U Q o U Q M x Z m 0 1 C N s o 8 O X V a w j Y v D j 9 6 i n 1 u c f l 8 R e r a O b 1 m H k x P M i k 8 Q 2 k a 9 Y 5 o s f m 7 W 0 0 c o w I h 8 Y F V O I a y M y E Z x W t D q U c E 8 I + i P 7 Z 6 m C C V X 4 7 h V N v h F V 2 L E 8 U U N z t 8 f 4 Z m X n / m e U 8 o b A W Q d c I r t 7 7 E i P j Y b W p e l x k 4 p R A Q e 3 + n m N y P Y 1 O r 6 n W u B o j D K c D C 8 w P R q B l t n M 0 T K O a + Z F c T 9 F Z H K 1 V b B G W d u o d 5 e B E J K u a 3 I w r Q 5 M M p q T w R Q R m r 3 w S U 5 v 4 w Q U L R k 4 H V b K r W q r h 8 b 0 t O G o B t E g 1 0 n t 5 l H K 5 p y D z d 8 q g p J f m l S k S 5 k M O Q x a r k M 4 r 0 i v t 1 L V K A d U 9 O x w e O 4 2 n g m 5 T i m K N f O i A P W C m A n J R T T Y 4 S R S t k T r c M 4 Q P h F n m r g 9 6 L p y p X E a 7 W i B / Y S Q w y v 4 K e Y 2 O 0 K y f 4 + f q U K n m U d y u K g 8 v C Y u h m B w G l P M 5 N J v N J 0 N L R N p 8 S P 2 + F v 4 5 u 0 p p m 7 i + k q 4 / L N J W 3 7 f U V S J A D F e v M R N y V c j 6 i e v z G d X r N X o 2 8 M Q T S 9 S R 1 8 j 1 y I Z z t Z y l 9 6 2 p h y e Z y R Z K y p g k s u U f m O E / q 8 O N W z f h 6 Y 7 h 4 h u L J 0 a U + G o S 3 a I Z c 6 8 F l a c / L O I U f A J v t 1 o q N e y l U a 1 9 n I b e 1 l J c 7 u t E k E J m s 6 o M T 6 S 4 m U T 6 f g G R M z b F + y Q h 4 o g 4 s N 7 h P a 9 k q d g V t T m q 6 R P 6 O W z w h 1 3 Y 2 N 5 Q M E t 6 w Y a p a p E 2 F V m 6 n a V C Z P X m G v m l G x O X G X m l m L i u h X v i I E J Y z X a i B 4 / K P L Y J F d O P e q q y Z g h X q y m p u B i 0 1 I j k o j m g 7 l P t Q c J Z y 1 s G 1 H M d 8 n I L y u U k I b m N v L 2 K W l 6 L c r y B 1 H Y G m U w M P W 8 D 8 8 + P Q I b o t O p d e M m 3 D 8 t 3 y q B k Y 0 5 G i h 2 X Z k N g G A m g 9 P O s S D t A F 8 H z B o W v 5 Y / s M 0 i 6 V Y x P x G f v w 2 Y R r E 6 I p K U n 2 k m T P B p V h Y B d U u w 0 Q N n H S q / W C C 3 z q K e 0 j G p m p K J x m D x 9 d P J G m C d q q p 1 E o J X U c E l c k A g q m b v D h b i 9 N o F i h V D U b Y S J z z e 1 2 l D 1 Z 4 d F N a c x 6 k g R s I g Y h M y O 6 9 M b O t 2 y H c A r s g 0 e f L 0 p j W 2 E j 8 q 4 N G p j t V f 0 w n d a C x M / Y J j i l + v S t M y q l A r 2 J m r 1 O v y 6 C Y w e S g I M R R I v 0 j e 0 8 F b 4 y R o d F w V Z p g j T y F M S j x i t r U 4 4 J 7 R H W m 5 O E n m / F I 1 I N q c 3 r i Z V 5 c a 5 H 0 0 f + T 2 x E d o r o 7 s V 8 X t V K r X A N J P q q B X I 9 n D p E b a 3 t h V n s d s P S r R M d i N a h L 5 7 S z H V t D n 3 / Z C a G V L Y Z n Q m k h j W z 4 m U Y h V o G b E E 0 k l V i N l L Q 3 9 I a G a Q d g s a c 6 k H 6 6 G U f P x R E Q Z v D S O L Y e T j R V U e Z X b R h Z q a C I x G 4 J s z I T j n V S h J n m d g 2 g N t n f e 4 u o 3 Z s 1 N w e Z w o 7 U B t M M v 6 D t f 1 O 2 V Q 0 v Z R b G g Q c U p 1 7 4 F I R M i t 0 b v X y E N G y Z r O H P V k z x J R v k 5 j s D 8 z + d y g H 0 q V L D l L C I 2 N I 0 g + N K j h I w m d M B E X U z n u 0 3 i s N b j G T W R g b s X D x A C k n a M v t W T k V 7 6 J g z B f 2 K K B E 4 Z I K t d o k 8 E q A i v I + Q 6 V G j W p B F K b p n U 2 9 5 M l O v K W P q Z e i C h n U E 9 J y 3 c f e o s W p b Y W z v 0 S J h n B V i o W 4 L v c 4 P d p j H 0 r y b A 0 h g u H s i m Y o y E c 3 U t s Y W Z u F l 0 6 A h k v d l y W P 9 6 B I 2 B g 1 P 7 6 e k I R S f u X S y k 0 6 k W 0 q r y G 9 Q 5 K m T w a l T o j 6 A C y H p d S R v Z 6 g L H n 3 W o k 2 1 B a z R b q p Q Y q + T q N r k D I 3 i J f J X z K 1 + j h G e k 9 N m X I s 7 O z G I m M 4 O 9 + + Q 8 4 t b D A 7 0 k Z 2 O A 9 Z M v X a v K g r 2 n B Y n K p Y T O 7 y X V Y C P u l D U P 0 Q P 7 I V k Q 7 3 6 d D H E R f S e h I O V v s T h W F X A b V j J 5 8 d 7 B f G X 0 U J 0 w 3 Y O K 5 w U R Y a S o U Q 5 S s o h h x t 9 N C N d u A t m 1 G p 9 1 E o V r E P / 7 9 O 0 g W Y o S z d I J m J 1 o p X r u 7 Q o P t 4 Y s v v l S b 1 b K / 9 Z 0 y K J E 6 F U q G Z U r 7 f K v W w u 5 S A o 0 4 + Q Y V V C b 8 2 E N H 4 d Q 3 y e b V F M Y u D t r n R Q R O S V + U / H 1 Y Z G G l / 0 m G m Z g 1 A d j G O j B p 3 c o o x a j k 9 Z I W F 8 U I z n h o q D 3 k N s v 8 z R 7 8 x P H D 9 3 C N G r D x R U r N Q R i O M O 4 S g l T i b b h k c 5 G m K f y h t C u J h k G W y U w l a N Y a K s P Y J i 7 X M r r K R u v e c p Q w k d E 2 p I e d R D 1 X t s N l 6 a v k h F x X Y r n A y G t T 3 M m c 9 c H p c S G X T M M d O l p B k F o p Y f y 5 w I m Z v J N E G h c j C 2 H V d y Y d w D L s U 7 J r q t 0 + S g i e L C q 0 w I t Q I g Y l 5 F 7 2 u S S M P / h g X d X q y R g D m W b b 7 3 f V 3 l z 4 l E t t y D c 9 b m T u p G H g 8 k g k E 4 O Q a m + p s 2 u 2 W 3 C 7 n E + g W X a z B J 1 R Q 7 j v U c N H 2 / o G P v 3 q M 6 R 4 n 8 s r q w r e y X w + i 9 N M e N h W p W p q D 4 s i 3 E 9 6 w t J r 0 l M 2 j s x G j m i h i W K 2 g N m X y e 9 O S F 6 I y M A f o 3 3 Q H B t 9 k M S v 3 v 8 1 / u T P f 4 h I Y B T 6 s g k 3 l m 7 g 3 E s z W F p d w s 1 b t z A 9 N Y V q t Q Z d 2 f D d M y g R e y m J + N 0 q M o R q m p Y D l r A M a O w Q l x / s 2 X w b a T e l c L O B y O L T M O i 4 y I y / L j H 7 9 P d C q G R z q G X 7 c A W I x 5 s k v 3 w w M o 6 s 2 2 8 T T 7 d h J L 9 p E G 9 b A j S g Q 4 o l / E g 8 p f Q d 7 d 0 t o l 5 m p K N y 6 + j 9 h B M Z 7 b J f p V U D Z m S D 9 3 A F u s 7 C C M k H m Y r S I 6 6 V C V P 4 2 p 4 O m o a d B j I w P O 9 + d B C I I Y q b 3 E y j 2 i 4 h u p r C m / / m i o I m U u 7 U b + q Q 3 I v D H X S p M c c 2 y w j 0 j I 4 n R Z e T R M i / j R F 3 m J m T K n Q 3 u U 5 w x q + i u R j / 7 j 0 h / o P n k d s g z J 2 0 k 2 / U s X 2 T 0 Z O I e O G V M Q R m X J C h m m J o U v s 3 5 I g S g V 0 T L u x d L 0 L v o P O k 7 c i 6 5 e l M l p Z W s F k i R 3 Y 4 4 b D Q b R B R 9 D p S 5 M r o n y c 8 J 7 Q 1 G k 2 4 f P k S p q c n G U G 6 u H n j p i o E t n q I J n I a Q k k Z + X 3 g U E w 2 H T l U E 9 5 T 0 i j Y h y / k V 9 3 M 1 W x N Q f X j o v Y m Y z E 1 A z H f z O H l M y 9 j Z D q s Z n 0 Y J V v c y O D x y g q R S R d / + V d / D i + h 6 o c f f o z I K K P r d 9 G g + s k U F l 8 J E o 7 5 i O s l 0 y X w J g + r W 8 L y s / d E D k u 7 1 c b S h 1 s q k T G c R f 4 s y W z l V K v H 3 I u D P i B n x K 4 g Z r s k c 8 A J x 6 o 9 l f r W 9 c l h O v T E 4 1 r Y I 8 b B k J Y n x l R X U E z a 6 k 0 a B x V G j 9 I q u R g 5 m S h y v U i Y U z e o / a z d e 2 m M n v U + I c y 7 B R 3 q H X J I U x 9 B w h J J W B j N s g + l Q 6 V Y Q m q 5 A v + Y m 0 a a R v I x 4 d 9 e R 3 H K B u H U r T u 3 8 e a f v Q J / 0 K + U y B m 0 Q W 8 m d N 6 r q e G c 7 V o X X U 2 J 9 9 d R v W X f R l K r F a 4 9 u d 2 x 5 I W I f I Y U J U t 1 f D F V Y e S x I b m W R z W p I Y 8 r E Q 7 b T q w 6 P y 7 S G V y u p f H O P 3 y A + 4 / v Y 3 x i D J 9 + 9 g V + 9 O M f 4 N P 3 / w 6 + y C m E + L x l q I z K p G r a + N u f / h w r y 2 t 4 8 c U r C A R o Q F Y r 3 B 6 P G s T y s 5 / 9 A h s b m z R E C 4 2 q D 0 d w g A 4 k a R K 9 X U e l m l X z A 2 U U m E x B k v H K l a J E o D y d h / H I v Q p S + f u / + x W N 5 c 9 w 8 e I F t I p d N W W 4 o W b 7 + b A w P 4 8 z 5 0 6 r d n r J T v a a f f T z J l x / + M l 3 0 6 B q N i / x s Q Y e 6 4 B L i F j I N T K P N M T I H V U i 8 k 2 y 9 W W B U E 8 g x t N p 7 M O S 2 c k g T W y / + O a w O 5 O c R 5 N V W N 1 M 0 u w m p D L Q w 1 k 8 B r Q c c a S X S z S 4 Y T X G Q C T v 1 m F 0 k k S B J D I k O 2 j S u N H u l Z F 6 3 E T s c R q N Q p 9 8 Q q t q 4 + T k D 8 n q S a C R e X w z v i 4 c N K Z h d l p I t S Q p B M 9 L Z s / k 0 G H n q z K q h T o W 3 g q p 3 i T P O J 2 E p Y U 7 d + / i 8 k u X 1 J S k o Q j U k c g g E T T b j D N i 6 F C O d k m + k 4 T S u i N V 9 C d J I 2 N C r Z r D z s N t S M O h w L J h d B m K D M x J 0 t D r C U Z f v Q U j z x l V Z l T m Y Z Q y J R q B V J A 8 b Z C H Z f 3 W N v K 9 L P 7 s L / 4 U P / 3 F u / i T H 7 + l W t Y D f j d u X f 2 E 7 6 v D B 5 9 8 g p X N F b i s D n i D P r z x x u t K i Y e V 4 M K J J H I s L M x j c n I S 7 3 3 0 I a Z C U 2 p v S 4 y / V p W x 2 Y S R 4 x Y k l g r K U Y g I N J T M c b 1 K Z y P Z P T 4 f s 5 d O s F R C t V b l 3 0 U s L i 4 i / j h F l F P F 6 E U v z E Y n E Q u 5 n 0 9 m W x h U o + n m z S Q R g I 0 e o o W u n k 7 3 u 2 h Q I j I b T m C N z P q T Z y n T g 4 z O N h K 3 5 f Q G m T 1 B S E Q F P J y c k F A t w 0 2 2 r t E b 6 c 0 q O n 2 d S L Z Q p o h O v z T w x l K J I G l p 6 X 2 q 7 J C 3 R G S O w I H y q W E d 2 j 6 y 6 3 X I L O y h 9 G h M I t K E q K d R i U g S Q 0 h 3 N p a k c v W w 8 P 0 x Q p o U j H 0 X m l I N Q r g k M 7 Y j j j 6 d x 4 H j k D R + o 0 I u 1 2 g h u Z 1 B b r e o m t h 0 X S v h X Q 7 b y U 1 Y b R b F O e S 3 l q n 0 G 4 / 5 P U Z h E 9 d I e n 0 a j S Z a V K J P P / m M N 9 n H 9 c / v 0 4 i r 8 N m m E d t M U H n I L e S 0 j a M 2 o m T v Q R y t c g 8 a S 5 N Q 0 4 1 y s s 5 o 1 0 B 6 l f F 3 p 4 D s R g 2 5 r Q o 9 N g l 5 X 6 C V F j a H S 4 1 P S 6 5 l g J Y R p V Q V 1 Q Q 5 3 1 a D y E J O 9 6 i j 1 a 1 z L U 2 8 j p Y a d 7 1 z P 4 a H 6 0 u I u E M 4 c 2 k R i w v T C u a Z C X 2 9 H i 9 m Z i f R b B E 1 + B Y w M z 6 F D O H e / M Q C D F 2 z S v I 0 i y 1 e J 1 1 Z R e r / q s r J O r 0 O N Y r 5 o 4 8 / Q i K T U L W C 7 3 3 w A X Z j e 7 B o r A M u r O v Q 6 X X w e H l Z 9 U g 5 / E 7 l t B q d G m J L S f z 6 w 1 + j V q l i 3 D m J 4 j p 1 q q N T w 0 m l / 0 p 6 5 V L L T a Q I i Y 0 a C z p 8 7 O E z R E C B w W y + G + R T 3 9 n z o d z S L E e j M h v 6 q n f q B w u N / Z 9 Q i T 5 f h 0 H r U m U 9 3 m m j 2 h x t y a T Q t g P l c g p m 8 W Y h J 7 x z V p W S P i y S N Z K I I p u j q 5 8 m V H X 0 s D h U D E m q I 0 T W P 8 1 h 6 m X X E + I q k K 6 B A l K f 6 T F 6 2 f U U H x m 0 g k h K / m j 0 F C O X A Z u T L w U Q v V b F 2 B U r H 1 w a p X I D 5 / f b E s R b S t 1 g e o m R y s X I R k V q 6 y s w h U j I r X x H r Z 6 G Z s b f / a f 3 M G q L Y L e z T W j 0 R / j o o 0 8 x G 5 z F g 0 d L G P N P Y S 3 7 i N 7 a o m D O u Q v n s L W x h c 2 t b Z w Z P Y v d 0 h a e f / 4 5 d B J G e J 0 u B X P m X 5 x V n z 8 U 4 U 4 y m 3 3 6 h Y i a 8 T 3 7 0 t H u 3 a E k y l o 1 J k 7 O l 9 L w + V g 0 H m g c N T W Z t b h b h Z Z R s E N P H j w 3 q N Y o 5 y t Y v r 6 G Q q G N z c R j d L U t W K i g C 2 M L c F v 9 O P 3 q y f M t R L Y / r 8 F / j p 9 B K C f O s x A v o Z 5 q w e w z w O M N o 5 B J w k R l 7 h Y 1 a G r L h L U e b F 5 L w n P K h G g 0 i p G R C I q J I j 7 8 / D P 8 y Z / 9 A N k H X X y 1 + x 7 e f P M N B T F l H P X s 3 C y 2 N r d V I a y u Y I T T R M 7 p a G D u h c m n I r O I n B 7 S L J I H + j x Y v r o D 1 1 i X f D G A T D b 7 3 T U o k U n C u 0 x V B 2 9 2 A 7 q 6 n g + v A 0 f Y C J v T h n 5 X 4 F o B v S q N x l 1 D e N 6 v N j T X P t 9 l Z G J 4 p j f s l o y q x s v q P e B Q M h V U T C q 3 R v L e B p X g 6 K z u o a x / k c b 0 i 0 e n K 1 V y x N z 3 c 4 e G d x z I c M P V d M K c w a 1 b e z B 0 Q q g 3 i n A S r m 3 t V R H q 2 9 B q V 1 T D o N G s h w y d 9 c z L I Q A e 9 D Q t R j u 5 T k I I G O n d q 1 h b 2 s N H / 3 g D b 7 3 y u i L e q V w C L / 3 J C 2 r v Z v P m J s q 5 O m x + M 1 o Z C y L n C W V 6 d T V + W C q 4 m 1 u M l x E t o V g V 9 V o P S z u 3 M D o 2 i x n X D C a e d 9 O 7 G 7 F 7 p 6 A y k / O v j K l s 4 N p H G c y 9 e X L 5 E o M o H s Q N c G x l M P O q C 4 8 / i G H m Z a 7 / M 5 I e x U I R f / P T n + E H P 3 h b z c W T 9 n M 5 S c N k M u L R B 7 s w O b u Y u U z + e g h t P P r 0 M b Q d B 2 r l C p 7 / y 5 M r P x r l J h o p x h t d E 8 6 w A z s 3 U q p P L b 1 d w O k 3 Z p U z E 5 H k T W w 9 i b a z i e s f 3 s K f / N s f Y o q R T M 6 W k q 0 Q 2 a w 3 m c 2 o J K v U i w b C M z 7 4 F w 6 S T S e J b M f U M 3 T i R E 2 l Z I 2 O R P o a G t 9 d y C c i z Y d S x h K q U N m m t S q L k 4 + W U Z Z T F O J V 4 r 0 2 5 l 6 N D D J p j C T i V d v t J i I L A Z W Z 6 3 S b a i 9 B i l C l G k J E z n k S O B a / K 6 3 s V K Z n J D l K f H 8 t e c 2 R o S 9 8 P i 4 n 4 a H 9 6 Z W W N L a 8 7 0 m S J O + S F n G t V Z I J N Y y M 6 V D J V w k p N Z i 5 M g q p X r d H + D l G 8 j C N T f E w M 3 z q W i X F X y w V s L 6 6 o 8 Y z n 7 5 w m p + j h w M R T J 4 L K Q 9 a z t Q U f A n R S 2 Z 3 C 9 A 0 3 O j m D d B L h y 2 j u 1 7 r U J k / h 0 + P C 2 + Q U F 8 6 j X j P i + t 3 P 4 C r H k S a v + O Y 7 m P 2 + Y P h L O n N g o K F w 3 U 7 L O K 0 9 2 5 u w O 3 X Q s 6 / 6 n T q C p q e V M 0 v I p 2 + S 0 v L q k P W 5 X a q D l n h Q M J x g j M u 1 B i 5 M q s d F b k l s 9 s k Z G 0 X T f T 8 e s y 9 + P Q s + K F o C O m q e h P a 8 R 5 i G 7 s Y P x 9 U f W L t m g a + q c F c e v m T W e p g / t U R x b f i j M J X X n 6 O K E b 6 o o y q L 0 s 4 m e w h y d D S m d f J b T U 9 c u U 6 n F K X y W c u p 4 K I A x + 2 2 U h f V m G v z P t q w R V x q n Y a q R S R w a v f a Y O S U x B l v K + B Y T 0 w Y 1 N k X U Z 6 N e t 1 3 q i G i 3 1 0 V n h 2 t Y X R 5 6 j w + / s t s p 9 Q T F Y Y n p u Q m e d D K S Z L q G W b 6 j C x Z 4 k Y Y + x R m g / 8 Y J a C e O 7 k J n m C p q 9 S y V 8 n w h W G 1 y F j o 1 O + M W J w B + Y W 7 K o K 3 O z S I b G c J 5 G X a 5 B d L p 0 y S I G k E u 1 U H S G d S Y 7 c 4 R d / / Q + 4 8 v w L O L 1 4 F l t f Z N H M 8 6 H 2 8 m r A Y m l H x w d O x 9 F 1 I h f P Y v x C A J H T T s W F / M E 5 l A p p Q r c Q w q c 8 q s 6 t X 3 L Q S J p w k d M 0 c l 1 8 + f h d Z I p x x H M x c h i 7 U n h J R D Q 7 J W x c y 6 G U z j 5 p E B y K 8 L x O w o D x S 4 z G 1 D G B z P H H B f I m 8 j d G X Q e 5 Y 4 X O 8 P q 2 H m P u n u I 3 k o n L Z j P w B w b Z y M M i m U n v B B 0 d + b J k D H W M T N 4 Z A 3 K b P Z T 2 6 n R G N h o D E C / S K e x v e o v I 0 Z 5 j 3 h 4 2 7 6 / B 4 j E j F e v Q E e Z 4 D z Q K I 5 2 S z Y z N O 7 v o t F u q R + s R o b G r E 8 D 8 l a n 9 d z i Q x E a a h t 1 U S Q t 5 t l v 3 d m G 3 u G i g f I 5 y + k P b g J 6 u p R y O D G n R W i W T e F D K J C K G / 5 0 2 q F P B w R E 2 r m 4 a 1 Z 0 e H B G j i k T J p T o m L t O D 7 / M b J V z n / G 5 H z a g 7 L G a H X p 2 u o b f y I f J / M l R z 6 3 o G s 6 + F j y z G c Z H i S T m I T G Z L H H 6 d R L 6 9 O 0 X I q G h J H B z P Z E k h 5 c p n U d S T M i 2 2 g s J O g x B O g 7 O E Y X L m 1 V B k k 1 i q K o J z D k a k O u O b R q X c x Z j a r S 7 y W S r 0 5 i a + u n Y d s 9 5 5 6 J t 6 V G J d j C / K W V g 0 P l c b n a o Z Y x f t C D M i V 8 t 5 t K t a N Y t B D L 8 c 7 6 O U T 9 M o 9 a r r N z T t g 4 a f a f H 3 1 d G c 0 i D p D p m x t b 2 N H 7 z 8 5 1 i Y n c U n X 3 6 M y a k J d W Z w t V X F z 9 7 / X 9 Q Q n d G J k O J 5 E l m K y S K S 9 z v Q u v J E B i 5 l X J J V D M 6 4 V R t I / H 4 N a 3 e 3 0 C C K c N Z q i s D n 4 4 T m m g 4 + v / o l x s O E l D q d u s b E W h L Z 7 T J y e w U 1 D L O e 1 6 r E y v x b I W W k J R q I y d 8 k D K s h v p y G r t L E 1 l a R j r O K / H a d 8 D o P a Z P p l 3 w Y O W N H Z N a t 9 s 8 a x i 4 q 6 3 1 E H 6 f U U J 9 T b 4 y h U C z g 9 u 2 7 m A 2 f R 2 D 6 6 Y q R 7 O M + p l 7 y P H n W s m U j y M b i p 8 7 R i K s Z w k K n T O L V Y O 2 L F E K E h C d t K 3 y n D U q 6 e y U 5 c X p R h s h r E b t V Q 7 U q w 0 C 6 q s X 6 s A i C l Y H 5 M s X o s M g C 1 L J t q C m 1 X S M V v E x l s i K 5 m o G c b S S N c c c r C H K x H H L L h I I 0 U o l w N r 8 B e 0 t R p B + L V y e n a d b U B m p 6 r U i o k 2 e 4 H 1 x L g d y o V W D 0 c v c x e k H 2 0 G w w 2 v o o J G q E Y 8 T k h 2 T 9 a o J e m H y Q n l W y g 2 J U e t h U 6 j 2 f K e H O 3 X u Y m Z 1 R G S 5 r e 5 z 3 T G O Q M W r k U w V i f Z n t 7 n K E E J g f Z O t k 9 p x M D U o / 6 k B j b K B T t s J k J e x t 8 3 d 4 7 + m N I q w k 9 s J f R s 7 7 V Q / S l x 9 f R c A W x s z p c f i 8 E U Z N P f n R w O j v 3 L m H H / / x D + G 2 O v H R e 5 / h 8 f p j t e 9 S z V b V K Z G S 1 Z L 6 w Y 2 N D c T j C e h p J L L W t + 9 f w + 3 N r x B h R B w 7 z T W Y c B J W a 5 F 4 R K N I x G C q W 1 H c 4 / P I 8 j 6 z R S q s n U Y E c r k A + Y + R T q i G w K w D h c 0 q O V m P 0 T a g I L G c E S w Q 3 0 q 4 P X b W x 9 f I B K y u O h x b q z U R S r f U d C W Z 4 u R w S P t 6 h g 6 m C y P / 7 Z 9 g p K k 3 k E 6 l E b D y X o / p S C a W R S V T V y 0 o h + V w l f 3 2 0 h Z S v I e + v o 1 + Y 1 C q d j z S i n y n D W o u 0 F b n 8 8 p l y y Z o h g Y g 2 H r h + w c H J A 9 F p t X k k z n V h n 5 c Z J A i G n q Y i N 6 2 7 x M K L R C u X B x M N 0 0 / L i O 1 U k N m u 0 h i X 0 V x U 0 u y 2 4 J j v K s K J j t 0 c a m H Z D W V M q a u B E l G 6 / R O L o R O u V U 0 k D O n Y g / I 6 5 J t w g M t P F M 6 V Q 8 3 F N n 8 z a z J S S H 7 B k U j X b u 2 S y P o Y f L C C G l s l k Z k o b f l Q 5 e R 0 m 0 j o n s x B P 2 M O l v 8 M m t B t l W D S c 7 6 r W j I H Q v w + S d g d / o x / i J h 7 K F l k E P d Y u u 7 a B U Z V T V 6 B M / p F b a X G R P 9 N q M a b c / h 8 q F R a O H 2 5 7 e R y O Z w j k Y y c 3 k K V d 5 7 s 9 T F B 1 + 8 i 3 K x Q k 6 m V z V 2 A t E W 5 s m 5 t p I w 2 f V o 9 d t q Z P a 7 7 3 y A x 4 8 f I z I S g d f r w f r 6 J m 5 e v 4 X t 7 S h + + O Z b c L j t 6 p T B R 3 x N n t F T 6 2 y h X K h j d H Q M F 3 8 0 B 1 t Q g 6 7 X h b F x a W c f 8 B 1 J S p S i 7 U G B c k U i H 3 m W t q 9 G p 8 n P 1 C x G 3 q M 4 B X m 9 7 K d J 9 Y a c q + u I 6 L F 9 P Y 1 + j w 6 0 1 M R I Z B 7 a v g P B 0 x a V 9 J F O 3 8 8 + + w I R u 7 T I u C D 5 i k q m Q l h P 3 p 2 1 q a 4 E t d 9 2 g p H E H s f p w H q Y f j G M 9 G o J v l E X d u / k 1 O g D y 7 F u 5 u + 0 Q S X L O o Q c 9 D L 7 A U R O S / C N B I h 3 U 3 B H j o b t j a + 2 I C d G O D w O p B 7 n V R V B q 9 1 G I V W E O h S L f E S O l G y U 2 v R w g 0 J Z g R V e e l B p Z x c v 6 C B c c E 8 Y 1 L + H i y t K K k M 0 p R 5 s j K S 3 U + 3 z g R r V S C 4 R m Q 3 n J 4 T Q m z s 0 + F 1 C E d l A H Z w U I r 8 v c x C K m Q Y N f W B Q q 9 c 2 y e 3 I / 7 4 3 q b 4 e R q d 6 p 4 h a v o u v v r q O z Y 0 9 6 A p a B F y n 0 C B h s t n a 8 I y Z 0 a u Y y Q 0 a V E Y t a t U i F V z m x B 9 N q k i H b 4 8 E O p / f g b Y W o I G b 1 D E 6 c k / x h 3 l U U i 3 E t n a x F H 2 I O g 1 j x L X A a + 9 T y c h x C K c q 9 Q p e f O U K 5 k 4 t E P q R 1 5 C H o m E i n z C i 2 W 6 g V C 7 g 4 c P H K s F w 5 Y X n E Q 6 F o G v r 0 c s b M e 2 7 h N P z k x g j b N Q 1 D F T e U U L d C 7 h 1 6 x b e f O t 1 3 i c j Z 6 6 v j u Y R 7 + 8 U G H 5 M d h 5 t q q Z C 3 5 Q b 3 V a b z 9 6 B v o 4 Q 8 4 T k y G E R G G n 1 G F G J 6 1 T S Q E 4 b r F S S X D M 7 G n 2 i D J c V 2 V w J 5 i 4 d T M m j p j L V q x X 4 p 1 z I 7 u V V k q E c 1 5 D D J V R z a 4 I I p h L v I L 4 a I 7 T v Y f H 1 K Q X v O 6 W O q p I P L t q x c 5 f P q W 8 k f z s w q u 9 0 2 l x E Z l e / N j P Y O F W h O d W g J w X C U x F C h r i q 0 5 K R y D u 3 s 3 C O y t G e U l X N F / P 3 G t W W O j 1 C 1 5 S D o A u w O X 2 w j 3 a U s Y g c H G s j 6 Y C j g x w P i / C E h + 9 G c f 6 P B + n y c r S h Z l j I 3 p Q c t H U k C 8 X V L G x U k d 6 t Q G v j d b f M C J + 1 q 0 J Z 6 b 7 d u p H E z F t O m D Q u G l M J s i l M 5 o B i r o h f / f x j / P h P / h g u l x M 7 V 0 u Y e v G g q H f j q x g h n x a R u U G a f / P 2 j u o 1 C s 8 f z B F P 0 Z i y q x 0 E F o 1 I r 2 c x c / 4 0 o / L R d h j J u N 3 5 1 Q N 8 9 v A L y C n 3 / 8 2 / + T f I L s u 8 b j 0 C Y y F 0 2 + R 9 1 T x G 5 k K q E F j X c z K Y a h h p T Y x c W X S 4 n s H 5 Q T m Y 7 M e U o x q 4 A h 7 0 r Y P h O g a L l t G 6 q u Y w O K e s j P x Z P F x e U V 3 S 6 4 S H L 4 z 9 A K f f P n m r Q k T q L 1 c / S e H U m 2 E F x W V G h / n g F r 9 R J C O 3 + m l G t a a P f 8 + k n O m m t P z T q P K Z A l Z j W 3 j t 5 Z c w + / y h h B a f m Z S q C Q q S V L z w M o l o 8 r d 0 C Q z H V q t k T N m g G i V l v I F I b r U G x 4 T x C Z f + T k e o K X c Z x a Y R D n M P c k h F Z q 2 k C K K k m n s a G h a 5 j M F g Q j N F r 9 S U 1 v c G x i 9 5 V S r T 5 N X A E T K q E x 1 0 + i 7 M Z i t K K e L k O R s I P m g K W a 5 j h 3 / k v w 5 h l 1 R w n + w F J f l Q j J d J Z g d 9 U C a n t O P 3 1 e A Y 2 Z e S r u I n w r e Q M 4 c c I R O q e 0 b I t B y j q 6 U y T r H 7 e e j 8 F R q h T u 0 x S d e t b C Y 3 C s D H H 3 6 B l 1 9 + B U G v p L 7 z M P X 8 / E l B b W g + e G d L n X I / e v 5 g V l y H 9 1 s k Z J F T 3 G v F O i N j C Z W E 9 A z J M E 8 b H E F 6 0 J s p + I 4 R c D F + g U n G o g P P v X Q K n 1 / 7 E m M L I c x e n I C B f K / V 7 K o E Q m m X a 8 N o O H 7 B z w h u U 1 X 0 0 j K v N f B n O z o 1 7 7 z X b a u W C C M V z + I 0 w h 6 w q o Z I A 7 9 u y u h o r 4 n R x g q P 0 Y d s J Y 1 T p 0 7 B 2 g m p i b M n J Y R k Q 1 r G H V Q y Z X 4 O A 2 O 2 o w p x r b 6 j s O r r Z P P u N p U b 6 o A I 9 4 S V U U 6 m a V n Q a 9 i Q S O 1 g O 7 W B 0 d m w q s g w M w I r 4 T M b J r i k j U O i p x q Y y b U e J h 4 k K d P M 9 l E r l J Q T H U q f y K Q l g 1 e 3 C 4 x u 5 e + 2 Q S 2 M x T H j N u P a j h n T 3 g 7 2 7 u Y w e s 6 v P I n 8 k R t O P 2 6 j Z y 5 h 7 u U R m M Z r 6 l S P w Z G O U v t d Q H N P y l 1 I c F 0 a l F O E T u M D K N d m d B j I Y C 5 f j 8 o t P U b H Z Y e c K 7 V S I T l 2 H 5 r + Q 8 X T F G B y k 2 8 l u c h Z e q n Q 0 d 8 V 7 5 r e y k H v q d K w t M j t 1 O k + z Y p Q m / Q O f l p O m b J U V l T r R S w / 2 I G j F M S j O + t Y W 9 / A a q 8 B R 8 G I 1 E 6 c s I 6 G 8 h p h 0 i E l l D l w 6 f U M c h t d V M h R p F F O B o U M F S A X z a N N b z o 8 g O 2 J 0 B t H l 0 j k 2 3 b M X h 5 T B 6 B 9 + u n n m J 2 b o S H 1 0 C c v u P v o H s 6 9 u o C R m Y h 6 P 1 m v o Q h 0 K m S T j I 5 a T F 4 a V 7 x G Z l 4 0 G a 1 6 T S 3 / 7 p K v y b n J H m i M N L 5 U W a 3 D 4 u V 5 O G 1 O t G Q U W l S P c p n Q t E Z + z P c W Q 6 p G Z a v A h A w j q 1 E X o G H R W Z p 1 8 J 5 w S u X X y d 7 9 F H o t G g K d W G G z D X 8 o i P U G D U W f Q z 1 L f m a 2 I T T m x o c f f o K p 6 U k 1 5 e i b R D a I C 1 s 1 6 k i L E P r g e m T D e n N z C z Y 6 D l f Q o S r u v 7 M G Z d B 1 i c n p J b U N J I s 2 d X K d p u J U s E 4 U a + 8 h s e 5 G i d B g B J 4 R i R z y 0 D X K m G R j V D y / s e e G v k v o Q e I r n j O 1 k Y Y l q K f n r a q f D 2 U Q m e j J Y O f v V 9 S D l d n j O z d y a N W k / L 8 H i 4 s e z S 7 T T 6 X I K E q 9 l G w Y u c e I D 7 u M P G J c h 1 v f p Z d L M o G T l 8 J q p J b s 4 E u q 1 z c r 0 4 s I V R k R J U p J + r z f 0 e P + F + t Y T i 7 B c e Y l n L o 4 p X b u v 3 r w I S x t O p N L E 0 q R D 4 s o Y m D K p / i f b 8 y r 0 v m H s 5 V 7 N 6 u Y f M n 5 V A Z T l D f + s I b J K 4 N T M q T I 0 + V 0 4 p 1 f v 6 d q 5 x 4 8 e K i M T F Z E N j u H x 2 g K H 5 X B j 9 L 3 I 2 0 a M f L Y 0 L R E f 5 0 a V U y / g H q z o i r d 7 S H y P Q 2 h L J 9 T n x H H 5 m Q E l 8 l R L R q n v o F 8 O s + o x v e 3 W N E n t 2 3 m u Z b 6 F q w h 4 o S I V R V A x 1 d K a q q t D I k 5 K Z q J K E V P l L H 3 K K 6 m 3 E p V v j h Z c S z l h B a J y g a S 1 R i 8 N G 6 f V 4 8 P r r + H 0 + P z 0 F Z N O P f y K X z 5 5 T W M j 4 1 9 f b E 1 H V A + l 8 f K w x V s E S 5 K r 5 U 0 N s r B E x 9 9 8 g n G x k f w z j v v Y 3 R 8 V K 3 R d 9 a g R n 0 5 W I w 1 G h Q f j M y o 5 h O W y U b u S Y O a S C O d p A t v R I 7 w F 6 l V E J I v L Y H S h F d d 1 x A L E 2 7 t 9 7 x 0 e h 3 I n D + z W y D X Y G S y / B H j E C 4 l v y d w U M t I s v V l E S M X Z I / H j c R a B q 2 c H t W E D s n l l G o O N J n M 5 G i E I 1 Y n K j m Z F 9 d W A 0 + G s v s w p f a w x A i V 8 D J l T p 1 E k 9 I G u d 6 u k 7 A p j Q y J 8 9 / / 9 G P 4 t X 7 U j S 3 8 q z + 5 C G + k j j G X D / H o N k a d k 5 g 4 9 + x m u O M i D X d i b F p T E z L S 6 7 i U 0 i X U 8 3 2 V q R Q R B X R Q 4 c W I / D 4 / Z m e n 8 c 6 7 7 2 N v d x d 3 7 9 7 H 4 u l T 6 v 1 k U / R X / / g O Y r E 4 H t x f w V 5 2 G / F M E l 6 X B w 8 e P s T 1 W z d w / 9 E D h M e C g z H G + 0 Y g G T q j X Q e D n T y M f + R Z x E j 0 f T N O r o + D x q h X D Z b D 4 S k i 4 g R k S q 2 k 8 T c + T 8 M a N K h i 6 K E k N p L q Y L f S X g / l b A b 2 I B n w m B 3 d H p 0 o b y u f y e P D 2 + 9 i N i J p / i K + v P 4 x b O S b 2 W w W 5 + f P E 4 5 q Y L U b k O 8 a U C l l 4 f W 4 n l S v H x c 5 s f 7 n P / s l F i 8 s w q v 3 q Q E w 9 9 b v q x 4 s G T X 2 3 M W L a r z z Z 5 9 + g R s 3 b 3 5 3 k x K z w T J 8 r g R 0 G h L E G i E S o 0 3 m i x 2 M P e 9 E 5 n E X o 5 c s x P z S M H b c u w x u p 5 G n 4 Z g Z u S w M M f s i Z T n N a o u k 3 T Z I U V P E k A Q e a v p a 7 H 7 B 1 z Y t x M 9 G B O b N T 1 o / l j + g N z 7 L r 8 l X W v T i x c Y u 8 q s 9 a C 2 M o C k P W h 3 + X l d H f t e D 3 W d B a N 6 P 6 P U m w p e o K O R O I k K W N 7 7 I Q z 9 C B X D Z 0 K W j q D 0 K 4 e O 7 P 0 e j T i J M B T w 9 c w E X / i I E j Y 7 m X u 3 j q 4 + X Y G 0 7 M L s w i 7 H 9 m k M h x m V 6 b p t T M o s H R i b 1 a L l c D g / u P c S F i + d R W G H k o z M 5 9 c a E c j o S M f d W 9 l T f l 4 H 3 d 7 g w V v E D / r 5 4 / F Q i h U K + g L l T c y p a y f 6 N Q C M 5 2 + n P / + L P V O F r 4 g 6 h 8 2 I P X U 0 X h U J e V Y l X q 1 V s E K q + 8 u o r k P O W v k 5 2 7 i d U d + 3 C a 0 / X R B 4 X m U K 0 + z C D f l 0 O y W 6 o 6 u 9 m q 4 o J c m V x G I e j 1 + P 3 E 6 q 9 p Z K t Y O n a C j J I Q V u y M R o J n C V j l a m z L Q c j I 9 H K e h W O C R 2 i h S R q 5 S I m Z h d h 5 X V 7 H D R e r s + w D r B a q 6 l z e v / d f / t v Y D Y R 3 q Z 6 M H i 5 t h r C d Y 1 W b X a L y s m e n J Q 2 f S c N y q z v Y n F s G y Z i c I k g h q 4 T j x P k H s v S n 2 O C d 0 a r z k G V y g L J t M n A R 0 k 9 y z i w o V S I y Q 0 W R p J D 4 3 e l T y e 5 V M T M 6 y G C w o S C P 3 t f 1 m F o D y Y c 6 a a i G J 0 a V + 9 3 W B 6 + u 0 N o O a q I q j Q R S v p X I K J k B 0 1 d L 6 J X 2 w i c Y d Q p N N R e l h w U L Q Z k N J p h D l d J c v n g 7 m c Q X v T A N l d X d X o S F V O 7 P V g J b T M r D F + W H K 8 j C G O w C N t U h 5 G s h n d + f h W X Z q 7 A Z Q s S L j X R K A t J l q Z H w O G x w B F w I L 6 W R o 5 e O q 3 b g R x 0 M D Y + p g p m x 8 f H s f 7 V r o r E 8 9 + b x e r 1 d X z 4 5 c e w u 6 1 4 8 4 + + r 8 6 S G o p 0 w r 6 r x g 8 3 c f r 0 o v K 8 s 7 M z K t p J f 5 D 8 k d M p 5 L Q / i V b R x z F G a z 0 8 Q R m 0 o o V r z I F k M o W f / v T n + D f / + l 8 h E H z 2 6 O a h P H p / H a 4 J K 0 b n n 2 5 G 3 L 6 7 h 2 5 V r 1 L T Z f L T 8 h 7 X h w p s H 5 H T N b R I r d Z x 7 k d H y 8 7 k 3 v d u l h A 6 Z V d j w a T e 0 x j s q a 7 b K 6 O v w e b w Q a / t Q 2 e 0 o N 2 S o 3 + a a J a I Y D o k C M T 1 p U I W s f I e m X V B 7 c E 1 y Q N t h K 9 V O p S + R o 8 / / e M / Q j f d Q 2 Q y q M Y 7 P 0 u + k 5 B v z J 2 B 2 y F K K 7 b O + E E e V a q 6 Y a r 1 C R m k + N W P d r + G p q Z A g 5 I T u y v q 9 2 K E W c J b r E Y 3 6 l V 6 D E 9 L c Q s x F p F O Q 8 4 p o k n E 5 K C 1 E q p r L t g n m / C c 6 8 E 2 2 V J l K 2 Z 4 l R E f F h k o k t 5 O w z w y a C I U r j V 4 T U 8 N 0 I w + S q v 9 L J m X I A W i 9 q A O t b Q G t W Y J 2 p Y L 5 U I a o Y u j M P p l K L 8 4 g T a N s g q / K 6 Q q 5 K t x G q e 3 A v e p N q G l F o U l f s J k B x l e o 6 F t Q t h 7 B j 1 T B d M v h F W p k s y R s A V M a s Z C g 5 H h 4 d Y S 3 8 u L S y 8 + h 8 8 / + w I X z p 9 X Z N s V k s 7 j r p o l u L e c x F Z 2 C + M T o 2 o G g 3 S 6 i h c W w 7 9 6 9 R q + 9 8 I V Q m y T K k W S F R O D k 5 4 r m f L q o T H J m C 8 x J h G B t v n d N v Q O O j G N z J E w o s M I O L U w g V Q q j X D 4 Y F D L s y S b K s A X 9 h x A 4 q H w k R s J 8 f u m B o 2 W k b f c w c h F J 8 K n 3 N h 7 k O b n 1 u E Z N c E V P g p n N 2 5 t K c f l d L l Q S J f x 4 b V f Y 2 N n A 2 + / / C a C I w F 4 Z 4 3 I 7 z U J J G S e R A j u E b u q q n F G T B g / G 8 T Y q R A c W h c m H W c w N u b H q 2 9 d p n M 5 j V O n z + D K 8 + d o k B 5 V o y g H i T + r C F j k O 2 l Q c y N p h k / 5 1 6 A M R l N 1 I v c g C r 1 s I H p 0 y D 8 g v N m s k 8 s M B l X K E P / K q g X 1 G q O N z o R 8 o q a q K p o p k x r y I W 3 U M l 6 5 s K 2 F K V R T c E 7 m A Y S e 1 6 p O X O E R J i 6 m D L o 8 b k w i + d 0 y r B 4 z D B 5 G P Z V M a K m / p R J c j s O p x j v k B H b 1 P i L C A a S G r 6 9 p o 0 4 i P 3 U l A q 2 N U F L b Q 0 9 b I I w 1 I 1 f 0 g 4 g V W z c I Z 8 x F h C 6 Y q N B u G q M Z 1 T 0 D C n t F j A e n c P 3 u d c x O j 5 F X S e e u U U U N k e F n 1 X t 0 E P E M e j m p h u D 3 b Z J M Y I y l Y s l m Z 3 o 3 j R a h T n q n D L 2 n j + c u X S A f e g Q n Y V q S f C i b z y G 2 l y B x 9 2 K K / E n 6 h 8 K R Q 4 M n J T g M / v V E l j / a o z F q 1 E n 8 M m W o 3 5 N W G A M a 2 S Z u P r q p i L 5 U c Q 8 N 8 L i s X 9 + C u T 8 C O 4 O T N I 4 e F m k Q N Z t k + K Y F J r 0 Z 9 r B e b c D L e b z B G S + f N S M + k Y c n f D D K T U a X t V J O B C Z d 6 O s a a B m l o b G l 2 k W k m 7 f X l P n j d U b E H s b P 8 U P 3 L 0 u u b 5 g V F Y 7 q H X X B F T G i E u t D z u g a X W A 0 s p q V Y z E y M q a T d b U x P R w T J / C 7 R 5 T T b X f V f p W 0 g n w n D c q g 7 c B u r S r l l i x Y 8 S 6 j R o v G Q y X S V A 3 w k M + M n p F T y O l 1 s m m G c d 5 I o A m f N Y w e Q 7 / 3 c h u u G R 1 s E 2 3 Y Q o w p o 7 z Z i p k 3 3 U X k B R o Q u Y / U 5 w k G F p d o R U h F n q d V Z y C x x y l + X o h Q 1 E 2 w l 1 H b w D K 4 e c D f N M i l M i h n y o p z y W k g M v P N b P T S y + a I + U 2 o 5 8 o I k 2 Q b d Y R L B S N a b e l x a i J z r Y y e L Y P I F S t s 4 L X T U C W Z 0 m w U U a C R 1 v j 3 e n Y N i 6 f n 0 a j R i Z S z + O j D j x V R l k R C k f z l n X f e x S t v f A / t o h 7 e g M z e H s d 7 v 3 4 f F c M M o y 2 h z 1 4 V 2 V g B D z I 3 8 O M / + a E y N D m h 7 8 a 1 G 5 i c m k Q 8 l l B 7 L w 6 Z N x 4 I q L l 4 z 0 o l 7 z 7 a U 5 2 5 h p 4 T M 6 + 5 n h i M H K x W z z R g c f G 5 T I X x q 1 + 9 O 4 h S N D r J o B 0 2 L I m K 1 a g d 9 v E K X I G n U + L S C S D 9 S z K 2 u p y u K q 5 V y Z d o G H 4 k H 2 f h m Z U p S e T V d I h 7 9 / K o c i 0 E j c j Q m 8 C 8 n Q 6 r y z X 6 B O f O n 0 H + E d T G s t F I i j B v Y V T 7 5 h S 8 M q x x u 6 o a S f N 3 5 X o k I s k 9 b H w e V S V d j Z Q e 8 Z U s 6 v y 7 G G 0 g u p R Q i Z 5 y 7 D v Y A m + j c b g s V F l j R e 1 y x z 4 G W t q M I q e n 3 h 6 B Z 9 K E t s z 3 5 Q 2 2 C T X 6 w i + s D l j L j B W E L M 5 5 G U j Z V m B R j E V j 6 K o k g x x r 2 a V B h U Z H l e J K I k J + b o S b Z i E e 5 2 R j 2 n 2 Q U F A x O D u o p J B M Y J s M T A p Z h 9 F M c H g 1 Z k A p 2 k K H E c M 7 5 V T V A r M v j 6 i y p C J 5 V f J x A a V s g a 8 2 Q W u u Q F 8 t o E 7 O N f v K I C p K 6 n 7 A A f m V V Y M P b 7 6 D b k W D 5 5 4 7 j 1 u 3 7 6 N Q y c E f 9 u P M m d P k l i Z 1 E t / O 9 g 7 e e O P 7 C A V D a K T 1 q J c r G F s M I 8 x 7 v H X 1 Y 2 S W 4 9 C Y m k j 2 o v j R D 3 + E z F I N q Y 0 c x k Z G a K S L N C K n W p u l p a V B q Z H W q h I Y 7 R q V O F U j b J V 6 O t 5 X r K y y c 6 l H M v u 9 h K n v + Y 8 k A 2 R 6 L n q E W 3 L q o 8 W q K t b X 1 9 f x 8 S e f U f k 1 K m K K 8 x r 2 Q F W r a S p f + 8 g Y g a H k 4 j k w 4 K m J r D r 6 q 2 5 B D p H T Y + 9 R A m Y L H V q R x p v W I p / M M 2 p o U E n X o e + 5 C U O l D X 3 A l x / x f n Q 9 P f w + F 2 Z e H K U R d 1 H L d I 4 M u v w m 8 T P a 2 Y l K J P q V N g 2 k C R l M X O Y 6 Z 7 Q o 1 W K Y f y 3 C 5 2 x S B 9 S F 5 j 0 q a r n H z d 8 9 g 1 o c 2 4 H M Y 5 Q q g u i H O v i u t O C b p x E l 6 S U Y Y q V u S s q R p B D Y Z O i r 4 S Y u M 6 O R x Y 8 m v X 6 p 2 0 e 6 b I H d U h O b Q 6 3 m 5 s I 3 k L j R x u T C A k x 2 M Y h B m 4 R E G i 6 J U u Y T h V a Z X + 9 h 9 t X B Q E Q R i U o S z Y b G F F 9 N I L 1 S I v T p Y Y b Y X L z Z 4 + t x w g + z G g I i 4 i b e L 2 x 1 Y H L 3 U N n J o r W r Q T n a Q Y / X 5 Z w i 1 y r W S Y D l h M U B 1 5 N O 0 r t 3 7 u P C 9 H m 4 T D P w E X 5 d f u l l 1 L J l 8 g 6 v S h B M T U 2 p s 2 G D o a B S b t n A r S Y M / N 0 8 H t e C s H Z j M D V s e B i 9 j z / / y z 9 D 8 n 6 T c K i E y V M T / B y 6 n F I X 1 U w P g e k g J k J T x F o k 4 V Z G h U Q T j V y D x L 6 j I k 6 3 2 2 D E c q p q a y k y n r 1 y t L N W R A 3 g d w 6 M R a 5 F + N Y I j X Z + b l Z 9 / f n n V 2 n 8 u 3 A 4 b G r W h Y u R N M E o X q / S s W n b q o R q K I U 1 D c Z f 4 F r w M + Q 0 x P U H S 5 h 5 K a I q P o z O D v S 2 r m o J k e m 0 J K I Y m Z 2 A 0 U V o X Z Q q / A o 2 1 t e Q L d L 5 m M i T n F 4 6 B T o / H Z + z 1 Y Q i I 7 X e Z F C H E X w b k e K B 9 E 6 e c J Z O u q O H j p + t 6 g M J J y N z T y d T 5 P 6 / U w Z l 1 B G L d i w 0 E g 1 h T w G 1 Z B v + R Y l G j D T 2 C p y G a U K r A j R 8 S H p Z l E N 2 I A c J y 9 l C V h v h n L V I b G t C p U 6 4 1 b Q T 6 h l g L D i J x f l 7 9 P 4 d b U 0 Z 1 H D g J b + 7 / y 5 H R b C + w U 3 4 S A U 4 S W T / K b 1 S w / z 3 R 1 U F s 2 Q A 1 W 7 / U k k 1 + h 3 e O 5 K T 7 q W a Y u x S E M 4 5 O o L J H g z F O d S 2 T S h s t u i N e 6 r 6 Q U T O U J K 9 j X e / f B f j k 1 S u j h u p a B S G v p M w Q 4 P d 1 T W M n x 5 7 C p p 1 t R W U d r S 4 / I I c A e r A t a s 3 0 O w 1 4 J 5 7 E Z a 8 d K 2 O w + I m V / P Q 4 Q T 5 G k Y U g U M G P a N G o q F G X v t P M d o H 6 A z 8 / B m d T y 1 P / r X G 6 z P 3 M X X x g H 8 8 S 4 o N G k V d D v C m Q h p M q m l x b n Y O T q c d n / 3 q N h 7 c f q h O C T E z G p Y y F V j I p T J b B S R W M u S d h L n N A j q E t + m t M n I 7 T c i R q X L k j 0 B F O e B A U t 5 J S R A 5 9 H C T 8 7 S F Q 2 7 n k K E R f X n v C z j 0 A W i I R D x e F 5 w + G 4 3 J A D P h f a v a g N 5 s H L T N 5 3 v U l 6 Y q d C 4 T 0 k l H Q I X 3 3 2 9 p 1 f w + L d c k S b i X X p I p t y W + h x k j F 0 1 I r 1 b R q e j o z O 0 w W P t P J 1 Q o 3 8 5 U / 0 D i s l U x E 9 m l Z S U Z 1 t u K f E p 5 j o g s a i q 6 j v R m E 1 u 3 d t H K D / j V U G Q m d 5 f 8 S Z 6 4 Z N E 0 u h o 8 N i q B t w e f k x 6 s w a i k 7 d E D D 4 x J h r T I 9 q 8 Y w L O E T h o 9 f Y U A c V i m N B A p n J R h 8 4 k H F Q Q X b c q T i T H J + 6 r 3 N s n e 1 u C 6 h z L z w h j q e z a U m y k 6 V q k 2 6 C C X 3 Y X 3 l Q z f r 6 P 6 s g 6 L Q C + B d q M L I 5 h 7 z Y e z b 8 9 i 6 i U v L C N S c P s 0 V B K J P c o g S m i r 9 q r 2 y q h 2 q + r h j z n a v K q G 4 n c n i c F K h a p L p b l A 0 g M R o p 2 P V V G t Z T F x I f i N x i T C o K Y G u D S a h G U 0 r M 2 8 U X G M 7 H I R l + d f x l v f f w s z t g V c X / 4 c 1 7 Y / w Q e 3 / h r l a k r B y P B 5 E w 2 Z x l 2 S U 0 D M s I x S 6 c 1 t 7 O 7 u q o E r m Q y 5 K j m T Z 8 K K z b u 7 g 8 G X z T o + v P M h k t U o n F 4 7 v N M W / P B f v 4 0 L r 5 + D f 8 o H z 4 x T V e W 7 y I s k 0 S F w 3 M P X e G b t c M h J K o S T M i O + R w 5 m d N O 9 2 t q I P y z T 8 G o Y v W S G 1 e 6 F 8 6 w Y t R 0 L h H l S 3 e 8 n Y k o t N R F b S e z f 9 Y F 8 p y L U A o 3 J Q O L e q R C S b I 7 C e a o J 4 / 7 m p S h q b g s I L G p R y 0 m L R B E G j V n t s o v I U P m + r o W u t a J e O 4 R k U o p E p o p G j A z l T I v k n V 4 3 S q 4 W G E C 3 r 9 M S D T + 6 m u 7 C P y I 8 Z / 9 1 t J P o j T q a 9 Z o q J x o e H C C V g / J H I G E m 2 g W D D G Q 8 s E i 9 X M f O z Q x K 9 K K t d p 1 8 R I / y A x + C L 9 d U d r G R N A y a 2 w 5 d i h j t 9 v Y 2 R k I R N X N v C D m l S T C 9 U W V E I y f Y n 9 Y k U i v U U M / o M D c 9 h z y N y U 6 v P O q O I O I I M w L R + d S o r D 4 y v 3 0 Y O h Q 5 w 2 n 3 F p 1 B y 4 L J 5 0 N H K z L q F l R K e e g Z G d M x 6 Q l q o Z D K q 8 P l v k n 0 h O V y + I O t 3 y D / K a r 2 l V o v j 7 X E Y + z k t v H K 9 1 / C j 3 / 0 A 9 Q J M e / v P F T H 9 s j I N j W f Y c K t + q 7 W t z Y Y W d r I J Q p U e B 0 e 3 l / C n X u 3 E U s n 6 F x z W I + u Y W d n F 5 V y F X / x F 3 + m S q j y h Q L G x 8 e e r N f X C l 8 i J 3 t k 2 s B K z Y b O x p Z q f o y c s y E 0 H V A Z w O x W C c E F F / V y 8 C v O i B n 5 F R 0 m X n C q I 0 + r 5 Q J M D h M 6 L T p S o w 6 6 / + 6 / / 4 8 / 6 a t s 1 z + v 2 M 1 1 R L w S C f p I X O + j a d q D d 0 Y U c g D K Z D e / t U 1 P s V h T p 0 L U k 4 R I T h k Q Q s 9 i N a K c q t B w C D H c b r 6 D b J v K i R k a 0 X 9 s f p K C P l i B P c C I 5 O h C W 6 O H 7 z A + f c 2 J d y K S 0 s 1 t N O n p D i K C f I 6 G h j t y N v D E Y E R k o I o 0 C U r E S z 8 u Y v S 8 T 9 U D b t 1 K o r B L O D o i m b 4 Q a j t m l H e 7 c F + s w e s Y h Y H Q R w 6 B 6 2 u 6 k A P P h i K 7 9 Q G / H z / / 5 S / U w E V J 3 S q h E p S y j H K M x o e H e G 5 8 m V H N d D J v o l 5 h a G 0 4 o e v b E T l v Q 2 m D k f p V t 2 r k E 1 G Z 0 1 g Z r Q I V Z r N D b t B Q P O W w M Z V 2 6 p C j W K V D 2 T n d h c N G Z Y 2 T K 5 q s q m X 9 8 M m C z x J Z + 9 s b X b g I p Y K L T n x 6 9 X O 8 / P K L q l x H l F 6 q D C Y W R 6 H J a F C s F J H O p 3 H 1 y 6 / U d V y 7 d k P t h Z 0 6 M 4 e g b R K j p 3 y I + C J Y P H U B V q 0 Z s 8 E r 8 L t s i I w F U a p W o C + Z 1 M C Y G z d v 4 d T i w j N L i U T k U A q Z e b F O B x Q n d 9 z d y M O f z M L m N W D m e y N H p j d l a b h d O 6 O b 7 H F Q p L k x v Z e A T K Y a O e N T Q 4 O E H x f i d S S X y 9 D 9 D 3 / 6 7 3 / i q p L Q M e R r u G j / X H I q l I P B 2 E B u k 5 C s 5 M L I S 8 M F k Y p s P a O K F s V 8 C q 5 J u V n i a Z u O i i t n J j k g p y Z I P 4 o M 4 R f c L 8 k G S T / L n 1 6 v g 8 a u C / 4 L N C 8 d e Y v G q q Z / O h 0 B Y v Q a L N 6 v W f h 6 E 9 m d w e E A Q y n G S s T O J L m O o / s n g w j G 6 E p F L 0 f p u S S 1 u i z z 4 R h V z + v g 8 r m o p C 1 C T 3 r Q N y y q f U B E o K c 7 Y s P e r S I S 2 1 E + V L M i 8 u V K B V 9 9 d Q O v v v q K S k I c 9 r g 7 9 2 I w 9 o O E V U X V c b r 3 k O v i j B D 3 7 6 n K 9 E 6 t i 2 J 9 n a R 8 A s 1 u l j y g w + s F X x d H m R y r n j Z x X d r o W 5 p q O 2 H s 0 k E K X K S w S 9 6 g t 2 H 7 8 R p s E T 3 C M w G V 5 f N P u u E M W R F f q j G i H m 0 L O U l q T Q 2 m w j q k V o q w h w x 8 T w 2 + + O K a G g R j t 9 o V J 5 L P D c 8 F o U 0 H M T H v w / z p W a T T a b z G + 5 6 Y o N H R k c h J 8 l L y 4 5 I p v k Z C Y Z 1 R o R h J U J T 3 6 v A Z x s i f N c h s E A l s b 2 H h 7 O x B a 8 Y h e X / F h A 1 G o J 2 t I o q P d s k r q z C Q B 7 u 1 V U y / E l S n 2 6 v H e E h K 5 F b w m E l H D p y N 3 S d R i j x N i p 7 5 O 3 I c q h y d a h v l f c y + 4 Y V 7 o o 2 J T g P B l Y e w b a 5 A Q 6 / / h x T Z 8 L T a B J q R / + y O w H d B I J v 8 N 7 i J T p f A b V 2 H 8 P O D R V L R w N O D j p 5 K 0 7 Y i u 1 5 Q / U I C + Q 5 k s D K a u o 3 / p 4 X b O K H 2 m + Q 9 3 S E v Y 3 2 T D 1 N K / L l g R + n O E 4 n e r h A G H Z T R y L 6 Q z e F F u 1 X f / 8 7 T I u c 1 a f V G h C 7 2 M f O n 9 O 4 j B p W m 1 / Z N q K Q 0 G J G p T B q Z + i o p + 4 E D k y z Z 9 O t e p G s x / M P f / y M + / e x z / O w / / U I R c a v N h p d + c g 3 / / n + + j y r J t v A a q 9 H L 9 z E h t 9 5 U I 7 P G L 3 r R a K f h D 4 9 C 2 3 W g Q 5 j l c o Y J 1 z J K y Q w 6 C / K r O u V t X T N 9 2 K c l I 1 Z C 6 l E W y f z S E 2 M S 7 p X b p m P t 6 m l s V X 5 O R F W U H 5 Z y p k I U w J / v 1 7 o N R b 7 O y w C X j R z k E G u R b n / w v g a b H p V M C V P T U 6 r 4 9 v F D G b Q v f H c g k t H z n + 2 p V h y r 3 o r L l 5 + H 3 T F o i 5 c C 5 H 7 D p K C V y O 6 j O B K P 6 g o + C x 8 + 8 / Y c p l / 1 o 2 G q Y 7 V 0 T x q z 8 e G v P 1 b 9 c Y d F G h f D W 6 s Y z e 5 h z l L D 2 Z f C W P w j R s C 3 g 5 h 7 d Z y G e 9 R B D q X T 0 C N 0 7 E A B i W A d X r 4 4 z 8 O y X W h D 9 z / 9 j / / x J z I y 2 E + y J u f H W g x d W O I N a A s 5 1 O l F e L f 7 L / + n k y l / D j Z C v r 0 P G V v m s w q a C c y T K g T h Q / G v + t D 5 S o M 5 a U r 6 / I k F w c k A 1 m 4 v w W E f R 6 N W 5 M 9 t f A j 7 L 9 k X m X 8 n n a x y N I t E O o F k g 2 h C m / K Y 1 C B I a V O X 0 x 0 O i 8 C 1 W l J P k s t I Q s W I 3 k 7 B Z v G h p o 3 B P N J V 0 e + 4 y A L n 1 3 R q O m z L k u R V D j Z / 5 X P b W Y M 6 p T 4 y G + L X J l 6 H U X 1 / K D I t 6 f 7 S I 4 y Z T s P c c s D n 9 i K g n 0 I s 2 s E v t / J I k b + c r m W g b / e U M W g b P r h m 6 Y h I p I v b O l h M X v h P a 1 T L u 1 R q y z m 0 y f W M G r n m 9 n m p 8 I x c m i K j Z 0 8 d C y q d u x 7 v B F q 1 D t d b j 4 2 v 9 u A L R F D M t W H 0 8 T 1 X D K q 4 V 7 J q h 0 U O h i 5 H 9 X B E d E 8 M U a 4 9 d a e L 5 F Y G + V Q C r Y y d n 2 + E k Z F W Z k L I u D O v O 4 j 1 j R W V Q b t 8 5 Z L a m D 4 s U o K l t / X V A X i Z 3 a z q 2 c q t d 9 E r O 9 W 8 E P R t N K Y o o 2 8 f c 6 8 H 4 W Z U i B N i a R 0 t / P R n P 1 d R 7 e L F 8 z h / a R H v v f 8 B n H o n d d m C x G Y C p W R T D V g J n 7 V h 4 m J I H Z o g 9 3 E 4 K p 8 k p X w J l T T 5 K H k y 6 d E R k Y l M e m v 3 y T i 5 W F G L K Q / 1 9 H / 8 P / 0 f n y Q l J L M k r d q y p 2 E 0 E P c n 0 r D w Q i d G G e b 6 N d h 3 M w i T f F U I W 6 b o u H t a g 8 K j v 6 s s j E a R + t Q G v b s K / 6 k B j x D g J t k 6 m Y 8 g 4 3 P H X r L B p J E j M a l E q k R I T I 4 w Z I L e K U + P l Z D m M S u K i S y 0 Z J B q F g I l t p p U k F D K S k 4 S K Z T U d J 3 o 1 n u o c u F l V o Q M d 1 y / G s X I f B A m g x U 6 D Q 2 P F 9 I L J W G z O 5 S R S J u I Z M 7 E 7 I e G I d m s p j F D w x a j l a Z F 4 X H y U x P q 0 c H a m l 0 G 9 b 3 D x q R E F L 5 K x U z v 4 P S V G Z z 6 3 q x K G c u e y j + u V G R E O f 7 9 4 i T s x h H e X w P j 3 5 O N R 7 v 6 I 0 X 1 x V h T d S M P R a r L s z t V e C Y M v D c b W p 0 0 9 H 0 v H O P A 5 K W A O p b G G u 6 r A S S G 7 g h K u Q I 2 G Z n K N t 7 f V g 1 G L 6 G Q Q K A T p N d o q 8 z k 8 N T F p c / W 1 A a n J D V G 5 m m U x S Q y m y X k 6 U B a x S q V k h C 4 0 C T s t e N X / / B r u B 1 u h A i P D i t 0 o 9 p E h p G n 3 6 S C 2 u p 8 n 3 E i j h r G L 7 l J 9 j u E e n 1 1 C J 5 v 1 o l k K o m 7 t + / j 8 c o j p I o p / N E f v Y m L F 8 4 z K r t Q 3 K x j 2 j u H L x 9 d g 4 N G 5 f H 7 1 D F F / j n r k 9 P j v 6 0 I t L Y H 7 G i b u c 6 m o x F Z M r W Z V c J N Q j 0 R i c Y W o z j Q Z 4 g 0 r c 2 / O o b I G R e a 2 z U Y 6 K 1 H p 8 d U f d p E X 4 f G U h J h E l v v 7 h Y 0 1 U F a + R s M / k S Z D y Y Q / Y o E G A k u X p j G E l b e X w x H q h F k Y q e R h m L X R h R E M s O j l F F + N h S d Q Y P A G S P i k h b u 2 t R h X w J B R F l 0 D T 8 m n 3 t 6 E 0 5 k 9 3 4 c 8 Q d V Z D J b M B M F a v n g W n k d 1 r + I 8 Y s + L K E e w 1 h d w Q U 5 z 9 W p G 6 M R t Z S h S H O g H N 0 m 8 H M o t W w L v o i L P 2 u q B R d D E u g p T Y s G X 0 + 2 0 5 4 p 7 b w G x q 4 F y W w K W h t / Z 7 9 m 7 + L l S V z 9 v 7 6 M v / 1 3 k 9 C b a w h e 7 G H u + x O q X n A o e l X e s / / F v m z d i m P 0 v A P j Z 8 d h D l X Q b v e 5 R u S a B p t K 8 E g G S + C U T q d H q b Z F A 2 l j l P D R s 5 X i d e p V e v i w y H Q n e b 2 I 3 q K j 8 0 i T m 8 k o Y 6 4 T C Z q c v i g D Y l Y / z p A D O w l s d G i m C 2 g U e k Q / 5 E v u J i p 0 K n K d v Y I O m 5 9 X V K G p S I s G u n 2 1 i G o n y W f t R H C M U S T I a H J u T P 1 c 2 5 M u a 5 k j 6 E K 1 W s G N G 7 e 5 V k a c m V r E X / 3 V n 6 v J S 0 6 X E / H 7 W T S K X V z 4 8 S n 8 u / / V f 4 1 H s Q c w + / X q + c v v / i Y i 9 9 U o a K D 3 u B A + d q K m i H + c v F q g s d T y k a r I H C C R I x H q J J F T H W S A o Z S s O E J a e G d M h E F W l e Y 1 q 2 J R 8 o O 9 P C F N G i 9 d d m I u 0 E G b R l B q f j N U 1 L Y b s K y R c 1 i 6 m K P i G H V c O K q o t E W I 8 a h K B q 3 j y S n j 6 n f 4 3 c M i 6 c p 2 p U f S a + F r 7 D D Y + + Q x O U R X Y u h X n R h 7 w X q k O W 0 o M m S x m b F g 6 h U 3 v B H P Y N 9 H Y J / M T N j V q s O d h 9 J r c M H 6 b b Q N R Z p S V R m 8 z D A f p N 0 H I k o q 4 8 I 8 M 1 R u o + x H y Q r L / w + G p K g W b 5 J p y z E 8 L t L r 9 F H P d x A 5 7 c X E 3 A Q + / f Q z R M J 0 L t a D 9 5 c W 6 8 x 6 S 5 0 N l V h L q d 4 r m T c h I n x M x h j L a G k R O f a m l K h i 9 O y g 6 l s G q h T j U p H f J / 8 x I 7 k i g z r t 2 P w y i 6 k X / W o u f H Y v D a e X a + V p o F z I k n t 6 k N 0 i D H + 8 p 8 Z e 5 7 c 7 y O z k k d s p q p K g e l k D Z 0 i P 2 E 0 i G a n u z 5 C P Z r P k c z 7 I q S f e M T 6 / c A B b P S 8 S H T 6 H C S e s n j Z S e 0 W Y / H 1 M L P A z V x k 5 p u 1 4 9 N k y X B E z Z q 9 M 0 5 n U s H U z h h K h b j 6 Z V Z O C 6 7 w f C 5 F B f r c A g 0 u H + / f u 4 4 W X L 0 N f J S y e H Z z W u H l z B / 2 6 A 6 f e G o w K k M 1 x q S f 8 6 K O P V S u L c K R v g n i H Z e W z X T 7 z D r x z A R D g n C j S r l P M 5 + A J C X K i 6 l D l v 9 G g R B J L W T V y K j w x o g 6 q G o p 4 O b v f p u b T N Q k 5 J N U K v R R J 2 u A w k e D W j g F P f m y 7 X q X y k h 2 1 6 w g R b z t H a C Q d R h z e s I H v J 4 s h k G g o k u J N r u d p w E 9 z F p H s W g E 6 v Z 6 w Z 2 A 0 k n L 1 j D t R i x k J i 2 x H U q B D k f b 5 W k q P y H M 0 2 G M / X / u E X p J K N Z y t J y b R a B W g a T u g a 1 n R L l O R B R b R 8 A / L z v U U t b 6 m x o e J g s v g l 0 E q 3 c N / V Z V j k D n r J i p E s 9 K E H M d i s A 6 y X F K N o N M Y 1 W R S O j x 6 4 b I 6 J + k w z 5 D X p R k 9 3 O N 6 N b i x t K m n k r d V V K 5 X x M i 9 0 J r p 3 P Q a 1 Q A o V e 7 S I Z z f b t A Q s q q A W E 4 9 l w E p M p 1 V N s 7 r 5 I l 2 l 1 V t f M r g F j m Y X q B y o 6 R B t R E n 3 P X A N S H G b E H k r A d h O Y S N N l 6 O G s k n X Y h v x W h M D p V M K U + O Y + 6 U B 0 a r A b u M 8 v d i B j T a W p Q a h L 6 8 J x k J l 2 w Q O h H u Z T c 3 0 c 4 x v v O e K 3 H y D j o m C 3 m b G L 5 w q d C s H + 4 x C z I b J S S W i w i d d t G w o 9 Q P M x 1 o S 7 W i e 3 U + G D U u 5 W g l m S K D N C e u O J 8 8 b 1 k v O V V e q s 0 / + / R z l a a X l v 5 v K + m N P G Z e I R K Q c 6 6 O q / G + S A d D o 0 j Y x 2 i 1 n S W t s P e + 2 a C E n B e 3 t W p m u A w j O T w j / L B o T Y Q o d R c q q S Y c r i b C A S P a a + v A 5 i 6 6 p R x 5 C b 8 u p L B 1 5 y P 4 m 4 S K Z c I g e w c 9 w g M j I 1 2 O s F I O B U t v l u H h Y g 7 r x Y q p M t o 9 c o E T 8 K + E Z Z O B U c n J h 3 L s r i X d 7 Z s + O G t W F l 1 O Q d y 7 k 6 M S O D H 1 v Z M P C i j u 9 T B 5 R e Z v 0 w O B p B 4 5 a m A L b Z P s y l d g 1 4 + g 3 N / h 5 x 6 d k p T b b G P m e 2 E F 8 8 T Y B p B w w A W l I b H G N d T o Z T a F m Y Z p V y c A G r R m p B k t v H J E p Y H w S d v D z t Y 2 l p d X M D o 2 q i r D D 0 t x t 6 s 8 u t 1 n Q 3 Q t S k X t Y P S C T E J i T O 9 6 E N 9 I o F d x o 1 K L Y u 7 V U U Y s F 3 w z N q 6 n g 4 r Y Q 7 3 Y R D H a R D n N 6 y l 3 y Z W N a n 6 h D H p p V W i M 1 E W 7 z Y d y p o 5 T b 0 6 g 1 s j x Z y 3 C L 7 u a q S E i E L G W 0 q J c z p A z e a E J W 7 B F O C 5 c O l r U Y T u n p y P V K k 5 R a x + s j 4 g 8 r 2 K t h o h G j 8 / v v 4 9 J k v P T b 4 x B T q m U D W f Z o J V C Y 6 l Q V 5 m / K b c q L U o t d Q k H s 9 j Z 3 a Y O m b G T W s e o / R Q W 3 h Q e R j S U L q n m 0 d H T R + e N i X O W 0 q d m k / f G f z u d z i f 6 8 H U i P W K F n Z 5 C Y k Y 6 q G f 9 i t 1 r Q X l P q w b / t O m v h G d 9 o 0 H J I V R S 1 O k d c a H L i G N 0 n Q z l p E i 0 3 s j S S w Q R v V t C d p 1 e m T h 8 d N E H D Q 1 o w j g K c 6 M A J 4 3 n / t J N h B Y J b 0 6 N Y W S R X j D g V N W 9 0 v A l q e y 9 2 x X o r F 2 V f k 3 c L 2 P s f E C V 9 x w W w a 6 F r a o 6 G 0 p 6 i I 6 L b L j Z v W Y 1 / U d G f e W 3 m + g b 2 o Q p c i x n 4 8 R 5 C y L t X h k b 1 + I I z n t p C C U V o U S 0 X F W p Z y t L Y 1 3 H C v O h T d 1 u t 0 s S X l T Z N e F M A k u l T l A g Y Y v R S c 3 e o + M w O L T Y v i E T a r P o T E R U Q s R m J Q b X N p W h J Z N J 3 L p 1 B z / 6 8 Q / h 8 X i V d x y K P O R W l h B P 2 1 a p c O F 7 8 6 + M q m y V V E y I I + r 1 6 9 D T S O e + H 1 T o Q W C s K J A o p 5 1 w T i q i S 8 k i r 1 e j l F G U 2 B 6 Q E x p 7 M N k M a n 9 u + 9 E u j a + p R l 3 L R r D M S G 8 3 K o z Q R n U u b W q t C L 2 v i s l L Q T W v b j V L 0 M / 3 6 9 G A v k 6 0 h M y t / D b G 6 g m 0 q 2 2 E 3 K M I T / p V R B S U U K G D / d n P f 0 G O Z 1 R t J O I k R K T O b i u 3 h K / u X c f o b A Q 1 T R 7 u b p D G E W B U t a v M X z V q I h R s w 3 P C a Z V y 7 1 L z + M n H n 6 n D 2 K T y / Z s k v Z V R o + P S J N Z B U o h n i a y v H A T h G j O j w L V x U T + + l u j s P Y q p Q 5 9 D c / 5 B E 9 W h v Y P j 0 i i K x T p g t p r U m U N S a B m c d w z O f K X 3 r N U K a q j K 8 6 9 c x L / 6 t 3 + u W g 7 + 7 p f / i F Z r Q L 6 H 4 p v 0 Y v b 7 P u z e y i F + t 4 b x y 2 4 1 u P + J 8 P 7 i 9 3 L Q d a T o t U l O d 5 C c O C z S y X r / v T U U E 2 W V 4 Z m n A k 2 c i y A w F U D k h L b r o Q S n A 8 o L C w m X + C I Z P e F 0 A t + E 3 3 X 1 N S Q 2 M o M X 7 4 s 8 N H m N R E H p l z q Y q E T Y Q c j n w A Q M H g 1 5 T Y 2 R K E / e M o J J b w f h C J n i q J 3 c Y n B / Q u T 1 W s J X Q p P j + y L b d 2 P k a X x g f G L j z 7 s w c 2 V A 2 E W U 0 R D q S q a t / X V 7 i N R R L y P c y N Q 4 1 q 5 u o 7 W / X y S f b / E S N E 6 5 C N m 0 d H Y H a G D 8 i p V 8 i X D c 1 4 P B T b 5 a 6 y A w 7 l M e X y R b 0 a E j m z / f I J 2 + D o F y F k t b D 5 D o b 6 F o i u P 2 6 k 3 8 9 D / 9 A g 9 v P s K j p c e Y n 5 v D v T v 3 1 H G c M l 1 J I p p U J t h s d v 4 b K i 3 + 1 t t v 4 M z l O V i N N i y 9 E 4 e 2 E l a b 1 9 P P E Z s + Q w T 6 t T t t L D 9 a Q T K e p C M 7 q n O H R Q Y A l b b 1 1 G E 5 I O H p + 1 L J C q 6 b O D i R n j W P t W v r a l a J y D M j l B w u J r V K N E P w 2 i E n g m t a 5 D o n n I 0 k I i S y X 7 c S V 2 + h Q G w / d s V N P G z C 3 n X y K n M Z / R b Z x A Q 9 C R X F S I X Z 2 d m C 2 + V W x 5 w c r 5 r u N H o k t h 4 1 m L 6 S 6 M P m p 6 L R 4 2 b X + T 4 y o 9 x q h t 7 Z h m 3 / Y O L j U i 1 R c U v 8 f E L K u Z c n n 5 D 3 b y N 1 p N F v E t K k a / C G / T S n w e / K H A i J O H a 3 E / m t L h w k 5 E O Y m V n L E p p W V d d q p 9 K G x W N U a f V h l k 9 W T L C 9 H C I d J A w b T i I 9 L v l s X v U N h U f C T 6 K T P M D 4 o z S M f R 9 k 8 L + U F x 2 H L e L s G i k j f H M m V X v 2 r E p o E X W y u 7 G h x g x 3 S w 7 s r m 4 r 9 D E c d V z Y r U O m N Q 2 5 i N y j P a z D z o 0 8 c n t 5 T J 6 f J V T f T 2 l R p r 1 d x Y / a J y j f Y Z F r t p f r O H N u G v N n Z h G J h D H m H c X Y + C j W H u x i 8 e K s 4 j k C d a 9 d / Q p 3 7 9 1 H U C I V 1 + G T T z 7 D H / / x D 2 E x W r D x R V Y l o W Q 6 7 s g Z D 6 y h P m L x B u q M v O 6 R k y G d 6 N z 0 1 K T i l 1 / y v W X C k + j c S a + N P s r C H p J p u H Y E H Y T J t f p g A 1 c g L J 1 0 g i j i k 0 8 + V R 3 J I p l V w l T 6 F m 1 O D r a W i V s n i H j a 9 F I P 0 y / 5 i c U J H 3 o W 7 N 6 O o q M 5 u U J A X o + u g V 5 F I g e J K x X Z 7 p D + + y w q 9 W 3 Y f G Z U q g l E C R 9 F G o 0 G b t 6 6 i / c + + A i F Y p E e 4 y D y y Y a j z e Z F c a u G 8 F Q I 1 k g H 8 d s t x J Y T a u S y J U i P N T I 4 6 e E k k d R u 7 h E j i y 2 D z l N J k W e L p M N l 4 I v a W y L c 7 L Y G e 0 U C + U w Y e G y V g e R D M P m a 2 H k Q V Z n P x x / t I s f I 4 + Q 1 t U v k D i T h s h k t Q 2 N k J J k Y F l m A S k z A W C X e f 1 a V h R x 7 q c d e b O + I B 6 0 Q I e Q S e b W J K x D x 8 Y d 7 T 9 L X Q x G l l 2 7 m b r N P C N x Q p V F f J 5 K 4 a d N X x m O P E P T N Y f 2 L l D r m R w n h r N V 5 1 F F J G Y + G H E 9 L k l X M R f e / O x D R y f q 3 3 I u c u h x G K 8 U o 6 f G g s c e V j l u h r 5 l w a f E 1 V F c H 5 V c m 4 a B F A 8 7 N n F G z A n d 3 d + B 2 u v D g 0 y 3 E b 7 U Q X L Q Q r o 6 o 0 0 Z k w q s k s s I X x h V f e / Q B O f s z R B I 8 E x M T e P W V l / G z v / 2 F O j G k m C + p i V P i t I b S I u S v l u l w K h U 1 y P L W r d u 4 d u 0 r P F 5 + j L / + m 7 9 V M / r e f v t N f P X O T f z n / 8 8 v c X X j C 3 z 6 8 E O 4 T j F y u b L Q / Y f / 7 X / 4 y X F v t n F z U x 2 9 6 a S V D h 5 W j 0 r u Y 1 i r q + q C w y J 7 C P J 6 s 9 4 P 7 5 w G I 2 c 9 q r s 2 t c J o 0 p Y M T 5 / R i Y q t 0 a l Q K a d j G I 0 m z E x P q T N f v / j y G o 2 I H t 9 O C E d P W 0 l X U M v V 0 S M 5 d R C b y k A Q G z 1 k c i W j a u 9 0 l g 5 k W u l J I o q 4 e 7 1 C + F L n d U T o b R K q r e N Z Q z X E e A Z H b z b V 3 5 I S F y O y G r z k Z 0 1 6 p A I 9 l e e I J 5 M N 0 0 K 0 C p t p A v l E G p O X A w g Q E o u O N + h Q J i 8 R 5 y N J 4 9 M y n g X 4 v i V l i M K p U h s l 6 E e 8 c B 2 q A 1 T D L n k l k s g Q 4 y 1 V 0 7 h 9 8 6 G a 7 S B e t J Z v k f x H F I f 0 E N L l Y n l o y j J 3 P K s c m I M w W y o L i r E K c n H y C 9 c o X O N 0 K P u Q 7 L i k N t M o r J F 3 h Z q Y f 3 k G R n e H / K Z P N K J R z X O V T F V 1 o B 4 W y b T m t t q Y f z 1 M 5 3 g M F X B p f O Q O s d I 3 O 6 + A s 4 / K N h U 1 2 l L F p d P f C 2 C P z m q T K K B W i K F f r E H b c C E y 7 U A n b 0 b I N s 3 r 6 c L a t W H h 8 q i K S D K 1 6 b h I k 2 n d 6 k W v k E O V 7 y H j 3 k 4 S e Y 4 y 4 k x 6 z X Z 3 d t W g y v X V D a 4 8 n z o N U y o + H q 4 8 w u r D V V y / e x M P H j 4 i V 5 M T Q k a Q T m X w 5 l v f V 0 Z Z y 9 J p t V 1 4 + 7 9 6 G a f P n M K 5 8 6 c V f f E H / d B 8 8 T d X + 0 a t G x p L F a 6 w D c 0 a y W P G C q 2 z Q K 4 R e h L 6 U w + z s L o d s I 8 a V U I g t p a k 0 r U V 3 5 B B / B q N A a f f m F O v f Z Y 8 e j c K z 7 R O D b w X r y A 3 W C 5 V s L y 8 r I Y q y m C Q N y 6 / B Q O 5 h H / / + P v D I r v p G 5 9 n F e y R M n / x T s r b N j r Y v p 2 g A e t U p A j N B R U M 2 r 5 a Q b t P h d a 1 s P D q Y A 6 d t F j I l C S p s h D j k T 4 m U X h R f u E / U h Y k E U n 2 a H T m D h o 5 R h x 6 Z 3 X A W t q N e i s L 1 4 h B N R c K p V x 4 d X C K h k T W 3 W s N R C 7 p 1 J o N N 3 / F U G V e R G Z 3 s I e z 8 O r B 6 X l i Q D K F V s q h L J B R Z o Q V j S p S u T 3 8 + h e f 4 k / + 7 E f 8 D p 0 S F d r j 8 6 g s l Y h E K D m d v Z v 3 E p K U o d H r s d U s w c 4 I 5 q f j q 7 W j 6 n 6 H J y g e l p W P k w i d t T D a H y i d P I v V z z Y x M r 2 A x F q a H t 9 I P n z A T R 9 / u g G H e R z N X h G u U S 0 h 4 m D f T k T A S Z s R 6 r P N b y b 7 p w I d l G 6 v E c L r M X V x E F W + 3 J C 6 R s B j 7 c F J w 5 g P H k Y r P d z 9 8 A E i k x G E 5 5 8 9 m q x Y 1 y B R 0 m P a W e V z y 2 H 0 O T u v 3 7 7 / 0 5 N F O J D w K o F 0 c h j b 0 q P H y B J y n 5 4 6 j c n p c X x x 6 0 u c P 3 8 O 4 V B Y n b o v z n 6 4 n m v X 9 h B e 8 M K + 3 w o j e 5 A b a x t q T X T / r / / 5 / / 4 T z 6 S Z i 9 p V B 4 3 V 1 d l A T l R I I A u b X W Q 3 q q h W i t A Y 6 c V i J X V U S 2 n H o G r n F t + Y V B t r M k B S p z W o I 1 G O S 3 Y v h z i h n q S / u z V 6 z b a M w T q o o 5 K s i 5 9 Y + f T i K T W C y s a f S + b J a J E s F c n + I T T R M m Z h 9 N L L p Z v q F L v k S k H t J 2 W 3 K j Q k L S Y u h Z 8 o g s o C 7 j b V Y c q J l a y q 5 / K N O d D W U A H 5 8 z b h m C i 9 J B 2 k r m 6 Q l b M p J R f D z K x X M f V C E M 1 O E d 2 y H R V 6 J R m u G T n F h f T Z 1 I a j H I O Z 3 Z E j U R y q C i K 6 t Y E + I U y f k M l s G A z h l J F j U m m R W e p j 5 k U a z S G o K v + S f i 2 B i P K 5 j I 2 E M Y R + V g P G Z r 1 Y X 9 5 F O h / F 1 t Y 2 J s f I B a 2 D y C z e d O P 6 H v R 6 K 9 Y 1 b e R 8 P v Q c L j T c P u S I 7 e l 3 o J E t i M Q e f K M H x 3 m u 3 9 y G o e d C e N G x / 5 2 B y L P w T d K B 6 R u o Z b i + l T Q 8 k Y F D 2 7 k T I 6 f V Y P Q i f 4 d K G F u L I 7 f Z I j K h I 2 x 4 s Z E 2 Y D P / 7 a C 1 p N N 9 3 S r X z o 5 C z 4 Y H M Y P a u 2 n Q I E / T 2 N J V r h j X R / q o R G S t M i s 1 1 S Y x P N 2 i Q + Q i R i D O Z 8 g z Z f f D y S i Z a x n g p x 6 k H 3 T h j A z 2 N J 8 l k k i S F g 9 p 1 5 d J t 3 J u 1 f z 8 L J x a F 6 + B R m 7 o q I o M m V M o C a L h e w 0 4 b Q k j p 7 1 P n q W s n 0 F v U E F B J S X k G 5 J 6 l X K j 9 G o d E y + 4 M b I Q V t U Q c m J e J U 5 8 X j P D Z g 1 C T g q X z J v M 1 R 4 a h X / S h / R G B W X i S + n R E c g n v T S b J J C 1 Y l X V r w l z k 3 O I 5 G A s q 7 R 1 H h J Z G O m N 8 f m 9 + M W 7 v 0 S n 3 s J 2 j A / f o F d R S 2 5 e R K K L 3 t K H L x h S 0 N E 1 1 4 d / 3 K U K N R 1 B m f N w 8 G C l y U 4 g k V x n S A 1 Y 6 a i e o X 6 H H M 3 q 4 k N w q w g l 0 U g q M g a i w c 5 N G v + m h g 6 D 0 D M r U 0 S t 6 E w 4 E e e 9 x 7 g G c g C c S I t K 4 K I S a v p i 3 H z I 2 T 6 8 A S 9 y m Q R C v D a B Q I x p 6 j D n 5 I M G P A t d a J z C q 4 q q 0 m I g M j t J I h k j P b 8 r 1 y 9 l S j K H 0 G q 1 U z m c c L k c e H h n D W f O n l E Q U L z 2 8 i f k U U 0 N o i M j g B Q w H x Y + k 7 7 N j r y u B 3 / d g m I m o 2 Z a 8 M 2 R W W 7 B v 6 h 9 M s 3 2 u K g E R J D O Z L t G i F d V I 7 s a l T 5 O v T F K I x 6 c q O E O 2 x G m M u 2 s V W G v V W n A v 1 l J T z c Z h 8 V o R L T r V N y r 2 t J A r 5 M Z I R r 4 G a X u x v U q V W 2 k Y 5 H G z E b W q E 5 p F F 2 T e 1 9 b W 8 c / / O O v k U y l E G H 0 k O S A K H m 3 0 + K z J H T X W J E i 6 s n Q G Q X l G N R 9 H f 0 m k c R F Y b e s 0 I L J Y 1 C J o 0 w 6 T S O b V 2 0 m B 0 J U F W / A d 6 h H T k S u Q / T 3 S J Z P u m D l z B 8 5 X 1 T B q + t x e q w u X B M k 5 0 0 z P I s d N R v t J M u X 4 Y t 5 P o D y r p H 4 1 4 q 9 p T 3 M f T + E M P m F K 0 j F C D u R W m 5 i 4 r l n n 8 N k M p o x 6 h u F R W 9 G Y N S H z z / / E m N j o / y + S c 2 j M + i N V L 0 a b 9 m J Y r G E e o P / N v F n h i J / W 9 R R h v k P p s 3 G G J U c A f N + x B o 4 j O C c S 5 X g 5 L c a y O 8 S N s n m q o 2 q b D a q P a + l 9 7 a h I V 6 3 j v R h o u J s G H 0 0 Q I K y r k v t 9 s u f K A 1 F z H a 3 q M V O T o / F a R N c b h e s o 3 0 1 / 8 9 p j v A K i i j t J Z B + V F X D O N 0 0 J n 8 w w s e d V 9 F o s P m r p + n E 1 N 9 S l 2 j k H 3 n 0 4 j S k 3 U M 8 c T 5 a x E c k v z / + 8 Y 9 U T 5 Q 4 l v h y H t l o H o W F c 8 p 4 n i l c q z y h p z b f Q I d R f O f h N u G 6 j t E 6 T Q f z b P g k R F 8 q M W p S a b F b o g d 3 q m o E B W e M V O q a g R y 3 g l 0 D u S N R X l b 3 N K f 5 O u l a 5 K w s A x J 1 G g K / n v W R P / I 2 o i W t 2 h w V 3 y k 5 q t b 2 H n k d + d m s V u 3 R i Z R L Z X z 4 0 S f 4 y 7 / 8 M 5 V O F z 0 U 7 i 1 t 8 V 9 Q V 6 S 5 c D z i R Z Y O f e 3 O P f R z F n U E z 2 F U 8 C y R + R Y 5 I j L x D 1 a f E e 9 8 v o T x y S l 4 n H J a / E H e Q N U 0 Z u l M p X 3 + m I j D O 2 J Q 8 b s N 6 G x 1 p N d q V D i p B f N i 9 B y J d Y 1 Q g A s s N V / P E n n Y 3 l E n n G G S a w v h X c n K i F W E Z 3 R g y R u E G 3 L y u S v 4 L G z L m + b / j H 0 7 Y a Q H H i / D M D 3 w L 3 / + 9 y i V i 8 i m U 7 A Q y 7 b r 5 B 3 N D D 5 8 9 w v c u 7 0 E v z 8 A s 9 Y B E + G P t F a I w g p H q m 0 6 4 b 5 Q V Q e b D U U K g v S h M h 2 E E R 4 a u B S 9 p F d 5 r 5 s N e q c G D G N m x L y j S P a c y N K w + l T Y m p y j e U i k E D J D a F J t S T Y P a k L T 5 m q G s L C N D d s I J h w 6 7 N y j F 9 Y F 4 T x T h n / e r G Y 2 y D U J T B G z F 4 O X f S 2 J V P K o J Q M o + 1 j S b K j t S E N d B 7 m V J j 5 4 7 y p e v f g 6 G g n y p p Q B q f U s t G 0 n o g 4 q s e X o d Z 0 o G i 1 q d g d a b j 0 M p S T s m g l Y / O Q q g W c 9 g w M p 7 7 V h J 5 q w u 4 2 q I b G Q k 1 M j q Z y M f G Z q n Z 1 c L 0 u I V d U / r V h f J 3 1 C o 0 L 7 4 H f M h j 5 R k A Z 1 8 i k Z l S z r O h f o o l e v o V U C R i 8 c Q N Z 6 o 4 H V l V X F b S x m C 9 5 9 9 3 1 M j I / h 2 l f X M T M z h b O M 4 t H d K M q Z q D o j b C 8 V R y 9 p R X I v D q d f m h O P 7 u 0 N R S J h d o m w d 1 6 j 5 g E K L w 9 7 L f j r / + V v M T Y a V q O t h 5 F O K o d S 2 5 k n Z 4 U d F n n N E 4 O S 8 o 1 W g d G l 2 4 Y j T N J 4 a e R J i 3 j i X g s j x N D P u q D D I q 0 P M r L J T Z 6 U 2 y u h W i i r T F 3 s f g l z L 4 1 8 b Q g W O B a 9 X 0 F q J 0 o v 6 W U Y N W N i Y l y R c f E S 7 7 / 3 M b Y 3 9 h C P Z d T e w J / 9 + Z 9 i 6 e G S O k Y z N D 7 o A L V q v e R V g B x C 7 J j q 0 r x k y q t A O h n e M j j m R k x O P J x A T + l A L U V r c F + O Y L n q + c Y d / 8 M i r 0 1 U C N O o 3 L X N H X i K d X U 2 k d F k R 0 c X Z 2 T w I b v c U H 1 Q U t w q 1 i M 1 f s K t J K 0 u E V V S 6 p q + b B 4 T q j V 1 2 P g 8 j + J W D 9 U y j b Z L 5 1 T X E Q I a E e f v l s 1 2 Z I j 3 v 5 U x H Z J m R 4 u 6 i 3 A 9 v q H m S g x b 4 Z 8 l K 9 d W o e 9 6 E T l P w / F b 0 W z Q C b l G s X 2 D / D n e p E J l e Q k 2 7 J g d v 9 F 6 n S S y e V p t D x C P j I c T W r R A P u U g s s j t t G B m B B u 2 / 9 d q N e z u 7 K n Z h D a 7 F S M j Y f z N X / 8 M 8 w u z m J u b U x X n M l d 9 Y n I c 4 X B Y J W y W d u 9 g a 3 c P T X K 9 4 j b J p a 6 p q k s k u g + r M a Q y X 2 O t q 8 7 h o e S p t 9 F E F q + 9 f P n J 5 4 s I n S l n a q p 7 + S T R 0 P P 0 J e O x / k k O v l M k j Y R a h 0 U 2 e H f u J H H m 7 Z n 9 7 3 x 7 k c z I 1 u c l B M 7 o 1 N k 9 8 6 8 f D K h / l k j 1 e O p x G c F T N J B 9 I i o i B t R q t 9 T G Z 6 V a U Z k V K V G R O W + F Q h E / / 8 X P E Q r 7 8 P 3 X 3 h q 0 V 3 f t y J Z 2 G T E F W o h Z V f k u + 2 R X A S 2 L U u h + w 4 j l D 6 J I z i 6 q n / 0 u o u t 3 Y E j v Y s b m g c 5 T V v M o x t 8 w I r F c I I E J Q u M o q X 4 k U V I Z j t L I E q C 2 6 Z V 3 D F Q Q N 3 l b F X G L G V 3 / o E p 8 m A n 9 v U m n j S n y A r 2 3 g q k L g + z k S X L v V y s w 0 I G d f u v g N b U C F V H n w M Y t O r s F P W q M m n t t P c q u Z 6 O W b y O i 0 0 Z y K E l M i E h C 4 p X p Q d V B I V F E 5 n E P s 9 9 3 K 9 g m h 5 v F Y 3 G 8 / M p L a l 2 k 5 K t Q K C i F d z i O c h o R G U 6 5 f T e O k e f 8 + P z T a y i R J j g Y 4 c d C s 8 i X s / C 5 f O T k X d g M I 1 h 4 y 6 9 Q l q C P B G G 9 T 5 / F e 7 / 6 e 7 z 5 5 u v k U 1 4 E v Q N o K w k m a V 2 Z e u 5 k X d b 9 b / 7 q f / 0 T u e j g G f 2 T z M 5 h y c c L 6 k 2 k o v a 4 C K f 4 u u c t G L f d I 1 N 4 n O P C m V R f z D d J d i u P U r 7 C k H r 0 8 + S 9 5 P A v F Y W s V p W s k E W V T I 2 J C 3 r q 1 A K j m A 3 J W A J V K m a f H C Q c m G a k q B B a u S Q 4 M C 7 I o k g 5 k E / B L U k E p N a y S J Q Z N 9 w H 0 O K 3 F R l 2 0 y b n 0 C Z 3 q I F W t M 2 E S R M W 2 E j 0 n W E D G q 0 a U r e b 6 G Z 8 K C Y r a N X a q B P K u Z 6 z Y K 1 s Q o k 8 q 3 8 o y f B 7 N S Y R r Q 4 F I g h n o Q / P 5 N M V F 0 P J 8 Z k b 7 X 2 V H h + K N G l 2 e k 2 0 q W z N v B H l f B k e R w 8 5 w 2 + W l D g u w p k E 8 g 1 F O o v H P A N e J V U d i X V C f Y + e P N e A R C K p 9 o o k j S 3 Z O T E A 0 Y V n V Z E b q B f S g z V 5 L s Q I N o O z 5 8 6 Q b z d w b / M 2 F i 5 N 4 8 7 K T a z v r U N D x y 8 H o n d 1 H Z S 7 Z o R c 0 t 1 s x s j Y J H 7 1 D / + A T r 2 i C h V k K u 4 g 8 9 h S B b E n c T P d f / + X / 4 e f O E Z 6 q u 3 g J G l U 6 u g S i s n J E s c l W + P i 0 r N Y i I O f J e p w 4 4 Q B Z W M N k b G v X 3 z x y I V 1 I + G l 9 V h m 5 e t F s o Q q A 9 Z j p F 2 X 3 X I N 7 j 1 4 A J v G C W + I + J f / E S X T f O w K b s n r W m U C Q E a J 9 F o D p f E J 9 G R m 2 O 9 B N D S q K r 1 2 J R 2 H v W 1 F v V N g R D J h 8 6 s k N H n J k v Y Q e r U O z 7 Q e e V M I S f M 4 S T T X h Z z g D y I G I w 0 + i k a a X M 4 k V R W y Z d J X p 4 t I i Z Y o S S t j g 2 v E f O g I 1 I H o D H I 6 o A F Z R g m H b R z N e g k F M / X i d z B 8 f v Q R c c m J I o T N X t u g v K l R q 5 M 2 V N X h A F L j m M l m 8 J A w f 3 p y 6 h t 1 Z P d h F A 7 z B L K J K L m n B j Z G m V A 4 h N m 5 W Y y O j m J u Y Q a n 5 0 + p e 3 7 / q / d w 5 9 Y D + B t O j I x b 1 N l a 9 2 9 f R T 6 X w c b m N v a i G T Q d p 9 H o y 3 F C F e Q e 1 F V R 7 B A 2 D k X 3 H / 6 H / / 1 P z C G 3 a g i U m y s I Z u e 9 C K 4 l / 0 L q X g q B m R O O H a F I e D Y w X B c a W p i I f 5 + 1 r p 1 + h V 5 Z z w s Q r / L s x Z f Z D o V 0 V q X E f 1 O R f S c 5 Z U + q M G Q / a 3 V t D f M j s 9 D Z y e n M J j T i O n R K N K e e A + m V t q o 9 1 D R d 0 L t L y O j 8 + 2 D w 9 y c 9 t w 8 V G q 4 t r e d n 0 e N 2 D Q i / x s h A 4 i t 1 c z L i S 9 f z I E U O 9 o c W b a 8 F U 7 O D H q N o f C W F c r S P S r G C 7 E Y N h W w O + p 5 L G b y Q 8 5 M k v V 5 G p Z x G e G I K u t I e S i Z x l L + 9 U R 0 W 2 Y 7 o 8 W l 4 z L R 9 6 l R s K a 7 a b G Q 7 R i K R 1 + P F 0 t I y x i f G V J R 6 l o g + 1 F K M x h N t V Z s p h c f l Z J + 8 P g v / q B v N L C F s 3 w U D k Z P D 6 M S F F 0 7 j 7 O V L + P V H v 4 S 1 H C B S y m J j Y x W v P P 8 y n r t 0 H s 9 f O U 9 9 s s J H Q / f Q M P O M p N l 7 R V h G 7 U f 6 p X T / z / / H / / k n w t G k l 0 M o i / w t 6 2 i n s U j k k U a 9 7 q g M v C B h f D p b D h 2 t S L 1 O i C W 1 8 q T X y I j h z H a R + L f A h / B 0 l B I + l F x L K b x s D f e e 2 V r x T S I b c F J s K y f u T U 1 O 4 o O P P + R j N s L A S C G V 6 Z L 0 s I 8 Q 7 B F + u c a M 2 L y z A U P f h y x D + T + J W G z k G G 6 U G y 0 0 I z P Q 9 J y 8 m g 5 u b k 5 i L 2 d H q v y H N y a R d r M B J 2 H 8 6 P N m y E n 5 U r Q s 2 y H + a Q d 2 b m d h k N k e 4 0 9 v b w j X r h Z q 6 m j U s R f 4 2 s 1 V G D p 2 l C S Y G E / e 2 / p N R R y b h 1 F q h Q 5 4 2 t c l + f d S L z r q e Q n E U 1 U 6 8 Z g y X 5 / P p 7 5 3 k s h 1 W k w C t 8 2 w B y y w e k 2 w B 6 X z n J R i t 8 9 o x 4 g X k p P q j b D 4 j L A R 0 q H b x u 2 H q 3 j p B 2 f p a P v Y 3 N t E y O l H i 0 7 R 0 h 5 F O r 4 N d 2 Q w c s 3 r Y a T e K c D m M 6 h e P x 0 D i 8 i J 1 e b D I C J 7 M 7 H 1 P c y f 9 R I / i + H I I c P 8 R c 0 g H B + W Z F k L t 6 X 3 z C j l C p t R 2 + l j t 9 J C + F D / k s y + 2 / g s q / p P J i 5 7 T u R x 3 0 b k J g V P y 3 E s 8 r d k f G T g / f r j N a z G l r C 8 t Y z 5 i 7 P K 6 K Q 1 Y O X q K u q V H q F e A 1 W b g / x n U P j 6 T y J W h x q y U m Q k T 5 S G z u K f 6 L O + h e j 3 N u h p 3 W g X L O q k v 2 K 0 T S P R k E 8 K w Z d k j Z 5 r V I D z W H n S 1 u c V d Y q F 1 l K B n A v 1 / / 3 r / 4 w z Z 2 b g I q + q 0 F H 0 q c C / D x F d E 8 u q M L K E n D 2 U i x m k y a 1 l j o N E T a l C l w O n F 0 7 N K w 5 9 k j S S 1 E V L + 6 l h p p K d 8 5 L X S m W D 8 V D 3 u Y h w 9 H D A g 0 8 + + Q K f f f o Z + j o z 0 V c e j j M X E Q m 3 k M l T d z Y b 5 H x l R W V a b W n Y L J F / e 5 4 M c V F Z P v W v E 0 Q V v n 6 e w e I f H f Q P t b q E Z i 2 G U n N f J S U k I s n f 0 q G Z r W o R d g w q C U 4 S a f 2 O 3 W n B M E E P N 8 6 o 0 e n Q m I o Y v 2 x 9 Z s H r 7 y I y + 1 p g r N l s V C d a / P p X 7 6 o 9 j K v X v k L A 4 4 e + a k b F m I f G O Q X n 6 G U u / j c n T f 4 l y E w q g 2 I + j v B p J 5 w B 5 + C E e d F h L p b w z d R O G v m N L r y z B g Q m D i L V 5 q c V + E / 3 4 f A 7 9 o 8 L l V Z 9 Q l f C q d V P 0 0 j w e X Y m D 8 7 u / W 1 F T l Z Z D L V p W M D W 4 z S 8 z S y 6 T T 3 O / 2 i Q a a 5 W q v i b v / l b / O V f / Y U 6 j f E k S T + q w D l u V I f U H R e 5 z 2 Z a A / P R B l 8 l M s + v X m + o M 4 d l G K m c G i K n 4 1 + 4 c E F V 7 m y m G O F X t v l K A 8 a f 8 y B + q w n X W T O j 5 S B I n B i h h i I j v O o p R p 6 J g 4 s S A 5 L m W V F U 8 b j J C v / Q Q / m J L c X I v k 6 k B k 1 r l i 7 c B L J 7 V Z R T N d j D D P E j J y d E f l c R j C 1 / p A t U / p a O T d l n O 7 u 4 i M W F U 7 B 0 f H j h 7 Q v I N B g V 9 V J H 9 + 0 T I f 8 l i 7 N C X q K 3 Y 4 T I w y L H Z O w 7 a h W h + T + b 2 w a d u Y 3 E S g 7 B 6 Y P s Z 3 G v B V t I q 4 p / J R F k t T K a M W J I B t Y V M U F D Z S t X i u j Z n 0 5 g f R s R Z C Q a J A 5 6 p J + H V d t E f S 2 L N p H R 3 A u B J 8 N 2 x O j j i Q T G x k a e y a P 6 7 S 4 6 F f J n 9 0 n P V K P m M c p J L M d F 7 k c G v M g s C i m w v n n r D p 6 7 e E F 9 L T r P p V F R T m v o I v W w j U a 9 B g P h h 1 4 r o + Z a O B m A 7 o v A U 5 3 2 6 Q u S y 5 C f e a 0 9 T H m 6 9 C a d E 7 n T c V E e k L 8 o G 7 Y e x z h 5 2 p h 6 r z + E i L J I i d D s 7 C z C Y x F 0 G W r F 4 1 j M N r x w 2 g O 9 6 f f D A f 5 L k G 3 X C J + B n Q 7 z 2 W j C H X J D 1 7 d i 5 + H e / n c I o 9 p Z x F c G P W 3 H R R I H 0 6 + 6 E S b P 0 t b L + 9 / 9 z U Q M K e I c X N P O o z x y K z o q u B l j V 8 Z g O 9 S j V S N k X 1 / b 4 L / 2 L f A E s Z J W G I 7 B v a H k 9 0 p o 1 G r 7 X 5 0 s c v r 9 x t Y m v D 4 3 T P u 6 I f 5 m K W k g j 9 O o G S e 2 C 4 R 6 T g + j J 4 1 a p g E 3 p I P h a 0 T 2 n 9 K p n f 2 v f n s p p o r Y J L S L X e 9 i 7 3 a e 5 G 6 X i 5 J H L H k f l a h M V H 1 W 0 9 0 / j c j m c H I t D / e 0 H o + T O t z Y P X n h / 8 W K 2 Y J s o 6 j 4 6 7 N E U s k L b 4 X R z l u R j + f V 9 y a v h G D u E Q I + Q 4 n l d 0 a f s + F 0 1 w h N 8 7 d 7 p k I b p B y p P j 8 H x 3 k H e U 4 L 1 Y 3 d / Z 8 O x O 5 0 4 L / 9 7 / 4 t f v W P v 0 a F 8 O 8 k k T K z V m 3 Q i C m O f C i 5 1 T K M W h t c o 8 + u N p E N 4 5 2 d H W x v 7 e I i o Z 7 s e w 3 l T L i N e w k 9 7 l J v i 3 n y 7 3 K R v N O K c r K N W O s b p h 5 t 3 Z C N S Z M q H f o 6 E W 8 v B Z u x u 0 W V j o 6 v J t W h z a V c X g 2 d L C W a 8 M 3 r i G n 1 a q 6 C K 2 L H z I s h j C y E 0 O p V E L 1 T V n P h Z D i I V E I / K 1 3 7 + 5 L l T 7 b R 7 + o w f j 6 k 9 j u 2 c v 9 y o J 5 U b n + b c i B j f I 9 w z v W k 3 + 0 k k a g u B b + u k E 1 V X 0 v / W X Q 5 Q 2 f c V p n b k 0 Q G r q R i G 9 A m C u h W y u i 6 f r M k k 3 B x Y X K S P i + T q 0 / P u 1 B Y r U J r 7 A 7 g K U W 2 X q R g W v a h p F L C 4 5 a B N k d j g 7 y m X Z Z h l Y x 4 b R 3 K 8 Z o a A 9 3 l + 5 o 9 m i e T h U 8 S a V S 9 e + 8 B r l y 5 B L f H P Y D C h 0 T O v 5 L h l 6 k b S e j N D c h h D + n U L g y E i F p R / p N E w b O e A a O n n j 3 Q R E T S m C s f 0 Y A 2 S W J n j J h + x Y O J S w H 4 5 6 U B 0 K R O + j 7 1 Z k R l 7 2 J 3 S h i 7 6 M H s 5 U n l z U T U y Q 5 X J u E e s 6 G c q 2 D r a g 4 b n + Q R f Z i m B 2 0 r b y i 7 4 1 I C J Z / 1 u 0 q 9 R K / V N e D 0 W 4 O h H s I B / y X J p d F v h t 9 9 e u B Q Y P x r j W k o J o s V j e p B t D E 5 t K j m n 4 Z L c n r 7 4 / c S 2 P i s h H 7 F R W O 1 Y U y O / P g t R P Z B R a p N D a 7 v G D H 1 Y h C Z Z e p A / i A a i T F N T k x g Z W W N v O 3 o g X h D 0 Z q 7 6 L X b q o d O j K S V 7 a F V p M G e k K U + L I 1 m A 7 F o V O 1 7 P S v z u / c w x s h k w 8 j 8 J G w R H a a e H 0 W 3 Z I D u P / z r / 8 t P C o k s H M S c h 3 P 6 l X x F t X o P R m M 9 L W J w q e 0 0 d m 8 V o H f W M P / q x J N Z B P K g L A 5 G t q A N c h C B S H I j h V q x g c j i 0 6 0 D M m 9 d Y 3 d g d M o L 3 5 Q d t o A O L W L Y 1 I q 0 W r S R Y 7 S T x r f M J q G H i d 7 x N x i 6 c l y i d 3 N w j h n U n H G R c k 2 r G t v + p c j p c A d 7 B d m c f 3 a U E h 5 r y W X U Q P 9 v q j b I 7 e T R J O z r 9 u p o 9 5 o I T X t R 3 D D C N T Y Y 0 h l 7 n F A H T W f W m 3 B G N M p h e q e s q q s g s b V H B a 6 h 6 / z d k k 4 6 X m 9 k r I f 4 v R r 1 4 w C q q R 4 6 n w + f f v I 5 Z q a n n 0 q h S y 2 p O A S D V U O d k n E C N c K 0 L K o x E y z + / j P v X S j B N i G f H A o u 9 a L D x s 7 D k t + Q K E c D N 3 T h 8 N v U e 9 m D e u j + b / / v / / i T t A x 2 3 2 w / 6 X s R 2 b 2 X V E Y m L z 4 s c o R + g s Q 0 8 b C q e k P G L / k Y Z Q b F n F 8 n 0 d t V z L x 0 9 N z Z o c g n r q U N 0 h C K Y k M H i 1 l q 4 h z w j T s R n D X D z w f k n T L D H j I i 8 a D B 0 N 1 + E v 6 / S V S K t N p U c 8 y T y 0 V 0 e P 2 T z 4 U V p F j L G L C e / e f Z X P 1 9 i q z f h L e L e l u r G i A 3 s 3 p F 8 J 8 l 6 g l r q e j b f S Q 3 E 7 C 4 D M + M V v V y l c b U U f M q W m k S b 3 0 D h a S M B w D i D y v Q N p 3 q o A G D r Y u p 5 8 Z V P 9 V Q h 8 S o 6 j t N V I 4 N 7 P x N R S p x s m 1 S g b Q c B N E a p P n 3 R Q q d V 1 d X V U m R 1 H c e F q k / r C T K q O W a a k C r z E O R 0 + V j y 0 n 0 t H U 4 f S c H C 9 H R i f E J d Y 7 V N o 1 K x m I f 3 0 C W U d 5 2 t x 3 B U w e Q V s 1 f G e 5 D L X 2 0 C W 3 X g o W 3 Q 8 r z r F + N M W T 2 M f 3 c q H q x y M 7 9 K J p U Q g u 9 4 M i p p z / k W a K 6 T D + K 4 f T b Y / t P 8 2 l R F 8 H / k 2 p f K W d y W / p q g 6 / W G r Q 3 D 0 X 6 U d Y + S c P k 0 k N r q W P 6 4 s G M h q H I j r 6 k d d e v b 6 J V 1 t N z m W E L 9 V Q L R V l n V 7 v w Y l D / J U v I 2 U X Y 3 k O P C + q W K h d j D / m 6 B h u 8 t 7 y M G j g m Z / n M 8 k R u U t m y y w g m M m K q Y M z W w B 6 h u M X X x v T z T 6 + l Q G 0 5 M n T x 7 S k a K t f 2 Y Q b N V h V W s w P F U g I O e w h T r 7 r o o Q f v m V x N o 5 q W x y w l R D 1 Y j G 4 8 s t E A t L + 7 4 1 p w l t F e q 6 P Z z u H M 2 9 P q e + I w 5 e z d 9 9 / 7 E H / 1 V 3 / x V D S R 8 7 R K u z V 4 5 w 6 M R 6 o o 0 g 9 7 C J 7 X P j X h a S i i s 5 L w + P C j j 8 i l L q s 5 k o d n d M j n J u 9 0 4 T 9 D + H m o K + J J U k L q 5 5 J b 0 q D X h 5 k E N L f V R P i U Q 3 W z L n 2 0 i / R G U R n a 7 K t h N e n 1 W d j y J K k S + 9 Z y P f g m n 5 1 Z k X e T t 7 Q Z + f n 7 b V f i 6 A 5 d q x L x A n L E f q N O z 5 P m D W p b T w h y e i e D 6 K 0 K v Z I G u c 0 q z M Y g j O M 0 y k B I d d 1 u V y y q d u 7 r 4 N B / K X I u 3 I X H 1 t s v F R s 4 H D k w I 8 Q l 3 j p h x k O a X L H c 1 K o 2 i e H 9 O + w 6 j A Q N q h C 2 u N u G d + L p j W 2 Z t l R N 6 O E c 5 b o 7 N E Q t e r U f 1 e m 1 6 Z 0 d a h a j 7 C 1 u 3 N h D L W Z G o 6 S F z l l V 8 w f d I 1 b V d V y Q s W i / Y Q / X S R L x a j E y Z 0 I p X k V 2 v Y H 4 R g x d c i R P w E 2 u 1 E O u V E F V I 4 m m A w c s e 0 l 6 j R U 6 q 9 S a a p R D j t 4 j j K 1 3 U M 2 0 G L F s a F Z a q l V E 5 k h K h F X G k k i i X q 9 j b n 4 W H 7 z / E S K R E K x 0 D E O 9 l 7 9 L 8 R p a t b o 6 M X 8 o R 1 y Z l O f L n O v k X c B u 8 2 P v V h 5 3 / n 6 Z X s a D w L w F s y 9 + y 8 O A j 0 l m r c c I 8 e w 9 j 9 9 U Z C N x 9 N Q I w o s 2 t B J u P H 4 / h t 2 r T a T X S 1 h 4 K 4 h W q 6 R O G s x l o n j c C K p z V G V c 8 L 8 U e X 2 2 B Y f 5 G c R a 9 / W E + 3 B k j h V 1 + G D F R I h j o k I S 8 h 3 o 4 R M R + F Z r Z V Q b j 0 i 1 W o f G 0 M H c a w F C Q C f R Q F t x K t 9 E A H X N L m a / 7 8 T U h X E F y + Q w s r 6 + D m t F T v 7 4 3 e V B 3 I D r 2 0 b E w z O I j o 4 j M h V B f D m N z W t Z z C 7 M 4 s a 1 q 7 B 0 0 s o g h i K j n G v l G j L L e V S S V Z R i T b T 7 R X i m N A h N e N A p G V A i R + 9 U N W o u / + H f / f D D j / H T v / k F G s 2 m 4 p 3 H d d 8 z T + e S q Z H n H + y 7 P T E o 2 X N y m C b g J 1 4 0 m i y E S S a Y z V 4 1 W m z s e x Y E u G C / j c i c 6 E 6 3 g p G F r 8 8 W f l t p V B q I k g g v f b y B 7 H Y V 5 V q U 1 y m k V 0 5 z c G H p v S h a 7 T 5 2 s j t I T v 3 m T Z H f d Z G q / l L j 2 c 7 h 2 4 H w o 3 I v p o O H / F T B h B P E F b Y j s z 0 w q G a e i M B P W M 7 I 5 Z 5 p I X T R i P G X T A j N O L H 4 8 i n 1 m s M i y Q C i 9 9 + b S K u 8 G L 7 U R s a K f Z y 6 v M h I 0 E F 6 J a d m T X z 8 0 X u q 4 X Q 4 K l m k W a m T c z t g M r n Q 7 3 Z w + r V F N V d D e q w 0 1 i a C 5 1 w I n / H y f b u o 7 A 0 y y 3 Y Z H d B q 4 b / + 1 3 + J H 7 3 5 A 1 V 0 f V x k / 7 T d I O g + 5 K y 1 k m R 4 / P k G U n e J e u V a 2 3 p 0 G E Z b D Z J R c w r T V 8 a O Y E c R u R m p s / o 2 o j O Q w 5 h + m 8 f 8 t M g 8 7 u 3 r V W w 8 T C P v i m D D E k b U N 4 Y 1 u x k P L D p s e T 2 I j s 8 g O T m D 0 s S c h L L 9 3 / y X I 1 L i F T g 0 C v m 4 l J r P N r Z n S b E G m B 3 P y P b x W X s m r L D p x 5 B Y T y q P X 8 8 N l F V q + m y u r 2 / J 0 W j 6 q D d + P x F K R J I t 0 p A o u h q Y c 2 M 5 V c e p V x Z g 1 r u R e 9 T F a 6 + 8 i v / l P / 8 1 S u W D V L r F Y Y X B 0 Y f B 3 S H S G i Q R J N r I R K 7 D W z H u S Y d 6 b e J h D r q G F c + d v Y L o Q 5 n F 4 U G B z r u W 7 K F W q i O 3 X k Z 5 l 5 x 0 s w O 3 z w f n 5 A E P 0 + 5 e q 6 t T M o I X e I H n 9 M S N 9 E T O B C r N J L r k H M f l 0 3 U j G v Q S K y k 9 X / P N D 0 + O j p S Z 0 r + L S B h e / n Q L i V g F u 6 O j a J 5 / A T W L G x p G 0 p 6 R 1 2 i 2 w G A m v v 0 9 V T t / l 0 X a s 6 P F Z z u o j e w z D O N r p K f g j E H x k O P y 6 Y Z J c Q f r K O G S b N C P u 1 G n x 5 f D q 7 + N i M K 6 n b 9 b m / x x E R M Q j Z L p S J c u O h G t d 1 E i 1 D X R 2 e S W u v B 6 j 1 Z z m D 1 a Q j o 6 1 + E v 7 o t j w o w O O f X Q q K Q w t t L M q j R 9 p Z 5 D y O f F l / e / Q N N c g t P r J u + q o F 3 o E S J r Y Q 1 p 4 R k 1 S i M B G p m D N 9 W O v 2 j G 9 P P j K s V o d 0 t b u T R z u b H 4 / X E V q a S T 8 7 B c n m i r x M G Z c O d J y f r X i e y c d 3 6 H f R 4 5 N n L p v T g S D R 0 a 5 y 7 v f 5 c i L u r w n / 8 / E U E H h R O y e E P J / h Y b 1 V 4 S 9 j 0 S 8 2 q i h f R y S f W n D e X 5 8 c F 8 B 5 N 9 M D d Q h p Q Y 9 Y R P / P r b i E F G t D V / u 9 q + r 5 M Z X 4 f c v o 9 r 5 F S P M 1 r E z W H 4 x y L U 2 R q 8 G h / 2 o n u q h E h E S 4 Q k y T V J u B 0 W 0 f l a r q g i T 2 6 v g N t 3 7 m B l Y 4 W R p Y 2 f / / o X u P X 4 F i O w D d q + H q V 0 n r z L C d e E D a 5 J G 3 R G r T q t x D V r R b t V R X Y r p 9 5 T e 3 x f q N N p D P Z 4 q K M L r 0 d Q 3 N S p X f C h H M + 6 f Z N Y 3 Y w c v W + 3 Z 3 R c N q / G e S O 1 Q U 3 Z 5 P z + d 5 8 h x w 1 s + O d f m L x G 3 n L q 0 L j i w 5 L / L a s + s j T Q X b h x o + J A 2 6 B F c a P + x M M b e y 0 8 / i C q D o 8 w 9 B 1 Y / i i B T r + q O g e + S R 6 + s 6 2 a A x v 9 3 w / 0 D q q t g s G F r W X 0 K k k h m U 0 R K V e 6 l + 3 h N O F f w D 6 F T z 7 6 H N X y o L K i W Z K q 8 D L V 4 W l 9 8 J 1 y o 6 9 t q r 3 K j f U t R q Y a 3 n n n P b z x 5 u u o l M t 4 5 Z U X 4 f I 6 Y b Q + W 4 f 1 D h 3 8 4 V E 1 k / + p J y C H j C 1 / v I t m r a X y 6 9 5 5 G T 2 b f x I W d V 9 3 8 v I J I j v I P X 0 B a 5 + m 9 r / z 7 W T j e o y W b 8 S O 9 x Q e p n 6 z 2 W 9 H 5 F + Y g X 2 2 Y c T D x L 4 W H R J 5 P P + / 9 q 6 0 t 6 0 z O z / c L / d F p E R S 1 G p b d i Q 7 9 s T x k m 2 c P X H a o i j a r w X m p x T 9 2 j / Q f 9 C i n S l Q B A M 4 y Y y d K N 7 j 2 E 7 s j K 2 V o i i R F H f y c r 9 c e s 5 L y S I l y p Z i y Y n R e Q A C E i W R 1 L 3 v 2 c 9 5 z v e r 2 5 / f C x r k 6 j x S + i B T o B 2 Z i S M V z m D l T g U W r w r u o y o Y R 5 n R 1 o Y T H x 9 + Z g 2 S k 1 F 2 x y A G p v T o t 1 B A X 3 n + B u g 4 u b u x w u Y 9 5 B a l Z H H z + 7 L e j A d r w M h x L 8 a s x 3 D p i 6 / E B g 2 d j k K D D q v b C T 7 X 1 U Y F S 8 E l n D 9 3 R i y p u H j x U 9 y 7 9 w M J 1 Q U M + g c p X q r B Q G E F z + / 1 g t l p F B s d N U 2 y Z u v P P c H I 6 Q E Y N E 5 E 7 y m i h 8 4 1 2 E c H u 4 I H l 0 J k T n u / 4 L N w 6 P w Q O + p P T P C z w L W D K o V y E b + f 4 i e u o e x j c m G r g L 1 k Q j b k q u P k 4 P a F Y f O J v c d O v c D q c l b n R j 1 n E f u 5 W l I G g U m / o C X w + H n j o C Q K o z u B D + 7 c 7 X n k w 2 Q 9 f L I I H 0 z e A l z L O 6 + a e R 4 c c t d x n K 6 H 3 9 G A 3 9 4 g j 0 j C f F z B b z + + A H f D i z t f 3 0 M m n o A 9 s L 3 G x r F 5 M p X C 5 5 c + x 4 A / g G v T N 7 E U C o k 5 r 4 u f f I w v L n 2 J 6 H w M O o O G j E I Z r Z 2 b 8 w U f P y c 9 t g k U M w E V a w k o 2 g T m r 7 V 3 A U 1 9 c E S 0 / o R v l r A y 0 7 0 f a N c w V L F 0 Z 7 U r z 9 8 L 8 S V 6 3 6 s J x B 0 2 0 S n x Q v A S C V k 4 r c W N I M U D W y 7 j 8 i 4 J + 3 e L f E G G c 8 i B 8 d c 3 N w O y V W r o E g j f 7 4 6 r G b w h Z G 4 6 i d D 1 E p 2 h K k b f s D y h n n O R I I 4 c e g W q A l N m 7 y 8 W y P U L 0 U N S M x 8 6 K V + K 1 w e P W P E w X c L k a 1 N Y I E E 2 D f R 2 1 1 j B 3 7 x 2 C x + + 9 y G G x 0 f w / i c X 8 I / / 9 A 8 Q P H 8 2 K z 7 8 4 H 3 M h e d Q I t f R S I K q M z 9 d a X F R e J t A r c 1 k x P 7 U w 2 d H o N a r B K 8 E I z D p h e 8 3 e t R S B s x O 8 w j w 3 j B + x g e l S M H v X 6 L r z 2 w H 8 0 o o c R f y A b K K z 0 m g + N z 4 l Q o Z E + K c H 6 5 3 f R y m 3 d p v s L w u f 5 8 S 9 Z w y v T 7 T x T E s H g l m y S u + 7 k Q u k a e D a M X Q O S N O f j T V 1 b P J W 1 1 q p T p G i x V y i / a v w L 8 B X j i w S I p m K d X e o v 8 g o o P D o s U P M z / A P z y E e C o u F l d 3 g n n S V 8 I U G 6 a S Y t R d j m c E 2 y x v 4 u C 2 N S 5 o M w t t o V I i t z I u d g D v B l 1 3 g l v c m 4 p a E F B w A M c T n Z 3 D f 8 z h N n L W B Y P O 8 0 x L s x X c 3 e B 9 x U F u R G + 7 y a + 3 f F v G r L a O H A W / v 0 p 0 C t f G 4 w W D C 5 u P E h q u Z T 7 B 1 e D z x U 6 9 s B Y Y R p L i B i b Q 0 Z K v w w V l V q 7 l V R P K v F B 5 H e z + z V y h g / m Y l K E q 0 l W z L O V L C F 6 T U Y o Y 0 H S u o t b I 4 J S O 3 c W 9 n Z 2 9 g j / r S t W G l v 8 1 n J i Y w t X p G y h 2 d G v w W e M 6 1 e z c H D 6 9 + B G M Z h M a d C y 3 x o V M 9 n P h w j u I L E U Q f B Q U H C U 7 x W I J c i s Z X a + Q W k 3 B 6 t s 0 j 0 a H E W u P u y c i O Q d f r e V R 6 M j 8 7 R a 8 x l H b s o M 3 t 2 + A 4 7 S l e x H M f R t D B A 0 0 L M / X m f z C 8 Q s I W C S n x v R i O 1 H z c w q 5 u 4 U y M I S w V o X g z R R m b 8 w h e r / W T k 6 1 N E K 4 5 r 5 J I z 2 j g d 7 W g M 5 e F W t U 0 + H 2 d K + c k p F 5 r I f W L m P k D S s G D w 3 i 6 I U R N M p m e H M / M 2 z Y A e v 5 s i f Y s K Z m l x t B B P D B + Y / x p y / / L K w S o 1 Z V B F k m L 8 H 2 + / w w W 0 0 w O t u r g j p R J t d V X z f g t b N n s J a L 4 3 / + 8 L 8 o 5 L v P f b l U E a Q u B V I e 0 U i s W 6 C Y I s r q 3 h S o 4 e M D d P F 0 m L k + g + x a u / W E 4 R o 3 C L 7 z v Y K t l M F T x t z 1 e f E 9 a 4 r Q r S y K 5 A U s e w K o e X f e 5 P 3 S Y K u A H Z C Q 8 S G 6 R 4 H / 7 a X d 1 Y N + L p p 0 X 4 p V 8 l T I n T L 7 G m R l Z E i S m b y J A v T 2 M p z H F I y d H s b o q Y B Y T J 5 Y q C J 4 X U Z F J m t W l h G Y 8 g k l z F i d i Z K l y K N f c m M w u f e w Y a + o k h W v a / R Y U O w 4 e e I M 7 t 3 5 U S x r 4 2 x d P p + H V k M x E d 0 e 5 t M n X U 7 o v l e 5 c A H Z 5 T w 0 J A P n X j u H t 9 5 + E w u L i 4 L T Y g N G k 4 S b N 2 5 h d H x Y c O 5 3 j c D z w K C R 3 D r e p c R g t 8 / q 0 a L F C 6 m j G s E D Y X V b y M w X 0 S r Z o L M o d O F q o o O X i 2 Q i z 8 / a 4 i l n i M f p 8 6 t N t F R k p e h 3 M 5 E K c o F R K M 3 9 D a p / V e g U L n 7 s E 7 j h d 4 + e 9 8 + C K 2 C C l V y 1 W t o K N X 3 + W r U E u Z j E s b f H Y K D 4 Q 4 A + R z G q x u h 5 G / S W B k I P Y t C Y m n C v U 3 y z 8 o w 9 q M J 7 U o t S K Q W f b x i r l Z Z Y G X T Q a O k k 5 J k 2 P B V C I S 2 L O a j + / n 4 x 5 s 7 r c F Q q H p E v w t K R v G h W W 9 C o J D j H z S K X o O S b c H l t S K V T + H b 6 O q S i B E l j Q 3 g p h K H x g G B F E m t v O n n 5 l h 6 E o K o b R V J i K y p k 2 t b u N 8 n 3 j N A H U I l q O U u O 0 s p C p z P B b P S R 9 o n D I N l R q + f Q V M v w H / P 1 X J 0 S / i m M z E o Z F p M P i 3 Y z B W e 9 Z 1 L + 3 2 G L d P B Z 2 0 l g u H 1 u 3 F 1 H i I J x Z f / j / G 2 Y 7 K / D 7 9 x 8 o 7 n p Z V Q K C g Z f 7 R P r U R k P v w j C 4 A S O n G 3 P K n U i O h 9 H I + 1 E 4 K x O u I P Z O Q k p U t B J r 5 e L l e u / d b B o y k m 4 K y F 8 c + 0 y j r 8 2 h e N T k / D 6 v O I 8 F 1 f q M P k 0 Y h 2 T S q V F d C 4 G D h V H T 7 e T Y / G Z D B m W F h S l h o a q g S v T V 3 D 8 1 B Q m h i b J A 6 7 D 5 m 8 v E u g S q L n b C 9 B p T P Q i P q F R u L j L 1 o e 5 u N f m 0 6 j L Z C L p j 1 r a o i D s G D 8 z I j 4 M g 9 O m X D 9 i 6 1 Q p 1 l D I F p A L N e A + b I C 7 g y y R X 5 f f x 9 g K Y I a s m p i T e Q F a 6 m W D 1 d A U 8 0 t b J Y q X k j F t m 9 P U E m t g e L b p V k j X 7 s I + Y L x 7 u P Z k 9 o r B W y 5 D t 9 L w T p o h W S X R s 7 l 6 p 0 Y x U / t w M T i I f / x 1 C G 6 f G y 1 D G Z 4 R N x a u p 6 E 3 l 6 G Q 6 6 W q 9 G H J 4 0 L r B T U y S 9 k E d P I 8 m i o D A g M O D L 7 i E 6 F I N l i E x t C C 1 W 9 B N i o j O V O G x P U + q Q W 7 n Y x E r Y b / / I / f w 2 a y Q m v U 4 c S r k x g f G x e M S O n F H D z D g 0 h G y N h 0 C l T 0 U Q r J F V 6 m Z S J / W I J e k l C Q 0 / R H N h j c F b F 3 l y / Q 7 O W I a D g c P f 3 0 f U / p 1 T S S S 3 n U y 2 q S 6 h K M E r k M D T O q q i Q i j n G 0 u L G V 8 V e B 2 o Y h R x 3 h 7 G b d g 3 Q a X a Y W D n v q C N i 7 T R L P O E 0 v H G w s x W C q 7 d e H u 4 v K X O w P 3 y 7 T 5 + N 1 N w 0 6 W F a s L g f J H W x P / y 4 / C C N G y v j M 3 7 8 q E h q Z + Q L W o n F M v n d Y / D x 4 P 4 R q U k L M a k b d s a l 4 D x K V x C q q y z d w 4 d w F O t t m m A Y 0 5 L G 2 U I 6 1 o H X W E b y R Q t O Y Q 6 y 8 J n Z S / e 3 f f C Y m g X / / 3 3 / A x c 8 + E d s T L V Z r F 9 M S / 2 8 N W d c t U M F v Z c C U I V d t g G K i z c 3 X W 8 G Z O d Z E A y d 3 X o D c i d C D F X I F d U h G c 1 B T r O Q 9 e w R 3 K a A W + K s w b Y O O r N D Z E V 4 u R z E m K S P m q h v r I 5 d E 1 2 2 t G G z A I n k 1 H v V o R z o I c F M 0 d y R 0 I h v N I j l b B w w F j L 0 + h I V v s 7 A P N d B / y I P F 6 S x 5 d A a 4 x l q Q J B s K + S y c I 9 1 l E a 5 1 P b o c Q s 5 k Q x 8 p b a O W v B g m 6 K f / l z e 8 5 O g a 7 H Z c a D c Q 5 a B S A R 7 y k C b 0 Z T q C 5 O p p 6 y J Z Y T Y 7 s T Q / A 0 2 / G o m 1 N Q Q o x u J R e N 7 e e e n S l / j d 7 / 4 Z D s f 2 2 S h G 4 n F m U 6 B 4 I j P x q C o 4 J X a D l U c x F C J N H H 2 f 1 3 y u P / k M c K o 1 8 V C N 5 h F J j H 8 I H L B A B U j T j 7 k a g g k o 2 I N / j 9 / + 7 b E q y E v F w 6 j + V z P Z + + F E m 6 R x J / C a 0 c y q j G J S I a 9 B h R X v m M g H P c F O w d c + g A / 5 e b J U 6 g 7 3 j y 3 V 8 t 0 k G i U t G r o U N A 0 3 D r 3 l R C F O v 9 c g j 0 d V g I Y c E l N f 7 x G b U q 6 M y I 9 l H H 6 n T f 3 M m 0 n 6 1 3 n y 5 Y p a u L X 7 D Z 2 a L K 6 p B s m m R z 6 T R D X f I F c V K F S y + G 7 2 e 3 x 2 8 R P h k d 2 + d Y d i L c 4 r q M h N V f C b U 6 e 6 j E 1 0 N g G z 0 U K v I W + m z Z N L s l g Z s l s w n 5 5 C f u X i v d 2 n P 8 M / x F E u 5 r C L V b 3 P B d b s E x 5 F H M p j F E x z o c 9 j 6 d a q G + B z x 0 S X v E L l j d H a Q c v 3 r s C W i C l / N x B + G M H y d 2 k R f 8 a D S Q S v y g h / n 0 E p X R S 8 8 x X S o G P K l v v A / 8 j W x z 6 h V F P h 9 o a H s Q 5 u g h 4 / 5 4 X v l A S j e g g O r 4 n c u y I s L h t K 9 R j M P m l H Y W J w Z r l S L E K p t C v W G 8 L E 2 H H c / z m h N N W 4 n d e h U q n A o L e g A g l V b R l / v v k N 3 j r 9 p t j g w o / 3 3 r s g l g X 4 B / 1 Y X Y l A 2 d L T K q + o Y X B q S D D J q + M n c m s 5 m D Q + 9 B / u b c o 2 U M k y V x 7 F R T N V V D N q 8 i P d k B p + 5 O K 9 i Q Y 7 w R 0 X z a p E m o q + O Y D 2 E w Y L z r F + B e 8 f q W C 4 I y P F Y O Y k J 8 U A J 3 z b G 0 u Z B e j r B U l k y w w d W v e X Q k l R i f V A G 3 B 4 r c i n C l j 5 K Y Z i p o L B 0 w Z M v O v D 4 T d H K W Z x w 3 v U h n h o F z N H + y h k P F y a L K g x T 4 I f z W 8 m F C x O C 0 b e N C F H G j + 6 H I d K V 0 H / m E c k t p 4 F j U E l k l k b E F R v 5 M k w 7 8 V B o a H W I B S t k l I q I W t q 4 b + + u o K L F z 5 B v 6 + d 3 e P u C R 7 3 5 2 Q b 1 6 0 S y T T y c k 4 U c x m s 5 O r N M n Q m L V z D j n Y d K v p T E S 1 j W n Q G 9 w J T M f G s f S l V h l q v g X N U g s F O U m l r k u s X R j m l J v c P Z P L S Y m 2 k z r h e k 9 o A n d H 5 G y s I v O p A S 1 N B 8 O Y y l P 5 1 j o n n u K l b w R m v Y U c D O b r Z / D V z Z H e C f X + 2 1 J 3 B / g b Y U v H z L 6 w h 9 x l g O m U e d 2 c l 0 V C a g g 5 t 5 L Q H T p 9 N M D 9 1 Q k v 3 p E T 3 R 3 Y 4 9 3 4 9 N w S r 8 7 F L x M g t y 1 Z U g l G J s 4 z M K M V p / E G 6 B 8 x / l 1 q q I x 0 u Q G t q 7 C r W N p j U i M 3 k 4 B 5 t d 8 t c m T M I T r 6 D V n G y 1 o g x m 4 a u c w 1 V H X l e 8 T j s F M + Z X J u f m Y V b r u t J 0 E Z w b f p P J F 8 q s a f q w Z X H 4 J 1 j n t E 2 Z b O a 2 T X r Z W D k 1 d 5 d C s V 0 R Y z 4 K o 0 K P F N O u A / Z n 9 x Q k 5 3 M u M W C o x / 0 o 2 + y B T m T R / B u V G y U X 3 k Y E 1 Y p u r C G x 1 d W Y T H 6 h V l 3 + u w w b 2 y 7 2 8 P N 2 y 3 u r e p F L P R 4 h 3 G G O + G D 0 3 b 7 C R Z 8 o 6 7 t 6 h Q T 5 I w 4 u p s 7 N 8 D t M i v 3 0 4 i r y f L u 1 / X c E K z O x z P A V i q W V y N H A l Y h l 5 C h V l G Q P 9 B C 9 G E G s 1 + v g v l L n o Z W V Q O 7 N U A e T 9 v a 7 u J t 9 w 3 R c A Z S s Q p f K 0 7 n V I f m l s v N B j Z X 1 S F R 9 + D M O 3 + H O 7 f u 4 u 5 X P 5 J H 4 y B X 1 y f 6 Y H m R n z o 2 m 0 K 5 3 r u N K L 2 Q R 6 O o h e Q B + k i Q t o G v N d 1 5 7 h K 3 u q y Y e n c C J z 4 6 h N E 3 7 G j I N k T u 1 V A m N 9 E x r E U m t S w C O S 1 J c 5 9 n C O r k 3 l u X d o M N b W Y z N C m g X P 9 m H X M J n W h H e R n A b W U / R N o x b Y 0 0 X p k C 5 g 1 w i r b C y + s e r W H + 2 x g p u z L e e n 8 7 S e W + Y g 8 C d j / a V m b + U z b w / t 5 X 6 L M x S c r i t R w W b q y K 6 d i e k O r I p Z e R X e A p c R l n A y / u Z i 2 Z K X y x m h C M L Z J Q W 0 R d t R O 8 8 n P Q q s A a m k c z G E O / a w B 1 K G R k J M S T C V y 7 f l 0 s g V M X Y g o m f z u x / m e b k G N F s k Q 6 W A c 1 w q X o B X 7 T a l H Z b D 9 Z B 4 9 H V 2 p J k e 0 Z P z 1 C 5 t B N H 8 i A m a s L 5 I 9 q 0 X + y h d G m B q o d O n d 7 Y d R V h 5 9 c z N 1 i N U e + 9 7 w k m G g Z M + S L h / Z 5 Z u i g c d y 3 o S a 1 U E i o q q S 4 / n I 5 h N n L C Y R u Z 0 R m b e S c G 0 d / e w j X l 5 7 t U u 0 r t g p Y h 5 A V y E 3 j b C k T k L Z U F b r v i x g 7 H c D Y m 1 Z k M w m s P t z s C + 1 E c r E I x 6 g Z S j O L / K I Z c m g V x x S K J R L 0 O G C 0 K D 6 6 m i Y X V r G g b 2 w A E i 9 c 6 x A q Z j t K 3 i 2 S R W p Q n O j C s e N H M H j U i 8 / / + E c s L y 5 j Y m I C n 3 7 6 E T T / 9 u / / + i + d s y s c L 1 U T g F K q w z G 2 y Z T Z C 7 z J o p b R w j m y 3 Y 2 q U t C W j c j Q U z z V Q h P l p I Y s X U u w z v L 7 Z c h P b c a W U X U + n a + P M 3 a D 9 j o m + u u w 6 J s 9 4 5 + n g Q f O F p I 6 5 O k m v 2 z o M z V F i n r t c R r N q h b F e A u O I Z 2 I p d x j F t g H b G J c 4 v K c J M h b f n F 0 C p d M 3 k 0 u C 0 n j g V 7 t Q l M r C 9 p j l 9 + B X L i E X L S C f C o v i C q t / S Y s f r c C Q 6 u P z k 2 Z 4 t g a n b 8 C u b x D y K x l 0 E c v p 0 4 l U b F Y 6 Y u D U 4 q 8 w d L o D C B Z t V J M x V n A C t K R D J a / z 6 E U V 0 P v 5 j r b C K x u P R a C C 8 L b k r M y j v i P Q V 6 p U Q y m 4 P 8 A h e 0 X p 2 z G h L 4 A A A A A S U V O R K 5 C Y I I = < / I m a g e > < / F r a m e > < L a y e r s C o n t e n t > & l t ; ? x m l   v e r s i o n = " 1 . 0 "   e n c o d i n g = " u t f - 1 6 " ? & g t ; & l t ; S e r i a l i z e d L a y e r M a n a g e r   x m l n s : x s i = " h t t p : / / w w w . w 3 . o r g / 2 0 0 1 / X M L S c h e m a - i n s t a n c e "   x m l n s : x s d = " h t t p : / / w w w . w 3 . o r g / 2 0 0 1 / X M L S c h e m a "   P l a y F r o m I s N u l l = " t r u e "   P l a y F r o m T i c k s = " 0 "   P l a y T o I s N u l l = " t r u e "   P l a y T o T i c k s = " 0 "   D a t a S c a l e = " N a N "   D i m n S c a l e = " N a N "   x m l n s = " h t t p : / / m i c r o s o f t . d a t a . v i s u a l i z a t i o n . g e o 3 d / 1 . 0 " & g t ; & l t ; L a y e r D e f i n i t i o n s & g t ; & l t ; L a y e r D e f i n i t i o n   N a m e = " L a y e r   1 "   G u i d = " e 7 6 e 8 b 9 0 - e 1 d f - 4 1 3 d - 9 5 6 e - 2 5 b 0 6 2 9 d f b 1 4 "   R e v = " 4 "   R e v G u i d = " 5 d d d 9 1 9 8 - a 1 8 b - 4 2 6 9 - 8 9 a 2 - 0 b 8 5 6 5 d 9 8 5 a 8 "   V i s i b l e = " t r u e "   I n s t O n l y = " f a l s e " & g t ; & l t ; G e o V i s   V i s i b l e = " t r u e "   L a y e r C o l o r S e t = " f a l s e "   R e g i o n S h a d i n g M o d e S e t = " f a l s e "   R e g i o n S h a d i n g M o d e = " G l o b a l "   T T T e m p l a t e = " B a s i c "   V i s u a l T y p e = " P o i n t M a r k e r C h a r t "   N u l l s = " f a l s e "   Z e r o s = " t r u e "   N e g a t i v e s = " t r u e "   H e a t M a p B l e n d M o d e = " A d d "   V i s u a l S h a p e = " I n v e r t e d P y r a m i d " 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g t ; & l t ; C o l o r I n d e x & g t ; 0 & l t ; / C o l o r I n d e x & g t ; & l t ; / C o l o r I n d i c e s & g t ; & l t ; G e o F i e l d W e l l D e f i n i t i o n   T i m e C h u n k = " N o n e "   A c c u m u l a t e = " f a l s e "   D e c a y = " N o n e "   D e c a y T i m e I s N u l l = " t r u e "   D e c a y T i m e T i c k s = " 0 "   V M T i m e A c c u m u l a t e = " f a l s e "   V M T i m e P e r s i s t = " f a l s e "   U s e r N o t M a p B y = " t r u e "   S e l T i m e S t g = " N o n e "   C h o o s i n g G e o F i e l d s = " f a l s e " & g t ; & l t ; G e o E n t i t y   N a m e = " G e o E n t i t y "   V i s i b l e = " f a l s e " & g t ; & l t ; G e o C o l u m n s & g t ; & l t ; G e o C o l u m n   N a m e = " A l e s s a n d r i a "   V i s i b l e = " t r u e "   D a t a T y p e = " S t r i n g "   M o d e l Q u e r y N a m e = " ' R a n g e ' [ A l e s s a n d r i a ] " & g t ; & l t ; T a b l e   M o d e l N a m e = " R a n g e "   N a m e I n S o u r c e = " R a n g e "   V i s i b l e = " t r u e "   L a s t R e f r e s h = " 0 0 0 1 - 0 1 - 0 1 T 0 0 : 0 0 : 0 0 "   / & g t ; & l t ; / G e o C o l u m n & g t ; & l t ; / G e o C o l u m n s & g t ; & l t ; A d m i n D i s t r i c t   N a m e = " A l e s s a n d r i a "   V i s i b l e = " t r u e "   D a t a T y p e = " S t r i n g "   M o d e l Q u e r y N a m e = " ' R a n g e ' [ A l e s s a n d r i a ] " & g t ; & l t ; T a b l e   M o d e l N a m e = " R a n g e "   N a m e I n S o u r c e = " R a n g e "   V i s i b l e = " t r u e "   L a s t R e f r e s h = " 0 0 0 1 - 0 1 - 0 1 T 0 0 : 0 0 : 0 0 "   / & g t ; & l t ; / A d m i n D i s t r i c t & g t ; & l t ; / G e o E n t i t y & g t ; & l t ; M e a s u r e s   / & g t ; & l t ; M e a s u r e A F s   / & g t ; & l t ; C o l o r A F & g t ; N o n e & l t ; / C o l o r A F & g t ; & l t ; C h o s e n F i e l d s   / & g t ; & l t ; C h u n k B y & g t ; N o n e & l t ; / C h u n k B y & g t ; & l t ; C h o s e n G e o M a p p i n g s & g t ; & l t ; G e o M a p p i n g T y p e & g t ; S t a t e & l t ; / G e o M a p p i n g T y p e & g t ; & l t ; / C h o s e n G e o M a p p i n g s & 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  / & g t ; & l t ; / S e r i a l i z e d L a y e r M a n a g e r & g t ; < / L a y e r s C o n t e n t > < / S c e n e > < / S c e n e s > < / T o u r > 
</file>

<file path=customXml/item3.xml>��< ? x m l   v e r s i o n = " 1 . 0 "   e n c o d i n g = " u t f - 1 6 " ? > < V i s u a l i z a t i o n   x m l n s : x s i = " h t t p : / / w w w . w 3 . o r g / 2 0 0 1 / X M L S c h e m a - i n s t a n c e "   x m l n s : x s d = " h t t p : / / w w w . w 3 . o r g / 2 0 0 1 / X M L S c h e m a "   x m l n s = " h t t p : / / m i c r o s o f t . d a t a . v i s u a l i z a t i o n . C l i e n t . E x c e l / 1 . 0 " > < T o u r s > < T o u r   N a m e = " T o u r   1 "   I d = " { 5 8 3 7 B 3 7 E - 9 7 F E - 4 1 C D - B F 4 1 - 5 6 C D 4 A 5 A A 4 0 2 } "   T o u r I d = " b 0 7 5 f 7 1 9 - e c 6 3 - 4 6 9 4 - b b 3 e - 2 c d d b 8 e 2 3 0 1 c "   X m l V e r = " 6 "   M i n X m l V e r = " 3 " > < D e s c r i p t i o n > S o m e   d e s c r i p t i o n   f o r   t h e   t o u r   g o e s   h e r e < / D e s c r i p t i o n > < I m a g e > i V B O R w 0 K G g o A A A A N S U h E U g A A A N Q A A A B 1 C A Y A A A A 2 n s 9 T A A A A A X N S R 0 I A r s 4 c 6 Q A A A A R n Q U 1 B A A C x j w v 8 Y Q U A A A A J c E h Z c w A A B C E A A A Q h A V l M W R s A A K v 8 S U R B V H h e 5 P 1 X k J x Z l i a I f a 6 1 1 q E 1 A j q R Q F b q S t E l W v f s z s z O r t H I o d n y Y R 5 p x u V w 1 8 i H M p q R R j 7 Q j I / 7 y i f a z H Z X l 2 h R l V o n k N A y E F q 6 1 l q 7 8 z v X w x E C g c w s 0 d U 5 z Z O F A i L C w / 3 / 7 3 / E 9 5 1 7 z r m a v 7 5 a 6 u O / Q H l 1 q g m L 8 Z s v / f q u E a W 6 F l a + 9 k y o j e h n O 9 D Z W m j W 6 j D r f X B e 6 q D S G o f L A t T X k q h k 6 z j z 9 i R 6 / T 6 0 W s 3 + u w y k 3 + s j d q u L 0 S v 6 / e 8 A s Y d p W C x W e G Z s 6 u v l T / a g 7 R s x / 0 Z Q f X 1 Y G q 0 6 c p k 8 t l d 3 s P p w G 2 a / B x N T D t h M d p w 9 f x b N a g v J t S y m L o 2 i E u 2 g p 2 t g + 3 Y O e 9 0 l h M N h f H H 1 S 7 x 6 5 j X 4 b Q t w T b b h C A 8 + s 1 a s I b 1 V h s 2 l R 3 q 1 C a 2 x h 3 5 H j 8 n X w 1 w j o N P q Y u N q H L V K B c / 9 y S K w f 1 s P 3 9 + A y e D G 7 O s e a D R H 7 1 X k 4 T s 7 m P q e H z a 3 d f 8 7 R 6 X X 7 W H j 5 g 7 f r 4 t u w 4 h T r 4 + r 7 3 P p s P s g j n q 2 D 6 O e 1 6 j R 8 f 3 7 M P l q i J w K q d c c l 3 a j g 7 1 H M b Q L Z h h c b d i 9 F q 5 F C T C 2 + J z s 6 L U M 6 H V a M F r s 6 P Q q s H q N f I 0 Z l X w Z G h e w H n 2 I 5 1 5 Y 4 G d p 0 K 7 2 U X s Q h v N 0 A S 7 X 4 P O S G y k 0 K k 1 M X h j H V k 6 H K W 9 X f X / 1 8 2 0 E Z t x w R e x c F p 3 6 3 m F 5 / H 4 S p 9 4 O n r g + J 4 n u v / n f / U 8 / 2 f / 3 7 1 V G X F 0 u r A Z d / t F r + w g 5 e q g 0 t X K / S h a D b Z j 0 f Z y L t F G g w r e 7 3 + 6 C h x J 2 d G A 2 7 H 9 x T N r N D j I 7 O e z e L C N k L 8 G W y 8 G c L q K 8 U 4 W W D 1 d r 6 M M d d q D T r a G 2 Z Y C + 0 E N u I 4 p a o Y a x + T C 6 d Q 0 0 P S O a x S 5 a x Q 5 g 6 E J n 0 G H l s y 0 4 x 3 W w O s 3 q c + r 5 B m p J C 4 J n + T W V S J S i s E 2 F N j R R K 9 f g D D r U 6 4 a i 1 x n g c D g Q G Y t A k 7 b h z b + 8 h G z L j N u f f 4 Y z Z 0 9 D p 9 c j Q 4 P w T d m g p 4 G X Y z p s p G 5 j Z C p M w x t H L J 7 A 6 3 / 8 M v K x J C w + M 8 w 2 E 4 2 l g + 3 r R d h D O j q J N q Z f C M M 7 b k c j b U D B Z o H X 1 o N W p 4 V v 0 o n 8 T g 0 2 r w k G 8 8 A h l O J N r n s Z p W Q H 3 r G B c Q 5 F 3 j c f K 8 P i 1 M H i 4 M U c k v h K k o Y e R 3 G n j 8 h p L x r l P m Z f 4 D 3 t P 1 z 5 y x V y w E 9 n k U 3 F A W 0 N M y + F k F o v I r f e o m M p w W D S Q 2 / U q 8 / Z u r 3 H 9 W 9 D b + 3 C P W H i 5 5 m R 2 S z S M Z k x + 6 Y L w Q k / f N M 2 W C N 6 m P w 9 e E f t a L c a K C S K q N E x P r o b h a v v Q S f u Q p t / i v E 6 d P Y q S p t 6 a L Q d W F x m V D N 1 t B o 9 e C J O p Z N W 6 o B I M V m C 2 W 1 A 1 5 5 H E 0 X Q T G l Y W v D J K 4 f R z G n h H D H + 8 x n U h K e j I k H E 2 c W 4 p 4 t p b 0 d 5 g 6 C 9 h 3 K 1 i x e n O l R q v o 7 f C / B 7 R j q F M X c X v R 5 Q a G j 3 3 + X r R X 5 / M d Q Z O l o l H R r R F h e 2 t K 1 B g Y r Q Z j R w W E Z R L i U x c S F C L + S E l 4 o a m H P A N + 6 C w 2 + n E n m Q X M n D O 6 9 D t 9 2 A Q e N E 8 L w H F r c O O g s X 3 N S m c W j Q K R n o u / h Q U j o E 5 s 1 U / I E n K + 8 1 U e 2 m k F m v o F 2 i E b Y 0 M I y V 4 T 6 l R f J e X R m 2 M 3 B U U U W 0 W i 3 K 6 S o K y R x y j S i K u T x c 8 D B S e W C k k 0 g 8 a i B H 5 S / I z 3 o F X H n h E r 1 z H / f v P 8 T Z s 4 t w h 1 x I 3 G 2 h k M 7 x P q z q v c Y v h O C i A W u 4 O P L + y Y 0 s t A E r D W r / Q y n Z e B J W l x V m u w n d T h d l G t L 0 9 4 I o b L W 4 N g d R q N V o Y f 2 z P P r t H s K L X u V M h t J j l E 7 w 3 q Z f D K C a B A I L j M 4 j / N w T F K 7 P U F X Y 0 D D K B d U 1 e c e c c I 2 Y U C 8 2 k K Z x Z V b r y v B 7 h h q m r 4 T g H X H T W V m V Q f m n 3 O h r m 8 g t m e A e M 6 L b 6 2 J r c w t / / w + / x s 7 u D h b O z m N 0 L g K D U 4 / b D 6 / i l b d f x M i 8 D 9 5 J M w I T T q 6 R G 5 5 x K 3 b u J p V z K y c a m L o c Q a u v g 9 3 U f + L Y L S 4 T U k t 1 h C c i 6 K A O P W z U K w 2 N K 4 + W t g C 7 L g C D 4 + l 7 q x a r 2 L 1 V Q H a z D p O z p 3 S i V q r 9 / g x K o k 2 3 p 8 G F k b a C Y p m 9 H D 0 + I c 5 e E d m d I r 0 j I V a p j R y h S T e b o Y e i x 6 a H E u 8 p 4 r H 2 s J k 7 g F J f J 2 E H D Z Q R T y Q f K 2 L r e h p G r R M m V x / h 0 y 6 G b w s s e i e 2 N x 4 i N O 1 X k W K g a I O F q Z f r 2 P w y x 4 d K u G B p Y e x M C C Y v j a g a R N v e h d U 8 e J 1 O x + / R 4 g 1 2 D T b v R G H w 1 N U C 5 r b r 6 L e 4 i H C j W 7 G g b Y k T S o z C 7 K E 1 W J r o E w I Z W 2 5 q l B 6 J 5 T S j A z H J I R F F a z c b 6 N W c 6 G X o z a l A V 2 9 f x / g l M 3 y h E K F e l Z C T n 1 P M Y X y G z s A f g N 6 g J 2 S r w U p 4 6 f K 4 a A A W w p 0 S s s s d d D R V + C c 9 + + 8 + k N R W i s Z j h N N J z L c v j X I L l X Q L n l E H l j 7 a g S 2 g p e I 5 e T 9 N u E a p t D S y t c 9 j K M c 7 m H j B h V p a i 7 6 x T i g 5 M D Z R m P U v E t C Z u g j N + V A q Z J F c L i j l P 0 l 2 7 u / B 6 t P Q 6 A 8 i t R h e v d J Q a 6 D p a x V 8 c z p t j L B P O x 6 B m t t 3 d 2 A N 6 t H u M I I Z D N i m U b 3 1 / e + r a O 1 2 u 7 D 8 e B n l C u 8 / 4 I W B + m Q y U b H 2 X a 0 8 c 7 m 2 c q p C 1 G F S x m w 2 6 5 A n I q o 2 N Y T 6 G t h t O h R 2 i 4 z q D h g 1 g + g k k B V d 6 q W 2 h 3 Z e R 8 P u Q s + I e l j W P 0 t R 1 2 z w M 3 L G H 5 T p A K u E 7 I y M v y + D E m M S x 2 0 l f m + 2 N U j f T Z G P V O A h l A j N + v g 3 I 8 I E I c g k Q 7 f b i P h y D r E H W U I m P a q l E h f d g o 0 M f Q M 9 m Y i X B t b g + 5 w k d n N f R b x l Q r B O q 4 2 5 l 8 a 4 Y E 1 e h A Y W j w m 5 1 R J 1 u U v o 3 k O r x D A / 6 t z / T f G w P e x d r 2 H k e R s i i x 4 E l C L 2 0 d R m E L + f Q z 6 e h 2 f C q + 7 l s G T W G p i 8 F F D 3 Y / Y T b X f N i O / G 4 D i T g 7 0 d p n F Z 6 L H r h C q E U C s W 6 P w N j C w E E F 1 K K n w u z k M k G y U n u l G l p y x h 9 n s j C M / x 8 z t a n C X + / / u f f 4 i J 0 X E E I n 5 C I w 0 a j Q I I S h E Z D f F 6 9 H B 5 n f j 5 z / + O S m G i I j h o A H 3 U C 2 0 s f n 9 i q E N P p N 1 k 9 E z U 0 P e 6 o C U 8 S m 1 l + d A b 0 P e t K O y 1 G I 3 N 6 L b 6 M F j 7 6 J Q t y G 4 x Y k Y b j D h m j J 7 1 q e t 1 j / M 5 3 a 0 p C C q Q d v 1 a D K P n v B h Z D K j P c I e d j G 6 E z 2 M m p b z H J f 4 o D / c o 1 8 s + g M j L n + 6 g t M f P 6 z V g d 1 v Q N 5 A H 2 u 2 w 8 t k b r H p l 0 L V a D R V y v X q 9 j j r h 3 N 2 b j 3 D t 7 u d Y e r S C S q m K 5 5 6 / C K v d i o 8 / / h R j Y y O 4 f e c O L G a B p H 3 c u n U b k 5 M T M B o P n I i I k / A z u V I g x G V U z + Y x S v g r n N r G P + s 3 9 2 D S + L F z b 5 c R u 4 X 4 U g 7 1 l A G x R x m 0 k n b U S 1 0 6 n A r h Z Z n O v 8 d o V 8 f O r T z M L i 1 C 8 3 4 V v T 3 j N j p N O 9 y E k 7 9 X y E c 0 g E J N g x Y V O 2 P 3 o 1 V t w N S p E m J 5 j y y 4 w W R Q s C u 8 4 I V j Z B A q o y T 3 n n I b 5 r A O z 4 3 1 C B 2 7 i N j p l X Q a u M 0 9 z A f a i J U G S u m l E m T v r F N r 9 J h 7 e V x 5 v R 5 J r 4 T q d o W / Y 7 T A O W b h + 9 b p N d r 8 r A M P u n 0 v S s y s I b x w D b w k f 1 e j 0 a K W E o / W B 5 8 1 y l o j 3 P T u h 3 W k 1 S 4 j w c X 2 0 J M 1 6 h X C P X o y R p L R m U n 0 P C X 0 B I O T Q z V y P b g D D i r b w I j y i R y 0 e g 2 9 r Q 1 b N x N U q B b m 3 w z C P + Z T R i C f 7 w w 4 Y T Q 7 M M L o 9 M l n n 2 F 0 b B R u 4 v b 8 V h 1 f 3 v w M s 1 N T s D r I q 7 Q G j A Z G 8 N O / / i V 8 3 U m G W h t s Y S o l 4 e t x k e 9 1 u y 3 k H x L u p J s o x I s w 6 G 3 k T B X o N I x G a K N P G N W v e g m L s 1 h 4 y 0 9 n N 4 B b Q 5 F r K 8 Q q M B H y J D a S f L 4 d O o n w / k 8 H k k 0 k Y b A Q E J P P H R Z x X J U o l e 6 U U / G U 3 f s p R r Y e Z l + O K E O 0 0 q C c j F y i F x V C 1 p a u i Z X V N S w 9 f I z t n T 1 l V L G 9 K O w W C 2 a D 8 3 j 9 l b c x 6 h u B 1 x e i E 2 Y 0 q D V x 6 / Z t a C p 6 L J 6 e w 5 n z p / F 4 a R l z M 7 M w m o y o Z 5 t o U R d E 6 o U m K p k 2 Q u S 6 B p M O M T q J W j V P A 9 G h R S 6 b t T V x 9 n s B R i k b n B E T f L M W G g s h o / A 5 R l h 6 W + V c a q U W u l U t a Y O d F M J D C l B D g w 6 t V a H z 5 n 0 U a X i / d w 7 V I + H r M F r 5 G E F G e I H d P X q I U Y P C 0 C e J Q D 5 5 + I E p j y L W h V s p Q g 5 G C U Y V A / m L j T i 6 e D u P 4 m Y e 9 m Y J 1 n I U F v F w J h / G L 7 u f v K + e C 8 X n j 1 q W P / M 5 U C U M c F K x i / S g P i q K K G + 7 T s i 5 0 c T k 8 4 P M T 0 W z S 7 X i I v R N S K 7 l Y C Y e n 7 g Q R u Z W B j E S 3 i C j q j J W e o p K k R 6 q 5 o H W S s N + W I L W Q 9 x / Y V L 9 v K U p 8 f 3 7 5 D 9 2 h K Y C 0 N J h N t I 9 R o U C l Z q R t k i F p o d r V T t Y f J s O g I t / W O S r l b Q e U 0 F G O V 7 3 4 4 d L W F t f R 6 m f x W x 4 G k 1 G 8 d J O B 7 G V D K 5 + d Q 1 v / v h l L H 5 v i p C N S G C N E W T y a P J j K A K Z S r k s r F 4 t I 7 U O k y + S l / Q 6 5 G 4 l K o i J v C V M u J S A C Q H s r W z B a K V h k F + J i H O U 9 c x t l 2 G 0 a f j 5 G s y 8 E K Z z O P o c T T Z 6 8 3 t F Q p 8 D F D C U S o y / v 1 X D 7 s 4 2 v b c F 0 x c n U S 6 X 1 Z 9 6 v Y H t 7 W 1 + T h c f v P c B t u O 7 m J u b h t f j x v z 8 L O Z n 5 x C y T K K S a G L h 0 r x a J O e 4 G X r a u 9 V t R i Q U x q h 3 h M 4 n A p T I u a b d y M V z S G 1 n Y d J R 7 2 p 9 Q n Y D W o U O H Y i B 9 1 n C 6 O m Q W h N B S q V 0 D e n d H C w G F 5 0 n + a r O D f o 8 G r 0 4 W S 0 / b v C M 9 I T 8 z V q V y k P + L G g C f J 6 Z D v Q a C 5 q V J q 9 f q E e P B t y C x q j 9 / R q U 0 0 L M K b C L V C J X 0 + J 8 p I M K c X a L n t v u O T n 1 e l i E J w R m i e n 3 u O i 7 W v K V K v K 7 F Z S q c X o M B 6 Y u B G E i B i a + p M e t 8 L U u p d B D 0 R m 0 s H h N K t 1 c j 7 f R L L a 5 q G Y u X h E O K u v q J 3 F E X q L h G Y T / m J Q x G c B I o i E M W u t g 7 K J f G b h / x o 4 + H 3 j 8 f g U J G k I z 1 Y S m H k A 2 v U u D F Y 7 l x + R F 3 5 P P 1 v d t h N t m m I y 8 R y p i n Z G x 0 a w o D u K w h N T r W 7 0 i F l 4 l N H u G y H r R / u F 0 2 R G J R D A 7 M 4 N A k F A k T h 5 i s e H x 8 l 0 Y v H 1 M n h v B 4 p l F 6 P U D / p n f a J G 7 g R H u 5 J S n R I P Y 3 S p s Q R D e e l X 2 r b j T Q u S M W 2 X a H H Q + 5 g C d g c + G 9 P 0 a P J M W c g w d 0 h V 6 Z U s f 9 q C J s K 9 F v p S g B 3 f B c O x z 9 h 7 G 6 V A I e x j x 9 + m w k k q 2 h l w s A 6 2 7 h q X l h 4 i X Y + Q 8 b v z 6 1 + + g U C h i c 2 M D V o 0 N H 3 3 6 K d 5 8 5 Q 1 M T k z C 2 n b C r v M z a h I W 1 o 2 i p i h l q + Q w L f j 5 r I c i 9 2 2 0 G h Q 3 d g V d K O z 0 Y H F q Y D Y Q i R D 9 f H z j C z p V H Y x O n U I n R h f / n j j 4 f X l u r q A d 2 i a f m b 2 F e s a K 0 W n 5 g V Z l g V s o 8 j G 2 y a b 0 N C v q l I t W 3 N T D 4 N D S g R g J U W n Y f N Q W j x E W N 3 m Z y 6 S + J / / + v R p U s 0 M v 5 u / g H G G I / K 0 h p C p u G e C a 4 A K Y j + J a k T r S h B 5 N X v b R t K x 3 3 I n s d p E P u o O Z 7 0 V Q z b X h 5 8 K Y r I O U q o 3 G m d 0 Q g 3 r a K 9 K k 0 d K W 4 P R 6 S Y j N v F E t U m t F p F a q G H / e B Y f T y y U y K A 9 E y s 7 P H q S 8 a + k u F 4 g R s h Z V E N T h c S J y y o t 6 r g i n b Q L Z Z B z h 8 S l 6 O x O h X Z m E X 0 e o M 1 C u c q a M v b s Z 3 i s V f K / B a M C o V e 1 h 6 n t e 6 B x N R N d 2 a N B m Q p y n o d l Q e o z q N n p H s 4 n 3 Z 7 f B Y r W Q K / G B c 9 0 2 H + 1 h / H Q E V 6 9 f R T P f I Q H 3 w O E e w K X U R h a l Z J M c q E z S T e 5 2 j P y l N 7 N c v w a 6 p J g S R V K b K V 6 f k c / E q B y Y S K 2 j g 8 t O D s M n k n r Y 4 g u t G P f 0 k G m U k F l O E z Y 3 G Q 3 1 q O z p + T l Z e m I q M H m R e O f 4 w z q m X / B Q 6 Y 0 o E x p Z 9 t P R O 7 d y m H j e C 6 P D i N U H 2 6 i 0 i 0 g k U / j j P / 4 h z p 4 5 g 4 V T 8 3 A 6 n A i b x h E i R 9 R S d 9 y M t B Y f t c F v g s l F A y H s 9 o z Y + e z K 6 A X c 5 D z q r Y 9 I t U C 4 W D D A 4 b I o b j 4 2 4 8 f I p D y n L j 7 7 5 A t 4 G P H k P j u d D h H P U W e g 7 d C h M O o 1 W g X F 6 U 1 B j 0 q u i U 4 M U u d N 5 X S 1 X R P K i T p 1 6 Y Q L O C S 7 9 5 O / f 8 i X p 6 c t t z Q I O x g a y V 8 q s s c x b X k K 8 v X 5 X w 8 d X v r R 7 J S I e B A 3 l S O / J h G n R + U 1 I b a c e c K F y p k K G s S z 3 o m n o Y 5 s z h l w k D G S z 8 3 H s t B b e E 1 z 9 H 7 8 1 C p i 6 n U S X 9 T f / D w 9 1 0 r f d y F 6 L 0 e 8 Z k F i b 4 8 c h n C h w y j Y 0 8 P u c C F F W G J 3 e F B r x + i p d c h G s 0 h S o Y S r j V 8 M k b y b 4 Z u 2 k o i b V P J C e V J 6 9 A D h S O J e g 9 C X H u y w G z 8 k V h q T 8 M 9 9 G 1 U i W U a 3 i / d c s M M R d u G N H 7 6 E K v l b c r m O k W n y U l 5 3 f r t J G B l R k W T 3 e o U 8 a O C c h B + u f R 6 l t b g w 9 Z I b q Z 0 s 1 9 S B N A 2 i 2 9 K S v x 7 w S o H p E m z r h K z p Z A 6 6 X A W u M N e / a k W H 3 n / 2 9 T C N 1 U e D t P B v K 2 K P U 8 i v 9 1 Q i o 0 4 u 0 s g R F i X 7 5 I d p Z P e y y K 7 V a R j g 8 / K o v b V 2 n K D C Q p 5 y 7 i x G R 0 e Q X M 8 i / q A A f T t A 6 M m 1 D d O 7 e 8 1 c L 1 7 E A e B Q I q S / 0 y E H i h e Q 0 H j V V s t Q B A l E 7 5 T h m a E D I 4 9 x j g 7 u v d i y Y J T O K z I S x k / / 5 m e E l r t Y W V m F z W a F y 8 n n S U d U y 9 c U g j H L B r H H h u R q l l 8 X V e q + x x j V p p a 0 U V Z G 1 d X W i V i M K K Y K s P k s v M S n n 2 E u L b S k + / s 3 K B E i L 5 X a 7 u n 0 a P a r S N + t Q 2 t q H S W 8 / E 9 F h 0 P S Q U 1 F D x F R R o O z T U + X R q v W J h l k W G U Y 3 / g y w Y V s Y e o K v d o T 5 R y Y 5 0 k 3 K u Q 4 u 9 b F 7 C s h p Y D D y E R A o B a t g a z a z J M s 0 + o X m 5 h / b R S O U R 1 s E 2 2 4 p n S w M N r G H y V h M t l g N F p Q b m / C Z C F c r J j Q J 5 G e v h K B f 5 J e 8 N A W w H G R z 5 W N y t x 2 Q y l 0 K S 6 b k i V y m b L a T K 7 m G 2 h U a n R G j B T k K y 1 y v X K W h r O R V h w l s 1 v A x G k f L D Y L 7 E 4 r b p B H m a t + R v E C I 5 g d z r B E X H p r K n f s f p k w u 4 z 4 U h a 9 J p 0 F H U o p 0 e L 9 k j f E G K k a v H O T F R 5 y q K H I N p M Y l c P c h y d i R 6 N c Z G S i 4 m a 6 6 N K z V x N 0 j n U a A D m C o A T f G K N F g I 5 q t w r / o g V h E n h H U A c v O a e k m O t V r v e V E f X e D S q 9 Z B P v P r i L E c 2 0 4 l W d d g P B G Q d 6 3 R r 0 h O Q M A X x l / y l + N h Q 7 4 W j i Q R k R G r S B F y s U t N P u Y P c G D X + S A X X c R w 7 T Q b v R J A / m 0 6 R z q p D z O K 1 G c q w R n D 5 9 i v x s B n / 3 y 3 / E / M K c i v w 1 c h 4 D o 6 B x 3 4 N J e r 0 Q b S G 9 X l B b E E I J 5 I + I G J j G V Y e Z D k C q T c z 2 o 4 i q m C q h u G b A x A u 2 f x q D E u i 3 n d N j J 6 / n M 3 E w x O t w / + M N F D Z r s P s N v I l B 6 J S N T y H z / S 7 / 0 K N W q i T A x P W y w S Y L 3 D N U Y X c 5 s H l 3 C y O j p 0 l Q u w i d M / M B + o 4 o b 5 1 G I a 8 f L s B h y e 3 l U C h G 4 Z z W K L 5 0 W O T 1 Y o p D w y 7 H a P Q e P a M K M T I V s E E e V V g h l u 5 4 e G 2 M a v 4 y 5 i 7 N M A I 5 4 B 2 1 w h x q w q g 9 O S F w W K Q a w N D z 8 d o N C M 5 R G X 0 m c h n Z Y D V S Q f l A q b v y m s x W i o S 3 i + T j H J q t i k r W x O 5 V y D 1 G 0 N Y U Y B f W T M W / + / A u f M Y g c v k k I x g h c Y L R I d 5 B X 0 / 3 E E + q r Y C x c 6 H B R j b 5 o I c k P L W R Q + S C F V V G k n o j i + C s d / / q B j L M k 0 h W N b u T p 7 L 3 M f u a F 9 F U n p C p A i s V N b q U Q W a 1 g U w s o T i T z a 9 H 4 l F B p d H V t g D f Y + 9 W G d O X f U / 2 b S S j m 1 l t 4 / I P F v H Z n Y / x 3 B s L G J k P 0 S B 6 6 N c M M J H 7 x J b j S K y U 4 C V n L M e a C l a v f L p F 4 x D O M n i m R j 6 6 4 m 6 R n M w B o 6 6 H j c 9 y p A S M 1 P M D w 9 U b Z Q u B 3 J n 0 Q N Y 3 V i B v c t B J 2 B 0 o Z I q q b M t k M A 4 q U r Q 6 9 O h Y p H x J n J 2 I / O 0 Z t a F e K S H + u K i c p H A o M S a u j v q 3 h V C 8 W 6 T u U m d 1 J i 3 X q I d H 7 + 6 i w 0 g + f s W s + O U f r J Z P S j 2 m H I R q S z V i 1 j z M R h d 6 m g 4 9 Y x M G v Y V 6 Q j O q V e D z T q F l j K P T b 0 N X I 6 w x 0 L g M N L x S A O X G D v R a M 4 w G K r G h A a 2 x A 6 N N z 4 h h p o I f Q J j D E l t J q P A + 9 + L M / n d O F l G g + M M M + Q I X j x B P v F A 2 k U B o U S o q 3 A o m b H x S U I Z v C T c x u h j Z / 8 1 v l s x a A a m 9 D M 6 8 O b f / n Z N l h 9 B J K k g O y 9 q 1 F M w a H x q N n K p g s N i t S O e 2 c X X 5 C 1 6 n E a 8 s v g n / j A W 1 J B + m p Q h d 1 w X 3 h A 7 + C W I u i l z v z p d 1 1 O u E R t N 6 l H c 0 6 J k K W H j 5 5 P V Y / n R b J W 1 m L 0 8 o u C W b 4 N G 7 e c y 9 N l B c U a L c X p 4 c t o O J y y 5 G x B p m X x 0 Y 5 8 q 1 N T h 9 5 E V z B 3 W M 8 v n r n + Q w / Y o b y X Q S G + u b e P m V l x S c 7 d K o p N r E z c h z X K T y Z e 9 h k j B M S 2 6 l R X A 6 S C P K w H / O i s J j 6 r S 9 h O D p E Z j J e Q 5 L c a 9 M B 6 1 F v V W l z v l o 0 B r c u X 1 d c W K X z Q W v N 0 C k Z E U y s w M T O Z c k S u R a h i K c K b Y d R 2 P L j F N v D G o T l c d T r l e D w m 6 F L 6 L x M c J m d j N 8 P n u M n H 5 M X h 5 T r / w n i V A n S Z u k O 1 0 n u e t R G U e 1 0 N T s G L t s o a f 0 q B I R 2 f g 1 W X U o E J b o L V I 7 p 8 X 4 e W L s i A P d b h c p 3 q T b M c H f I c Q Z M T B C d Q k R 9 C j s 1 d C u d 5 F b J d + x E R M f 2 w 9 J k Z S b r V Y 4 g 0 8 n B O R h S 8 G r J C H 2 7 s d o 5 H 6 4 g 2 Z G E i s S 6 1 F o i f v H z 4 0 p Y 1 K w j R 7 S O U 8 v H 6 u T 7 8 T g 8 n s U h F S u + R k i n 1 F N a D B 6 U f j E s d 3 i Q 9 L h M 5 M S O 0 E 9 + 0 5 T i W y c l g o x j F 5 w Y e y C n 2 t l o d L a 4 G D E G w n 4 c H 3 r c y Q L h M G 6 H O 7 e X 4 I / b M P s h Q N j i S + n o L O 0 + c A D q g Z P x y g d X L A 9 8 f y H R T Z e t R o t F l 6 Z f I I A B E V I T d + w G k L W w u o m t 9 J U s X c v B a t H Q 7 7 l V I a W e l x H a P 5 o J j C 2 E k O v 3 Y f Z r 8 O X X 1 z F u f N n V T 2 j r K d w p n 7 L o D J m h + 9 Z R O C f b J R 6 J 2 z Y v J r G 9 n 3 y V 7 u f e u N C q 1 m m c 9 E i S b 1 I F 4 C A e 8 C D R c x O E y F u T W W I R 5 9 z w e j S q m x g P M P n a z P C E 3 J C T 1 V 4 v L a M m z d v 8 f e 0 i l s N N 4 O F C u j c h O H F K h 0 h I e 2 E 3 L e 8 t 5 Y G 1 U a z m 4 e B X F v j r E H T M a F R I G q a 8 j H S 7 v / + H 8 q g h t I j f t c x d L o c R R L 1 q q q z S m 0 n e P E 1 V N I 9 T F 7 h I o 5 6 4 K K n G y 7 S z o M 9 h O a 8 J J A 9 t A k l h Y B b n O Q T H q t 6 0 L J n Z f V r k F w h 9 t + s o N Z L 8 U H p V H V x M 6 O n B 7 e q W r g m P X x 2 O 0 9 O l F M 7 9 v E V / h 1 v K x 4 j 7 + + Z M K O a J i F t t t A q 2 l S d m y i Q i N R 2 F W I 1 u O Z r S M I P a 9 I B 0 1 h J w R N J b A h 6 P Y k C x O 6 n G E 2 7 V L p n Z / h E 5 G M K 5 F C y g z 9 U r k Z d r j e H m R e D J N 0 d W N w D a C o 8 J j z j R 3 6 n h V P z 8 7 j 4 w h m E x 2 h g J P y y F 2 I h d 5 C E j 2 w E x 5 e z 6 t 4 E Z g t M k 4 x n K U U o G 8 + r 2 r r h G q / f 2 F Y p 4 Z k X R t X X Q x E o J w W t k m w Z v l Z E r q G V c a j K i m a 9 i e j N O i z B 9 p P I O J T Y v Q I i Z 1 3 I F n K E e W 1 M T E y i l K y o 6 x G j 7 X Y 7 q E T b s H g H E H E o E q E 2 r s W Q X m v A N U b j s s / S O / V Q a q y T D 4 9 y P a n A 2 T K R C 3 n P S o X 3 V U I l y e t Y i U P f d 9 I R B q G z i i O k k R H C O 5 0 O f P j + R 5 g 9 N a 2 + l u S Q 8 D C P x 4 X 3 3 v s Q o V C Q h m V T 9 2 g i x 3 a E T a h n O k g T 4 p b z B b X d U N e k Y D C a V d 1 m z 5 V T e 3 S N U l N V A g 0 h 7 h / c o E S k 6 r x l s F J F G b W S t H g q k i 0 A z L 0 0 O s D i x 6 S y R 2 W Y N M P h s 6 M r 9 E r f U x H s s M j v e c c c x M 8 G 1 P M d G g m V k Q 9 D N u b a B e L o Z E F t + p r o z S Q q + m d t / J v G O y n R k b i c S q g W k z 9 v 5 h k V K u l 9 7 z Q Q S c c 3 y 3 x 4 q 2 V 6 Y Q v y K X q x 7 T a f l h F d j Q V F 3 p O Q + u N i M v K 9 n b S p Y / s 3 L R p L c j 2 H c q q K 3 E 5 J J S l 6 7 S a j s 0 D a g e J W i 4 T H d D i h O T 8 6 Z Q O j X R v 6 / U p x u V Y 9 g 0 w 1 X + X 1 O K G 1 N h i J u i h k i / j q + k 3 c u n E f w W A A z V y X n r W r 1 m 7 p g 2 2 E T t s w c T F I C F l F 9 H Y Z u X g G 9 W o N z a w O o + e 9 T 6 2 / b A J X K n k E j h m K w C R b i B H w b p t k v g b H W B e j p 5 6 G w f m d N v l P F x k q 3 8 0 b t + C o h l C r l Z H f b K G U I 4 T W 8 P q 0 b X Q K B l K A J u + n p q o q C r s N V W E + d t G H 1 H I R t T p p g q + N F n m 5 O F R B I o 6 A D d 4 R G 3 p + J + z j T p g Z n Q P k Q b V G A Z V Y D 1 p t l x F r s O 5 G 8 i d x j p 0 O P 6 v T x e r K K m 7 d v o t X X 3 k Z c / O z e P / 9 D 7 h e I Z R K J W S z O X h d Q T o g J 3 y T f P 9 e D z v X C / B H / H y e N j R y L d o 2 Y S X 5 m r 5 r g o k w 3 O T 4 Z z Q o E a n T 6 + n N m J h 2 w z H u Q n W 9 o v Y U H I G j K X a 5 m X K M y m N u o p 0 f k P h a l g 8 q n a G S P F 1 Q K Q q h p b K V d 3 U k i g 7 4 5 5 z Y f R j D 1 J s m + M c C a q d c X n P Y 2 x 4 W W f T 4 o y z c o 7 K v c Y D t J Y v o 9 n l U S 0 A g Y s Y Y S b 3 V b U J + q U t 8 r w M D 5 l O S 3 6 5 g 9 0 E W I 2 c O t g Y E 2 i 0 n 9 W i V 6 o S O R f i m X K q I V W 8 h p 6 i 3 k V / r 0 I N X y d 9 S S C W 7 s P Q d K n I a 5 F Y b 9 I 4 d O o l 9 b y i b 9 O 1 m F / p g l Z T Z C D s h 6 0 h o A g t z C 5 i f m 8 P 7 7 3 2 k e r C s z R B S O w k q t h a j p w d K 7 / Q x u t C h m B 1 0 Q H t 2 N J t V t d 9 X 3 K a C 6 2 n Y k v r j E i V W k 3 Q 2 Z k I 6 8 l 3 y T I k q s d U 4 F V o 2 z M v K i x t N D l S K W b V f J f D Z 7 h 1 E 4 y 5 v t p E y 8 F 4 y G J u n E f f I t 6 6 M Y e r M B F E D j c B r p W P p 8 D P 7 s D u 9 2 F 3 a V G V a k U W / S t 5 I 1 c b a 5 w n 0 d V K v O K 1 K t D R d H e J L Z V U d P 3 y G s n 8 n k V 3 + y H V r n U 7 y 8 p r a c J c 2 G I G W 8 l q j w Y B f / / o 9 r K 2 u k 8 e 9 i O e e u w C L x a J K l b x e L / n d O i r Z K l b W V j E z M 6 0 2 z 0 W M D l K U Q B b Z O 4 x 0 E Q P h 5 x 4 s W j + f U x N W e p W u p g K 7 f 1 C 4 8 A c 3 K I F F U t Y y l C K x c J Y R q u 1 1 w a 6 l 5 1 q i R 3 P 2 9 9 O Z V G M N v V K G y N / F M O 1 o w e T S w U T 9 z E U L q O 5 a + f C r T 8 p l R M Q o 4 w + q m H 7 V o 2 B J m d 6 1 X m 7 Q m G R D 9 6 j 3 F Q I q u 1 Y D j D w Q g Q H 1 p J X K U k F u q 0 5 o S E h Y K 8 C g M y l F L i Y K N H D A P S Z Z H T 3 5 R Q H F n R 4 V q a x S 3 J I 4 k P S 9 6 t W h J + u i p v Z j h i L Q z m + j c b o N S C y R W N P g h Z N Y a Z H O g B 1 9 e t 1 m L o d G r Y F K m 1 y x U + L 3 r S r C N e p V x V N 0 f S M K q Q z y / I x e 2 Y l 6 P a v S z x a j S z k j i R 6 i D L 2 o G b c e 3 4 B H K t S d Y 1 z 3 l v K 6 Q x g r U i J s q n D N F t 8 c V X 1 U U p K U W E 2 p b K C k + b U d G y F i A Z 0 u I 9 F O E 8 U o I Y K m h y y j a r P I 9 W p 1 4 J v j u q e 0 c I 2 a C b N b a n M 4 R u g l x b g C 8 0 7 / 0 Z j i N j 3 + J 8 W v f v 8 g 2 g m n t L o s 6 F b E X d U Q o B H 5 i A q G G 8 5 b V x k 9 W 2 W c / v 4 B J 7 T b 3 e g Z K 9 i 7 k 1 c l V 8 c d o 3 w p / s b C 9 9 W Q Z 9 f T X e r M 4 P 0 E 6 k 1 P T + H s 2 d O E e h 5 l T L J O s l 4 C C a U A + Z M v P s X r r 7 + q f j 5 0 7 A 1 I H S L I o d P I r 0 s i j V G u 3 1 A R X W O s E 2 U 0 F T o S + Y M b l I 1 8 4 t J I C 9 H 9 Q l c R W Z K X p l o I h K S M n x 7 o X g P 1 h o R 4 j W r 2 i 2 / H E T 7 t G X h m v l g W U U p q 7 G E a J B + y x W f i z T O c 8 + H u X i 9 j 9 n X / k 8 x N k b y n 0 c 0 i E B 5 k q Q 6 L Q C H 5 / 8 H + 1 e D B i E F U k j 0 E X q 7 C O c M I M U E M H a u r v q l q 3 E i Y Q q D q 4 C J u a 1 A k X B V e E i Q p J R 7 D z q M Y W v T S y Z U y 7 3 M M V p L v b q s C 1 8 h g s Y c y 1 I F m q c 2 H r i E f P H A I U q l f J 8 y y e U w I h c 1 I 7 6 T R K z n 5 M H P 0 R m 3 C H S P i G 1 E 0 8 j p Y P F p 4 L j A q p O n l t z o K 4 q r r 0 / d x 6 7 0 1 X H 3 8 M d 4 8 / 6 c 4 / d a U g o U N O p b U I 1 G G q u K f s i G d e t D B x B V R 4 s F 6 y d r K P b l H Z Y P a T A N q I 3 j K r L K a U m k h S i x N e g K H f R M O p F Z L G D v v J 9 S m s 9 k w q O T J A E 5 7 a I Q V t B j 5 / B O D L K A k a N 5 7 9 0 P M 0 v u b z I N 7 7 j D C N k s N m P 1 6 d R 8 2 / 8 F a d M p t 8 t i D 5 y a 1 k M V Y l V D Q y U h N x / m w x A j / d L X M U K T 1 R r J + p b 0 K H J E B P 1 L V J 6 r F 4 6 j I z 8 S g V l f W a H B n G O E M q k B X X t 9 R q f M e k Y J d Z U n l e f X q 4 m g q a G T 7 8 E w Z 6 B j + m S J U q 6 s 9 Y k w i 4 j C l o 9 e o 7 W H r q z y 0 f Q M s u o h K W 1 f z d V X q L 5 t 7 I u 1 G W 8 E O y c 4 N 4 U c 1 X 6 a 3 0 2 L 7 R g b h s 1 Z Y D m 2 8 S b I z v 0 V S P T b Y I T 8 s g x I k H T 1 Q T m V s V j / f Q T W q Q z 6 3 h 0 b M S o P p w E 1 8 H h y L k H g G q F w 1 2 E Y Y X r m Y 3 S a v l 1 B H e m K 0 J n p B Y n U p 8 H W F n H C G C C M I 4 f L R E u G l H e 1 q i 3 i b D 6 V r Q L f N C C a e T 9 N H d q O F 0 C m H g i Q i E r m l l y z 1 u I S Z 7 4 1 S I a h k K R 3 m 3 v C p S N 0 h B 6 9 k u 1 w L q 8 r a S X 1 i V 8 c I G A w j N B l C l V G y V 7 b j 6 l d f A O R U 5 y I v 0 J h G V J m Q i E R A k 6 u L 9 O M m t O Y O k o 8 a C J 8 z q y h x k h T J x + q F O i H r o F 3 j J M n u Z l T 1 g J S D F f P 0 4 D s 1 O M N W 9 W y y a 0 0 a l 4 M I Y v D 5 o p w + n w / L j 5 Z V T 5 c o b a c m G 7 J t O h 3 y 4 0 Y P l R R 5 K X m V w U I d 6 R g J t w 6 e m V R G d J o N W L 0 W V Y M o a W u 9 S f v k / U 8 S G 9 e o 1 w F q m R Y s 3 k E m 7 l l i M B o w M T G O X 7 / z H j l m H e + + + z 7 m 5 + d g 5 X O W Y l h p s y n v a j D 9 s h + O s B Y 5 G q r d F o Q 1 1 F f 7 b W K U / 2 w c 6 r A I A o w W d d j J G x B u 6 2 F d 1 G N N Q 7 6 U q K L D x Z b G u k q m h t x 6 D 8 n N I u G U B s n H a U I j E 4 w 6 F 0 z a A A w G s 4 J 2 k l a W o k 8 + F f X e k k 2 q E N Z I t b d 4 3 u M i X j N 2 N 4 / k U g N O 8 j m t l p C E x j d 6 y U 9 I l Y f b w j B I c i t J k O i D O O Z f m Y K X n k o K a N M b e T 4 k g k a 1 m D Q I x R k Y Z Y o d G K i 4 0 t C m I Q f c f L C F e r E L o 6 c H D W G c G F Y + l U O 7 R Q 9 7 C A 4 m y j p o q h V C s I q C P q J o l f S g m l y U 3 s E I L p u P J n 8 b T U 2 e P p N K g p B K 9 a 5 e X U M 1 0 8 V u Z g s + K v S 4 / T z m X w + o + z 8 s 8 r U j S F 6 z B L j G J R o 9 2 8 N v 3 N h R G 8 B m x 9 M e f S i N c l 2 1 U k h l v 8 q E 1 S p I 0 1 A 9 k 1 Y F m U f O H G w g D y K E C U 6 3 E + + / / x F C o Q D 6 d T 3 f 3 z z Y T 3 Q Z + E e L d g F Y v b G m I L U Y 6 1 C k 4 F a q 9 2 3 k X i K e M S f 2 b h Y I N c m 7 a c D P E q k J d H k C K F G f y k Q s r V I L W g u V / 4 R t D D H 6 k Z E w L I x i 0 k b z w Q c f w W a 1 Q 9 v Q Y + 9 6 C d 4 5 6 p a 7 i O i X 5 J k e 0 T e T a r L M 0 T n a / L r v h k E N R Q o T P Z 0 i v E E d g v S w Z a s V j p Y H Z r 0 H R X K l + c s + h M g 5 p K F N 9 j v K N h p L P Q e n 2 Y o 8 P T X X C C X C M 9 1 Y F i Y c G I 8 l 0 k d h n R g / Y l Y P N b 2 W R e K x c K Q y s l s N N J 1 G B J 8 D v V 4 b v a p e l e 5 4 R z z w j 3 q Q a 5 D 0 8 6 E L M Z a 0 v m R 9 h q K 3 9 J G 4 3 0 K 1 m l F V z / U k j U p L w 6 R R S 3 Z R C H a 9 W K c C e T H + v I c L n 6 V h 8 0 F Y S e R 1 V A J G I / t + j 3 q j o 4 G D c H j 3 R o r 3 N i D k 4 h i S W 1 J + R G W z m V Q N o s w 6 M I I R k n G V a s K v 8 m h k e i j u a u E 9 Y 8 C X 9 z 7 D c 6 N v w b d I 7 + x 6 O m k j I l 2 3 L Y a 7 W p b M J S M e 3 6 A 2 c Y 9 L l t F G G u f E Y T x L b B 4 L M i s t 1 T g q I p E j t Z d C s 9 p A l 5 x N + s 4 O i 3 A W m 9 W m K u l X l l c Q d E Y I 7 Q c 8 R k T x F v 6 z U e g p / i X 1 h 0 O p l m g Q u Q o h 5 y D 7 K q / t 1 J t c d 0 Y h f Y 2 c + d k R q B S v g R S T 9 I A o g X x w + 7 p w M M L A Y 6 h F 9 E O 4 l d t D S O v z o p f v 4 v r n d 7 H y a A 1 B 6 t z U 4 i S M f Q d 1 1 Q T 3 v I 7 3 w t e N u + C M G I m Q / g m K Y 3 9 b k f v q S J F m p a q 6 + t O b N R g q X V R r G b U x a G D k 0 l n b K r z L a w X y 5 e 4 n 4 E A Q R n 8 J D Z J l + 2 k f O o U W 8 X U T O h f / 0 K x q 5 E + S l t V r j c g 9 5 v t u k c B b + 5 i 4 F E T F 4 c b M o h X W Y B Z G K r / s 3 U g h Z D F O j z t O g y A k d E g n a b d L r 6 l l x C I X m z 1 I p Y u S S + t 4 b q O G J r 2 q 7 M r b R 4 7 C D y n t b + Q 7 6 k F K + 4 M 0 N 8 Y f C R Q 0 I n y K 3 l v u h S E 6 t V l C 6 j 6 h q 6 U F g 5 Y w s d R R p F 5 4 T o M P V a I U Y w u v y E L 6 n u H f 1 g F U 5 X / R W x W 1 W b u 8 / h h j t i l 4 Q m Y E p / 3 7 V 3 B U s u R i h X Q R 5 / 5 o D g F y k W q l h N w q o X S 7 A h u h t S j U U P b u x 1 X l / 0 m d A k O R y C D 7 e T K z Y / i 7 s o l e 2 7 W p a U y S n N H x 1 4 / A M r 5 M j O G L j 7 9 E x B t R G b L D 0 U J n J D c c s y u O K Z n U o d J L d l b K z 6 Q L W G T t i y 1 Y b F b 4 T 5 u x + t k e i g l y J U K 8 k y J P Y b e q n o H w c B O d l c b U R u x O h W j j 6 P 6 a i H w t G c v 1 z 6 g r G h 1 e + / M X M D 4 / g l t 3 7 u D 0 m U X 1 8 3 7 d w H s 6 i J 7 y m T L q 4 D s V o Q T 6 9 Z x W z E 5 p + C A H p F g U K b V W I A S z I r v S p b J X u W g m b H + V I w Y n e r K W V A a v u N d C Y E x P j k a 8 v K 1 D L W p E 9 N E e k A s h u l 5 A s 0 H O 0 i y i y 4 X x h e i p D E a 4 a V i y l l I s K 1 X F V h p n j 8 S / F t P T 6 w w K a E X 0 Z i 0 X u E 6 M L w N D j s I f U a h O T Y N 2 v Y V y L U / v + T S s r O U I i 9 p l t U M v k M s 6 X U P + M c 3 V x k / l 7 + 0 t J R l l m o R o I U I 9 D x 8 8 I 6 K 7 z K h n h Z 0 R o B D r E O r R k a i d 4 0 F R s U Q o U Q M x Z m 0 1 C N s o 8 O X V a w j Y v D j 9 6 i n 1 u c f l 8 R e r a O b 1 m H k x P M i k 8 Q 2 k a 9 Y 5 o s f m 7 W 0 0 c o w I h 8 Y F V O I a y M y E Z x W t D q U c E 8 I + i P 7 Z 6 m C C V X 4 7 h V N v h F V 2 L E 8 U U N z t 8 f 4 Z m X n / m e U 8 o b A W Q d c I r t 7 7 E i P j Y b W p e l x k 4 p R A Q e 3 + n m N y P Y 1 O r 6 n W u B o j D K c D C 8 w P R q B l t n M 0 T K O a + Z F c T 9 F Z H K 1 V b B G W d u o d 5 e B E J K u a 3 I w r Q 5 M M p q T w R Q R m r 3 w S U 5 v 4 w Q U L R k 4 H V b K r W q r h 8 b 0 t O G o B t E g 1 0 n t 5 l H K 5 p y D z d 8 q g p J f m l S k S 5 k M O Q x a r k M 4 r 0 i v t 1 L V K A d U 9 O x w e O 4 2 n g m 5 T i m K N f O i A P W C m A n J R T T Y 4 S R S t k T r c M 4 Q P h F n m r g 9 6 L p y p X E a 7 W i B / Y S Q w y v 4 K e Y 2 O 0 K y f 4 + f q U K n m U d y u K g 8 v C Y u h m B w G l P M 5 N J v N J 0 N L R N p 8 S P 2 + F v 4 5 u 0 p p m 7 i + k q 4 / L N J W 3 7 f U V S J A D F e v M R N y V c j 6 i e v z G d X r N X o 2 8 M Q T S 9 S R 1 8 j 1 y I Z z t Z y l 9 6 2 p h y e Z y R Z K y p g k s u U f m O E / q 8 O N W z f h 6 Y 7 h 4 h u L J 0 a U + G o S 3 a I Z c 6 8 F l a c / L O I U f A J v t 1 o q N e y l U a 1 9 n I b e 1 l J c 7 u t E k E J m s 6 o M T 6 S 4 m U T 6 f g G R M z b F + y Q h 4 o g 4 s N 7 h P a 9 k q d g V t T m q 6 R P 6 O W z w h 1 3 Y 2 N 5 Q M E t 6 w Y a p a p E 2 F V m 6 n a V C Z P X m G v m l G x O X G X m l m L i u h X v i I E J Y z X a i B 4 / K P L Y J F d O P e q q y Z g h X q y m p u B i 0 1 I j k o j m g 7 l P t Q c J Z y 1 s G 1 H M d 8 n I L y u U k I b m N v L 2 K W l 6 L c r y B 1 H Y G m U w M P W 8 D 8 8 + P Q I b o t O p d e M m 3 D 8 t 3 y q B k Y 0 5 G i h 2 X Z k N g G A m g 9 P O s S D t A F 8 H z B o W v 5 Y / s M 0 i 6 V Y x P x G f v w 2 Y R r E 6 I p K U n 2 k m T P B p V h Y B d U u w 0 Q N n H S q / W C C 3 z q K e 0 j G p m p K J x m D x 9 d P J G m C d q q p 1 E o J X U c E l c k A g q m b v D h b i 9 N o F i h V D U b Y S J z z e 1 2 l D 1 Z 4 d F N a c x 6 k g R s I g Y h M y O 6 9 M b O t 2 y H c A r s g 0 e f L 0 p j W 2 E j 8 q 4 N G p j t V f 0 w n d a C x M / Y J j i l + v S t M y q l A r 2 J m r 1 O v y 6 C Y w e S g I M R R I v 0 j e 0 8 F b 4 y R o d F w V Z p g j T y F M S j x i t r U 4 4 J 7 R H W m 5 O E n m / F I 1 I N q c 3 r i Z V 5 c a 5 H 0 0 f + T 2 x E d o r o 7 s V 8 X t V K r X A N J P q q B X I 9 n D p E b a 3 t h V n s d s P S r R M d i N a h L 5 7 S z H V t D n 3 / Z C a G V L Y Z n Q m k h j W z 4 m U Y h V o G b E E 0 k l V i N l L Q 3 9 I a G a Q d g s a c 6 k H 6 6 G U f P x R E Q Z v D S O L Y e T j R V U e Z X b R h Z q a C I x G 4 J s z I T j n V S h J n m d g 2 g N t n f e 4 u o 3 Z s 1 N w e Z w o 7 U B t M M v 6 D t f 1 O 2 V Q 0 v Z R b G g Q c U p 1 7 4 F I R M i t 0 b v X y E N G y Z r O H P V k z x J R v k 5 j s D 8 z + d y g H 0 q V L D l L C I 2 N I 0 g + N K j h I w m d M B E X U z n u 0 3 i s N b j G T W R g b s X D x A C k n a M v t W T k V 7 6 J g z B f 2 K K B E 4 Z I K t d o k 8 E q A i v I + Q 6 V G j W p B F K b p n U 2 9 5 M l O v K W P q Z e i C h n U E 9 J y 3 c f e o s W p b Y W z v 0 S J h n B V i o W 4 L v c 4 P d p j H 0 r y b A 0 h g u H s i m Y o y E c 3 U t s Y W Z u F l 0 6 A h k v d l y W P 9 6 B I 2 B g 1 P 7 6 e k I R S f u X S y k 0 6 k W 0 q r y G 9 Q 5 K m T w a l T o j 6 A C y H p d S R v Z 6 g L H n 3 W o k 2 1 B a z R b q p Q Y q + T q N r k D I 3 i J f J X z K 1 + j h G e k 9 N m X I s 7 O z G I m M 4 O 9 + + Q 8 4 t b D A 7 0 k Z 2 O A 9 Z M v X a v K g r 2 n B Y n K p Y T O 7 y X V Y C P u l D U P 0 Q P 7 I V k Q 7 3 6 d D H E R f S e h I O V v s T h W F X A b V j J 5 8 d 7 B f G X 0 U J 0 w 3 Y O K 5 w U R Y a S o U Q 5 S s o h h x t 9 N C N d u A t m 1 G p 9 1 E o V r E P / 7 9 O 0 g W Y o S z d I J m J 1 o p X r u 7 Q o P t 4 Y s v v l S b 1 b K / 9 Z 0 y K J E 6 F U q G Z U r 7 f K v W w u 5 S A o 0 4 + Q Y V V C b 8 2 E N H 4 d Q 3 y e b V F M Y u D t r n R Q R O S V + U / H 1 Y Z G G l / 0 m G m Z g 1 A d j G O j B p 3 c o o x a j k 9 Z I W F 8 U I z n h o q D 3 k N s v 8 z R 7 8 x P H D 9 3 C N G r D x R U r N Q R i O M O 4 S g l T i b b h k c 5 G m K f y h t C u J h k G W y U w l a N Y a K s P Y J i 7 X M r r K R u v e c p Q w k d E 2 p I e d R D 1 X t s N l 6 a v k h F x X Y r n A y G t T 3 M m c 9 c H p c S G X T M M d O l p B k F o p Y f y 5 w I m Z v J N E G h c j C 2 H V d y Y d w D L s U 7 J r q t 0 + S g i e L C q 0 w I t Q I g Y l 5 F 7 2 u S S M P / h g X d X q y R g D m W b b 7 3 f V 3 l z 4 l E t t y D c 9 b m T u p G H g 8 k g k E 4 O Q a m + p s 2 u 2 W 3 C 7 n E + g W X a z B J 1 R Q 7 j v U c N H 2 / o G P v 3 q M 6 R 4 n 8 s r q w r e y X w + i 9 N M e N h W p W p q D 4 s i 3 E 9 6 w t J r 0 l M 2 j s x G j m i h i W K 2 g N m X y e 9 O S F 6 I y M A f o 3 3 Q H B t 9 k M S v 3 v 8 1 / u T P f 4 h I Y B T 6 s g k 3 l m 7 g 3 E s z W F p d w s 1 b t z A 9 N Y V q t Q Z d 2 f D d M y g R e y m J + N 0 q M o R q m p Y D l r A M a O w Q l x / s 2 X w b a T e l c L O B y O L T M O i 4 y I y / L j H 7 9 P d C q G R z q G X 7 c A W I x 5 s k v 3 w w M o 6 s 2 2 8 T T 7 d h J L 9 p E G 9 b A j S g Q 4 o l / E g 8 p f Q d 7 d 0 t o l 5 m p K N y 6 + j 9 h B M Z 7 b J f p V U D Z m S D 9 3 A F u s 7 C C M k H m Y r S I 6 6 V C V P 4 2 p 4 O m o a d B j I w P O 9 + d B C I I Y q b 3 E y j 2 i 4 h u p r C m / / m i o I m U u 7 U b + q Q 3 I v D H X S p M c c 2 y w j 0 j I 4 n R Z e T R M i / j R F 3 m J m T K n Q 3 u U 5 w x q + i u R j / 7 j 0 h / o P n k d s g z J 2 0 k 2 / U s X 2 T 0 Z O I e O G V M Q R m X J C h m m J o U v s 3 5 I g S g V 0 T L u x d L 0 L v o P O k 7 c i 6 5 e l M l p Z W s F k i R 3 Y 4 4 b D Q b R B R 9 D p S 5 M r o n y c 8 J 7 Q 1 G k 2 4 f P k S p q c n G U G 6 u H n j p i o E t n q I J n I a Q k k Z + X 3 g U E w 2 H T l U E 9 5 T 0 i j Y h y / k V 9 3 M 1 W x N Q f X j o v Y m Y z E 1 A z H f z O H l M y 9 j Z D q s Z n 0 Y J V v c y O D x y g q R S R d / + V d / D i + h 6 o c f f o z I K K P r d 9 G g + s k U F l 8 J E o 7 5 i O s l 0 y X w J g + r W 8 L y s / d E D k u 7 1 c b S h 1 s q k T G c R f 4 s y W z l V K v H 3 I u D P i B n x K 4 g Z r s k c 8 A J x 6 o 9 l f r W 9 c l h O v T E 4 1 r Y I 8 b B k J Y n x l R X U E z a 6 k 0 a B x V G j 9 I q u R g 5 m S h y v U i Y U z e o / a z d e 2 m M n v U + I c y 7 B R 3 q H X J I U x 9 B w h J J W B j N s g + l Q 6 V Y Q m q 5 A v + Y m 0 a a R v I x 4 d 9 e R 3 H K B u H U r T u 3 8 e a f v Q J / 0 K + U y B m 0 Q W 8 m d N 6 r q e G c 7 V o X X U 2 J 9 9 d R v W X f R l K r F a 4 9 u d 2 x 5 I W I f I Y U J U t 1 f D F V Y e S x I b m W R z W p I Y 8 r E Q 7 b T q w 6 P y 7 S G V y u p f H O P 3 y A + 4 / v Y 3 x i D J 9 + 9 g V + 9 O M f 4 N P 3 / w 6 + y C m E + L x l q I z K p G r a + N u f / h w r y 2 t 4 8 c U r C A R o Q F Y r 3 B 6 P G s T y s 5 / 9 A h s b m z R E C 4 2 q D 0 d w g A 4 k a R K 9 X U e l m l X z A 2 U U m E x B k v H K l a J E o D y d h / H I v Q p S + f u / + x W N 5 c 9 w 8 e I F t I p d N W W 4 o W b 7 + b A w P 4 8 z 5 0 6 r d n r J T v a a f f T z J l x / + M l 3 0 6 B q N i / x s Q Y e 6 4 B L i F j I N T K P N M T I H V U i 8 k 2 y 9 W W B U E 8 g x t N p 7 M O S 2 c k g T W y / + O a w O 5 O c R 5 N V W N 1 M 0 u w m p D L Q w 1 k 8 B r Q c c a S X S z S 4 Y T X G Q C T v 1 m F 0 k k S B J D I k O 2 j S u N H u l Z F 6 3 E T s c R q N Q p 9 8 Q q t q 4 + T k D 8 n q S a C R e X w z v i 4 c N K Z h d l p I t S Q p B M 9 L Z s / k 0 G H n q z K q h T o W 3 g q p 3 i T P O J 2 E p Y U 7 d + / i 8 k u X 1 J S k o Q j U k c g g E T T b j D N i 6 F C O d k m + k 4 T S u i N V 9 C d J I 2 N C r Z r D z s N t S M O h w L J h d B m K D M x J 0 t D r C U Z f v Q U j z x l V Z l T m Y Z Q y J R q B V J A 8 b Z C H Z f 3 W N v K 9 L P 7 s L / 4 U P / 3 F u / i T H 7 + l W t Y D f j d u X f 2 E 7 6 v D B 5 9 8 g p X N F b i s D n i D P r z x x u t K i Y e V 4 M K J J H I s L M x j c n I S 7 3 3 0 I a Z C U 2 p v S 4 y / V p W x 2 Y S R 4 x Y k l g r K U Y g I N J T M c b 1 K Z y P Z P T 4 f s 5 d O s F R C t V b l 3 0 U s L i 4 i / j h F l F P F 6 E U v z E Y n E Q u 5 n 0 9 m W x h U o + n m z S Q R g I 0 e o o W u n k 7 3 u 2 h Q I j I b T m C N z P q T Z y n T g 4 z O N h K 3 5 f Q G m T 1 B S E Q F P J y c k F A t w 0 2 2 r t E b 6 c 0 q O n 2 d S L Z Q p o h O v z T w x l K J I G l p 6 X 2 q 7 J C 3 R G S O w I H y q W E d 2 j 6 y 6 3 X I L O y h 9 G h M I t K E q K d R i U g S Q 0 h 3 N p a k c v W w 8 P 0 x Q p o U j H 0 X m l I N Q r g k M 7 Y j j j 6 d x 4 H j k D R + o 0 I u 1 2 g h u Z 1 B b r e o m t h 0 X S v h X Q 7 b y U 1 Y b R b F O e S 3 l q n 0 G 4 / 5 P U Z h E 9 d I e n 0 a j S Z a V K J P P / m M N 9 n H 9 c / v 0 4 i r 8 N m m E d t M U H n I L e S 0 j a M 2 o m T v Q R y t c g 8 a S 5 N Q 0 4 1 y s s 5 o 1 0 B 6 l f F 3 p 4 D s R g 2 5 r Q o 9 N g l 5 X 6 C V F j a H S 4 1 P S 6 5 l g J Y R p V Q V 1 Q Q 5 3 1 a D y E J O 9 6 i j 1 a 1 z L U 2 8 j p Y a d 7 1 z P 4 a H 6 0 u I u E M 4 c 2 k R i w v T C u a Z C X 2 9 H i 9 m Z i f R b B E 1 + B Y w M z 6 F D O H e / M Q C D F 2 z S v I 0 i y 1 e J 1 1 Z R e r / q s r J O r 0 O N Y r 5 o 4 8 / Q i K T U L W C 7 3 3 w A X Z j e 7 B o r A M u r O v Q 6 X X w e H l Z 9 U g 5 / E 7 l t B q d G m J L S f z 6 w 1 + j V q l i 3 D m J 4 j p 1 q q N T w 0 m l / 0 p 6 5 V L L T a Q I i Y 0 a C z p 8 7 O E z R E C B w W y + G + R T 3 9 n z o d z S L E e j M h v 6 q n f q B w u N / Z 9 Q i T 5 f h 0 H r U m U 9 3 m m j 2 h x t y a T Q t g P l c g p m 8 W Y h J 7 x z V p W S P i y S N Z K I I p u j q 5 8 m V H X 0 s D h U D E m q I 0 T W P 8 1 h 6 m X X E + I q k K 6 B A l K f 6 T F 6 2 f U U H x m 0 g k h K / m j 0 F C O X A Z u T L w U Q v V b F 2 B U r H 1 w a p X I D 5 / f b E s R b S t 1 g e o m R y s X I R k V q 6 y s w h U j I r X x H r Z 6 G Z s b f / a f 3 M G q L Y L e z T W j 0 R / j o o 0 8 x G 5 z F g 0 d L G P N P Y S 3 7 i N 7 a o m D O u Q v n s L W x h c 2 t b Z w Z P Y v d 0 h a e f / 4 5 d B J G e J 0 u B X P m X 5 x V n z 8 U 4 U 4 y m 3 3 6 h Y i a 8 T 3 7 0 t H u 3 a E k y l o 1 J k 7 O l 9 L w + V g 0 H m g c N T W Z t b h b h Z Z R s E N P H j w 3 q N Y o 5 y t Y v r 6 G Q q G N z c R j d L U t W K i g C 2 M L c F v 9 O P 3 q y f M t R L Y / r 8 F / j p 9 B K C f O s x A v o Z 5 q w e w z w O M N o 5 B J w k R l 7 h Y 1 a G r L h L U e b F 5 L w n P K h G g 0 i p G R C I q J I j 7 8 / D P 8 y Z / 9 A N k H X X y 1 + x 7 e f P M N B T F l H P X s 3 C y 2 N r d V I a y u Y I T T R M 7 p a G D u h c m n I r O I n B 7 S L J I H + j x Y v r o D 1 1 i X f D G A T D b 7 3 T U o k U n C u 0 x V B 2 9 2 A 7 q 6 n g + v A 0 f Y C J v T h n 5 X 4 F o B v S q N x l 1 D e N 6 v N j T X P t 9 l Z G J 4 p j f s l o y q x s v q P e B Q M h V U T C q 3 R v L e B p X g 6 K z u o a x / k c b 0 i 0 e n K 1 V y x N z 3 c 4 e G d x z I c M P V d M K c w a 1 b e z B 0 Q q g 3 i n A S r m 3 t V R H q 2 9 B q V 1 T D o N G s h w y d 9 c z L I Q A e 9 D Q t R j u 5 T k I I G O n d q 1 h b 2 s N H / 3 g D b 7 3 y u i L e q V w C L / 3 J C 2 r v Z v P m J s q 5 O m x + M 1 o Z C y L n C W V 6 d T V + W C q 4 m 1 u M l x E t o V g V 9 V o P S z u 3 M D o 2 i x n X D C a e d 9 O 7 G 7 F 7 p 6 A y k / O v j K l s 4 N p H G c y 9 e X L 5 E o M o H s Q N c G x l M P O q C 4 8 / i G H m Z a 7 / M 5 I e x U I R f / P T n + E H P 3 h b z c W T 9 n M 5 S c N k M u L R B 7 s w O b u Y u U z + e g h t P P r 0 M b Q d B 2 r l C p 7 / y 5 M r P x r l J h o p x h t d E 8 6 w A z s 3 U q p P L b 1 d w O k 3 Z p U z E 5 H k T W w 9 i b a z i e s f 3 s K f / N s f Y o q R T M 6 W k q 0 Q 2 a w 3 m c 2 o J K v U i w b C M z 7 4 F w 6 S T S e J b M f U M 3 T i R E 2 l Z I 2 O R P o a G t 9 d y C c i z Y d S x h K q U N m m t S q L k 4 + W U Z Z T F O J V 4 r 0 2 5 l 6 N D D J p j C T i V d v t J i I L A Z W Z 6 3 S b a i 9 B i l C l G k J E z n k S O B a / K 6 3 s V K Z n J D l K f H 8 t e c 2 R o S 9 8 P i 4 n 4 a H 9 6 Z W W N L a 8 7 0 m S J O + S F n G t V Z I J N Y y M 6 V D J V w k p N Z i 5 M g q p X r d H + D l G 8 j C N T f E w M 3 z q W i X F X y w V s L 6 6 o 8 Y z n 7 5 w m p + j h w M R T J 4 L K Q 9 a z t Q U f A n R S 2 Z 3 C 9 A 0 3 O j m D d B L h y 2 j u 1 7 r U J k / h 0 + P C 2 + Q U F 8 6 j X j P i + t 3 P 4 C r H k S a v + O Y 7 m P 2 + Y P h L O n N g o K F w 3 U 7 L O K 0 9 2 5 u w O 3 X Q s 6 / 6 n T q C p q e V M 0 v I p 2 + S 0 v L q k P W 5 X a q D l n h Q M J x g j M u 1 B i 5 M q s d F b k l s 9 s k Z G 0 X T f T 8 e s y 9 + P Q s + K F o C O m q e h P a 8 R 5 i G 7 s Y P x 9 U f W L t m g a + q c F c e v m T W e p g / t U R x b f i j M J X X n 6 O K E b 6 o o y q L 0 s 4 m e w h y d D S m d f J b T U 9 c u U 6 n F K X y W c u p 4 K I A x + 2 2 U h f V m G v z P t q w R V x q n Y a q R S R w a v f a Y O S U x B l v K + B Y T 0 w Y 1 N k X U Z 6 N e t 1 3 q i G i 3 1 0 V n h 2 t Y X R 5 6 j w + / s t s p 9 Q T F Y Y n p u Q m e d D K S Z L q G W b 6 j C x Z 4 k Y Y + x R m g / 8 Y J a C e O 7 k J n m C p q 9 S y V 8 n w h W G 1 y F j o 1 O + M W J w B + Y W 7 K o K 3 O z S I b G c J 5 G X a 5 B d L p 0 y S I G k E u 1 U H S G d S Y 7 c 4 R d / / Q + 4 8 v w L O L 1 4 F l t f Z N H M 8 6 H 2 8 m r A Y m l H x w d O x 9 F 1 I h f P Y v x C A J H T T s W F / M E 5 l A p p Q r c Q w q c 8 q s 6 t X 3 L Q S J p w k d M 0 c l 1 8 + f h d Z I p x x H M x c h i 7 U n h J R D Q 7 J W x c y 6 G U z j 5 p E B y K 8 L x O w o D x S 4 z G 1 D G B z P H H B f I m 8 j d G X Q e 5 Y 4 X O 8 P q 2 H m P u n u I 3 k o n L Z j P w B w b Z y M M i m U n v B B 0 d + b J k D H W M T N 4 Z A 3 K b P Z T 2 6 n R G N h o D E C / S K e x v e o v I 0 Z 5 j 3 h 4 2 7 6 / B 4 j E j F e v Q E e Z 4 D z Q K I 5 2 S z Y z N O 7 v o t F u q R + s R o b G r E 8 D 8 l a n 9 d z i Q x E a a h t 1 U S Q t 5 t l v 3 d m G 3 u G i g f I 5 y + k P b g J 6 u p R y O D G n R W i W T e F D K J C K G / 5 0 2 q F P B w R E 2 r m 4 a 1 Z 0 e H B G j i k T J p T o m L t O D 7 / M b J V z n / G 5 H z a g 7 L G a H X p 2 u o b f y I f J / M l R z 6 3 o G s 6 + F j y z G c Z H i S T m I T G Z L H H 6 d R L 6 9 O 0 X I q G h J H B z P Z E k h 5 c p n U d S T M i 2 2 g s J O g x B O g 7 O E Y X L m 1 V B k k 1 i q K o J z D k a k O u O b R q X c x Z j a r S 7 y W S r 0 5 i a + u n Y d s 9 5 5 6 J t 6 V G J d j C / K W V g 0 P l c b n a o Z Y x f t C D M i V 8 t 5 t K t a N Y t B D L 8 c 7 6 O U T 9 M o 9 a r r N z T t g 4 a f a f H 3 1 d G c 0 i D p D p m x t b 2 N H 7 z 8 5 1 i Y n c U n X 3 6 M y a k J d W Z w t V X F z 9 7 / X 9 Q Q n d G J k O J 5 E l m K y S K S 9 z v Q u v J E B i 5 l X J J V D M 6 4 V R t I / H 4 N a 3 e 3 0 C C K c N Z q i s D n 4 4 T m m g 4 + v / o l x s O E l D q d u s b E W h L Z 7 T J y e w U 1 D L O e 1 6 r E y v x b I W W k J R q I y d 8 k D K s h v p y G r t L E 1 l a R j r O K / H a d 8 D o P a Z P p l 3 w Y O W N H Z N a t 9 s 8 a x i 4 q 6 3 1 E H 6 f U U J 9 T b 4 y h U C z g 9 u 2 7 m A 2 f R 2 D 6 6 Y q R 7 O M + p l 7 y P H n W s m U j y M b i p 8 7 R i K s Z w k K n T O L V Y O 2 L F E K E h C d t K 3 y n D U q 6 e y U 5 c X p R h s h r E b t V Q 7 U q w 0 C 6 q s X 6 s A i C l Y H 5 M s X o s M g C 1 L J t q C m 1 X S M V v E x l s i K 5 m o G c b S S N c c c r C H K x H H L L h I I 0 U o l w N r 8 B e 0 t R p B + L V y e n a d b U B m p 6 r U i o k 2 e 4 H 1 x L g d y o V W D 0 c v c x e k H 2 0 G w w 2 v o o J G q E Y 8 T k h 2 T 9 a o J e m H y Q n l W y g 2 J U e t h U 6 j 2 f K e H O 3 X u Y m Z 1 R G S 5 r e 5 z 3 T G O Q M W r k U w V i f Z n t 7 n K E E J g f Z O t k 9 p x M D U o / 6 k B j b K B T t s J k J e x t 8 3 d 4 7 + m N I q w k 9 s J f R s 7 7 V Q / S l x 9 f R c A W x s z p c f i 8 E U Z N P f n R w O j v 3 L m H H / / x D + G 2 O v H R e 5 / h 8 f p j t e 9 S z V b V K Z G S 1 Z L 6 w Y 2 N D c T j C e h p J L L W t + 9 f w + 3 N r x B h R B w 7 z T W Y c B J W a 5 F 4 R K N I x G C q W 1 H c 4 / P I 8 j 6 z R S q s n U Y E c r k A + Y + R T q i G w K w D h c 0 q O V m P 0 T a g I L G c E S w Q 3 0 q 4 P X b W x 9 f I B K y u O h x b q z U R S r f U d C W Z 4 u R w S P t 6 h g 6 m C y P / 7 Z 9 g p K k 3 k E 6 l E b D y X o / p S C a W R S V T V y 0 o h + V w l f 3 2 0 h Z S v I e + v o 1 + Y 1 C q d j z S i n y n D W o u 0 F b n 8 8 p l y y Z o h g Y g 2 H r h + w c H J A 9 F p t X k k z n V h n 5 c Z J A i G n q Y i N 6 2 7 x M K L R C u X B x M N 0 0 / L i O 1 U k N m u 0 h i X 0 V x U 0 u y 2 4 J j v K s K J j t 0 c a m H Z D W V M q a u B E l G 6 / R O L o R O u V U 0 k D O n Y g / I 6 5 J t w g M t P F M 6 V Q 8 3 F N n 8 z a z J S S H 7 B k U j X b u 2 S y P o Y f L C C G l s l k Z k o b f l Q 5 e R 0 m 0 j o n s x B P 2 M O l v 8 M m t B t l W D S c 7 6 r W j I H Q v w + S d g d / o x / i J h 7 K F l k E P d Y u u 7 a B U Z V T V 6 B M / p F b a X G R P 9 N q M a b c / h 8 q F R a O H 2 5 7 e R y O Z w j k Y y c 3 k K V d 5 7 s 9 T F B 1 + 8 i 3 K x Q k 6 m V z V 2 A t E W 5 s m 5 t p I w 2 f V o 9 d t q Z P a 7 7 3 y A x 4 8 f I z I S g d f r w f r 6 J m 5 e v 4 X t 7 S h + + O Z b c L j t 6 p T B R 3 x N n t F T 6 2 y h X K h j d H Q M F 3 8 0 B 1 t Q g 6 7 X h b F x a W c f 8 B 1 J S p S i 7 U G B c k U i H 3 m W t q 9 G p 8 n P 1 C x G 3 q M 4 B X m 9 7 K d J 9 Y a c q + u I 6 L F 9 P Y 1 + j w 6 0 1 M R I Z B 7 a v g P B 0 x a V 9 J F O 3 8 8 + + w I R u 7 T I u C D 5 i k q m Q l h P 3 p 2 1 q a 4 E t d 9 2 g p H E H s f p w H q Y f j G M 9 G o J v l E X d u / k 1 O g D y 7 F u 5 u + 0 Q S X L O o Q c 9 D L 7 A U R O S / C N B I h 3 U 3 B H j o b t j a + 2 I C d G O D w O p B 7 n V R V B q 9 1 G I V W E O h S L f E S O l G y U 2 v R w g 0 J Z g R V e e l B p Z x c v 6 C B c c E 8 Y 1 L + H i y t K K k M 0 p R 5 s j K S 3 U + 3 z g R r V S C 4 R m Q 3 n J 4 T Q m z s 0 + F 1 C E d l A H Z w U I r 8 v c x C K m Q Y N f W B Q q 9 c 2 y e 3 I / 7 4 3 q b 4 e R q d 6 p 4 h a v o u v v r q O z Y 0 9 6 A p a B F y n 0 C B h s t n a 8 I y Z 0 a u Y y Q 0 a V E Y t a t U i F V z m x B 9 N q k i H b 4 8 E O p / f g b Y W o I G b 1 D E 6 c k / x h 3 l U U i 3 E t n a x F H 2 I O g 1 j x L X A a + 9 T y c h x C K c q 9 Q p e f O U K 5 k 4 t E P q R 1 5 C H o m E i n z C i 2 W 6 g V C 7 g 4 c P H K s F w 5 Y X n E Q 6 F o G v r 0 c s b M e 2 7 h N P z k x g j b N Q 1 D F T e U U L d C 7 h 1 6 x b e f O t 1 3 i c j Z 6 6 v j u Y R 7 + 8 U G H 5 M d h 5 t q q Z C 3 5 Q b 3 V a b z 9 6 B v o 4 Q 8 4 T k y G E R G G n 1 G F G J 6 1 T S Q E 4 b r F S S X D M 7 G n 2 i D J c V 2 V w J 5 i 4 d T M m j p j L V q x X 4 p 1 z I 7 u V V k q E c 1 5 D D J V R z a 4 I I p h L v I L 4 a I 7 T v Y f H 1 K Q X v O 6 W O q p I P L t q x c 5 f P q W 8 k f z s w q u 9 0 2 l x E Z l e / N j P Y O F W h O d W g J w X C U x F C h r i q 0 5 K R y D u 3 s 3 C O y t G e U l X N F / P 3 G t W W O j 1 C 1 5 S D o A u w O X 2 w j 3 a U s Y g c H G s j 6 Y C j g x w P i / C E h + 9 G c f 6 P B + n y c r S h Z l j I 3 p Q c t H U k C 8 X V L G x U k d 6 t Q G v j d b f M C J + 1 q 0 J Z 6 b 7 d u p H E z F t O m D Q u G l M J s i l M 5 o B i r o h f / f x j / P h P / h g u l x M 7 V 0 u Y e v G g q H f j q x g h n x a R u U G a f / P 2 j u o 1 C s 8 f z B F P 0 Z i y q x 0 E F o 1 I r 2 c x c / 4 0 o / L R d h j J u N 3 5 1 Q N 8 9 v A L y C n 3 / 8 2 / + T f I L s u 8 b j 0 C Y y F 0 2 + R 9 1 T x G 5 k K q E F j X c z K Y a h h p T Y x c W X S 4 n s H 5 Q T m Y 7 M e U o x q 4 A h 7 0 r Y P h O g a L l t G 6 q u Y w O K e s j P x Z P F x e U V 3 S 6 4 S H L 4 z 9 A K f f P n m r Q k T q L 1 c / S e H U m 2 E F x W V G h / n g F r 9 R J C O 3 + m l G t a a P f 8 + k n O m m t P z T q P K Z A l Z j W 3 j t 5 Z c w + / y h h B a f m Z S q C Q q S V L z w M o l o 8 r d 0 C Q z H V q t k T N m g G i V l v I F I b r U G x 4 T x C Z f + T k e o K X c Z x a Y R D n M P c k h F Z q 2 k C K K k m n s a G h a 5 j M F g Q j N F r 9 S U 1 v c G x i 9 5 V S r T 5 N X A E T K q E x 1 0 + i 7 M Z i t K K e L k O R s I P m g K W a 5 j h 3 / k v w 5 h l 1 R w n + w F J f l Q j J d J Z g d 9 U C a n t O P 3 1 e A Y 2 Z e S r u I n w r e Q M 4 c c I R O q e 0 b I t B y j q 6 U y T r H 7 e e j 8 F R q h T u 0 x S d e t b C Y 3 C s D H H 3 6 B l 1 9 + B U G v p L 7 z M P X 8 / E l B b W g + e G d L n X I / e v 5 g V l y H 9 1 s k Z J F T 3 G v F O i N j C Z W E 9 A z J M E 8 b H E F 6 0 J s p + I 4 R c D F + g U n G o g P P v X Q K n 1 / 7 E m M L I c x e n I C B f K / V 7 K o E Q m m X a 8 N o O H 7 B z w h u U 1 X 0 0 j K v N f B n O z o 1 7 7 z X b a u W C C M V z + I 0 w h 6 w q o Z I A 7 9 u y u h o r 4 n R x g q P 0 Y d s J Y 1 T p 0 7 B 2 g m p i b M n J Y R k Q 1 r G H V Q y Z X 4 O A 2 O 2 o w p x r b 6 j s O r r Z P P u N p U b 6 o A I 9 4 S V U U 6 m a V n Q a 9 i Q S O 1 g O 7 W B 0 d m w q s g w M w I r 4 T M b J r i k j U O i p x q Y y b U e J h 4 k K d P M 9 l E r l J Q T H U q f y K Q l g 1 e 3 C 4 x u 5 e + 2 Q S 2 M x T H j N u P a j h n T 3 g 7 2 7 u Y w e s 6 v P I n 8 k R t O P 2 6 j Z y 5 h 7 u U R m M Z r 6 l S P w Z G O U v t d Q H N P y l 1 I c F 0 a l F O E T u M D K N d m d B j I Y C 5 f j 8 o t P U b H Z Y e c K 7 V S I T l 2 H 5 r + Q 8 X T F G B y k 2 8 l u c h Z e q n Q 0 d 8 V 7 5 r e y k H v q d K w t M j t 1 O k + z Y p Q m / Q O f l p O m b J U V l T r R S w / 2 I G j F M S j O + t Y W 9 / A a q 8 B R 8 G I 1 E 6 c s I 6 G 8 h p h 0 i E l l D l w 6 f U M c h t d V M h R p F F O B o U M F S A X z a N N b z o 8 g O 2 J 0 B t H l 0 j k 2 3 b M X h 5 T B 6 B 9 + u n n m J 2 b o S H 1 0 C c v u P v o H s 6 9 u o C R m Y h 6 P 1 m v o Q h 0 K m S T j I 5 a T F 4 a V 7 x G Z l 4 0 G a 1 6 T S 3 / 7 p K v y b n J H m i M N L 5 U W a 3 D 4 u V 5 O G 1 O t G Q U W l S P c p n Q t E Z + z P c W Q 6 p G Z a v A h A w j q 1 E X o G H R W Z p 1 8 J 5 w S u X X y d 7 9 F H o t G g K d W G G z D X 8 o i P U G D U W f Q z 1 L f m a 2 I T T m x o c f f o K p 6 U k 1 5 e i b R D a I C 1 s 1 6 k i L E P r g e m T D e n N z C z Y 6 D l f Q o S r u v 7 M G Z d B 1 i c n p J b U N J I s 2 d X K d p u J U s E 4 U a + 8 h s e 5 G i d B g B J 4 R i R z y 0 D X K m G R j V D y / s e e G v k v o Q e I r n j O 1 k Y Y l q K f n r a q f D 2 U Q m e j J Y O f v V 9 S D l d n j O z d y a N W k / L 8 H i 4 s e z S 7 T T 6 X I K E q 9 l G w Y u c e I D 7 u M P G J c h 1 v f p Z d L M o G T l 8 J q p J b s 4 E u q 1 z c r 0 4 s I V R k R J U p J + r z f 0 e P + F + t Y T i 7 B c e Y l n L o 4 p X b u v 3 r w I S x t O p N L E 0 q R D 4 s o Y m D K p / i f b 8 y r 0 v m H s 5 V 7 N 6 u Y f M n 5 V A Z T l D f + s I b J K 4 N T M q T I 0 + V 0 4 p 1 f v 6 d q 5 x 4 8 e K i M T F Z E N j u H x 2 g K H 5 X B j 9 L 3 I 2 0 a M f L Y 0 L R E f 5 0 a V U y / g H q z o i r d 7 S H y P Q 2 h L J 9 T n x H H 5 m Q E l 8 l R L R q n v o F 8 O s + o x v e 3 W N E n t 2 3 m u Z b 6 F q w h 4 o S I V R V A x 1 d K a q q t D I k 5 K Z q J K E V P l L H 3 K K 6 m 3 E p V v j h Z c S z l h B a J y g a S 1 R i 8 N G 6 f V 4 8 P r r + H 0 + P z 0 F Z N O P f y K X z 5 5 T W M j 4 1 9 f b E 1 H V A + l 8 f K w x V s E S 5 K r 5 U 0 N s r B E x 9 9 8 g n G x k f w z j v v Y 3 R 8 V K 3 R d 9 a g R n 0 5 W I w 1 G h Q f j M y o 5 h O W y U b u S Y O a S C O d p A t v R I 7 w F 6 l V E J I v L Y H S h F d d 1 x A L E 2 7 t 9 7 x 0 e h 3 I n D + z W y D X Y G S y / B H j E C 4 l v y d w U M t I s v V l E S M X Z I / H j c R a B q 2 c H t W E D s n l l G o O N J n M 5 G i E I 1 Y n K j m Z F 9 d W A 0 + G s v s w p f a w x A i V 8 D J l T p 1 E k 9 I G u d 6 u k 7 A p j Q y J 8 9 / / 9 G P 4 t X 7 U j S 3 8 q z + 5 C G + k j j G X D / H o N k a d k 5 g 4 9 + x m u O M i D X d i b F p T E z L S 6 7 i U 0 i X U 8 3 2 V q R Q R B X R Q 4 c W I / D 4 / Z m e n 8 c 6 7 7 2 N v d x d 3 7 9 7 H 4 u l T 6 v 1 k U / R X / / g O Y r E 4 H t x f w V 5 2 G / F M E l 6 X B w 8 e P s T 1 W z d w / 9 E D h M e C g z H G + 0 Y g G T q j X Q e D n T y M f + R Z x E j 0 f T N O r o + D x q h X D Z b D 4 S k i 4 g R k S q 2 k 8 T c + T 8 M a N K h i 6 K E k N p L q Y L f S X g / l b A b 2 I B n w m B 3 d H p 0 o b y u f y e P D 2 + 9 i N i J p / i K + v P 4 x b O S b 2 W w W 5 + f P E 4 5 q Y L U b k O 8 a U C l l 4 f W 4 n l S v H x c 5 s f 7 n P / s l F i 8 s w q v 3 q Q E w 9 9 b v q x 4 s G T X 2 3 M W L a r z z Z 5 9 + g R s 3 b 3 5 3 k x K z w T J 8 r g R 0 G h L E G i E S o 0 3 m i x 2 M P e 9 E 5 n E X o 5 c s x P z S M H b c u w x u p 5 G n 4 Z g Z u S w M M f s i Z T n N a o u k 3 T Z I U V P E k A Q e a v p a 7 H 7 B 1 z Y t x M 9 G B O b N T 1 o / l j + g N z 7 L r 8 l X W v T i x c Y u 8 q s 9 a C 2 M o C k P W h 3 + X l d H f t e D 3 W d B a N 6 P 6 P U m w p e o K O R O I k K W N 7 7 I Q z 9 C B X D Z 0 K W j q D 0 K 4 e O 7 P 0 e j T i J M B T w 9 c w E X / i I E j Y 7 m X u 3 j q 4 + X Y G 0 7 M L s w i 7 H 9 m k M h x m V 6 b p t T M o s H R i b 1 a L l c D g / u P c S F i + d R W G H k o z M 5 9 c a E c j o S M f d W 9 l T f l 4 H 3 d 7 g w V v E D / r 5 4 / F Q i h U K + g L l T c y p a y f 6 N Q C M 5 2 + n P / + L P V O F r 4 g 6 h 8 2 I P X U 0 X h U J e V Y l X q 1 V s E K q + 8 u o r k P O W v k 5 2 7 i d U d + 3 C a 0 / X R B 4 X m U K 0 + z C D f l 0 O y W 6 o 6 u 9 m q 4 o J c m V x G I e j 1 + P 3 E 6 q 9 p Z K t Y O n a C j J I Q V u y M R o J n C V j l a m z L Q c j I 9 H K e h W O C R 2 i h S R q 5 S I m Z h d h 5 X V 7 H D R e r s + w D r B a q 6 l z e v / d f / t v Y D Y R 3 q Z 6 M H i 5 t h r C d Y 1 W b X a L y s m e n J Q 2 f S c N y q z v Y n F s G y Z i c I k g h q 4 T j x P k H s v S n 2 O C d 0 a r z k G V y g L J t M n A R 0 k 9 y z i w o V S I y Q 0 W R p J D 4 3 e l T y e 5 V M T M 6 y G C w o S C P 3 t f 1 m F o D y Y c 6 a a i G J 0 a V + 9 3 W B 6 + u 0 N o O a q I q j Q R S v p X I K J k B 0 1 d L 6 J X 2 w i c Y d Q p N N R e l h w U L Q Z k N J p h D l d J c v n g 7 m c Q X v T A N l d X d X o S F V O 7 P V g J b T M r D F + W H K 8 j C G O w C N t U h 5 G s h n d + f h W X Z q 7 A Z Q s S L j X R K A t J l q Z H w O G x w B F w I L 6 W R o 5 e O q 3 b g R x 0 M D Y + p g p m x 8 f H s f 7 V r o r E 8 9 + b x e r 1 d X z 4 5 c e w u 6 1 4 8 4 + + r 8 6 S G o p 0 w r 6 r x g 8 3 c f r 0 o v K 8 s 7 M z K t p J f 5 D 8 k d M p 5 L Q / i V b R x z F G a z 0 8 Q R m 0 o o V r z I F k M o W f / v T n + D f / + l 8 h E H z 2 6 O a h P H p / H a 4 J K 0 b n n 2 5 G 3 L 6 7 h 2 5 V r 1 L T Z f L T 8 h 7 X h w p s H 5 H T N b R I r d Z x 7 k d H y 8 7 k 3 v d u l h A 6 Z V d j w a T e 0 x j s q a 7 b K 6 O v w e b w Q a / t Q 2 e 0 o N 2 S o 3 + a a J a I Y D o k C M T 1 p U I W s f I e m X V B 7 c E 1 y Q N t h K 9 V O p S + R o 8 / / e M / Q j f d Q 2 Q y q M Y 7 P 0 u + k 5 B v z J 2 B 2 y F K K 7 b O + E E e V a q 6 Y a r 1 C R m k + N W P d r + G p q Z A g 5 I T u y v q 9 2 K E W c J b r E Y 3 6 l V 6 D E 9 L c Q s x F p F O Q 8 4 p o k n E 5 K C 1 E q p r L t g n m / C c 6 8 E 2 2 V J l K 2 Z 4 l R E f F h k o k t 5 O w z w y a C I U r j V 4 T U 8 N 0 I w + S q v 9 L J m X I A W i 9 q A O t b Q G t W Y J 2 p Y L 5 U I a o Y u j M P p l K L 8 4 g T a N s g q / K 6 Q q 5 K t x G q e 3 A v e p N q G l F o U l f s J k B x l e o 6 F t Q t h 7 B j 1 T B d M v h F W p k s y R s A V M a s Z C g 5 H h 4 d Y S 3 8 u L S y 8 + h 8 8 / + w I X z p 9 X Z N s V k s 7 j r p o l u L e c x F Z 2 C + M T o 2 o G g 3 S 6 i h c W w 7 9 6 9 R q + 9 8 I V Q m y T K k W S F R O D k 5 4 r m f L q o T H J m C 8 x J h G B t v n d N v Q O O j G N z J E w o s M I O L U w g V Q q j X D 4 Y F D L s y S b K s A X 9 h x A 4 q H w k R s J 8 f u m B o 2 W k b f c w c h F J 8 K n 3 N h 7 k O b n 1 u E Z N c E V P g p n N 2 5 t K c f l d L l Q S J f x 4 b V f Y 2 N n A 2 + / / C a C I w F 4 Z 4 3 I 7 z U J J G S e R A j u E b u q q n F G T B g / G 8 T Y q R A c W h c m H W c w N u b H q 2 9 d p n M 5 j V O n z + D K 8 + d o k B 5 V o y g H i T + r C F j k O 2 l Q c y N p h k / 5 1 6 A M R l N 1 I v c g C r 1 s I H p 0 y D 8 g v N m s k 8 s M B l X K E P / K q g X 1 G q O N z o R 8 o q a q K p o p k x r y I W 3 U M l 6 5 s K 2 F K V R T c E 7 m A Y S e 1 6 p O X O E R J i 6 m D L o 8 b k w i + d 0 y r B 4 z D B 5 G P Z V M a K m / p R J c j s O p x j v k B H b 1 P i L C A a S G r 6 9 p o 0 4 i P 3 U l A q 2 N U F L b Q 0 9 b I I w 1 I 1 f 0 g 4 g V W z c I Z 8 x F h C 6 Y q N B u G q M Z 1 T 0 D C n t F j A e n c P 3 u d c x O j 5 F X S e e u U U U N k e F n 1 X t 0 E P E M e j m p h u D 3 b Z J M Y I y l Y s l m Z 3 o 3 j R a h T n q n D L 2 n j + c u X S A f e g Q n Y V q S f C i b z y G 2 l y B x 9 2 K K / E n 6 h 8 K R Q 4 M n J T g M / v V E l j / a o z F q 1 E n 8 M m W o 3 5 N W G A M a 2 S Z u P r q p i L 5 U c Q 8 N 8 L i s X 9 + C u T 8 C O 4 O T N I 4 e F m k Q N Z t k + K Y F J r 0 Z 9 r B e b c D L e b z B G S + f N S M + k Y c n f D D K T U a X t V J O B C Z d 6 O s a a B m l o b G l 2 k W k m 7 f X l P n j d U b E H s b P 8 U P 3 L 0 u u b 5 g V F Y 7 q H X X B F T G i E u t D z u g a X W A 0 s p q V Y z E y M q a T d b U x P R w T J / C 7 R 5 T T b X f V f p W 0 g n w n D c q g 7 c B u r S r l l i x Y 8 S 6 j R o v G Q y X S V A 3 w k M + M n p F T y O l 1 s m m G c d 5 I o A m f N Y w e Q 7 / 3 c h u u G R 1 s E 2 3 Y Q o w p o 7 z Z i p k 3 3 U X k B R o Q u Y / U 5 w k G F p d o R U h F n q d V Z y C x x y l + X o h Q 1 E 2 w l 1 H b w D K 4 e c D f N M i l M i h n y o p z y W k g M v P N b P T S y + a I + U 2 o 5 8 o I k 2 Q b d Y R L B S N a b e l x a i J z r Y y e L Y P I F S t s 4 L X T U C W Z 0 m w U U a C R 1 v j 3 e n Y N i 6 f n 0 a j R i Z S z + O j D j x V R l k R C k f z l n X f e x S t v f A / t o h 7 e g M z e H s d 7 v 3 4 f F c M M o y 2 h z 1 4 V 2 V g B D z I 3 8 O M / + a E y N D m h 7 8 a 1 G 5 i c m k Q 8 l l B 7 L w 6 Z N x 4 I q L l 4 z 0 o l 7 z 7 a U 5 2 5 h p 4 T M 6 + 5 n h i M H K x W z z R g c f G 5 T I X x q 1 + 9 O 4 h S N D r J o B 0 2 L I m K 1 a g d 9 v E K X I G n U + L S C S D 9 S z K 2 u p y u K q 5 V y Z d o G H 4 k H 2 f h m Z U p S e T V d I h 7 9 / K o c i 0 E j c j Q m 8 C 8 n Q 6 r y z X 6 B O f O n 0 H + E d T G s t F I i j B v Y V T 7 5 h S 8 M q x x u 6 o a S f N 3 5 X o k I s k 9 b H w e V S V d j Z Q e 8 Z U s 6 v y 7 G G 0 g u p R Q i Z 5 y 7 D v Y A m + j c b g s V F l j R e 1 y x z 4 G W t q M I q e n 3 h 6 B Z 9 K E t s z 3 5 Q 2 2 C T X 6 w i + s D l j L j B W E L M 5 5 G U j Z V m B R j E V j 6 K o k g x x r 2 a V B h U Z H l e J K I k J + b o S b Z i E e 5 2 R j 2 n 2 Q U F A x O D u o p J B M Y J s M T A p Z h 9 F M c H g 1 Z k A p 2 k K H E c M 7 5 V T V A r M v j 6 i y p C J 5 V f J x A a V s g a 8 2 Q W u u Q F 8 t o E 7 O N f v K I C p K 6 n 7 A A f m V V Y M P b 7 6 D b k W D 5 5 4 7 j 1 u 3 7 6 N Q y c E f 9 u P M m d P k l i Z 1 E t / O 9 g 7 e e O P 7 C A V D a K T 1 q J c r G F s M I 8 x 7 v H X 1 Y 2 S W 4 9 C Y m k j 2 o v j R D 3 + E z F I N q Y 0 c x k Z G a K S L N C K n W p u l p a V B q Z H W q h I Y 7 R q V O F U j b J V 6 O t 5 X r K y y c 6 l H M v u 9 h K n v + Y 8 k A 2 R 6 L n q E W 3 L q o 8 W q K t b X 1 9 f x 8 S e f U f k 1 K m K K 8 x r 2 Q F W r a S p f + 8 g Y g a H k 4 j k w 4 K m J r D r 6 q 2 5 B D p H T Y + 9 R A m Y L H V q R x p v W I p / M M 2 p o U E n X o e + 5 C U O l D X 3 A l x / x f n Q 9 P f w + F 2 Z e H K U R d 1 H L d I 4 M u v w m 8 T P a 2 Y l K J P q V N g 2 k C R l M X O Y 6 Z 7 Q o 1 W K Y f y 3 C 5 2 x S B 9 S F 5 j 0 q a r n H z d 8 9 g 1 o c 2 4 H M Y 5 Q q g u i H O v i u t O C b p x E l 6 S U Y Y q V u S s q R p B D Y Z O i r 4 S Y u M 6 O R x Y 8 m v X 6 p 2 0 e 6 b I H d U h O b Q 6 3 m 5 s I 3 k L j R x u T C A k x 2 M Y h B m 4 R E G i 6 J U u Y T h V a Z X + 9 h 9 t X B Q E Q R i U o S z Y b G F F 9 N I L 1 S I v T p Y Y b Y X L z Z 4 + t x w g + z G g I i 4 i b e L 2 x 1 Y H L 3 U N n J o r W r Q T n a Q Y / X 5 Z w i 1 y r W S Y D l h M U B 1 5 N O 0 r t 3 7 u P C 9 H m 4 T D P w E X 5 d f u l l 1 L J l 8 g 6 v S h B M T U 2 p s 2 G D o a B S b t n A r S Y M / N 0 8 H t e C s H Z j M D V s e B i 9 j z / / y z 9 D 8 n 6 T c K i E y V M T / B y 6 n F I X 1 U w P g e k g J k J T x F o k 4 V Z G h U Q T j V y D x L 6 j I k 6 3 2 2 D E c q p q a y k y n r 1 y t L N W R A 3 g d w 6 M R a 5 F + N Y I j X Z + b l Z 9 / f n n V 2 n 8 u 3 A 4 b G r W h Y u R N M E o X q / S s W n b q o R q K I U 1 D c Z f 4 F r w M + Q 0 x P U H S 5 h 5 K a I q P o z O D v S 2 r m o J k e m 0 J K I Y m Z 2 A 0 U V o X Z Q q / A o 2 1 t e Q L d L 5 m M i T n F 4 6 B T o / H Z + z 1 Y Q i I 7 X e Z F C H E X w b k e K B 9 E 6 e c J Z O u q O H j p + t 6 g M J J y N z T y d T 5 P 6 / U w Z l 1 B G L d i w 0 E g 1 h T w G 1 Z B v + R Y l G j D T 2 C p y G a U K r A j R 8 S H p Z l E N 2 I A c J y 9 l C V h v h n L V I b G t C p U 6 4 1 b Q T 6 h l g L D i J x f l 7 9 P 4 d b U 0 Z 1 H D g J b + 7 / y 5 H R b C + w U 3 4 S A U 4 S W T / K b 1 S w / z 3 R 1 U F s 2 Q A 1 W 7 / U k k 1 + h 3 e O 5 K T 7 q W a Y u x S E M 4 5 O o L J H g z F O d S 2 T S h s t u i N e 6 r 6 Q U T O U J K 9 j X e / f B f j k 1 S u j h u p a B S G v p M w Q 4 P d 1 T W M n x 5 7 C p p 1 t R W U d r S 4 / I I c A e r A t a s 3 0 O w 1 4 J 5 7 E Z a 8 d K 2 O w + I m V / P Q 4 Q T 5 G k Y U g U M G P a N G o q F G X v t P M d o H 6 A z 8 / B m d T y 1 P / r X G 6 z P 3 M X X x g H 8 8 S 4 o N G k V d D v C m Q h p M q m l x b n Y O T q c d n / 3 q N h 7 c f q h O C T E z G p Y y F V j I p T J b B S R W M u S d h L n N A j q E t + m t M n I 7 T c i R q X L k j 0 B F O e B A U t 5 J S R A 5 9 H C T 8 7 S F Q 2 7 n k K E R f X n v C z j 0 A W i I R D x e F 5 w + G 4 3 J A D P h f a v a g N 5 s H L T N 5 3 v U l 6 Y q d C 4 T 0 k l H Q I X 3 3 2 9 p 1 f w + L d c k S b i X X p I p t y W + h x k j F 0 1 I r 1 b R q e j o z O 0 w W P t P J 1 Q o 3 8 5 U / 0 D i s l U x E 9 m l Z S U Z 1 t u K f E p 5 j o g s a i q 6 j v R m E 1 u 3 d t H K D / j V U G Q m d 5 f 8 S Z 6 4 Z N E 0 u h o 8 N i q B t w e f k x 6 s w a i k 7 d E D D 4 x J h r T I 9 q 8 Y w L O E T h o 9 f Y U A c V i m N B A p n J R h 8 4 k H F Q Q X b c q T i T H J + 6 r 3 N s n e 1 u C 6 h z L z w h j q e z a U m y k 6 V q k 2 6 C C X 3 Y X 3 l Q z f r 6 P 6 s g 6 L Q C + B d q M L I 5 h 7 z Y e z b 8 9 i 6 i U v L C N S c P s 0 V B K J P c o g S m i r 9 q r 2 y q h 2 q + r h j z n a v K q G 4 n c n i c F K h a p L p b l A 0 g M R o p 2 P V V G t Z T F x I f i N x i T C o K Y G u D S a h G U 0 r M 2 8 U X G M 7 H I R l + d f x l v f f w s z t g V c X / 4 c 1 7 Y / w Q e 3 / h r l a k r B y P B 5 E w 2 Z x l 2 S U 0 D M s I x S 6 c 1 t 7 O 7 u q o E r m Q y 5 K j m T Z 8 K K z b u 7 g 8 G X z T o + v P M h k t U o n F 4 7 v N M W / P B f v 4 0 L r 5 + D f 8 o H z 4 x T V e W 7 y I s k 0 S F w 3 M P X e G b t c M h J K o S T M i O + R w 5 m d N O 9 2 t q I P y z T 8 G o Y v W S G 1 e 6 F 8 6 w Y t R 0 L h H l S 3 e 8 n Y k o t N R F b S e z f 9 Y F 8 p y L U A o 3 J Q O L e q R C S b I 7 C e a o J 4 / 7 m p S h q b g s I L G p R y 0 m L R B E G j V n t s o v I U P m + r o W u t a J e O 4 R k U o p E p o p G j A z l T I v k n V 4 3 S q 4 W G E C 3 r 9 M S D T + 6 m u 7 C P y I 8 Z / 9 1 t J P o j T q a 9 Z o q J x o e H C C V g / J H I G E m 2 g W D D G Q 8 s E i 9 X M f O z Q x K 9 K K t d p 1 8 R I / y A x + C L 9 d U d r G R N A y a 2 w 5 d i h j t 9 v Y 2 R k I R N X N v C D m l S T C 9 U W V E I y f Y n 9 Y k U i v U U M / o M D c 9 h z y N y U 6 v P O q O I O I I M w L R + d S o r D 4 y v 3 0 Y O h Q 5 w 2 n 3 F p 1 B y 4 L J 5 0 N H K z L q F l R K e e g Z G d M x 6 Q l q o Z D K q 8 P l v k n 0 h O V y + I O t 3 y D / K a r 2 l V o v j 7 X E Y + z k t v H K 9 1 / C j 3 / 0 A 9 Q J M e / v P F T H 9 s j I N j W f Y c K t + q 7 W t z Y Y W d r I J Q p U e B 0 e 3 l / C n X u 3 E U s n 6 F x z W I + u Y W d n F 5 V y F X / x F 3 + m S q j y h Q L G x 8 e e r N f X C l 8 i J 3 t k 2 s B K z Y b O x p Z q f o y c s y E 0 H V A Z w O x W C c E F F / V y 8 C v O i B n 5 F R 0 m X n C q I 0 + r 5 Q J M D h M 6 L T p S o w 6 6 / + 6 / / 4 8 / 6 a t s 1 z + v 2 M 1 1 R L w S C f p I X O + j a d q D d 0 Y U c g D K Z D e / t U 1 P s V h T p 0 L U k 4 R I T h k Q Q s 9 i N a K c q t B w C D H c b r 6 D b J v K i R k a 0 X 9 s f p K C P l i B P c C I 5 O h C W 6 O H 7 z A + f c 2 J d y K S 0 s 1 t N O n p D i K C f I 6 G h j t y N v D E Y E R k o I o 0 C U r E S z 8 u Y v S 8 T 9 U D b t 1 K o r B L O D o i m b 4 Q a j t m l H e 7 c F + s w e s Y h Y H Q R w 6 B 6 2 u 6 k A P P h i K 7 9 Q G / H z / / 5 S / U w E V J 3 S q h E p S y j H K M x o e H e G 5 8 m V H N d D J v o l 5 h a G 0 4 o e v b E T l v Q 2 m D k f p V t 2 r k E 1 G Z 0 1 g Z r Q I V Z r N D b t B Q P O W w M Z V 2 6 p C j W K V D 2 T n d h c N G Z Y 2 T K 5 q s q m X 9 8 M m C z x J Z + 9 s b X b g I p Y K L T n x 6 9 X O 8 / P K L q l x H l F 6 q D C Y W R 6 H J a F C s F J H O p 3 H 1 y 6 / U d V y 7 d k P t h Z 0 6 M 4 e g b R K j p 3 y I + C J Y P H U B V q 0 Z s 8 E r 8 L t s i I w F U a p W o C + Z 1 M C Y G z d v 4 d T i w j N L i U T k U A q Z e b F O B x Q n d 9 z d y M O f z M L m N W D m e y N H p j d l a b h d O 6 O b 7 H F Q p L k x v Z e A T K Y a O e N T Q 4 O E H x f i d S S X y 9 D 9 D 3 / 6 7 3 / i q p L Q M e R r u G j / X H I q l I P B 2 E B u k 5 C s 5 M L I S 8 M F k Y p s P a O K F s V 8 C q 5 J u V n i a Z u O i i t n J j k g p y Z I P 4 o M 4 R f c L 8 k G S T / L n 1 6 v g 8 a u C / 4 L N C 8 d e Y v G q q Z / O h 0 B Y v Q a L N 6 v W f h 6 E 9 m d w e E A Q y n G S s T O J L m O o / s n g w j G 6 E p F L 0 f p u S S 1 u i z z 4 R h V z + v g 8 r m o p C 1 C T 3 r Q N y y q f U B E o K c 7 Y s P e r S I S 2 1 E + V L M i 8 u V K B V 9 9 d Q O v v v q K S k I c 9 r g 7 9 2 I w 9 o O E V U X V c b r 3 k O v i j B D 3 7 6 n K 9 E 6 t i 2 J 9 n a R 8 A s 1 u l j y g w + s F X x d H m R y r n j Z x X d r o W 5 p q O 2 H s 0 k E K X K S w S 9 6 g t 2 H 7 8 R p s E T 3 C M w G V 5 f N P u u E M W R F f q j G i H m 0 L O U l q T Q 2 m w j q k V o q w h w x 8 T w 2 + + O K a G g R j t 9 o V J 5 L P D c 8 F o U 0 H M T H v w / z p W a T T a b z G + 5 6 Y o N H R k c h J 8 l L y 4 5 I p v k Z C Y Z 1 R o R h J U J T 3 6 v A Z x s i f N c h s E A l s b 2 H h 7 O x B a 8 Y h e X / F h A 1 G o J 2 t I o q P d s k r q z C Q B 7 u 1 V U y / E l S n 2 6 v H e E h K 5 F b w m E l H D p y N 3 S d R i j x N i p 7 5 O 3 I c q h y d a h v l f c y + 4 Y V 7 o o 2 J T g P B l Y e w b a 5 A Q 6 / / h x T Z 8 L T a B J q R / + y O w H d B I J v 8 N 7 i J T p f A b V 2 H 8 P O D R V L R w N O D j p 5 K 0 7 Y i u 1 5 Q / U I C + Q 5 k s D K a u o 3 / p 4 X b O K H 2 m + Q 9 3 S E v Y 3 2 T D 1 N K / L l g R + n O E 4 n e r h A G H Z T R y L 6 Q z e F F u 1 X f / 8 7 T I u c 1 a f V G h C 7 2 M f O n 9 O 4 j B p W m 1 / Z N q K Q 0 G J G p T B q Z + i o p + 4 E D k y z Z 9 O t e p G s x / M P f / y M + / e x z / O w / / U I R c a v N h p d + c g 3 / / n + + j y r J t v A a q 9 H L 9 z E h t 9 5 U I 7 P G L 3 r R a K f h D 4 9 C 2 3 W g Q 5 j l c o Y J 1 z J K y Q w 6 C / K r O u V t X T N 9 2 K c l I 1 Z C 6 l E W y f z S E 2 M S 7 p X b p m P t 6 m l s V X 5 O R F W U H 5 Z y p k I U w J / v 1 7 o N R b 7 O y w C X j R z k E G u R b n / w v g a b H p V M C V P T U 6 r 4 9 v F D G b Q v f H c g k t H z n + 2 p V h y r 3 o r L l 5 + H 3 T F o i 5 c C 5 H 7 D p K C V y O 6 j O B K P 6 g o + C x 8 + 8 / Y c p l / 1 o 2 G q Y 7 V 0 T x q z 8 e G v P 1 b 9 c Y d F G h f D W 6 s Y z e 5 h z l L D 2 Z f C W P w j R s C 3 g 5 h 7 d Z y G e 9 R B D q X T 0 C N 0 7 E A B i W A d X r 4 4 z 8 O y X W h D 9 z / 9 j / / x J z I y 2 E + y J u f H W g x d W O I N a A s 5 1 O l F e L f 7 L / + n k y l / D j Z C v r 0 P G V v m s w q a C c y T K g T h Q / G v + t D 5 S o M 5 a U r 6 / I k F w c k A 1 m 4 v w W E f R 6 N W 5 M 9 t f A j 7 L 9 k X m X 8 n n a x y N I t E O o F k g 2 h C m / K Y 1 C B I a V O X 0 x 0 O i 8 C 1 W l J P k s t I Q s W I 3 k 7 B Z v G h p o 3 B P N J V 0 e + 4 y A L n 1 3 R q O m z L k u R V D j Z / 5 X P b W Y M 6 p T 4 y G + L X J l 6 H U X 1 / K D I t 6 f 7 S I 4 y Z T s P c c s D n 9 i K g n 0 I s 2 s E v t / J I k b + c r m W g b / e U M W g b P r h m 6 Y h I p I v b O l h M X v h P a 1 T L u 1 R q y z m 0 y f W M G r n m 9 n m p 8 I x c m i K j Z 0 8 d C y q d u x 7 v B F q 1 D t d b j 4 2 v 9 u A L R F D M t W H 0 8 T 1 X D K q 4 V 7 J q h 0 U O h i 5 H 9 X B E d E 8 M U a 4 9 d a e L 5 F Y G + V Q C r Y y d n 2 + E k Z F W Z k L I u D O v O 4 j 1 j R W V Q b t 8 5 Z L a m D 4 s U o K l t / X V A X i Z 3 a z q 2 c q t d 9 E r O 9 W 8 E P R t N K Y o o 2 8 f c 6 8 H 4 W Z U i B N i a R 0 t / P R n P 1 d R 7 e L F 8 z h / a R H v v f 8 B n H o n d d m C x G Y C p W R T D V g J n 7 V h 4 m J I H Z o g 9 3 E 4 K p 8 k p X w J l T T 5 K H k y 6 d E R k Y l M e m v 3 y T i 5 W F G L K Q / 1 9 H / 8 P / 0 f n y Q l J L M k r d q y p 2 E 0 E P c n 0 r D w Q i d G G e b 6 N d h 3 M w i T f F U I W 6 b o u H t a g 8 K j v 6 s s j E a R + t Q G v b s K / 6 k B j x D g J t k 6 m Y 8 g 4 3 P H X r L B p J E j M a l E q k R I T I 4 w Z I L e K U + P l Z D m M S u K i S y 0 Z J B q F g I l t p p U k F D K S k 4 S K Z T U d J 3 o 1 n u o c u F l V o Q M d 1 y / G s X I f B A m g x U 6 D Q 2 P F 9 I L J W G z O 5 S R S J u I Z M 7 E 7 I e G I d m s p j F D w x a j l a Z F 4 X H y U x P q 0 c H a m l 0 G 9 b 3 D x q R E F L 5 K x U z v 4 P S V G Z z 6 3 q x K G c u e y j + u V G R E O f 7 9 4 i T s x h H e X w P j 3 5 O N R 7 v 6 I 0 X 1 x V h T d S M P R a r L s z t V e C Y M v D c b W p 0 0 9 H 0 v H O P A 5 K W A O p b G G u 6 r A S S G 7 g h K u Q I 2 G Z n K N t 7 f V g 1 G L 6 G Q Q K A T p N d o q 8 z k 8 N T F p c / W 1 A a n J D V G 5 m m U x S Q y m y X k 6 U B a x S q V k h C 4 0 C T s t e N X / / B r u B 1 u h A i P D i t 0 o 9 p E h p G n 3 6 S C 2 u p 8 n 3 E i j h r G L 7 l J 9 j u E e n 1 1 C J 5 v 1 o l k K o m 7 t + / j 8 c o j p I o p / N E f v Y m L F 8 4 z K r t Q 3 K x j 2 j u H L x 9 d g 4 N G 5 f H 7 1 D F F / j n r k 9 P j v 6 0 I t L Y H 7 G i b u c 6 m o x F Z M r W Z V c J N Q j 0 R i c Y W o z j Q Z 4 g 0 r c 2 / O o b I G R e a 2 z U Y 6 K 1 H p 8 d U f d p E X 4 f G U h J h E l v v 7 h Y 0 1 U F a + R s M / k S Z D y Y Q / Y o E G A k u X p j G E l b e X w x H q h F k Y q e R h m L X R h R E M s O j l F F + N h S d Q Y P A G S P i k h b u 2 t R h X w J B R F l 0 D T 8 m n 3 t 6 E 0 5 k 9 3 4 c 8 Q d V Z D J b M B M F a v n g W n k d 1 r + I 8 Y s + L K E e w 1 h d w Q U 5 z 9 W p G 6 M R t Z S h S H O g H N 0 m 8 H M o t W w L v o i L P 2 u q B R d D E u g p T Y s G X 0 + 2 0 5 4 p 7 b w G x q 4 F y W w K W h t / Z 7 9 m 7 + L l S V z 9 v 7 6 M v / 1 3 k 9 C b a w h e 7 G H u + x O q X n A o e l X e s / / F v m z d i m P 0 v A P j Z 8 d h D l X Q b v e 5 R u S a B p t K 8 E g G S + C U T q d H q b Z F A 2 l j l P D R s 5 X i d e p V e v i w y H Q n e b 2 I 3 q K j 8 0 i T m 8 k o Y 6 4 T C Z q c v i g D Y l Y / z p A D O w l s d G i m C 2 g U e k Q / 5 E v u J i p 0 K n K d v Y I O m 5 9 X V K G p S I s G u n 2 1 i G o n y W f t R H C M U S T I a H J u T P 1 c 2 5 M u a 5 k j 6 E K 1 W s G N G 7 e 5 V k a c m V r E X / 3 V n 6 v J S 0 6 X E / H 7 W T S K X V z 4 8 S n 8 u / / V f 4 1 H s Q c w + / X q + c v v / i Y i 9 9 U o a K D 3 u B A + d q K m i H + c v F q g s d T y k a r I H C C R I x H q J J F T H W S A o Z S s O E J a e G d M h E F W l e Y 1 q 2 J R 8 o O 9 P C F N G i 9 d d m I u 0 E G b R l B q f j N U 1 L Y b s K y R c 1 i 6 m K P i G H V c O K q o t E W I 8 a h K B q 3 j y S n j 6 n f 4 3 c M i 6 c p 2 p U f S a + F r 7 D D Y + + Q x O U R X Y u h X n R h 7 w X q k O W 0 o M m S x m b F g 6 h U 3 v B H P Y N 9 H Y J / M T N j V q s O d h 9 J r c M H 6 b b Q N R Z p S V R m 8 z D A f p N 0 H I k o q 4 8 I 8 M 1 R u o + x H y Q r L / w + G p K g W b 5 J p y z E 8 L t L r 9 F H P d x A 5 7 c X E 3 A Q + / f Q z R M J 0 L t a D 9 5 c W 6 8 x 6 S 5 0 N l V h L q d 4 r m T c h I n x M x h j L a G k R O f a m l K h i 9 O y g 6 l s G q h T j U p H f J / 8 x I 7 k i g z r t 2 P w y i 6 k X / W o u f H Y v D a e X a + V p o F z I k n t 6 k N 0 i D H + 8 p 8 Z e 5 7 c 7 y O z k k d s p q p K g e l k D Z 0 i P 2 E 0 i G a n u z 5 C P Z r P k c z 7 I q S f e M T 6 / c A B b P S 8 S H T 6 H C S e s n j Z S e 0 W Y / H 1 M L P A z V x k 5 p u 1 4 9 N k y X B E z Z q 9 M 0 5 n U s H U z h h K h b j 6 Z V Z O C 6 7 w f C 5 F B f r c A g 0 u H + / f u 4 4 W X L 0 N f J S y e H Z z W u H l z B / 2 6 A 6 f e G o w K k M 1 x q S f 8 6 K O P V S u L c K R v g n i H Z e W z X T 7 z D r x z A R D g n C j S r l P M 5 + A J C X K i 6 l D l v 9 G g R B J L W T V y K j w x o g 6 q G o p 4 O b v f p u b T N Q k 5 J N U K v R R J 2 u A w k e D W j g F P f m y 7 X q X y k h 2 1 6 w g R b z t H a C Q d R h z e s I H v J 4 s h k G g o k u J N r u d p w E 9 z F p H s W g E 6 v Z 6 w Z 2 A 0 k n L 1 j D t R i x k J i 2 x H U q B D k f b 5 W k q P y H M 0 2 G M / X / u E X p J K N Z y t J y b R a B W g a T u g a 1 n R L l O R B R b R 8 A / L z v U U t b 6 m x o e J g s v g l 0 E q 3 c N / V Z V j k D n r J i p E s 9 K E H M d i s A 6 y X F K N o N M Y 1 W R S O j x 6 4 b I 6 J + k w z 5 D X p R k 9 3 O N 6 N b i x t K m n k r d V V K 5 X x M i 9 0 J r p 3 P Q a 1 Q A o V e 7 S I Z z f b t A Q s q q A W E 4 9 l w E p M p 1 V N s 7 r 5 I l 2 l 1 V t f M r g F j m Y X q B y o 6 R B t R E n 3 P X A N S H G b E H k r A d h O Y S N N l 6 O G s k n X Y h v x W h M D p V M K U + O Y + 6 U B 0 a r A b u M 8 v d i B j T a W p Q a h L 6 8 J x k J l 2 w Q O h H u Z T c 3 0 c 4 x v v O e K 3 H y D j o m C 3 m b G L 5 w q d C s H + 4 x C z I b J S S W i w i d d t G w o 9 Q P M x 1 o S 7 W i e 3 U + G D U u 5 W g l m S K D N C e u O J 8 8 b 1 k v O V V e q s 0 / + / R z l a a X l v 5 v K + m N P G Z e I R K Q c 6 6 O q / G + S A d D o 0 j Y x 2 i 1 n S W t s P e + 2 a C E n B e 3 t W p m u A w j O T w j / L B o T Y Q o d R c q q S Y c r i b C A S P a a + v A 5 i 6 6 p R x 5 C b 8 u p L B 1 5 y P 4 m 4 S K Z c I g e w c 9 w g M j I 1 2 O s F I O B U t v l u H h Y g 7 r x Y q p M t o 9 c o E T 8 K + E Z Z O B U c n J h 3 L s r i X d 7 Z s + O G t W F l 1 O Q d y 7 k 6 M S O D H 1 v Z M P C i j u 9 T B 5 R e Z v 0 w O B p B 4 5 a m A L b Z P s y l d g 1 4 + g 3 N / h 5 x 6 d k p T b b G P m e 2 E F 8 8 T Y B p B w w A W l I b H G N d T o Z T a F m Y Z p V y c A G r R m p B k t v H J E p Y H w S d v D z t Y 2 l p d X M D o 2 q i r D D 0 t x t 6 s 8 u t 1 n Q 3 Q t S k X t Y P S C T E J i T O 9 6 E N 9 I o F d x o 1 K L Y u 7 V U U Y s F 3 w z N q 6 n g 4 r Y Q 7 3 Y R D H a R D n N 6 y l 3 y Z W N a n 6 h D H p p V W i M 1 E W 7 z Y d y p o 5 T b 0 6 g 1 s j x Z y 3 C L 7 u a q S E i E L G W 0 q J c z p A z e a E J W 7 B F O C 5 c O l r U Y T u n p y P V K k 5 R a x + s j 4 g 8 r 2 K t h o h G j 8 / v v 4 9 J k v P T b 4 x B T q m U D W f Z o J V C Y 6 l Q V 5 m / K b c q L U o t d Q k H s 9 j Z 3 a Y O m b G T W s e o / R Q W 3 h Q e R j S U L q n m 0 d H T R + e N i X O W 0 q d m k / f G f z u d z i f 6 8 H U i P W K F n Z 5 C Y k Y 6 q G f 9 i t 1 r Q X l P q w b / t O m v h G d 9 o 0 H J I V R S 1 O k d c a H L i G N 0 n Q z l p E i 0 3 s j S S w Q R v V t C d p 1 e m T h 8 d N E H D Q 1 o w j g K c 6 M A J 4 3 n / t J N h B Y J b 0 6 N Y W S R X j D g V N W 9 0 v A l q e y 9 2 x X o r F 2 V f k 3 c L 2 P s f E C V 9 x w W w a 6 F r a o 6 G 0 p 6 i I 6 L b L j Z v W Y 1 / U d G f e W 3 m + g b 2 o Q p c i x n 4 8 R 5 C y L t X h k b 1 + I I z n t p C C U V o U S 0 X F W p Z y t L Y 1 3 H C v O h T d 1 u t 0 s S X l T Z N e F M A k u l T l A g Y Y v R S c 3 e o + M w O L T Y v i E T a r P o T E R U Q s R m J Q b X N p W h J Z N J 3 L p 1 B z / 6 8 Q / h 8 X i V d x y K P O R W l h B P 2 1 a p c O F 7 8 6 + M q m y V V E y I I + r 1 6 9 D T S O e + H 1 T o Q W C s K J A o p 5 1 w T i q i S 8 k i r 1 e j l F G U 2 B 6 Q E x p 7 M N k M a n 9 u + 9 E u j a + p R l 3 L R r D M S G 8 3 K o z Q R n U u b W q t C L 2 v i s l L Q T W v b j V L 0 M / 3 6 9 G A v k 6 0 h M y t / D b G 6 g m 0 q 2 2 E 3 K M I T / p V R B S U U K G D / d n P f 0 G O Z 1 R t J O I k R K T O b i u 3 h K / u X c f o b A Q 1 T R 7 u b p D G E W B U t a v M X z V q I h R s w 3 P C a Z V y 7 1 L z + M n H n 6 n D 2 K T y / Z s k v Z V R o + P S J N Z B U o h n i a y v H A T h G j O j w L V x U T + + l u j s P Y q p Q 5 9 D c / 5 B E 9 W h v Y P j 0 i i K x T p g t p r U m U N S a B m c d w z O f K X 3 r N U K a q j K 8 6 9 c x L / 6 t 3 + u W g 7 + 7 p f / i F Z r Q L 6 H 4 p v 0 Y v b 7 P u z e y i F + t 4 b x y 2 4 1 u P + J 8 P 7 i 9 3 L Q d a T o t U l O d 5 C c O C z S y X r / v T U U E 2 W V 4 Z m n A k 2 c i y A w F U D k h L b r o Q S n A 8 o L C w m X + C I Z P e F 0 A t + E 3 3 X 1 N S Q 2 M o M X 7 4 s 8 N H m N R E H p l z q Y q E T Y Q c j n w A Q M H g 1 5 T Y 2 R K E / e M o J J b w f h C J n i q J 3 c Y n B / Q u T 1 W s J X Q p P j + y L b d 2 P k a X x g f G L j z 7 s w c 2 V A 2 E W U 0 R D q S q a t / X V 7 i N R R L y P c y N Q 4 1 q 5 u o 7 W / X y S f b / E S N E 6 5 C N m 0 d H Y H a G D 8 i p V 8 i X D c 1 4 P B T b 5 a 6 y A w 7 l M e X y R b 0 a E j m z / f I J 2 + D o F y F k t b D 5 D o b 6 F o i u P 2 6 k 3 8 9 D / 9 A g 9 v P s K j p c e Y n 5 v D v T v 3 1 H G c M l 1 J I p p U J t h s d v 4 b K i 3 + 1 t t v 4 M z l O V i N N i y 9 E 4 e 2 E l a b 1 9 P P E Z s + Q w T 6 t T t t L D 9 a Q T K e p C M 7 q n O H R Q Y A l b b 1 1 G E 5 I O H p + 1 L J C q 6 b O D i R n j W P t W v r a l a J y D M j l B w u J r V K N E P w 2 i E n g m t a 5 D o n n I 0 k I i S y X 7 c S V 2 + h Q G w / d s V N P G z C 3 n X y K n M Z / R b Z x A Q 9 C R X F S I X Z 2 d m C 2 + V W x 5 w c r 5 r u N H o k t h 4 1 m L 6 S 6 M P m p 6 L R 4 2 b X + T 4 y o 9 x q h t 7 Z h m 3 / Y O L j U i 1 R c U v 8 f E L K u Z c n n 5 D 3 b y N 1 p N F v E t K k a / C G / T S n w e / K H A i J O H a 3 E / m t L h w k 5 E O Y m V n L E p p W V d d q p 9 K G x W N U a f V h l k 9 W T L C 9 H C I d J A w b T i I 9 L v l s X v U N h U f C T 6 K T P M D 4 o z S M f R 9 k 8 L + U F x 2 H L e L s G i k j f H M m V X v 2 r E p o E X W y u 7 G h x g x 3 S w 7 s r m 4 r 9 D E c d V z Y r U O m N Q 2 5 i N y j P a z D z o 0 8 c n t 5 T J 6 f J V T f T 2 l R p r 1 d x Y / a J y j f Y Z F r t p f r O H N u G v N n Z h G J h D H m H c X Y + C j W H u x i 8 e K s 4 j k C d a 9 d / Q p 3 7 9 1 H U C I V 1 + G T T z 7 D H / / x D 2 E x W r D x R V Y l o W Q 6 7 s g Z D 6 y h P m L x B u q M v O 6 R k y G d 6 N z 0 1 K T i l 1 / y v W X C k + j c S a + N P s r C H p J p u H Y E H Y T J t f p g A 1 c g L J 1 0 g i j i k 0 8 + V R 3 J I p l V w l T 6 F m 1 O D r a W i V s n i H j a 9 F I P 0 y / 5 i c U J H 3 o W 7 N 6 O o q M 5 u U J A X o + u g V 5 F I g e J K x X Z 7 p D + + y w q 9 W 3 Y f G Z U q g l E C R 9 F G o 0 G b t 6 6 i / c + + A i F Y p E e 4 y D y y Y a j z e Z F c a u G 8 F Q I 1 k g H 8 d s t x J Y T a u S y J U i P N T I 4 6 e E k k d R u 7 h E j i y 2 D z l N J k W e L p M N l 4 I v a W y L c 7 L Y G e 0 U C + U w Y e G y V g e R D M P m a 2 H k Q V Z n P x x / t I s f I 4 + Q 1 t U v k D i T h s h k t Q 2 N k J J k Y F l m A S k z A W C X e f 1 a V h R x 7 q c d e b O + I B 6 0 Q I e Q S e b W J K x D x 8 Y d 7 T 9 L X Q x G l l 2 7 m b r N P C N x Q p V F f J 5 K 4 a d N X x m O P E P T N Y f 2 L l D r m R w n h r N V 5 1 F F J G Y + G H E 9 L k l X M R f e / O x D R y f q 3 3 I u c u h x G K 8 U o 6 f G g s c e V j l u h r 5 l w a f E 1 V F c H 5 V c m 4 a B F A 8 7 N n F G z A n d 3 d + B 2 u v D g 0 y 3 E b 7 U Q X L Q Q r o 6 o 0 0 Z k w q s k s s I X x h V f e / Q B O f s z R B I 8 E x M T e P W V l / G z v / 2 F O j G k m C + p i V P i t I b S I u S v l u l w K h U 1 y P L W r d u 4 d u 0 r P F 5 + j L / + m 7 9 V M / r e f v t N f P X O T f z n / 8 8 v c X X j C 3 z 6 8 E O 4 T j F y u b L Q / Y f / 7 X / 4 y X F v t n F z U x 2 9 6 a S V D h 5 W j 0 r u Y 1 i r q + q C w y J 7 C P J 6 s 9 4 P 7 5 w G I 2 c 9 q r s 2 t c J o 0 p Y M T 5 / R i Y q t 0 a l Q K a d j G I 0 m z E x P q T N f v / j y G o 2 I H t 9 O C E d P W 0 l X U M v V 0 S M 5 d R C b y k A Q G z 1 k c i W j a u 9 0 l g 5 k W u l J I o q 4 e 7 1 C + F L n d U T o b R K q r e N Z Q z X E e A Z H b z b V 3 5 I S F y O y G r z k Z 0 1 6 p A I 9 l e e I J 5 M N 0 0 K 0 C p t p A v l E G p O X A w g Q E o u O N + h Q J i 8 R 5 y N J 4 9 M y n g X 4 v i V l i M K p U h s l 6 E e 8 c B 2 q A 1 T D L n k l k s g Q 4 y 1 V 0 7 h 9 8 6 G a 7 S B e t J Z v k f x H F I f 0 E N L l Y n l o y j J 3 P K s c m I M w W y o L i r E K c n H y C 9 c o X O N 0 K P u Q 7 L i k N t M o r J F 3 h Z q Y f 3 k G R n e H / K Z P N K J R z X O V T F V 1 o B 4 W y b T m t t q Y f z 1 M 5 3 g M F X B p f O Q O s d I 3 O 6 + A s 4 / K N h U 1 2 l L F p d P f C 2 C P z m q T K K B W i K F f r E H b c C E y 7 U A n b 0 b I N s 3 r 6 c L a t W H h 8 q i K S D K 1 6 b h I k 2 n d 6 k W v k E O V 7 y H j 3 k 4 S e Y 4 y 4 k x 6 z X Z 3 d t W g y v X V D a 4 8 n z o N U y o + H q 4 8 w u r D V V y / e x M P H j 4 i V 5 M T Q k a Q T m X w 5 l v f V 0 Z Z y 9 J p t V 1 4 + 7 9 6 G a f P n M K 5 8 6 c V f f E H / d B 8 8 T d X + 0 a t G x p L F a 6 w D c 0 a y W P G C q 2 z Q K 4 R e h L 6 U w + z s L o d s I 8 a V U I g t p a k 0 r U V 3 5 B B / B q N A a f f m F O v f Z Y 8 e j c K z 7 R O D b w X r y A 3 W C 5 V s L y 8 r I Y q y m C Q N y 6 / B Q O 5 h H / / + P v D I r v p G 5 9 n F e y R M n / x T s r b N j r Y v p 2 g A e t U p A j N B R U M 2 r 5 a Q b t P h d a 1 s P D q Y A 6 d t F j I l C S p s h D j k T 4 m U X h R f u E / U h Y k E U n 2 a H T m D h o 5 R h x 6 Z 3 X A W t q N e i s L 1 4 h B N R c K p V x 4 d X C K h k T W 3 W s N R C 7 p 1 J o N N 3 / F U G V e R G Z 3 s I e z 8 O r B 6 X l i Q D K F V s q h L J B R Z o Q V j S p S u T 3 8 + h e f 4 k / + 7 E f 8 D p 0 S F d r j 8 6 g s l Y h E K D m d v Z v 3 E p K U o d H r s d U s w c 4 I 5 q f j q 7 W j 6 n 6 H J y g e l p W P k w i d t T D a H y i d P I v V z z Y x M r 2 A x F q a H t 9 I P n z A T R 9 / u g G H e R z N X h G u U S 0 h 4 m D f T k T A S Z s R 6 r P N b y b 7 p w I d l G 6 v E c L r M X V x E F W + 3 J C 6 R s B j 7 c F J w 5 g P H k Y r P d z 9 8 A E i k x G E 5 5 8 9 m q x Y 1 y B R 0 m P a W e V z y 2 H 0 O T u v 3 7 7 / 0 5 N F O J D w K o F 0 c h j b 0 q P H y B J y n 5 4 6 j c n p c X x x 6 0 u c P 3 8 O 4 V B Y n b o v z n 6 4 n m v X 9 h B e 8 M K + 3 w o j e 5 A b a x t q T X T / r / / 5 / / 4 T z 6 S Z i 9 p V B 4 3 V 1 d l A T l R I I A u b X W Q 3 q q h W i t A Y 6 c V i J X V U S 2 n H o G r n F t + Y V B t r M k B S p z W o I 1 G O S 3 Y v h z i h n q S / u z V 6 z b a M w T q o o 5 K s i 5 9 Y + f T i K T W C y s a f S + b J a J E s F c n + I T T R M m Z h 9 N L L p Z v q F L v k S k H t J 2 W 3 K j Q k L S Y u h Z 8 o g s o C 7 j b V Y c q J l a y q 5 / K N O d D W U A H 5 8 z b h m C i 9 J B 2 k r m 6 Q l b M p J R f D z K x X M f V C E M 1 O E d 2 y H R V 6 J R m u G T n F h f T Z 1 I a j H I O Z 3 Z E j U R y q C i K 6 t Y E + I U y f k M l s G A z h l J F j U m m R W e p j 5 k U a z S G o K v + S f i 2 B i P K 5 j I 2 E M Y R + V g P G Z r 1 Y X 9 5 F O h / F 1 t Y 2 J s f I B a 2 D y C z e d O P 6 H v R 6 K 9 Y 1 b e R 8 P v Q c L j T c P u S I 7 e l 3 o J E t i M Q e f K M H x 3 m u 3 9 y G o e d C e N G x / 5 2 B y L P w T d K B 6 R u o Z b i + l T Q 8 k Y F D 2 7 k T I 6 f V Y P Q i f 4 d K G F u L I 7 f Z I j K h I 2 x 4 s Z E 2 Y D P / 7 a C 1 p N N 9 3 S r X z o 5 C z 4 Y H M Y P a u 2 n Q I E / T 2 N J V r h j X R / q o R G S t M i s 1 1 S Y x P N 2 i Q + Q i R i D O Z 8 g z Z f f D y S i Z a x n g p x 6 k H 3 T h j A z 2 N J 8 l k k i S F g 9 p 1 5 d J t 3 J u 1 f z 8 L J x a F 6 + B R m 7 o q I o M m V M o C a L h e w 0 4 b Q k j p 7 1 P n q W s n 0 F v U E F B J S X k G 5 J 6 l X K j 9 G o d E y + 4 M b I Q V t U Q c m J e J U 5 8 X j P D Z g 1 C T g q X z J v M 1 R 4 a h X / S h / R G B W X i S + n R E c g n v T S b J J C 1 Y l X V r w l z k 3 O I 5 G A s q 7 R 1 H h J Z G O m N 8 f m 9 + M W 7 v 0 S n 3 s J 2 j A / f o F d R S 2 5 e R K K L 3 t K H L x h S 0 N E 1 1 4 d / 3 K U K N R 1 B m f N w 8 G C l y U 4 g k V x n S A 1 Y 6 a i e o X 6 H H M 3 q 4 k N w q w g l 0 U g q M g a i w c 5 N G v + m h g 6 D 0 D M r U 0 S t 6 E w 4 E e e 9 x 7 g G c g C c S I t K 4 K I S a v p i 3 H z I 2 T 6 8 A S 9 y m Q R C v D a B Q I x p 6 j D n 5 I M G P A t d a J z C q 4 q q 0 m I g M j t J I h k j P b 8 r 1 y 9 l S j K H 0 G q 1 U z m c c L k c e H h n D W f O n l E Q U L z 2 8 i f k U U 0 N o i M j g B Q w H x Y + k 7 7 N j r y u B 3 / d g m I m o 2 Z a 8 M 2 R W W 7 B v 6 h 9 M s 3 2 u K g E R J D O Z L t G i F d V I 7 s a l T 5 O v T F K I x 6 c q O E O 2 x G m M u 2 s V W G v V W n A v 1 l J T z c Z h 8 V o R L T r V N y r 2 t J A r 5 M Z I R r 4 G a X u x v U q V W 2 k Y 5 H G z E b W q E 5 p F F 2 T e 1 9 b W 8 c / / O O v k U y l E G H 0 k O S A K H m 3 0 + K z J H T X W J E i 6 s n Q G Q X l G N R 9 H f 0 m k c R F Y b e s 0 I L J Y 1 C J o 0 w 6 T S O b V 2 0 m B 0 J U F W / A d 6 h H T k S u Q / T 3 S J Z P u m D l z B 8 5 X 1 T B q + t x e q w u X B M k 5 0 0 z P I s d N R v t J M u X 4 Y t 5 P o D y r p H 4 1 4 q 9 p T 3 M f T + E M P m F K 0 j F C D u R W m 5 i 4 r l n n 8 N k M p o x 6 h u F R W 9 G Y N S H z z / / E m N j o / y + S c 2 j M + i N V L 0 a b 9 m J Y r G E e o P / N v F n h i J / W 9 R R h v k P p s 3 G G J U c A f N + x B o 4 j O C c S 5 X g 5 L c a y O 8 S N s n m q o 2 q b D a q P a + l 9 7 a h I V 6 3 j v R h o u J s G H 0 0 Q I K y r k v t 9 s u f K A 1 F z H a 3 q M V O T o / F a R N c b h e s o 3 0 1 / 8 9 p j v A K i i j t J Z B + V F X D O N 0 0 J n 8 w w s e d V 9 F o s P m r p + n E 1 N 9 S l 2 j k H 3 n 0 4 j S k 3 U M 8 c T 5 a x E c k v z / + 8 Y 9 U T 5 Q 4 l v h y H t l o H o W F c 8 p 4 n i l c q z y h p z b f Q I d R f O f h N u G 6 j t E 6 T Q f z b P g k R F 8 q M W p S a b F b o g d 3 q m o E B W e M V O q a g R y 3 g l 0 D u S N R X l b 3 N K f 5 O u l a 5 K w s A x J 1 G g K / n v W R P / I 2 o i W t 2 h w V 3 y k 5 q t b 2 H n k d + d m s V u 3 R i Z R L Z X z 4 0 S f 4 y 7 / 8 M 5 V O F z 0 U 7 i 1 t 8 V 9 Q V 6 S 5 c D z i R Z Y O f e 3 O P f R z F n U E z 2 F U 8 C y R + R Y 5 I j L x D 1 a f E e 9 8 v o T x y S l 4 n H J a / E H e Q N U 0 Z u l M p X 3 + m I j D O 2 J Q 8 b s N 6 G x 1 p N d q V D i p B f N i 9 B y J d Y 1 Q g A s s N V / P E n n Y 3 l E n n G G S a w v h X c n K i F W E Z 3 R g y R u E G 3 L y u S v 4 L G z L m + b / j H 0 7 Y a Q H H i / D M D 3 w L 3 / + 9 y i V i 8 i m U 7 A Q y 7 b r 5 B 3 N D D 5 8 9 w v c u 7 0 E v z 8 A s 9 Y B E + G P t F a I w g p H q m 0 6 4 b 5 Q V Q e b D U U K g v S h M h 2 E E R 4 a u B S 9 p F d 5 r 5 s N e q c G D G N m x L y j S P a c y N K w + l T Y m p y j e U i k E D J D a F J t S T Y P a k L T 5 m q G s L C N D d s I J h w 6 7 N y j F 9 Y F 4 T x T h n / e r G Y 2 y D U J T B G z F 4 O X f S 2 J V P K o J Q M o + 1 j S b K j t S E N d B 7 m V J j 5 4 7 y p e v f g 6 G g n y p p Q B q f U s t G 0 n o g 4 q s e X o d Z 0 o G i 1 q d g d a b j 0 M p S T s m g l Y / O Q q g W c 9 g w M p 7 7 V h J 5 q w u 4 2 q I b G Q k 1 M j q Z y M f G Z q n Z 1 c L 0 u I V d U / r V h f J 3 1 C o 0 L 7 4 H f M h j 5 R k A Z 1 8 i k Z l S z r O h f o o l e v o V U C R i 8 c Q N Z 6 o 4 H V l V X F b S x m C 9 5 9 9 3 1 M j I / h 2 l f X M T M z h b O M 4 t H d K M q Z q D o j b C 8 V R y 9 p R X I v D q d f m h O P 7 u 0 N R S J h d o m w d 1 6 j 5 g E K L w 9 7 L f j r / + V v M T Y a V q O t h 5 F O K o d S 2 5 k n Z 4 U d F n n N E 4 O S 8 o 1 W g d G l 2 4 Y j T N J 4 a e R J i 3 j i X g s j x N D P u q D D I q 0 P M r L J T Z 6 U 2 y u h W i i r T F 3 s f g l z L 4 1 8 b Q g W O B a 9 X 0 F q J 0 o v 6 W U Y N W N i Y l y R c f E S 7 7 / 3 M b Y 3 9 h C P Z d T e w J / 9 + Z 9 i 6 e G S O k Y z N D 7 o A L V q v e R V g B x C 7 J j q 0 r x k y q t A O h n e M j j m R k x O P J x A T + l A L U V r c F + O Y L n q + c Y d / 8 M i r 0 1 U C N O o 3 L X N H X i K d X U 2 k d F k R 0 c X Z 2 T w I b v c U H 1 Q U t w q 1 i M 1 f s K t J K 0 u E V V S 6 p q + b B 4 T q j V 1 2 P g 8 j + J W D 9 U y j b Z L 5 1 T X E Q I a E e f v l s 1 2 Z I j 3 v 5 U x H Z J m R 4 u 6 i 3 A 9 v q H m S g x b 4 Z 8 l K 9 d W o e 9 6 E T l P w / F b 0 W z Q C b l G s X 2 D / D n e p E J l e Q k 2 7 J g d v 9 F 6 n S S y e V p t D x C P j I c T W r R A P u U g s s j t t G B m B B u 2 / 9 d q N e z u 7 K n Z h D a 7 F S M j Y f z N X / 8 M 8 w u z m J u b U x X n M l d 9 Y n I c 4 X B Y J W y W d u 9 g a 3 c P T X K 9 4 j b J p a 6 p q k s k u g + r M a Q y X 2 O t q 8 7 h o e S p t 9 F E F q + 9 f P n J 5 4 s I n S l n a q p 7 + S T R 0 P P 0 J e O x / k k O v l M k j Y R a h 0 U 2 e H f u J H H m 7 Z n 9 7 3 x 7 k c z I 1 u c l B M 7 o 1 N k 9 8 6 8 f D K h / l k j 1 e O p x G c F T N J B 9 I i o i B t R q t 9 T G Z 6 V a U Z k V K V G R O W + F Q h E / / 8 X P E Q r 7 8 P 3 X 3 h q 0 V 3 f t y J Z 2 G T E F W o h Z V f k u + 2 R X A S 2 L U u h + w 4 j l D 6 J I z i 6 q n / 0 u o u t 3 Y E j v Y s b m g c 5 T V v M o x t 8 w I r F c I I E J Q u M o q X 4 k U V I Z j t L I E q C 2 6 Z V 3 D F Q Q N 3 l b F X G L G V 3 / o E p 8 m A n 9 v U m n j S n y A r 2 3 g q k L g + z k S X L v V y s w 0 I G d f u v g N b U C F V H n w M Y t O r s F P W q M m n t t P c q u Z 6 O W b y O i 0 0 Z y K E l M i E h C 4 p X p Q d V B I V F E 5 n E P s 9 9 3 K 9 g m h 5 v F Y 3 G 8 / M p L a l 2 k 5 K t Q K C i F d z i O c h o R G U 6 5 f T e O k e f 8 + P z T a y i R J j g Y 4 c d C s 8 i X s / C 5 f O T k X d g M I 1 h 4 y 6 9 Q l q C P B G G 9 T 5 / F e 7 / 6 e 7 z 5 5 u v k U 1 4 E v Q N o K w k m a V 2 Z e u 5 k X d b 9 b / 7 q f / 0 T u e j g G f 2 T z M 5 h y c c L 6 k 2 k o v a 4 C K f 4 u u c t G L f d I 1 N 4 n O P C m V R f z D d J d i u P U r 7 C k H r 0 8 + S 9 5 P A v F Y W s V p W s k E W V T I 2 J C 3 r q 1 A K j m A 3 J W A J V K m a f H C Q c m G a k q B B a u S Q 4 M C 7 I o k g 5 k E / B L U k E p N a y S J Q Z N 9 w H 0 O K 3 F R l 2 0 y b n 0 C Z 3 q I F W t M 2 E S R M W 2 E j 0 n W E D G q 0 a U r e b 6 G Z 8 K C Y r a N X a q B P K u Z 6 z Y K 1 s Q o k 8 q 3 8 o y f B 7 N S Y R r Q 4 F I g h n o Q / P 5 N M V F 0 P J 8 Z k b 7 X 2 V H h + K N G l 2 e k 2 0 q W z N v B H l f B k e R w 8 5 w 2 + W l D g u w p k E 8 g 1 F O o v H P A N e J V U d i X V C f Y + e P N e A R C K p 9 o o k j S 3 Z O T E A 0 Y V n V Z E b q B f S g z V 5 L s Q I N o O z 5 8 6 Q b z d w b / M 2 F i 5 N 4 8 7 K T a z v r U N D x y 8 H o n d 1 H Z S 7 Z o R c 0 t 1 s x s j Y J H 7 1 D / + A T r 2 i C h V k K u 4 g 8 9 h S B b E n c T P d f / + X / 4 e f O E Z 6 q u 3 g J G l U 6 u g S i s n J E s c l W + P i 0 r N Y i I O f J e p w 4 4 Q B Z W M N k b G v X 3 z x y I V 1 I + G l 9 V h m 5 e t F s o Q q A 9 Z j p F 2 X 3 X I N 7 j 1 4 A J v G C W + I + J f / E S X T f O w K b s n r W m U C Q E a J 9 F o D p f E J 9 G R m 2 O 9 B N D S q K r 1 2 J R 2 H v W 1 F v V N g R D J h 8 6 s k N H n J k v Y Q e r U O z 7 Q e e V M I S f M 4 S T T X h Z z g D y I G I w 0 + i k a a X M 4 k V R W y Z d J X p 4 t I i Z Y o S S t j g 2 v E f O g I 1 I H o D H I 6 o A F Z R g m H b R z N e g k F M / X i d z B 8 f v Q R c c m J I o T N X t u g v K l R q 5 M 2 V N X h A F L j m M l m 8 J A w f 3 p y 6 h t 1 Z P d h F A 7 z B L K J K L m n B j Z G m V A 4 h N m 5 W Y y O j m J u Y Q a n 5 0 + p e 3 7 / q / d w 5 9 Y D + B t O j I x b 1 N l a 9 2 9 f R T 6 X w c b m N v a i G T Q d p 9 H o y 3 F C F e Q e 1 F V R 7 B A 2 D k X 3 H / 6 H / / 1 P z C G 3 a g i U m y s I Z u e 9 C K 4 l / 0 L q X g q B m R O O H a F I e D Y w X B c a W p i I f 5 + 1 r p 1 + h V 5 Z z w s Q r / L s x Z f Z D o V 0 V q X E f 1 O R f S c 5 Z U + q M G Q / a 3 V t D f M j s 9 D Z y e n M J j T i O n R K N K e e A + m V t q o 9 1 D R d 0 L t L y O j 8 + 2 D w 9 y c 9 t w 8 V G q 4 t r e d n 0 e N 2 D Q i / x s h A 4 i t 1 c z L i S 9 f z I E U O 9 o c W b a 8 F U 7 O D H q N o f C W F c r S P S r G C 7 E Y N h W w O + p 5 L G b y Q 8 5 M k v V 5 G p Z x G e G I K u t I e S i Z x l L + 9 U R 0 W 2 Y 7 o 8 W l 4 z L R 9 6 l R s K a 7 a b G Q 7 R i K R 1 + P F 0 t I y x i f G V J R 6 l o g + 1 F K M x h N t V Z s p h c f l Z J + 8 P g v / q B v N L C F s 3 w U D k Z P D 6 M S F F 0 7 j 7 O V L + P V H v 4 S 1 H C B S y m J j Y x W v P P 8 y n r t 0 H s 9 f O U 9 9 s s J H Q / f Q M P O M p N l 7 R V h G 7 U f 6 p X T / z / / H / / k n w t G k l 0 M o i / w t 6 2 i n s U j k k U a 9 7 q g M v C B h f D p b D h 2 t S L 1 O i C W 1 8 q T X y I j h z H a R + L f A h / B 0 l B I + l F x L K b x s D f e e 2 V r x T S I b c F J s K y f u T U 1 O 4 o O P P + R j N s L A S C G V 6 Z L 0 s I 8 Q 7 B F + u c a M 2 L y z A U P f h y x D + T + J W G z k G G 6 U G y 0 0 I z P Q 9 J y 8 m g 5 u b k 5 i L 2 d H q v y H N y a R d r M B J 2 H 8 6 P N m y E n 5 U r Q s 2 y H + a Q d 2 b m d h k N k e 4 0 9 v b w j X r h Z q 6 m j U s R f 4 2 s 1 V G D p 2 l C S Y G E / e 2 / p N R R y b h 1 F q h Q 5 4 2 t c l + f d S L z r q e Q n E U 1 U 6 8 Z g y X 5 / P p 7 5 3 k s h 1 W k w C t 8 2 w B y y w e k 2 w B 6 X z n J R i t 8 9 o x 4 g X k p P q j b D 4 j L A R 0 q H b x u 2 H q 3 j p B 2 f p a P v Y 3 N t E y O l H i 0 7 R 0 h 5 F O r 4 N d 2 Q w c s 3 r Y a T e K c D m M 6 h e P x 0 D i 8 i J 1 e b D I C J 7 M 7 H 1 P c y f 9 R I / i + H I I c P 8 R c 0 g H B + W Z F k L t 6 X 3 z C j l C p t R 2 + l j t 9 J C + F D / k s y + 2 / g s q / p P J i 5 7 T u R x 3 0 b k J g V P y 3 E s 8 r d k f G T g / f r j N a z G l r C 8 t Y z 5 i 7 P K 6 K Q 1 Y O X q K u q V H q F e A 1 W b g / x n U P j 6 T y J W h x q y U m Q k T 5 S G z u K f 6 L O + h e j 3 N u h p 3 W g X L O q k v 2 K 0 T S P R k E 8 K w Z d k j Z 5 r V I D z W H n S 1 u c V d Y q F 1 l K B n A v 1 / / 3 r / 4 w z Z 2 b g I q + q 0 F H 0 q c C / D x F d E 8 u q M L K E n D 2 U i x m k y a 1 l j o N E T a l C l w O n F 0 7 N K w 5 9 k j S S 1 E V L + 6 l h p p K d 8 5 L X S m W D 8 V D 3 u Y h w 9 H D A g 0 8 + + Q K f f f o Z + j o z 0 V c e j j M X E Q m 3 k M l T d z Y b 5 H x l R W V a b W n Y L J F / e 5 4 M c V F Z P v W v E 0 Q V v n 6 e w e I f H f Q P t b q E Z i 2 G U n N f J S U k I s n f 0 q G Z r W o R d g w q C U 4 S a f 2 O 3 W n B M E E P N 8 6 o 0 e n Q m I o Y v 2 x 9 Z s H r 7 y I y + 1 p g r N l s V C d a / P p X 7 6 o 9 j K v X v k L A 4 4 e + a k b F m I f G O Q X n 6 G U u / j c n T f 4 l y E w q g 2 I + j v B p J 5 w B 5 + C E e d F h L p b w z d R O G v m N L r y z B g Q m D i L V 5 q c V + E / 3 4 f A 7 9 o 8 L l V Z 9 Q l f C q d V P 0 0 j w e X Y m D 8 7 u / W 1 F T l Z Z D L V p W M D W 4 z S 8 z S y 6 T T 3 O / 2 i Q a a 5 W q v i b v / l b / O V f / Y U 6 j f E k S T + q w D l u V I f U H R e 5 z 2 Z a A / P R B l 8 l M s + v X m + o M 4 d l G K m c G i K n 4 1 + 4 c E F V 7 m y m G O F X t v l K A 8 a f 8 y B + q w n X W T O j 5 S B I n B i h h i I j v O o p R p 6 J g 4 s S A 5 L m W V F U 8 b j J C v / Q Q / m J L c X I v k 6 k B k 1 r l i 7 c B L J 7 V Z R T N d j D D P E j J y d E f l c R j C 1 / p A t U / p a O T d l n O 7 u 4 i M W F U 7 B 0 f H j h 7 Q v I N B g V 9 V J H 9 + 0 T I f 8 l i 7 N C X q K 3 Y 4 T I w y L H Z O w 7 a h W h + T + b 2 w a d u Y 3 E S g 7 B 6 Y P s Z 3 G v B V t I q 4 p / J R F k t T K a M W J I B t Y V M U F D Z S t X i u j Z n 0 5 g f R s R Z C Q a J A 5 6 p J + H V d t E f S 2 L N p H R 3 A u B J 8 N 2 x O j j i Q T G x k a e y a P 6 7 S 4 6 F f J n 9 0 n P V K P m M c p J L M d F 7 k c G v M g s C i m w v n n r D p 6 7 e E F 9 L T r P p V F R T m v o I v W w j U a 9 B g P h h 1 4 r o + Z a O B m A 7 o v A U 5 3 2 6 Q u S y 5 C f e a 0 9 T H m 6 9 C a d E 7 n T c V E e k L 8 o G 7 Y e x z h 5 2 p h 6 r z + E i L J I i d D s 7 C z C Y x F 0 G W r F 4 1 j M N r x w 2 g O 9 6 f f D A f 5 L k G 3 X C J + B n Q 7 z 2 W j C H X J D 1 7 d i 5 + H e / n c I o 9 p Z x F c G P W 3 H R R I H 0 6 + 6 E S b P 0 t b L + 9 / 9 z U Q M K e I c X N P O o z x y K z o q u B l j V 8 Z g O 9 S j V S N k X 1 / b 4 L / 2 L f A E s Z J W G I 7 B v a H k 9 0 p o 1 G r 7 X 5 0 s c v r 9 x t Y m v D 4 3 T P u 6 I f 5 m K W k g j 9 O o G S e 2 C 4 R 6 T g + j J 4 1 a p g E 3 p I P h a 0 T 2 n 9 K p n f 2 v f n s p p o r Y J L S L X e 9 i 7 3 a e 5 G 6 X i 5 J H L H k f l a h M V H 1 W 0 9 0 / j c j m c H I t D / e 0 H o + T O t z Y P X n h / 8 W K 2 Y J s o 6 j 4 6 7 N E U s k L b 4 X R z l u R j + f V 9 y a v h G D u E Q I + Q 4 n l d 0 a f s + F 0 1 w h N 8 7 d 7 p k I b p B y p P j 8 H x 3 k H e U 4 L 1 Y 3 d / Z 8 O x O 5 0 4 L / 9 7 / 4 t f v W P v 0 a F 8 O 8 k k T K z V m 3 Q i C m O f C i 5 1 T K M W h t c o 8 + u N p E N 4 5 2 d H W x v 7 e I i o Z 7 s e w 3 l T L i N e w k 9 7 l J v i 3 n y 7 3 K R v N O K c r K N W O s b p h 5 t 3 Z C N S Z M q H f o 6 E W 8 v B Z u x u 0 W V j o 6 v J t W h z a V c X g 2 d L C W a 8 M 3 r i G n 1 a q 6 C K 2 L H z I s h j C y E 0 O p V E L 1 T V n P h Z D i I V E I / K 1 3 7 + 5 L l T 7 b R 7 + o w f j 6 k 9 j u 2 c v 9 y o J 5 U b n + b c i B j f I 9 w z v W k 3 + 0 k k a g u B b + u k E 1 V X 0 v / W X Q 5 Q 2 f c V p n b k 0 Q G r q R i G 9 A m C u h W y u i 6 f r M k k 3 B x Y X K S P i + T q 0 / P u 1 B Y r U J r 7 A 7 g K U W 2 X q R g W v a h p F L C 4 5 a B N k d j g 7 y m X Z Z h l Y x 4 b R 3 K 8 Z o a A 9 3 l + 5 o 9 m i e T h U 8 S a V S 9 e + 8 B r l y 5 B L f H P Y D C h 0 T O v 5 L h l 6 k b S e j N D c h h D + n U L g y E i F p R / p N E w b O e A a O n n j 3 Q R E T S m C s f 0 Y A 2 S W J n j J h + x Y O J S w H 4 5 6 U B 0 K R O + j 7 1 Z k R l 7 2 J 3 S h i 7 6 M H s 5 U n l z U T U y Q 5 X J u E e s 6 G c q 2 D r a g 4 b n + Q R f Z i m B 2 0 r b y i 7 4 1 I C J Z / 1 u 0 q 9 R K / V N e D 0 W 4 O h H s I B / y X J p d F v h t 9 9 e u B Q Y P x r j W k o J o s V j e p B t D E 5 t K j m n 4 Z L c n r 7 4 / c S 2 P i s h H 7 F R W O 1 Y U y O / P g t R P Z B R a p N D a 7 v G D H 1 Y h C Z Z e p A / i A a i T F N T k x g Z W W N v O 3 o g X h D 0 Z q 7 6 L X b q o d O j K S V 7 a F V p M G e k K U + L I 1 m A 7 F o V O 1 7 P S v z u / c w x s h k w 8 j 8 J G w R H a a e H 0 W 3 Z I D u P / z r / 8 t P C o k s H M S c h 3 P 6 l X x F t X o P R m M 9 L W J w q e 0 0 d m 8 V o H f W M P / q x J N Z B P K g L A 5 G t q A N c h C B S H I j h V q x g c j i 0 6 0 D M m 9 d Y 3 d g d M o L 3 5 Q d t o A O L W L Y 1 I q 0 W r S R Y 7 S T x r f M J q G H i d 7 x N x i 6 c l y i d 3 N w j h n U n H G R c k 2 r G t v + p c j p c A d 7 B d m c f 3 a U E h 5 r y W X U Q P 9 v q j b I 7 e T R J O z r 9 u p o 9 5 o I T X t R 3 D D C N T Y Y 0 h l 7 n F A H T W f W m 3 B G N M p h e q e s q q s g s b V H B a 6 h 6 / z d k k 4 6 X m 9 k r I f 4 v R r 1 4 w C q q R 4 6 n w + f f v I 5 Z q a n n 0 q h S y 2 p O A S D V U O d k n E C N c K 0 L K o x E y z + / j P v X S j B N i G f H A o u 9 a L D x s 7 D k t + Q K E c D N 3 T h 8 N v U e 9 m D e u j + b / / v / / i T t A x 2 3 2 w / 6 X s R 2 b 2 X V E Y m L z 4 s c o R + g s Q 0 8 b C q e k P G L / k Y Z Q b F n F 8 n 0 d t V z L x 0 9 N z Z o c g n r q U N 0 h C K Y k M H i 1 l q 4 h z w j T s R n D X D z w f k n T L D H j I i 8 a D B 0 N 1 + E v 6 / S V S K t N p U c 8 y T y 0 V 0 e P 2 T z 4 U V p F j L G L C e / e f Z X P 1 9 i q z f h L e L e l u r G i A 3 s 3 p F 8 J 8 l 6 g l r q e j b f S Q 3 E 7 C 4 D M + M V v V y l c b U U f M q W m k S b 3 0 D h a S M B w D i D y v Q N p 3 q o A G D r Y u p 5 8 Z V P 9 V Q h 8 S o 6 j t N V I 4 N 7 P x N R S p x s m 1 S g b Q c B N E a p P n 3 R Q q d V 1 d X V U m R 1 H c e F q k / r C T K q O W a a k C r z E O R 0 + V j y 0 n 0 t H U 4 f S c H C 9 H R i f E J d Y 7 V N o 1 K x m I f 3 0 C W U d 5 2 t x 3 B U w e Q V s 1 f G e 5 D L X 2 0 C W 3 X g o W 3 Q 8 r z r F + N M W T 2 M f 3 c q H q x y M 7 9 K J p U Q g u 9 4 M i p p z / k W a K 6 T D + K 4 f T b Y / t P 8 2 l R F 8 H / k 2 p f K W d y W / p q g 6 / W G r Q 3 D 0 X 6 U d Y + S c P k 0 k N r q W P 6 4 s G M h q H I j r 6 k d d e v b 6 J V 1 t N z m W E L 9 V Q L R V l n V 7 v w Y l D / J U v I 2 U X Y 3 k O P C + q W K h d j D / m 6 B h u 8 t 7 y M G j g m Z / n M 8 k R u U t m y y w g m M m K q Y M z W w B 6 h u M X X x v T z T 6 + l Q G 0 5 M n T x 7 S k a K t f 2 Y Q b N V h V W s w P F U g I O e w h T r 7 r o o Q f v m V x N o 5 q W x y w l R D 1 Y j G 4 8 s t E A t L + 7 4 1 p w l t F e q 6 P Z z u H M 2 9 P q e + I w 5 e z d 9 9 / 7 E H / 1 V 3 / x V D S R 8 7 R K u z V 4 5 w 6 M R 6 o o 0 g 9 7 C J 7 X P j X h a S i i s 5 L w + P C j j 8 i l L q s 5 k o d n d M j n J u 9 0 4 T 9 D + H m o K + J J U k L q 5 5 J b 0 q D X h 5 k E N L f V R P i U Q 3 W z L n 2 0 i / R G U R n a 7 K t h N e n 1 W d j y J K k S + 9 Z y P f g m n 5 1 Z k X e T t 7 Q Z + f n 7 b V f i 6 A 5 d q x L x A n L E f q N O z 5 P m D W p b T w h y e i e D 6 K 0 K v Z I G u c 0 q z M Y g j O M 0 y k B I d d 1 u V y y q d u 7 r 4 N B / K X I u 3 I X H 1 t s v F R s 4 H D k w I 8 Q l 3 j p h x k O a X L H c 1 K o 2 i e H 9 O + w 6 j A Q N q h C 2 u N u G d + L p j W 2 Z t l R N 6 O E c 5 b o 7 N E Q t e r U f 1 e m 1 6 Z 0 d a h a j 7 C 1 u 3 N h D L W Z G o 6 S F z l l V 8 w f d I 1 b V d V y Q s W i / Y Q / X S R L x a j E y Z 0 I p X k V 2 v Y H 4 R g x d c i R P w E 2 u 1 E O u V E F V I 4 m m A w c s e 0 l 6 j R U 6 q 9 S a a p R D j t 4 j j K 1 3 U M 2 0 G L F s a F Z a q l V E 5 k h K h F X G k k i i X q 9 j b n 4 W H 7 z / E S K R E K x 0 D E O 9 l 7 9 L 8 R p a t b o 6 M X 8 o R 1 y Z l O f L n O v k X c B u 8 2 P v V h 5 3 / n 6 Z X s a D w L w F s y 9 + y 8 O A j 0 l m r c c I 8 e w 9 j 9 9 U Z C N x 9 N Q I w o s 2 t B J u P H 4 / h t 2 r T a T X S 1 h 4 K 4 h W q 6 R O G s x l o n j c C K p z V G V c 8 L 8 U e X 2 2 B Y f 5 G c R a 9 / W E + 3 B k j h V 1 + G D F R I h j o k I S 8 h 3 o 4 R M R + F Z r Z V Q b j 0 i 1 W o f G 0 M H c a w F C Q C f R Q F t x K t 9 E A H X N L m a / 7 8 T U h X E F y + Q w s r 6 + D m t F T v 7 4 3 e V B 3 I D r 2 0 b E w z O I j o 4 j M h V B f D m N z W t Z z C 7 M 4 s a 1 q 7 B 0 0 s o g h i K j n G v l G j L L e V S S V Z R i T b T 7 R X i m N A h N e N A p G V A i R + 9 U N W o u / + H f / f D D j / H T v / k F G s 2 m 4 p 3 H d d 8 z T + e S q Z H n H + y 7 P T E o 2 X N y m C b g J 1 4 0 m i y E S S a Y z V 4 1 W m z s e x Y E u G C / j c i c 6 E 6 3 g p G F r 8 8 W f l t p V B q I k g g v f b y B 7 H Y V 5 V q U 1 y m k V 0 5 z c G H p v S h a 7 T 5 2 s j t I T v 3 m T Z H f d Z G q / l L j 2 c 7 h 2 4 H w o 3 I v p o O H / F T B h B P E F b Y j s z 0 w q G a e i M B P W M 7 I 5 Z 5 p I X T R i P G X T A j N O L H 4 8 i n 1 m s M i y Q C i 9 9 + b S K u 8 G L 7 U R s a K f Z y 6 v M h I 0 E F 6 J a d m T X z 8 0 X u q 4 X Q 4 K l m k W a m T c z t g M r n Q 7 3 Z w + r V F N V d D e q w 0 1 i a C 5 1 w I n / H y f b u o 7 A 0 y y 3 Y Z H d B q 4 b / + 1 3 + J H 7 3 5 A 1 V 0 f V x k / 7 T d I O g + 5 K y 1 k m R 4 / P k G U n e J e u V a 2 3 p 0 G E Z b D Z J R c w r T V 8 a O Y E c R u R m p s / o 2 o j O Q w 5 h + m 8 f 8 t M g 8 7 u 3 r V W w 8 T C P v i m D D E k b U N 4 Y 1 u x k P L D p s e T 2 I j s 8 g O T m D 0 s S c h L L 9 3 / y X I 1 L i F T g 0 C v m 4 l J r P N r Z n S b E G m B 3 P y P b x W X s m r L D p x 5 B Y T y q P X 8 8 N l F V q + m y u r 2 / J 0 W j 6 q D d + P x F K R J I t 0 p A o u h q Y c 2 M 5 V c e p V x Z g 1 r u R e 9 T F a 6 + 8 i v / l P / 8 1 S u W D V L r F Y Y X B 0 Y f B 3 S H S G i Q R J N r I R K 7 D W z H u S Y d 6 b e J h D r q G F c + d v Y L o Q 5 n F 4 U G B z r u W 7 K F W q i O 3 X k Z 5 l 5 x 0 s w O 3 z w f n 5 A E P 0 + 5 e q 6 t T M o I X e I H n 9 M S N 9 E T O B C r N J L r k H M f l 0 3 U j G v Q S K y k 9 X / P N D 0 + O j p S Z 0 r + L S B h e / n Q L i V g F u 6 O j a J 5 / A T W L G x p G 0 p 6 R 1 2 i 2 w G A m v v 0 9 V T t / l 0 X a s 6 P F Z z u o j e w z D O N r p K f g j E H x k O P y 6 Y Z J c Q f r K O G S b N C P u 1 G n x 5 f D q 7 + N i M K 6 n b 9 b m / x x E R M Q j Z L p S J c u O h G t d 1 E i 1 D X R 2 e S W u v B 6 j 1 Z z m D 1 a Q j o 6 1 + E v 7 o t j w o w O O f X Q q K Q w t t L M q j R 9 p Z 5 D y O f F l / e / Q N N c g t P r J u + q o F 3 o E S J r Y Q 1 p 4 R k 1 S i M B G p m D N 9 W O v 2 j G 9 P P j K s V o d 0 t b u T R z u b H 4 / X E V q a S T 8 7 B c n m i r x M G Z c O d J y f r X i e y c d 3 6 H f R 4 5 N n L p v T g S D R 0 a 5 y 7 v f 5 c i L u r w n / 8 / E U E H h R O y e E P J / h Y b 1 V 4 S 9 j 0 S 8 2 q i h f R y S f W n D e X 5 8 c F 8 B 5 N 9 M D d Q h p Q Y 9 Y R P / P r b i E F G t D V / u 9 q + r 5 M Z X 4 f c v o 9 r 5 F S P M 1 r E z W H 4 x y L U 2 R q 8 G h / 2 o n u q h E h E S 4 Q k y T V J u B 0 W 0 f l a r q g i T 2 6 v g N t 3 7 m B l Y 4 W R p Y 2 f / / o X u P X 4 F i O w D d q + H q V 0 n r z L C d e E D a 5 J G 3 R G r T q t x D V r R b t V R X Y r p 9 5 T e 3 x f q N N p D P Z 4 q K M L r 0 d Q 3 N S p X f C h H M + 6 f Z N Y 3 Y w c v W + 3 Z 3 R c N q / G e S O 1 Q U 3 Z 5 P z + d 5 8 h x w 1 s + O d f m L x G 3 n L q 0 L j i w 5 L / L a s + s j T Q X b h x o + J A 2 6 B F c a P + x M M b e y 0 8 / i C q D o 8 w 9 B 1 Y / i i B T r + q O g e + S R 6 + s 6 2 a A x v 9 3 w / 0 D q q t g s G F r W X 0 K k k h m U 0 R K V e 6 l + 3 h N O F f w D 6 F T z 7 6 H N X y o L K i W Z K q 8 D L V 4 W l 9 8 J 1 y o 6 9 t q r 3 K j f U t R q Y a 3 n n n P b z x 5 u u o l M t 4 5 Z U X 4 f I 6 Y b Q + W 4 f 1 D h 3 8 4 V E 1 k / + p J y C H j C 1 / v I t m r a X y 6 9 5 5 G T 2 b f x I W d V 9 3 8 v I J I j v I P X 0 B a 5 + m 9 r / z 7 W T j e o y W b 8 S O 9 x Q e p n 6 z 2 W 9 H 5 F + Y g X 2 2 Y c T D x L 4 W H R J 5 P P + / 9 q 6 0 t 6 0 z O z / c L / d F p E R S 1 G p b d i Q 7 9 s T x k m 2 c P X H a o i j a r w X m p x T 9 2 j / Q f 9 C i n S l Q B A M 4 y Y y d K N 7 j 2 E 7 s j K 2 V o i i R F H f y c r 9 c e s 5 L y S I l y p Z i y Y n R e Q A C E i W R 1 L 3 v 2 c 9 5 z v e r 2 5 / f C x r k 6 j x S + i B T o B 2 Z i S M V z m D l T g U W r w r u o y o Y R 5 n R 1 o Y T H x 9 + Z g 2 S k 1 F 2 x y A G p v T o t 1 B A X 3 n + B u g 4 u b u x w u Y 9 5 B a l Z H H z + 7 L e j A d r w M h x L 8 a s x 3 D p i 6 / E B g 2 d j k K D D q v b C T 7 X 1 U Y F S 8 E l n D 9 3 R i y p u H j x U 9 y 7 9 w M J 1 Q U M + g c p X q r B Q G E F z + / 1 g t l p F B s d N U 2 y Z u v P P c H I 6 Q E Y N E 5 E 7 y m i h 8 4 1 2 E c H u 4 I H l 0 J k T n u / 4 L N w 6 P w Q O + p P T P C z w L W D K o V y E b + f 4 i e u o e x j c m G r g L 1 k Q j b k q u P k 4 P a F Y f O J v c d O v c D q c l b n R j 1 n E f u 5 W l I G g U m / o C X w + H n j o C Q K o z u B D + 7 c 7 X n k w 2 Q 9 f L I I H 0 z e A l z L O 6 + a e R 4 c c t d x n K 6 H 3 9 G A 3 9 4 g j 0 j C f F z B b z + + A H f D i z t f 3 0 M m n o A 9 s L 3 G x r F 5 M p X C 5 5 c + x 4 A / g G v T N 7 E U C o k 5 r 4 u f f I w v L n 2 J 6 H w M O o O G j E I Z r Z 2 b 8 w U f P y c 9 t g k U M w E V a w k o 2 g T m r 7 V 3 A U 1 9 c E S 0 / o R v l r A y 0 7 0 f a N c w V L F 0 Z 7 U r z 9 8 L 8 S V 6 3 6 s J x B 0 2 0 S n x Q v A S C V k 4 r c W N I M U D W y 7 j 8 i 4 J + 3 e L f E G G c 8 i B 8 d c 3 N w O y V W r o E g j f 7 4 6 r G b w h Z G 4 6 i d D 1 E p 2 h K k b f s D y h n n O R I I 4 c e g W q A l N m 7 y 8 W y P U L 0 U N S M x 8 6 K V + K 1 w e P W P E w X c L k a 1 N Y I E E 2 D f R 2 1 1 j B 3 7 x 2 C x + + 9 y G G x 0 f w / i c X 8 I / / 9 A 8 Q P H 8 2 K z 7 8 4 H 3 M h e d Q I t f R S I K q M z 9 d a X F R e J t A r c 1 k x P 7 U w 2 d H o N a r B K 8 E I z D p h e 8 3 e t R S B s x O 8 w j w 3 j B + x g e l S M H v X 6 L r z 2 w H 8 0 o o c R f y A b K K z 0 m g + N z 4 l Q o Z E + K c H 6 5 3 f R y m 3 d p v s L w u f 5 8 S 9 Z w y v T 7 T x T E s H g l m y S u + 7 k Q u k a e D a M X Q O S N O f j T V 1 b P J W 1 1 q p T p G i x V y i / a v w L 8 B X j i w S I p m K d X e o v 8 g o o P D o s U P M z / A P z y E e C o u F l d 3 g n n S V 8 I U G 6 a S Y t R d j m c E 2 y x v 4 u C 2 N S 5 o M w t t o V I i t z I u d g D v B l 1 3 g l v c m 4 p a E F B w A M c T n Z 3 D f 8 z h N n L W B Y P O 8 0 x L s x X c 3 e B 9 x U F u R G + 7 y a + 3 f F v G r L a O H A W / v 0 p 0 C t f G 4 w W D C 5 u P E h q u Z T 7 B 1 e D z x U 6 9 s B Y Y R p L i B i b Q 0 Z K v w w V l V q 7 l V R P K v F B 5 H e z + z V y h g / m Y l K E q 0 l W z L O V L C F 6 T U Y o Y 0 H S u o t b I 4 J S O 3 c W 9 n Z 2 9 g j / r S t W G l v 8 1 n J i Y w t X p G y h 2 d G v w W e M 6 1 e z c H D 6 9 + B G M Z h M a d C y 3 x o V M 9 n P h w j u I L E U Q f B Q U H C U 7 x W I J c i s Z X a + Q W k 3 B 6 t s 0 j 0 a H E W u P u y c i O Q d f r e V R 6 M j 8 7 R a 8 x l H b s o M 3 t 2 + A 4 7 S l e x H M f R t D B A 0 0 L M / X m f z C 8 Q s I W C S n x v R i O 1 H z c w q 5 u 4 U y M I S w V o X g z R R m b 8 w h e r / W T k 6 1 N E K 4 5 r 5 J I z 2 j g d 7 W g M 5 e F W t U 0 + H 2 d K + c k p F 5 r I f W L m P k D S s G D w 3 i 6 I U R N M p m e H M / M 2 z Y A e v 5 s i f Y s K Z m l x t B B P D B + Y / x p y / / L K w S o 1 Z V B F k m L 8 H 2 + / w w W 0 0 w O t u r g j p R J t d V X z f g t b N n s J a L 4 3 / + 8 L 8 o 5 L v P f b l U E a Q u B V I e 0 U i s W 6 C Y I s r q 3 h S o 4 e M D d P F 0 m L k + g + x a u / W E 4 R o 3 C L 7 z v Y K t l M F T x t z 1 e f E 9 a 4 r Q r S y K 5 A U s e w K o e X f e 5 P 3 S Y K u A H Z C Q 8 S G 6 R 4 H / 7 a X d 1 Y N + L p p 0 X 4 p V 8 l T I n T L 7 G m R l Z E i S m b y J A v T 2 M p z H F I y d H s b o q Y B Y T J 5 Y q C J 4 X U Z F J m t W l h G Y 8 g k l z F i d i Z K l y K N f c m M w u f e w Y a + o k h W v a / R Y U O w 4 e e I M 7 t 3 5 U S x r 4 2 x d P p + H V k M x E d 0 e 5 t M n X U 7 o v l e 5 c A H Z 5 T w 0 J A P n X j u H t 9 5 + E w u L i 4 L T Y g N G k 4 S b N 2 5 h d H x Y c O 5 3 j c D z w K C R 3 D r e p c R g t 8 / q 0 a L F C 6 m j G s E D Y X V b y M w X 0 S r Z o L M o d O F q o o O X i 2 Q i z 8 / a 4 i l n i M f p 8 6 t N t F R k p e h 3 M 5 E K c o F R K M 3 9 D a p / V e g U L n 7 s E 7 j h d 4 + e 9 8 + C K 2 C C l V y 1 W t o K N X 3 + W r U E u Z j E s b f H Y K D 4 Q 4 A + R z G q x u h 5 G / S W B k I P Y t C Y m n C v U 3 y z 8 o w 9 q M J 7 U o t S K Q W f b x i r l Z Z Y G X T Q a O k k 5 J k 2 P B V C I S 2 L O a j + / n 4 x 5 s 7 r c F Q q H p E v w t K R v G h W W 9 C o J D j H z S K X o O S b c H l t S K V T + H b 6 O q S i B E l j Q 3 g p h K H x g G B F E m t v O n n 5 l h 6 E o K o b R V J i K y p k 2 t b u N 8 n 3 j N A H U I l q O U u O 0 s p C p z P B b P S R 9 o n D I N l R q + f Q V M v w H / P 1 X J 0 S / i m M z E o Z F p M P i 3 Y z B W e 9 Z 1 L + 3 2 G L d P B Z 2 0 l g u H 1 u 3 F 1 H i I J x Z f / j / G 2 Y 7 K / D 7 9 x 8 o 7 n p Z V Q K C g Z f 7 R P r U R k P v w j C 4 A S O n G 3 P K n U i O h 9 H I + 1 E 4 K x O u I P Z O Q k p U t B J r 5 e L l e u / d b B o y k m 4 K y F 8 c + 0 y j r 8 2 h e N T k / D 6 v O I 8 F 1 f q M P k 0 Y h 2 T S q V F d C 4 G D h V H T 7 e T Y / G Z D B m W F h S l h o a q g S v T V 3 D 8 1 B Q m h i b J A 6 7 D 5 m 8 v E u g S q L n b C 9 B p T P Q i P q F R u L j L 1 o e 5 u N f m 0 6 j L Z C L p j 1 r a o i D s G D 8 z I j 4 M g 9 O m X D 9 i 6 1 Q p 1 l D I F p A L N e A + b I C 7 g y y R X 5 f f x 9 g K Y I a s m p i T e Q F a 6 m W D 1 d A U 8 0 t b J Y q X k j F t m 9 P U E m t g e L b p V k j X 7 s I + Y L x 7 u P Z k 9 o r B W y 5 D t 9 L w T p o h W S X R s 7 l 6 p 0 Y x U / t w M T i I f / x 1 C G 6 f G y 1 D G Z 4 R N x a u p 6 E 3 l 6 G Q 6 6 W q 9 G H J 4 0 L r B T U y S 9 k E d P I 8 m i o D A g M O D L 7 i E 6 F I N l i E x t C C 1 W 9 B N i o j O V O G x P U + q Q W 7 n Y x E r Y b / / I / f w 2 a y Q m v U 4 c S r k x g f G x e M S O n F H D z D g 0 h G y N h 0 C l T 0 U Q r J F V 6 m Z S J / W I J e k l C Q 0 / R H N h j c F b F 3 l y / Q 7 O W I a D g c P f 3 0 f U / p 1 T S S S 3 n U y 2 q S 6 h K M E r k M D T O q q i Q i j n G 0 u L G V 8 V e B 2 o Y h R x 3 h 7 G b d g 3 Q a X a Y W D n v q C N i 7 T R L P O E 0 v H G w s x W C q 7 d e H u 4 v K X O w P 3 y 7 T 5 + N 1 N w 0 6 W F a s L g f J H W x P / y 4 / C C N G y v j M 3 7 8 q E h q Z + Q L W o n F M v n d Y / D x 4 P 4 R q U k L M a k b d s a l 4 D x K V x C q q y z d w 4 d w F O t t m m A Y 0 5 L G 2 U I 6 1 o H X W E b y R Q t O Y Q 6 y 8 J n Z S / e 3 f f C Y m g X / / 3 3 / A x c 8 + E d s T L V Z r F 9 M S / 2 8 N W d c t U M F v Z c C U I V d t g G K i z c 3 X W 8 G Z O d Z E A y d 3 X o D c i d C D F X I F d U h G c 1 B T r O Q 9 e w R 3 K a A W + K s w b Y O O r N D Z E V 4 u R z E m K S P m q h v r I 5 d E 1 2 2 t G G z A I n k 1 H v V o R z o I c F M 0 d y R 0 I h v N I j l b B w w F j L 0 + h I V v s 7 A P N d B / y I P F 6 S x 5 d A a 4 x l q Q J B s K + S y c I 9 1 l E a 5 1 P b o c Q s 5 k Q x 8 p b a O W v B g m 6 K f / l z e 8 5 O g a 7 H Z c a D c Q 5 a B S A R 7 y k C b 0 Z T q C 5 O p p 6 y J Z Y T Y 7 s T Q / A 0 2 / G o m 1 N Q Q o x u J R e N 7 e e e n S l / j d 7 / 4 Z D s f 2 2 S h G 4 n F m U 6 B 4 I j P x q C o 4 J X a D l U c x F C J N H H 2 f 1 3 y u P / k M c K o 1 8 V C N 5 h F J j H 8 I H L B A B U j T j 7 k a g g k o 2 I N / j 9 / + 7 b E q y E v F w 6 j + V z P Z + + F E m 6 R x J / C a 0 c y q j G J S I a 9 B h R X v m M g H P c F O w d c + g A / 5 e b J U 6 g 7 3 j y 3 V 8 t 0 k G i U t G r o U N A 0 3 D r 3 l R C F O v 9 c g j 0 d V g I Y c E l N f 7 x G b U q 6 M y I 9 l H H 6 n T f 3 M m 0 n 6 1 3 n y 5 Y p a u L X 7 D Z 2 a L K 6 p B s m m R z 6 T R D X f I F c V K F S y + G 7 2 e 3 x 2 8 R P h k d 2 + d Y d i L c 4 r q M h N V f C b U 6 e 6 j E 1 0 N g G z 0 U K v I W + m z Z N L s l g Z s l s w n 5 5 C f u X i v d 2 n P 8 M / x F E u 5 r C L V b 3 P B d b s E x 5 F H M p j F E x z o c 9 j 6 d a q G + B z x 0 S X v E L l j d H a Q c v 3 r s C W i C l / N x B + G M H y d 2 k R f 8 a D S Q S v y g h / n 0 E p X R S 8 8 x X S o G P K l v v A / 8 j W x z 6 h V F P h 9 o a H s Q 5 u g h 4 / 5 4 X v l A S j e g g O r 4 n c u y I s L h t K 9 R j M P m l H Y W J w Z r l S L E K p t C v W G 8 L E 2 H H c / z m h N N W 4 n d e h U q n A o L e g A g l V b R l / v v k N 3 j r 9 p t j g w o / 3 3 r s g l g X 4 B / 1 Y X Y l A 2 d L T K q + o Y X B q S D D J q + M n c m s 5 m D Q + 9 B / u b c o 2 U M k y V x 7 F R T N V V D N q 8 i P d k B p + 5 O K 9 i Q Y 7 w R 0 X z a p E m o q + O Y D 2 E w Y L z r F + B e 8 f q W C 4 I y P F Y O Y k J 8 U A J 3 z b G 0 u Z B e j r B U l k y w w d W v e X Q k l R i f V A G 3 B 4 r c i n C l j 5 K Y Z i p o L B 0 w Z M v O v D 4 T d H K W Z x w 3 v U h n h o F z N H + y h k P F y a L K g x T 4 I f z W 8 m F C x O C 0 b e N C F H G j + 6 H I d K V 0 H / m E c k t p 4 F j U E l k l k b E F R v 5 M k w 7 8 V B o a H W I B S t k l I q I W t q 4 b + + u o K L F z 5 B v 6 + d 3 e P u C R 7 3 5 2 Q b 1 6 0 S y T T y c k 4 U c x m s 5 O r N M n Q m L V z D j n Y d K v p T E S 1 j W n Q G 9 w J T M f G s f S l V h l q v g X N U g s F O U m l r k u s X R j m l J v c P Z P L S Y m 2 k z r h e k 9 o A n d H 5 G y s I v O p A S 1 N B 8 O Y y l P 5 1 j o n n u K l b w R m v Y U c D O b r Z / D V z Z H e C f X + 2 1 J 3 B / g b Y U v H z L 6 w h 9 x l g O m U e d 2 c l 0 V C a g g 5 t 5 L Q H T p 9 N M D 9 1 Q k v 3 p E T 3 R 3 Y 4 9 3 4 9 N w S r 8 7 F L x M g t y 1 Z U g l G J s 4 z M K M V p / E G 6 B 8 x / l 1 q q I x 0 u Q G t q 7 C r W N p j U i M 3 k 4 B 5 t d 8 t c m T M I T r 6 D V n G y 1 o g x m 4 a u c w 1 V H X l e 8 T j s F M + Z X J u f m Y V b r u t J 0 E Z w b f p P J F 8 q s a f q w Z X H 4 J 1 j n t E 2 Z b O a 2 T X r Z W D k 1 d 5 d C s V 0 R Y z 4 K o 0 K P F N O u A / Z n 9 x Q k 5 3 M u M W C o x / 0 o 2 + y B T m T R / B u V G y U X 3 k Y E 1 Y p u r C G x 1 d W Y T H 6 h V l 3 + u w w b 2 y 7 2 8 P N 2 y 3 u r e p F L P R 4 h 3 G G O + G D 0 3 b 7 C R Z 8 o 6 7 t 6 h Q T 5 I w 4 u p s 7 N 8 D t M i v 3 0 4 i r y f L u 1 / X c E K z O x z P A V i q W V y N H A l Y h l 5 C h V l G Q P 9 B C 9 G E G s 1 + v g v l L n o Z W V Q O 7 N U A e T 9 v a 7 u J t 9 w 3 R c A Z S s Q p f K 0 7 n V I f m l s v N B j Z X 1 S F R 9 + D M O 3 + H O 7 f u 4 u 5 X P 5 J H 4 y B X 1 y f 6 Y H m R n z o 2 m 0 K 5 3 r u N K L 2 Q R 6 O o h e Q B + k i Q t o G v N d 1 5 7 h K 3 u q y Y e n c C J z 4 6 h N E 3 7 G j I N k T u 1 V A m N 9 E x r E U m t S w C O S 1 J c 5 9 n C O r k 3 l u X d o M N b W Y z N C m g X P 9 m H X M J n W h H e R n A b W U / R N o x b Y 0 0 X p k C 5 g 1 w i r b C y + s e r W H + 2 x g p u z L e e n 8 7 S e W + Y g 8 C d j / a V m b + U z b w / t 5 X 6 L M x S c r i t R w W b q y K 6 d i e k O r I p Z e R X e A p c R l n A y / u Z i 2 Z K X y x m h C M L Z J Q W 0 R d t R O 8 8 n P Q q s A a m k c z G E O / a w B 1 K G R k J M S T C V y 7 f l 0 s g V M X Y g o m f z u x / m e b k G N F s k Q 6 W A c 1 w q X o B X 7 T a l H Z b D 9 Z B 4 9 H V 2 p J k e 0 Z P z 1 C 5 t B N H 8 i A m a s L 5 I 9 q 0 X + y h d G m B q o d O n d 7 Y d R V h 5 9 c z N 1 i N U e + 9 7 w k m G g Z M + S L h / Z 5 Z u i g c d y 3 o S a 1 U E i o q q S 4 / n I 5 h N n L C Y R u Z 0 R m b e S c G 0 d / e w j X l 5 7 t U u 0 r t g p Y h 5 A V y E 3 j b C k T k L Z U F b r v i x g 7 H c D Y m 1 Z k M w m s P t z s C + 1 E c r E I x 6 g Z S j O L / K I Z c m g V x x S K J R L 0 O G C 0 K D 6 6 m i Y X V r G g b 2 w A E i 9 c 6 x A q Z j t K 3 i 2 S R W p Q n O j C s e N H M H j U i 8 / / + E c s L y 5 j Y m I C n 3 7 6 E T T / 9 u / / + i + d s y s c L 1 U T g F K q w z G 2 y Z T Z C 7 z J o p b R w j m y 3 Y 2 q U t C W j c j Q U z z V Q h P l p I Y s X U u w z v L 7 Z c h P b c a W U X U + n a + P M 3 a D 9 j o m + u u w 6 J s 9 4 5 + n g Q f O F p I 6 5 O k m v 2 z o M z V F i n r t c R r N q h b F e A u O I Z 2 I p d x j F t g H b G J c 4 v K c J M h b f n F 0 C p d M 3 k 0 u C 0 n j g V 7 t Q l M r C 9 p j l 9 + B X L i E X L S C f C o v i C q t / S Y s f r c C Q 6 u P z k 2 Z 4 t g a n b 8 C u b x D y K x l 0 E c v p 0 4 l U b F Y 6 Y u D U 4 q 8 w d L o D C B Z t V J M x V n A C t K R D J a / z 6 E U V 0 P v 5 j r b C K x u P R a C C 8 L b k r M y j v i P Q V 6 p U Q y m 4 P 8 A h e 0 X p 2 z G h L 4 A A A A A S U V O R K 5 C Y I I = < / I m a g e > < / T o u r > < / T o u r s > < / V i s u a l i z a t i o n > 
</file>

<file path=customXml/item4.xml>��< ? x m l   v e r s i o n = " 1 . 0 "   e n c o d i n g = " u t f - 1 6 " ? > < V i s u a l i z a t i o n L S t a t e   x m l n s : x s i = " h t t p : / / w w w . w 3 . o r g / 2 0 0 1 / X M L S c h e m a - i n s t a n c e "   x m l n s : x s d = " h t t p : / / w w w . w 3 . o r g / 2 0 0 1 / X M L S c h e m a "   x m l n s = " h t t p : / / m i c r o s o f t . d a t a . v i s u a l i z a t i o n . C l i e n t . E x c e l . L S t a t e / 1 . 0 " > < c g > H 4 s I A A A A A A A E A I V S 3 U 7 C M B R + l a b 3 t A O G C F l H U I M h w c S o M d 4 2 a x m N X W v a M 4 a + m h c + k q / g m Q g G j O G i a c 7 p 9 5 c v / X z / y C a b y p K 1 D t F 4 J 2 i X J Z R o V 3 h l X C l o D c v O O Z 3 k 2 Q W O C w k L 7 y 5 l s d I E S S 6 O N 9 E I u g J 4 G X P e N A 1 r + s y H k v e S p M u f b h b 3 i K x k x 7 g I 0 h W a 7 l n q N I v m 2 T x u C X t w Z Y r g o 1 8 C U x I k W 5 t Y S 2 v e J G B 0 V m r f V 7 z N j 0 z y L O h E q s q 4 K x M h m A I E + G C c x 8 d H a W t N V o W g S 2 m j x s 2 1 9 n c 6 e l u 3 Q v F o J h Y E T Q e s m 6 b D U Z q e U W K x p y F L + 6 N k N B g N s S 4 E T L d e G A k l e q g 5 8 6 G S A F p N l Q o 6 x v y h R v + M / 9 l n P 4 C Z 0 V a h e R v X l Q S r H T t j B Y V Q Y 3 P 8 5 M P O Y M v f w f N b o y u W 8 c P t v + r 5 H K R 9 / Y X z o 3 D 8 o K o 8 O 5 w x P f 9 u F + 9 5 e 9 r F 0 c / J v w A S 6 W 9 p d A I A A A A A A A A A A A A A A A A A A A A A A A A A A A A A A A A A A A A A A A A A A A A A A A A A A A A A A A A A A A A A A A A A A A A A A A A A A A A A A A A A A A A A A A A A A A A A A A A A A A A A A A A A A A A A A A A A A A A A A A A A A A A A A A A A A A A A A A A A A A A A A A A A A A A A A A A A A A A A A A A A A A A A A A A A A A A A A A A A A A A A A A A A A A A A A A A A A A A A A A A A A A A A A A A A A A A A A A A A A A A = < / c g > < / V i s u a l i z a t i o n L S t a t e > 
</file>

<file path=customXml/itemProps1.xml><?xml version="1.0" encoding="utf-8"?>
<ds:datastoreItem xmlns:ds="http://schemas.openxmlformats.org/officeDocument/2006/customXml" ds:itemID="{AA70B047-A035-4C4B-935E-776A949CD3E0}">
  <ds:schemaRefs>
    <ds:schemaRef ds:uri="http://schemas.microsoft.com/DataMashup"/>
  </ds:schemaRefs>
</ds:datastoreItem>
</file>

<file path=customXml/itemProps2.xml><?xml version="1.0" encoding="utf-8"?>
<ds:datastoreItem xmlns:ds="http://schemas.openxmlformats.org/officeDocument/2006/customXml" ds:itemID="{5837B37E-97FE-41CD-BF41-56CD4A5AA402}">
  <ds:schemaRefs>
    <ds:schemaRef ds:uri="http://www.w3.org/2001/XMLSchema"/>
    <ds:schemaRef ds:uri="http://microsoft.data.visualization.engine.tours/1.0"/>
  </ds:schemaRefs>
</ds:datastoreItem>
</file>

<file path=customXml/itemProps3.xml><?xml version="1.0" encoding="utf-8"?>
<ds:datastoreItem xmlns:ds="http://schemas.openxmlformats.org/officeDocument/2006/customXml" ds:itemID="{D2AE1E8A-5F2A-4AA2-9437-A111FF079E40}">
  <ds:schemaRefs>
    <ds:schemaRef ds:uri="http://www.w3.org/2001/XMLSchema"/>
    <ds:schemaRef ds:uri="http://microsoft.data.visualization.Client.Excel/1.0"/>
  </ds:schemaRefs>
</ds:datastoreItem>
</file>

<file path=customXml/itemProps4.xml><?xml version="1.0" encoding="utf-8"?>
<ds:datastoreItem xmlns:ds="http://schemas.openxmlformats.org/officeDocument/2006/customXml" ds:itemID="{37E0A3D0-A6A4-4C89-89B2-8EAD537181D8}">
  <ds:schemaRefs>
    <ds:schemaRef ds:uri="http://www.w3.org/2001/XMLSchema"/>
    <ds:schemaRef ds:uri="http://microsoft.data.visualization.Client.Excel.LState/1.0"/>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9</vt:i4>
      </vt:variant>
    </vt:vector>
  </HeadingPairs>
  <TitlesOfParts>
    <vt:vector size="9" baseType="lpstr">
      <vt:lpstr>Esercizio 1</vt:lpstr>
      <vt:lpstr>Esercizio 2</vt:lpstr>
      <vt:lpstr>Esercizio 2 - Sfida</vt:lpstr>
      <vt:lpstr>Esercizio 3</vt:lpstr>
      <vt:lpstr>DASHBOARD</vt:lpstr>
      <vt:lpstr>DATA&amp;PIVOT1</vt:lpstr>
      <vt:lpstr>DATA&amp;PIVOT2</vt:lpstr>
      <vt:lpstr>Power Query</vt:lpstr>
      <vt:lpstr>Power Query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2022-08-31T13:59:48Z</dcterms:created>
  <dcterms:modified xsi:type="dcterms:W3CDTF">2022-10-21T16:01:41Z</dcterms:modified>
</cp:coreProperties>
</file>