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5- FEBRERO DEF\"/>
    </mc:Choice>
  </mc:AlternateContent>
  <bookViews>
    <workbookView xWindow="0" yWindow="0" windowWidth="23040" windowHeight="9195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/>
  <c r="B5" i="2"/>
  <c r="C5" i="2"/>
  <c r="D5" i="2"/>
  <c r="E5" i="2"/>
  <c r="F5" i="2"/>
  <c r="G5" i="2"/>
  <c r="H5" i="2"/>
  <c r="I5" i="2"/>
  <c r="J5" i="2"/>
  <c r="K5" i="2"/>
  <c r="F10" i="2" l="1"/>
  <c r="B23" i="2" s="1"/>
  <c r="L13" i="2" l="1"/>
  <c r="L12" i="2"/>
  <c r="L11" i="2"/>
  <c r="L10" i="2"/>
  <c r="I13" i="2"/>
  <c r="I12" i="2"/>
  <c r="F32" i="2" s="1"/>
  <c r="I11" i="2"/>
  <c r="I10" i="2"/>
  <c r="F19" i="2"/>
  <c r="F18" i="2"/>
  <c r="F17" i="2"/>
  <c r="F16" i="2"/>
  <c r="F15" i="2"/>
  <c r="F14" i="2"/>
  <c r="F13" i="2"/>
  <c r="F12" i="2"/>
  <c r="F11" i="2"/>
  <c r="B24" i="2"/>
  <c r="C14" i="2" l="1"/>
  <c r="C16" i="2" s="1"/>
  <c r="F33" i="2"/>
  <c r="F31" i="2"/>
  <c r="F30" i="2"/>
  <c r="F29" i="2"/>
  <c r="F28" i="2"/>
  <c r="F34" i="2" l="1"/>
  <c r="J22" i="2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<sst xmlns="http://schemas.openxmlformats.org/spreadsheetml/2006/main" count="71" uniqueCount="27">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</sst>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5" x14ac:dyDescent="0.25"/>
  <cols>
    <col min="2" max="2" width="14.28515625" bestFit="1" customWidth="1"/>
    <col min="3" max="3" width="14.85546875" bestFit="1" customWidth="1"/>
    <col min="5" max="5" width="13" bestFit="1" customWidth="1"/>
    <col min="6" max="6" width="14.85546875" bestFit="1" customWidth="1"/>
    <col min="8" max="9" width="13.5703125" bestFit="1" customWidth="1"/>
    <col min="10" max="10" width="14.85546875" bestFit="1" customWidth="1"/>
    <col min="12" max="12" width="12.5703125" bestFit="1" customWidth="1"/>
  </cols>
  <sheetData>
    <row r="7" spans="2:12" x14ac:dyDescent="0.25">
      <c r="F7" s="1"/>
    </row>
    <row r="9" spans="2:12" x14ac:dyDescent="0.25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75" x14ac:dyDescent="0.25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25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25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25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25">
      <c r="E14" t="s">
        <v>2</v>
      </c>
      <c r="F14" s="2">
        <v>29140735.629999999</v>
      </c>
      <c r="I14" s="2"/>
      <c r="L14" s="2"/>
    </row>
    <row r="15" spans="2:12" x14ac:dyDescent="0.25">
      <c r="E15" t="s">
        <v>6</v>
      </c>
      <c r="F15" s="2">
        <v>15422106.68</v>
      </c>
      <c r="L15" s="2"/>
    </row>
    <row r="16" spans="2:12" x14ac:dyDescent="0.25">
      <c r="E16" t="s">
        <v>7</v>
      </c>
      <c r="F16" s="2">
        <v>13718628.949999999</v>
      </c>
      <c r="I16" s="2"/>
      <c r="L16" s="2"/>
    </row>
    <row r="17" spans="5:12" x14ac:dyDescent="0.25">
      <c r="E17" t="s">
        <v>3</v>
      </c>
      <c r="F17" s="2">
        <v>5460.7</v>
      </c>
      <c r="I17" s="2"/>
      <c r="L17" s="2"/>
    </row>
    <row r="18" spans="5:12" x14ac:dyDescent="0.25">
      <c r="E18" t="s">
        <v>6</v>
      </c>
      <c r="F18" s="2">
        <v>2184.2800000000002</v>
      </c>
      <c r="I18" s="2"/>
      <c r="L18" s="2"/>
    </row>
    <row r="19" spans="5:12" x14ac:dyDescent="0.25">
      <c r="E19" t="s">
        <v>7</v>
      </c>
      <c r="F19" s="2">
        <v>3276.42</v>
      </c>
      <c r="I19" s="2"/>
      <c r="L19" s="2"/>
    </row>
    <row r="20" spans="5:12" x14ac:dyDescent="0.25">
      <c r="F20" s="2"/>
      <c r="I20" s="1"/>
    </row>
    <row r="21" spans="5:12" x14ac:dyDescent="0.25">
      <c r="F21" s="2"/>
      <c r="I21" s="1"/>
      <c r="J21" s="3" t="s">
        <v>8</v>
      </c>
    </row>
    <row r="22" spans="5:12" ht="15.75" x14ac:dyDescent="0.25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25">
      <c r="F23" s="2"/>
      <c r="I23" s="1"/>
    </row>
    <row r="24" spans="5:12" x14ac:dyDescent="0.25">
      <c r="F24" s="2"/>
      <c r="I24" s="1"/>
    </row>
    <row r="25" spans="5:12" x14ac:dyDescent="0.25">
      <c r="F25" s="2"/>
      <c r="I25" s="1"/>
    </row>
    <row r="26" spans="5:12" x14ac:dyDescent="0.25">
      <c r="F26" s="2"/>
      <c r="I26" s="1"/>
    </row>
    <row r="27" spans="5:12" x14ac:dyDescent="0.25">
      <c r="E27" s="23" t="s">
        <v>10</v>
      </c>
      <c r="F27" s="23"/>
      <c r="I27" s="1"/>
    </row>
    <row r="28" spans="5:12" x14ac:dyDescent="0.25">
      <c r="F28" s="2">
        <f>I10</f>
        <v>205283956.59999999</v>
      </c>
      <c r="H28" t="s">
        <v>9</v>
      </c>
      <c r="I28" s="1"/>
    </row>
    <row r="29" spans="5:12" x14ac:dyDescent="0.25">
      <c r="F29" s="1">
        <f>L10</f>
        <v>63057998.990000002</v>
      </c>
      <c r="H29" s="1">
        <f>SUM(F28:F31)</f>
        <v>328019061.10000002</v>
      </c>
    </row>
    <row r="30" spans="5:12" x14ac:dyDescent="0.25">
      <c r="F30" s="1">
        <f>I11</f>
        <v>45778844.039999999</v>
      </c>
    </row>
    <row r="31" spans="5:12" x14ac:dyDescent="0.25">
      <c r="F31" s="1">
        <f>L11</f>
        <v>13898261.470000001</v>
      </c>
    </row>
    <row r="32" spans="5:12" x14ac:dyDescent="0.25">
      <c r="F32" s="1">
        <f>I12+I13</f>
        <v>22436770.969999999</v>
      </c>
    </row>
    <row r="33" spans="6:6" x14ac:dyDescent="0.25">
      <c r="F33" s="1">
        <f>L12+L13</f>
        <v>6709425.3600000003</v>
      </c>
    </row>
    <row r="34" spans="6:6" ht="15.75" x14ac:dyDescent="0.25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15" zoomScaleNormal="115" workbookViewId="0">
      <selection activeCell="D9" sqref="D9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4.140625" bestFit="1" customWidth="1"/>
    <col min="6" max="6" width="20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25">
      <c r="A2" s="11" t="s">
        <v>16</v>
      </c>
      <c r="B2" s="9">
        <v>517606966.52999997</v>
      </c>
      <c r="C2" s="9">
        <v>74933031.170000002</v>
      </c>
      <c r="D2" s="9">
        <v>58446603.539999999</v>
      </c>
      <c r="E2" s="9">
        <v>133379634.70999999</v>
      </c>
      <c r="F2" s="9">
        <v>30569268.300000001</v>
      </c>
      <c r="G2" s="9">
        <v>34481774.450000003</v>
      </c>
      <c r="H2" s="9">
        <v>65051042.75</v>
      </c>
      <c r="I2" s="9">
        <v>7272.84</v>
      </c>
      <c r="J2" s="9">
        <v>4848.5600000000004</v>
      </c>
      <c r="K2" s="9">
        <v>12121.4</v>
      </c>
    </row>
    <row r="3" spans="1:12" x14ac:dyDescent="0.25">
      <c r="A3" s="12" t="s">
        <v>4</v>
      </c>
      <c r="B3" s="9">
        <v>399317354.01999998</v>
      </c>
      <c r="C3" s="9">
        <v>58052181.469999999</v>
      </c>
      <c r="D3" s="9">
        <v>45258872.109999999</v>
      </c>
      <c r="E3" s="9">
        <v>103311053.58</v>
      </c>
      <c r="F3" s="9">
        <v>23850946.129999999</v>
      </c>
      <c r="G3" s="9">
        <v>26701401.199999999</v>
      </c>
      <c r="H3" s="9">
        <v>50552347.329999998</v>
      </c>
      <c r="I3" s="9">
        <v>7272.84</v>
      </c>
      <c r="J3" s="9">
        <v>4848.5600000000004</v>
      </c>
      <c r="K3" s="9">
        <v>12121.4</v>
      </c>
    </row>
    <row r="4" spans="1:12" x14ac:dyDescent="0.25">
      <c r="A4" s="13" t="s">
        <v>5</v>
      </c>
      <c r="B4" s="9">
        <v>118289612.51000001</v>
      </c>
      <c r="C4" s="9">
        <v>16880849.699999999</v>
      </c>
      <c r="D4" s="9">
        <v>13187731.43</v>
      </c>
      <c r="E4" s="9">
        <v>30068581.129999999</v>
      </c>
      <c r="F4" s="9">
        <v>6718322.1699999999</v>
      </c>
      <c r="G4" s="9">
        <v>7780373.25</v>
      </c>
      <c r="H4" s="9">
        <v>14498695.42</v>
      </c>
      <c r="I4" s="9">
        <v>0</v>
      </c>
      <c r="J4" s="9">
        <v>0</v>
      </c>
      <c r="K4" s="9">
        <v>0</v>
      </c>
    </row>
    <row r="5" spans="1:12" x14ac:dyDescent="0.25">
      <c r="B5" s="25" t="str">
        <f>IF(B3+B4=B2,"CORRECTO","INCORRECTO")</f>
        <v>CORRECTO</v>
      </c>
      <c r="C5" s="25" t="str">
        <f t="shared" ref="C5:K5" si="0">IF(C3+C4=C2,"CORRECTO","INCORRECTO")</f>
        <v>CORRECTO</v>
      </c>
      <c r="D5" s="25" t="str">
        <f t="shared" si="0"/>
        <v>CORRECTO</v>
      </c>
      <c r="E5" s="25" t="str">
        <f t="shared" si="0"/>
        <v>CORRECTO</v>
      </c>
      <c r="F5" s="25" t="str">
        <f t="shared" si="0"/>
        <v>CORRECTO</v>
      </c>
      <c r="G5" s="25" t="str">
        <f t="shared" si="0"/>
        <v>CORRECTO</v>
      </c>
      <c r="H5" s="25" t="str">
        <f t="shared" si="0"/>
        <v>CORRECTO</v>
      </c>
      <c r="I5" s="25" t="str">
        <f t="shared" si="0"/>
        <v>CORRECTO</v>
      </c>
      <c r="J5" s="25" t="str">
        <f t="shared" si="0"/>
        <v>CORRECTO</v>
      </c>
      <c r="K5" s="25" t="str">
        <f t="shared" si="0"/>
        <v>CORRECTO</v>
      </c>
    </row>
    <row r="7" spans="1:12" x14ac:dyDescent="0.25">
      <c r="F7" s="1"/>
    </row>
    <row r="9" spans="1:12" x14ac:dyDescent="0.25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25">
      <c r="B10" s="7" t="s">
        <v>14</v>
      </c>
      <c r="C10" s="7" t="s">
        <v>15</v>
      </c>
      <c r="E10" s="9" t="s">
        <v>1</v>
      </c>
      <c r="F10" s="14">
        <f>B2</f>
        <v>517606966.52999997</v>
      </c>
      <c r="H10" s="16" t="s">
        <v>1</v>
      </c>
      <c r="I10" s="17">
        <f>B3</f>
        <v>399317354.01999998</v>
      </c>
      <c r="K10" s="9" t="s">
        <v>1</v>
      </c>
      <c r="L10" s="22">
        <f>B4</f>
        <v>118289612.51000001</v>
      </c>
    </row>
    <row r="11" spans="1:12" ht="15.75" x14ac:dyDescent="0.25">
      <c r="B11" s="1">
        <f>F10+F13+F16+F19</f>
        <v>623116538.83999991</v>
      </c>
      <c r="C11" s="4">
        <v>635465777.20000005</v>
      </c>
      <c r="E11" s="9" t="s">
        <v>0</v>
      </c>
      <c r="F11" s="15">
        <f>E2</f>
        <v>133379634.70999999</v>
      </c>
      <c r="H11" s="18" t="s">
        <v>0</v>
      </c>
      <c r="I11" s="19">
        <f>E3</f>
        <v>103311053.58</v>
      </c>
      <c r="K11" s="9" t="s">
        <v>0</v>
      </c>
      <c r="L11" s="15">
        <f>E4</f>
        <v>30068581.129999999</v>
      </c>
    </row>
    <row r="12" spans="1:12" x14ac:dyDescent="0.25">
      <c r="B12" s="24" t="str">
        <f>IF(B11=C11,"CORRECTO","INCORRECTO")</f>
        <v>INCORRECTO</v>
      </c>
      <c r="C12" s="24"/>
      <c r="E12" s="9" t="s">
        <v>6</v>
      </c>
      <c r="F12" s="15">
        <f>D2</f>
        <v>58446603.539999999</v>
      </c>
      <c r="H12" s="18" t="s">
        <v>2</v>
      </c>
      <c r="I12" s="19">
        <f>H3</f>
        <v>50552347.329999998</v>
      </c>
      <c r="K12" s="9" t="s">
        <v>2</v>
      </c>
      <c r="L12" s="15">
        <f>H4</f>
        <v>14498695.42</v>
      </c>
    </row>
    <row r="13" spans="1:12" x14ac:dyDescent="0.25">
      <c r="E13" s="9" t="s">
        <v>7</v>
      </c>
      <c r="F13" s="15">
        <f>C2</f>
        <v>74933031.170000002</v>
      </c>
      <c r="H13" s="20" t="s">
        <v>3</v>
      </c>
      <c r="I13" s="21">
        <f>K3</f>
        <v>12121.4</v>
      </c>
      <c r="K13" s="9" t="s">
        <v>3</v>
      </c>
      <c r="L13" s="15">
        <f>K4</f>
        <v>0</v>
      </c>
    </row>
    <row r="14" spans="1:12" x14ac:dyDescent="0.25">
      <c r="B14" s="8" t="s">
        <v>24</v>
      </c>
      <c r="C14" s="1">
        <f>C11-B11</f>
        <v>12349238.360000134</v>
      </c>
      <c r="E14" s="9" t="s">
        <v>2</v>
      </c>
      <c r="F14" s="15">
        <f>H2</f>
        <v>65051042.75</v>
      </c>
      <c r="I14" s="2"/>
      <c r="L14" s="2"/>
    </row>
    <row r="15" spans="1:12" x14ac:dyDescent="0.25">
      <c r="B15" t="s">
        <v>25</v>
      </c>
      <c r="C15" s="1">
        <v>12349238.359999999</v>
      </c>
      <c r="E15" s="9" t="s">
        <v>6</v>
      </c>
      <c r="F15" s="15">
        <f>G2</f>
        <v>34481774.450000003</v>
      </c>
      <c r="L15" s="2"/>
    </row>
    <row r="16" spans="1:12" x14ac:dyDescent="0.25">
      <c r="B16" t="s">
        <v>26</v>
      </c>
      <c r="C16" s="1">
        <f>C14-C15</f>
        <v>1.3411045074462891E-7</v>
      </c>
      <c r="E16" s="9" t="s">
        <v>7</v>
      </c>
      <c r="F16" s="15">
        <f>F2</f>
        <v>30569268.300000001</v>
      </c>
      <c r="I16" s="2"/>
      <c r="L16" s="2"/>
    </row>
    <row r="17" spans="2:12" x14ac:dyDescent="0.25">
      <c r="E17" s="9" t="s">
        <v>3</v>
      </c>
      <c r="F17" s="15">
        <f>K2</f>
        <v>12121.4</v>
      </c>
      <c r="I17" s="2"/>
      <c r="L17" s="2"/>
    </row>
    <row r="18" spans="2:12" x14ac:dyDescent="0.25">
      <c r="E18" s="9" t="s">
        <v>6</v>
      </c>
      <c r="F18" s="15">
        <f>J2</f>
        <v>4848.5600000000004</v>
      </c>
      <c r="I18" s="2"/>
      <c r="L18" s="2"/>
    </row>
    <row r="19" spans="2:12" x14ac:dyDescent="0.25">
      <c r="E19" s="9" t="s">
        <v>7</v>
      </c>
      <c r="F19" s="15">
        <f>I2</f>
        <v>7272.84</v>
      </c>
      <c r="I19" s="2"/>
      <c r="L19" s="2"/>
    </row>
    <row r="20" spans="2:12" x14ac:dyDescent="0.25">
      <c r="F20" s="2"/>
      <c r="I20" s="1"/>
    </row>
    <row r="21" spans="2:12" x14ac:dyDescent="0.25">
      <c r="B21" s="23" t="s">
        <v>1</v>
      </c>
      <c r="C21" s="23"/>
      <c r="F21" s="2"/>
      <c r="I21" s="1"/>
      <c r="J21" s="3" t="s">
        <v>8</v>
      </c>
    </row>
    <row r="22" spans="2:12" ht="15.75" x14ac:dyDescent="0.25">
      <c r="B22" s="7" t="s">
        <v>14</v>
      </c>
      <c r="C22" s="7" t="s">
        <v>15</v>
      </c>
      <c r="F22" s="6">
        <f>F10+F11+F14+F17</f>
        <v>716049765.38999999</v>
      </c>
      <c r="I22" s="1"/>
      <c r="J22" s="6">
        <f>I10+I11+I12+I13+L10+L11+L12+L13</f>
        <v>716049765.38999987</v>
      </c>
    </row>
    <row r="23" spans="2:12" ht="15.75" x14ac:dyDescent="0.25">
      <c r="B23" s="1">
        <f>F10</f>
        <v>517606966.52999997</v>
      </c>
      <c r="C23" s="4">
        <v>517606966.52999997</v>
      </c>
      <c r="F23" s="2"/>
      <c r="I23" s="1"/>
    </row>
    <row r="24" spans="2:12" x14ac:dyDescent="0.25">
      <c r="B24" s="24" t="str">
        <f>IF(B23=C23,"CORRECTO","INCORRECTO")</f>
        <v>CORRECTO</v>
      </c>
      <c r="C24" s="24"/>
      <c r="F24" s="2"/>
      <c r="I24" s="1"/>
    </row>
    <row r="25" spans="2:12" x14ac:dyDescent="0.25">
      <c r="F25" s="2"/>
      <c r="I25" s="1"/>
    </row>
    <row r="26" spans="2:12" x14ac:dyDescent="0.25">
      <c r="F26" s="2"/>
      <c r="I26" s="1"/>
    </row>
    <row r="27" spans="2:12" x14ac:dyDescent="0.25">
      <c r="E27" s="23" t="s">
        <v>10</v>
      </c>
      <c r="F27" s="23"/>
      <c r="I27" s="1"/>
    </row>
    <row r="28" spans="2:12" x14ac:dyDescent="0.25">
      <c r="F28" s="2">
        <f>I10</f>
        <v>399317354.01999998</v>
      </c>
      <c r="H28" t="s">
        <v>9</v>
      </c>
      <c r="I28" s="1"/>
    </row>
    <row r="29" spans="2:12" x14ac:dyDescent="0.25">
      <c r="F29" s="1">
        <f>L10</f>
        <v>118289612.51000001</v>
      </c>
      <c r="H29" s="1">
        <f>SUM(F28:F31)</f>
        <v>650986601.24000001</v>
      </c>
    </row>
    <row r="30" spans="2:12" x14ac:dyDescent="0.25">
      <c r="F30" s="1">
        <f>I11</f>
        <v>103311053.58</v>
      </c>
    </row>
    <row r="31" spans="2:12" x14ac:dyDescent="0.25">
      <c r="F31" s="1">
        <f>L11</f>
        <v>30068581.129999999</v>
      </c>
    </row>
    <row r="32" spans="2:12" x14ac:dyDescent="0.25">
      <c r="F32" s="1">
        <f>I12+I14</f>
        <v>50552347.329999998</v>
      </c>
    </row>
    <row r="33" spans="6:6" x14ac:dyDescent="0.25">
      <c r="F33" s="1">
        <f>L12+L13</f>
        <v>14498695.42</v>
      </c>
    </row>
    <row r="34" spans="6:6" ht="15.75" x14ac:dyDescent="0.25">
      <c r="F34" s="5">
        <f>SUM(F28:F33)</f>
        <v>716037643.99000001</v>
      </c>
    </row>
  </sheetData>
  <mergeCells count="8">
    <mergeCell ref="K9:L9"/>
    <mergeCell ref="E27:F27"/>
    <mergeCell ref="B9:C9"/>
    <mergeCell ref="B12:C12"/>
    <mergeCell ref="E9:F9"/>
    <mergeCell ref="H9:I9"/>
    <mergeCell ref="B21:C21"/>
    <mergeCell ref="B24:C24"/>
  </mergeCells>
  <conditionalFormatting sqref="B5:K5">
    <cfRule type="containsText" dxfId="10" priority="6" operator="containsText" text="CORRECTO">
      <formula>NOT(ISERROR(SEARCH("CORRECTO",B5)))</formula>
    </cfRule>
    <cfRule type="containsText" dxfId="9" priority="5" operator="containsText" text="INCORRECTO">
      <formula>NOT(ISERROR(SEARCH("INCORRECTO",B5)))</formula>
    </cfRule>
  </conditionalFormatting>
  <conditionalFormatting sqref="B12:C12">
    <cfRule type="containsText" dxfId="8" priority="4" operator="containsText" text="CORRECTO">
      <formula>NOT(ISERROR(SEARCH("CORRECTO",B12)))</formula>
    </cfRule>
    <cfRule type="containsText" dxfId="7" priority="3" operator="containsText" text="INCORRECTO">
      <formula>NOT(ISERROR(SEARCH("INCORRECTO",B12)))</formula>
    </cfRule>
  </conditionalFormatting>
  <conditionalFormatting sqref="B24:C24">
    <cfRule type="containsText" dxfId="0" priority="2" operator="containsText" text="CORRECTO">
      <formula>NOT(ISERROR(SEARCH("CORRECTO",B24)))</formula>
    </cfRule>
    <cfRule type="containsText" dxfId="1" priority="1" operator="containsText" text="INCORRECTO">
      <formula>NOT(ISERROR(SEARCH("INCORRECTO",B24)))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2024-03-19T20:40:45Z</dcterms:modified>
</cp:coreProperties>
</file>