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My Drive\Mechanical Engineering Toolkit\Code Repository\Blowdown\References\"/>
    </mc:Choice>
  </mc:AlternateContent>
  <xr:revisionPtr revIDLastSave="0" documentId="13_ncr:1_{7E554CA4-5E07-4CA5-A22A-B4D27EA645C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Venting" sheetId="1" r:id="rId1"/>
    <sheet name="Press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M23" i="1"/>
  <c r="O21" i="1"/>
  <c r="M21" i="1"/>
  <c r="D57" i="1"/>
  <c r="T21" i="1"/>
  <c r="D24" i="1"/>
  <c r="F14" i="1"/>
  <c r="F10" i="1"/>
  <c r="F9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21" i="1"/>
  <c r="N21" i="1"/>
  <c r="J21" i="1"/>
  <c r="L21" i="1" s="1"/>
  <c r="D15" i="1"/>
  <c r="F15" i="1" s="1"/>
  <c r="R21" i="1"/>
  <c r="W22" i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P22" i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Q21" i="1"/>
  <c r="R22" i="1" l="1"/>
  <c r="S22" i="1" s="1"/>
  <c r="X22" i="1"/>
  <c r="F24" i="1"/>
  <c r="X23" i="1"/>
  <c r="X29" i="1"/>
  <c r="K21" i="1"/>
  <c r="K22" i="1" s="1"/>
  <c r="L22" i="1" s="1"/>
  <c r="J22" i="1" s="1"/>
  <c r="N22" i="1" s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X39" i="1"/>
  <c r="S21" i="1"/>
  <c r="X38" i="1"/>
  <c r="X34" i="1"/>
  <c r="X30" i="1"/>
  <c r="X27" i="1"/>
  <c r="X48" i="1"/>
  <c r="X36" i="1"/>
  <c r="X32" i="1"/>
  <c r="X28" i="1"/>
  <c r="X24" i="1"/>
  <c r="X25" i="1"/>
  <c r="X21" i="1"/>
  <c r="X31" i="1"/>
  <c r="X37" i="1"/>
  <c r="X35" i="1"/>
  <c r="X47" i="1"/>
  <c r="X33" i="1"/>
  <c r="X41" i="1"/>
  <c r="X50" i="1"/>
  <c r="X26" i="1"/>
  <c r="X45" i="1" l="1"/>
  <c r="X44" i="1"/>
  <c r="X49" i="1"/>
  <c r="X46" i="1"/>
  <c r="X43" i="1"/>
  <c r="M22" i="1"/>
  <c r="X42" i="1"/>
  <c r="Q22" i="1"/>
  <c r="T22" i="1" s="1"/>
  <c r="R23" i="1" s="1"/>
  <c r="X40" i="1"/>
  <c r="P52" i="1"/>
  <c r="X51" i="1"/>
  <c r="K23" i="1" l="1"/>
  <c r="S23" i="1"/>
  <c r="P53" i="1"/>
  <c r="X52" i="1"/>
  <c r="Q23" i="1" l="1"/>
  <c r="T23" i="1" s="1"/>
  <c r="R24" i="1" s="1"/>
  <c r="S24" i="1" s="1"/>
  <c r="Q24" i="1" s="1"/>
  <c r="T24" i="1" s="1"/>
  <c r="R25" i="1" s="1"/>
  <c r="P54" i="1"/>
  <c r="X53" i="1"/>
  <c r="L23" i="1"/>
  <c r="J23" i="1" s="1"/>
  <c r="K24" i="1" l="1"/>
  <c r="N23" i="1"/>
  <c r="S25" i="1"/>
  <c r="Q25" i="1" s="1"/>
  <c r="T25" i="1" s="1"/>
  <c r="R26" i="1" s="1"/>
  <c r="P55" i="1"/>
  <c r="X54" i="1"/>
  <c r="S26" i="1" l="1"/>
  <c r="Q26" i="1" s="1"/>
  <c r="T26" i="1" s="1"/>
  <c r="R27" i="1" s="1"/>
  <c r="L24" i="1"/>
  <c r="J24" i="1" s="1"/>
  <c r="M24" i="1" s="1"/>
  <c r="P56" i="1"/>
  <c r="X55" i="1"/>
  <c r="N24" i="1" l="1"/>
  <c r="K25" i="1"/>
  <c r="S27" i="1"/>
  <c r="Q27" i="1" s="1"/>
  <c r="T27" i="1" s="1"/>
  <c r="R28" i="1" s="1"/>
  <c r="P57" i="1"/>
  <c r="X56" i="1"/>
  <c r="S28" i="1" l="1"/>
  <c r="Q28" i="1" s="1"/>
  <c r="T28" i="1" s="1"/>
  <c r="R29" i="1" s="1"/>
  <c r="P58" i="1"/>
  <c r="X57" i="1"/>
  <c r="L25" i="1"/>
  <c r="J25" i="1" s="1"/>
  <c r="M25" i="1" s="1"/>
  <c r="N25" i="1" l="1"/>
  <c r="K26" i="1"/>
  <c r="S29" i="1"/>
  <c r="Q29" i="1" s="1"/>
  <c r="T29" i="1" s="1"/>
  <c r="R30" i="1" s="1"/>
  <c r="P59" i="1"/>
  <c r="X58" i="1"/>
  <c r="S30" i="1" l="1"/>
  <c r="Q30" i="1" s="1"/>
  <c r="T30" i="1" s="1"/>
  <c r="R31" i="1" s="1"/>
  <c r="L26" i="1"/>
  <c r="J26" i="1" s="1"/>
  <c r="M26" i="1" s="1"/>
  <c r="P60" i="1"/>
  <c r="X59" i="1"/>
  <c r="N26" i="1" l="1"/>
  <c r="K27" i="1"/>
  <c r="S31" i="1"/>
  <c r="Q31" i="1" s="1"/>
  <c r="T31" i="1" s="1"/>
  <c r="R32" i="1" s="1"/>
  <c r="P61" i="1"/>
  <c r="X60" i="1"/>
  <c r="S32" i="1" l="1"/>
  <c r="Q32" i="1" s="1"/>
  <c r="T32" i="1" s="1"/>
  <c r="R33" i="1" s="1"/>
  <c r="P62" i="1"/>
  <c r="X61" i="1"/>
  <c r="L27" i="1"/>
  <c r="J27" i="1" s="1"/>
  <c r="M27" i="1" s="1"/>
  <c r="N27" i="1" l="1"/>
  <c r="K28" i="1"/>
  <c r="S33" i="1"/>
  <c r="Q33" i="1" s="1"/>
  <c r="T33" i="1" s="1"/>
  <c r="R34" i="1" s="1"/>
  <c r="P63" i="1"/>
  <c r="X62" i="1"/>
  <c r="S34" i="1" l="1"/>
  <c r="Q34" i="1" s="1"/>
  <c r="T34" i="1" s="1"/>
  <c r="R35" i="1" s="1"/>
  <c r="L28" i="1"/>
  <c r="J28" i="1" s="1"/>
  <c r="M28" i="1" s="1"/>
  <c r="P64" i="1"/>
  <c r="X63" i="1"/>
  <c r="N28" i="1" l="1"/>
  <c r="K29" i="1"/>
  <c r="S35" i="1"/>
  <c r="Q35" i="1" s="1"/>
  <c r="T35" i="1" s="1"/>
  <c r="R36" i="1" s="1"/>
  <c r="P65" i="1"/>
  <c r="X64" i="1"/>
  <c r="S36" i="1" l="1"/>
  <c r="Q36" i="1" s="1"/>
  <c r="T36" i="1" s="1"/>
  <c r="R37" i="1" s="1"/>
  <c r="P66" i="1"/>
  <c r="X65" i="1"/>
  <c r="L29" i="1"/>
  <c r="J29" i="1" s="1"/>
  <c r="M29" i="1" s="1"/>
  <c r="N29" i="1" l="1"/>
  <c r="K30" i="1"/>
  <c r="S37" i="1"/>
  <c r="Q37" i="1" s="1"/>
  <c r="T37" i="1" s="1"/>
  <c r="R38" i="1" s="1"/>
  <c r="P67" i="1"/>
  <c r="X66" i="1"/>
  <c r="S38" i="1" l="1"/>
  <c r="Q38" i="1" s="1"/>
  <c r="T38" i="1" s="1"/>
  <c r="R39" i="1" s="1"/>
  <c r="L30" i="1"/>
  <c r="J30" i="1" s="1"/>
  <c r="P68" i="1"/>
  <c r="X67" i="1"/>
  <c r="M30" i="1" l="1"/>
  <c r="K31" i="1" s="1"/>
  <c r="N30" i="1"/>
  <c r="S39" i="1"/>
  <c r="Q39" i="1" s="1"/>
  <c r="T39" i="1" s="1"/>
  <c r="R40" i="1" s="1"/>
  <c r="P69" i="1"/>
  <c r="X68" i="1"/>
  <c r="S40" i="1" l="1"/>
  <c r="Q40" i="1" s="1"/>
  <c r="T40" i="1" s="1"/>
  <c r="R41" i="1" s="1"/>
  <c r="L31" i="1"/>
  <c r="P70" i="1"/>
  <c r="X69" i="1"/>
  <c r="J31" i="1" l="1"/>
  <c r="M31" i="1" s="1"/>
  <c r="K32" i="1" s="1"/>
  <c r="S41" i="1"/>
  <c r="Q41" i="1" s="1"/>
  <c r="T41" i="1" s="1"/>
  <c r="R42" i="1" s="1"/>
  <c r="P71" i="1"/>
  <c r="X70" i="1"/>
  <c r="N31" i="1" l="1"/>
  <c r="L32" i="1"/>
  <c r="J32" i="1" s="1"/>
  <c r="M32" i="1" s="1"/>
  <c r="P72" i="1"/>
  <c r="X71" i="1"/>
  <c r="S42" i="1"/>
  <c r="Q42" i="1" s="1"/>
  <c r="T42" i="1" s="1"/>
  <c r="R43" i="1" s="1"/>
  <c r="N32" i="1" l="1"/>
  <c r="K33" i="1"/>
  <c r="S43" i="1"/>
  <c r="Q43" i="1" s="1"/>
  <c r="T43" i="1" s="1"/>
  <c r="R44" i="1" s="1"/>
  <c r="P73" i="1"/>
  <c r="X72" i="1"/>
  <c r="S44" i="1" l="1"/>
  <c r="Q44" i="1" s="1"/>
  <c r="T44" i="1" s="1"/>
  <c r="R45" i="1" s="1"/>
  <c r="P74" i="1"/>
  <c r="X73" i="1"/>
  <c r="L33" i="1"/>
  <c r="J33" i="1" s="1"/>
  <c r="M33" i="1" s="1"/>
  <c r="N33" i="1" l="1"/>
  <c r="K34" i="1"/>
  <c r="S45" i="1"/>
  <c r="Q45" i="1" s="1"/>
  <c r="T45" i="1" s="1"/>
  <c r="R46" i="1" s="1"/>
  <c r="P75" i="1"/>
  <c r="X74" i="1"/>
  <c r="S46" i="1" l="1"/>
  <c r="Q46" i="1" s="1"/>
  <c r="T46" i="1" s="1"/>
  <c r="R47" i="1" s="1"/>
  <c r="L34" i="1"/>
  <c r="J34" i="1" s="1"/>
  <c r="M34" i="1" s="1"/>
  <c r="P76" i="1"/>
  <c r="X75" i="1"/>
  <c r="N34" i="1" l="1"/>
  <c r="K35" i="1"/>
  <c r="S47" i="1"/>
  <c r="Q47" i="1" s="1"/>
  <c r="T47" i="1" s="1"/>
  <c r="R48" i="1" s="1"/>
  <c r="P77" i="1"/>
  <c r="X76" i="1"/>
  <c r="S48" i="1" l="1"/>
  <c r="Q48" i="1" s="1"/>
  <c r="T48" i="1" s="1"/>
  <c r="R49" i="1" s="1"/>
  <c r="L35" i="1"/>
  <c r="J35" i="1" s="1"/>
  <c r="M35" i="1" s="1"/>
  <c r="P78" i="1"/>
  <c r="X77" i="1"/>
  <c r="N35" i="1" l="1"/>
  <c r="K36" i="1"/>
  <c r="S49" i="1"/>
  <c r="Q49" i="1" s="1"/>
  <c r="T49" i="1" s="1"/>
  <c r="R50" i="1" s="1"/>
  <c r="P79" i="1"/>
  <c r="X78" i="1"/>
  <c r="S50" i="1" l="1"/>
  <c r="Q50" i="1" s="1"/>
  <c r="T50" i="1" s="1"/>
  <c r="R51" i="1" s="1"/>
  <c r="L36" i="1"/>
  <c r="J36" i="1" s="1"/>
  <c r="M36" i="1" s="1"/>
  <c r="P80" i="1"/>
  <c r="X79" i="1"/>
  <c r="N36" i="1" l="1"/>
  <c r="K37" i="1"/>
  <c r="S51" i="1"/>
  <c r="Q51" i="1" s="1"/>
  <c r="T51" i="1" s="1"/>
  <c r="R52" i="1" s="1"/>
  <c r="P81" i="1"/>
  <c r="X80" i="1"/>
  <c r="S52" i="1" l="1"/>
  <c r="Q52" i="1" s="1"/>
  <c r="T52" i="1" s="1"/>
  <c r="R53" i="1" s="1"/>
  <c r="P82" i="1"/>
  <c r="X81" i="1"/>
  <c r="L37" i="1"/>
  <c r="J37" i="1" s="1"/>
  <c r="M37" i="1" s="1"/>
  <c r="N37" i="1" l="1"/>
  <c r="K38" i="1"/>
  <c r="S53" i="1"/>
  <c r="Q53" i="1" s="1"/>
  <c r="T53" i="1" s="1"/>
  <c r="R54" i="1" s="1"/>
  <c r="P83" i="1"/>
  <c r="X82" i="1"/>
  <c r="P84" i="1" l="1"/>
  <c r="X83" i="1"/>
  <c r="S54" i="1"/>
  <c r="Q54" i="1" s="1"/>
  <c r="T54" i="1" s="1"/>
  <c r="R55" i="1" s="1"/>
  <c r="L38" i="1"/>
  <c r="J38" i="1" s="1"/>
  <c r="M38" i="1" s="1"/>
  <c r="N38" i="1" l="1"/>
  <c r="K39" i="1"/>
  <c r="S55" i="1"/>
  <c r="Q55" i="1" s="1"/>
  <c r="T55" i="1" s="1"/>
  <c r="R56" i="1" s="1"/>
  <c r="P85" i="1"/>
  <c r="X84" i="1"/>
  <c r="S56" i="1" l="1"/>
  <c r="Q56" i="1" s="1"/>
  <c r="T56" i="1" s="1"/>
  <c r="R57" i="1" s="1"/>
  <c r="L39" i="1"/>
  <c r="J39" i="1" s="1"/>
  <c r="M39" i="1" s="1"/>
  <c r="P86" i="1"/>
  <c r="X85" i="1"/>
  <c r="N39" i="1" l="1"/>
  <c r="K40" i="1"/>
  <c r="P87" i="1"/>
  <c r="X86" i="1"/>
  <c r="S57" i="1"/>
  <c r="Q57" i="1" s="1"/>
  <c r="T57" i="1" s="1"/>
  <c r="R58" i="1" s="1"/>
  <c r="S58" i="1" l="1"/>
  <c r="Q58" i="1" s="1"/>
  <c r="T58" i="1" s="1"/>
  <c r="R59" i="1" s="1"/>
  <c r="P88" i="1"/>
  <c r="X87" i="1"/>
  <c r="L40" i="1"/>
  <c r="J40" i="1" s="1"/>
  <c r="M40" i="1" s="1"/>
  <c r="N40" i="1" l="1"/>
  <c r="K41" i="1"/>
  <c r="S59" i="1"/>
  <c r="Q59" i="1" s="1"/>
  <c r="T59" i="1" s="1"/>
  <c r="R60" i="1" s="1"/>
  <c r="P89" i="1"/>
  <c r="X88" i="1"/>
  <c r="S60" i="1" l="1"/>
  <c r="Q60" i="1" s="1"/>
  <c r="T60" i="1" s="1"/>
  <c r="R61" i="1" s="1"/>
  <c r="L41" i="1"/>
  <c r="J41" i="1" s="1"/>
  <c r="M41" i="1" s="1"/>
  <c r="P90" i="1"/>
  <c r="X89" i="1"/>
  <c r="N41" i="1" l="1"/>
  <c r="K42" i="1"/>
  <c r="P91" i="1"/>
  <c r="X90" i="1"/>
  <c r="S61" i="1"/>
  <c r="Q61" i="1" s="1"/>
  <c r="T61" i="1" s="1"/>
  <c r="R62" i="1" s="1"/>
  <c r="S62" i="1" l="1"/>
  <c r="Q62" i="1" s="1"/>
  <c r="T62" i="1" s="1"/>
  <c r="R63" i="1" s="1"/>
  <c r="L42" i="1"/>
  <c r="J42" i="1" s="1"/>
  <c r="M42" i="1" s="1"/>
  <c r="P92" i="1"/>
  <c r="X91" i="1"/>
  <c r="N42" i="1" l="1"/>
  <c r="K43" i="1"/>
  <c r="S63" i="1"/>
  <c r="Q63" i="1" s="1"/>
  <c r="T63" i="1" s="1"/>
  <c r="R64" i="1" s="1"/>
  <c r="P93" i="1"/>
  <c r="X92" i="1"/>
  <c r="P94" i="1" l="1"/>
  <c r="X93" i="1"/>
  <c r="L43" i="1"/>
  <c r="J43" i="1" s="1"/>
  <c r="M43" i="1" s="1"/>
  <c r="S64" i="1"/>
  <c r="Q64" i="1" s="1"/>
  <c r="T64" i="1" s="1"/>
  <c r="R65" i="1" s="1"/>
  <c r="N43" i="1" l="1"/>
  <c r="K44" i="1"/>
  <c r="S65" i="1"/>
  <c r="Q65" i="1" s="1"/>
  <c r="T65" i="1" s="1"/>
  <c r="R66" i="1" s="1"/>
  <c r="P95" i="1"/>
  <c r="X94" i="1"/>
  <c r="P96" i="1" l="1"/>
  <c r="X95" i="1"/>
  <c r="S66" i="1"/>
  <c r="Q66" i="1" s="1"/>
  <c r="T66" i="1" s="1"/>
  <c r="R67" i="1" s="1"/>
  <c r="L44" i="1"/>
  <c r="J44" i="1" s="1"/>
  <c r="M44" i="1" s="1"/>
  <c r="N44" i="1" l="1"/>
  <c r="K45" i="1"/>
  <c r="S67" i="1"/>
  <c r="Q67" i="1" s="1"/>
  <c r="T67" i="1" s="1"/>
  <c r="R68" i="1" s="1"/>
  <c r="P97" i="1"/>
  <c r="X96" i="1"/>
  <c r="P98" i="1" l="1"/>
  <c r="X97" i="1"/>
  <c r="S68" i="1"/>
  <c r="Q68" i="1" s="1"/>
  <c r="T68" i="1" s="1"/>
  <c r="R69" i="1" s="1"/>
  <c r="L45" i="1"/>
  <c r="J45" i="1" s="1"/>
  <c r="M45" i="1" s="1"/>
  <c r="N45" i="1" l="1"/>
  <c r="K46" i="1"/>
  <c r="S69" i="1"/>
  <c r="Q69" i="1" s="1"/>
  <c r="T69" i="1" s="1"/>
  <c r="R70" i="1" s="1"/>
  <c r="P99" i="1"/>
  <c r="X98" i="1"/>
  <c r="P100" i="1" l="1"/>
  <c r="X99" i="1"/>
  <c r="S70" i="1"/>
  <c r="Q70" i="1" s="1"/>
  <c r="T70" i="1" s="1"/>
  <c r="R71" i="1" s="1"/>
  <c r="L46" i="1"/>
  <c r="J46" i="1" s="1"/>
  <c r="M46" i="1" s="1"/>
  <c r="N46" i="1" l="1"/>
  <c r="K47" i="1"/>
  <c r="S71" i="1"/>
  <c r="Q71" i="1" s="1"/>
  <c r="T71" i="1" s="1"/>
  <c r="R72" i="1" s="1"/>
  <c r="P101" i="1"/>
  <c r="X100" i="1"/>
  <c r="P102" i="1" l="1"/>
  <c r="X101" i="1"/>
  <c r="L47" i="1"/>
  <c r="J47" i="1" s="1"/>
  <c r="M47" i="1" s="1"/>
  <c r="S72" i="1"/>
  <c r="Q72" i="1" s="1"/>
  <c r="T72" i="1" s="1"/>
  <c r="R73" i="1" s="1"/>
  <c r="N47" i="1" l="1"/>
  <c r="K48" i="1"/>
  <c r="S73" i="1"/>
  <c r="Q73" i="1" s="1"/>
  <c r="T73" i="1" s="1"/>
  <c r="R74" i="1" s="1"/>
  <c r="P103" i="1"/>
  <c r="X102" i="1"/>
  <c r="P104" i="1" l="1"/>
  <c r="X103" i="1"/>
  <c r="L48" i="1"/>
  <c r="J48" i="1" s="1"/>
  <c r="M48" i="1" s="1"/>
  <c r="S74" i="1"/>
  <c r="Q74" i="1" s="1"/>
  <c r="T74" i="1" s="1"/>
  <c r="R75" i="1" s="1"/>
  <c r="N48" i="1" l="1"/>
  <c r="K49" i="1"/>
  <c r="S75" i="1"/>
  <c r="Q75" i="1" s="1"/>
  <c r="T75" i="1" s="1"/>
  <c r="R76" i="1" s="1"/>
  <c r="P105" i="1"/>
  <c r="X104" i="1"/>
  <c r="S76" i="1" l="1"/>
  <c r="Q76" i="1" s="1"/>
  <c r="T76" i="1" s="1"/>
  <c r="R77" i="1" s="1"/>
  <c r="L49" i="1"/>
  <c r="J49" i="1" s="1"/>
  <c r="M49" i="1" s="1"/>
  <c r="P106" i="1"/>
  <c r="X105" i="1"/>
  <c r="N49" i="1" l="1"/>
  <c r="K50" i="1"/>
  <c r="P107" i="1"/>
  <c r="X106" i="1"/>
  <c r="S77" i="1"/>
  <c r="Q77" i="1" s="1"/>
  <c r="T77" i="1" s="1"/>
  <c r="R78" i="1" s="1"/>
  <c r="S78" i="1" l="1"/>
  <c r="Q78" i="1" s="1"/>
  <c r="T78" i="1" s="1"/>
  <c r="R79" i="1" s="1"/>
  <c r="L50" i="1"/>
  <c r="J50" i="1" s="1"/>
  <c r="M50" i="1" s="1"/>
  <c r="P108" i="1"/>
  <c r="X107" i="1"/>
  <c r="N50" i="1" l="1"/>
  <c r="K51" i="1"/>
  <c r="S79" i="1"/>
  <c r="Q79" i="1" s="1"/>
  <c r="T79" i="1" s="1"/>
  <c r="R80" i="1" s="1"/>
  <c r="P109" i="1"/>
  <c r="X108" i="1"/>
  <c r="S80" i="1" l="1"/>
  <c r="Q80" i="1" s="1"/>
  <c r="T80" i="1" s="1"/>
  <c r="R81" i="1" s="1"/>
  <c r="P110" i="1"/>
  <c r="X109" i="1"/>
  <c r="L51" i="1"/>
  <c r="J51" i="1" s="1"/>
  <c r="M51" i="1" s="1"/>
  <c r="N51" i="1" l="1"/>
  <c r="K52" i="1"/>
  <c r="S81" i="1"/>
  <c r="Q81" i="1" s="1"/>
  <c r="T81" i="1" s="1"/>
  <c r="R82" i="1" s="1"/>
  <c r="S82" i="1" l="1"/>
  <c r="Q82" i="1" s="1"/>
  <c r="T82" i="1" s="1"/>
  <c r="R83" i="1" s="1"/>
  <c r="L52" i="1"/>
  <c r="J52" i="1" s="1"/>
  <c r="M52" i="1" s="1"/>
  <c r="N52" i="1" l="1"/>
  <c r="K53" i="1"/>
  <c r="S83" i="1"/>
  <c r="Q83" i="1" s="1"/>
  <c r="T83" i="1" s="1"/>
  <c r="R84" i="1" s="1"/>
  <c r="S84" i="1" l="1"/>
  <c r="Q84" i="1" s="1"/>
  <c r="T84" i="1" s="1"/>
  <c r="R85" i="1" s="1"/>
  <c r="L53" i="1"/>
  <c r="J53" i="1" s="1"/>
  <c r="M53" i="1" s="1"/>
  <c r="N53" i="1" l="1"/>
  <c r="K54" i="1"/>
  <c r="S85" i="1"/>
  <c r="Q85" i="1" s="1"/>
  <c r="T85" i="1" s="1"/>
  <c r="R86" i="1" s="1"/>
  <c r="L54" i="1" l="1"/>
  <c r="J54" i="1" s="1"/>
  <c r="M54" i="1" s="1"/>
  <c r="S86" i="1"/>
  <c r="Q86" i="1" s="1"/>
  <c r="T86" i="1" s="1"/>
  <c r="R87" i="1" s="1"/>
  <c r="N54" i="1" l="1"/>
  <c r="K55" i="1"/>
  <c r="S87" i="1"/>
  <c r="Q87" i="1" s="1"/>
  <c r="T87" i="1" s="1"/>
  <c r="R88" i="1" s="1"/>
  <c r="S88" i="1" l="1"/>
  <c r="Q88" i="1" s="1"/>
  <c r="T88" i="1" s="1"/>
  <c r="R89" i="1" s="1"/>
  <c r="L55" i="1"/>
  <c r="J55" i="1" s="1"/>
  <c r="M55" i="1" s="1"/>
  <c r="N55" i="1" l="1"/>
  <c r="K56" i="1"/>
  <c r="S89" i="1"/>
  <c r="Q89" i="1" s="1"/>
  <c r="T89" i="1" s="1"/>
  <c r="R90" i="1" s="1"/>
  <c r="S90" i="1" l="1"/>
  <c r="Q90" i="1" s="1"/>
  <c r="T90" i="1" s="1"/>
  <c r="R91" i="1" s="1"/>
  <c r="L56" i="1"/>
  <c r="J56" i="1" s="1"/>
  <c r="M56" i="1" s="1"/>
  <c r="N56" i="1" l="1"/>
  <c r="K57" i="1"/>
  <c r="S91" i="1"/>
  <c r="Q91" i="1" s="1"/>
  <c r="T91" i="1" s="1"/>
  <c r="R92" i="1" s="1"/>
  <c r="L57" i="1" l="1"/>
  <c r="J57" i="1" s="1"/>
  <c r="M57" i="1" s="1"/>
  <c r="S92" i="1"/>
  <c r="Q92" i="1" s="1"/>
  <c r="T92" i="1" s="1"/>
  <c r="R93" i="1" s="1"/>
  <c r="N57" i="1" l="1"/>
  <c r="K58" i="1"/>
  <c r="S93" i="1"/>
  <c r="Q93" i="1" s="1"/>
  <c r="T93" i="1" s="1"/>
  <c r="R94" i="1" s="1"/>
  <c r="L58" i="1" l="1"/>
  <c r="J58" i="1" s="1"/>
  <c r="M58" i="1" s="1"/>
  <c r="S94" i="1"/>
  <c r="Q94" i="1" s="1"/>
  <c r="T94" i="1" s="1"/>
  <c r="R95" i="1" s="1"/>
  <c r="N58" i="1" l="1"/>
  <c r="K59" i="1"/>
  <c r="S95" i="1"/>
  <c r="Q95" i="1" s="1"/>
  <c r="T95" i="1" s="1"/>
  <c r="R96" i="1" s="1"/>
  <c r="S96" i="1" l="1"/>
  <c r="Q96" i="1" s="1"/>
  <c r="T96" i="1" s="1"/>
  <c r="R97" i="1" s="1"/>
  <c r="L59" i="1"/>
  <c r="J59" i="1" s="1"/>
  <c r="M59" i="1" s="1"/>
  <c r="N59" i="1" l="1"/>
  <c r="K60" i="1"/>
  <c r="S97" i="1"/>
  <c r="Q97" i="1" s="1"/>
  <c r="T97" i="1" s="1"/>
  <c r="R98" i="1" s="1"/>
  <c r="L60" i="1" l="1"/>
  <c r="J60" i="1" s="1"/>
  <c r="M60" i="1" s="1"/>
  <c r="S98" i="1"/>
  <c r="Q98" i="1" s="1"/>
  <c r="T98" i="1" s="1"/>
  <c r="R99" i="1" s="1"/>
  <c r="N60" i="1" l="1"/>
  <c r="K61" i="1"/>
  <c r="S99" i="1"/>
  <c r="Q99" i="1" s="1"/>
  <c r="T99" i="1" s="1"/>
  <c r="R100" i="1" s="1"/>
  <c r="S100" i="1" l="1"/>
  <c r="Q100" i="1" s="1"/>
  <c r="T100" i="1" s="1"/>
  <c r="R101" i="1" s="1"/>
  <c r="L61" i="1"/>
  <c r="J61" i="1" s="1"/>
  <c r="M61" i="1" s="1"/>
  <c r="N61" i="1" l="1"/>
  <c r="K62" i="1"/>
  <c r="S101" i="1"/>
  <c r="Q101" i="1" s="1"/>
  <c r="T101" i="1" s="1"/>
  <c r="R102" i="1" s="1"/>
  <c r="S102" i="1" l="1"/>
  <c r="Q102" i="1" s="1"/>
  <c r="T102" i="1" s="1"/>
  <c r="R103" i="1" s="1"/>
  <c r="L62" i="1"/>
  <c r="J62" i="1" s="1"/>
  <c r="M62" i="1" s="1"/>
  <c r="N62" i="1" l="1"/>
  <c r="K63" i="1"/>
  <c r="S103" i="1"/>
  <c r="Q103" i="1" s="1"/>
  <c r="T103" i="1" s="1"/>
  <c r="R104" i="1" s="1"/>
  <c r="S104" i="1" l="1"/>
  <c r="Q104" i="1" s="1"/>
  <c r="T104" i="1" s="1"/>
  <c r="R105" i="1" s="1"/>
  <c r="L63" i="1"/>
  <c r="J63" i="1" s="1"/>
  <c r="M63" i="1" s="1"/>
  <c r="N63" i="1" l="1"/>
  <c r="K64" i="1"/>
  <c r="S105" i="1"/>
  <c r="Q105" i="1" s="1"/>
  <c r="T105" i="1" s="1"/>
  <c r="R106" i="1" s="1"/>
  <c r="S106" i="1" l="1"/>
  <c r="Q106" i="1" s="1"/>
  <c r="T106" i="1" s="1"/>
  <c r="R107" i="1" s="1"/>
  <c r="L64" i="1"/>
  <c r="J64" i="1" s="1"/>
  <c r="M64" i="1" s="1"/>
  <c r="N64" i="1" l="1"/>
  <c r="K65" i="1"/>
  <c r="S107" i="1"/>
  <c r="Q107" i="1" s="1"/>
  <c r="T107" i="1" s="1"/>
  <c r="R108" i="1" s="1"/>
  <c r="S108" i="1" l="1"/>
  <c r="Q108" i="1" s="1"/>
  <c r="T108" i="1" s="1"/>
  <c r="R109" i="1" s="1"/>
  <c r="L65" i="1"/>
  <c r="J65" i="1" s="1"/>
  <c r="M65" i="1" s="1"/>
  <c r="N65" i="1" l="1"/>
  <c r="K66" i="1"/>
  <c r="S109" i="1"/>
  <c r="Q109" i="1" s="1"/>
  <c r="T109" i="1" s="1"/>
  <c r="R110" i="1" s="1"/>
  <c r="S110" i="1" s="1"/>
  <c r="Q110" i="1" s="1"/>
  <c r="T110" i="1" s="1"/>
  <c r="L66" i="1" l="1"/>
  <c r="J66" i="1" s="1"/>
  <c r="M66" i="1" s="1"/>
  <c r="N66" i="1" l="1"/>
  <c r="K67" i="1"/>
  <c r="L67" i="1" l="1"/>
  <c r="J67" i="1" s="1"/>
  <c r="M67" i="1" s="1"/>
  <c r="N67" i="1" l="1"/>
  <c r="K68" i="1"/>
  <c r="L68" i="1" l="1"/>
  <c r="J68" i="1" s="1"/>
  <c r="M68" i="1" s="1"/>
  <c r="N68" i="1" l="1"/>
  <c r="K69" i="1"/>
  <c r="L69" i="1" l="1"/>
  <c r="J69" i="1" s="1"/>
  <c r="M69" i="1" s="1"/>
  <c r="N69" i="1" l="1"/>
  <c r="K70" i="1"/>
  <c r="L70" i="1" l="1"/>
  <c r="J70" i="1" s="1"/>
  <c r="M70" i="1" s="1"/>
  <c r="N70" i="1" l="1"/>
  <c r="K71" i="1"/>
  <c r="L71" i="1" l="1"/>
  <c r="J71" i="1" s="1"/>
  <c r="M71" i="1" s="1"/>
  <c r="N71" i="1" l="1"/>
  <c r="K72" i="1"/>
  <c r="L72" i="1" l="1"/>
  <c r="J72" i="1" s="1"/>
  <c r="M72" i="1" s="1"/>
  <c r="N72" i="1" l="1"/>
  <c r="K73" i="1"/>
  <c r="L73" i="1" l="1"/>
  <c r="J73" i="1" s="1"/>
  <c r="M73" i="1" s="1"/>
  <c r="N73" i="1" l="1"/>
  <c r="K74" i="1"/>
  <c r="L74" i="1" l="1"/>
  <c r="J74" i="1" s="1"/>
  <c r="M74" i="1" s="1"/>
  <c r="N74" i="1" l="1"/>
  <c r="K75" i="1"/>
  <c r="L75" i="1" l="1"/>
  <c r="J75" i="1" s="1"/>
  <c r="M75" i="1" s="1"/>
  <c r="N75" i="1" l="1"/>
  <c r="K76" i="1"/>
  <c r="L76" i="1" l="1"/>
  <c r="J76" i="1" s="1"/>
  <c r="M76" i="1" s="1"/>
  <c r="N76" i="1" l="1"/>
  <c r="K77" i="1"/>
  <c r="L77" i="1" l="1"/>
  <c r="J77" i="1" s="1"/>
  <c r="M77" i="1" s="1"/>
  <c r="N77" i="1" l="1"/>
  <c r="K78" i="1"/>
  <c r="L78" i="1" l="1"/>
  <c r="J78" i="1" s="1"/>
  <c r="M78" i="1" s="1"/>
  <c r="N78" i="1" l="1"/>
  <c r="K79" i="1"/>
  <c r="L79" i="1" l="1"/>
  <c r="J79" i="1" s="1"/>
  <c r="M79" i="1" s="1"/>
  <c r="N79" i="1" l="1"/>
  <c r="K80" i="1"/>
  <c r="L80" i="1" l="1"/>
  <c r="J80" i="1" s="1"/>
  <c r="M80" i="1" s="1"/>
  <c r="N80" i="1" l="1"/>
  <c r="K81" i="1"/>
  <c r="L81" i="1" l="1"/>
  <c r="J81" i="1" s="1"/>
  <c r="M81" i="1" s="1"/>
  <c r="N81" i="1" l="1"/>
  <c r="K82" i="1"/>
  <c r="L82" i="1" l="1"/>
  <c r="J82" i="1" s="1"/>
  <c r="M82" i="1" s="1"/>
  <c r="N82" i="1" l="1"/>
  <c r="K83" i="1"/>
  <c r="L83" i="1" l="1"/>
  <c r="J83" i="1" s="1"/>
  <c r="M83" i="1" s="1"/>
  <c r="N83" i="1" l="1"/>
  <c r="K84" i="1"/>
  <c r="L84" i="1" l="1"/>
  <c r="J84" i="1" s="1"/>
  <c r="M84" i="1" s="1"/>
  <c r="N84" i="1" l="1"/>
  <c r="K85" i="1"/>
  <c r="L85" i="1" l="1"/>
  <c r="J85" i="1" s="1"/>
  <c r="M85" i="1" s="1"/>
  <c r="N85" i="1" l="1"/>
  <c r="K86" i="1"/>
  <c r="L86" i="1" l="1"/>
  <c r="J86" i="1" s="1"/>
  <c r="M86" i="1" s="1"/>
  <c r="N86" i="1" l="1"/>
  <c r="K87" i="1"/>
  <c r="L87" i="1" l="1"/>
  <c r="J87" i="1" s="1"/>
  <c r="M87" i="1" s="1"/>
  <c r="N87" i="1" l="1"/>
  <c r="K88" i="1"/>
  <c r="L88" i="1" l="1"/>
  <c r="J88" i="1" s="1"/>
  <c r="M88" i="1" s="1"/>
  <c r="N88" i="1" l="1"/>
  <c r="K89" i="1"/>
  <c r="L89" i="1" l="1"/>
  <c r="J89" i="1" s="1"/>
  <c r="M89" i="1" s="1"/>
  <c r="N89" i="1" l="1"/>
  <c r="K90" i="1"/>
  <c r="L90" i="1" l="1"/>
  <c r="J90" i="1" s="1"/>
  <c r="M90" i="1" s="1"/>
  <c r="N90" i="1" l="1"/>
  <c r="K91" i="1"/>
  <c r="L91" i="1" l="1"/>
  <c r="J91" i="1" s="1"/>
  <c r="M91" i="1" s="1"/>
  <c r="N91" i="1" l="1"/>
  <c r="K92" i="1"/>
  <c r="L92" i="1" l="1"/>
  <c r="J92" i="1" s="1"/>
  <c r="M92" i="1" s="1"/>
  <c r="N92" i="1" l="1"/>
  <c r="K93" i="1"/>
  <c r="L93" i="1" l="1"/>
  <c r="J93" i="1" s="1"/>
  <c r="M93" i="1" s="1"/>
  <c r="N93" i="1" l="1"/>
  <c r="K94" i="1"/>
  <c r="L94" i="1" l="1"/>
  <c r="J94" i="1" s="1"/>
  <c r="M94" i="1" s="1"/>
  <c r="N94" i="1" l="1"/>
  <c r="K95" i="1"/>
  <c r="L95" i="1" l="1"/>
  <c r="J95" i="1" s="1"/>
  <c r="M95" i="1" s="1"/>
  <c r="N95" i="1" l="1"/>
  <c r="K96" i="1"/>
  <c r="L96" i="1" l="1"/>
  <c r="J96" i="1" s="1"/>
  <c r="M96" i="1" s="1"/>
  <c r="N96" i="1" l="1"/>
  <c r="K97" i="1"/>
  <c r="L97" i="1" l="1"/>
  <c r="J97" i="1" s="1"/>
  <c r="M97" i="1" s="1"/>
  <c r="N97" i="1" l="1"/>
  <c r="K98" i="1"/>
  <c r="L98" i="1" l="1"/>
  <c r="J98" i="1" s="1"/>
  <c r="M98" i="1" s="1"/>
  <c r="N98" i="1" l="1"/>
  <c r="K99" i="1"/>
  <c r="L99" i="1" l="1"/>
  <c r="J99" i="1" s="1"/>
  <c r="M99" i="1" s="1"/>
  <c r="N99" i="1" l="1"/>
  <c r="K100" i="1"/>
  <c r="L100" i="1" l="1"/>
  <c r="J100" i="1" s="1"/>
  <c r="M100" i="1" s="1"/>
  <c r="N100" i="1" l="1"/>
  <c r="K101" i="1"/>
  <c r="L101" i="1" l="1"/>
  <c r="J101" i="1" s="1"/>
  <c r="M101" i="1" s="1"/>
  <c r="N101" i="1" l="1"/>
  <c r="K102" i="1"/>
  <c r="L102" i="1" l="1"/>
  <c r="J102" i="1" s="1"/>
  <c r="M102" i="1" s="1"/>
  <c r="N102" i="1" l="1"/>
  <c r="K103" i="1"/>
  <c r="L103" i="1" l="1"/>
  <c r="J103" i="1" s="1"/>
  <c r="M103" i="1" s="1"/>
  <c r="N103" i="1" l="1"/>
  <c r="K104" i="1"/>
  <c r="L104" i="1" l="1"/>
  <c r="J104" i="1" s="1"/>
  <c r="M104" i="1" s="1"/>
  <c r="N104" i="1" l="1"/>
  <c r="K105" i="1"/>
  <c r="L105" i="1" l="1"/>
  <c r="J105" i="1" s="1"/>
  <c r="M105" i="1" s="1"/>
  <c r="N105" i="1" l="1"/>
  <c r="K106" i="1"/>
  <c r="L106" i="1" l="1"/>
  <c r="J106" i="1" s="1"/>
  <c r="M106" i="1" s="1"/>
  <c r="N106" i="1" l="1"/>
  <c r="K107" i="1"/>
  <c r="L107" i="1" l="1"/>
  <c r="J107" i="1" s="1"/>
  <c r="M107" i="1" s="1"/>
  <c r="N107" i="1" l="1"/>
  <c r="K108" i="1"/>
  <c r="L108" i="1" l="1"/>
  <c r="J108" i="1" s="1"/>
  <c r="M108" i="1" s="1"/>
  <c r="N108" i="1" l="1"/>
  <c r="K109" i="1"/>
  <c r="L109" i="1" l="1"/>
  <c r="J109" i="1" s="1"/>
  <c r="M109" i="1" s="1"/>
  <c r="N109" i="1" l="1"/>
  <c r="K110" i="1"/>
  <c r="L110" i="1" s="1"/>
  <c r="J110" i="1" s="1"/>
  <c r="M110" i="1" s="1"/>
  <c r="N110" i="1" l="1"/>
</calcChain>
</file>

<file path=xl/sharedStrings.xml><?xml version="1.0" encoding="utf-8"?>
<sst xmlns="http://schemas.openxmlformats.org/spreadsheetml/2006/main" count="75" uniqueCount="58">
  <si>
    <t>Adiabatic</t>
  </si>
  <si>
    <t>Isothermal</t>
  </si>
  <si>
    <t>Isothermal Check</t>
  </si>
  <si>
    <t>Time</t>
  </si>
  <si>
    <t>Pressure</t>
  </si>
  <si>
    <t>Mass</t>
  </si>
  <si>
    <t>Density</t>
  </si>
  <si>
    <t>Mass Flowrate</t>
  </si>
  <si>
    <t>[s]</t>
  </si>
  <si>
    <t>[Pa]</t>
  </si>
  <si>
    <t>[kg]</t>
  </si>
  <si>
    <t>[kg/m^3]</t>
  </si>
  <si>
    <t>[kg/s]</t>
  </si>
  <si>
    <t>Starting Pressure</t>
  </si>
  <si>
    <t>Pa</t>
  </si>
  <si>
    <t>Vent Volume</t>
  </si>
  <si>
    <t>V</t>
  </si>
  <si>
    <t>m^3</t>
  </si>
  <si>
    <t>Starting Mass</t>
  </si>
  <si>
    <t>m</t>
  </si>
  <si>
    <t>kg</t>
  </si>
  <si>
    <t>Downstream Vent pressure</t>
  </si>
  <si>
    <t xml:space="preserve">Fluid </t>
  </si>
  <si>
    <t>Helium</t>
  </si>
  <si>
    <t>Gas constant</t>
  </si>
  <si>
    <t>R</t>
  </si>
  <si>
    <t>Temperature</t>
  </si>
  <si>
    <t>T</t>
  </si>
  <si>
    <t>Critical Pressure Ratio for choked flow</t>
  </si>
  <si>
    <t>Specific Heat Ratio</t>
  </si>
  <si>
    <t>k</t>
  </si>
  <si>
    <t>m^2</t>
  </si>
  <si>
    <t>[K]</t>
  </si>
  <si>
    <t>[k]</t>
  </si>
  <si>
    <t>pa2psi</t>
  </si>
  <si>
    <t>psi</t>
  </si>
  <si>
    <t>K</t>
  </si>
  <si>
    <t>J/(kg*K)</t>
  </si>
  <si>
    <t>kg2lbm</t>
  </si>
  <si>
    <t>m^3 to ft^3</t>
  </si>
  <si>
    <t>ft^3</t>
  </si>
  <si>
    <t>lbm</t>
  </si>
  <si>
    <t>Starting Temperature</t>
  </si>
  <si>
    <t>Refprop calculated fluid properties</t>
  </si>
  <si>
    <t>Conversion Factors</t>
  </si>
  <si>
    <r>
      <t>C</t>
    </r>
    <r>
      <rPr>
        <b/>
        <i/>
        <vertAlign val="subscript"/>
        <sz val="12"/>
        <color theme="1"/>
        <rFont val="Calibri"/>
        <family val="2"/>
      </rPr>
      <t>d</t>
    </r>
    <r>
      <rPr>
        <b/>
        <i/>
        <sz val="12"/>
        <color theme="1"/>
        <rFont val="Calibri"/>
        <family val="2"/>
      </rPr>
      <t>A</t>
    </r>
  </si>
  <si>
    <r>
      <t>P</t>
    </r>
    <r>
      <rPr>
        <b/>
        <i/>
        <vertAlign val="subscript"/>
        <sz val="12"/>
        <color theme="1"/>
        <rFont val="Calibri"/>
        <family val="2"/>
      </rPr>
      <t>1</t>
    </r>
  </si>
  <si>
    <r>
      <t>P</t>
    </r>
    <r>
      <rPr>
        <b/>
        <i/>
        <vertAlign val="subscript"/>
        <sz val="12"/>
        <color theme="1"/>
        <rFont val="Calibri"/>
        <family val="2"/>
      </rPr>
      <t>2</t>
    </r>
  </si>
  <si>
    <r>
      <t>P</t>
    </r>
    <r>
      <rPr>
        <b/>
        <i/>
        <vertAlign val="subscript"/>
        <sz val="12"/>
        <color theme="1"/>
        <rFont val="Calibri"/>
        <family val="2"/>
      </rPr>
      <t>crit</t>
    </r>
  </si>
  <si>
    <t>m^2 to ft^2</t>
  </si>
  <si>
    <t>Fluid Inputs</t>
  </si>
  <si>
    <t>Hardware Inputs</t>
  </si>
  <si>
    <t>ft^2</t>
  </si>
  <si>
    <t>Intermediate Calculation</t>
  </si>
  <si>
    <t>Effective Flow Area</t>
  </si>
  <si>
    <t>Compressibility Factor</t>
  </si>
  <si>
    <t>z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</si>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</sst>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b/>
      <i/>
      <vertAlign val="subscript"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EF2CB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  <xf numFmtId="3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4" fillId="0" borderId="0" xfId="0" applyFont="1"/>
    <xf numFmtId="1" fontId="1" fillId="0" borderId="3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Adiabatic</c:v>
          </c:tx>
          <c:marker>
            <c:symbol val="none"/>
          </c:marker>
          <c:xVal>
            <c:numRef>
              <c:f>Venting!$I$21:$I$110</c:f>
              <c:numCache>
                <c:formatCode>General</c:formatCode>
                <c:ptCount val="9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</c:numCache>
            </c:numRef>
          </c:xVal>
          <c:yVal>
            <c:numRef>
              <c:f>Venting!$J$21:$J$110</c:f>
              <c:numCache>
                <c:formatCode>0</c:formatCode>
                <c:ptCount val="90"/>
                <c:pt idx="0">
                  <c:v>124802</c:v>
                </c:pt>
                <c:pt idx="1">
                  <c:v>110745.09993668036</c:v>
                </c:pt>
                <c:pt idx="2">
                  <c:v>98559.991034130115</c:v>
                </c:pt>
                <c:pt idx="3">
                  <c:v>87960.478420373329</c:v>
                </c:pt>
                <c:pt idx="4">
                  <c:v>78709.557372219293</c:v>
                </c:pt>
                <c:pt idx="5">
                  <c:v>70610.061425618434</c:v>
                </c:pt>
                <c:pt idx="6">
                  <c:v>63497.25241102108</c:v>
                </c:pt>
                <c:pt idx="7">
                  <c:v>57232.916437200038</c:v>
                </c:pt>
                <c:pt idx="8">
                  <c:v>51700.634794652069</c:v>
                </c:pt>
                <c:pt idx="9">
                  <c:v>46801.976797743097</c:v>
                </c:pt>
                <c:pt idx="10">
                  <c:v>42453.420031731919</c:v>
                </c:pt>
                <c:pt idx="11">
                  <c:v>38583.847529471444</c:v>
                </c:pt>
                <c:pt idx="12">
                  <c:v>35132.504825061653</c:v>
                </c:pt>
                <c:pt idx="13">
                  <c:v>32047.32533884958</c:v>
                </c:pt>
                <c:pt idx="14">
                  <c:v>29283.552126949377</c:v>
                </c:pt>
                <c:pt idx="15">
                  <c:v>26802.599139836369</c:v>
                </c:pt>
                <c:pt idx="16">
                  <c:v>24571.106859687839</c:v>
                </c:pt>
                <c:pt idx="17">
                  <c:v>22560.15633003314</c:v>
                </c:pt>
                <c:pt idx="18">
                  <c:v>20744.612756955154</c:v>
                </c:pt>
                <c:pt idx="19">
                  <c:v>19102.575502832362</c:v>
                </c:pt>
                <c:pt idx="20">
                  <c:v>17614.915755529786</c:v>
                </c:pt>
                <c:pt idx="21">
                  <c:v>16264.886700065266</c:v>
                </c:pt>
                <c:pt idx="22">
                  <c:v>15037.793846633493</c:v>
                </c:pt>
                <c:pt idx="23">
                  <c:v>13920.715432694369</c:v>
                </c:pt>
                <c:pt idx="24">
                  <c:v>12902.264636797885</c:v>
                </c:pt>
                <c:pt idx="25">
                  <c:v>11972.386810427523</c:v>
                </c:pt>
                <c:pt idx="26">
                  <c:v>11122.186123514128</c:v>
                </c:pt>
                <c:pt idx="27">
                  <c:v>10343.776985860693</c:v>
                </c:pt>
                <c:pt idx="28">
                  <c:v>9630.1563949081901</c:v>
                </c:pt>
                <c:pt idx="29">
                  <c:v>8975.0940050892914</c:v>
                </c:pt>
                <c:pt idx="30">
                  <c:v>8373.0372432085678</c:v>
                </c:pt>
                <c:pt idx="31">
                  <c:v>7819.0292299179127</c:v>
                </c:pt>
                <c:pt idx="32">
                  <c:v>7308.6376270304227</c:v>
                </c:pt>
                <c:pt idx="33">
                  <c:v>6837.892828232697</c:v>
                </c:pt>
                <c:pt idx="34">
                  <c:v>6403.2341580409939</c:v>
                </c:pt>
                <c:pt idx="35">
                  <c:v>6001.4629497307587</c:v>
                </c:pt>
                <c:pt idx="36">
                  <c:v>5629.7015448337997</c:v>
                </c:pt>
                <c:pt idx="37">
                  <c:v>5285.3574006305025</c:v>
                </c:pt>
                <c:pt idx="38">
                  <c:v>4966.0916127365326</c:v>
                </c:pt>
                <c:pt idx="39">
                  <c:v>4669.7912613682875</c:v>
                </c:pt>
                <c:pt idx="40">
                  <c:v>4394.5450754199401</c:v>
                </c:pt>
                <c:pt idx="41">
                  <c:v>4138.6219807643338</c:v>
                </c:pt>
                <c:pt idx="42">
                  <c:v>3900.4521603939734</c:v>
                </c:pt>
                <c:pt idx="43">
                  <c:v>3678.6103059561101</c:v>
                </c:pt>
                <c:pt idx="44">
                  <c:v>3471.8007844031731</c:v>
                </c:pt>
                <c:pt idx="45">
                  <c:v>3278.8444811161462</c:v>
                </c:pt>
                <c:pt idx="46">
                  <c:v>3098.6671129938381</c:v>
                </c:pt>
                <c:pt idx="47">
                  <c:v>2930.2888324928444</c:v>
                </c:pt>
                <c:pt idx="48">
                  <c:v>2772.8149671670894</c:v>
                </c:pt>
                <c:pt idx="49">
                  <c:v>2625.4277594907749</c:v>
                </c:pt>
                <c:pt idx="50">
                  <c:v>2487.3789891561805</c:v>
                </c:pt>
                <c:pt idx="51">
                  <c:v>2357.9833750395765</c:v>
                </c:pt>
                <c:pt idx="52">
                  <c:v>2236.6126669793175</c:v>
                </c:pt>
                <c:pt idx="53">
                  <c:v>2122.6903487092363</c:v>
                </c:pt>
                <c:pt idx="54">
                  <c:v>2015.6868829907087</c:v>
                </c:pt>
                <c:pt idx="55">
                  <c:v>1915.1154384022493</c:v>
                </c:pt>
                <c:pt idx="56">
                  <c:v>1820.5280445579258</c:v>
                </c:pt>
                <c:pt idx="57">
                  <c:v>1731.5121288896064</c:v>
                </c:pt>
                <c:pt idx="58">
                  <c:v>1647.6873936744889</c:v>
                </c:pt>
                <c:pt idx="59">
                  <c:v>1568.7029968305847</c:v>
                </c:pt>
                <c:pt idx="60">
                  <c:v>1494.2350042345963</c:v>
                </c:pt>
                <c:pt idx="61">
                  <c:v>1423.9840850209123</c:v>
                </c:pt>
                <c:pt idx="62">
                  <c:v>1357.6734245674136</c:v>
                </c:pt>
                <c:pt idx="63">
                  <c:v>1295.0468327237945</c:v>
                </c:pt>
                <c:pt idx="64">
                  <c:v>1235.8670273429882</c:v>
                </c:pt>
                <c:pt idx="65">
                  <c:v>1179.9140753806755</c:v>
                </c:pt>
                <c:pt idx="66">
                  <c:v>1126.9839757702889</c:v>
                </c:pt>
                <c:pt idx="67">
                  <c:v>1076.8873699946537</c:v>
                </c:pt>
                <c:pt idx="68">
                  <c:v>1029.4483677891992</c:v>
                </c:pt>
                <c:pt idx="69">
                  <c:v>984.50347675047942</c:v>
                </c:pt>
                <c:pt idx="70">
                  <c:v>941.90062580915185</c:v>
                </c:pt>
                <c:pt idx="71">
                  <c:v>901.49827357738025</c:v>
                </c:pt>
                <c:pt idx="72">
                  <c:v>863.16459351318588</c:v>
                </c:pt>
                <c:pt idx="73">
                  <c:v>826.77672867278591</c:v>
                </c:pt>
                <c:pt idx="74">
                  <c:v>792.2201095588506</c:v>
                </c:pt>
                <c:pt idx="75">
                  <c:v>759.38782922870837</c:v>
                </c:pt>
                <c:pt idx="76">
                  <c:v>728.18007041130124</c:v>
                </c:pt>
                <c:pt idx="77">
                  <c:v>698.50357990343173</c:v>
                </c:pt>
                <c:pt idx="78">
                  <c:v>670.27118598182062</c:v>
                </c:pt>
                <c:pt idx="79">
                  <c:v>643.40135498407074</c:v>
                </c:pt>
                <c:pt idx="80">
                  <c:v>617.81778358442</c:v>
                </c:pt>
                <c:pt idx="81">
                  <c:v>593.44902362408413</c:v>
                </c:pt>
                <c:pt idx="82">
                  <c:v>570.22813665536876</c:v>
                </c:pt>
                <c:pt idx="83">
                  <c:v>548.09237562739656</c:v>
                </c:pt>
                <c:pt idx="84">
                  <c:v>526.98289138262214</c:v>
                </c:pt>
                <c:pt idx="85">
                  <c:v>506.84446185025377</c:v>
                </c:pt>
                <c:pt idx="86">
                  <c:v>487.62524201793212</c:v>
                </c:pt>
                <c:pt idx="87">
                  <c:v>469.2765329388231</c:v>
                </c:pt>
                <c:pt idx="88">
                  <c:v>451.75256818975879</c:v>
                </c:pt>
                <c:pt idx="89">
                  <c:v>435.01031633902574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D-4193-AC14-14393FB2E95D}"/>
            </c:ext>
          </c:extLst>
        </c:ser>
        <c:ser>
          <c:idx val="1"/>
          <c:order val="1"/>
          <c:tx>
            <c:strRef>
              <c:f>Venting!$P$18</c:f>
              <c:strCache>
                <c:ptCount val="1"/>
                <c:pt idx="0">
                  <c:v>Isothermal</c:v>
                </c:pt>
              </c:strCache>
            </c:strRef>
          </c:tx>
          <c:marker>
            <c:symbol val="none"/>
          </c:marker>
          <c:xVal>
            <c:numRef>
              <c:f>Venting!$P$21:$P$110</c:f>
              <c:numCache>
                <c:formatCode>General</c:formatCode>
                <c:ptCount val="9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</c:numCache>
            </c:numRef>
          </c:xVal>
          <c:yVal>
            <c:numRef>
              <c:f>Venting!$Q$21:$Q$110</c:f>
              <c:numCache>
                <c:formatCode>0</c:formatCode>
                <c:ptCount val="90"/>
                <c:pt idx="0">
                  <c:v>124802</c:v>
                </c:pt>
                <c:pt idx="1">
                  <c:v>116183.77460133198</c:v>
                </c:pt>
                <c:pt idx="2">
                  <c:v>108160.68236577229</c:v>
                </c:pt>
                <c:pt idx="3">
                  <c:v>100691.62626168771</c:v>
                </c:pt>
                <c:pt idx="4">
                  <c:v>93738.347220633354</c:v>
                </c:pt>
                <c:pt idx="5">
                  <c:v>87265.228161275139</c:v>
                </c:pt>
                <c:pt idx="6">
                  <c:v>81239.111546476823</c:v>
                </c:pt>
                <c:pt idx="7">
                  <c:v>75629.12953901643</c:v>
                </c:pt>
                <c:pt idx="8">
                  <c:v>70406.545885931497</c:v>
                </c:pt>
                <c:pt idx="9">
                  <c:v>65544.608721570199</c:v>
                </c:pt>
                <c:pt idx="10">
                  <c:v>61018.413535355285</c:v>
                </c:pt>
                <c:pt idx="11">
                  <c:v>56804.775602334761</c:v>
                </c:pt>
                <c:pt idx="12">
                  <c:v>52882.111223064559</c:v>
                </c:pt>
                <c:pt idx="13">
                  <c:v>49230.32716449337</c:v>
                </c:pt>
                <c:pt idx="14">
                  <c:v>45830.717735527702</c:v>
                </c:pt>
                <c:pt idx="15">
                  <c:v>42665.868970063115</c:v>
                </c:pt>
                <c:pt idx="16">
                  <c:v>39719.569426674061</c:v>
                </c:pt>
                <c:pt idx="17">
                  <c:v>36976.727148047758</c:v>
                </c:pt>
                <c:pt idx="18">
                  <c:v>34423.292354799865</c:v>
                </c:pt>
                <c:pt idx="19">
                  <c:v>32046.185477683222</c:v>
                </c:pt>
                <c:pt idx="20">
                  <c:v>29833.230159545725</c:v>
                </c:pt>
                <c:pt idx="21">
                  <c:v>27773.090883850575</c:v>
                </c:pt>
                <c:pt idx="22">
                  <c:v>25855.21491027069</c:v>
                </c:pt>
                <c:pt idx="23">
                  <c:v>24069.778219931475</c:v>
                </c:pt>
                <c:pt idx="24">
                  <c:v>22407.635193414906</c:v>
                </c:pt>
                <c:pt idx="25">
                  <c:v>20860.271763758527</c:v>
                </c:pt>
                <c:pt idx="26">
                  <c:v>19419.761804482703</c:v>
                </c:pt>
                <c:pt idx="27">
                  <c:v>18078.726529250929</c:v>
                </c:pt>
                <c:pt idx="28">
                  <c:v>16830.296695194069</c:v>
                </c:pt>
                <c:pt idx="29">
                  <c:v>15668.077416291168</c:v>
                </c:pt>
                <c:pt idx="30">
                  <c:v>14586.115406568744</c:v>
                </c:pt>
                <c:pt idx="31">
                  <c:v>13578.868485327148</c:v>
                </c:pt>
                <c:pt idx="32">
                  <c:v>12641.177188189129</c:v>
                </c:pt>
                <c:pt idx="33">
                  <c:v>11768.238338552786</c:v>
                </c:pt>
                <c:pt idx="34">
                  <c:v>10955.580444072775</c:v>
                </c:pt>
                <c:pt idx="35">
                  <c:v>10199.040792142048</c:v>
                </c:pt>
                <c:pt idx="36">
                  <c:v>9494.7441270494219</c:v>
                </c:pt>
                <c:pt idx="37">
                  <c:v>8839.0827995899926</c:v>
                </c:pt>
                <c:pt idx="38">
                  <c:v>8228.6982874479108</c:v>
                </c:pt>
                <c:pt idx="39">
                  <c:v>7660.4639916925553</c:v>
                </c:pt>
                <c:pt idx="40">
                  <c:v>7131.4692212659065</c:v>
                </c:pt>
                <c:pt idx="41">
                  <c:v>6639.0042834240994</c:v>
                </c:pt>
                <c:pt idx="42">
                  <c:v>6180.5466037613414</c:v>
                </c:pt>
                <c:pt idx="43">
                  <c:v>5753.7478047181576</c:v>
                </c:pt>
                <c:pt idx="44">
                  <c:v>5356.4216763856593</c:v>
                </c:pt>
                <c:pt idx="45">
                  <c:v>4986.5329779881749</c:v>
                </c:pt>
                <c:pt idx="46">
                  <c:v>4642.187012681582</c:v>
                </c:pt>
                <c:pt idx="47">
                  <c:v>4321.6199222658897</c:v>
                </c:pt>
                <c:pt idx="48">
                  <c:v>4023.1896520982509</c:v>
                </c:pt>
                <c:pt idx="49">
                  <c:v>3745.3675399255967</c:v>
                </c:pt>
                <c:pt idx="50">
                  <c:v>3486.7304855520019</c:v>
                </c:pt>
                <c:pt idx="51">
                  <c:v>3245.9536612311231</c:v>
                </c:pt>
                <c:pt idx="52">
                  <c:v>3021.8037254438636</c:v>
                </c:pt>
                <c:pt idx="53">
                  <c:v>2813.1325052998754</c:v>
                </c:pt>
                <c:pt idx="54">
                  <c:v>2618.8711152020087</c:v>
                </c:pt>
                <c:pt idx="55">
                  <c:v>2438.0244816474819</c:v>
                </c:pt>
                <c:pt idx="56">
                  <c:v>2269.6662461199362</c:v>
                </c:pt>
                <c:pt idx="57">
                  <c:v>2112.9340199632206</c:v>
                </c:pt>
                <c:pt idx="58">
                  <c:v>1967.0249669307634</c:v>
                </c:pt>
                <c:pt idx="59">
                  <c:v>1831.1916907828099</c:v>
                </c:pt>
                <c:pt idx="60">
                  <c:v>1704.7384068664123</c:v>
                </c:pt>
                <c:pt idx="61">
                  <c:v>1587.0173780676671</c:v>
                </c:pt>
                <c:pt idx="62">
                  <c:v>1477.4255968799432</c:v>
                </c:pt>
                <c:pt idx="63">
                  <c:v>1375.4016965925039</c:v>
                </c:pt>
                <c:pt idx="64">
                  <c:v>1280.4230757775761</c:v>
                </c:pt>
                <c:pt idx="65">
                  <c:v>1192.0032213465015</c:v>
                </c:pt>
                <c:pt idx="66">
                  <c:v>1109.6892164627454</c:v>
                </c:pt>
                <c:pt idx="67">
                  <c:v>1033.0594205464361</c:v>
                </c:pt>
                <c:pt idx="68">
                  <c:v>961.7213094866247</c:v>
                </c:pt>
                <c:pt idx="69">
                  <c:v>895.3094649980917</c:v>
                </c:pt>
                <c:pt idx="70">
                  <c:v>833.48370282349163</c:v>
                </c:pt>
                <c:pt idx="71">
                  <c:v>775.92733019285038</c:v>
                </c:pt>
                <c:pt idx="72">
                  <c:v>722.34552361452052</c:v>
                </c:pt>
                <c:pt idx="73">
                  <c:v>672.46381868808669</c:v>
                </c:pt>
                <c:pt idx="74">
                  <c:v>626.02670420351944</c:v>
                </c:pt>
                <c:pt idx="75">
                  <c:v>582.79631332507824</c:v>
                </c:pt>
                <c:pt idx="76">
                  <c:v>542.55120515575163</c:v>
                </c:pt>
                <c:pt idx="77">
                  <c:v>505.08523044099354</c:v>
                </c:pt>
                <c:pt idx="78">
                  <c:v>470.20647560149837</c:v>
                </c:pt>
                <c:pt idx="79">
                  <c:v>437.73627968599214</c:v>
                </c:pt>
                <c:pt idx="80">
                  <c:v>407.50831920852966</c:v>
                </c:pt>
                <c:pt idx="81">
                  <c:v>379.36775618252477</c:v>
                </c:pt>
                <c:pt idx="82">
                  <c:v>353.17044498744826</c:v>
                </c:pt>
                <c:pt idx="83">
                  <c:v>328.782194005495</c:v>
                </c:pt>
                <c:pt idx="84">
                  <c:v>306.07807824606846</c:v>
                </c:pt>
                <c:pt idx="85">
                  <c:v>284.9417994371089</c:v>
                </c:pt>
                <c:pt idx="86">
                  <c:v>265.26509030543582</c:v>
                </c:pt>
                <c:pt idx="87">
                  <c:v>246.94715999462127</c:v>
                </c:pt>
                <c:pt idx="88">
                  <c:v>229.89417777963607</c:v>
                </c:pt>
                <c:pt idx="89">
                  <c:v>214.01879243367719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FD-4193-AC14-14393FB2E95D}"/>
            </c:ext>
          </c:extLst>
        </c:ser>
        <c:ser>
          <c:idx val="2"/>
          <c:order val="2"/>
          <c:tx>
            <c:strRef>
              <c:f>Venting!$W$18</c:f>
              <c:strCache>
                <c:ptCount val="1"/>
                <c:pt idx="0">
                  <c:v>Isothermal Check</c:v>
                </c:pt>
              </c:strCache>
            </c:strRef>
          </c:tx>
          <c:marker>
            <c:symbol val="none"/>
          </c:marker>
          <c:xVal>
            <c:numRef>
              <c:f>Venting!$W$21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Venting!$X$21</c:f>
              <c:numCache>
                <c:formatCode>0</c:formatCode>
                <c:ptCount val="1"/>
                <c:pt idx="0">
                  <c:v>124802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C-484F-9249-3DD036F3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73826"/>
        <c:axId val="447265056"/>
      </c:scatterChart>
      <c:valAx>
        <c:axId val="10358738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7265056"/>
        <c:crosses val="autoZero"/>
        <c:crossBetween val="midCat"/>
      </c:valAx>
      <c:valAx>
        <c:axId val="447265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587382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Venting!$I$18</c:f>
              <c:strCache>
                <c:ptCount val="1"/>
                <c:pt idx="0">
                  <c:v>Adiabatic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Venting!$I$21:$I$110</c:f>
              <c:numCache>
                <c:formatCode>General</c:formatCode>
                <c:ptCount val="9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</c:numCache>
            </c:numRef>
          </c:xVal>
          <c:yVal>
            <c:numRef>
              <c:f>Venting!$N$21:$N$110</c:f>
              <c:numCache>
                <c:formatCode>0</c:formatCode>
                <c:ptCount val="90"/>
                <c:pt idx="0">
                  <c:v>293</c:v>
                </c:pt>
                <c:pt idx="1">
                  <c:v>279.28438710817494</c:v>
                </c:pt>
                <c:pt idx="2">
                  <c:v>266.52409964311704</c:v>
                </c:pt>
                <c:pt idx="3">
                  <c:v>254.6314707850444</c:v>
                </c:pt>
                <c:pt idx="4">
                  <c:v>243.52874852622247</c:v>
                </c:pt>
                <c:pt idx="5">
                  <c:v>233.14677074814796</c:v>
                </c:pt>
                <c:pt idx="6">
                  <c:v>223.42384351341127</c:v>
                </c:pt>
                <c:pt idx="7">
                  <c:v>214.30478754596126</c:v>
                </c:pt>
                <c:pt idx="8">
                  <c:v>205.74012454967189</c:v>
                </c:pt>
                <c:pt idx="9">
                  <c:v>197.68538030171075</c:v>
                </c:pt>
                <c:pt idx="10">
                  <c:v>190.10048566687945</c:v>
                </c:pt>
                <c:pt idx="11">
                  <c:v>182.94926004907788</c:v>
                </c:pt>
                <c:pt idx="12">
                  <c:v>176.19896450752421</c:v>
                </c:pt>
                <c:pt idx="13">
                  <c:v>169.8199139575876</c:v>
                </c:pt>
                <c:pt idx="14">
                  <c:v>163.78513965670695</c:v>
                </c:pt>
                <c:pt idx="15">
                  <c:v>158.07009462855999</c:v>
                </c:pt>
                <c:pt idx="16">
                  <c:v>152.65239586883669</c:v>
                </c:pt>
                <c:pt idx="17">
                  <c:v>147.5115981550486</c:v>
                </c:pt>
                <c:pt idx="18">
                  <c:v>142.62899509136096</c:v>
                </c:pt>
                <c:pt idx="19">
                  <c:v>137.98744368966413</c:v>
                </c:pt>
                <c:pt idx="20">
                  <c:v>133.57120934566649</c:v>
                </c:pt>
                <c:pt idx="21">
                  <c:v>129.36582853423593</c:v>
                </c:pt>
                <c:pt idx="22">
                  <c:v>125.35798693805278</c:v>
                </c:pt>
                <c:pt idx="23">
                  <c:v>121.53541105119537</c:v>
                </c:pt>
                <c:pt idx="24">
                  <c:v>117.88677157535595</c:v>
                </c:pt>
                <c:pt idx="25">
                  <c:v>114.40159715976725</c:v>
                </c:pt>
                <c:pt idx="26">
                  <c:v>111.07019723377671</c:v>
                </c:pt>
                <c:pt idx="27">
                  <c:v>107.88359284920968</c:v>
                </c:pt>
                <c:pt idx="28">
                  <c:v>104.83345459304412</c:v>
                </c:pt>
                <c:pt idx="29">
                  <c:v>101.91204675345627</c:v>
                </c:pt>
                <c:pt idx="30">
                  <c:v>99.112177027283366</c:v>
                </c:pt>
                <c:pt idx="31">
                  <c:v>96.427151147118579</c:v>
                </c:pt>
                <c:pt idx="32">
                  <c:v>93.850731883876918</c:v>
                </c:pt>
                <c:pt idx="33">
                  <c:v>91.377101947649251</c:v>
                </c:pt>
                <c:pt idx="34">
                  <c:v>89.000830367579667</c:v>
                </c:pt>
                <c:pt idx="35">
                  <c:v>86.716841981695026</c:v>
                </c:pt>
                <c:pt idx="36">
                  <c:v>84.520389711203094</c:v>
                </c:pt>
                <c:pt idx="37">
                  <c:v>82.407029331704976</c:v>
                </c:pt>
                <c:pt idx="38">
                  <c:v>80.372596486836443</c:v>
                </c:pt>
                <c:pt idx="39">
                  <c:v>78.413185718740451</c:v>
                </c:pt>
                <c:pt idx="40">
                  <c:v>76.52513131505367</c:v>
                </c:pt>
                <c:pt idx="41">
                  <c:v>74.704989794255027</c:v>
                </c:pt>
                <c:pt idx="42">
                  <c:v>72.949523870690982</c:v>
                </c:pt>
                <c:pt idx="43">
                  <c:v>71.255687757718619</c:v>
                </c:pt>
                <c:pt idx="44">
                  <c:v>69.620613682500476</c:v>
                </c:pt>
                <c:pt idx="45">
                  <c:v>68.041599499306585</c:v>
                </c:pt>
                <c:pt idx="46">
                  <c:v>66.516097299956556</c:v>
                </c:pt>
                <c:pt idx="47">
                  <c:v>65.041702930462307</c:v>
                </c:pt>
                <c:pt idx="48">
                  <c:v>63.616146332179227</c:v>
                </c:pt>
                <c:pt idx="49">
                  <c:v>62.237282633984947</c:v>
                </c:pt>
                <c:pt idx="50">
                  <c:v>60.90308392930794</c:v>
                </c:pt>
                <c:pt idx="51">
                  <c:v>59.61163167833174</c:v>
                </c:pt>
                <c:pt idx="52">
                  <c:v>58.361109681500267</c:v>
                </c:pt>
                <c:pt idx="53">
                  <c:v>57.149797575628384</c:v>
                </c:pt>
                <c:pt idx="54">
                  <c:v>55.976064808552636</c:v>
                </c:pt>
                <c:pt idx="55">
                  <c:v>54.838365052402274</c:v>
                </c:pt>
                <c:pt idx="56">
                  <c:v>53.735231019286431</c:v>
                </c:pt>
                <c:pt idx="57">
                  <c:v>52.665269646528039</c:v>
                </c:pt>
                <c:pt idx="58">
                  <c:v>51.627157621571293</c:v>
                </c:pt>
                <c:pt idx="59">
                  <c:v>50.619637219384678</c:v>
                </c:pt>
                <c:pt idx="60">
                  <c:v>49.641512427608582</c:v>
                </c:pt>
                <c:pt idx="61">
                  <c:v>48.691645336885216</c:v>
                </c:pt>
                <c:pt idx="62">
                  <c:v>47.768952775783184</c:v>
                </c:pt>
                <c:pt idx="63">
                  <c:v>46.87240317151371</c:v>
                </c:pt>
                <c:pt idx="64">
                  <c:v>46.001013619249299</c:v>
                </c:pt>
                <c:pt idx="65">
                  <c:v>45.153847144316956</c:v>
                </c:pt>
                <c:pt idx="66">
                  <c:v>44.330010142862072</c:v>
                </c:pt>
                <c:pt idx="67">
                  <c:v>43.528649987780661</c:v>
                </c:pt>
                <c:pt idx="68">
                  <c:v>42.748952787808044</c:v>
                </c:pt>
                <c:pt idx="69">
                  <c:v>41.990141288643841</c:v>
                </c:pt>
                <c:pt idx="70">
                  <c:v>41.251472905894772</c:v>
                </c:pt>
                <c:pt idx="71">
                  <c:v>40.532237880438018</c:v>
                </c:pt>
                <c:pt idx="72">
                  <c:v>39.831757547556407</c:v>
                </c:pt>
                <c:pt idx="73">
                  <c:v>39.149382711879198</c:v>
                </c:pt>
                <c:pt idx="74">
                  <c:v>38.484492120785475</c:v>
                </c:pt>
                <c:pt idx="75">
                  <c:v>37.836491029496685</c:v>
                </c:pt>
                <c:pt idx="76">
                  <c:v>37.204809851605354</c:v>
                </c:pt>
                <c:pt idx="77">
                  <c:v>36.588902889263721</c:v>
                </c:pt>
                <c:pt idx="78">
                  <c:v>35.988247137692333</c:v>
                </c:pt>
                <c:pt idx="79">
                  <c:v>35.402341159068826</c:v>
                </c:pt>
                <c:pt idx="80">
                  <c:v>34.830704021223951</c:v>
                </c:pt>
                <c:pt idx="81">
                  <c:v>34.272874296908974</c:v>
                </c:pt>
                <c:pt idx="82">
                  <c:v>33.728409119707855</c:v>
                </c:pt>
                <c:pt idx="83">
                  <c:v>33.196883292952286</c:v>
                </c:pt>
                <c:pt idx="84">
                  <c:v>32.67788844825953</c:v>
                </c:pt>
                <c:pt idx="85">
                  <c:v>32.171032250553608</c:v>
                </c:pt>
                <c:pt idx="86">
                  <c:v>31.675937646652969</c:v>
                </c:pt>
                <c:pt idx="87">
                  <c:v>31.192242154711991</c:v>
                </c:pt>
                <c:pt idx="88">
                  <c:v>30.719597191992708</c:v>
                </c:pt>
                <c:pt idx="89">
                  <c:v>30.257667438617545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5-4F82-A7C0-2E006CA72BA7}"/>
            </c:ext>
          </c:extLst>
        </c:ser>
        <c:ser>
          <c:idx val="1"/>
          <c:order val="1"/>
          <c:tx>
            <c:strRef>
              <c:f>Venting!$P$18</c:f>
              <c:strCache>
                <c:ptCount val="1"/>
                <c:pt idx="0">
                  <c:v>Isothermal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Venting!$P$21:$P$110</c:f>
              <c:numCache>
                <c:formatCode>General</c:formatCode>
                <c:ptCount val="9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</c:numCache>
            </c:numRef>
          </c:xVal>
          <c:yVal>
            <c:numRef>
              <c:f>Venting!$U$21:$U$110</c:f>
              <c:numCache>
                <c:formatCode>General</c:formatCode>
                <c:ptCount val="90"/>
                <c:pt idx="0">
                  <c:v>293</c:v>
                </c:pt>
                <c:pt idx="1">
                  <c:v>293</c:v>
                </c:pt>
                <c:pt idx="2">
                  <c:v>293</c:v>
                </c:pt>
                <c:pt idx="3">
                  <c:v>293</c:v>
                </c:pt>
                <c:pt idx="4">
                  <c:v>293</c:v>
                </c:pt>
                <c:pt idx="5">
                  <c:v>293</c:v>
                </c:pt>
                <c:pt idx="6">
                  <c:v>293</c:v>
                </c:pt>
                <c:pt idx="7">
                  <c:v>293</c:v>
                </c:pt>
                <c:pt idx="8">
                  <c:v>293</c:v>
                </c:pt>
                <c:pt idx="9">
                  <c:v>293</c:v>
                </c:pt>
                <c:pt idx="10">
                  <c:v>293</c:v>
                </c:pt>
                <c:pt idx="11">
                  <c:v>293</c:v>
                </c:pt>
                <c:pt idx="12">
                  <c:v>293</c:v>
                </c:pt>
                <c:pt idx="13">
                  <c:v>293</c:v>
                </c:pt>
                <c:pt idx="14">
                  <c:v>293</c:v>
                </c:pt>
                <c:pt idx="15">
                  <c:v>293</c:v>
                </c:pt>
                <c:pt idx="16">
                  <c:v>293</c:v>
                </c:pt>
                <c:pt idx="17">
                  <c:v>293</c:v>
                </c:pt>
                <c:pt idx="18">
                  <c:v>293</c:v>
                </c:pt>
                <c:pt idx="19">
                  <c:v>293</c:v>
                </c:pt>
                <c:pt idx="20">
                  <c:v>293</c:v>
                </c:pt>
                <c:pt idx="21">
                  <c:v>293</c:v>
                </c:pt>
                <c:pt idx="22">
                  <c:v>293</c:v>
                </c:pt>
                <c:pt idx="23">
                  <c:v>293</c:v>
                </c:pt>
                <c:pt idx="24">
                  <c:v>293</c:v>
                </c:pt>
                <c:pt idx="25">
                  <c:v>293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293</c:v>
                </c:pt>
                <c:pt idx="30">
                  <c:v>293</c:v>
                </c:pt>
                <c:pt idx="31">
                  <c:v>293</c:v>
                </c:pt>
                <c:pt idx="32">
                  <c:v>293</c:v>
                </c:pt>
                <c:pt idx="33">
                  <c:v>293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293</c:v>
                </c:pt>
                <c:pt idx="42">
                  <c:v>293</c:v>
                </c:pt>
                <c:pt idx="43">
                  <c:v>293</c:v>
                </c:pt>
                <c:pt idx="44">
                  <c:v>293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293</c:v>
                </c:pt>
                <c:pt idx="49">
                  <c:v>293</c:v>
                </c:pt>
                <c:pt idx="50">
                  <c:v>293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293</c:v>
                </c:pt>
                <c:pt idx="58">
                  <c:v>293</c:v>
                </c:pt>
                <c:pt idx="59">
                  <c:v>293</c:v>
                </c:pt>
                <c:pt idx="60">
                  <c:v>293</c:v>
                </c:pt>
                <c:pt idx="61">
                  <c:v>293</c:v>
                </c:pt>
                <c:pt idx="62">
                  <c:v>293</c:v>
                </c:pt>
                <c:pt idx="63">
                  <c:v>293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  <c:pt idx="69">
                  <c:v>293</c:v>
                </c:pt>
                <c:pt idx="70">
                  <c:v>293</c:v>
                </c:pt>
                <c:pt idx="71">
                  <c:v>293</c:v>
                </c:pt>
                <c:pt idx="72">
                  <c:v>293</c:v>
                </c:pt>
                <c:pt idx="73">
                  <c:v>293</c:v>
                </c:pt>
                <c:pt idx="74">
                  <c:v>293</c:v>
                </c:pt>
                <c:pt idx="75">
                  <c:v>293</c:v>
                </c:pt>
                <c:pt idx="76">
                  <c:v>293</c:v>
                </c:pt>
                <c:pt idx="77">
                  <c:v>293</c:v>
                </c:pt>
                <c:pt idx="78">
                  <c:v>293</c:v>
                </c:pt>
                <c:pt idx="79">
                  <c:v>293</c:v>
                </c:pt>
                <c:pt idx="80">
                  <c:v>293</c:v>
                </c:pt>
                <c:pt idx="81">
                  <c:v>293</c:v>
                </c:pt>
                <c:pt idx="82">
                  <c:v>293</c:v>
                </c:pt>
                <c:pt idx="83">
                  <c:v>293</c:v>
                </c:pt>
                <c:pt idx="84">
                  <c:v>293</c:v>
                </c:pt>
                <c:pt idx="85">
                  <c:v>293</c:v>
                </c:pt>
                <c:pt idx="86">
                  <c:v>293</c:v>
                </c:pt>
                <c:pt idx="87">
                  <c:v>293</c:v>
                </c:pt>
                <c:pt idx="88">
                  <c:v>293</c:v>
                </c:pt>
                <c:pt idx="89">
                  <c:v>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5-4F82-A7C0-2E006CA7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55824"/>
        <c:axId val="1540508736"/>
      </c:scatterChart>
      <c:valAx>
        <c:axId val="16887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08736"/>
        <c:crosses val="autoZero"/>
        <c:crossBetween val="midCat"/>
      </c:valAx>
      <c:valAx>
        <c:axId val="15405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1</xdr:row>
      <xdr:rowOff>120651</xdr:rowOff>
    </xdr:from>
    <xdr:ext cx="4406900" cy="2743200"/>
    <xdr:graphicFrame macro="">
      <xdr:nvGraphicFramePr>
        <xdr:cNvPr id="605117934" name="Chart 1" title="Chart">
          <a:extLst>
            <a:ext uri="{FF2B5EF4-FFF2-40B4-BE49-F238E27FC236}">
              <a16:creationId xmlns:a16="http://schemas.microsoft.com/office/drawing/2014/main" id="{00000000-0008-0000-0000-0000EE5D1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12</xdr:col>
      <xdr:colOff>784224</xdr:colOff>
      <xdr:row>0</xdr:row>
      <xdr:rowOff>0</xdr:rowOff>
    </xdr:from>
    <xdr:to>
      <xdr:col>18</xdr:col>
      <xdr:colOff>273050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49488-5ACA-F377-8B87-F01CF1E82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596901</xdr:colOff>
      <xdr:row>26</xdr:row>
      <xdr:rowOff>66935</xdr:rowOff>
    </xdr:from>
    <xdr:to>
      <xdr:col>6</xdr:col>
      <xdr:colOff>294206</xdr:colOff>
      <xdr:row>33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018C1-50C3-9338-747B-59CA21193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351" y="5134235"/>
          <a:ext cx="5034480" cy="150151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37</xdr:row>
      <xdr:rowOff>38100</xdr:rowOff>
    </xdr:from>
    <xdr:to>
      <xdr:col>6</xdr:col>
      <xdr:colOff>762784</xdr:colOff>
      <xdr:row>43</xdr:row>
      <xdr:rowOff>28739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A5B088-F49F-D886-75E1-43E55B53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2700" y="7270750"/>
          <a:ext cx="5620534" cy="1171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010"/>
  <sheetViews>
    <sheetView tabSelected="1" topLeftCell="A12" workbookViewId="0">
      <selection activeCell="F49" sqref="F49"/>
    </sheetView>
  </sheetViews>
  <sheetFormatPr defaultColWidth="11.25" defaultRowHeight="15" customHeight="1" x14ac:dyDescent="0.35"/>
  <cols>
    <col min="1" max="1" width="10.58203125" customWidth="1"/>
    <col min="2" max="2" width="33" customWidth="1"/>
    <col min="3" max="3" width="4.75" style="24" customWidth="1"/>
    <col min="4" max="5" width="10.58203125" customWidth="1"/>
    <col min="6" max="6" width="11.08203125" customWidth="1"/>
    <col min="7" max="8" width="10.58203125" customWidth="1"/>
    <col min="9" max="12" width="10.58203125" style="15" customWidth="1"/>
    <col min="13" max="14" width="13.4140625" style="15" customWidth="1"/>
    <col min="15" max="19" width="10.58203125" style="15" customWidth="1"/>
    <col min="20" max="20" width="13.4140625" style="15" customWidth="1"/>
    <col min="21" max="21" width="11.75" style="15" bestFit="1" customWidth="1"/>
    <col min="22" max="24" width="10.58203125" style="15" customWidth="1"/>
    <col min="25" max="25" width="10.58203125" customWidth="1"/>
  </cols>
  <sheetData>
    <row r="1" spans="2:7" ht="15" customHeight="1" x14ac:dyDescent="0.35">
      <c r="B1" s="23" t="s">
        <v>44</v>
      </c>
    </row>
    <row r="2" spans="2:7" ht="15" customHeight="1" x14ac:dyDescent="0.35">
      <c r="B2" s="8" t="s">
        <v>34</v>
      </c>
      <c r="D2">
        <v>1.45038E-4</v>
      </c>
    </row>
    <row r="3" spans="2:7" ht="15" customHeight="1" x14ac:dyDescent="0.35">
      <c r="B3" s="8" t="s">
        <v>38</v>
      </c>
      <c r="D3">
        <v>2.2046199999999998</v>
      </c>
    </row>
    <row r="4" spans="2:7" ht="15" customHeight="1" x14ac:dyDescent="0.35">
      <c r="B4" s="8" t="s">
        <v>39</v>
      </c>
      <c r="D4">
        <v>35.314700000000002</v>
      </c>
    </row>
    <row r="5" spans="2:7" ht="15" customHeight="1" x14ac:dyDescent="0.35">
      <c r="B5" s="8" t="s">
        <v>49</v>
      </c>
      <c r="D5">
        <v>10.7639</v>
      </c>
    </row>
    <row r="7" spans="2:7" ht="15" customHeight="1" x14ac:dyDescent="0.35">
      <c r="B7" s="23" t="s">
        <v>50</v>
      </c>
    </row>
    <row r="8" spans="2:7" ht="15" customHeight="1" x14ac:dyDescent="0.35">
      <c r="B8" s="4" t="s">
        <v>22</v>
      </c>
      <c r="C8" s="25"/>
      <c r="D8" s="29" t="s">
        <v>23</v>
      </c>
    </row>
    <row r="9" spans="2:7" ht="15.75" customHeight="1" x14ac:dyDescent="0.45">
      <c r="B9" s="4" t="s">
        <v>13</v>
      </c>
      <c r="C9" s="25" t="s">
        <v>46</v>
      </c>
      <c r="D9" s="4">
        <v>124802</v>
      </c>
      <c r="E9" s="4" t="s">
        <v>14</v>
      </c>
      <c r="F9">
        <f>D9*$D$2</f>
        <v>18.101032476</v>
      </c>
      <c r="G9" s="8" t="s">
        <v>35</v>
      </c>
    </row>
    <row r="10" spans="2:7" ht="15.75" customHeight="1" x14ac:dyDescent="0.45">
      <c r="B10" s="4" t="s">
        <v>21</v>
      </c>
      <c r="C10" s="25" t="s">
        <v>47</v>
      </c>
      <c r="D10" s="4">
        <v>0.68947599999999998</v>
      </c>
      <c r="E10" s="4" t="s">
        <v>14</v>
      </c>
      <c r="F10">
        <f>D10*$D$2</f>
        <v>1.0000022008799999E-4</v>
      </c>
      <c r="G10" s="8" t="s">
        <v>35</v>
      </c>
    </row>
    <row r="11" spans="2:7" ht="15.75" customHeight="1" x14ac:dyDescent="0.35">
      <c r="B11" s="8" t="s">
        <v>42</v>
      </c>
      <c r="C11" s="25" t="s">
        <v>27</v>
      </c>
      <c r="D11" s="4">
        <v>293</v>
      </c>
      <c r="E11" s="8" t="s">
        <v>36</v>
      </c>
    </row>
    <row r="12" spans="2:7" ht="15.75" customHeight="1" x14ac:dyDescent="0.35">
      <c r="B12" s="8"/>
      <c r="C12" s="25"/>
      <c r="D12" s="4"/>
      <c r="E12" s="8"/>
    </row>
    <row r="13" spans="2:7" ht="15.75" customHeight="1" x14ac:dyDescent="0.35">
      <c r="B13" s="23" t="s">
        <v>51</v>
      </c>
    </row>
    <row r="14" spans="2:7" ht="15.75" customHeight="1" x14ac:dyDescent="0.35">
      <c r="B14" s="4" t="s">
        <v>15</v>
      </c>
      <c r="C14" s="25" t="s">
        <v>16</v>
      </c>
      <c r="D14" s="4">
        <v>6.0499999999999996E-4</v>
      </c>
      <c r="E14" s="4" t="s">
        <v>17</v>
      </c>
      <c r="F14">
        <f>D14*$D$4</f>
        <v>2.13653935E-2</v>
      </c>
      <c r="G14" s="8" t="s">
        <v>40</v>
      </c>
    </row>
    <row r="15" spans="2:7" ht="15.75" customHeight="1" x14ac:dyDescent="0.45">
      <c r="B15" s="4" t="s">
        <v>54</v>
      </c>
      <c r="C15" s="25" t="s">
        <v>45</v>
      </c>
      <c r="D15" s="4">
        <f>0.00000737</f>
        <v>7.3699999999999997E-6</v>
      </c>
      <c r="E15" s="4" t="s">
        <v>31</v>
      </c>
      <c r="F15">
        <f>D15*$D$5</f>
        <v>7.9329942999999998E-5</v>
      </c>
      <c r="G15" s="8" t="s">
        <v>52</v>
      </c>
    </row>
    <row r="16" spans="2:7" ht="15.75" customHeight="1" x14ac:dyDescent="0.35">
      <c r="C16" s="25"/>
    </row>
    <row r="17" spans="2:24" ht="15.75" customHeight="1" x14ac:dyDescent="0.35">
      <c r="B17" s="23" t="s">
        <v>43</v>
      </c>
      <c r="C17" s="25"/>
    </row>
    <row r="18" spans="2:24" ht="15.75" customHeight="1" x14ac:dyDescent="0.35">
      <c r="B18" s="4" t="s">
        <v>24</v>
      </c>
      <c r="C18" s="25" t="s">
        <v>25</v>
      </c>
      <c r="D18" s="4">
        <v>2077</v>
      </c>
      <c r="E18" s="8" t="s">
        <v>37</v>
      </c>
      <c r="I18" s="33" t="s">
        <v>0</v>
      </c>
      <c r="J18" s="33"/>
      <c r="K18" s="33"/>
      <c r="L18" s="33"/>
      <c r="M18" s="33"/>
      <c r="N18" s="33"/>
      <c r="P18" s="34" t="s">
        <v>1</v>
      </c>
      <c r="Q18" s="34"/>
      <c r="R18" s="34"/>
      <c r="S18" s="34"/>
      <c r="T18" s="34"/>
      <c r="U18" s="34"/>
      <c r="W18" s="31" t="s">
        <v>2</v>
      </c>
      <c r="X18" s="32"/>
    </row>
    <row r="19" spans="2:24" ht="15.75" customHeight="1" x14ac:dyDescent="0.45">
      <c r="B19" s="4" t="s">
        <v>28</v>
      </c>
      <c r="C19" s="25" t="s">
        <v>48</v>
      </c>
      <c r="D19" s="5">
        <v>2.0489999999999999</v>
      </c>
      <c r="I19" s="12" t="s">
        <v>3</v>
      </c>
      <c r="J19" s="12" t="s">
        <v>4</v>
      </c>
      <c r="K19" s="12" t="s">
        <v>5</v>
      </c>
      <c r="L19" s="12" t="s">
        <v>6</v>
      </c>
      <c r="M19" s="13" t="s">
        <v>7</v>
      </c>
      <c r="N19" s="14" t="s">
        <v>26</v>
      </c>
      <c r="P19" s="18" t="s">
        <v>3</v>
      </c>
      <c r="Q19" s="18" t="s">
        <v>4</v>
      </c>
      <c r="R19" s="18" t="s">
        <v>5</v>
      </c>
      <c r="S19" s="18" t="s">
        <v>6</v>
      </c>
      <c r="T19" s="19" t="s">
        <v>7</v>
      </c>
      <c r="U19" s="20" t="s">
        <v>26</v>
      </c>
      <c r="W19" s="21" t="s">
        <v>3</v>
      </c>
      <c r="X19" s="21" t="s">
        <v>4</v>
      </c>
    </row>
    <row r="20" spans="2:24" ht="15.75" customHeight="1" x14ac:dyDescent="0.35">
      <c r="B20" s="4" t="s">
        <v>29</v>
      </c>
      <c r="C20" s="25" t="s">
        <v>30</v>
      </c>
      <c r="D20" s="4">
        <v>1.67</v>
      </c>
      <c r="I20" s="1" t="s">
        <v>8</v>
      </c>
      <c r="J20" s="1" t="s">
        <v>9</v>
      </c>
      <c r="K20" s="1" t="s">
        <v>10</v>
      </c>
      <c r="L20" s="1" t="s">
        <v>11</v>
      </c>
      <c r="M20" s="10" t="s">
        <v>12</v>
      </c>
      <c r="N20" s="11" t="s">
        <v>32</v>
      </c>
      <c r="P20" s="2" t="s">
        <v>8</v>
      </c>
      <c r="Q20" s="2" t="s">
        <v>9</v>
      </c>
      <c r="R20" s="2" t="s">
        <v>10</v>
      </c>
      <c r="S20" s="2" t="s">
        <v>11</v>
      </c>
      <c r="T20" s="6" t="s">
        <v>12</v>
      </c>
      <c r="U20" s="16" t="s">
        <v>33</v>
      </c>
      <c r="W20" s="22" t="s">
        <v>8</v>
      </c>
      <c r="X20" s="22" t="s">
        <v>9</v>
      </c>
    </row>
    <row r="21" spans="2:24" ht="15.75" customHeight="1" x14ac:dyDescent="0.35">
      <c r="B21" s="4" t="s">
        <v>55</v>
      </c>
      <c r="C21" s="30" t="s">
        <v>56</v>
      </c>
      <c r="D21" s="4">
        <v>1</v>
      </c>
      <c r="I21" s="3">
        <v>0</v>
      </c>
      <c r="J21" s="7">
        <f>$D$9</f>
        <v>124802</v>
      </c>
      <c r="K21" s="27">
        <f>$D$24</f>
        <v>1.2407172000834755E-4</v>
      </c>
      <c r="L21" s="26">
        <f>J21/($D$18*$D$11)</f>
        <v>0.2050772231542935</v>
      </c>
      <c r="M21" s="28">
        <f>IF(J21/$D$10&gt;$D$19, $D$15*SQRT($D$20*L21*J21*(2/($D$20+1))^(($D$20+1)/($D$20-1))),$D$15*SQRT(2*L21*J21*($D$20/($D$20-1))*(($D$10/J21)^(2/$D$20)-($D$10/J21)^(($D$20+1)/$D$20))))</f>
        <v>8.5677957775706214E-4</v>
      </c>
      <c r="N21" s="9">
        <f>D11</f>
        <v>293</v>
      </c>
      <c r="O21" s="35">
        <f>K21/M21</f>
        <v>0.14481171497242176</v>
      </c>
      <c r="P21" s="3">
        <v>0</v>
      </c>
      <c r="Q21" s="7">
        <f>$D$9</f>
        <v>124802</v>
      </c>
      <c r="R21" s="27">
        <f>$D$24</f>
        <v>1.2407172000834755E-4</v>
      </c>
      <c r="S21" s="26">
        <f>Q21/($D$18*$D$11)</f>
        <v>0.2050772231542935</v>
      </c>
      <c r="T21" s="28">
        <f>IF(Q21/$D$10&gt;$D$19, $D$15*SQRT($D$20*S21*Q21*(2/($D$20+1))^(($D$20+1)/($D$20-1))),$D$15*SQRT(2*S21*Q21*($D$20/($D$20-1))*(($D$10/Q21)^(2/$D$20)-($D$10/Q21)^(($D$20+1)/$D$20))))</f>
        <v>8.5677957775706214E-4</v>
      </c>
      <c r="U21" s="17">
        <f t="shared" ref="U21:U52" si="0">$D$11</f>
        <v>293</v>
      </c>
      <c r="W21" s="3">
        <v>0</v>
      </c>
      <c r="X21" s="7">
        <f t="shared" ref="X21:X52" si="1">$D$9*EXP((-$D$18*$D$11/$D$14)*$D$15*SQRT(($D$20/($D$18*$D$11))*(2/($D$20+1))^(($D$20+1)/($D$20-1)))*P21)</f>
        <v>124802</v>
      </c>
    </row>
    <row r="22" spans="2:24" ht="15.75" customHeight="1" x14ac:dyDescent="0.35">
      <c r="I22" s="3">
        <f t="shared" ref="I22:I110" si="2">I21+0.01</f>
        <v>0.01</v>
      </c>
      <c r="J22" s="7">
        <f>J21*(L22/L21)^$D$20</f>
        <v>110745.09993668036</v>
      </c>
      <c r="K22" s="27">
        <f>K21-M21*(I22-I21)</f>
        <v>1.1550392423077693E-4</v>
      </c>
      <c r="L22" s="26">
        <f>K22/$D$14</f>
        <v>0.19091557724095362</v>
      </c>
      <c r="M22" s="28">
        <f t="shared" ref="M22:M52" si="3">IF(J22/$D$10&gt;$D$19, $D$15*SQRT($D$20*L22*J22*(2/($D$20+1))^(($D$20+1)/($D$20-1))),$D$15*SQRT(2*L22*J22*($D$20/($D$20-1))*(($D$10/J22)^(2/$D$20)-($D$10/J22)^(($D$20+1)/$D$20))))</f>
        <v>7.7872221021899166E-4</v>
      </c>
      <c r="N22" s="9">
        <f>N21*(J22/J21)^(($D$20-1)/$D$20)</f>
        <v>279.28438710817494</v>
      </c>
      <c r="P22" s="3">
        <f t="shared" ref="P22:P110" si="4">P21+0.01</f>
        <v>0.01</v>
      </c>
      <c r="Q22" s="7">
        <f t="shared" ref="Q22:Q53" si="5">S22*$D$18*$D$11</f>
        <v>116183.77460133198</v>
      </c>
      <c r="R22" s="27">
        <f>R21-T21*(P22-P21)</f>
        <v>1.1550392423077693E-4</v>
      </c>
      <c r="S22" s="26">
        <f>R22/$D$14</f>
        <v>0.19091557724095362</v>
      </c>
      <c r="T22" s="28">
        <f t="shared" ref="T22:T52" si="6">IF(Q22/$D$10&gt;$D$19, $D$15*SQRT($D$20*S22*Q22*(2/($D$20+1))^(($D$20+1)/($D$20-1))),$D$15*SQRT(2*S22*Q22*($D$20/($D$20-1))*(($D$10/Q22)^(2/$D$20)-($D$10/Q22)^(($D$20+1)/$D$20))))</f>
        <v>7.9761450413575819E-4</v>
      </c>
      <c r="U22" s="17">
        <f t="shared" si="0"/>
        <v>293</v>
      </c>
      <c r="W22" s="3">
        <f t="shared" ref="W22:W110" si="7">W21+0.01</f>
        <v>0.01</v>
      </c>
      <c r="X22" s="7">
        <f t="shared" si="1"/>
        <v>116474.60831155838</v>
      </c>
    </row>
    <row r="23" spans="2:24" ht="15.75" customHeight="1" x14ac:dyDescent="0.35">
      <c r="B23" s="23" t="s">
        <v>53</v>
      </c>
      <c r="I23" s="3">
        <f t="shared" si="2"/>
        <v>0.02</v>
      </c>
      <c r="J23" s="7">
        <f t="shared" ref="J23:J53" si="8">J22*(L23/L22)^$D$20</f>
        <v>98559.991034130115</v>
      </c>
      <c r="K23" s="27">
        <f>K22-M22*(I23-I22)</f>
        <v>1.0771670212858701E-4</v>
      </c>
      <c r="L23" s="26">
        <f t="shared" ref="L23:L53" si="9">K23/$D$14</f>
        <v>0.1780441357497306</v>
      </c>
      <c r="M23" s="28">
        <f>IF(J23/$D$10&gt;$D$19, $D$15*SQRT($D$20*L23*J23*(2/($D$20+1))^(($D$20+1)/($D$20-1))),$D$15*SQRT(2*L23*J23*($D$20/($D$20-1))*(($D$10/J23)^(2/$D$20)-($D$10/J23)^(($D$20+1)/$D$20))))</f>
        <v>7.0943691675594061E-4</v>
      </c>
      <c r="N23" s="9">
        <f t="shared" ref="N23:N53" si="10">N22*(J23/J22)^(($D$20-1)/$D$20)</f>
        <v>266.52409964311704</v>
      </c>
      <c r="P23" s="3">
        <f t="shared" si="4"/>
        <v>0.02</v>
      </c>
      <c r="Q23" s="7">
        <f>S23*$D$18*$D$11</f>
        <v>108160.68236577229</v>
      </c>
      <c r="R23" s="27">
        <f>R22-T22*(P23-P22)</f>
        <v>1.0752777918941936E-4</v>
      </c>
      <c r="S23" s="26">
        <f t="shared" ref="S23:S53" si="11">R23/$D$14</f>
        <v>0.17773186642879232</v>
      </c>
      <c r="T23" s="28">
        <f t="shared" si="6"/>
        <v>7.4253508571386743E-4</v>
      </c>
      <c r="U23" s="17">
        <f t="shared" si="0"/>
        <v>293</v>
      </c>
      <c r="W23" s="3">
        <f t="shared" si="7"/>
        <v>0.02</v>
      </c>
      <c r="X23" s="7">
        <f t="shared" si="1"/>
        <v>108702.86038149182</v>
      </c>
    </row>
    <row r="24" spans="2:24" ht="15.75" customHeight="1" x14ac:dyDescent="0.35">
      <c r="B24" s="4" t="s">
        <v>18</v>
      </c>
      <c r="C24" s="25" t="s">
        <v>19</v>
      </c>
      <c r="D24" s="4">
        <f>D14*D9/(D18*D11)</f>
        <v>1.2407172000834755E-4</v>
      </c>
      <c r="E24" s="4" t="s">
        <v>20</v>
      </c>
      <c r="F24">
        <f>D24*$D$3</f>
        <v>2.7353099536480313E-4</v>
      </c>
      <c r="G24" s="8" t="s">
        <v>41</v>
      </c>
      <c r="I24" s="3">
        <f t="shared" si="2"/>
        <v>0.03</v>
      </c>
      <c r="J24" s="7">
        <f t="shared" si="8"/>
        <v>87960.478420373329</v>
      </c>
      <c r="K24" s="27">
        <f t="shared" ref="K24:K110" si="12">K23-M23*(I24-I23)</f>
        <v>1.006223329610276E-4</v>
      </c>
      <c r="L24" s="26">
        <f t="shared" si="9"/>
        <v>0.16631790572070679</v>
      </c>
      <c r="M24" s="28">
        <f t="shared" si="3"/>
        <v>6.4775819286564838E-4</v>
      </c>
      <c r="N24" s="9">
        <f t="shared" si="10"/>
        <v>254.6314707850444</v>
      </c>
      <c r="P24" s="3">
        <f t="shared" si="4"/>
        <v>0.03</v>
      </c>
      <c r="Q24" s="7">
        <f t="shared" si="5"/>
        <v>100691.62626168771</v>
      </c>
      <c r="R24" s="27">
        <f t="shared" ref="R24:R110" si="13">R23-T23*(P24-P23)</f>
        <v>1.0010242833228068E-4</v>
      </c>
      <c r="S24" s="26">
        <f t="shared" si="11"/>
        <v>0.16545855922691022</v>
      </c>
      <c r="T24" s="28">
        <f t="shared" si="6"/>
        <v>6.9125918680919133E-4</v>
      </c>
      <c r="U24" s="17">
        <f t="shared" si="0"/>
        <v>293</v>
      </c>
      <c r="W24" s="3">
        <f t="shared" si="7"/>
        <v>0.03</v>
      </c>
      <c r="X24" s="7">
        <f t="shared" si="1"/>
        <v>101449.68097690963</v>
      </c>
    </row>
    <row r="25" spans="2:24" ht="15.75" customHeight="1" x14ac:dyDescent="0.35">
      <c r="C25" s="25"/>
      <c r="I25" s="3">
        <f t="shared" si="2"/>
        <v>0.04</v>
      </c>
      <c r="J25" s="7">
        <f t="shared" si="8"/>
        <v>78709.557372219293</v>
      </c>
      <c r="K25" s="27">
        <f t="shared" si="12"/>
        <v>9.4144751032371125E-5</v>
      </c>
      <c r="L25" s="26">
        <f t="shared" si="9"/>
        <v>0.15561115873119194</v>
      </c>
      <c r="M25" s="28">
        <f t="shared" si="3"/>
        <v>5.9269835619962742E-4</v>
      </c>
      <c r="N25" s="9">
        <f t="shared" si="10"/>
        <v>243.52874852622247</v>
      </c>
      <c r="P25" s="3">
        <f t="shared" si="4"/>
        <v>0.04</v>
      </c>
      <c r="Q25" s="7">
        <f t="shared" si="5"/>
        <v>93738.347220633354</v>
      </c>
      <c r="R25" s="27">
        <f t="shared" si="13"/>
        <v>9.3189836464188772E-5</v>
      </c>
      <c r="S25" s="26">
        <f t="shared" si="11"/>
        <v>0.15403278754411368</v>
      </c>
      <c r="T25" s="28">
        <f t="shared" si="6"/>
        <v>6.4352415467171296E-4</v>
      </c>
      <c r="U25" s="17">
        <f t="shared" si="0"/>
        <v>293</v>
      </c>
      <c r="W25" s="3">
        <f t="shared" si="7"/>
        <v>0.04</v>
      </c>
      <c r="X25" s="7">
        <f t="shared" si="1"/>
        <v>94680.468703370963</v>
      </c>
    </row>
    <row r="26" spans="2:24" ht="15.75" customHeight="1" x14ac:dyDescent="0.35">
      <c r="I26" s="3">
        <f t="shared" si="2"/>
        <v>0.05</v>
      </c>
      <c r="J26" s="7">
        <f t="shared" si="8"/>
        <v>70610.061425618434</v>
      </c>
      <c r="K26" s="27">
        <f t="shared" si="12"/>
        <v>8.8217767470374849E-5</v>
      </c>
      <c r="L26" s="26">
        <f t="shared" si="9"/>
        <v>0.14581449168657001</v>
      </c>
      <c r="M26" s="28">
        <f t="shared" si="3"/>
        <v>5.4341704703887771E-4</v>
      </c>
      <c r="N26" s="9">
        <f t="shared" si="10"/>
        <v>233.14677074814796</v>
      </c>
      <c r="P26" s="3">
        <f t="shared" si="4"/>
        <v>0.05</v>
      </c>
      <c r="Q26" s="7">
        <f t="shared" si="5"/>
        <v>87265.228161275139</v>
      </c>
      <c r="R26" s="27">
        <f t="shared" si="13"/>
        <v>8.6754594917471639E-5</v>
      </c>
      <c r="S26" s="26">
        <f t="shared" si="11"/>
        <v>0.14339602465697793</v>
      </c>
      <c r="T26" s="28">
        <f t="shared" si="6"/>
        <v>5.9908547408608036E-4</v>
      </c>
      <c r="U26" s="17">
        <f t="shared" si="0"/>
        <v>293</v>
      </c>
      <c r="W26" s="3">
        <f t="shared" si="7"/>
        <v>0.05</v>
      </c>
      <c r="X26" s="7">
        <f t="shared" si="1"/>
        <v>88362.930938445643</v>
      </c>
    </row>
    <row r="27" spans="2:24" ht="15.75" customHeight="1" x14ac:dyDescent="0.35">
      <c r="C27" s="25"/>
      <c r="I27" s="3">
        <f t="shared" si="2"/>
        <v>6.0000000000000005E-2</v>
      </c>
      <c r="J27" s="7">
        <f t="shared" si="8"/>
        <v>63497.25241102108</v>
      </c>
      <c r="K27" s="27">
        <f t="shared" si="12"/>
        <v>8.2783596999986064E-5</v>
      </c>
      <c r="L27" s="26">
        <f t="shared" si="9"/>
        <v>0.13683239173551418</v>
      </c>
      <c r="M27" s="28">
        <f t="shared" si="3"/>
        <v>4.9919651543395217E-4</v>
      </c>
      <c r="N27" s="9">
        <f t="shared" si="10"/>
        <v>223.42384351341127</v>
      </c>
      <c r="P27" s="3">
        <f t="shared" si="4"/>
        <v>6.0000000000000005E-2</v>
      </c>
      <c r="Q27" s="7">
        <f t="shared" si="5"/>
        <v>81239.111546476823</v>
      </c>
      <c r="R27" s="27">
        <f t="shared" si="13"/>
        <v>8.0763740176610838E-5</v>
      </c>
      <c r="S27" s="26">
        <f t="shared" si="11"/>
        <v>0.13349378541588569</v>
      </c>
      <c r="T27" s="28">
        <f t="shared" si="6"/>
        <v>5.5771551488076527E-4</v>
      </c>
      <c r="U27" s="17">
        <f t="shared" si="0"/>
        <v>293</v>
      </c>
      <c r="W27" s="3">
        <f t="shared" si="7"/>
        <v>6.0000000000000005E-2</v>
      </c>
      <c r="X27" s="7">
        <f t="shared" si="1"/>
        <v>82466.929779304337</v>
      </c>
    </row>
    <row r="28" spans="2:24" ht="15.75" customHeight="1" x14ac:dyDescent="0.35">
      <c r="I28" s="3">
        <f t="shared" si="2"/>
        <v>7.0000000000000007E-2</v>
      </c>
      <c r="J28" s="7">
        <f t="shared" si="8"/>
        <v>57232.916437200038</v>
      </c>
      <c r="K28" s="27">
        <f t="shared" si="12"/>
        <v>7.7791631845646538E-5</v>
      </c>
      <c r="L28" s="26">
        <f t="shared" si="9"/>
        <v>0.12858120966222569</v>
      </c>
      <c r="M28" s="28">
        <f t="shared" si="3"/>
        <v>4.5942149579194282E-4</v>
      </c>
      <c r="N28" s="9">
        <f t="shared" si="10"/>
        <v>214.30478754596126</v>
      </c>
      <c r="P28" s="3">
        <f t="shared" si="4"/>
        <v>7.0000000000000007E-2</v>
      </c>
      <c r="Q28" s="7">
        <f t="shared" si="5"/>
        <v>75629.12953901643</v>
      </c>
      <c r="R28" s="27">
        <f t="shared" si="13"/>
        <v>7.5186585027803187E-5</v>
      </c>
      <c r="S28" s="26">
        <f t="shared" si="11"/>
        <v>0.12427534715339371</v>
      </c>
      <c r="T28" s="28">
        <f t="shared" si="6"/>
        <v>5.1920236592821153E-4</v>
      </c>
      <c r="U28" s="17">
        <f t="shared" si="0"/>
        <v>293</v>
      </c>
      <c r="W28" s="3">
        <f t="shared" si="7"/>
        <v>7.0000000000000007E-2</v>
      </c>
      <c r="X28" s="7">
        <f t="shared" si="1"/>
        <v>76964.338269428874</v>
      </c>
    </row>
    <row r="29" spans="2:24" ht="15.75" customHeight="1" x14ac:dyDescent="0.35">
      <c r="I29" s="3">
        <f t="shared" si="2"/>
        <v>0.08</v>
      </c>
      <c r="J29" s="7">
        <f t="shared" si="8"/>
        <v>51700.634794652069</v>
      </c>
      <c r="K29" s="27">
        <f t="shared" si="12"/>
        <v>7.3197416887727109E-5</v>
      </c>
      <c r="L29" s="26">
        <f t="shared" si="9"/>
        <v>0.12098746593012746</v>
      </c>
      <c r="M29" s="28">
        <f t="shared" si="3"/>
        <v>4.2356273840500359E-4</v>
      </c>
      <c r="N29" s="9">
        <f>N28*(J29/J28)^(($D$20-1)/$D$20)</f>
        <v>205.74012454967189</v>
      </c>
      <c r="P29" s="3">
        <f t="shared" si="4"/>
        <v>0.08</v>
      </c>
      <c r="Q29" s="7">
        <f t="shared" si="5"/>
        <v>70406.545885931497</v>
      </c>
      <c r="R29" s="27">
        <f t="shared" si="13"/>
        <v>6.999456136852108E-5</v>
      </c>
      <c r="S29" s="26">
        <f t="shared" si="11"/>
        <v>0.1156934898653241</v>
      </c>
      <c r="T29" s="28">
        <f t="shared" si="6"/>
        <v>4.8334874966331952E-4</v>
      </c>
      <c r="U29" s="17">
        <f t="shared" si="0"/>
        <v>293</v>
      </c>
      <c r="W29" s="3">
        <f t="shared" si="7"/>
        <v>0.08</v>
      </c>
      <c r="X29" s="7">
        <f t="shared" si="1"/>
        <v>71828.906218570293</v>
      </c>
    </row>
    <row r="30" spans="2:24" ht="15.75" customHeight="1" x14ac:dyDescent="0.35">
      <c r="I30" s="3">
        <f t="shared" si="2"/>
        <v>0.09</v>
      </c>
      <c r="J30" s="7">
        <f t="shared" si="8"/>
        <v>46801.976797743097</v>
      </c>
      <c r="K30" s="27">
        <f t="shared" si="12"/>
        <v>6.8961789503677081E-5</v>
      </c>
      <c r="L30" s="26">
        <f t="shared" si="9"/>
        <v>0.11398642893169766</v>
      </c>
      <c r="M30" s="28">
        <f t="shared" si="3"/>
        <v>3.9116347156512715E-4</v>
      </c>
      <c r="N30" s="9">
        <f t="shared" si="10"/>
        <v>197.68538030171075</v>
      </c>
      <c r="P30" s="3">
        <f t="shared" si="4"/>
        <v>0.09</v>
      </c>
      <c r="Q30" s="7">
        <f t="shared" si="5"/>
        <v>65544.608721570199</v>
      </c>
      <c r="R30" s="27">
        <f t="shared" si="13"/>
        <v>6.516107387188789E-5</v>
      </c>
      <c r="S30" s="26">
        <f t="shared" si="11"/>
        <v>0.107704254333699</v>
      </c>
      <c r="T30" s="28">
        <f t="shared" si="6"/>
        <v>4.499710115600612E-4</v>
      </c>
      <c r="U30" s="17">
        <f t="shared" si="0"/>
        <v>293</v>
      </c>
      <c r="W30" s="3">
        <f t="shared" si="7"/>
        <v>0.09</v>
      </c>
      <c r="X30" s="7">
        <f t="shared" si="1"/>
        <v>67036.134975846813</v>
      </c>
    </row>
    <row r="31" spans="2:24" ht="15.75" customHeight="1" x14ac:dyDescent="0.35">
      <c r="I31" s="3">
        <f t="shared" si="2"/>
        <v>9.9999999999999992E-2</v>
      </c>
      <c r="J31" s="7">
        <f>J30*(L31/L30)^$D$20</f>
        <v>42453.420031731919</v>
      </c>
      <c r="K31" s="27">
        <f t="shared" si="12"/>
        <v>6.5050154788025817E-5</v>
      </c>
      <c r="L31" s="26">
        <f t="shared" si="9"/>
        <v>0.10752091700500135</v>
      </c>
      <c r="M31" s="28">
        <f t="shared" si="3"/>
        <v>3.6182822401576977E-4</v>
      </c>
      <c r="N31" s="9">
        <f t="shared" si="10"/>
        <v>190.10048566687945</v>
      </c>
      <c r="P31" s="3">
        <f t="shared" si="4"/>
        <v>9.9999999999999992E-2</v>
      </c>
      <c r="Q31" s="7">
        <f t="shared" si="5"/>
        <v>61018.413535355285</v>
      </c>
      <c r="R31" s="27">
        <f t="shared" si="13"/>
        <v>6.0661363756287279E-5</v>
      </c>
      <c r="S31" s="26">
        <f t="shared" si="11"/>
        <v>0.10026671695254097</v>
      </c>
      <c r="T31" s="28">
        <f t="shared" si="6"/>
        <v>4.188981793899737E-4</v>
      </c>
      <c r="U31" s="17">
        <f t="shared" si="0"/>
        <v>293</v>
      </c>
      <c r="W31" s="3">
        <f t="shared" si="7"/>
        <v>9.9999999999999992E-2</v>
      </c>
      <c r="X31" s="7">
        <f t="shared" si="1"/>
        <v>62563.160558584932</v>
      </c>
    </row>
    <row r="32" spans="2:24" ht="15.75" customHeight="1" x14ac:dyDescent="0.35">
      <c r="I32" s="3">
        <f t="shared" si="2"/>
        <v>0.10999999999999999</v>
      </c>
      <c r="J32" s="7">
        <f t="shared" si="8"/>
        <v>38583.847529471444</v>
      </c>
      <c r="K32" s="27">
        <f t="shared" si="12"/>
        <v>6.1431872547868121E-5</v>
      </c>
      <c r="L32" s="26">
        <f t="shared" si="9"/>
        <v>0.1015402852030878</v>
      </c>
      <c r="M32" s="28">
        <f t="shared" si="3"/>
        <v>3.3521355759667581E-4</v>
      </c>
      <c r="N32" s="9">
        <f t="shared" si="10"/>
        <v>182.94926004907788</v>
      </c>
      <c r="P32" s="3">
        <f t="shared" si="4"/>
        <v>0.10999999999999999</v>
      </c>
      <c r="Q32" s="7">
        <f t="shared" si="5"/>
        <v>56804.775602334761</v>
      </c>
      <c r="R32" s="27">
        <f t="shared" si="13"/>
        <v>5.6472381962387545E-5</v>
      </c>
      <c r="S32" s="26">
        <f t="shared" si="11"/>
        <v>9.3342780103119916E-2</v>
      </c>
      <c r="T32" s="28">
        <f t="shared" si="6"/>
        <v>3.8997108744373517E-4</v>
      </c>
      <c r="U32" s="17">
        <f t="shared" si="0"/>
        <v>293</v>
      </c>
      <c r="W32" s="3">
        <f t="shared" si="7"/>
        <v>0.10999999999999999</v>
      </c>
      <c r="X32" s="7">
        <f t="shared" si="1"/>
        <v>58388.644579368258</v>
      </c>
    </row>
    <row r="33" spans="3:24" ht="15.75" customHeight="1" x14ac:dyDescent="0.35">
      <c r="I33" s="3">
        <f t="shared" si="2"/>
        <v>0.11999999999999998</v>
      </c>
      <c r="J33" s="7">
        <f t="shared" si="8"/>
        <v>35132.504825061653</v>
      </c>
      <c r="K33" s="27">
        <f t="shared" si="12"/>
        <v>5.8079736971901363E-5</v>
      </c>
      <c r="L33" s="26">
        <f t="shared" si="9"/>
        <v>9.5999565242812182E-2</v>
      </c>
      <c r="M33" s="28">
        <f t="shared" si="3"/>
        <v>3.1102035289058417E-4</v>
      </c>
      <c r="N33" s="9">
        <f t="shared" si="10"/>
        <v>176.19896450752421</v>
      </c>
      <c r="P33" s="3">
        <f t="shared" si="4"/>
        <v>0.11999999999999998</v>
      </c>
      <c r="Q33" s="7">
        <f t="shared" si="5"/>
        <v>52882.111223064559</v>
      </c>
      <c r="R33" s="27">
        <f t="shared" si="13"/>
        <v>5.2572671087950195E-5</v>
      </c>
      <c r="S33" s="26">
        <f t="shared" si="11"/>
        <v>8.6896977004876363E-2</v>
      </c>
      <c r="T33" s="28">
        <f t="shared" si="6"/>
        <v>3.6304156122978198E-4</v>
      </c>
      <c r="U33" s="17">
        <f t="shared" si="0"/>
        <v>293</v>
      </c>
      <c r="W33" s="3">
        <f t="shared" si="7"/>
        <v>0.11999999999999998</v>
      </c>
      <c r="X33" s="7">
        <f t="shared" si="1"/>
        <v>54492.672450960039</v>
      </c>
    </row>
    <row r="34" spans="3:24" ht="15.75" customHeight="1" x14ac:dyDescent="0.35">
      <c r="I34" s="3">
        <f t="shared" si="2"/>
        <v>0.12999999999999998</v>
      </c>
      <c r="J34" s="7">
        <f t="shared" si="8"/>
        <v>32047.32533884958</v>
      </c>
      <c r="K34" s="27">
        <f t="shared" si="12"/>
        <v>5.4969533442995521E-5</v>
      </c>
      <c r="L34" s="26">
        <f t="shared" si="9"/>
        <v>9.0858732963628966E-2</v>
      </c>
      <c r="M34" s="28">
        <f t="shared" si="3"/>
        <v>2.8898736302308581E-4</v>
      </c>
      <c r="N34" s="9">
        <f t="shared" si="10"/>
        <v>169.8199139575876</v>
      </c>
      <c r="P34" s="3">
        <f t="shared" si="4"/>
        <v>0.12999999999999998</v>
      </c>
      <c r="Q34" s="7">
        <f t="shared" si="5"/>
        <v>49230.32716449337</v>
      </c>
      <c r="R34" s="27">
        <f t="shared" si="13"/>
        <v>4.8942255475652379E-5</v>
      </c>
      <c r="S34" s="26">
        <f t="shared" si="11"/>
        <v>8.0896290042400634E-2</v>
      </c>
      <c r="T34" s="28">
        <f t="shared" si="6"/>
        <v>3.3797165847371561E-4</v>
      </c>
      <c r="U34" s="17">
        <f t="shared" si="0"/>
        <v>293</v>
      </c>
      <c r="W34" s="3">
        <f t="shared" si="7"/>
        <v>0.12999999999999998</v>
      </c>
      <c r="X34" s="7">
        <f t="shared" si="1"/>
        <v>50856.658383484377</v>
      </c>
    </row>
    <row r="35" spans="3:24" ht="15.75" customHeight="1" x14ac:dyDescent="0.35">
      <c r="I35" s="3">
        <f t="shared" si="2"/>
        <v>0.13999999999999999</v>
      </c>
      <c r="J35" s="7">
        <f t="shared" si="8"/>
        <v>29283.552126949377</v>
      </c>
      <c r="K35" s="27">
        <f t="shared" si="12"/>
        <v>5.2079659812764661E-5</v>
      </c>
      <c r="L35" s="26">
        <f t="shared" si="9"/>
        <v>8.6082082335148205E-2</v>
      </c>
      <c r="M35" s="28">
        <f t="shared" si="3"/>
        <v>2.6888580737235084E-4</v>
      </c>
      <c r="N35" s="9">
        <f t="shared" si="10"/>
        <v>163.78513965670695</v>
      </c>
      <c r="P35" s="3">
        <f t="shared" si="4"/>
        <v>0.13999999999999999</v>
      </c>
      <c r="Q35" s="7">
        <f t="shared" si="5"/>
        <v>45830.717735527702</v>
      </c>
      <c r="R35" s="27">
        <f t="shared" si="13"/>
        <v>4.5562538890915217E-5</v>
      </c>
      <c r="S35" s="26">
        <f t="shared" si="11"/>
        <v>7.5309981637876403E-2</v>
      </c>
      <c r="T35" s="28">
        <f t="shared" si="6"/>
        <v>3.146329625306367E-4</v>
      </c>
      <c r="U35" s="17">
        <f t="shared" si="0"/>
        <v>293</v>
      </c>
      <c r="W35" s="3">
        <f t="shared" si="7"/>
        <v>0.13999999999999999</v>
      </c>
      <c r="X35" s="7">
        <f t="shared" si="1"/>
        <v>47463.256720654106</v>
      </c>
    </row>
    <row r="36" spans="3:24" ht="15.75" customHeight="1" x14ac:dyDescent="0.35">
      <c r="I36" s="3">
        <f t="shared" si="2"/>
        <v>0.15</v>
      </c>
      <c r="J36" s="7">
        <f t="shared" si="8"/>
        <v>26802.599139836369</v>
      </c>
      <c r="K36" s="27">
        <f t="shared" si="12"/>
        <v>4.939080173904115E-5</v>
      </c>
      <c r="L36" s="26">
        <f t="shared" si="9"/>
        <v>8.1637688824861415E-2</v>
      </c>
      <c r="M36" s="28">
        <f t="shared" si="3"/>
        <v>2.5051482146520241E-4</v>
      </c>
      <c r="N36" s="9">
        <f t="shared" si="10"/>
        <v>158.07009462855999</v>
      </c>
      <c r="P36" s="3">
        <f t="shared" si="4"/>
        <v>0.15</v>
      </c>
      <c r="Q36" s="7">
        <f t="shared" si="5"/>
        <v>42665.868970063115</v>
      </c>
      <c r="R36" s="27">
        <f t="shared" si="13"/>
        <v>4.2416209265608845E-5</v>
      </c>
      <c r="S36" s="26">
        <f t="shared" si="11"/>
        <v>7.0109436802659256E-2</v>
      </c>
      <c r="T36" s="28">
        <f t="shared" si="6"/>
        <v>2.9290592459102271E-4</v>
      </c>
      <c r="U36" s="17">
        <f t="shared" si="0"/>
        <v>293</v>
      </c>
      <c r="W36" s="3">
        <f t="shared" si="7"/>
        <v>0.15</v>
      </c>
      <c r="X36" s="7">
        <f t="shared" si="1"/>
        <v>44296.279192073263</v>
      </c>
    </row>
    <row r="37" spans="3:24" ht="15.75" customHeight="1" x14ac:dyDescent="0.35">
      <c r="I37" s="3">
        <f t="shared" si="2"/>
        <v>0.16</v>
      </c>
      <c r="J37" s="7">
        <f t="shared" si="8"/>
        <v>24571.106859687839</v>
      </c>
      <c r="K37" s="27">
        <f t="shared" si="12"/>
        <v>4.6885653524389121E-5</v>
      </c>
      <c r="L37" s="26">
        <f t="shared" si="9"/>
        <v>7.74969479741969E-2</v>
      </c>
      <c r="M37" s="28">
        <f t="shared" si="3"/>
        <v>2.3369761452319302E-4</v>
      </c>
      <c r="N37" s="9">
        <f t="shared" si="10"/>
        <v>152.65239586883669</v>
      </c>
      <c r="P37" s="3">
        <f t="shared" si="4"/>
        <v>0.16</v>
      </c>
      <c r="Q37" s="7">
        <f t="shared" si="5"/>
        <v>39719.569426674061</v>
      </c>
      <c r="R37" s="27">
        <f t="shared" si="13"/>
        <v>3.9487150019698612E-5</v>
      </c>
      <c r="S37" s="26">
        <f t="shared" si="11"/>
        <v>6.5268016561485315E-2</v>
      </c>
      <c r="T37" s="28">
        <f t="shared" si="6"/>
        <v>2.726792513107011E-4</v>
      </c>
      <c r="U37" s="17">
        <f t="shared" si="0"/>
        <v>293</v>
      </c>
      <c r="W37" s="3">
        <f t="shared" si="7"/>
        <v>0.16</v>
      </c>
      <c r="X37" s="7">
        <f t="shared" si="1"/>
        <v>41340.617686865327</v>
      </c>
    </row>
    <row r="38" spans="3:24" ht="15.75" customHeight="1" x14ac:dyDescent="0.35">
      <c r="I38" s="3">
        <f t="shared" si="2"/>
        <v>0.17</v>
      </c>
      <c r="J38" s="7">
        <f t="shared" si="8"/>
        <v>22560.15633003314</v>
      </c>
      <c r="K38" s="27">
        <f t="shared" si="12"/>
        <v>4.4548677379157188E-5</v>
      </c>
      <c r="L38" s="26">
        <f t="shared" si="9"/>
        <v>7.3634177486210234E-2</v>
      </c>
      <c r="M38" s="28">
        <f t="shared" si="3"/>
        <v>2.1827821406484183E-4</v>
      </c>
      <c r="N38" s="9">
        <f t="shared" si="10"/>
        <v>147.5115981550486</v>
      </c>
      <c r="P38" s="3">
        <f t="shared" si="4"/>
        <v>0.17</v>
      </c>
      <c r="Q38" s="7">
        <f t="shared" si="5"/>
        <v>36976.727148047758</v>
      </c>
      <c r="R38" s="27">
        <f t="shared" si="13"/>
        <v>3.6760357506591599E-5</v>
      </c>
      <c r="S38" s="26">
        <f t="shared" si="11"/>
        <v>6.0760921498498516E-2</v>
      </c>
      <c r="T38" s="28">
        <f t="shared" si="6"/>
        <v>2.5384933472814901E-4</v>
      </c>
      <c r="U38" s="17">
        <f t="shared" si="0"/>
        <v>293</v>
      </c>
      <c r="W38" s="3">
        <f t="shared" si="7"/>
        <v>0.17</v>
      </c>
      <c r="X38" s="7">
        <f t="shared" si="1"/>
        <v>38582.172180217633</v>
      </c>
    </row>
    <row r="39" spans="3:24" ht="15.75" customHeight="1" x14ac:dyDescent="0.35">
      <c r="I39" s="3">
        <f t="shared" si="2"/>
        <v>0.18000000000000002</v>
      </c>
      <c r="J39" s="7">
        <f t="shared" si="8"/>
        <v>20744.612756955154</v>
      </c>
      <c r="K39" s="27">
        <f t="shared" si="12"/>
        <v>4.2365895238508771E-5</v>
      </c>
      <c r="L39" s="26">
        <f t="shared" si="9"/>
        <v>7.00262731215021E-2</v>
      </c>
      <c r="M39" s="28">
        <f t="shared" si="3"/>
        <v>2.0411869926033769E-4</v>
      </c>
      <c r="N39" s="9">
        <f t="shared" si="10"/>
        <v>142.62899509136096</v>
      </c>
      <c r="P39" s="3">
        <f t="shared" si="4"/>
        <v>0.18000000000000002</v>
      </c>
      <c r="Q39" s="7">
        <f t="shared" si="5"/>
        <v>34423.292354799865</v>
      </c>
      <c r="R39" s="27">
        <f t="shared" si="13"/>
        <v>3.4221864159310106E-5</v>
      </c>
      <c r="S39" s="26">
        <f t="shared" si="11"/>
        <v>5.6565064726132409E-2</v>
      </c>
      <c r="T39" s="28">
        <f t="shared" si="6"/>
        <v>2.363197215489602E-4</v>
      </c>
      <c r="U39" s="17">
        <f t="shared" si="0"/>
        <v>293</v>
      </c>
      <c r="W39" s="3">
        <f t="shared" si="7"/>
        <v>0.18000000000000002</v>
      </c>
      <c r="X39" s="7">
        <f t="shared" si="1"/>
        <v>36007.783469014532</v>
      </c>
    </row>
    <row r="40" spans="3:24" ht="15.75" customHeight="1" x14ac:dyDescent="0.35">
      <c r="I40" s="3">
        <f t="shared" si="2"/>
        <v>0.19000000000000003</v>
      </c>
      <c r="J40" s="7">
        <f t="shared" si="8"/>
        <v>19102.575502832362</v>
      </c>
      <c r="K40" s="27">
        <f t="shared" si="12"/>
        <v>4.0324708245905393E-5</v>
      </c>
      <c r="L40" s="26">
        <f t="shared" si="9"/>
        <v>6.6652410323810571E-2</v>
      </c>
      <c r="M40" s="28">
        <f t="shared" si="3"/>
        <v>1.9109684259374139E-4</v>
      </c>
      <c r="N40" s="9">
        <f t="shared" si="10"/>
        <v>137.98744368966413</v>
      </c>
      <c r="P40" s="3">
        <f t="shared" si="4"/>
        <v>0.19000000000000003</v>
      </c>
      <c r="Q40" s="7">
        <f t="shared" si="5"/>
        <v>32046.185477683222</v>
      </c>
      <c r="R40" s="27">
        <f t="shared" si="13"/>
        <v>3.1858666943820503E-5</v>
      </c>
      <c r="S40" s="26">
        <f t="shared" si="11"/>
        <v>5.2658953626149592E-2</v>
      </c>
      <c r="T40" s="28">
        <f t="shared" si="6"/>
        <v>2.200006190789725E-4</v>
      </c>
      <c r="U40" s="17">
        <f t="shared" si="0"/>
        <v>293</v>
      </c>
      <c r="W40" s="3">
        <f t="shared" si="7"/>
        <v>0.19000000000000003</v>
      </c>
      <c r="X40" s="7">
        <f t="shared" si="1"/>
        <v>33605.17039567374</v>
      </c>
    </row>
    <row r="41" spans="3:24" ht="15.75" customHeight="1" x14ac:dyDescent="0.35">
      <c r="I41" s="3">
        <f t="shared" si="2"/>
        <v>0.20000000000000004</v>
      </c>
      <c r="J41" s="7">
        <f t="shared" si="8"/>
        <v>17614.915755529786</v>
      </c>
      <c r="K41" s="27">
        <f t="shared" si="12"/>
        <v>3.8413739819967976E-5</v>
      </c>
      <c r="L41" s="26">
        <f t="shared" si="9"/>
        <v>6.3493784826393354E-2</v>
      </c>
      <c r="M41" s="28">
        <f t="shared" si="3"/>
        <v>1.7910409375598447E-4</v>
      </c>
      <c r="N41" s="9">
        <f t="shared" si="10"/>
        <v>133.57120934566649</v>
      </c>
      <c r="P41" s="3">
        <f t="shared" si="4"/>
        <v>0.20000000000000004</v>
      </c>
      <c r="Q41" s="7">
        <f t="shared" si="5"/>
        <v>29833.230159545725</v>
      </c>
      <c r="R41" s="27">
        <f t="shared" si="13"/>
        <v>2.9658660753030774E-5</v>
      </c>
      <c r="S41" s="26">
        <f t="shared" si="11"/>
        <v>4.9022579757075663E-2</v>
      </c>
      <c r="T41" s="28">
        <f t="shared" si="6"/>
        <v>2.0480843527527471E-4</v>
      </c>
      <c r="U41" s="17">
        <f t="shared" si="0"/>
        <v>293</v>
      </c>
      <c r="W41" s="3">
        <f t="shared" si="7"/>
        <v>0.20000000000000004</v>
      </c>
      <c r="X41" s="7">
        <f t="shared" si="1"/>
        <v>31362.87126071117</v>
      </c>
    </row>
    <row r="42" spans="3:24" ht="15.75" customHeight="1" x14ac:dyDescent="0.35">
      <c r="I42" s="3">
        <f t="shared" si="2"/>
        <v>0.21000000000000005</v>
      </c>
      <c r="J42" s="7">
        <f t="shared" si="8"/>
        <v>16264.886700065266</v>
      </c>
      <c r="K42" s="27">
        <f t="shared" si="12"/>
        <v>3.6622698882408132E-5</v>
      </c>
      <c r="L42" s="26">
        <f t="shared" si="9"/>
        <v>6.0533386582492785E-2</v>
      </c>
      <c r="M42" s="28">
        <f t="shared" si="3"/>
        <v>1.6804385129860446E-4</v>
      </c>
      <c r="N42" s="9">
        <f t="shared" si="10"/>
        <v>129.36582853423593</v>
      </c>
      <c r="P42" s="3">
        <f t="shared" si="4"/>
        <v>0.21000000000000005</v>
      </c>
      <c r="Q42" s="7">
        <f t="shared" si="5"/>
        <v>27773.090883850575</v>
      </c>
      <c r="R42" s="27">
        <f t="shared" si="13"/>
        <v>2.7610576400278027E-5</v>
      </c>
      <c r="S42" s="26">
        <f t="shared" si="11"/>
        <v>4.5637316364095917E-2</v>
      </c>
      <c r="T42" s="28">
        <f t="shared" si="6"/>
        <v>1.9066535055907761E-4</v>
      </c>
      <c r="U42" s="17">
        <f t="shared" si="0"/>
        <v>293</v>
      </c>
      <c r="W42" s="3">
        <f t="shared" si="7"/>
        <v>0.21000000000000005</v>
      </c>
      <c r="X42" s="7">
        <f t="shared" si="1"/>
        <v>29270.18914454227</v>
      </c>
    </row>
    <row r="43" spans="3:24" ht="15.75" customHeight="1" x14ac:dyDescent="0.35">
      <c r="I43" s="3">
        <f t="shared" si="2"/>
        <v>0.22000000000000006</v>
      </c>
      <c r="J43" s="7">
        <f t="shared" si="8"/>
        <v>15037.793846633493</v>
      </c>
      <c r="K43" s="27">
        <f t="shared" si="12"/>
        <v>3.4942260369422086E-5</v>
      </c>
      <c r="L43" s="26">
        <f t="shared" si="9"/>
        <v>5.7755802263507586E-2</v>
      </c>
      <c r="M43" s="28">
        <f t="shared" si="3"/>
        <v>1.5782997699037265E-4</v>
      </c>
      <c r="N43" s="9">
        <f t="shared" si="10"/>
        <v>125.35798693805278</v>
      </c>
      <c r="P43" s="3">
        <f t="shared" si="4"/>
        <v>0.22000000000000006</v>
      </c>
      <c r="Q43" s="7">
        <f t="shared" si="5"/>
        <v>25855.21491027069</v>
      </c>
      <c r="R43" s="27">
        <f t="shared" si="13"/>
        <v>2.5703922894687248E-5</v>
      </c>
      <c r="S43" s="26">
        <f t="shared" si="11"/>
        <v>4.2485822966425203E-2</v>
      </c>
      <c r="T43" s="28">
        <f t="shared" si="6"/>
        <v>1.7749891919712678E-4</v>
      </c>
      <c r="U43" s="17">
        <f t="shared" si="0"/>
        <v>293</v>
      </c>
      <c r="W43" s="3">
        <f t="shared" si="7"/>
        <v>0.22000000000000006</v>
      </c>
      <c r="X43" s="7">
        <f t="shared" si="1"/>
        <v>27317.140877676546</v>
      </c>
    </row>
    <row r="44" spans="3:24" ht="15.75" customHeight="1" x14ac:dyDescent="0.35">
      <c r="C44" s="25"/>
      <c r="I44" s="3">
        <f t="shared" si="2"/>
        <v>0.23000000000000007</v>
      </c>
      <c r="J44" s="7">
        <f t="shared" si="8"/>
        <v>13920.715432694369</v>
      </c>
      <c r="K44" s="27">
        <f t="shared" si="12"/>
        <v>3.3363960599518358E-5</v>
      </c>
      <c r="L44" s="26">
        <f t="shared" si="9"/>
        <v>5.5147042313253486E-2</v>
      </c>
      <c r="M44" s="28">
        <f t="shared" si="3"/>
        <v>1.4838551548021671E-4</v>
      </c>
      <c r="N44" s="9">
        <f t="shared" si="10"/>
        <v>121.53541105119537</v>
      </c>
      <c r="P44" s="3">
        <f t="shared" si="4"/>
        <v>0.23000000000000007</v>
      </c>
      <c r="Q44" s="7">
        <f t="shared" si="5"/>
        <v>24069.778219931475</v>
      </c>
      <c r="R44" s="27">
        <f t="shared" si="13"/>
        <v>2.3928933702715979E-5</v>
      </c>
      <c r="S44" s="26">
        <f t="shared" si="11"/>
        <v>3.9551956533414846E-2</v>
      </c>
      <c r="T44" s="28">
        <f t="shared" si="6"/>
        <v>1.6524169820979646E-4</v>
      </c>
      <c r="U44" s="17">
        <f t="shared" si="0"/>
        <v>293</v>
      </c>
      <c r="W44" s="3">
        <f t="shared" si="7"/>
        <v>0.23000000000000007</v>
      </c>
      <c r="X44" s="7">
        <f t="shared" si="1"/>
        <v>25494.409415867016</v>
      </c>
    </row>
    <row r="45" spans="3:24" ht="15.75" customHeight="1" x14ac:dyDescent="0.35">
      <c r="C45" s="25"/>
      <c r="I45" s="3">
        <f t="shared" si="2"/>
        <v>0.24000000000000007</v>
      </c>
      <c r="J45" s="7">
        <f t="shared" si="8"/>
        <v>12902.264636797885</v>
      </c>
      <c r="K45" s="27">
        <f t="shared" si="12"/>
        <v>3.1880105444716191E-5</v>
      </c>
      <c r="L45" s="26">
        <f t="shared" si="9"/>
        <v>5.2694389164820152E-2</v>
      </c>
      <c r="M45" s="28">
        <f t="shared" si="3"/>
        <v>1.3964158812835198E-4</v>
      </c>
      <c r="N45" s="9">
        <f t="shared" si="10"/>
        <v>117.88677157535595</v>
      </c>
      <c r="P45" s="3">
        <f t="shared" si="4"/>
        <v>0.24000000000000007</v>
      </c>
      <c r="Q45" s="7">
        <f t="shared" si="5"/>
        <v>22407.635193414906</v>
      </c>
      <c r="R45" s="27">
        <f t="shared" si="13"/>
        <v>2.2276516720618013E-5</v>
      </c>
      <c r="S45" s="26">
        <f t="shared" si="11"/>
        <v>3.6820688794409938E-2</v>
      </c>
      <c r="T45" s="28">
        <f t="shared" si="6"/>
        <v>1.5383090190500398E-4</v>
      </c>
      <c r="U45" s="17">
        <f t="shared" si="0"/>
        <v>293</v>
      </c>
      <c r="W45" s="3">
        <f t="shared" si="7"/>
        <v>0.24000000000000007</v>
      </c>
      <c r="X45" s="7">
        <f t="shared" si="1"/>
        <v>23793.299393019468</v>
      </c>
    </row>
    <row r="46" spans="3:24" ht="15.75" customHeight="1" x14ac:dyDescent="0.35">
      <c r="C46" s="25"/>
      <c r="I46" s="3">
        <f t="shared" si="2"/>
        <v>0.25000000000000006</v>
      </c>
      <c r="J46" s="7">
        <f t="shared" si="8"/>
        <v>11972.386810427523</v>
      </c>
      <c r="K46" s="27">
        <f t="shared" si="12"/>
        <v>3.0483689563432673E-5</v>
      </c>
      <c r="L46" s="26">
        <f t="shared" si="9"/>
        <v>5.0386263741211031E-2</v>
      </c>
      <c r="M46" s="28">
        <f t="shared" si="3"/>
        <v>1.3153643499794426E-4</v>
      </c>
      <c r="N46" s="9">
        <f t="shared" si="10"/>
        <v>114.40159715976725</v>
      </c>
      <c r="P46" s="3">
        <f t="shared" si="4"/>
        <v>0.25000000000000006</v>
      </c>
      <c r="Q46" s="7">
        <f t="shared" si="5"/>
        <v>20860.271763758527</v>
      </c>
      <c r="R46" s="27">
        <f t="shared" si="13"/>
        <v>2.0738207701567974E-5</v>
      </c>
      <c r="S46" s="26">
        <f t="shared" si="11"/>
        <v>3.427802925879004E-2</v>
      </c>
      <c r="T46" s="28">
        <f t="shared" si="6"/>
        <v>1.432080802683498E-4</v>
      </c>
      <c r="U46" s="17">
        <f t="shared" si="0"/>
        <v>293</v>
      </c>
      <c r="W46" s="3">
        <f t="shared" si="7"/>
        <v>0.25000000000000006</v>
      </c>
      <c r="X46" s="7">
        <f t="shared" si="1"/>
        <v>22205.695639826146</v>
      </c>
    </row>
    <row r="47" spans="3:24" ht="15.75" customHeight="1" x14ac:dyDescent="0.35">
      <c r="C47" s="25"/>
      <c r="D47">
        <f>-1*LN(435/D9)/(D15*SQRT(D20*D18*D11*(2/($D$20+1))^(($D$20+1)/($D$20-1))))</f>
        <v>1354.5610576050656</v>
      </c>
      <c r="E47" s="4" t="s">
        <v>57</v>
      </c>
      <c r="I47" s="3">
        <f t="shared" si="2"/>
        <v>0.26000000000000006</v>
      </c>
      <c r="J47" s="7">
        <f t="shared" si="8"/>
        <v>11122.186123514128</v>
      </c>
      <c r="K47" s="27">
        <f t="shared" si="12"/>
        <v>2.9168325213453229E-5</v>
      </c>
      <c r="L47" s="26">
        <f t="shared" si="9"/>
        <v>4.8212107790831786E-2</v>
      </c>
      <c r="M47" s="28">
        <f t="shared" si="3"/>
        <v>1.2401458321941811E-4</v>
      </c>
      <c r="N47" s="9">
        <f t="shared" si="10"/>
        <v>111.07019723377671</v>
      </c>
      <c r="P47" s="3">
        <f t="shared" si="4"/>
        <v>0.26000000000000006</v>
      </c>
      <c r="Q47" s="7">
        <f t="shared" si="5"/>
        <v>19419.761804482703</v>
      </c>
      <c r="R47" s="27">
        <f t="shared" si="13"/>
        <v>1.9306126898884475E-5</v>
      </c>
      <c r="S47" s="26">
        <f t="shared" si="11"/>
        <v>3.1910953551875169E-2</v>
      </c>
      <c r="T47" s="28">
        <f t="shared" si="6"/>
        <v>1.3331881956208562E-4</v>
      </c>
      <c r="U47" s="17">
        <f t="shared" si="0"/>
        <v>293</v>
      </c>
      <c r="W47" s="3">
        <f t="shared" si="7"/>
        <v>0.26000000000000006</v>
      </c>
      <c r="X47" s="7">
        <f t="shared" si="1"/>
        <v>20724.024470236291</v>
      </c>
    </row>
    <row r="48" spans="3:24" ht="15.75" customHeight="1" x14ac:dyDescent="0.35">
      <c r="C48" s="25"/>
      <c r="I48" s="3">
        <f t="shared" si="2"/>
        <v>0.27000000000000007</v>
      </c>
      <c r="J48" s="7">
        <f t="shared" si="8"/>
        <v>10343.776985860693</v>
      </c>
      <c r="K48" s="27">
        <f t="shared" si="12"/>
        <v>2.7928179381259047E-5</v>
      </c>
      <c r="L48" s="26">
        <f t="shared" si="9"/>
        <v>4.6162279969023223E-2</v>
      </c>
      <c r="M48" s="28">
        <f t="shared" si="3"/>
        <v>1.1702612342158983E-4</v>
      </c>
      <c r="N48" s="9">
        <f t="shared" si="10"/>
        <v>107.88359284920968</v>
      </c>
      <c r="P48" s="3">
        <f t="shared" si="4"/>
        <v>0.27000000000000007</v>
      </c>
      <c r="Q48" s="7">
        <f t="shared" si="5"/>
        <v>18078.726529250929</v>
      </c>
      <c r="R48" s="27">
        <f t="shared" si="13"/>
        <v>1.7972938703263618E-5</v>
      </c>
      <c r="S48" s="26">
        <f t="shared" si="11"/>
        <v>2.9707336699609288E-2</v>
      </c>
      <c r="T48" s="28">
        <f t="shared" si="6"/>
        <v>1.241124635992773E-4</v>
      </c>
      <c r="U48" s="17">
        <f t="shared" si="0"/>
        <v>293</v>
      </c>
      <c r="W48" s="3">
        <f t="shared" si="7"/>
        <v>0.27000000000000007</v>
      </c>
      <c r="X48" s="7">
        <f t="shared" si="1"/>
        <v>19341.217551080299</v>
      </c>
    </row>
    <row r="49" spans="3:24" ht="15.75" customHeight="1" x14ac:dyDescent="0.35">
      <c r="C49" s="25"/>
      <c r="I49" s="3">
        <f t="shared" si="2"/>
        <v>0.28000000000000008</v>
      </c>
      <c r="J49" s="7">
        <f t="shared" si="8"/>
        <v>9630.1563949081901</v>
      </c>
      <c r="K49" s="27">
        <f t="shared" si="12"/>
        <v>2.6757918147043147E-5</v>
      </c>
      <c r="L49" s="26">
        <f t="shared" si="9"/>
        <v>4.4227963879410165E-2</v>
      </c>
      <c r="M49" s="28">
        <f t="shared" si="3"/>
        <v>1.1052607880614955E-4</v>
      </c>
      <c r="N49" s="9">
        <f t="shared" si="10"/>
        <v>104.83345459304412</v>
      </c>
      <c r="P49" s="3">
        <f t="shared" si="4"/>
        <v>0.28000000000000008</v>
      </c>
      <c r="Q49" s="7">
        <f t="shared" si="5"/>
        <v>16830.296695194069</v>
      </c>
      <c r="R49" s="27">
        <f t="shared" si="13"/>
        <v>1.6731814067270845E-5</v>
      </c>
      <c r="S49" s="26">
        <f t="shared" si="11"/>
        <v>2.7655891020282389E-2</v>
      </c>
      <c r="T49" s="28">
        <f t="shared" si="6"/>
        <v>1.1554185426543206E-4</v>
      </c>
      <c r="U49" s="17">
        <f t="shared" si="0"/>
        <v>293</v>
      </c>
      <c r="W49" s="3">
        <f t="shared" si="7"/>
        <v>0.28000000000000008</v>
      </c>
      <c r="X49" s="7">
        <f t="shared" si="1"/>
        <v>18050.678182486783</v>
      </c>
    </row>
    <row r="50" spans="3:24" ht="15.75" customHeight="1" x14ac:dyDescent="0.35">
      <c r="C50" s="25"/>
      <c r="I50" s="3">
        <f t="shared" si="2"/>
        <v>0.29000000000000009</v>
      </c>
      <c r="J50" s="7">
        <f t="shared" si="8"/>
        <v>8975.0940050892914</v>
      </c>
      <c r="K50" s="27">
        <f t="shared" si="12"/>
        <v>2.5652657358981652E-5</v>
      </c>
      <c r="L50" s="26">
        <f t="shared" si="9"/>
        <v>4.2401086543771331E-2</v>
      </c>
      <c r="M50" s="28">
        <f t="shared" si="3"/>
        <v>1.0447385383516884E-4</v>
      </c>
      <c r="N50" s="9">
        <f t="shared" si="10"/>
        <v>101.91204675345627</v>
      </c>
      <c r="P50" s="3">
        <f t="shared" si="4"/>
        <v>0.29000000000000009</v>
      </c>
      <c r="Q50" s="7">
        <f t="shared" si="5"/>
        <v>15668.077416291168</v>
      </c>
      <c r="R50" s="27">
        <f t="shared" si="13"/>
        <v>1.5576395524616522E-5</v>
      </c>
      <c r="S50" s="26">
        <f t="shared" si="11"/>
        <v>2.5746108305151279E-2</v>
      </c>
      <c r="T50" s="28">
        <f t="shared" si="6"/>
        <v>1.0756308995845343E-4</v>
      </c>
      <c r="U50" s="17">
        <f t="shared" si="0"/>
        <v>293</v>
      </c>
      <c r="W50" s="3">
        <f t="shared" si="7"/>
        <v>0.29000000000000009</v>
      </c>
      <c r="X50" s="7">
        <f t="shared" si="1"/>
        <v>16846.249828233042</v>
      </c>
    </row>
    <row r="51" spans="3:24" ht="15.75" customHeight="1" x14ac:dyDescent="0.35">
      <c r="C51" s="25"/>
      <c r="I51" s="3">
        <f t="shared" si="2"/>
        <v>0.3000000000000001</v>
      </c>
      <c r="J51" s="7">
        <f t="shared" si="8"/>
        <v>8373.0372432085678</v>
      </c>
      <c r="K51" s="27">
        <f t="shared" si="12"/>
        <v>2.4607918820629963E-5</v>
      </c>
      <c r="L51" s="26">
        <f t="shared" si="9"/>
        <v>4.0674245984512337E-2</v>
      </c>
      <c r="M51" s="28">
        <f t="shared" si="3"/>
        <v>9.8832751494141768E-5</v>
      </c>
      <c r="N51" s="9">
        <f t="shared" si="10"/>
        <v>99.112177027283366</v>
      </c>
      <c r="P51" s="3">
        <f t="shared" si="4"/>
        <v>0.3000000000000001</v>
      </c>
      <c r="Q51" s="7">
        <f t="shared" si="5"/>
        <v>14586.115406568744</v>
      </c>
      <c r="R51" s="27">
        <f t="shared" si="13"/>
        <v>1.4500764625031987E-5</v>
      </c>
      <c r="S51" s="26">
        <f t="shared" si="11"/>
        <v>2.3968205991788408E-2</v>
      </c>
      <c r="T51" s="28">
        <f t="shared" si="6"/>
        <v>1.0013530070956993E-4</v>
      </c>
      <c r="U51" s="17">
        <f t="shared" si="0"/>
        <v>293</v>
      </c>
      <c r="W51" s="3">
        <f t="shared" si="7"/>
        <v>0.3000000000000001</v>
      </c>
      <c r="X51" s="7">
        <f t="shared" si="1"/>
        <v>15722.18674590232</v>
      </c>
    </row>
    <row r="52" spans="3:24" ht="15.75" customHeight="1" x14ac:dyDescent="0.35">
      <c r="C52" s="25"/>
      <c r="I52" s="3">
        <f t="shared" si="2"/>
        <v>0.31000000000000011</v>
      </c>
      <c r="J52" s="7">
        <f t="shared" si="8"/>
        <v>7819.0292299179127</v>
      </c>
      <c r="K52" s="27">
        <f t="shared" si="12"/>
        <v>2.3619591305688545E-5</v>
      </c>
      <c r="L52" s="26">
        <f t="shared" si="9"/>
        <v>3.9040646786262061E-2</v>
      </c>
      <c r="M52" s="28">
        <f t="shared" si="3"/>
        <v>9.3569549757263623E-5</v>
      </c>
      <c r="N52" s="9">
        <f t="shared" si="10"/>
        <v>96.427151147118579</v>
      </c>
      <c r="P52" s="3">
        <f t="shared" si="4"/>
        <v>0.31000000000000011</v>
      </c>
      <c r="Q52" s="7">
        <f t="shared" si="5"/>
        <v>13578.868485327148</v>
      </c>
      <c r="R52" s="27">
        <f t="shared" si="13"/>
        <v>1.3499411617936286E-5</v>
      </c>
      <c r="S52" s="26">
        <f t="shared" si="11"/>
        <v>2.2313077054440144E-2</v>
      </c>
      <c r="T52" s="28">
        <f t="shared" si="6"/>
        <v>9.3220438833330153E-5</v>
      </c>
      <c r="U52" s="17">
        <f t="shared" si="0"/>
        <v>293</v>
      </c>
      <c r="W52" s="3">
        <f t="shared" si="7"/>
        <v>0.31000000000000011</v>
      </c>
      <c r="X52" s="7">
        <f t="shared" si="1"/>
        <v>14673.126576738727</v>
      </c>
    </row>
    <row r="53" spans="3:24" ht="15.75" customHeight="1" x14ac:dyDescent="0.35">
      <c r="C53" s="25"/>
      <c r="I53" s="3">
        <f t="shared" si="2"/>
        <v>0.32000000000000012</v>
      </c>
      <c r="J53" s="7">
        <f t="shared" si="8"/>
        <v>7308.6376270304227</v>
      </c>
      <c r="K53" s="27">
        <f t="shared" si="12"/>
        <v>2.2683895808115908E-5</v>
      </c>
      <c r="L53" s="26">
        <f t="shared" si="9"/>
        <v>3.7494042658042827E-2</v>
      </c>
      <c r="M53" s="28">
        <f t="shared" ref="M53:M84" si="14">IF(J53/$D$10&gt;$D$19, $D$15*SQRT($D$20*L53*J53*(2/($D$20+1))^(($D$20+1)/($D$20-1))),$D$15*SQRT(2*L53*J53*($D$20/($D$20-1))*(($D$10/J53)^(2/$D$20)-($D$10/J53)^(($D$20+1)/$D$20))))</f>
        <v>8.8654129275241006E-5</v>
      </c>
      <c r="N53" s="9">
        <f t="shared" si="10"/>
        <v>93.850731883876918</v>
      </c>
      <c r="P53" s="3">
        <f t="shared" si="4"/>
        <v>0.32000000000000012</v>
      </c>
      <c r="Q53" s="7">
        <f t="shared" si="5"/>
        <v>12641.177188189129</v>
      </c>
      <c r="R53" s="27">
        <f t="shared" si="13"/>
        <v>1.2567207229602985E-5</v>
      </c>
      <c r="S53" s="26">
        <f t="shared" si="11"/>
        <v>2.077224335471568E-2</v>
      </c>
      <c r="T53" s="28">
        <f t="shared" ref="T53:T84" si="15">IF(Q53/$D$10&gt;$D$19, $D$15*SQRT($D$20*S53*Q53*(2/($D$20+1))^(($D$20+1)/($D$20-1))),$D$15*SQRT(2*S53*Q53*($D$20/($D$20-1))*(($D$10/Q53)^(2/$D$20)-($D$10/Q53)^(($D$20+1)/$D$20))))</f>
        <v>8.6783084034301435E-5</v>
      </c>
      <c r="U53" s="17">
        <f t="shared" ref="U53:U84" si="16">$D$11</f>
        <v>293</v>
      </c>
      <c r="W53" s="3">
        <f t="shared" si="7"/>
        <v>0.32000000000000012</v>
      </c>
      <c r="X53" s="7">
        <f t="shared" ref="X53:X84" si="17">$D$9*EXP((-$D$18*$D$11/$D$14)*$D$15*SQRT(($D$20/($D$18*$D$11))*(2/($D$20+1))^(($D$20+1)/($D$20-1)))*P53)</f>
        <v>13694.064764439358</v>
      </c>
    </row>
    <row r="54" spans="3:24" ht="15.75" customHeight="1" x14ac:dyDescent="0.35">
      <c r="C54" s="25"/>
      <c r="I54" s="3">
        <f t="shared" si="2"/>
        <v>0.33000000000000013</v>
      </c>
      <c r="J54" s="7">
        <f t="shared" ref="J54:J85" si="18">J53*(L54/L53)^$D$20</f>
        <v>6837.892828232697</v>
      </c>
      <c r="K54" s="27">
        <f t="shared" si="12"/>
        <v>2.1797354515363498E-5</v>
      </c>
      <c r="L54" s="26">
        <f t="shared" ref="L54:L85" si="19">K54/$D$14</f>
        <v>3.602868514936116E-2</v>
      </c>
      <c r="M54" s="28">
        <f t="shared" si="14"/>
        <v>8.4059145476031005E-5</v>
      </c>
      <c r="N54" s="9">
        <f t="shared" ref="N54:N85" si="20">N53*(J54/J53)^(($D$20-1)/$D$20)</f>
        <v>91.377101947649251</v>
      </c>
      <c r="P54" s="3">
        <f t="shared" si="4"/>
        <v>0.33000000000000013</v>
      </c>
      <c r="Q54" s="7">
        <f t="shared" ref="Q54:Q85" si="21">S54*$D$18*$D$11</f>
        <v>11768.238338552786</v>
      </c>
      <c r="R54" s="27">
        <f t="shared" si="13"/>
        <v>1.1699376389259969E-5</v>
      </c>
      <c r="S54" s="26">
        <f t="shared" ref="S54:S85" si="22">R54/$D$14</f>
        <v>1.9337812213652841E-2</v>
      </c>
      <c r="T54" s="28">
        <f t="shared" si="15"/>
        <v>8.0790261972161714E-5</v>
      </c>
      <c r="U54" s="17">
        <f t="shared" si="16"/>
        <v>293</v>
      </c>
      <c r="W54" s="3">
        <f t="shared" si="7"/>
        <v>0.33000000000000013</v>
      </c>
      <c r="X54" s="7">
        <f t="shared" si="17"/>
        <v>12780.330680847954</v>
      </c>
    </row>
    <row r="55" spans="3:24" ht="15.75" customHeight="1" x14ac:dyDescent="0.35">
      <c r="C55" s="25"/>
      <c r="I55" s="3">
        <f t="shared" si="2"/>
        <v>0.34000000000000014</v>
      </c>
      <c r="J55" s="7">
        <f t="shared" si="18"/>
        <v>6403.2341580409939</v>
      </c>
      <c r="K55" s="27">
        <f t="shared" si="12"/>
        <v>2.0956763060603189E-5</v>
      </c>
      <c r="L55" s="26">
        <f t="shared" si="19"/>
        <v>3.4639277786120977E-2</v>
      </c>
      <c r="M55" s="28">
        <f t="shared" si="14"/>
        <v>7.9759739253913015E-5</v>
      </c>
      <c r="N55" s="9">
        <f t="shared" si="20"/>
        <v>89.000830367579667</v>
      </c>
      <c r="P55" s="3">
        <f t="shared" si="4"/>
        <v>0.34000000000000014</v>
      </c>
      <c r="Q55" s="7">
        <f t="shared" si="21"/>
        <v>10955.580444072775</v>
      </c>
      <c r="R55" s="27">
        <f t="shared" si="13"/>
        <v>1.089147376953835E-5</v>
      </c>
      <c r="S55" s="26">
        <f t="shared" si="22"/>
        <v>1.800243598270802E-2</v>
      </c>
      <c r="T55" s="28">
        <f t="shared" si="15"/>
        <v>7.5211275355813192E-5</v>
      </c>
      <c r="U55" s="17">
        <f t="shared" si="16"/>
        <v>293</v>
      </c>
      <c r="W55" s="3">
        <f t="shared" si="7"/>
        <v>0.34000000000000014</v>
      </c>
      <c r="X55" s="7">
        <f t="shared" si="17"/>
        <v>11927.5653446576</v>
      </c>
    </row>
    <row r="56" spans="3:24" ht="15.75" customHeight="1" x14ac:dyDescent="0.35">
      <c r="C56" s="25"/>
      <c r="I56" s="3">
        <f t="shared" si="2"/>
        <v>0.35000000000000014</v>
      </c>
      <c r="J56" s="7">
        <f t="shared" si="18"/>
        <v>6001.4629497307587</v>
      </c>
      <c r="K56" s="27">
        <f t="shared" si="12"/>
        <v>2.015916566806406E-5</v>
      </c>
      <c r="L56" s="26">
        <f t="shared" si="19"/>
        <v>3.3320934988535639E-2</v>
      </c>
      <c r="M56" s="28">
        <f t="shared" si="14"/>
        <v>7.5733281253570578E-5</v>
      </c>
      <c r="N56" s="9">
        <f t="shared" si="20"/>
        <v>86.716841981695026</v>
      </c>
      <c r="P56" s="3">
        <f t="shared" si="4"/>
        <v>0.35000000000000014</v>
      </c>
      <c r="Q56" s="7">
        <f t="shared" si="21"/>
        <v>10199.040792142048</v>
      </c>
      <c r="R56" s="27">
        <f t="shared" si="13"/>
        <v>1.0139361015980218E-5</v>
      </c>
      <c r="S56" s="26">
        <f t="shared" si="22"/>
        <v>1.6759274406578876E-2</v>
      </c>
      <c r="T56" s="28">
        <f t="shared" si="15"/>
        <v>7.0017546701323024E-5</v>
      </c>
      <c r="U56" s="17">
        <f t="shared" si="16"/>
        <v>293</v>
      </c>
      <c r="W56" s="3">
        <f t="shared" si="7"/>
        <v>0.35000000000000014</v>
      </c>
      <c r="X56" s="7">
        <f t="shared" si="17"/>
        <v>11131.700626828992</v>
      </c>
    </row>
    <row r="57" spans="3:24" ht="15.75" customHeight="1" x14ac:dyDescent="0.35">
      <c r="C57" s="25"/>
      <c r="D57">
        <f>0.487^-1</f>
        <v>2.0533880903490762</v>
      </c>
      <c r="I57" s="3">
        <f t="shared" si="2"/>
        <v>0.36000000000000015</v>
      </c>
      <c r="J57" s="7">
        <f t="shared" si="18"/>
        <v>5629.7015448337997</v>
      </c>
      <c r="K57" s="27">
        <f t="shared" si="12"/>
        <v>1.9401832855528354E-5</v>
      </c>
      <c r="L57" s="26">
        <f t="shared" si="19"/>
        <v>3.2069145215749349E-2</v>
      </c>
      <c r="M57" s="28">
        <f t="shared" si="14"/>
        <v>7.1959145459109418E-5</v>
      </c>
      <c r="N57" s="9">
        <f t="shared" si="20"/>
        <v>84.520389711203094</v>
      </c>
      <c r="P57" s="3">
        <f t="shared" si="4"/>
        <v>0.36000000000000015</v>
      </c>
      <c r="Q57" s="7">
        <f t="shared" si="21"/>
        <v>9494.7441270494219</v>
      </c>
      <c r="R57" s="27">
        <f t="shared" si="13"/>
        <v>9.4391855489669879E-6</v>
      </c>
      <c r="S57" s="26">
        <f t="shared" si="22"/>
        <v>1.5601959585069403E-2</v>
      </c>
      <c r="T57" s="28">
        <f t="shared" si="15"/>
        <v>6.5182471948244008E-5</v>
      </c>
      <c r="U57" s="17">
        <f t="shared" si="16"/>
        <v>293</v>
      </c>
      <c r="W57" s="3">
        <f t="shared" si="7"/>
        <v>0.36000000000000015</v>
      </c>
      <c r="X57" s="7">
        <f t="shared" si="17"/>
        <v>10388.939843523622</v>
      </c>
    </row>
    <row r="58" spans="3:24" ht="15.75" customHeight="1" x14ac:dyDescent="0.35">
      <c r="C58" s="25"/>
      <c r="I58" s="3">
        <f t="shared" si="2"/>
        <v>0.37000000000000016</v>
      </c>
      <c r="J58" s="7">
        <f t="shared" si="18"/>
        <v>5285.3574006305025</v>
      </c>
      <c r="K58" s="27">
        <f t="shared" si="12"/>
        <v>1.868224140093726E-5</v>
      </c>
      <c r="L58" s="26">
        <f t="shared" si="19"/>
        <v>3.0879737852788861E-2</v>
      </c>
      <c r="M58" s="28">
        <f t="shared" si="14"/>
        <v>6.841850839428962E-5</v>
      </c>
      <c r="N58" s="9">
        <f t="shared" si="20"/>
        <v>82.407029331704976</v>
      </c>
      <c r="P58" s="3">
        <f t="shared" si="4"/>
        <v>0.37000000000000016</v>
      </c>
      <c r="Q58" s="7">
        <f t="shared" si="21"/>
        <v>8839.0827995899926</v>
      </c>
      <c r="R58" s="27">
        <f t="shared" si="13"/>
        <v>8.7873608294845478E-6</v>
      </c>
      <c r="S58" s="26">
        <f t="shared" si="22"/>
        <v>1.4524563354519914E-2</v>
      </c>
      <c r="T58" s="28">
        <f t="shared" si="15"/>
        <v>6.0681284184487626E-5</v>
      </c>
      <c r="U58" s="17">
        <f t="shared" si="16"/>
        <v>293</v>
      </c>
      <c r="W58" s="3">
        <f t="shared" si="7"/>
        <v>0.37000000000000016</v>
      </c>
      <c r="X58" s="7">
        <f t="shared" si="17"/>
        <v>9695.7396439701006</v>
      </c>
    </row>
    <row r="59" spans="3:24" ht="15.75" customHeight="1" x14ac:dyDescent="0.35">
      <c r="C59" s="25"/>
      <c r="I59" s="3">
        <f t="shared" si="2"/>
        <v>0.38000000000000017</v>
      </c>
      <c r="J59" s="7">
        <f t="shared" si="18"/>
        <v>4966.0916127365326</v>
      </c>
      <c r="K59" s="27">
        <f t="shared" si="12"/>
        <v>1.7998056316994362E-5</v>
      </c>
      <c r="L59" s="26">
        <f t="shared" si="19"/>
        <v>2.9748853416519609E-2</v>
      </c>
      <c r="M59" s="28">
        <f t="shared" si="14"/>
        <v>6.5094170747119105E-5</v>
      </c>
      <c r="N59" s="9">
        <f t="shared" si="20"/>
        <v>80.372596486836443</v>
      </c>
      <c r="P59" s="3">
        <f t="shared" si="4"/>
        <v>0.38000000000000017</v>
      </c>
      <c r="Q59" s="7">
        <f t="shared" si="21"/>
        <v>8228.6982874479108</v>
      </c>
      <c r="R59" s="27">
        <f t="shared" si="13"/>
        <v>8.1805479876396704E-6</v>
      </c>
      <c r="S59" s="26">
        <f t="shared" si="22"/>
        <v>1.3521566921718464E-2</v>
      </c>
      <c r="T59" s="28">
        <f t="shared" si="15"/>
        <v>5.6490926781701258E-5</v>
      </c>
      <c r="U59" s="17">
        <f t="shared" si="16"/>
        <v>293</v>
      </c>
      <c r="W59" s="3">
        <f t="shared" si="7"/>
        <v>0.38000000000000017</v>
      </c>
      <c r="X59" s="7">
        <f t="shared" si="17"/>
        <v>9048.7931068593898</v>
      </c>
    </row>
    <row r="60" spans="3:24" ht="15.75" customHeight="1" x14ac:dyDescent="0.35">
      <c r="C60" s="25"/>
      <c r="I60" s="3">
        <f t="shared" si="2"/>
        <v>0.39000000000000018</v>
      </c>
      <c r="J60" s="7">
        <f t="shared" si="18"/>
        <v>4669.7912613682875</v>
      </c>
      <c r="K60" s="27">
        <f t="shared" si="12"/>
        <v>1.7347114609523171E-5</v>
      </c>
      <c r="L60" s="26">
        <f t="shared" si="19"/>
        <v>2.8672916709955656E-2</v>
      </c>
      <c r="M60" s="28">
        <f t="shared" si="14"/>
        <v>6.1970398663733974E-5</v>
      </c>
      <c r="N60" s="9">
        <f t="shared" si="20"/>
        <v>78.413185718740451</v>
      </c>
      <c r="P60" s="3">
        <f t="shared" si="4"/>
        <v>0.39000000000000018</v>
      </c>
      <c r="Q60" s="7">
        <f t="shared" si="21"/>
        <v>7660.4639916925553</v>
      </c>
      <c r="R60" s="27">
        <f t="shared" si="13"/>
        <v>7.615638719822657E-6</v>
      </c>
      <c r="S60" s="26">
        <f t="shared" si="22"/>
        <v>1.2587832594748194E-2</v>
      </c>
      <c r="T60" s="28">
        <f t="shared" si="15"/>
        <v>5.2589935291305634E-5</v>
      </c>
      <c r="U60" s="17">
        <f t="shared" si="16"/>
        <v>293</v>
      </c>
      <c r="W60" s="3">
        <f t="shared" si="7"/>
        <v>0.39000000000000018</v>
      </c>
      <c r="X60" s="7">
        <f t="shared" si="17"/>
        <v>8445.0139646301905</v>
      </c>
    </row>
    <row r="61" spans="3:24" ht="15.75" customHeight="1" x14ac:dyDescent="0.35">
      <c r="C61" s="25"/>
      <c r="I61" s="3">
        <f t="shared" si="2"/>
        <v>0.40000000000000019</v>
      </c>
      <c r="J61" s="7">
        <f t="shared" si="18"/>
        <v>4394.5450754199401</v>
      </c>
      <c r="K61" s="27">
        <f t="shared" si="12"/>
        <v>1.672741062288583E-5</v>
      </c>
      <c r="L61" s="26">
        <f t="shared" si="19"/>
        <v>2.764861259981129E-2</v>
      </c>
      <c r="M61" s="28">
        <f t="shared" si="14"/>
        <v>5.9032782325104587E-5</v>
      </c>
      <c r="N61" s="9">
        <f t="shared" si="20"/>
        <v>76.52513131505367</v>
      </c>
      <c r="P61" s="3">
        <f t="shared" si="4"/>
        <v>0.40000000000000019</v>
      </c>
      <c r="Q61" s="7">
        <f t="shared" si="21"/>
        <v>7131.4692212659065</v>
      </c>
      <c r="R61" s="27">
        <f t="shared" si="13"/>
        <v>7.0897393669095998E-6</v>
      </c>
      <c r="S61" s="26">
        <f t="shared" si="22"/>
        <v>1.1718577465966282E-2</v>
      </c>
      <c r="T61" s="28">
        <f t="shared" si="15"/>
        <v>4.8958327496223521E-5</v>
      </c>
      <c r="U61" s="17">
        <f t="shared" si="16"/>
        <v>293</v>
      </c>
      <c r="W61" s="3">
        <f t="shared" si="7"/>
        <v>0.40000000000000019</v>
      </c>
      <c r="X61" s="7">
        <f t="shared" si="17"/>
        <v>7881.5218803860689</v>
      </c>
    </row>
    <row r="62" spans="3:24" ht="15.75" customHeight="1" x14ac:dyDescent="0.35">
      <c r="C62" s="25"/>
      <c r="I62" s="3">
        <f t="shared" si="2"/>
        <v>0.4100000000000002</v>
      </c>
      <c r="J62" s="7">
        <f t="shared" si="18"/>
        <v>4138.6219807643338</v>
      </c>
      <c r="K62" s="27">
        <f t="shared" si="12"/>
        <v>1.6137082799634782E-5</v>
      </c>
      <c r="L62" s="26">
        <f t="shared" si="19"/>
        <v>2.6672864131627741E-2</v>
      </c>
      <c r="M62" s="28">
        <f t="shared" si="14"/>
        <v>5.6268109735461485E-5</v>
      </c>
      <c r="N62" s="9">
        <f t="shared" si="20"/>
        <v>74.704989794255027</v>
      </c>
      <c r="P62" s="3">
        <f t="shared" si="4"/>
        <v>0.4100000000000002</v>
      </c>
      <c r="Q62" s="7">
        <f t="shared" si="21"/>
        <v>6639.0042834240994</v>
      </c>
      <c r="R62" s="27">
        <f t="shared" si="13"/>
        <v>6.600156091947364E-6</v>
      </c>
      <c r="S62" s="26">
        <f t="shared" si="22"/>
        <v>1.0909348912309694E-2</v>
      </c>
      <c r="T62" s="28">
        <f t="shared" si="15"/>
        <v>4.5577501055106701E-5</v>
      </c>
      <c r="U62" s="17">
        <f t="shared" si="16"/>
        <v>293</v>
      </c>
      <c r="W62" s="3">
        <f t="shared" si="7"/>
        <v>0.4100000000000002</v>
      </c>
      <c r="X62" s="7">
        <f t="shared" si="17"/>
        <v>7355.6287072077685</v>
      </c>
    </row>
    <row r="63" spans="3:24" ht="15.75" customHeight="1" x14ac:dyDescent="0.35">
      <c r="C63" s="25"/>
      <c r="I63" s="3">
        <f t="shared" si="2"/>
        <v>0.42000000000000021</v>
      </c>
      <c r="J63" s="7">
        <f t="shared" si="18"/>
        <v>3900.4521603939734</v>
      </c>
      <c r="K63" s="27">
        <f t="shared" si="12"/>
        <v>1.5574401702280167E-5</v>
      </c>
      <c r="L63" s="26">
        <f t="shared" si="19"/>
        <v>2.5742812731041599E-2</v>
      </c>
      <c r="M63" s="28">
        <f t="shared" si="14"/>
        <v>5.3664253921684514E-5</v>
      </c>
      <c r="N63" s="9">
        <f t="shared" si="20"/>
        <v>72.949523870690982</v>
      </c>
      <c r="P63" s="3">
        <f t="shared" si="4"/>
        <v>0.42000000000000021</v>
      </c>
      <c r="Q63" s="7">
        <f t="shared" si="21"/>
        <v>6180.5466037613414</v>
      </c>
      <c r="R63" s="27">
        <f t="shared" si="13"/>
        <v>6.1443810813962965E-6</v>
      </c>
      <c r="S63" s="26">
        <f t="shared" si="22"/>
        <v>1.0156001787431895E-2</v>
      </c>
      <c r="T63" s="28">
        <f t="shared" si="15"/>
        <v>4.243013821476007E-5</v>
      </c>
      <c r="U63" s="17">
        <f t="shared" si="16"/>
        <v>293</v>
      </c>
      <c r="W63" s="3">
        <f t="shared" si="7"/>
        <v>0.42000000000000021</v>
      </c>
      <c r="X63" s="7">
        <f t="shared" si="17"/>
        <v>6864.8256643105033</v>
      </c>
    </row>
    <row r="64" spans="3:24" ht="15.75" customHeight="1" x14ac:dyDescent="0.35">
      <c r="C64" s="25"/>
      <c r="I64" s="3">
        <f t="shared" si="2"/>
        <v>0.43000000000000022</v>
      </c>
      <c r="J64" s="7">
        <f t="shared" si="18"/>
        <v>3678.6103059561101</v>
      </c>
      <c r="K64" s="27">
        <f t="shared" si="12"/>
        <v>1.5037759163063322E-5</v>
      </c>
      <c r="L64" s="26">
        <f t="shared" si="19"/>
        <v>2.4855800269526152E-2</v>
      </c>
      <c r="M64" s="28">
        <f t="shared" si="14"/>
        <v>5.1210071975129029E-5</v>
      </c>
      <c r="N64" s="9">
        <f t="shared" si="20"/>
        <v>71.255687757718619</v>
      </c>
      <c r="P64" s="3">
        <f t="shared" si="4"/>
        <v>0.43000000000000022</v>
      </c>
      <c r="Q64" s="7">
        <f t="shared" si="21"/>
        <v>5753.7478047181576</v>
      </c>
      <c r="R64" s="27">
        <f t="shared" si="13"/>
        <v>5.7200796992486955E-6</v>
      </c>
      <c r="S64" s="26">
        <f t="shared" si="22"/>
        <v>9.4546771888408196E-3</v>
      </c>
      <c r="T64" s="28">
        <f t="shared" si="15"/>
        <v>3.9500117102666991E-5</v>
      </c>
      <c r="U64" s="17">
        <f t="shared" si="16"/>
        <v>293</v>
      </c>
      <c r="W64" s="3">
        <f t="shared" si="7"/>
        <v>0.43000000000000022</v>
      </c>
      <c r="X64" s="7">
        <f t="shared" si="17"/>
        <v>6406.7713688698832</v>
      </c>
    </row>
    <row r="65" spans="3:24" ht="15.75" customHeight="1" x14ac:dyDescent="0.35">
      <c r="C65" s="25"/>
      <c r="I65" s="3">
        <f t="shared" si="2"/>
        <v>0.44000000000000022</v>
      </c>
      <c r="J65" s="7">
        <f t="shared" si="18"/>
        <v>3471.8007844031731</v>
      </c>
      <c r="K65" s="27">
        <f t="shared" si="12"/>
        <v>1.4525658443312031E-5</v>
      </c>
      <c r="L65" s="26">
        <f t="shared" si="19"/>
        <v>2.4009352798862862E-2</v>
      </c>
      <c r="M65" s="28">
        <f t="shared" si="14"/>
        <v>4.8895314567239775E-5</v>
      </c>
      <c r="N65" s="9">
        <f t="shared" si="20"/>
        <v>69.620613682500476</v>
      </c>
      <c r="P65" s="3">
        <f t="shared" si="4"/>
        <v>0.44000000000000022</v>
      </c>
      <c r="Q65" s="7">
        <f t="shared" si="21"/>
        <v>5356.4216763856593</v>
      </c>
      <c r="R65" s="27">
        <f t="shared" si="13"/>
        <v>5.3250785282220252E-6</v>
      </c>
      <c r="S65" s="26">
        <f t="shared" si="22"/>
        <v>8.8017826912760756E-3</v>
      </c>
      <c r="T65" s="28">
        <f t="shared" si="15"/>
        <v>3.6772429145225872E-5</v>
      </c>
      <c r="U65" s="17">
        <f t="shared" si="16"/>
        <v>293</v>
      </c>
      <c r="W65" s="3">
        <f t="shared" si="7"/>
        <v>0.44000000000000022</v>
      </c>
      <c r="X65" s="7">
        <f t="shared" si="17"/>
        <v>5979.2806664222235</v>
      </c>
    </row>
    <row r="66" spans="3:24" ht="15.75" customHeight="1" x14ac:dyDescent="0.35">
      <c r="C66" s="25"/>
      <c r="I66" s="3">
        <f t="shared" si="2"/>
        <v>0.45000000000000023</v>
      </c>
      <c r="J66" s="7">
        <f t="shared" si="18"/>
        <v>3278.8444811161462</v>
      </c>
      <c r="K66" s="27">
        <f t="shared" si="12"/>
        <v>1.4036705297639632E-5</v>
      </c>
      <c r="L66" s="26">
        <f t="shared" si="19"/>
        <v>2.3201165781222534E-2</v>
      </c>
      <c r="M66" s="28">
        <f t="shared" si="14"/>
        <v>4.6710544742662523E-5</v>
      </c>
      <c r="N66" s="9">
        <f t="shared" si="20"/>
        <v>68.041599499306585</v>
      </c>
      <c r="P66" s="3">
        <f t="shared" si="4"/>
        <v>0.45000000000000023</v>
      </c>
      <c r="Q66" s="7">
        <f t="shared" si="21"/>
        <v>4986.5329779881749</v>
      </c>
      <c r="R66" s="27">
        <f t="shared" si="13"/>
        <v>4.9573542367697664E-6</v>
      </c>
      <c r="S66" s="26">
        <f t="shared" si="22"/>
        <v>8.193973945073995E-3</v>
      </c>
      <c r="T66" s="28">
        <f t="shared" si="15"/>
        <v>3.4233102188685874E-5</v>
      </c>
      <c r="U66" s="17">
        <f t="shared" si="16"/>
        <v>293</v>
      </c>
      <c r="W66" s="3">
        <f t="shared" si="7"/>
        <v>0.45000000000000023</v>
      </c>
      <c r="X66" s="7">
        <f t="shared" si="17"/>
        <v>5580.3142065543998</v>
      </c>
    </row>
    <row r="67" spans="3:24" ht="15.75" customHeight="1" x14ac:dyDescent="0.35">
      <c r="C67" s="25"/>
      <c r="I67" s="3">
        <f t="shared" si="2"/>
        <v>0.46000000000000024</v>
      </c>
      <c r="J67" s="7">
        <f t="shared" si="18"/>
        <v>3098.6671129938381</v>
      </c>
      <c r="K67" s="27">
        <f t="shared" si="12"/>
        <v>1.3569599850213006E-5</v>
      </c>
      <c r="L67" s="26">
        <f t="shared" si="19"/>
        <v>2.2429090661509103E-2</v>
      </c>
      <c r="M67" s="28">
        <f t="shared" si="14"/>
        <v>4.4647064942467678E-5</v>
      </c>
      <c r="N67" s="9">
        <f t="shared" si="20"/>
        <v>66.516097299956556</v>
      </c>
      <c r="P67" s="3">
        <f t="shared" si="4"/>
        <v>0.46000000000000024</v>
      </c>
      <c r="Q67" s="7">
        <f t="shared" si="21"/>
        <v>4642.187012681582</v>
      </c>
      <c r="R67" s="27">
        <f t="shared" si="13"/>
        <v>4.6150232148829078E-6</v>
      </c>
      <c r="S67" s="26">
        <f t="shared" si="22"/>
        <v>7.6281375452610049E-3</v>
      </c>
      <c r="T67" s="28">
        <f t="shared" si="15"/>
        <v>3.1869128928980654E-5</v>
      </c>
      <c r="U67" s="17">
        <f t="shared" si="16"/>
        <v>293</v>
      </c>
      <c r="W67" s="3">
        <f t="shared" si="7"/>
        <v>0.46000000000000024</v>
      </c>
      <c r="X67" s="7">
        <f t="shared" si="17"/>
        <v>5207.9687141540053</v>
      </c>
    </row>
    <row r="68" spans="3:24" ht="15.75" customHeight="1" x14ac:dyDescent="0.35">
      <c r="C68" s="25"/>
      <c r="I68" s="3">
        <f t="shared" si="2"/>
        <v>0.47000000000000025</v>
      </c>
      <c r="J68" s="7">
        <f t="shared" si="18"/>
        <v>2930.2888324928444</v>
      </c>
      <c r="K68" s="27">
        <f t="shared" si="12"/>
        <v>1.3123129200788329E-5</v>
      </c>
      <c r="L68" s="26">
        <f t="shared" si="19"/>
        <v>2.1691122645931125E-2</v>
      </c>
      <c r="M68" s="28">
        <f t="shared" si="14"/>
        <v>4.2696851338975904E-5</v>
      </c>
      <c r="N68" s="9">
        <f t="shared" si="20"/>
        <v>65.041702930462307</v>
      </c>
      <c r="P68" s="3">
        <f t="shared" si="4"/>
        <v>0.47000000000000025</v>
      </c>
      <c r="Q68" s="7">
        <f t="shared" si="21"/>
        <v>4321.6199222658897</v>
      </c>
      <c r="R68" s="27">
        <f t="shared" si="13"/>
        <v>4.2963319255931013E-6</v>
      </c>
      <c r="S68" s="26">
        <f t="shared" si="22"/>
        <v>7.1013750836249612E-3</v>
      </c>
      <c r="T68" s="28">
        <f t="shared" si="15"/>
        <v>2.9668400283853435E-5</v>
      </c>
      <c r="U68" s="17">
        <f t="shared" si="16"/>
        <v>293</v>
      </c>
      <c r="W68" s="3">
        <f t="shared" si="7"/>
        <v>0.47000000000000025</v>
      </c>
      <c r="X68" s="7">
        <f t="shared" si="17"/>
        <v>4860.4679098086417</v>
      </c>
    </row>
    <row r="69" spans="3:24" ht="15.75" customHeight="1" x14ac:dyDescent="0.35">
      <c r="C69" s="25"/>
      <c r="I69" s="3">
        <f t="shared" si="2"/>
        <v>0.48000000000000026</v>
      </c>
      <c r="J69" s="7">
        <f t="shared" si="18"/>
        <v>2772.8149671670894</v>
      </c>
      <c r="K69" s="27">
        <f t="shared" si="12"/>
        <v>1.269616068739857E-5</v>
      </c>
      <c r="L69" s="26">
        <f t="shared" si="19"/>
        <v>2.0985389565948049E-2</v>
      </c>
      <c r="M69" s="28">
        <f t="shared" si="14"/>
        <v>4.0852494675412287E-5</v>
      </c>
      <c r="N69" s="9">
        <f t="shared" si="20"/>
        <v>63.616146332179227</v>
      </c>
      <c r="P69" s="3">
        <f t="shared" si="4"/>
        <v>0.48000000000000026</v>
      </c>
      <c r="Q69" s="7">
        <f t="shared" si="21"/>
        <v>4023.1896520982509</v>
      </c>
      <c r="R69" s="27">
        <f t="shared" si="13"/>
        <v>3.9996479227545664E-6</v>
      </c>
      <c r="S69" s="26">
        <f t="shared" si="22"/>
        <v>6.6109883020736638E-3</v>
      </c>
      <c r="T69" s="28">
        <f t="shared" si="15"/>
        <v>2.7619643365982282E-5</v>
      </c>
      <c r="U69" s="17">
        <f t="shared" si="16"/>
        <v>293</v>
      </c>
      <c r="W69" s="3">
        <f t="shared" si="7"/>
        <v>0.48000000000000026</v>
      </c>
      <c r="X69" s="7">
        <f t="shared" si="17"/>
        <v>4536.1540360399695</v>
      </c>
    </row>
    <row r="70" spans="3:24" ht="15.75" customHeight="1" x14ac:dyDescent="0.35">
      <c r="C70" s="25"/>
      <c r="I70" s="3">
        <f t="shared" si="2"/>
        <v>0.49000000000000027</v>
      </c>
      <c r="J70" s="7">
        <f t="shared" si="18"/>
        <v>2625.4277594907749</v>
      </c>
      <c r="K70" s="27">
        <f t="shared" si="12"/>
        <v>1.2287635740644447E-5</v>
      </c>
      <c r="L70" s="26">
        <f t="shared" si="19"/>
        <v>2.0310141720073466E-2</v>
      </c>
      <c r="M70" s="28">
        <f t="shared" si="14"/>
        <v>3.9107146900660619E-5</v>
      </c>
      <c r="N70" s="9">
        <f t="shared" si="20"/>
        <v>62.237282633984947</v>
      </c>
      <c r="P70" s="3">
        <f t="shared" si="4"/>
        <v>0.49000000000000027</v>
      </c>
      <c r="Q70" s="7">
        <f t="shared" si="21"/>
        <v>3745.3675399255967</v>
      </c>
      <c r="R70" s="27">
        <f t="shared" si="13"/>
        <v>3.7234514890947433E-6</v>
      </c>
      <c r="S70" s="26">
        <f t="shared" si="22"/>
        <v>6.1544652712309808E-3</v>
      </c>
      <c r="T70" s="28">
        <f t="shared" si="15"/>
        <v>2.5712363739382856E-5</v>
      </c>
      <c r="U70" s="17">
        <f t="shared" si="16"/>
        <v>293</v>
      </c>
      <c r="W70" s="3">
        <f t="shared" si="7"/>
        <v>0.49000000000000027</v>
      </c>
      <c r="X70" s="7">
        <f t="shared" si="17"/>
        <v>4233.4799489483348</v>
      </c>
    </row>
    <row r="71" spans="3:24" ht="15.75" customHeight="1" x14ac:dyDescent="0.35">
      <c r="C71" s="25"/>
      <c r="I71" s="3">
        <f t="shared" si="2"/>
        <v>0.50000000000000022</v>
      </c>
      <c r="J71" s="7">
        <f t="shared" si="18"/>
        <v>2487.3789891561805</v>
      </c>
      <c r="K71" s="27">
        <f t="shared" si="12"/>
        <v>1.1896564271637842E-5</v>
      </c>
      <c r="L71" s="26">
        <f t="shared" si="19"/>
        <v>1.9663742597748501E-2</v>
      </c>
      <c r="M71" s="28">
        <f t="shared" si="14"/>
        <v>3.7454472973814327E-5</v>
      </c>
      <c r="N71" s="9">
        <f t="shared" si="20"/>
        <v>60.90308392930794</v>
      </c>
      <c r="P71" s="3">
        <f t="shared" si="4"/>
        <v>0.50000000000000022</v>
      </c>
      <c r="Q71" s="7">
        <f t="shared" si="21"/>
        <v>3486.7304855520019</v>
      </c>
      <c r="R71" s="27">
        <f t="shared" si="13"/>
        <v>3.466327851700916E-6</v>
      </c>
      <c r="S71" s="26">
        <f t="shared" si="22"/>
        <v>5.7294675234725884E-3</v>
      </c>
      <c r="T71" s="28">
        <f t="shared" si="15"/>
        <v>2.3936791663306036E-5</v>
      </c>
      <c r="U71" s="17">
        <f t="shared" si="16"/>
        <v>293</v>
      </c>
      <c r="W71" s="3">
        <f t="shared" si="7"/>
        <v>0.50000000000000022</v>
      </c>
      <c r="X71" s="7">
        <f t="shared" si="17"/>
        <v>3951.0017375410143</v>
      </c>
    </row>
    <row r="72" spans="3:24" ht="15.75" customHeight="1" x14ac:dyDescent="0.35">
      <c r="C72" s="25"/>
      <c r="I72" s="3">
        <f t="shared" si="2"/>
        <v>0.51000000000000023</v>
      </c>
      <c r="J72" s="7">
        <f t="shared" si="18"/>
        <v>2357.9833750395765</v>
      </c>
      <c r="K72" s="27">
        <f t="shared" si="12"/>
        <v>1.1522019541899699E-5</v>
      </c>
      <c r="L72" s="26">
        <f t="shared" si="19"/>
        <v>1.9044660399834212E-2</v>
      </c>
      <c r="M72" s="28">
        <f t="shared" si="14"/>
        <v>3.5888607286789357E-5</v>
      </c>
      <c r="N72" s="9">
        <f t="shared" si="20"/>
        <v>59.61163167833174</v>
      </c>
      <c r="P72" s="3">
        <f t="shared" si="4"/>
        <v>0.51000000000000023</v>
      </c>
      <c r="Q72" s="7">
        <f t="shared" si="21"/>
        <v>3245.9536612311231</v>
      </c>
      <c r="R72" s="27">
        <f t="shared" si="13"/>
        <v>3.2269599350678556E-6</v>
      </c>
      <c r="S72" s="26">
        <f t="shared" si="22"/>
        <v>5.3338180744923235E-3</v>
      </c>
      <c r="T72" s="28">
        <f t="shared" si="15"/>
        <v>2.2283832048273193E-5</v>
      </c>
      <c r="U72" s="17">
        <f t="shared" si="16"/>
        <v>293</v>
      </c>
      <c r="W72" s="3">
        <f t="shared" si="7"/>
        <v>0.51000000000000023</v>
      </c>
      <c r="X72" s="7">
        <f t="shared" si="17"/>
        <v>3687.3718355344949</v>
      </c>
    </row>
    <row r="73" spans="3:24" ht="15.75" customHeight="1" x14ac:dyDescent="0.35">
      <c r="C73" s="25"/>
      <c r="I73" s="3">
        <f t="shared" si="2"/>
        <v>0.52000000000000024</v>
      </c>
      <c r="J73" s="7">
        <f t="shared" si="18"/>
        <v>2236.6126669793175</v>
      </c>
      <c r="K73" s="27">
        <f t="shared" si="12"/>
        <v>1.1163133469031804E-5</v>
      </c>
      <c r="L73" s="26">
        <f t="shared" si="19"/>
        <v>1.8451460279391412E-2</v>
      </c>
      <c r="M73" s="28">
        <f t="shared" si="14"/>
        <v>3.4404114217473354E-5</v>
      </c>
      <c r="N73" s="9">
        <f t="shared" si="20"/>
        <v>58.361109681500267</v>
      </c>
      <c r="P73" s="3">
        <f t="shared" si="4"/>
        <v>0.52000000000000024</v>
      </c>
      <c r="Q73" s="7">
        <f t="shared" si="21"/>
        <v>3021.8037254438636</v>
      </c>
      <c r="R73" s="27">
        <f t="shared" si="13"/>
        <v>3.0041216145851236E-6</v>
      </c>
      <c r="S73" s="26">
        <f t="shared" si="22"/>
        <v>4.9654902720415268E-3</v>
      </c>
      <c r="T73" s="28">
        <f t="shared" si="15"/>
        <v>2.074501786790685E-5</v>
      </c>
      <c r="U73" s="17">
        <f t="shared" si="16"/>
        <v>293</v>
      </c>
      <c r="W73" s="3">
        <f t="shared" si="7"/>
        <v>0.52000000000000024</v>
      </c>
      <c r="X73" s="7">
        <f t="shared" si="17"/>
        <v>3441.3325927705678</v>
      </c>
    </row>
    <row r="74" spans="3:24" ht="15.75" customHeight="1" x14ac:dyDescent="0.35">
      <c r="C74" s="25"/>
      <c r="I74" s="3">
        <f t="shared" si="2"/>
        <v>0.53000000000000025</v>
      </c>
      <c r="J74" s="7">
        <f t="shared" si="18"/>
        <v>2122.6903487092363</v>
      </c>
      <c r="K74" s="27">
        <f t="shared" si="12"/>
        <v>1.0819092326857071E-5</v>
      </c>
      <c r="L74" s="26">
        <f t="shared" si="19"/>
        <v>1.7882797234474498E-2</v>
      </c>
      <c r="M74" s="28">
        <f t="shared" si="14"/>
        <v>3.2995952382014925E-5</v>
      </c>
      <c r="N74" s="9">
        <f t="shared" si="20"/>
        <v>57.149797575628384</v>
      </c>
      <c r="P74" s="3">
        <f t="shared" si="4"/>
        <v>0.53000000000000025</v>
      </c>
      <c r="Q74" s="7">
        <f t="shared" si="21"/>
        <v>2813.1325052998754</v>
      </c>
      <c r="R74" s="27">
        <f t="shared" si="13"/>
        <v>2.7966714359060547E-6</v>
      </c>
      <c r="S74" s="26">
        <f t="shared" si="22"/>
        <v>4.6225974147207517E-3</v>
      </c>
      <c r="T74" s="28">
        <f t="shared" si="15"/>
        <v>1.9312466787916009E-5</v>
      </c>
      <c r="U74" s="17">
        <f t="shared" si="16"/>
        <v>293</v>
      </c>
      <c r="W74" s="3">
        <f t="shared" si="7"/>
        <v>0.53000000000000025</v>
      </c>
      <c r="X74" s="7">
        <f t="shared" si="17"/>
        <v>3211.7102755785272</v>
      </c>
    </row>
    <row r="75" spans="3:24" ht="15.75" customHeight="1" x14ac:dyDescent="0.35">
      <c r="C75" s="25"/>
      <c r="I75" s="3">
        <f t="shared" si="2"/>
        <v>0.54000000000000026</v>
      </c>
      <c r="J75" s="7">
        <f t="shared" si="18"/>
        <v>2015.6868829907087</v>
      </c>
      <c r="K75" s="27">
        <f t="shared" si="12"/>
        <v>1.0489132803036921E-5</v>
      </c>
      <c r="L75" s="26">
        <f t="shared" si="19"/>
        <v>1.7337409591796565E-2</v>
      </c>
      <c r="M75" s="28">
        <f t="shared" si="14"/>
        <v>3.1659442203997462E-5</v>
      </c>
      <c r="N75" s="9">
        <f t="shared" si="20"/>
        <v>55.976064808552636</v>
      </c>
      <c r="P75" s="3">
        <f t="shared" si="4"/>
        <v>0.54000000000000026</v>
      </c>
      <c r="Q75" s="7">
        <f t="shared" si="21"/>
        <v>2618.8711152020087</v>
      </c>
      <c r="R75" s="27">
        <f t="shared" si="13"/>
        <v>2.6035467680268945E-6</v>
      </c>
      <c r="S75" s="26">
        <f t="shared" si="22"/>
        <v>4.3033830876477597E-3</v>
      </c>
      <c r="T75" s="28">
        <f t="shared" si="15"/>
        <v>1.7978840790075024E-5</v>
      </c>
      <c r="U75" s="17">
        <f t="shared" si="16"/>
        <v>293</v>
      </c>
      <c r="W75" s="3">
        <f t="shared" si="7"/>
        <v>0.54000000000000026</v>
      </c>
      <c r="X75" s="7">
        <f t="shared" si="17"/>
        <v>2997.4094674621892</v>
      </c>
    </row>
    <row r="76" spans="3:24" ht="15.75" customHeight="1" x14ac:dyDescent="0.35">
      <c r="C76" s="25"/>
      <c r="I76" s="3">
        <f t="shared" si="2"/>
        <v>0.55000000000000027</v>
      </c>
      <c r="J76" s="7">
        <f t="shared" si="18"/>
        <v>1915.1154384022493</v>
      </c>
      <c r="K76" s="27">
        <f t="shared" si="12"/>
        <v>1.0172538380996946E-5</v>
      </c>
      <c r="L76" s="26">
        <f t="shared" si="19"/>
        <v>1.6814113026441233E-2</v>
      </c>
      <c r="M76" s="28">
        <f t="shared" si="14"/>
        <v>3.0390236461328564E-5</v>
      </c>
      <c r="N76" s="9">
        <f t="shared" si="20"/>
        <v>54.838365052402274</v>
      </c>
      <c r="P76" s="3">
        <f t="shared" si="4"/>
        <v>0.55000000000000027</v>
      </c>
      <c r="Q76" s="7">
        <f t="shared" si="21"/>
        <v>2438.0244816474819</v>
      </c>
      <c r="R76" s="27">
        <f t="shared" si="13"/>
        <v>2.4237583601261441E-6</v>
      </c>
      <c r="S76" s="26">
        <f t="shared" si="22"/>
        <v>4.006212165497759E-3</v>
      </c>
      <c r="T76" s="28">
        <f t="shared" si="15"/>
        <v>1.6737308584376126E-5</v>
      </c>
      <c r="U76" s="17">
        <f t="shared" si="16"/>
        <v>293</v>
      </c>
      <c r="W76" s="3">
        <f t="shared" si="7"/>
        <v>0.55000000000000027</v>
      </c>
      <c r="X76" s="7">
        <f t="shared" si="17"/>
        <v>2797.407843400068</v>
      </c>
    </row>
    <row r="77" spans="3:24" ht="15.75" customHeight="1" x14ac:dyDescent="0.35">
      <c r="C77" s="25"/>
      <c r="I77" s="3">
        <f t="shared" si="2"/>
        <v>0.56000000000000028</v>
      </c>
      <c r="J77" s="7">
        <f t="shared" si="18"/>
        <v>1820.5280445579258</v>
      </c>
      <c r="K77" s="27">
        <f t="shared" si="12"/>
        <v>9.8686360163836611E-6</v>
      </c>
      <c r="L77" s="26">
        <f t="shared" si="19"/>
        <v>1.6311795068402746E-2</v>
      </c>
      <c r="M77" s="28">
        <f t="shared" si="14"/>
        <v>2.91842935095095E-5</v>
      </c>
      <c r="N77" s="9">
        <f t="shared" si="20"/>
        <v>53.735231019286431</v>
      </c>
      <c r="P77" s="3">
        <f t="shared" si="4"/>
        <v>0.56000000000000028</v>
      </c>
      <c r="Q77" s="7">
        <f t="shared" si="21"/>
        <v>2269.6662461199362</v>
      </c>
      <c r="R77" s="27">
        <f t="shared" si="13"/>
        <v>2.2563852742823828E-6</v>
      </c>
      <c r="S77" s="26">
        <f t="shared" si="22"/>
        <v>3.7295624368303853E-3</v>
      </c>
      <c r="T77" s="28">
        <f t="shared" si="15"/>
        <v>1.5581510616817799E-5</v>
      </c>
      <c r="U77" s="17">
        <f t="shared" si="16"/>
        <v>293</v>
      </c>
      <c r="W77" s="3">
        <f t="shared" si="7"/>
        <v>0.56000000000000028</v>
      </c>
      <c r="X77" s="7">
        <f t="shared" si="17"/>
        <v>2610.7512928294746</v>
      </c>
    </row>
    <row r="78" spans="3:24" ht="15.75" customHeight="1" x14ac:dyDescent="0.35">
      <c r="C78" s="25"/>
      <c r="I78" s="3">
        <f t="shared" si="2"/>
        <v>0.57000000000000028</v>
      </c>
      <c r="J78" s="7">
        <f t="shared" si="18"/>
        <v>1731.5121288896064</v>
      </c>
      <c r="K78" s="27">
        <f t="shared" si="12"/>
        <v>9.5767930812885665E-6</v>
      </c>
      <c r="L78" s="26">
        <f t="shared" si="19"/>
        <v>1.582941005171664E-2</v>
      </c>
      <c r="M78" s="28">
        <f t="shared" si="14"/>
        <v>2.8037852913217557E-5</v>
      </c>
      <c r="N78" s="9">
        <f t="shared" si="20"/>
        <v>52.665269646528039</v>
      </c>
      <c r="P78" s="3">
        <f t="shared" si="4"/>
        <v>0.57000000000000028</v>
      </c>
      <c r="Q78" s="7">
        <f t="shared" si="21"/>
        <v>2112.9340199632206</v>
      </c>
      <c r="R78" s="27">
        <f t="shared" si="13"/>
        <v>2.1005701681142047E-6</v>
      </c>
      <c r="S78" s="26">
        <f t="shared" si="22"/>
        <v>3.4720168068003384E-3</v>
      </c>
      <c r="T78" s="28">
        <f t="shared" si="15"/>
        <v>1.4505526493586801E-5</v>
      </c>
      <c r="U78" s="17">
        <f t="shared" si="16"/>
        <v>293</v>
      </c>
      <c r="W78" s="3">
        <f t="shared" si="7"/>
        <v>0.57000000000000028</v>
      </c>
      <c r="X78" s="7">
        <f t="shared" si="17"/>
        <v>2436.5493680486506</v>
      </c>
    </row>
    <row r="79" spans="3:24" ht="15.75" customHeight="1" x14ac:dyDescent="0.35">
      <c r="C79" s="25"/>
      <c r="I79" s="3">
        <f t="shared" si="2"/>
        <v>0.58000000000000029</v>
      </c>
      <c r="J79" s="7">
        <f t="shared" si="18"/>
        <v>1647.6873936744889</v>
      </c>
      <c r="K79" s="27">
        <f t="shared" si="12"/>
        <v>9.2964145521563901E-6</v>
      </c>
      <c r="L79" s="26">
        <f t="shared" si="19"/>
        <v>1.5365974466374199E-2</v>
      </c>
      <c r="M79" s="28">
        <f t="shared" si="14"/>
        <v>2.6947413247428842E-5</v>
      </c>
      <c r="N79" s="9">
        <f t="shared" si="20"/>
        <v>51.627157621571293</v>
      </c>
      <c r="P79" s="3">
        <f t="shared" si="4"/>
        <v>0.58000000000000029</v>
      </c>
      <c r="Q79" s="7">
        <f t="shared" si="21"/>
        <v>1967.0249669307634</v>
      </c>
      <c r="R79" s="27">
        <f t="shared" si="13"/>
        <v>1.9555149031783366E-6</v>
      </c>
      <c r="S79" s="26">
        <f t="shared" si="22"/>
        <v>3.2322560383113005E-3</v>
      </c>
      <c r="T79" s="28">
        <f t="shared" si="15"/>
        <v>1.3503844654769463E-5</v>
      </c>
      <c r="U79" s="17">
        <f t="shared" si="16"/>
        <v>293</v>
      </c>
      <c r="W79" s="3">
        <f t="shared" si="7"/>
        <v>0.58000000000000029</v>
      </c>
      <c r="X79" s="7">
        <f t="shared" si="17"/>
        <v>2273.9710363234685</v>
      </c>
    </row>
    <row r="80" spans="3:24" ht="15.75" customHeight="1" x14ac:dyDescent="0.35">
      <c r="C80" s="25"/>
      <c r="I80" s="3">
        <f t="shared" si="2"/>
        <v>0.5900000000000003</v>
      </c>
      <c r="J80" s="7">
        <f t="shared" si="18"/>
        <v>1568.7029968305847</v>
      </c>
      <c r="K80" s="27">
        <f t="shared" si="12"/>
        <v>9.0269404196821022E-6</v>
      </c>
      <c r="L80" s="26">
        <f t="shared" si="19"/>
        <v>1.49205626771605E-2</v>
      </c>
      <c r="M80" s="28">
        <f t="shared" si="14"/>
        <v>2.5909711855140154E-5</v>
      </c>
      <c r="N80" s="9">
        <f t="shared" si="20"/>
        <v>50.619637219384678</v>
      </c>
      <c r="P80" s="3">
        <f t="shared" si="4"/>
        <v>0.5900000000000003</v>
      </c>
      <c r="Q80" s="7">
        <f t="shared" si="21"/>
        <v>1831.1916907828099</v>
      </c>
      <c r="R80" s="27">
        <f t="shared" si="13"/>
        <v>1.8204764566306418E-6</v>
      </c>
      <c r="S80" s="26">
        <f t="shared" si="22"/>
        <v>3.0090519944308129E-3</v>
      </c>
      <c r="T80" s="28">
        <f t="shared" si="15"/>
        <v>1.2571334142250417E-5</v>
      </c>
      <c r="U80" s="17">
        <f t="shared" si="16"/>
        <v>293</v>
      </c>
      <c r="W80" s="3">
        <f t="shared" si="7"/>
        <v>0.5900000000000003</v>
      </c>
      <c r="X80" s="7">
        <f t="shared" si="17"/>
        <v>2122.2407154340826</v>
      </c>
    </row>
    <row r="81" spans="3:24" ht="15.75" customHeight="1" x14ac:dyDescent="0.35">
      <c r="C81" s="25"/>
      <c r="I81" s="3">
        <f t="shared" si="2"/>
        <v>0.60000000000000031</v>
      </c>
      <c r="J81" s="7">
        <f t="shared" si="18"/>
        <v>1494.2350042345963</v>
      </c>
      <c r="K81" s="27">
        <f t="shared" si="12"/>
        <v>8.767843301130701E-6</v>
      </c>
      <c r="L81" s="26">
        <f t="shared" si="19"/>
        <v>1.4492302977075541E-2</v>
      </c>
      <c r="M81" s="28">
        <f t="shared" si="14"/>
        <v>2.4921706371555992E-5</v>
      </c>
      <c r="N81" s="9">
        <f t="shared" si="20"/>
        <v>49.641512427608582</v>
      </c>
      <c r="P81" s="3">
        <f t="shared" si="4"/>
        <v>0.60000000000000031</v>
      </c>
      <c r="Q81" s="7">
        <f t="shared" si="21"/>
        <v>1704.7384068664123</v>
      </c>
      <c r="R81" s="27">
        <f t="shared" si="13"/>
        <v>1.6947631152081376E-6</v>
      </c>
      <c r="S81" s="26">
        <f t="shared" si="22"/>
        <v>2.8012613474514671E-3</v>
      </c>
      <c r="T81" s="28">
        <f t="shared" si="15"/>
        <v>1.1703218317184432E-5</v>
      </c>
      <c r="U81" s="17">
        <f t="shared" si="16"/>
        <v>293</v>
      </c>
      <c r="W81" s="3">
        <f t="shared" si="7"/>
        <v>0.60000000000000031</v>
      </c>
      <c r="X81" s="7">
        <f t="shared" si="17"/>
        <v>1980.6345737490294</v>
      </c>
    </row>
    <row r="82" spans="3:24" ht="15.75" customHeight="1" x14ac:dyDescent="0.35">
      <c r="C82" s="25"/>
      <c r="I82" s="3">
        <f t="shared" si="2"/>
        <v>0.61000000000000032</v>
      </c>
      <c r="J82" s="7">
        <f t="shared" si="18"/>
        <v>1423.9840850209123</v>
      </c>
      <c r="K82" s="27">
        <f t="shared" si="12"/>
        <v>8.5186262374151404E-6</v>
      </c>
      <c r="L82" s="26">
        <f t="shared" si="19"/>
        <v>1.4080373946140728E-2</v>
      </c>
      <c r="M82" s="28">
        <f t="shared" si="14"/>
        <v>2.3980557844770737E-5</v>
      </c>
      <c r="N82" s="9">
        <f t="shared" si="20"/>
        <v>48.691645336885216</v>
      </c>
      <c r="P82" s="3">
        <f t="shared" si="4"/>
        <v>0.61000000000000032</v>
      </c>
      <c r="Q82" s="7">
        <f t="shared" si="21"/>
        <v>1587.0173780676671</v>
      </c>
      <c r="R82" s="27">
        <f t="shared" si="13"/>
        <v>1.5777309320362932E-6</v>
      </c>
      <c r="S82" s="26">
        <f t="shared" si="22"/>
        <v>2.6078197223740386E-3</v>
      </c>
      <c r="T82" s="28">
        <f t="shared" si="15"/>
        <v>1.0895050392413068E-5</v>
      </c>
      <c r="U82" s="17">
        <f t="shared" si="16"/>
        <v>293</v>
      </c>
      <c r="W82" s="3">
        <f t="shared" si="7"/>
        <v>0.61000000000000032</v>
      </c>
      <c r="X82" s="7">
        <f t="shared" si="17"/>
        <v>1848.4770771762351</v>
      </c>
    </row>
    <row r="83" spans="3:24" ht="15.75" customHeight="1" x14ac:dyDescent="0.35">
      <c r="C83" s="25"/>
      <c r="I83" s="3">
        <f t="shared" si="2"/>
        <v>0.62000000000000033</v>
      </c>
      <c r="J83" s="7">
        <f t="shared" si="18"/>
        <v>1357.6734245674136</v>
      </c>
      <c r="K83" s="27">
        <f t="shared" si="12"/>
        <v>8.2788206589674323E-6</v>
      </c>
      <c r="L83" s="26">
        <f t="shared" si="19"/>
        <v>1.3684001089202369E-2</v>
      </c>
      <c r="M83" s="28">
        <f t="shared" si="14"/>
        <v>2.3083615300825924E-5</v>
      </c>
      <c r="N83" s="9">
        <f t="shared" si="20"/>
        <v>47.768952775783184</v>
      </c>
      <c r="P83" s="3">
        <f t="shared" si="4"/>
        <v>0.62000000000000033</v>
      </c>
      <c r="Q83" s="7">
        <f t="shared" si="21"/>
        <v>1477.4255968799432</v>
      </c>
      <c r="R83" s="27">
        <f t="shared" si="13"/>
        <v>1.4687804281121624E-6</v>
      </c>
      <c r="S83" s="26">
        <f t="shared" si="22"/>
        <v>2.4277362448134917E-3</v>
      </c>
      <c r="T83" s="28">
        <f t="shared" si="15"/>
        <v>1.0142690654494904E-5</v>
      </c>
      <c r="U83" s="17">
        <f t="shared" si="16"/>
        <v>293</v>
      </c>
      <c r="W83" s="3">
        <f t="shared" si="7"/>
        <v>0.62000000000000033</v>
      </c>
      <c r="X83" s="7">
        <f t="shared" si="17"/>
        <v>1725.137766518134</v>
      </c>
    </row>
    <row r="84" spans="3:24" ht="15.75" customHeight="1" x14ac:dyDescent="0.35">
      <c r="C84" s="25"/>
      <c r="I84" s="3">
        <f t="shared" si="2"/>
        <v>0.63000000000000034</v>
      </c>
      <c r="J84" s="7">
        <f t="shared" si="18"/>
        <v>1295.0468327237945</v>
      </c>
      <c r="K84" s="27">
        <f t="shared" si="12"/>
        <v>8.0479845059591724E-6</v>
      </c>
      <c r="L84" s="26">
        <f t="shared" si="19"/>
        <v>1.3302453728858138E-2</v>
      </c>
      <c r="M84" s="28">
        <f t="shared" si="14"/>
        <v>2.2228401616843194E-5</v>
      </c>
      <c r="N84" s="9">
        <f t="shared" si="20"/>
        <v>46.87240317151371</v>
      </c>
      <c r="P84" s="3">
        <f t="shared" si="4"/>
        <v>0.63000000000000034</v>
      </c>
      <c r="Q84" s="7">
        <f t="shared" si="21"/>
        <v>1375.4016965925039</v>
      </c>
      <c r="R84" s="27">
        <f t="shared" si="13"/>
        <v>1.3673535215672132E-6</v>
      </c>
      <c r="S84" s="26">
        <f t="shared" si="22"/>
        <v>2.2600884654003523E-3</v>
      </c>
      <c r="T84" s="28">
        <f t="shared" si="15"/>
        <v>9.4422852586727151E-6</v>
      </c>
      <c r="U84" s="17">
        <f t="shared" si="16"/>
        <v>293</v>
      </c>
      <c r="W84" s="3">
        <f t="shared" si="7"/>
        <v>0.63000000000000034</v>
      </c>
      <c r="X84" s="7">
        <f t="shared" si="17"/>
        <v>1610.0282498571848</v>
      </c>
    </row>
    <row r="85" spans="3:24" ht="15.75" customHeight="1" x14ac:dyDescent="0.35">
      <c r="C85" s="25"/>
      <c r="I85" s="3">
        <f t="shared" si="2"/>
        <v>0.64000000000000035</v>
      </c>
      <c r="J85" s="7">
        <f t="shared" si="18"/>
        <v>1235.8670273429882</v>
      </c>
      <c r="K85" s="27">
        <f t="shared" si="12"/>
        <v>7.8257004897907407E-6</v>
      </c>
      <c r="L85" s="26">
        <f t="shared" si="19"/>
        <v>1.2935042131885522E-2</v>
      </c>
      <c r="M85" s="28">
        <f t="shared" ref="M85:M110" si="23">IF(J85/$D$10&gt;$D$19, $D$15*SQRT($D$20*L85*J85*(2/($D$20+1))^(($D$20+1)/($D$20-1))),$D$15*SQRT(2*L85*J85*($D$20/($D$20-1))*(($D$10/J85)^(2/$D$20)-($D$10/J85)^(($D$20+1)/$D$20))))</f>
        <v>2.1412600579973978E-5</v>
      </c>
      <c r="N85" s="9">
        <f t="shared" si="20"/>
        <v>46.001013619249299</v>
      </c>
      <c r="P85" s="3">
        <f t="shared" si="4"/>
        <v>0.64000000000000035</v>
      </c>
      <c r="Q85" s="7">
        <f t="shared" si="21"/>
        <v>1280.4230757775761</v>
      </c>
      <c r="R85" s="27">
        <f t="shared" si="13"/>
        <v>1.2729306689804859E-6</v>
      </c>
      <c r="S85" s="26">
        <f t="shared" si="22"/>
        <v>2.1040176346784891E-3</v>
      </c>
      <c r="T85" s="28">
        <f t="shared" ref="T85:T110" si="24">IF(Q85/$D$10&gt;$D$19, $D$15*SQRT($D$20*S85*Q85*(2/($D$20+1))^(($D$20+1)/($D$20-1))),$D$15*SQRT(2*S85*Q85*($D$20/($D$20-1))*(($D$10/Q85)^(2/$D$20)-($D$10/Q85)^(($D$20+1)/$D$20))))</f>
        <v>8.7902464881581235E-6</v>
      </c>
      <c r="U85" s="17">
        <f t="shared" ref="U85:U110" si="25">$D$11</f>
        <v>293</v>
      </c>
      <c r="W85" s="3">
        <f t="shared" si="7"/>
        <v>0.64000000000000035</v>
      </c>
      <c r="X85" s="7">
        <f t="shared" ref="X85:X109" si="26">$D$9*EXP((-$D$18*$D$11/$D$14)*$D$15*SQRT(($D$20/($D$18*$D$11))*(2/($D$20+1))^(($D$20+1)/($D$20-1)))*P85)</f>
        <v>1502.5993956239433</v>
      </c>
    </row>
    <row r="86" spans="3:24" ht="15.75" customHeight="1" x14ac:dyDescent="0.35">
      <c r="C86" s="25"/>
      <c r="I86" s="3">
        <f t="shared" si="2"/>
        <v>0.65000000000000036</v>
      </c>
      <c r="J86" s="7">
        <f t="shared" ref="J86:J110" si="27">J85*(L86/L85)^$D$20</f>
        <v>1179.9140753806755</v>
      </c>
      <c r="K86" s="27">
        <f t="shared" si="12"/>
        <v>7.6115744839910006E-6</v>
      </c>
      <c r="L86" s="26">
        <f t="shared" ref="L86:L110" si="28">K86/$D$14</f>
        <v>1.2581114849571903E-2</v>
      </c>
      <c r="M86" s="28">
        <f t="shared" si="23"/>
        <v>2.0634045022381113E-5</v>
      </c>
      <c r="N86" s="9">
        <f t="shared" ref="N86:N110" si="29">N85*(J86/J85)^(($D$20-1)/$D$20)</f>
        <v>45.153847144316956</v>
      </c>
      <c r="P86" s="3">
        <f t="shared" si="4"/>
        <v>0.65000000000000036</v>
      </c>
      <c r="Q86" s="7">
        <f t="shared" ref="Q86:Q110" si="30">S86*$D$18*$D$11</f>
        <v>1192.0032213465015</v>
      </c>
      <c r="R86" s="27">
        <f t="shared" si="13"/>
        <v>1.1850282040989046E-6</v>
      </c>
      <c r="S86" s="26">
        <f t="shared" ref="S86:S110" si="31">R86/$D$14</f>
        <v>1.95872430429571E-3</v>
      </c>
      <c r="T86" s="28">
        <f t="shared" si="24"/>
        <v>8.1832343766150645E-6</v>
      </c>
      <c r="U86" s="17">
        <f t="shared" si="25"/>
        <v>293</v>
      </c>
      <c r="W86" s="3">
        <f t="shared" si="7"/>
        <v>0.65000000000000036</v>
      </c>
      <c r="X86" s="7">
        <f t="shared" si="26"/>
        <v>1402.3387129571888</v>
      </c>
    </row>
    <row r="87" spans="3:24" ht="15.75" customHeight="1" x14ac:dyDescent="0.35">
      <c r="C87" s="25"/>
      <c r="I87" s="3">
        <f t="shared" si="2"/>
        <v>0.66000000000000036</v>
      </c>
      <c r="J87" s="7">
        <f t="shared" si="27"/>
        <v>1126.9839757702889</v>
      </c>
      <c r="K87" s="27">
        <f t="shared" si="12"/>
        <v>7.405234033767189E-6</v>
      </c>
      <c r="L87" s="26">
        <f t="shared" si="28"/>
        <v>1.2240056254160643E-2</v>
      </c>
      <c r="M87" s="28">
        <f t="shared" si="23"/>
        <v>1.9890705933564345E-5</v>
      </c>
      <c r="N87" s="9">
        <f t="shared" si="29"/>
        <v>44.330010142862072</v>
      </c>
      <c r="P87" s="3">
        <f t="shared" si="4"/>
        <v>0.66000000000000036</v>
      </c>
      <c r="Q87" s="7">
        <f t="shared" si="30"/>
        <v>1109.6892164627454</v>
      </c>
      <c r="R87" s="27">
        <f t="shared" si="13"/>
        <v>1.1031958603327538E-6</v>
      </c>
      <c r="S87" s="26">
        <f t="shared" si="31"/>
        <v>1.8234642319549651E-3</v>
      </c>
      <c r="T87" s="28">
        <f t="shared" si="24"/>
        <v>7.6181395997060639E-6</v>
      </c>
      <c r="U87" s="17">
        <f t="shared" si="25"/>
        <v>293</v>
      </c>
      <c r="W87" s="3">
        <f t="shared" si="7"/>
        <v>0.66000000000000036</v>
      </c>
      <c r="X87" s="7">
        <f t="shared" si="26"/>
        <v>1308.7679068590533</v>
      </c>
    </row>
    <row r="88" spans="3:24" ht="15.75" customHeight="1" x14ac:dyDescent="0.35">
      <c r="C88" s="25"/>
      <c r="I88" s="3">
        <f t="shared" si="2"/>
        <v>0.67000000000000037</v>
      </c>
      <c r="J88" s="7">
        <f t="shared" si="27"/>
        <v>1076.8873699946537</v>
      </c>
      <c r="K88" s="27">
        <f t="shared" si="12"/>
        <v>7.2063269744315452E-6</v>
      </c>
      <c r="L88" s="26">
        <f t="shared" si="28"/>
        <v>1.1911284255258753E-2</v>
      </c>
      <c r="M88" s="28">
        <f t="shared" si="23"/>
        <v>1.9180682461224143E-5</v>
      </c>
      <c r="N88" s="9">
        <f t="shared" si="29"/>
        <v>43.528649987780661</v>
      </c>
      <c r="P88" s="3">
        <f t="shared" si="4"/>
        <v>0.67000000000000037</v>
      </c>
      <c r="Q88" s="7">
        <f t="shared" si="30"/>
        <v>1033.0594205464361</v>
      </c>
      <c r="R88" s="27">
        <f t="shared" si="13"/>
        <v>1.0270144643356932E-6</v>
      </c>
      <c r="S88" s="26">
        <f t="shared" si="31"/>
        <v>1.6975445691499061E-3</v>
      </c>
      <c r="T88" s="28">
        <f t="shared" si="24"/>
        <v>7.092067548065982E-6</v>
      </c>
      <c r="U88" s="17">
        <f t="shared" si="25"/>
        <v>293</v>
      </c>
      <c r="W88" s="3">
        <f t="shared" si="7"/>
        <v>0.67000000000000037</v>
      </c>
      <c r="X88" s="7">
        <f t="shared" si="26"/>
        <v>1221.4405964819975</v>
      </c>
    </row>
    <row r="89" spans="3:24" ht="15.75" customHeight="1" x14ac:dyDescent="0.35">
      <c r="C89" s="25"/>
      <c r="I89" s="3">
        <f t="shared" si="2"/>
        <v>0.68000000000000038</v>
      </c>
      <c r="J89" s="7">
        <f t="shared" si="27"/>
        <v>1029.4483677891992</v>
      </c>
      <c r="K89" s="27">
        <f t="shared" si="12"/>
        <v>7.0145201498193033E-6</v>
      </c>
      <c r="L89" s="26">
        <f t="shared" si="28"/>
        <v>1.1594248181519511E-2</v>
      </c>
      <c r="M89" s="28">
        <f t="shared" si="23"/>
        <v>1.8502192720669E-5</v>
      </c>
      <c r="N89" s="9">
        <f t="shared" si="29"/>
        <v>42.748952787808044</v>
      </c>
      <c r="P89" s="3">
        <f t="shared" si="4"/>
        <v>0.68000000000000038</v>
      </c>
      <c r="Q89" s="7">
        <f t="shared" si="30"/>
        <v>961.7213094866247</v>
      </c>
      <c r="R89" s="27">
        <f t="shared" si="13"/>
        <v>9.5609378885503334E-7</v>
      </c>
      <c r="S89" s="26">
        <f t="shared" si="31"/>
        <v>1.58032031215708E-3</v>
      </c>
      <c r="T89" s="28">
        <f t="shared" si="24"/>
        <v>6.6023235001195422E-6</v>
      </c>
      <c r="U89" s="17">
        <f t="shared" si="25"/>
        <v>293</v>
      </c>
      <c r="W89" s="3">
        <f t="shared" si="7"/>
        <v>0.68000000000000038</v>
      </c>
      <c r="X89" s="7">
        <f t="shared" si="26"/>
        <v>1139.9401856627046</v>
      </c>
    </row>
    <row r="90" spans="3:24" ht="15.75" customHeight="1" x14ac:dyDescent="0.35">
      <c r="C90" s="25"/>
      <c r="I90" s="3">
        <f t="shared" si="2"/>
        <v>0.69000000000000039</v>
      </c>
      <c r="J90" s="7">
        <f t="shared" si="27"/>
        <v>984.50347675047942</v>
      </c>
      <c r="K90" s="27">
        <f t="shared" si="12"/>
        <v>6.8294982226126133E-6</v>
      </c>
      <c r="L90" s="26">
        <f t="shared" si="28"/>
        <v>1.1288426814235725E-2</v>
      </c>
      <c r="M90" s="28">
        <f t="shared" si="23"/>
        <v>1.7853565340635867E-5</v>
      </c>
      <c r="N90" s="9">
        <f t="shared" si="29"/>
        <v>41.990141288643841</v>
      </c>
      <c r="P90" s="3">
        <f t="shared" si="4"/>
        <v>0.69000000000000039</v>
      </c>
      <c r="Q90" s="7">
        <f t="shared" si="30"/>
        <v>895.3094649980917</v>
      </c>
      <c r="R90" s="27">
        <f t="shared" si="13"/>
        <v>8.9007055385383787E-7</v>
      </c>
      <c r="S90" s="26">
        <f t="shared" si="31"/>
        <v>1.4711909981055173E-3</v>
      </c>
      <c r="T90" s="28">
        <f t="shared" si="24"/>
        <v>6.1463988187926974E-6</v>
      </c>
      <c r="U90" s="17">
        <f t="shared" si="25"/>
        <v>293</v>
      </c>
      <c r="W90" s="3">
        <f t="shared" si="7"/>
        <v>0.69000000000000039</v>
      </c>
      <c r="X90" s="7">
        <f t="shared" si="26"/>
        <v>1063.8778755442108</v>
      </c>
    </row>
    <row r="91" spans="3:24" ht="15.75" customHeight="1" x14ac:dyDescent="0.35">
      <c r="C91" s="25"/>
      <c r="I91" s="3">
        <f t="shared" si="2"/>
        <v>0.7000000000000004</v>
      </c>
      <c r="J91" s="7">
        <f t="shared" si="27"/>
        <v>941.90062580915185</v>
      </c>
      <c r="K91" s="27">
        <f t="shared" si="12"/>
        <v>6.6509625692062546E-6</v>
      </c>
      <c r="L91" s="26">
        <f t="shared" si="28"/>
        <v>1.0993326560671497E-2</v>
      </c>
      <c r="M91" s="28">
        <f t="shared" si="23"/>
        <v>1.7233231680420622E-5</v>
      </c>
      <c r="N91" s="9">
        <f t="shared" si="29"/>
        <v>41.251472905894772</v>
      </c>
      <c r="P91" s="3">
        <f t="shared" si="4"/>
        <v>0.7000000000000004</v>
      </c>
      <c r="Q91" s="7">
        <f t="shared" si="30"/>
        <v>833.48370282349163</v>
      </c>
      <c r="R91" s="27">
        <f t="shared" si="13"/>
        <v>8.2860656566591082E-7</v>
      </c>
      <c r="S91" s="26">
        <f t="shared" si="31"/>
        <v>1.3695976291998528E-3</v>
      </c>
      <c r="T91" s="28">
        <f t="shared" si="24"/>
        <v>5.7219581014126668E-6</v>
      </c>
      <c r="U91" s="17">
        <f t="shared" si="25"/>
        <v>293</v>
      </c>
      <c r="W91" s="3">
        <f t="shared" si="7"/>
        <v>0.7000000000000004</v>
      </c>
      <c r="X91" s="7">
        <f t="shared" si="26"/>
        <v>992.89080980549068</v>
      </c>
    </row>
    <row r="92" spans="3:24" ht="15.75" customHeight="1" x14ac:dyDescent="0.35">
      <c r="C92" s="25"/>
      <c r="I92" s="3">
        <f t="shared" si="2"/>
        <v>0.71000000000000041</v>
      </c>
      <c r="J92" s="7">
        <f t="shared" si="27"/>
        <v>901.49827357738025</v>
      </c>
      <c r="K92" s="27">
        <f t="shared" si="12"/>
        <v>6.4786302524020486E-6</v>
      </c>
      <c r="L92" s="26">
        <f t="shared" si="28"/>
        <v>1.0708479756036445E-2</v>
      </c>
      <c r="M92" s="28">
        <f t="shared" si="23"/>
        <v>1.6639718659501037E-5</v>
      </c>
      <c r="N92" s="9">
        <f t="shared" si="29"/>
        <v>40.532237880438018</v>
      </c>
      <c r="P92" s="3">
        <f t="shared" si="4"/>
        <v>0.71000000000000041</v>
      </c>
      <c r="Q92" s="7">
        <f t="shared" si="30"/>
        <v>775.92733019285038</v>
      </c>
      <c r="R92" s="27">
        <f t="shared" si="13"/>
        <v>7.7138698465178406E-7</v>
      </c>
      <c r="S92" s="26">
        <f t="shared" si="31"/>
        <v>1.275019809341792E-3</v>
      </c>
      <c r="T92" s="28">
        <f t="shared" si="24"/>
        <v>5.3268272169740447E-6</v>
      </c>
      <c r="U92" s="17">
        <f t="shared" si="25"/>
        <v>293</v>
      </c>
      <c r="W92" s="3">
        <f t="shared" si="7"/>
        <v>0.71000000000000041</v>
      </c>
      <c r="X92" s="7">
        <f t="shared" si="26"/>
        <v>926.640343650266</v>
      </c>
    </row>
    <row r="93" spans="3:24" ht="15.75" customHeight="1" x14ac:dyDescent="0.35">
      <c r="C93" s="25"/>
      <c r="I93" s="3">
        <f t="shared" si="2"/>
        <v>0.72000000000000042</v>
      </c>
      <c r="J93" s="7">
        <f t="shared" si="27"/>
        <v>863.16459351318588</v>
      </c>
      <c r="K93" s="27">
        <f t="shared" si="12"/>
        <v>6.312233065807038E-6</v>
      </c>
      <c r="L93" s="26">
        <f t="shared" si="28"/>
        <v>1.0433443083978576E-2</v>
      </c>
      <c r="M93" s="28">
        <f t="shared" si="23"/>
        <v>1.6071642146463511E-5</v>
      </c>
      <c r="N93" s="9">
        <f t="shared" si="29"/>
        <v>39.831757547556407</v>
      </c>
      <c r="P93" s="3">
        <f t="shared" si="4"/>
        <v>0.72000000000000042</v>
      </c>
      <c r="Q93" s="7">
        <f t="shared" si="30"/>
        <v>722.34552361452052</v>
      </c>
      <c r="R93" s="27">
        <f t="shared" si="13"/>
        <v>7.1811871248204355E-7</v>
      </c>
      <c r="S93" s="26">
        <f t="shared" si="31"/>
        <v>1.1869730784827167E-3</v>
      </c>
      <c r="T93" s="28">
        <f t="shared" si="24"/>
        <v>4.9589821694937002E-6</v>
      </c>
      <c r="U93" s="17">
        <f t="shared" si="25"/>
        <v>293</v>
      </c>
      <c r="W93" s="3">
        <f t="shared" si="7"/>
        <v>0.72000000000000042</v>
      </c>
      <c r="X93" s="7">
        <f t="shared" si="26"/>
        <v>864.81042829724322</v>
      </c>
    </row>
    <row r="94" spans="3:24" ht="15.75" customHeight="1" x14ac:dyDescent="0.35">
      <c r="C94" s="25"/>
      <c r="I94" s="3">
        <f t="shared" si="2"/>
        <v>0.73000000000000043</v>
      </c>
      <c r="J94" s="7">
        <f t="shared" si="27"/>
        <v>826.77672867278591</v>
      </c>
      <c r="K94" s="27">
        <f t="shared" si="12"/>
        <v>6.151516644342403E-6</v>
      </c>
      <c r="L94" s="26">
        <f t="shared" si="28"/>
        <v>1.016779610635108E-2</v>
      </c>
      <c r="M94" s="28">
        <f t="shared" si="23"/>
        <v>1.5527700859089723E-5</v>
      </c>
      <c r="N94" s="9">
        <f t="shared" si="29"/>
        <v>39.149382711879198</v>
      </c>
      <c r="P94" s="3">
        <f t="shared" si="4"/>
        <v>0.73000000000000043</v>
      </c>
      <c r="Q94" s="7">
        <f t="shared" si="30"/>
        <v>672.46381868808669</v>
      </c>
      <c r="R94" s="27">
        <f t="shared" si="13"/>
        <v>6.6852889078710655E-7</v>
      </c>
      <c r="S94" s="26">
        <f t="shared" si="31"/>
        <v>1.1050064310530688E-3</v>
      </c>
      <c r="T94" s="28">
        <f t="shared" si="24"/>
        <v>4.6165387304088114E-6</v>
      </c>
      <c r="U94" s="17">
        <f t="shared" si="25"/>
        <v>293</v>
      </c>
      <c r="W94" s="3">
        <f t="shared" si="7"/>
        <v>0.73000000000000043</v>
      </c>
      <c r="X94" s="7">
        <f t="shared" si="26"/>
        <v>807.10610326495168</v>
      </c>
    </row>
    <row r="95" spans="3:24" ht="15.75" customHeight="1" x14ac:dyDescent="0.35">
      <c r="C95" s="25"/>
      <c r="I95" s="3">
        <f t="shared" si="2"/>
        <v>0.74000000000000044</v>
      </c>
      <c r="J95" s="7">
        <f t="shared" si="27"/>
        <v>792.2201095588506</v>
      </c>
      <c r="K95" s="27">
        <f t="shared" si="12"/>
        <v>5.9962396357515056E-6</v>
      </c>
      <c r="L95" s="26">
        <f t="shared" si="28"/>
        <v>9.9111398938041429E-3</v>
      </c>
      <c r="M95" s="28">
        <f t="shared" si="23"/>
        <v>1.5006670731986372E-5</v>
      </c>
      <c r="N95" s="9">
        <f t="shared" si="29"/>
        <v>38.484492120785475</v>
      </c>
      <c r="P95" s="3">
        <f t="shared" si="4"/>
        <v>0.74000000000000044</v>
      </c>
      <c r="Q95" s="7">
        <f t="shared" si="30"/>
        <v>626.02670420351944</v>
      </c>
      <c r="R95" s="27">
        <f t="shared" si="13"/>
        <v>6.2236350348301844E-7</v>
      </c>
      <c r="S95" s="26">
        <f t="shared" si="31"/>
        <v>1.0287000057570554E-3</v>
      </c>
      <c r="T95" s="28">
        <f t="shared" si="24"/>
        <v>4.2977427869115603E-6</v>
      </c>
      <c r="U95" s="17">
        <f t="shared" si="25"/>
        <v>293</v>
      </c>
      <c r="W95" s="3">
        <f t="shared" si="7"/>
        <v>0.74000000000000044</v>
      </c>
      <c r="X95" s="7">
        <f t="shared" si="26"/>
        <v>753.25208925861273</v>
      </c>
    </row>
    <row r="96" spans="3:24" ht="15.75" customHeight="1" x14ac:dyDescent="0.35">
      <c r="C96" s="25"/>
      <c r="I96" s="3">
        <f t="shared" si="2"/>
        <v>0.75000000000000044</v>
      </c>
      <c r="J96" s="7">
        <f t="shared" si="27"/>
        <v>759.38782922870837</v>
      </c>
      <c r="K96" s="27">
        <f t="shared" si="12"/>
        <v>5.8461729284316421E-6</v>
      </c>
      <c r="L96" s="26">
        <f t="shared" si="28"/>
        <v>9.6630957494737886E-3</v>
      </c>
      <c r="M96" s="28">
        <f t="shared" si="23"/>
        <v>1.4507399712206812E-5</v>
      </c>
      <c r="N96" s="9">
        <f t="shared" si="29"/>
        <v>37.836491029496685</v>
      </c>
      <c r="P96" s="3">
        <f t="shared" si="4"/>
        <v>0.75000000000000044</v>
      </c>
      <c r="Q96" s="7">
        <f t="shared" si="30"/>
        <v>582.79631332507824</v>
      </c>
      <c r="R96" s="27">
        <f t="shared" si="13"/>
        <v>5.793860756139028E-7</v>
      </c>
      <c r="S96" s="26">
        <f t="shared" si="31"/>
        <v>9.5766293489901299E-4</v>
      </c>
      <c r="T96" s="28">
        <f t="shared" si="24"/>
        <v>4.000961356781406E-6</v>
      </c>
      <c r="U96" s="17">
        <f t="shared" si="25"/>
        <v>293</v>
      </c>
      <c r="W96" s="3">
        <f t="shared" si="7"/>
        <v>0.75000000000000044</v>
      </c>
      <c r="X96" s="7">
        <f t="shared" si="26"/>
        <v>702.99147494639431</v>
      </c>
    </row>
    <row r="97" spans="3:24" ht="15.75" customHeight="1" x14ac:dyDescent="0.35">
      <c r="C97" s="25"/>
      <c r="I97" s="3">
        <f t="shared" si="2"/>
        <v>0.76000000000000045</v>
      </c>
      <c r="J97" s="7">
        <f t="shared" si="27"/>
        <v>728.18007041130124</v>
      </c>
      <c r="K97" s="27">
        <f t="shared" si="12"/>
        <v>5.7010989313095736E-6</v>
      </c>
      <c r="L97" s="26">
        <f t="shared" si="28"/>
        <v>9.4233040186935107E-3</v>
      </c>
      <c r="M97" s="28">
        <f t="shared" si="23"/>
        <v>1.4028802946968651E-5</v>
      </c>
      <c r="N97" s="9">
        <f t="shared" si="29"/>
        <v>37.204809851605354</v>
      </c>
      <c r="P97" s="3">
        <f t="shared" si="4"/>
        <v>0.76000000000000045</v>
      </c>
      <c r="Q97" s="7">
        <f t="shared" si="30"/>
        <v>542.55120515575163</v>
      </c>
      <c r="R97" s="27">
        <f t="shared" si="13"/>
        <v>5.3937646204608868E-7</v>
      </c>
      <c r="S97" s="26">
        <f t="shared" si="31"/>
        <v>8.9153134222494E-4</v>
      </c>
      <c r="T97" s="28">
        <f t="shared" si="24"/>
        <v>3.7246742236897651E-6</v>
      </c>
      <c r="U97" s="17">
        <f t="shared" si="25"/>
        <v>293</v>
      </c>
      <c r="W97" s="3">
        <f t="shared" si="7"/>
        <v>0.76000000000000045</v>
      </c>
      <c r="X97" s="7">
        <f t="shared" si="26"/>
        <v>656.08449136028287</v>
      </c>
    </row>
    <row r="98" spans="3:24" ht="15.75" customHeight="1" x14ac:dyDescent="0.35">
      <c r="C98" s="25"/>
      <c r="I98" s="3">
        <f t="shared" si="2"/>
        <v>0.77000000000000046</v>
      </c>
      <c r="J98" s="7">
        <f t="shared" si="27"/>
        <v>698.50357990343173</v>
      </c>
      <c r="K98" s="27">
        <f t="shared" si="12"/>
        <v>5.5608109018398872E-6</v>
      </c>
      <c r="L98" s="26">
        <f t="shared" si="28"/>
        <v>9.1914229782477479E-3</v>
      </c>
      <c r="M98" s="28">
        <f t="shared" si="23"/>
        <v>1.3569858330860587E-5</v>
      </c>
      <c r="N98" s="9">
        <f t="shared" si="29"/>
        <v>36.588902889263721</v>
      </c>
      <c r="P98" s="3">
        <f t="shared" si="4"/>
        <v>0.77000000000000046</v>
      </c>
      <c r="Q98" s="7">
        <f t="shared" si="30"/>
        <v>505.08523044099354</v>
      </c>
      <c r="R98" s="27">
        <f t="shared" si="13"/>
        <v>5.0212971980919095E-7</v>
      </c>
      <c r="S98" s="26">
        <f t="shared" si="31"/>
        <v>8.2996647902345622E-4</v>
      </c>
      <c r="T98" s="28">
        <f t="shared" si="24"/>
        <v>3.4674661501303089E-6</v>
      </c>
      <c r="U98" s="17">
        <f t="shared" si="25"/>
        <v>293</v>
      </c>
      <c r="W98" s="3">
        <f t="shared" si="7"/>
        <v>0.77000000000000046</v>
      </c>
      <c r="X98" s="7">
        <f t="shared" si="26"/>
        <v>612.30736807484584</v>
      </c>
    </row>
    <row r="99" spans="3:24" ht="15.75" customHeight="1" x14ac:dyDescent="0.35">
      <c r="C99" s="25"/>
      <c r="I99" s="3">
        <f t="shared" si="2"/>
        <v>0.78000000000000047</v>
      </c>
      <c r="J99" s="7">
        <f t="shared" si="27"/>
        <v>670.27118598182062</v>
      </c>
      <c r="K99" s="27">
        <f t="shared" si="12"/>
        <v>5.425112318531281E-6</v>
      </c>
      <c r="L99" s="26">
        <f t="shared" si="28"/>
        <v>8.967127799225259E-3</v>
      </c>
      <c r="M99" s="28">
        <f t="shared" si="23"/>
        <v>1.3129602382894506E-5</v>
      </c>
      <c r="N99" s="9">
        <f t="shared" si="29"/>
        <v>35.988247137692333</v>
      </c>
      <c r="P99" s="3">
        <f t="shared" si="4"/>
        <v>0.78000000000000047</v>
      </c>
      <c r="Q99" s="7">
        <f t="shared" si="30"/>
        <v>470.20647560149837</v>
      </c>
      <c r="R99" s="27">
        <f t="shared" si="13"/>
        <v>4.6745505830788785E-7</v>
      </c>
      <c r="S99" s="26">
        <f t="shared" si="31"/>
        <v>7.7265298893865761E-4</v>
      </c>
      <c r="T99" s="28">
        <f t="shared" si="24"/>
        <v>3.2280196280867945E-6</v>
      </c>
      <c r="U99" s="17">
        <f t="shared" si="25"/>
        <v>293</v>
      </c>
      <c r="W99" s="3">
        <f t="shared" si="7"/>
        <v>0.78000000000000047</v>
      </c>
      <c r="X99" s="7">
        <f t="shared" si="26"/>
        <v>571.45126570727109</v>
      </c>
    </row>
    <row r="100" spans="3:24" ht="15.75" customHeight="1" x14ac:dyDescent="0.35">
      <c r="C100" s="25"/>
      <c r="I100" s="3">
        <f t="shared" si="2"/>
        <v>0.79000000000000048</v>
      </c>
      <c r="J100" s="7">
        <f t="shared" si="27"/>
        <v>643.40135498407074</v>
      </c>
      <c r="K100" s="27">
        <f t="shared" si="12"/>
        <v>5.2938162947023361E-6</v>
      </c>
      <c r="L100" s="26">
        <f t="shared" si="28"/>
        <v>8.7501095780203909E-3</v>
      </c>
      <c r="M100" s="28">
        <f t="shared" si="23"/>
        <v>1.2707126426429877E-5</v>
      </c>
      <c r="N100" s="9">
        <f t="shared" si="29"/>
        <v>35.402341159068826</v>
      </c>
      <c r="P100" s="3">
        <f t="shared" si="4"/>
        <v>0.79000000000000048</v>
      </c>
      <c r="Q100" s="7">
        <f t="shared" si="30"/>
        <v>437.73627968599214</v>
      </c>
      <c r="R100" s="27">
        <f t="shared" si="13"/>
        <v>4.3517486202701988E-7</v>
      </c>
      <c r="S100" s="26">
        <f t="shared" si="31"/>
        <v>7.1929729260664446E-4</v>
      </c>
      <c r="T100" s="28">
        <f t="shared" si="24"/>
        <v>3.0051081303048953E-6</v>
      </c>
      <c r="U100" s="17">
        <f t="shared" si="25"/>
        <v>293</v>
      </c>
      <c r="W100" s="3">
        <f t="shared" si="7"/>
        <v>0.79000000000000048</v>
      </c>
      <c r="X100" s="7">
        <f t="shared" si="26"/>
        <v>533.32127964614915</v>
      </c>
    </row>
    <row r="101" spans="3:24" ht="15.75" customHeight="1" x14ac:dyDescent="0.35">
      <c r="C101" s="25"/>
      <c r="I101" s="3">
        <f t="shared" si="2"/>
        <v>0.80000000000000049</v>
      </c>
      <c r="J101" s="7">
        <f t="shared" si="27"/>
        <v>617.81778358442</v>
      </c>
      <c r="K101" s="27">
        <f t="shared" si="12"/>
        <v>5.1667450304380373E-6</v>
      </c>
      <c r="L101" s="26">
        <f t="shared" si="28"/>
        <v>8.5400744304760957E-3</v>
      </c>
      <c r="M101" s="28">
        <f t="shared" si="23"/>
        <v>1.2301573047407708E-5</v>
      </c>
      <c r="N101" s="9">
        <f t="shared" si="29"/>
        <v>34.830704021223951</v>
      </c>
      <c r="P101" s="3">
        <f t="shared" si="4"/>
        <v>0.80000000000000049</v>
      </c>
      <c r="Q101" s="7">
        <f t="shared" si="30"/>
        <v>407.50831920852966</v>
      </c>
      <c r="R101" s="27">
        <f t="shared" si="13"/>
        <v>4.0512378072397088E-7</v>
      </c>
      <c r="S101" s="26">
        <f t="shared" si="31"/>
        <v>6.6962608384127419E-4</v>
      </c>
      <c r="T101" s="28">
        <f t="shared" si="24"/>
        <v>2.7975898275987093E-6</v>
      </c>
      <c r="U101" s="17">
        <f t="shared" si="25"/>
        <v>293</v>
      </c>
      <c r="W101" s="3">
        <f t="shared" si="7"/>
        <v>0.80000000000000049</v>
      </c>
      <c r="X101" s="7">
        <f t="shared" si="26"/>
        <v>497.73551025628029</v>
      </c>
    </row>
    <row r="102" spans="3:24" ht="15.75" customHeight="1" x14ac:dyDescent="0.35">
      <c r="C102" s="25"/>
      <c r="I102" s="3">
        <f t="shared" si="2"/>
        <v>0.8100000000000005</v>
      </c>
      <c r="J102" s="7">
        <f t="shared" si="27"/>
        <v>593.44902362408413</v>
      </c>
      <c r="K102" s="27">
        <f t="shared" si="12"/>
        <v>5.0437292999639601E-6</v>
      </c>
      <c r="L102" s="26">
        <f t="shared" si="28"/>
        <v>8.3367426445685299E-3</v>
      </c>
      <c r="M102" s="28">
        <f t="shared" si="23"/>
        <v>1.1912132808508274E-5</v>
      </c>
      <c r="N102" s="9">
        <f t="shared" si="29"/>
        <v>34.272874296908974</v>
      </c>
      <c r="P102" s="3">
        <f t="shared" si="4"/>
        <v>0.8100000000000005</v>
      </c>
      <c r="Q102" s="7">
        <f t="shared" si="30"/>
        <v>379.36775618252477</v>
      </c>
      <c r="R102" s="27">
        <f t="shared" si="13"/>
        <v>3.7714788244798377E-7</v>
      </c>
      <c r="S102" s="26">
        <f t="shared" si="31"/>
        <v>6.2338492966608895E-4</v>
      </c>
      <c r="T102" s="28">
        <f t="shared" si="24"/>
        <v>2.6044017400098366E-6</v>
      </c>
      <c r="U102" s="17">
        <f t="shared" si="25"/>
        <v>293</v>
      </c>
      <c r="W102" s="3">
        <f t="shared" si="7"/>
        <v>0.8100000000000005</v>
      </c>
      <c r="X102" s="7">
        <f t="shared" si="26"/>
        <v>464.52419512390719</v>
      </c>
    </row>
    <row r="103" spans="3:24" ht="15.75" customHeight="1" x14ac:dyDescent="0.35">
      <c r="C103" s="25"/>
      <c r="I103" s="3">
        <f t="shared" si="2"/>
        <v>0.82000000000000051</v>
      </c>
      <c r="J103" s="7">
        <f t="shared" si="27"/>
        <v>570.22813665536876</v>
      </c>
      <c r="K103" s="27">
        <f t="shared" si="12"/>
        <v>4.9246079718788776E-6</v>
      </c>
      <c r="L103" s="26">
        <f t="shared" si="28"/>
        <v>8.1398478874031045E-3</v>
      </c>
      <c r="M103" s="28">
        <f t="shared" si="23"/>
        <v>1.1538041198814605E-5</v>
      </c>
      <c r="N103" s="9">
        <f t="shared" si="29"/>
        <v>33.728409119707855</v>
      </c>
      <c r="P103" s="3">
        <f t="shared" si="4"/>
        <v>0.82000000000000051</v>
      </c>
      <c r="Q103" s="7">
        <f t="shared" si="30"/>
        <v>353.17044498744826</v>
      </c>
      <c r="R103" s="27">
        <f t="shared" si="13"/>
        <v>3.5110386504788537E-7</v>
      </c>
      <c r="S103" s="26">
        <f t="shared" si="31"/>
        <v>5.803369670212982E-4</v>
      </c>
      <c r="T103" s="28">
        <f t="shared" si="24"/>
        <v>2.4245542918592623E-6</v>
      </c>
      <c r="U103" s="17">
        <f t="shared" si="25"/>
        <v>293</v>
      </c>
      <c r="W103" s="3">
        <f t="shared" si="7"/>
        <v>0.82000000000000051</v>
      </c>
      <c r="X103" s="7">
        <f t="shared" si="26"/>
        <v>433.52889920272901</v>
      </c>
    </row>
    <row r="104" spans="3:24" ht="15.75" customHeight="1" x14ac:dyDescent="0.35">
      <c r="C104" s="25"/>
      <c r="I104" s="3">
        <f t="shared" si="2"/>
        <v>0.83000000000000052</v>
      </c>
      <c r="J104" s="7">
        <f t="shared" si="27"/>
        <v>548.09237562739656</v>
      </c>
      <c r="K104" s="27">
        <f t="shared" si="12"/>
        <v>4.8092275598907316E-6</v>
      </c>
      <c r="L104" s="26">
        <f t="shared" si="28"/>
        <v>7.9491364626293089E-3</v>
      </c>
      <c r="M104" s="28">
        <f t="shared" si="23"/>
        <v>1.1178575800344013E-5</v>
      </c>
      <c r="N104" s="9">
        <f t="shared" si="29"/>
        <v>33.196883292952286</v>
      </c>
      <c r="P104" s="3">
        <f t="shared" si="4"/>
        <v>0.83000000000000052</v>
      </c>
      <c r="Q104" s="7">
        <f t="shared" si="30"/>
        <v>328.782194005495</v>
      </c>
      <c r="R104" s="27">
        <f t="shared" si="13"/>
        <v>3.268583221292927E-7</v>
      </c>
      <c r="S104" s="26">
        <f t="shared" si="31"/>
        <v>5.4026168946990532E-4</v>
      </c>
      <c r="T104" s="28">
        <f t="shared" si="24"/>
        <v>2.257126242801145E-6</v>
      </c>
      <c r="U104" s="17">
        <f t="shared" si="25"/>
        <v>293</v>
      </c>
      <c r="W104" s="3">
        <f t="shared" si="7"/>
        <v>0.83000000000000052</v>
      </c>
      <c r="X104" s="7">
        <f t="shared" si="26"/>
        <v>404.60175899728341</v>
      </c>
    </row>
    <row r="105" spans="3:24" ht="15.75" customHeight="1" x14ac:dyDescent="0.35">
      <c r="C105" s="25"/>
      <c r="I105" s="3">
        <f t="shared" si="2"/>
        <v>0.84000000000000052</v>
      </c>
      <c r="J105" s="7">
        <f t="shared" si="27"/>
        <v>526.98289138262214</v>
      </c>
      <c r="K105" s="27">
        <f t="shared" si="12"/>
        <v>4.6974418018872912E-6</v>
      </c>
      <c r="L105" s="26">
        <f t="shared" si="28"/>
        <v>7.7643666146897383E-3</v>
      </c>
      <c r="M105" s="28">
        <f t="shared" si="23"/>
        <v>1.0833053654422208E-5</v>
      </c>
      <c r="N105" s="9">
        <f t="shared" si="29"/>
        <v>32.67788844825953</v>
      </c>
      <c r="P105" s="3">
        <f t="shared" si="4"/>
        <v>0.84000000000000052</v>
      </c>
      <c r="Q105" s="7">
        <f t="shared" si="30"/>
        <v>306.07807824606846</v>
      </c>
      <c r="R105" s="27">
        <f t="shared" si="13"/>
        <v>3.0428705970128124E-7</v>
      </c>
      <c r="S105" s="26">
        <f t="shared" si="31"/>
        <v>5.0295381768806818E-4</v>
      </c>
      <c r="T105" s="28">
        <f t="shared" si="24"/>
        <v>2.1012599689136357E-6</v>
      </c>
      <c r="U105" s="17">
        <f t="shared" si="25"/>
        <v>293</v>
      </c>
      <c r="W105" s="3">
        <f t="shared" si="7"/>
        <v>0.84000000000000052</v>
      </c>
      <c r="X105" s="7">
        <f t="shared" si="26"/>
        <v>377.60477717805884</v>
      </c>
    </row>
    <row r="106" spans="3:24" ht="15.75" customHeight="1" x14ac:dyDescent="0.35">
      <c r="C106" s="25"/>
      <c r="I106" s="3">
        <f t="shared" si="2"/>
        <v>0.85000000000000053</v>
      </c>
      <c r="J106" s="7">
        <f t="shared" si="27"/>
        <v>506.84446185025377</v>
      </c>
      <c r="K106" s="27">
        <f t="shared" si="12"/>
        <v>4.589111265343069E-6</v>
      </c>
      <c r="L106" s="26">
        <f t="shared" si="28"/>
        <v>7.5853078766001149E-3</v>
      </c>
      <c r="M106" s="28">
        <f t="shared" si="23"/>
        <v>1.050082881233528E-5</v>
      </c>
      <c r="N106" s="9">
        <f t="shared" si="29"/>
        <v>32.171032250553608</v>
      </c>
      <c r="P106" s="3">
        <f t="shared" si="4"/>
        <v>0.85000000000000053</v>
      </c>
      <c r="Q106" s="7">
        <f t="shared" si="30"/>
        <v>284.9417994371089</v>
      </c>
      <c r="R106" s="27">
        <f t="shared" si="13"/>
        <v>2.8327446001214486E-7</v>
      </c>
      <c r="S106" s="26">
        <f t="shared" si="31"/>
        <v>4.6822224795395849E-4</v>
      </c>
      <c r="T106" s="28">
        <f t="shared" si="24"/>
        <v>1.9561570696548425E-6</v>
      </c>
      <c r="U106" s="17">
        <f t="shared" si="25"/>
        <v>293</v>
      </c>
      <c r="W106" s="3">
        <f t="shared" si="7"/>
        <v>0.85000000000000053</v>
      </c>
      <c r="X106" s="7">
        <f t="shared" si="26"/>
        <v>352.40916426329443</v>
      </c>
    </row>
    <row r="107" spans="3:24" ht="15.75" customHeight="1" x14ac:dyDescent="0.35">
      <c r="C107" s="25"/>
      <c r="I107" s="3">
        <f t="shared" si="2"/>
        <v>0.86000000000000054</v>
      </c>
      <c r="J107" s="7">
        <f t="shared" si="27"/>
        <v>487.62524201793212</v>
      </c>
      <c r="K107" s="27">
        <f t="shared" si="12"/>
        <v>4.4841029772197162E-6</v>
      </c>
      <c r="L107" s="26">
        <f t="shared" si="28"/>
        <v>7.4117404582144074E-3</v>
      </c>
      <c r="M107" s="28">
        <f t="shared" si="23"/>
        <v>1.0181290056020189E-5</v>
      </c>
      <c r="N107" s="9">
        <f t="shared" si="29"/>
        <v>31.675937646652969</v>
      </c>
      <c r="P107" s="3">
        <f t="shared" si="4"/>
        <v>0.86000000000000054</v>
      </c>
      <c r="Q107" s="7">
        <f t="shared" si="30"/>
        <v>265.26509030543582</v>
      </c>
      <c r="R107" s="27">
        <f t="shared" si="13"/>
        <v>2.637128893155964E-7</v>
      </c>
      <c r="S107" s="26">
        <f t="shared" si="31"/>
        <v>4.3588907324891969E-4</v>
      </c>
      <c r="T107" s="28">
        <f t="shared" si="24"/>
        <v>1.821074278181281E-6</v>
      </c>
      <c r="U107" s="17">
        <f t="shared" si="25"/>
        <v>293</v>
      </c>
      <c r="W107" s="3">
        <f t="shared" si="7"/>
        <v>0.86000000000000054</v>
      </c>
      <c r="X107" s="7">
        <f t="shared" si="26"/>
        <v>328.89472422694246</v>
      </c>
    </row>
    <row r="108" spans="3:24" ht="15.75" customHeight="1" x14ac:dyDescent="0.35">
      <c r="C108" s="25"/>
      <c r="I108" s="3">
        <f t="shared" si="2"/>
        <v>0.87000000000000055</v>
      </c>
      <c r="J108" s="7">
        <f t="shared" si="27"/>
        <v>469.2765329388231</v>
      </c>
      <c r="K108" s="27">
        <f t="shared" si="12"/>
        <v>4.3822900766595146E-6</v>
      </c>
      <c r="L108" s="26">
        <f t="shared" si="28"/>
        <v>7.2434546721644871E-3</v>
      </c>
      <c r="M108" s="28">
        <f t="shared" si="23"/>
        <v>9.8738587757569651E-6</v>
      </c>
      <c r="N108" s="9">
        <f t="shared" si="29"/>
        <v>31.192242154711991</v>
      </c>
      <c r="P108" s="3">
        <f t="shared" si="4"/>
        <v>0.87000000000000055</v>
      </c>
      <c r="Q108" s="7">
        <f t="shared" si="30"/>
        <v>246.94715999462127</v>
      </c>
      <c r="R108" s="27">
        <f t="shared" si="13"/>
        <v>2.4550214653378356E-7</v>
      </c>
      <c r="S108" s="26">
        <f t="shared" si="31"/>
        <v>4.0578867195666709E-4</v>
      </c>
      <c r="T108" s="28">
        <f t="shared" si="24"/>
        <v>1.6953196540800408E-6</v>
      </c>
      <c r="U108" s="17">
        <f t="shared" si="25"/>
        <v>293</v>
      </c>
      <c r="W108" s="3">
        <f t="shared" si="7"/>
        <v>0.87000000000000055</v>
      </c>
      <c r="X108" s="7">
        <f t="shared" si="26"/>
        <v>306.94928110183423</v>
      </c>
    </row>
    <row r="109" spans="3:24" ht="15.75" customHeight="1" x14ac:dyDescent="0.35">
      <c r="C109" s="25"/>
      <c r="I109" s="3">
        <f t="shared" si="2"/>
        <v>0.88000000000000056</v>
      </c>
      <c r="J109" s="7">
        <f t="shared" si="27"/>
        <v>451.75256818975879</v>
      </c>
      <c r="K109" s="27">
        <f t="shared" si="12"/>
        <v>4.2835514889019446E-6</v>
      </c>
      <c r="L109" s="26">
        <f t="shared" si="28"/>
        <v>7.080250394879248E-3</v>
      </c>
      <c r="M109" s="28">
        <f t="shared" si="23"/>
        <v>9.5779869929186554E-6</v>
      </c>
      <c r="N109" s="9">
        <f t="shared" si="29"/>
        <v>30.719597191992708</v>
      </c>
      <c r="P109" s="3">
        <f t="shared" si="4"/>
        <v>0.88000000000000056</v>
      </c>
      <c r="Q109" s="7">
        <f t="shared" si="30"/>
        <v>229.89417777963607</v>
      </c>
      <c r="R109" s="27">
        <f t="shared" si="13"/>
        <v>2.2854894999298315E-7</v>
      </c>
      <c r="S109" s="26">
        <f t="shared" si="31"/>
        <v>3.7776685949253414E-4</v>
      </c>
      <c r="T109" s="28">
        <f t="shared" si="24"/>
        <v>1.5782490390125442E-6</v>
      </c>
      <c r="U109" s="17">
        <f t="shared" si="25"/>
        <v>293</v>
      </c>
      <c r="W109" s="3">
        <f t="shared" si="7"/>
        <v>0.88000000000000056</v>
      </c>
      <c r="X109" s="7">
        <f t="shared" si="26"/>
        <v>286.46814384265122</v>
      </c>
    </row>
    <row r="110" spans="3:24" ht="15.75" customHeight="1" x14ac:dyDescent="0.35">
      <c r="C110" s="25"/>
      <c r="I110" s="3">
        <f t="shared" si="2"/>
        <v>0.89000000000000057</v>
      </c>
      <c r="J110" s="7">
        <f t="shared" si="27"/>
        <v>435.01031633902574</v>
      </c>
      <c r="K110" s="27">
        <f t="shared" si="12"/>
        <v>4.1877716189727582E-6</v>
      </c>
      <c r="L110" s="26">
        <f t="shared" si="28"/>
        <v>6.9219365602855515E-3</v>
      </c>
      <c r="M110" s="28">
        <f t="shared" si="23"/>
        <v>9.2931555168283824E-6</v>
      </c>
      <c r="N110" s="9">
        <f t="shared" si="29"/>
        <v>30.257667438617545</v>
      </c>
      <c r="P110" s="3">
        <f t="shared" si="4"/>
        <v>0.89000000000000057</v>
      </c>
      <c r="Q110" s="7">
        <f t="shared" si="30"/>
        <v>214.01879243367719</v>
      </c>
      <c r="R110" s="27">
        <f t="shared" si="13"/>
        <v>2.1276645960285769E-7</v>
      </c>
      <c r="S110" s="26">
        <f t="shared" si="31"/>
        <v>3.5168009851712018E-4</v>
      </c>
      <c r="T110" s="28">
        <f t="shared" si="24"/>
        <v>1.4692627571144875E-6</v>
      </c>
      <c r="U110" s="17">
        <f t="shared" si="25"/>
        <v>293</v>
      </c>
      <c r="W110" s="3">
        <f t="shared" si="7"/>
        <v>0.89000000000000057</v>
      </c>
      <c r="X110" s="3"/>
    </row>
    <row r="111" spans="3:24" ht="15.75" customHeight="1" x14ac:dyDescent="0.35">
      <c r="C111" s="25"/>
    </row>
    <row r="112" spans="3:24" ht="15.75" customHeight="1" x14ac:dyDescent="0.35">
      <c r="C112" s="25"/>
    </row>
    <row r="113" spans="3:3" ht="15.75" customHeight="1" x14ac:dyDescent="0.35">
      <c r="C113" s="25"/>
    </row>
    <row r="114" spans="3:3" ht="15.75" customHeight="1" x14ac:dyDescent="0.35">
      <c r="C114" s="25"/>
    </row>
    <row r="115" spans="3:3" ht="15.75" customHeight="1" x14ac:dyDescent="0.35">
      <c r="C115" s="25"/>
    </row>
    <row r="116" spans="3:3" ht="15.75" customHeight="1" x14ac:dyDescent="0.35">
      <c r="C116" s="25"/>
    </row>
    <row r="117" spans="3:3" ht="15.75" customHeight="1" x14ac:dyDescent="0.35">
      <c r="C117" s="25"/>
    </row>
    <row r="118" spans="3:3" ht="15.75" customHeight="1" x14ac:dyDescent="0.35">
      <c r="C118" s="25"/>
    </row>
    <row r="119" spans="3:3" ht="15.75" customHeight="1" x14ac:dyDescent="0.35">
      <c r="C119" s="25"/>
    </row>
    <row r="120" spans="3:3" ht="15.75" customHeight="1" x14ac:dyDescent="0.35">
      <c r="C120" s="25"/>
    </row>
    <row r="121" spans="3:3" ht="15.75" customHeight="1" x14ac:dyDescent="0.35">
      <c r="C121" s="25"/>
    </row>
    <row r="122" spans="3:3" ht="15.75" customHeight="1" x14ac:dyDescent="0.35">
      <c r="C122" s="25"/>
    </row>
    <row r="123" spans="3:3" ht="15.75" customHeight="1" x14ac:dyDescent="0.35">
      <c r="C123" s="25"/>
    </row>
    <row r="124" spans="3:3" ht="15.75" customHeight="1" x14ac:dyDescent="0.35">
      <c r="C124" s="25"/>
    </row>
    <row r="125" spans="3:3" ht="15.75" customHeight="1" x14ac:dyDescent="0.35">
      <c r="C125" s="25"/>
    </row>
    <row r="126" spans="3:3" ht="15.75" customHeight="1" x14ac:dyDescent="0.35">
      <c r="C126" s="25"/>
    </row>
    <row r="127" spans="3:3" ht="15.75" customHeight="1" x14ac:dyDescent="0.35">
      <c r="C127" s="25"/>
    </row>
    <row r="128" spans="3:3" ht="15.75" customHeight="1" x14ac:dyDescent="0.35">
      <c r="C128" s="25"/>
    </row>
    <row r="129" spans="3:3" ht="15.75" customHeight="1" x14ac:dyDescent="0.35">
      <c r="C129" s="25"/>
    </row>
    <row r="130" spans="3:3" ht="15.75" customHeight="1" x14ac:dyDescent="0.35">
      <c r="C130" s="25"/>
    </row>
    <row r="131" spans="3:3" ht="15.75" customHeight="1" x14ac:dyDescent="0.35">
      <c r="C131" s="25"/>
    </row>
    <row r="132" spans="3:3" ht="15.75" customHeight="1" x14ac:dyDescent="0.35">
      <c r="C132" s="25"/>
    </row>
    <row r="133" spans="3:3" ht="15.75" customHeight="1" x14ac:dyDescent="0.35">
      <c r="C133" s="25"/>
    </row>
    <row r="134" spans="3:3" ht="15.75" customHeight="1" x14ac:dyDescent="0.35">
      <c r="C134" s="25"/>
    </row>
    <row r="135" spans="3:3" ht="15.75" customHeight="1" x14ac:dyDescent="0.35">
      <c r="C135" s="25"/>
    </row>
    <row r="136" spans="3:3" ht="15.75" customHeight="1" x14ac:dyDescent="0.35">
      <c r="C136" s="25"/>
    </row>
    <row r="137" spans="3:3" ht="15.75" customHeight="1" x14ac:dyDescent="0.35">
      <c r="C137" s="25"/>
    </row>
    <row r="138" spans="3:3" ht="15.75" customHeight="1" x14ac:dyDescent="0.35">
      <c r="C138" s="25"/>
    </row>
    <row r="139" spans="3:3" ht="15.75" customHeight="1" x14ac:dyDescent="0.35">
      <c r="C139" s="25"/>
    </row>
    <row r="140" spans="3:3" ht="15.75" customHeight="1" x14ac:dyDescent="0.35">
      <c r="C140" s="25"/>
    </row>
    <row r="141" spans="3:3" ht="15.75" customHeight="1" x14ac:dyDescent="0.35">
      <c r="C141" s="25"/>
    </row>
    <row r="142" spans="3:3" ht="15.75" customHeight="1" x14ac:dyDescent="0.35">
      <c r="C142" s="25"/>
    </row>
    <row r="143" spans="3:3" ht="15.75" customHeight="1" x14ac:dyDescent="0.35">
      <c r="C143" s="25"/>
    </row>
    <row r="144" spans="3:3" ht="15.75" customHeight="1" x14ac:dyDescent="0.35">
      <c r="C144" s="25"/>
    </row>
    <row r="145" spans="3:3" ht="15.75" customHeight="1" x14ac:dyDescent="0.35">
      <c r="C145" s="25"/>
    </row>
    <row r="146" spans="3:3" ht="15.75" customHeight="1" x14ac:dyDescent="0.35">
      <c r="C146" s="25"/>
    </row>
    <row r="147" spans="3:3" ht="15.75" customHeight="1" x14ac:dyDescent="0.35">
      <c r="C147" s="25"/>
    </row>
    <row r="148" spans="3:3" ht="15.75" customHeight="1" x14ac:dyDescent="0.35">
      <c r="C148" s="25"/>
    </row>
    <row r="149" spans="3:3" ht="15.75" customHeight="1" x14ac:dyDescent="0.35">
      <c r="C149" s="25"/>
    </row>
    <row r="150" spans="3:3" ht="15.75" customHeight="1" x14ac:dyDescent="0.35">
      <c r="C150" s="25"/>
    </row>
    <row r="151" spans="3:3" ht="15.75" customHeight="1" x14ac:dyDescent="0.35">
      <c r="C151" s="25"/>
    </row>
    <row r="152" spans="3:3" ht="15.75" customHeight="1" x14ac:dyDescent="0.35">
      <c r="C152" s="25"/>
    </row>
    <row r="153" spans="3:3" ht="15.75" customHeight="1" x14ac:dyDescent="0.35">
      <c r="C153" s="25"/>
    </row>
    <row r="154" spans="3:3" ht="15.75" customHeight="1" x14ac:dyDescent="0.35">
      <c r="C154" s="25"/>
    </row>
    <row r="155" spans="3:3" ht="15.75" customHeight="1" x14ac:dyDescent="0.35">
      <c r="C155" s="25"/>
    </row>
    <row r="156" spans="3:3" ht="15.75" customHeight="1" x14ac:dyDescent="0.35">
      <c r="C156" s="25"/>
    </row>
    <row r="157" spans="3:3" ht="15.75" customHeight="1" x14ac:dyDescent="0.35">
      <c r="C157" s="25"/>
    </row>
    <row r="158" spans="3:3" ht="15.75" customHeight="1" x14ac:dyDescent="0.35">
      <c r="C158" s="25"/>
    </row>
    <row r="159" spans="3:3" ht="15.75" customHeight="1" x14ac:dyDescent="0.35">
      <c r="C159" s="25"/>
    </row>
    <row r="160" spans="3:3" ht="15.75" customHeight="1" x14ac:dyDescent="0.35">
      <c r="C160" s="25"/>
    </row>
    <row r="161" spans="3:3" ht="15.75" customHeight="1" x14ac:dyDescent="0.35">
      <c r="C161" s="25"/>
    </row>
    <row r="162" spans="3:3" ht="15.75" customHeight="1" x14ac:dyDescent="0.35">
      <c r="C162" s="25"/>
    </row>
    <row r="163" spans="3:3" ht="15.75" customHeight="1" x14ac:dyDescent="0.35">
      <c r="C163" s="25"/>
    </row>
    <row r="164" spans="3:3" ht="15.75" customHeight="1" x14ac:dyDescent="0.35">
      <c r="C164" s="25"/>
    </row>
    <row r="165" spans="3:3" ht="15.75" customHeight="1" x14ac:dyDescent="0.35">
      <c r="C165" s="25"/>
    </row>
    <row r="166" spans="3:3" ht="15.75" customHeight="1" x14ac:dyDescent="0.35">
      <c r="C166" s="25"/>
    </row>
    <row r="167" spans="3:3" ht="15.75" customHeight="1" x14ac:dyDescent="0.35">
      <c r="C167" s="25"/>
    </row>
    <row r="168" spans="3:3" ht="15.75" customHeight="1" x14ac:dyDescent="0.35">
      <c r="C168" s="25"/>
    </row>
    <row r="169" spans="3:3" ht="15.75" customHeight="1" x14ac:dyDescent="0.35">
      <c r="C169" s="25"/>
    </row>
    <row r="170" spans="3:3" ht="15.75" customHeight="1" x14ac:dyDescent="0.35">
      <c r="C170" s="25"/>
    </row>
    <row r="171" spans="3:3" ht="15.75" customHeight="1" x14ac:dyDescent="0.35">
      <c r="C171" s="25"/>
    </row>
    <row r="172" spans="3:3" ht="15.75" customHeight="1" x14ac:dyDescent="0.35">
      <c r="C172" s="25"/>
    </row>
    <row r="173" spans="3:3" ht="15.75" customHeight="1" x14ac:dyDescent="0.35">
      <c r="C173" s="25"/>
    </row>
    <row r="174" spans="3:3" ht="15.75" customHeight="1" x14ac:dyDescent="0.35">
      <c r="C174" s="25"/>
    </row>
    <row r="175" spans="3:3" ht="15.75" customHeight="1" x14ac:dyDescent="0.35">
      <c r="C175" s="25"/>
    </row>
    <row r="176" spans="3:3" ht="15.75" customHeight="1" x14ac:dyDescent="0.35">
      <c r="C176" s="25"/>
    </row>
    <row r="177" spans="3:3" ht="15.75" customHeight="1" x14ac:dyDescent="0.35">
      <c r="C177" s="25"/>
    </row>
    <row r="178" spans="3:3" ht="15.75" customHeight="1" x14ac:dyDescent="0.35">
      <c r="C178" s="25"/>
    </row>
    <row r="179" spans="3:3" ht="15.75" customHeight="1" x14ac:dyDescent="0.35">
      <c r="C179" s="25"/>
    </row>
    <row r="180" spans="3:3" ht="15.75" customHeight="1" x14ac:dyDescent="0.35">
      <c r="C180" s="25"/>
    </row>
    <row r="181" spans="3:3" ht="15.75" customHeight="1" x14ac:dyDescent="0.35">
      <c r="C181" s="25"/>
    </row>
    <row r="182" spans="3:3" ht="15.75" customHeight="1" x14ac:dyDescent="0.35">
      <c r="C182" s="25"/>
    </row>
    <row r="183" spans="3:3" ht="15.75" customHeight="1" x14ac:dyDescent="0.35">
      <c r="C183" s="25"/>
    </row>
    <row r="184" spans="3:3" ht="15.75" customHeight="1" x14ac:dyDescent="0.35">
      <c r="C184" s="25"/>
    </row>
    <row r="185" spans="3:3" ht="15.75" customHeight="1" x14ac:dyDescent="0.35">
      <c r="C185" s="25"/>
    </row>
    <row r="186" spans="3:3" ht="15.75" customHeight="1" x14ac:dyDescent="0.35">
      <c r="C186" s="25"/>
    </row>
    <row r="187" spans="3:3" ht="15.75" customHeight="1" x14ac:dyDescent="0.35">
      <c r="C187" s="25"/>
    </row>
    <row r="188" spans="3:3" ht="15.75" customHeight="1" x14ac:dyDescent="0.35">
      <c r="C188" s="25"/>
    </row>
    <row r="189" spans="3:3" ht="15.75" customHeight="1" x14ac:dyDescent="0.35">
      <c r="C189" s="25"/>
    </row>
    <row r="190" spans="3:3" ht="15.75" customHeight="1" x14ac:dyDescent="0.35">
      <c r="C190" s="25"/>
    </row>
    <row r="191" spans="3:3" ht="15.75" customHeight="1" x14ac:dyDescent="0.35">
      <c r="C191" s="25"/>
    </row>
    <row r="192" spans="3:3" ht="15.75" customHeight="1" x14ac:dyDescent="0.35">
      <c r="C192" s="25"/>
    </row>
    <row r="193" spans="3:3" ht="15.75" customHeight="1" x14ac:dyDescent="0.35">
      <c r="C193" s="25"/>
    </row>
    <row r="194" spans="3:3" ht="15.75" customHeight="1" x14ac:dyDescent="0.35">
      <c r="C194" s="25"/>
    </row>
    <row r="195" spans="3:3" ht="15.75" customHeight="1" x14ac:dyDescent="0.35">
      <c r="C195" s="25"/>
    </row>
    <row r="196" spans="3:3" ht="15.75" customHeight="1" x14ac:dyDescent="0.35">
      <c r="C196" s="25"/>
    </row>
    <row r="197" spans="3:3" ht="15.75" customHeight="1" x14ac:dyDescent="0.35">
      <c r="C197" s="25"/>
    </row>
    <row r="198" spans="3:3" ht="15.75" customHeight="1" x14ac:dyDescent="0.35">
      <c r="C198" s="25"/>
    </row>
    <row r="199" spans="3:3" ht="15.75" customHeight="1" x14ac:dyDescent="0.35">
      <c r="C199" s="25"/>
    </row>
    <row r="200" spans="3:3" ht="15.75" customHeight="1" x14ac:dyDescent="0.35">
      <c r="C200" s="25"/>
    </row>
    <row r="201" spans="3:3" ht="15.75" customHeight="1" x14ac:dyDescent="0.35">
      <c r="C201" s="25"/>
    </row>
    <row r="202" spans="3:3" ht="15.75" customHeight="1" x14ac:dyDescent="0.35">
      <c r="C202" s="25"/>
    </row>
    <row r="203" spans="3:3" ht="15.75" customHeight="1" x14ac:dyDescent="0.35">
      <c r="C203" s="25"/>
    </row>
    <row r="204" spans="3:3" ht="15.75" customHeight="1" x14ac:dyDescent="0.35">
      <c r="C204" s="25"/>
    </row>
    <row r="205" spans="3:3" ht="15.75" customHeight="1" x14ac:dyDescent="0.35">
      <c r="C205" s="25"/>
    </row>
    <row r="206" spans="3:3" ht="15.75" customHeight="1" x14ac:dyDescent="0.35">
      <c r="C206" s="25"/>
    </row>
    <row r="207" spans="3:3" ht="15.75" customHeight="1" x14ac:dyDescent="0.35">
      <c r="C207" s="25"/>
    </row>
    <row r="208" spans="3:3" ht="15.75" customHeight="1" x14ac:dyDescent="0.35">
      <c r="C208" s="25"/>
    </row>
    <row r="209" spans="3:3" ht="15.75" customHeight="1" x14ac:dyDescent="0.35">
      <c r="C209" s="25"/>
    </row>
    <row r="210" spans="3:3" ht="15.75" customHeight="1" x14ac:dyDescent="0.35">
      <c r="C210" s="25"/>
    </row>
    <row r="211" spans="3:3" ht="15.75" customHeight="1" x14ac:dyDescent="0.35">
      <c r="C211" s="25"/>
    </row>
    <row r="212" spans="3:3" ht="15.75" customHeight="1" x14ac:dyDescent="0.35">
      <c r="C212" s="25"/>
    </row>
    <row r="213" spans="3:3" ht="15.75" customHeight="1" x14ac:dyDescent="0.35">
      <c r="C213" s="25"/>
    </row>
    <row r="214" spans="3:3" ht="15.75" customHeight="1" x14ac:dyDescent="0.35">
      <c r="C214" s="25"/>
    </row>
    <row r="215" spans="3:3" ht="15.75" customHeight="1" x14ac:dyDescent="0.35">
      <c r="C215" s="25"/>
    </row>
    <row r="216" spans="3:3" ht="15.75" customHeight="1" x14ac:dyDescent="0.35">
      <c r="C216" s="25"/>
    </row>
    <row r="217" spans="3:3" ht="15.75" customHeight="1" x14ac:dyDescent="0.35">
      <c r="C217" s="25"/>
    </row>
    <row r="218" spans="3:3" ht="15.75" customHeight="1" x14ac:dyDescent="0.35">
      <c r="C218" s="25"/>
    </row>
    <row r="219" spans="3:3" ht="15.75" customHeight="1" x14ac:dyDescent="0.35">
      <c r="C219" s="25"/>
    </row>
    <row r="220" spans="3:3" ht="15.75" customHeight="1" x14ac:dyDescent="0.35">
      <c r="C220" s="25"/>
    </row>
    <row r="221" spans="3:3" ht="15.75" customHeight="1" x14ac:dyDescent="0.35">
      <c r="C221" s="25"/>
    </row>
    <row r="222" spans="3:3" ht="15.75" customHeight="1" x14ac:dyDescent="0.35">
      <c r="C222" s="25"/>
    </row>
    <row r="223" spans="3:3" ht="15.75" customHeight="1" x14ac:dyDescent="0.35">
      <c r="C223" s="25"/>
    </row>
    <row r="224" spans="3:3" ht="15.75" customHeight="1" x14ac:dyDescent="0.35">
      <c r="C224" s="25"/>
    </row>
    <row r="225" spans="3:3" ht="15.75" customHeight="1" x14ac:dyDescent="0.35">
      <c r="C225" s="25"/>
    </row>
    <row r="226" spans="3:3" ht="15.75" customHeight="1" x14ac:dyDescent="0.35">
      <c r="C226" s="25"/>
    </row>
    <row r="227" spans="3:3" ht="15.75" customHeight="1" x14ac:dyDescent="0.35">
      <c r="C227" s="25"/>
    </row>
    <row r="228" spans="3:3" ht="15.75" customHeight="1" x14ac:dyDescent="0.35">
      <c r="C228" s="25"/>
    </row>
    <row r="229" spans="3:3" ht="15.75" customHeight="1" x14ac:dyDescent="0.35">
      <c r="C229" s="25"/>
    </row>
    <row r="230" spans="3:3" ht="15.75" customHeight="1" x14ac:dyDescent="0.35">
      <c r="C230" s="25"/>
    </row>
    <row r="231" spans="3:3" ht="15.75" customHeight="1" x14ac:dyDescent="0.35">
      <c r="C231" s="25"/>
    </row>
    <row r="232" spans="3:3" ht="15.75" customHeight="1" x14ac:dyDescent="0.35">
      <c r="C232" s="25"/>
    </row>
    <row r="233" spans="3:3" ht="15.75" customHeight="1" x14ac:dyDescent="0.35">
      <c r="C233" s="25"/>
    </row>
    <row r="234" spans="3:3" ht="15.75" customHeight="1" x14ac:dyDescent="0.35">
      <c r="C234" s="25"/>
    </row>
    <row r="235" spans="3:3" ht="15.75" customHeight="1" x14ac:dyDescent="0.35">
      <c r="C235" s="25"/>
    </row>
    <row r="236" spans="3:3" ht="15.75" customHeight="1" x14ac:dyDescent="0.35">
      <c r="C236" s="25"/>
    </row>
    <row r="237" spans="3:3" ht="15.75" customHeight="1" x14ac:dyDescent="0.35">
      <c r="C237" s="25"/>
    </row>
    <row r="238" spans="3:3" ht="15.75" customHeight="1" x14ac:dyDescent="0.35">
      <c r="C238" s="25"/>
    </row>
    <row r="239" spans="3:3" ht="15.75" customHeight="1" x14ac:dyDescent="0.35">
      <c r="C239" s="25"/>
    </row>
    <row r="240" spans="3:3" ht="15.75" customHeight="1" x14ac:dyDescent="0.35">
      <c r="C240" s="25"/>
    </row>
    <row r="241" spans="3:3" ht="15.75" customHeight="1" x14ac:dyDescent="0.35">
      <c r="C241" s="25"/>
    </row>
    <row r="242" spans="3:3" ht="15.75" customHeight="1" x14ac:dyDescent="0.35">
      <c r="C242" s="25"/>
    </row>
    <row r="243" spans="3:3" ht="15.75" customHeight="1" x14ac:dyDescent="0.35">
      <c r="C243" s="25"/>
    </row>
    <row r="244" spans="3:3" ht="15.75" customHeight="1" x14ac:dyDescent="0.35">
      <c r="C244" s="25"/>
    </row>
    <row r="245" spans="3:3" ht="15.75" customHeight="1" x14ac:dyDescent="0.35">
      <c r="C245" s="25"/>
    </row>
    <row r="246" spans="3:3" ht="15.75" customHeight="1" x14ac:dyDescent="0.35">
      <c r="C246" s="25"/>
    </row>
    <row r="247" spans="3:3" ht="15.75" customHeight="1" x14ac:dyDescent="0.35">
      <c r="C247" s="25"/>
    </row>
    <row r="248" spans="3:3" ht="15.75" customHeight="1" x14ac:dyDescent="0.35">
      <c r="C248" s="25"/>
    </row>
    <row r="249" spans="3:3" ht="15.75" customHeight="1" x14ac:dyDescent="0.35">
      <c r="C249" s="25"/>
    </row>
    <row r="250" spans="3:3" ht="15.75" customHeight="1" x14ac:dyDescent="0.35">
      <c r="C250" s="25"/>
    </row>
    <row r="251" spans="3:3" ht="15.75" customHeight="1" x14ac:dyDescent="0.35">
      <c r="C251" s="25"/>
    </row>
    <row r="252" spans="3:3" ht="15.75" customHeight="1" x14ac:dyDescent="0.35">
      <c r="C252" s="25"/>
    </row>
    <row r="253" spans="3:3" ht="15.75" customHeight="1" x14ac:dyDescent="0.35">
      <c r="C253" s="25"/>
    </row>
    <row r="254" spans="3:3" ht="15.75" customHeight="1" x14ac:dyDescent="0.35">
      <c r="C254" s="25"/>
    </row>
    <row r="255" spans="3:3" ht="15.75" customHeight="1" x14ac:dyDescent="0.35">
      <c r="C255" s="25"/>
    </row>
    <row r="256" spans="3:3" ht="15.75" customHeight="1" x14ac:dyDescent="0.35">
      <c r="C256" s="25"/>
    </row>
    <row r="257" spans="3:3" ht="15.75" customHeight="1" x14ac:dyDescent="0.35">
      <c r="C257" s="25"/>
    </row>
    <row r="258" spans="3:3" ht="15.75" customHeight="1" x14ac:dyDescent="0.35">
      <c r="C258" s="25"/>
    </row>
    <row r="259" spans="3:3" ht="15.75" customHeight="1" x14ac:dyDescent="0.35">
      <c r="C259" s="25"/>
    </row>
    <row r="260" spans="3:3" ht="15.75" customHeight="1" x14ac:dyDescent="0.35">
      <c r="C260" s="25"/>
    </row>
    <row r="261" spans="3:3" ht="15.75" customHeight="1" x14ac:dyDescent="0.35">
      <c r="C261" s="25"/>
    </row>
    <row r="262" spans="3:3" ht="15.75" customHeight="1" x14ac:dyDescent="0.35">
      <c r="C262" s="25"/>
    </row>
    <row r="263" spans="3:3" ht="15.75" customHeight="1" x14ac:dyDescent="0.35">
      <c r="C263" s="25"/>
    </row>
    <row r="264" spans="3:3" ht="15.75" customHeight="1" x14ac:dyDescent="0.35">
      <c r="C264" s="25"/>
    </row>
    <row r="265" spans="3:3" ht="15.75" customHeight="1" x14ac:dyDescent="0.35">
      <c r="C265" s="25"/>
    </row>
    <row r="266" spans="3:3" ht="15.75" customHeight="1" x14ac:dyDescent="0.35">
      <c r="C266" s="25"/>
    </row>
    <row r="267" spans="3:3" ht="15.75" customHeight="1" x14ac:dyDescent="0.35">
      <c r="C267" s="25"/>
    </row>
    <row r="268" spans="3:3" ht="15.75" customHeight="1" x14ac:dyDescent="0.35">
      <c r="C268" s="25"/>
    </row>
    <row r="269" spans="3:3" ht="15.75" customHeight="1" x14ac:dyDescent="0.35">
      <c r="C269" s="25"/>
    </row>
    <row r="270" spans="3:3" ht="15.75" customHeight="1" x14ac:dyDescent="0.35">
      <c r="C270" s="25"/>
    </row>
    <row r="271" spans="3:3" ht="15.75" customHeight="1" x14ac:dyDescent="0.35">
      <c r="C271" s="25"/>
    </row>
    <row r="272" spans="3:3" ht="15.75" customHeight="1" x14ac:dyDescent="0.35">
      <c r="C272" s="25"/>
    </row>
    <row r="273" spans="3:3" ht="15.75" customHeight="1" x14ac:dyDescent="0.35">
      <c r="C273" s="25"/>
    </row>
    <row r="274" spans="3:3" ht="15.75" customHeight="1" x14ac:dyDescent="0.35">
      <c r="C274" s="25"/>
    </row>
    <row r="275" spans="3:3" ht="15.75" customHeight="1" x14ac:dyDescent="0.35">
      <c r="C275" s="25"/>
    </row>
    <row r="276" spans="3:3" ht="15.75" customHeight="1" x14ac:dyDescent="0.35">
      <c r="C276" s="25"/>
    </row>
    <row r="277" spans="3:3" ht="15.75" customHeight="1" x14ac:dyDescent="0.35">
      <c r="C277" s="25"/>
    </row>
    <row r="278" spans="3:3" ht="15.75" customHeight="1" x14ac:dyDescent="0.35">
      <c r="C278" s="25"/>
    </row>
    <row r="279" spans="3:3" ht="15.75" customHeight="1" x14ac:dyDescent="0.35">
      <c r="C279" s="25"/>
    </row>
    <row r="280" spans="3:3" ht="15.75" customHeight="1" x14ac:dyDescent="0.35">
      <c r="C280" s="25"/>
    </row>
    <row r="281" spans="3:3" ht="15.75" customHeight="1" x14ac:dyDescent="0.35">
      <c r="C281" s="25"/>
    </row>
    <row r="282" spans="3:3" ht="15.75" customHeight="1" x14ac:dyDescent="0.35">
      <c r="C282" s="25"/>
    </row>
    <row r="283" spans="3:3" ht="15.75" customHeight="1" x14ac:dyDescent="0.35">
      <c r="C283" s="25"/>
    </row>
    <row r="284" spans="3:3" ht="15.75" customHeight="1" x14ac:dyDescent="0.35">
      <c r="C284" s="25"/>
    </row>
    <row r="285" spans="3:3" ht="15.75" customHeight="1" x14ac:dyDescent="0.35">
      <c r="C285" s="25"/>
    </row>
    <row r="286" spans="3:3" ht="15.75" customHeight="1" x14ac:dyDescent="0.35">
      <c r="C286" s="25"/>
    </row>
    <row r="287" spans="3:3" ht="15.75" customHeight="1" x14ac:dyDescent="0.35">
      <c r="C287" s="25"/>
    </row>
    <row r="288" spans="3:3" ht="15.75" customHeight="1" x14ac:dyDescent="0.35">
      <c r="C288" s="25"/>
    </row>
    <row r="289" spans="3:3" ht="15.75" customHeight="1" x14ac:dyDescent="0.35">
      <c r="C289" s="25"/>
    </row>
    <row r="290" spans="3:3" ht="15.75" customHeight="1" x14ac:dyDescent="0.35">
      <c r="C290" s="25"/>
    </row>
    <row r="291" spans="3:3" ht="15.75" customHeight="1" x14ac:dyDescent="0.35">
      <c r="C291" s="25"/>
    </row>
    <row r="292" spans="3:3" ht="15.75" customHeight="1" x14ac:dyDescent="0.35">
      <c r="C292" s="25"/>
    </row>
    <row r="293" spans="3:3" ht="15.75" customHeight="1" x14ac:dyDescent="0.35">
      <c r="C293" s="25"/>
    </row>
    <row r="294" spans="3:3" ht="15.75" customHeight="1" x14ac:dyDescent="0.35">
      <c r="C294" s="25"/>
    </row>
    <row r="295" spans="3:3" ht="15.75" customHeight="1" x14ac:dyDescent="0.35">
      <c r="C295" s="25"/>
    </row>
    <row r="296" spans="3:3" ht="15.75" customHeight="1" x14ac:dyDescent="0.35">
      <c r="C296" s="25"/>
    </row>
    <row r="297" spans="3:3" ht="15.75" customHeight="1" x14ac:dyDescent="0.35">
      <c r="C297" s="25"/>
    </row>
    <row r="298" spans="3:3" ht="15.75" customHeight="1" x14ac:dyDescent="0.35">
      <c r="C298" s="25"/>
    </row>
    <row r="299" spans="3:3" ht="15.75" customHeight="1" x14ac:dyDescent="0.35">
      <c r="C299" s="25"/>
    </row>
    <row r="300" spans="3:3" ht="15.75" customHeight="1" x14ac:dyDescent="0.35">
      <c r="C300" s="25"/>
    </row>
    <row r="301" spans="3:3" ht="15.75" customHeight="1" x14ac:dyDescent="0.35">
      <c r="C301" s="25"/>
    </row>
    <row r="302" spans="3:3" ht="15.75" customHeight="1" x14ac:dyDescent="0.35">
      <c r="C302" s="25"/>
    </row>
    <row r="303" spans="3:3" ht="15.75" customHeight="1" x14ac:dyDescent="0.35">
      <c r="C303" s="25"/>
    </row>
    <row r="304" spans="3:3" ht="15.75" customHeight="1" x14ac:dyDescent="0.35">
      <c r="C304" s="25"/>
    </row>
    <row r="305" spans="3:3" ht="15.75" customHeight="1" x14ac:dyDescent="0.35">
      <c r="C305" s="25"/>
    </row>
    <row r="306" spans="3:3" ht="15.75" customHeight="1" x14ac:dyDescent="0.35">
      <c r="C306" s="25"/>
    </row>
    <row r="307" spans="3:3" ht="15.75" customHeight="1" x14ac:dyDescent="0.35">
      <c r="C307" s="25"/>
    </row>
    <row r="308" spans="3:3" ht="15.75" customHeight="1" x14ac:dyDescent="0.35">
      <c r="C308" s="25"/>
    </row>
    <row r="309" spans="3:3" ht="15.75" customHeight="1" x14ac:dyDescent="0.35">
      <c r="C309" s="25"/>
    </row>
    <row r="310" spans="3:3" ht="15.75" customHeight="1" x14ac:dyDescent="0.35">
      <c r="C310" s="25"/>
    </row>
    <row r="311" spans="3:3" ht="15.75" customHeight="1" x14ac:dyDescent="0.35">
      <c r="C311" s="25"/>
    </row>
    <row r="312" spans="3:3" ht="15.75" customHeight="1" x14ac:dyDescent="0.35">
      <c r="C312" s="25"/>
    </row>
    <row r="313" spans="3:3" ht="15.75" customHeight="1" x14ac:dyDescent="0.35">
      <c r="C313" s="25"/>
    </row>
    <row r="314" spans="3:3" ht="15.75" customHeight="1" x14ac:dyDescent="0.35">
      <c r="C314" s="25"/>
    </row>
    <row r="315" spans="3:3" ht="15.75" customHeight="1" x14ac:dyDescent="0.35">
      <c r="C315" s="25"/>
    </row>
    <row r="316" spans="3:3" ht="15.75" customHeight="1" x14ac:dyDescent="0.35">
      <c r="C316" s="25"/>
    </row>
    <row r="317" spans="3:3" ht="15.75" customHeight="1" x14ac:dyDescent="0.35">
      <c r="C317" s="25"/>
    </row>
    <row r="318" spans="3:3" ht="15.75" customHeight="1" x14ac:dyDescent="0.35">
      <c r="C318" s="25"/>
    </row>
    <row r="319" spans="3:3" ht="15.75" customHeight="1" x14ac:dyDescent="0.35">
      <c r="C319" s="25"/>
    </row>
    <row r="320" spans="3:3" ht="15.75" customHeight="1" x14ac:dyDescent="0.35">
      <c r="C320" s="25"/>
    </row>
    <row r="321" spans="3:3" ht="15.75" customHeight="1" x14ac:dyDescent="0.35">
      <c r="C321" s="25"/>
    </row>
    <row r="322" spans="3:3" ht="15.75" customHeight="1" x14ac:dyDescent="0.35">
      <c r="C322" s="25"/>
    </row>
    <row r="323" spans="3:3" ht="15.75" customHeight="1" x14ac:dyDescent="0.35">
      <c r="C323" s="25"/>
    </row>
    <row r="324" spans="3:3" ht="15.75" customHeight="1" x14ac:dyDescent="0.35">
      <c r="C324" s="25"/>
    </row>
    <row r="325" spans="3:3" ht="15.75" customHeight="1" x14ac:dyDescent="0.35">
      <c r="C325" s="25"/>
    </row>
    <row r="326" spans="3:3" ht="15.75" customHeight="1" x14ac:dyDescent="0.35">
      <c r="C326" s="25"/>
    </row>
    <row r="327" spans="3:3" ht="15.75" customHeight="1" x14ac:dyDescent="0.35">
      <c r="C327" s="25"/>
    </row>
    <row r="328" spans="3:3" ht="15.75" customHeight="1" x14ac:dyDescent="0.35">
      <c r="C328" s="25"/>
    </row>
    <row r="329" spans="3:3" ht="15.75" customHeight="1" x14ac:dyDescent="0.35">
      <c r="C329" s="25"/>
    </row>
    <row r="330" spans="3:3" ht="15.75" customHeight="1" x14ac:dyDescent="0.35">
      <c r="C330" s="25"/>
    </row>
    <row r="331" spans="3:3" ht="15.75" customHeight="1" x14ac:dyDescent="0.35">
      <c r="C331" s="25"/>
    </row>
    <row r="332" spans="3:3" ht="15.75" customHeight="1" x14ac:dyDescent="0.35">
      <c r="C332" s="25"/>
    </row>
    <row r="333" spans="3:3" ht="15.75" customHeight="1" x14ac:dyDescent="0.35">
      <c r="C333" s="25"/>
    </row>
    <row r="334" spans="3:3" ht="15.75" customHeight="1" x14ac:dyDescent="0.35">
      <c r="C334" s="25"/>
    </row>
    <row r="335" spans="3:3" ht="15.75" customHeight="1" x14ac:dyDescent="0.35">
      <c r="C335" s="25"/>
    </row>
    <row r="336" spans="3:3" ht="15.75" customHeight="1" x14ac:dyDescent="0.35">
      <c r="C336" s="25"/>
    </row>
    <row r="337" spans="3:3" ht="15.75" customHeight="1" x14ac:dyDescent="0.35">
      <c r="C337" s="25"/>
    </row>
    <row r="338" spans="3:3" ht="15.75" customHeight="1" x14ac:dyDescent="0.35">
      <c r="C338" s="25"/>
    </row>
    <row r="339" spans="3:3" ht="15.75" customHeight="1" x14ac:dyDescent="0.35">
      <c r="C339" s="25"/>
    </row>
    <row r="340" spans="3:3" ht="15.75" customHeight="1" x14ac:dyDescent="0.35">
      <c r="C340" s="25"/>
    </row>
    <row r="341" spans="3:3" ht="15.75" customHeight="1" x14ac:dyDescent="0.35">
      <c r="C341" s="25"/>
    </row>
    <row r="342" spans="3:3" ht="15.75" customHeight="1" x14ac:dyDescent="0.35">
      <c r="C342" s="25"/>
    </row>
    <row r="343" spans="3:3" ht="15.75" customHeight="1" x14ac:dyDescent="0.35">
      <c r="C343" s="25"/>
    </row>
    <row r="344" spans="3:3" ht="15.75" customHeight="1" x14ac:dyDescent="0.35">
      <c r="C344" s="25"/>
    </row>
    <row r="345" spans="3:3" ht="15.75" customHeight="1" x14ac:dyDescent="0.35">
      <c r="C345" s="25"/>
    </row>
    <row r="346" spans="3:3" ht="15.75" customHeight="1" x14ac:dyDescent="0.35">
      <c r="C346" s="25"/>
    </row>
    <row r="347" spans="3:3" ht="15.75" customHeight="1" x14ac:dyDescent="0.35">
      <c r="C347" s="25"/>
    </row>
    <row r="348" spans="3:3" ht="15.75" customHeight="1" x14ac:dyDescent="0.35">
      <c r="C348" s="25"/>
    </row>
    <row r="349" spans="3:3" ht="15.75" customHeight="1" x14ac:dyDescent="0.35">
      <c r="C349" s="25"/>
    </row>
    <row r="350" spans="3:3" ht="15.75" customHeight="1" x14ac:dyDescent="0.35">
      <c r="C350" s="25"/>
    </row>
    <row r="351" spans="3:3" ht="15.75" customHeight="1" x14ac:dyDescent="0.35">
      <c r="C351" s="25"/>
    </row>
    <row r="352" spans="3:3" ht="15.75" customHeight="1" x14ac:dyDescent="0.35">
      <c r="C352" s="25"/>
    </row>
    <row r="353" spans="3:3" ht="15.75" customHeight="1" x14ac:dyDescent="0.35">
      <c r="C353" s="25"/>
    </row>
    <row r="354" spans="3:3" ht="15.75" customHeight="1" x14ac:dyDescent="0.35">
      <c r="C354" s="25"/>
    </row>
    <row r="355" spans="3:3" ht="15.75" customHeight="1" x14ac:dyDescent="0.35">
      <c r="C355" s="25"/>
    </row>
    <row r="356" spans="3:3" ht="15.75" customHeight="1" x14ac:dyDescent="0.35">
      <c r="C356" s="25"/>
    </row>
    <row r="357" spans="3:3" ht="15.75" customHeight="1" x14ac:dyDescent="0.35">
      <c r="C357" s="25"/>
    </row>
    <row r="358" spans="3:3" ht="15.75" customHeight="1" x14ac:dyDescent="0.35">
      <c r="C358" s="25"/>
    </row>
    <row r="359" spans="3:3" ht="15.75" customHeight="1" x14ac:dyDescent="0.35">
      <c r="C359" s="25"/>
    </row>
    <row r="360" spans="3:3" ht="15.75" customHeight="1" x14ac:dyDescent="0.35">
      <c r="C360" s="25"/>
    </row>
    <row r="361" spans="3:3" ht="15.75" customHeight="1" x14ac:dyDescent="0.35">
      <c r="C361" s="25"/>
    </row>
    <row r="362" spans="3:3" ht="15.75" customHeight="1" x14ac:dyDescent="0.35">
      <c r="C362" s="25"/>
    </row>
    <row r="363" spans="3:3" ht="15.75" customHeight="1" x14ac:dyDescent="0.35">
      <c r="C363" s="25"/>
    </row>
    <row r="364" spans="3:3" ht="15.75" customHeight="1" x14ac:dyDescent="0.35">
      <c r="C364" s="25"/>
    </row>
    <row r="365" spans="3:3" ht="15.75" customHeight="1" x14ac:dyDescent="0.35">
      <c r="C365" s="25"/>
    </row>
    <row r="366" spans="3:3" ht="15.75" customHeight="1" x14ac:dyDescent="0.35">
      <c r="C366" s="25"/>
    </row>
    <row r="367" spans="3:3" ht="15.75" customHeight="1" x14ac:dyDescent="0.35">
      <c r="C367" s="25"/>
    </row>
    <row r="368" spans="3:3" ht="15.75" customHeight="1" x14ac:dyDescent="0.35">
      <c r="C368" s="25"/>
    </row>
    <row r="369" spans="3:3" ht="15.75" customHeight="1" x14ac:dyDescent="0.35">
      <c r="C369" s="25"/>
    </row>
    <row r="370" spans="3:3" ht="15.75" customHeight="1" x14ac:dyDescent="0.35">
      <c r="C370" s="25"/>
    </row>
    <row r="371" spans="3:3" ht="15.75" customHeight="1" x14ac:dyDescent="0.35">
      <c r="C371" s="25"/>
    </row>
    <row r="372" spans="3:3" ht="15.75" customHeight="1" x14ac:dyDescent="0.35">
      <c r="C372" s="25"/>
    </row>
    <row r="373" spans="3:3" ht="15.75" customHeight="1" x14ac:dyDescent="0.35">
      <c r="C373" s="25"/>
    </row>
    <row r="374" spans="3:3" ht="15.75" customHeight="1" x14ac:dyDescent="0.35">
      <c r="C374" s="25"/>
    </row>
    <row r="375" spans="3:3" ht="15.75" customHeight="1" x14ac:dyDescent="0.35">
      <c r="C375" s="25"/>
    </row>
    <row r="376" spans="3:3" ht="15.75" customHeight="1" x14ac:dyDescent="0.35">
      <c r="C376" s="25"/>
    </row>
    <row r="377" spans="3:3" ht="15.75" customHeight="1" x14ac:dyDescent="0.35">
      <c r="C377" s="25"/>
    </row>
    <row r="378" spans="3:3" ht="15.75" customHeight="1" x14ac:dyDescent="0.35">
      <c r="C378" s="25"/>
    </row>
    <row r="379" spans="3:3" ht="15.75" customHeight="1" x14ac:dyDescent="0.35">
      <c r="C379" s="25"/>
    </row>
    <row r="380" spans="3:3" ht="15.75" customHeight="1" x14ac:dyDescent="0.35">
      <c r="C380" s="25"/>
    </row>
    <row r="381" spans="3:3" ht="15.75" customHeight="1" x14ac:dyDescent="0.35">
      <c r="C381" s="25"/>
    </row>
    <row r="382" spans="3:3" ht="15.75" customHeight="1" x14ac:dyDescent="0.35">
      <c r="C382" s="25"/>
    </row>
    <row r="383" spans="3:3" ht="15.75" customHeight="1" x14ac:dyDescent="0.35">
      <c r="C383" s="25"/>
    </row>
    <row r="384" spans="3:3" ht="15.75" customHeight="1" x14ac:dyDescent="0.35">
      <c r="C384" s="25"/>
    </row>
    <row r="385" spans="3:3" ht="15.75" customHeight="1" x14ac:dyDescent="0.35">
      <c r="C385" s="25"/>
    </row>
    <row r="386" spans="3:3" ht="15.75" customHeight="1" x14ac:dyDescent="0.35">
      <c r="C386" s="25"/>
    </row>
    <row r="387" spans="3:3" ht="15.75" customHeight="1" x14ac:dyDescent="0.35">
      <c r="C387" s="25"/>
    </row>
    <row r="388" spans="3:3" ht="15.75" customHeight="1" x14ac:dyDescent="0.35">
      <c r="C388" s="25"/>
    </row>
    <row r="389" spans="3:3" ht="15.75" customHeight="1" x14ac:dyDescent="0.35">
      <c r="C389" s="25"/>
    </row>
    <row r="390" spans="3:3" ht="15.75" customHeight="1" x14ac:dyDescent="0.35">
      <c r="C390" s="25"/>
    </row>
    <row r="391" spans="3:3" ht="15.75" customHeight="1" x14ac:dyDescent="0.35">
      <c r="C391" s="25"/>
    </row>
    <row r="392" spans="3:3" ht="15.75" customHeight="1" x14ac:dyDescent="0.35">
      <c r="C392" s="25"/>
    </row>
    <row r="393" spans="3:3" ht="15.75" customHeight="1" x14ac:dyDescent="0.35">
      <c r="C393" s="25"/>
    </row>
    <row r="394" spans="3:3" ht="15.75" customHeight="1" x14ac:dyDescent="0.35">
      <c r="C394" s="25"/>
    </row>
    <row r="395" spans="3:3" ht="15.75" customHeight="1" x14ac:dyDescent="0.35">
      <c r="C395" s="25"/>
    </row>
    <row r="396" spans="3:3" ht="15.75" customHeight="1" x14ac:dyDescent="0.35">
      <c r="C396" s="25"/>
    </row>
    <row r="397" spans="3:3" ht="15.75" customHeight="1" x14ac:dyDescent="0.35">
      <c r="C397" s="25"/>
    </row>
    <row r="398" spans="3:3" ht="15.75" customHeight="1" x14ac:dyDescent="0.35">
      <c r="C398" s="25"/>
    </row>
    <row r="399" spans="3:3" ht="15.75" customHeight="1" x14ac:dyDescent="0.35">
      <c r="C399" s="25"/>
    </row>
    <row r="400" spans="3:3" ht="15.75" customHeight="1" x14ac:dyDescent="0.35">
      <c r="C400" s="25"/>
    </row>
    <row r="401" spans="3:3" ht="15.75" customHeight="1" x14ac:dyDescent="0.35">
      <c r="C401" s="25"/>
    </row>
    <row r="402" spans="3:3" ht="15.75" customHeight="1" x14ac:dyDescent="0.35">
      <c r="C402" s="25"/>
    </row>
    <row r="403" spans="3:3" ht="15.75" customHeight="1" x14ac:dyDescent="0.35">
      <c r="C403" s="25"/>
    </row>
    <row r="404" spans="3:3" ht="15.75" customHeight="1" x14ac:dyDescent="0.35">
      <c r="C404" s="25"/>
    </row>
    <row r="405" spans="3:3" ht="15.75" customHeight="1" x14ac:dyDescent="0.35">
      <c r="C405" s="25"/>
    </row>
    <row r="406" spans="3:3" ht="15.75" customHeight="1" x14ac:dyDescent="0.35">
      <c r="C406" s="25"/>
    </row>
    <row r="407" spans="3:3" ht="15.75" customHeight="1" x14ac:dyDescent="0.35">
      <c r="C407" s="25"/>
    </row>
    <row r="408" spans="3:3" ht="15.75" customHeight="1" x14ac:dyDescent="0.35">
      <c r="C408" s="25"/>
    </row>
    <row r="409" spans="3:3" ht="15.75" customHeight="1" x14ac:dyDescent="0.35">
      <c r="C409" s="25"/>
    </row>
    <row r="410" spans="3:3" ht="15.75" customHeight="1" x14ac:dyDescent="0.35">
      <c r="C410" s="25"/>
    </row>
    <row r="411" spans="3:3" ht="15.75" customHeight="1" x14ac:dyDescent="0.35">
      <c r="C411" s="25"/>
    </row>
    <row r="412" spans="3:3" ht="15.75" customHeight="1" x14ac:dyDescent="0.35">
      <c r="C412" s="25"/>
    </row>
    <row r="413" spans="3:3" ht="15.75" customHeight="1" x14ac:dyDescent="0.35">
      <c r="C413" s="25"/>
    </row>
    <row r="414" spans="3:3" ht="15.75" customHeight="1" x14ac:dyDescent="0.35">
      <c r="C414" s="25"/>
    </row>
    <row r="415" spans="3:3" ht="15.75" customHeight="1" x14ac:dyDescent="0.35">
      <c r="C415" s="25"/>
    </row>
    <row r="416" spans="3:3" ht="15.75" customHeight="1" x14ac:dyDescent="0.35">
      <c r="C416" s="25"/>
    </row>
    <row r="417" spans="3:3" ht="15.75" customHeight="1" x14ac:dyDescent="0.35">
      <c r="C417" s="25"/>
    </row>
    <row r="418" spans="3:3" ht="15.75" customHeight="1" x14ac:dyDescent="0.35">
      <c r="C418" s="25"/>
    </row>
    <row r="419" spans="3:3" ht="15.75" customHeight="1" x14ac:dyDescent="0.35">
      <c r="C419" s="25"/>
    </row>
    <row r="420" spans="3:3" ht="15.75" customHeight="1" x14ac:dyDescent="0.35">
      <c r="C420" s="25"/>
    </row>
    <row r="421" spans="3:3" ht="15.75" customHeight="1" x14ac:dyDescent="0.35">
      <c r="C421" s="25"/>
    </row>
    <row r="422" spans="3:3" ht="15.75" customHeight="1" x14ac:dyDescent="0.35">
      <c r="C422" s="25"/>
    </row>
    <row r="423" spans="3:3" ht="15.75" customHeight="1" x14ac:dyDescent="0.35">
      <c r="C423" s="25"/>
    </row>
    <row r="424" spans="3:3" ht="15.75" customHeight="1" x14ac:dyDescent="0.35">
      <c r="C424" s="25"/>
    </row>
    <row r="425" spans="3:3" ht="15.75" customHeight="1" x14ac:dyDescent="0.35">
      <c r="C425" s="25"/>
    </row>
    <row r="426" spans="3:3" ht="15.75" customHeight="1" x14ac:dyDescent="0.35">
      <c r="C426" s="25"/>
    </row>
    <row r="427" spans="3:3" ht="15.75" customHeight="1" x14ac:dyDescent="0.35">
      <c r="C427" s="25"/>
    </row>
    <row r="428" spans="3:3" ht="15.75" customHeight="1" x14ac:dyDescent="0.35">
      <c r="C428" s="25"/>
    </row>
    <row r="429" spans="3:3" ht="15.75" customHeight="1" x14ac:dyDescent="0.35">
      <c r="C429" s="25"/>
    </row>
    <row r="430" spans="3:3" ht="15.75" customHeight="1" x14ac:dyDescent="0.35">
      <c r="C430" s="25"/>
    </row>
    <row r="431" spans="3:3" ht="15.75" customHeight="1" x14ac:dyDescent="0.35">
      <c r="C431" s="25"/>
    </row>
    <row r="432" spans="3:3" ht="15.75" customHeight="1" x14ac:dyDescent="0.35">
      <c r="C432" s="25"/>
    </row>
    <row r="433" spans="3:3" ht="15.75" customHeight="1" x14ac:dyDescent="0.35">
      <c r="C433" s="25"/>
    </row>
    <row r="434" spans="3:3" ht="15.75" customHeight="1" x14ac:dyDescent="0.35">
      <c r="C434" s="25"/>
    </row>
    <row r="435" spans="3:3" ht="15.75" customHeight="1" x14ac:dyDescent="0.35">
      <c r="C435" s="25"/>
    </row>
    <row r="436" spans="3:3" ht="15.75" customHeight="1" x14ac:dyDescent="0.35">
      <c r="C436" s="25"/>
    </row>
    <row r="437" spans="3:3" ht="15.75" customHeight="1" x14ac:dyDescent="0.35">
      <c r="C437" s="25"/>
    </row>
    <row r="438" spans="3:3" ht="15.75" customHeight="1" x14ac:dyDescent="0.35">
      <c r="C438" s="25"/>
    </row>
    <row r="439" spans="3:3" ht="15.75" customHeight="1" x14ac:dyDescent="0.35">
      <c r="C439" s="25"/>
    </row>
    <row r="440" spans="3:3" ht="15.75" customHeight="1" x14ac:dyDescent="0.35">
      <c r="C440" s="25"/>
    </row>
    <row r="441" spans="3:3" ht="15.75" customHeight="1" x14ac:dyDescent="0.35">
      <c r="C441" s="25"/>
    </row>
    <row r="442" spans="3:3" ht="15.75" customHeight="1" x14ac:dyDescent="0.35">
      <c r="C442" s="25"/>
    </row>
    <row r="443" spans="3:3" ht="15.75" customHeight="1" x14ac:dyDescent="0.35">
      <c r="C443" s="25"/>
    </row>
    <row r="444" spans="3:3" ht="15.75" customHeight="1" x14ac:dyDescent="0.35">
      <c r="C444" s="25"/>
    </row>
    <row r="445" spans="3:3" ht="15.75" customHeight="1" x14ac:dyDescent="0.35">
      <c r="C445" s="25"/>
    </row>
    <row r="446" spans="3:3" ht="15.75" customHeight="1" x14ac:dyDescent="0.35">
      <c r="C446" s="25"/>
    </row>
    <row r="447" spans="3:3" ht="15.75" customHeight="1" x14ac:dyDescent="0.35">
      <c r="C447" s="25"/>
    </row>
    <row r="448" spans="3:3" ht="15.75" customHeight="1" x14ac:dyDescent="0.35">
      <c r="C448" s="25"/>
    </row>
    <row r="449" spans="3:3" ht="15.75" customHeight="1" x14ac:dyDescent="0.35">
      <c r="C449" s="25"/>
    </row>
    <row r="450" spans="3:3" ht="15.75" customHeight="1" x14ac:dyDescent="0.35">
      <c r="C450" s="25"/>
    </row>
    <row r="451" spans="3:3" ht="15.75" customHeight="1" x14ac:dyDescent="0.35">
      <c r="C451" s="25"/>
    </row>
    <row r="452" spans="3:3" ht="15.75" customHeight="1" x14ac:dyDescent="0.35">
      <c r="C452" s="25"/>
    </row>
    <row r="453" spans="3:3" ht="15.75" customHeight="1" x14ac:dyDescent="0.35">
      <c r="C453" s="25"/>
    </row>
    <row r="454" spans="3:3" ht="15.75" customHeight="1" x14ac:dyDescent="0.35">
      <c r="C454" s="25"/>
    </row>
    <row r="455" spans="3:3" ht="15.75" customHeight="1" x14ac:dyDescent="0.35">
      <c r="C455" s="25"/>
    </row>
    <row r="456" spans="3:3" ht="15.75" customHeight="1" x14ac:dyDescent="0.35">
      <c r="C456" s="25"/>
    </row>
    <row r="457" spans="3:3" ht="15.75" customHeight="1" x14ac:dyDescent="0.35">
      <c r="C457" s="25"/>
    </row>
    <row r="458" spans="3:3" ht="15.75" customHeight="1" x14ac:dyDescent="0.35">
      <c r="C458" s="25"/>
    </row>
    <row r="459" spans="3:3" ht="15.75" customHeight="1" x14ac:dyDescent="0.35">
      <c r="C459" s="25"/>
    </row>
    <row r="460" spans="3:3" ht="15.75" customHeight="1" x14ac:dyDescent="0.35">
      <c r="C460" s="25"/>
    </row>
    <row r="461" spans="3:3" ht="15.75" customHeight="1" x14ac:dyDescent="0.35">
      <c r="C461" s="25"/>
    </row>
    <row r="462" spans="3:3" ht="15.75" customHeight="1" x14ac:dyDescent="0.35">
      <c r="C462" s="25"/>
    </row>
    <row r="463" spans="3:3" ht="15.75" customHeight="1" x14ac:dyDescent="0.35">
      <c r="C463" s="25"/>
    </row>
    <row r="464" spans="3:3" ht="15.75" customHeight="1" x14ac:dyDescent="0.35">
      <c r="C464" s="25"/>
    </row>
    <row r="465" spans="3:3" ht="15.75" customHeight="1" x14ac:dyDescent="0.35">
      <c r="C465" s="25"/>
    </row>
    <row r="466" spans="3:3" ht="15.75" customHeight="1" x14ac:dyDescent="0.35">
      <c r="C466" s="25"/>
    </row>
    <row r="467" spans="3:3" ht="15.75" customHeight="1" x14ac:dyDescent="0.35">
      <c r="C467" s="25"/>
    </row>
    <row r="468" spans="3:3" ht="15.75" customHeight="1" x14ac:dyDescent="0.35">
      <c r="C468" s="25"/>
    </row>
    <row r="469" spans="3:3" ht="15.75" customHeight="1" x14ac:dyDescent="0.35">
      <c r="C469" s="25"/>
    </row>
    <row r="470" spans="3:3" ht="15.75" customHeight="1" x14ac:dyDescent="0.35">
      <c r="C470" s="25"/>
    </row>
    <row r="471" spans="3:3" ht="15.75" customHeight="1" x14ac:dyDescent="0.35">
      <c r="C471" s="25"/>
    </row>
    <row r="472" spans="3:3" ht="15.75" customHeight="1" x14ac:dyDescent="0.35">
      <c r="C472" s="25"/>
    </row>
    <row r="473" spans="3:3" ht="15.75" customHeight="1" x14ac:dyDescent="0.35">
      <c r="C473" s="25"/>
    </row>
    <row r="474" spans="3:3" ht="15.75" customHeight="1" x14ac:dyDescent="0.35">
      <c r="C474" s="25"/>
    </row>
    <row r="475" spans="3:3" ht="15.75" customHeight="1" x14ac:dyDescent="0.35">
      <c r="C475" s="25"/>
    </row>
    <row r="476" spans="3:3" ht="15.75" customHeight="1" x14ac:dyDescent="0.35">
      <c r="C476" s="25"/>
    </row>
    <row r="477" spans="3:3" ht="15.75" customHeight="1" x14ac:dyDescent="0.35">
      <c r="C477" s="25"/>
    </row>
    <row r="478" spans="3:3" ht="15.75" customHeight="1" x14ac:dyDescent="0.35">
      <c r="C478" s="25"/>
    </row>
    <row r="479" spans="3:3" ht="15.75" customHeight="1" x14ac:dyDescent="0.35">
      <c r="C479" s="25"/>
    </row>
    <row r="480" spans="3:3" ht="15.75" customHeight="1" x14ac:dyDescent="0.35">
      <c r="C480" s="25"/>
    </row>
    <row r="481" spans="3:3" ht="15.75" customHeight="1" x14ac:dyDescent="0.35">
      <c r="C481" s="25"/>
    </row>
    <row r="482" spans="3:3" ht="15.75" customHeight="1" x14ac:dyDescent="0.35">
      <c r="C482" s="25"/>
    </row>
    <row r="483" spans="3:3" ht="15.75" customHeight="1" x14ac:dyDescent="0.35">
      <c r="C483" s="25"/>
    </row>
    <row r="484" spans="3:3" ht="15.75" customHeight="1" x14ac:dyDescent="0.35">
      <c r="C484" s="25"/>
    </row>
    <row r="485" spans="3:3" ht="15.75" customHeight="1" x14ac:dyDescent="0.35">
      <c r="C485" s="25"/>
    </row>
    <row r="486" spans="3:3" ht="15.75" customHeight="1" x14ac:dyDescent="0.35">
      <c r="C486" s="25"/>
    </row>
    <row r="487" spans="3:3" ht="15.75" customHeight="1" x14ac:dyDescent="0.35">
      <c r="C487" s="25"/>
    </row>
    <row r="488" spans="3:3" ht="15.75" customHeight="1" x14ac:dyDescent="0.35">
      <c r="C488" s="25"/>
    </row>
    <row r="489" spans="3:3" ht="15.75" customHeight="1" x14ac:dyDescent="0.35">
      <c r="C489" s="25"/>
    </row>
    <row r="490" spans="3:3" ht="15.75" customHeight="1" x14ac:dyDescent="0.35">
      <c r="C490" s="25"/>
    </row>
    <row r="491" spans="3:3" ht="15.75" customHeight="1" x14ac:dyDescent="0.35">
      <c r="C491" s="25"/>
    </row>
    <row r="492" spans="3:3" ht="15.75" customHeight="1" x14ac:dyDescent="0.35">
      <c r="C492" s="25"/>
    </row>
    <row r="493" spans="3:3" ht="15.75" customHeight="1" x14ac:dyDescent="0.35">
      <c r="C493" s="25"/>
    </row>
    <row r="494" spans="3:3" ht="15.75" customHeight="1" x14ac:dyDescent="0.35">
      <c r="C494" s="25"/>
    </row>
    <row r="495" spans="3:3" ht="15.75" customHeight="1" x14ac:dyDescent="0.35">
      <c r="C495" s="25"/>
    </row>
    <row r="496" spans="3:3" ht="15.75" customHeight="1" x14ac:dyDescent="0.35">
      <c r="C496" s="25"/>
    </row>
    <row r="497" spans="3:3" ht="15.75" customHeight="1" x14ac:dyDescent="0.35">
      <c r="C497" s="25"/>
    </row>
    <row r="498" spans="3:3" ht="15.75" customHeight="1" x14ac:dyDescent="0.35">
      <c r="C498" s="25"/>
    </row>
    <row r="499" spans="3:3" ht="15.75" customHeight="1" x14ac:dyDescent="0.35">
      <c r="C499" s="25"/>
    </row>
    <row r="500" spans="3:3" ht="15.75" customHeight="1" x14ac:dyDescent="0.35">
      <c r="C500" s="25"/>
    </row>
    <row r="501" spans="3:3" ht="15.75" customHeight="1" x14ac:dyDescent="0.35">
      <c r="C501" s="25"/>
    </row>
    <row r="502" spans="3:3" ht="15.75" customHeight="1" x14ac:dyDescent="0.35">
      <c r="C502" s="25"/>
    </row>
    <row r="503" spans="3:3" ht="15.75" customHeight="1" x14ac:dyDescent="0.35">
      <c r="C503" s="25"/>
    </row>
    <row r="504" spans="3:3" ht="15.75" customHeight="1" x14ac:dyDescent="0.35">
      <c r="C504" s="25"/>
    </row>
    <row r="505" spans="3:3" ht="15.75" customHeight="1" x14ac:dyDescent="0.35">
      <c r="C505" s="25"/>
    </row>
    <row r="506" spans="3:3" ht="15.75" customHeight="1" x14ac:dyDescent="0.35">
      <c r="C506" s="25"/>
    </row>
    <row r="507" spans="3:3" ht="15.75" customHeight="1" x14ac:dyDescent="0.35">
      <c r="C507" s="25"/>
    </row>
    <row r="508" spans="3:3" ht="15.75" customHeight="1" x14ac:dyDescent="0.35">
      <c r="C508" s="25"/>
    </row>
    <row r="509" spans="3:3" ht="15.75" customHeight="1" x14ac:dyDescent="0.35">
      <c r="C509" s="25"/>
    </row>
    <row r="510" spans="3:3" ht="15.75" customHeight="1" x14ac:dyDescent="0.35">
      <c r="C510" s="25"/>
    </row>
    <row r="511" spans="3:3" ht="15.75" customHeight="1" x14ac:dyDescent="0.35">
      <c r="C511" s="25"/>
    </row>
    <row r="512" spans="3:3" ht="15.75" customHeight="1" x14ac:dyDescent="0.35">
      <c r="C512" s="25"/>
    </row>
    <row r="513" spans="3:3" ht="15.75" customHeight="1" x14ac:dyDescent="0.35">
      <c r="C513" s="25"/>
    </row>
    <row r="514" spans="3:3" ht="15.75" customHeight="1" x14ac:dyDescent="0.35">
      <c r="C514" s="25"/>
    </row>
    <row r="515" spans="3:3" ht="15.75" customHeight="1" x14ac:dyDescent="0.35">
      <c r="C515" s="25"/>
    </row>
    <row r="516" spans="3:3" ht="15.75" customHeight="1" x14ac:dyDescent="0.35">
      <c r="C516" s="25"/>
    </row>
    <row r="517" spans="3:3" ht="15.75" customHeight="1" x14ac:dyDescent="0.35">
      <c r="C517" s="25"/>
    </row>
    <row r="518" spans="3:3" ht="15.75" customHeight="1" x14ac:dyDescent="0.35">
      <c r="C518" s="25"/>
    </row>
    <row r="519" spans="3:3" ht="15.75" customHeight="1" x14ac:dyDescent="0.35">
      <c r="C519" s="25"/>
    </row>
    <row r="520" spans="3:3" ht="15.75" customHeight="1" x14ac:dyDescent="0.35">
      <c r="C520" s="25"/>
    </row>
    <row r="521" spans="3:3" ht="15.75" customHeight="1" x14ac:dyDescent="0.35">
      <c r="C521" s="25"/>
    </row>
    <row r="522" spans="3:3" ht="15.75" customHeight="1" x14ac:dyDescent="0.35">
      <c r="C522" s="25"/>
    </row>
    <row r="523" spans="3:3" ht="15.75" customHeight="1" x14ac:dyDescent="0.35">
      <c r="C523" s="25"/>
    </row>
    <row r="524" spans="3:3" ht="15.75" customHeight="1" x14ac:dyDescent="0.35">
      <c r="C524" s="25"/>
    </row>
    <row r="525" spans="3:3" ht="15.75" customHeight="1" x14ac:dyDescent="0.35">
      <c r="C525" s="25"/>
    </row>
    <row r="526" spans="3:3" ht="15.75" customHeight="1" x14ac:dyDescent="0.35">
      <c r="C526" s="25"/>
    </row>
    <row r="527" spans="3:3" ht="15.75" customHeight="1" x14ac:dyDescent="0.35">
      <c r="C527" s="25"/>
    </row>
    <row r="528" spans="3:3" ht="15.75" customHeight="1" x14ac:dyDescent="0.35">
      <c r="C528" s="25"/>
    </row>
    <row r="529" spans="3:3" ht="15.75" customHeight="1" x14ac:dyDescent="0.35">
      <c r="C529" s="25"/>
    </row>
    <row r="530" spans="3:3" ht="15.75" customHeight="1" x14ac:dyDescent="0.35">
      <c r="C530" s="25"/>
    </row>
    <row r="531" spans="3:3" ht="15.75" customHeight="1" x14ac:dyDescent="0.35">
      <c r="C531" s="25"/>
    </row>
    <row r="532" spans="3:3" ht="15.75" customHeight="1" x14ac:dyDescent="0.35">
      <c r="C532" s="25"/>
    </row>
    <row r="533" spans="3:3" ht="15.75" customHeight="1" x14ac:dyDescent="0.35">
      <c r="C533" s="25"/>
    </row>
    <row r="534" spans="3:3" ht="15.75" customHeight="1" x14ac:dyDescent="0.35">
      <c r="C534" s="25"/>
    </row>
    <row r="535" spans="3:3" ht="15.75" customHeight="1" x14ac:dyDescent="0.35">
      <c r="C535" s="25"/>
    </row>
    <row r="536" spans="3:3" ht="15.75" customHeight="1" x14ac:dyDescent="0.35">
      <c r="C536" s="25"/>
    </row>
    <row r="537" spans="3:3" ht="15.75" customHeight="1" x14ac:dyDescent="0.35">
      <c r="C537" s="25"/>
    </row>
    <row r="538" spans="3:3" ht="15.75" customHeight="1" x14ac:dyDescent="0.35">
      <c r="C538" s="25"/>
    </row>
    <row r="539" spans="3:3" ht="15.75" customHeight="1" x14ac:dyDescent="0.35">
      <c r="C539" s="25"/>
    </row>
    <row r="540" spans="3:3" ht="15.75" customHeight="1" x14ac:dyDescent="0.35">
      <c r="C540" s="25"/>
    </row>
    <row r="541" spans="3:3" ht="15.75" customHeight="1" x14ac:dyDescent="0.35">
      <c r="C541" s="25"/>
    </row>
    <row r="542" spans="3:3" ht="15.75" customHeight="1" x14ac:dyDescent="0.35">
      <c r="C542" s="25"/>
    </row>
    <row r="543" spans="3:3" ht="15.75" customHeight="1" x14ac:dyDescent="0.35">
      <c r="C543" s="25"/>
    </row>
    <row r="544" spans="3:3" ht="15.75" customHeight="1" x14ac:dyDescent="0.35">
      <c r="C544" s="25"/>
    </row>
    <row r="545" spans="3:3" ht="15.75" customHeight="1" x14ac:dyDescent="0.35">
      <c r="C545" s="25"/>
    </row>
    <row r="546" spans="3:3" ht="15.75" customHeight="1" x14ac:dyDescent="0.35">
      <c r="C546" s="25"/>
    </row>
    <row r="547" spans="3:3" ht="15.75" customHeight="1" x14ac:dyDescent="0.35">
      <c r="C547" s="25"/>
    </row>
    <row r="548" spans="3:3" ht="15.75" customHeight="1" x14ac:dyDescent="0.35">
      <c r="C548" s="25"/>
    </row>
    <row r="549" spans="3:3" ht="15.75" customHeight="1" x14ac:dyDescent="0.35">
      <c r="C549" s="25"/>
    </row>
    <row r="550" spans="3:3" ht="15.75" customHeight="1" x14ac:dyDescent="0.35">
      <c r="C550" s="25"/>
    </row>
    <row r="551" spans="3:3" ht="15.75" customHeight="1" x14ac:dyDescent="0.35">
      <c r="C551" s="25"/>
    </row>
    <row r="552" spans="3:3" ht="15.75" customHeight="1" x14ac:dyDescent="0.35">
      <c r="C552" s="25"/>
    </row>
    <row r="553" spans="3:3" ht="15.75" customHeight="1" x14ac:dyDescent="0.35">
      <c r="C553" s="25"/>
    </row>
    <row r="554" spans="3:3" ht="15.75" customHeight="1" x14ac:dyDescent="0.35">
      <c r="C554" s="25"/>
    </row>
    <row r="555" spans="3:3" ht="15.75" customHeight="1" x14ac:dyDescent="0.35">
      <c r="C555" s="25"/>
    </row>
    <row r="556" spans="3:3" ht="15.75" customHeight="1" x14ac:dyDescent="0.35">
      <c r="C556" s="25"/>
    </row>
    <row r="557" spans="3:3" ht="15.75" customHeight="1" x14ac:dyDescent="0.35">
      <c r="C557" s="25"/>
    </row>
    <row r="558" spans="3:3" ht="15.75" customHeight="1" x14ac:dyDescent="0.35">
      <c r="C558" s="25"/>
    </row>
    <row r="559" spans="3:3" ht="15.75" customHeight="1" x14ac:dyDescent="0.35">
      <c r="C559" s="25"/>
    </row>
    <row r="560" spans="3:3" ht="15.75" customHeight="1" x14ac:dyDescent="0.35">
      <c r="C560" s="25"/>
    </row>
    <row r="561" spans="3:3" ht="15.75" customHeight="1" x14ac:dyDescent="0.35">
      <c r="C561" s="25"/>
    </row>
    <row r="562" spans="3:3" ht="15.75" customHeight="1" x14ac:dyDescent="0.35">
      <c r="C562" s="25"/>
    </row>
    <row r="563" spans="3:3" ht="15.75" customHeight="1" x14ac:dyDescent="0.35">
      <c r="C563" s="25"/>
    </row>
    <row r="564" spans="3:3" ht="15.75" customHeight="1" x14ac:dyDescent="0.35">
      <c r="C564" s="25"/>
    </row>
    <row r="565" spans="3:3" ht="15.75" customHeight="1" x14ac:dyDescent="0.35">
      <c r="C565" s="25"/>
    </row>
    <row r="566" spans="3:3" ht="15.75" customHeight="1" x14ac:dyDescent="0.35">
      <c r="C566" s="25"/>
    </row>
    <row r="567" spans="3:3" ht="15.75" customHeight="1" x14ac:dyDescent="0.35">
      <c r="C567" s="25"/>
    </row>
    <row r="568" spans="3:3" ht="15.75" customHeight="1" x14ac:dyDescent="0.35">
      <c r="C568" s="25"/>
    </row>
    <row r="569" spans="3:3" ht="15.75" customHeight="1" x14ac:dyDescent="0.35">
      <c r="C569" s="25"/>
    </row>
    <row r="570" spans="3:3" ht="15.75" customHeight="1" x14ac:dyDescent="0.35">
      <c r="C570" s="25"/>
    </row>
    <row r="571" spans="3:3" ht="15.75" customHeight="1" x14ac:dyDescent="0.35">
      <c r="C571" s="25"/>
    </row>
    <row r="572" spans="3:3" ht="15.75" customHeight="1" x14ac:dyDescent="0.35">
      <c r="C572" s="25"/>
    </row>
    <row r="573" spans="3:3" ht="15.75" customHeight="1" x14ac:dyDescent="0.35">
      <c r="C573" s="25"/>
    </row>
    <row r="574" spans="3:3" ht="15.75" customHeight="1" x14ac:dyDescent="0.35">
      <c r="C574" s="25"/>
    </row>
    <row r="575" spans="3:3" ht="15.75" customHeight="1" x14ac:dyDescent="0.35">
      <c r="C575" s="25"/>
    </row>
    <row r="576" spans="3:3" ht="15.75" customHeight="1" x14ac:dyDescent="0.35">
      <c r="C576" s="25"/>
    </row>
    <row r="577" spans="3:3" ht="15.75" customHeight="1" x14ac:dyDescent="0.35">
      <c r="C577" s="25"/>
    </row>
    <row r="578" spans="3:3" ht="15.75" customHeight="1" x14ac:dyDescent="0.35">
      <c r="C578" s="25"/>
    </row>
    <row r="579" spans="3:3" ht="15.75" customHeight="1" x14ac:dyDescent="0.35">
      <c r="C579" s="25"/>
    </row>
    <row r="580" spans="3:3" ht="15.75" customHeight="1" x14ac:dyDescent="0.35">
      <c r="C580" s="25"/>
    </row>
    <row r="581" spans="3:3" ht="15.75" customHeight="1" x14ac:dyDescent="0.35">
      <c r="C581" s="25"/>
    </row>
    <row r="582" spans="3:3" ht="15.75" customHeight="1" x14ac:dyDescent="0.35">
      <c r="C582" s="25"/>
    </row>
    <row r="583" spans="3:3" ht="15.75" customHeight="1" x14ac:dyDescent="0.35">
      <c r="C583" s="25"/>
    </row>
    <row r="584" spans="3:3" ht="15.75" customHeight="1" x14ac:dyDescent="0.35">
      <c r="C584" s="25"/>
    </row>
    <row r="585" spans="3:3" ht="15.75" customHeight="1" x14ac:dyDescent="0.35">
      <c r="C585" s="25"/>
    </row>
    <row r="586" spans="3:3" ht="15.75" customHeight="1" x14ac:dyDescent="0.35">
      <c r="C586" s="25"/>
    </row>
    <row r="587" spans="3:3" ht="15.75" customHeight="1" x14ac:dyDescent="0.35">
      <c r="C587" s="25"/>
    </row>
    <row r="588" spans="3:3" ht="15.75" customHeight="1" x14ac:dyDescent="0.35">
      <c r="C588" s="25"/>
    </row>
    <row r="589" spans="3:3" ht="15.75" customHeight="1" x14ac:dyDescent="0.35">
      <c r="C589" s="25"/>
    </row>
    <row r="590" spans="3:3" ht="15.75" customHeight="1" x14ac:dyDescent="0.35">
      <c r="C590" s="25"/>
    </row>
    <row r="591" spans="3:3" ht="15.75" customHeight="1" x14ac:dyDescent="0.35">
      <c r="C591" s="25"/>
    </row>
    <row r="592" spans="3:3" ht="15.75" customHeight="1" x14ac:dyDescent="0.35">
      <c r="C592" s="25"/>
    </row>
    <row r="593" spans="3:3" ht="15.75" customHeight="1" x14ac:dyDescent="0.35">
      <c r="C593" s="25"/>
    </row>
    <row r="594" spans="3:3" ht="15.75" customHeight="1" x14ac:dyDescent="0.35">
      <c r="C594" s="25"/>
    </row>
    <row r="595" spans="3:3" ht="15.75" customHeight="1" x14ac:dyDescent="0.35">
      <c r="C595" s="25"/>
    </row>
    <row r="596" spans="3:3" ht="15.75" customHeight="1" x14ac:dyDescent="0.35">
      <c r="C596" s="25"/>
    </row>
    <row r="597" spans="3:3" ht="15.75" customHeight="1" x14ac:dyDescent="0.35">
      <c r="C597" s="25"/>
    </row>
    <row r="598" spans="3:3" ht="15.75" customHeight="1" x14ac:dyDescent="0.35">
      <c r="C598" s="25"/>
    </row>
    <row r="599" spans="3:3" ht="15.75" customHeight="1" x14ac:dyDescent="0.35">
      <c r="C599" s="25"/>
    </row>
    <row r="600" spans="3:3" ht="15.75" customHeight="1" x14ac:dyDescent="0.35">
      <c r="C600" s="25"/>
    </row>
    <row r="601" spans="3:3" ht="15.75" customHeight="1" x14ac:dyDescent="0.35">
      <c r="C601" s="25"/>
    </row>
    <row r="602" spans="3:3" ht="15.75" customHeight="1" x14ac:dyDescent="0.35">
      <c r="C602" s="25"/>
    </row>
    <row r="603" spans="3:3" ht="15.75" customHeight="1" x14ac:dyDescent="0.35">
      <c r="C603" s="25"/>
    </row>
    <row r="604" spans="3:3" ht="15.75" customHeight="1" x14ac:dyDescent="0.35">
      <c r="C604" s="25"/>
    </row>
    <row r="605" spans="3:3" ht="15.75" customHeight="1" x14ac:dyDescent="0.35">
      <c r="C605" s="25"/>
    </row>
    <row r="606" spans="3:3" ht="15.75" customHeight="1" x14ac:dyDescent="0.35">
      <c r="C606" s="25"/>
    </row>
    <row r="607" spans="3:3" ht="15.75" customHeight="1" x14ac:dyDescent="0.35">
      <c r="C607" s="25"/>
    </row>
    <row r="608" spans="3:3" ht="15.75" customHeight="1" x14ac:dyDescent="0.35">
      <c r="C608" s="25"/>
    </row>
    <row r="609" spans="3:3" ht="15.75" customHeight="1" x14ac:dyDescent="0.35">
      <c r="C609" s="25"/>
    </row>
    <row r="610" spans="3:3" ht="15.75" customHeight="1" x14ac:dyDescent="0.35">
      <c r="C610" s="25"/>
    </row>
    <row r="611" spans="3:3" ht="15.75" customHeight="1" x14ac:dyDescent="0.35">
      <c r="C611" s="25"/>
    </row>
    <row r="612" spans="3:3" ht="15.75" customHeight="1" x14ac:dyDescent="0.35">
      <c r="C612" s="25"/>
    </row>
    <row r="613" spans="3:3" ht="15.75" customHeight="1" x14ac:dyDescent="0.35">
      <c r="C613" s="25"/>
    </row>
    <row r="614" spans="3:3" ht="15.75" customHeight="1" x14ac:dyDescent="0.35">
      <c r="C614" s="25"/>
    </row>
    <row r="615" spans="3:3" ht="15.75" customHeight="1" x14ac:dyDescent="0.35">
      <c r="C615" s="25"/>
    </row>
    <row r="616" spans="3:3" ht="15.75" customHeight="1" x14ac:dyDescent="0.35">
      <c r="C616" s="25"/>
    </row>
    <row r="617" spans="3:3" ht="15.75" customHeight="1" x14ac:dyDescent="0.35">
      <c r="C617" s="25"/>
    </row>
    <row r="618" spans="3:3" ht="15.75" customHeight="1" x14ac:dyDescent="0.35">
      <c r="C618" s="25"/>
    </row>
    <row r="619" spans="3:3" ht="15.75" customHeight="1" x14ac:dyDescent="0.35">
      <c r="C619" s="25"/>
    </row>
    <row r="620" spans="3:3" ht="15.75" customHeight="1" x14ac:dyDescent="0.35">
      <c r="C620" s="25"/>
    </row>
    <row r="621" spans="3:3" ht="15.75" customHeight="1" x14ac:dyDescent="0.35">
      <c r="C621" s="25"/>
    </row>
    <row r="622" spans="3:3" ht="15.75" customHeight="1" x14ac:dyDescent="0.35">
      <c r="C622" s="25"/>
    </row>
    <row r="623" spans="3:3" ht="15.75" customHeight="1" x14ac:dyDescent="0.35">
      <c r="C623" s="25"/>
    </row>
    <row r="624" spans="3:3" ht="15.75" customHeight="1" x14ac:dyDescent="0.35">
      <c r="C624" s="25"/>
    </row>
    <row r="625" spans="3:3" ht="15.75" customHeight="1" x14ac:dyDescent="0.35">
      <c r="C625" s="25"/>
    </row>
    <row r="626" spans="3:3" ht="15.75" customHeight="1" x14ac:dyDescent="0.35">
      <c r="C626" s="25"/>
    </row>
    <row r="627" spans="3:3" ht="15.75" customHeight="1" x14ac:dyDescent="0.35">
      <c r="C627" s="25"/>
    </row>
    <row r="628" spans="3:3" ht="15.75" customHeight="1" x14ac:dyDescent="0.35">
      <c r="C628" s="25"/>
    </row>
    <row r="629" spans="3:3" ht="15.75" customHeight="1" x14ac:dyDescent="0.35">
      <c r="C629" s="25"/>
    </row>
    <row r="630" spans="3:3" ht="15.75" customHeight="1" x14ac:dyDescent="0.35">
      <c r="C630" s="25"/>
    </row>
    <row r="631" spans="3:3" ht="15.75" customHeight="1" x14ac:dyDescent="0.35">
      <c r="C631" s="25"/>
    </row>
    <row r="632" spans="3:3" ht="15.75" customHeight="1" x14ac:dyDescent="0.35">
      <c r="C632" s="25"/>
    </row>
    <row r="633" spans="3:3" ht="15.75" customHeight="1" x14ac:dyDescent="0.35">
      <c r="C633" s="25"/>
    </row>
    <row r="634" spans="3:3" ht="15.75" customHeight="1" x14ac:dyDescent="0.35">
      <c r="C634" s="25"/>
    </row>
    <row r="635" spans="3:3" ht="15.75" customHeight="1" x14ac:dyDescent="0.35">
      <c r="C635" s="25"/>
    </row>
    <row r="636" spans="3:3" ht="15.75" customHeight="1" x14ac:dyDescent="0.35">
      <c r="C636" s="25"/>
    </row>
    <row r="637" spans="3:3" ht="15.75" customHeight="1" x14ac:dyDescent="0.35">
      <c r="C637" s="25"/>
    </row>
    <row r="638" spans="3:3" ht="15.75" customHeight="1" x14ac:dyDescent="0.35">
      <c r="C638" s="25"/>
    </row>
    <row r="639" spans="3:3" ht="15.75" customHeight="1" x14ac:dyDescent="0.35">
      <c r="C639" s="25"/>
    </row>
    <row r="640" spans="3:3" ht="15.75" customHeight="1" x14ac:dyDescent="0.35">
      <c r="C640" s="25"/>
    </row>
    <row r="641" spans="3:3" ht="15.75" customHeight="1" x14ac:dyDescent="0.35">
      <c r="C641" s="25"/>
    </row>
    <row r="642" spans="3:3" ht="15.75" customHeight="1" x14ac:dyDescent="0.35">
      <c r="C642" s="25"/>
    </row>
    <row r="643" spans="3:3" ht="15.75" customHeight="1" x14ac:dyDescent="0.35">
      <c r="C643" s="25"/>
    </row>
    <row r="644" spans="3:3" ht="15.75" customHeight="1" x14ac:dyDescent="0.35">
      <c r="C644" s="25"/>
    </row>
    <row r="645" spans="3:3" ht="15.75" customHeight="1" x14ac:dyDescent="0.35">
      <c r="C645" s="25"/>
    </row>
    <row r="646" spans="3:3" ht="15.75" customHeight="1" x14ac:dyDescent="0.35">
      <c r="C646" s="25"/>
    </row>
    <row r="647" spans="3:3" ht="15.75" customHeight="1" x14ac:dyDescent="0.35">
      <c r="C647" s="25"/>
    </row>
    <row r="648" spans="3:3" ht="15.75" customHeight="1" x14ac:dyDescent="0.35">
      <c r="C648" s="25"/>
    </row>
    <row r="649" spans="3:3" ht="15.75" customHeight="1" x14ac:dyDescent="0.35">
      <c r="C649" s="25"/>
    </row>
    <row r="650" spans="3:3" ht="15.75" customHeight="1" x14ac:dyDescent="0.35">
      <c r="C650" s="25"/>
    </row>
    <row r="651" spans="3:3" ht="15.75" customHeight="1" x14ac:dyDescent="0.35">
      <c r="C651" s="25"/>
    </row>
    <row r="652" spans="3:3" ht="15.75" customHeight="1" x14ac:dyDescent="0.35">
      <c r="C652" s="25"/>
    </row>
    <row r="653" spans="3:3" ht="15.75" customHeight="1" x14ac:dyDescent="0.35">
      <c r="C653" s="25"/>
    </row>
    <row r="654" spans="3:3" ht="15.75" customHeight="1" x14ac:dyDescent="0.35">
      <c r="C654" s="25"/>
    </row>
    <row r="655" spans="3:3" ht="15.75" customHeight="1" x14ac:dyDescent="0.35">
      <c r="C655" s="25"/>
    </row>
    <row r="656" spans="3:3" ht="15.75" customHeight="1" x14ac:dyDescent="0.35">
      <c r="C656" s="25"/>
    </row>
    <row r="657" spans="3:3" ht="15.75" customHeight="1" x14ac:dyDescent="0.35">
      <c r="C657" s="25"/>
    </row>
    <row r="658" spans="3:3" ht="15.75" customHeight="1" x14ac:dyDescent="0.35">
      <c r="C658" s="25"/>
    </row>
    <row r="659" spans="3:3" ht="15.75" customHeight="1" x14ac:dyDescent="0.35">
      <c r="C659" s="25"/>
    </row>
    <row r="660" spans="3:3" ht="15.75" customHeight="1" x14ac:dyDescent="0.35">
      <c r="C660" s="25"/>
    </row>
    <row r="661" spans="3:3" ht="15.75" customHeight="1" x14ac:dyDescent="0.35">
      <c r="C661" s="25"/>
    </row>
    <row r="662" spans="3:3" ht="15.75" customHeight="1" x14ac:dyDescent="0.35">
      <c r="C662" s="25"/>
    </row>
    <row r="663" spans="3:3" ht="15.75" customHeight="1" x14ac:dyDescent="0.35">
      <c r="C663" s="25"/>
    </row>
    <row r="664" spans="3:3" ht="15.75" customHeight="1" x14ac:dyDescent="0.35">
      <c r="C664" s="25"/>
    </row>
    <row r="665" spans="3:3" ht="15.75" customHeight="1" x14ac:dyDescent="0.35">
      <c r="C665" s="25"/>
    </row>
    <row r="666" spans="3:3" ht="15.75" customHeight="1" x14ac:dyDescent="0.35">
      <c r="C666" s="25"/>
    </row>
    <row r="667" spans="3:3" ht="15.75" customHeight="1" x14ac:dyDescent="0.35">
      <c r="C667" s="25"/>
    </row>
    <row r="668" spans="3:3" ht="15.75" customHeight="1" x14ac:dyDescent="0.35">
      <c r="C668" s="25"/>
    </row>
    <row r="669" spans="3:3" ht="15.75" customHeight="1" x14ac:dyDescent="0.35">
      <c r="C669" s="25"/>
    </row>
    <row r="670" spans="3:3" ht="15.75" customHeight="1" x14ac:dyDescent="0.35">
      <c r="C670" s="25"/>
    </row>
    <row r="671" spans="3:3" ht="15.75" customHeight="1" x14ac:dyDescent="0.35">
      <c r="C671" s="25"/>
    </row>
    <row r="672" spans="3:3" ht="15.75" customHeight="1" x14ac:dyDescent="0.35">
      <c r="C672" s="25"/>
    </row>
    <row r="673" spans="3:3" ht="15.75" customHeight="1" x14ac:dyDescent="0.35">
      <c r="C673" s="25"/>
    </row>
    <row r="674" spans="3:3" ht="15.75" customHeight="1" x14ac:dyDescent="0.35">
      <c r="C674" s="25"/>
    </row>
    <row r="675" spans="3:3" ht="15.75" customHeight="1" x14ac:dyDescent="0.35">
      <c r="C675" s="25"/>
    </row>
    <row r="676" spans="3:3" ht="15.75" customHeight="1" x14ac:dyDescent="0.35">
      <c r="C676" s="25"/>
    </row>
    <row r="677" spans="3:3" ht="15.75" customHeight="1" x14ac:dyDescent="0.35">
      <c r="C677" s="25"/>
    </row>
    <row r="678" spans="3:3" ht="15.75" customHeight="1" x14ac:dyDescent="0.35">
      <c r="C678" s="25"/>
    </row>
    <row r="679" spans="3:3" ht="15.75" customHeight="1" x14ac:dyDescent="0.35">
      <c r="C679" s="25"/>
    </row>
    <row r="680" spans="3:3" ht="15.75" customHeight="1" x14ac:dyDescent="0.35">
      <c r="C680" s="25"/>
    </row>
    <row r="681" spans="3:3" ht="15.75" customHeight="1" x14ac:dyDescent="0.35">
      <c r="C681" s="25"/>
    </row>
    <row r="682" spans="3:3" ht="15.75" customHeight="1" x14ac:dyDescent="0.35">
      <c r="C682" s="25"/>
    </row>
    <row r="683" spans="3:3" ht="15.75" customHeight="1" x14ac:dyDescent="0.35">
      <c r="C683" s="25"/>
    </row>
    <row r="684" spans="3:3" ht="15.75" customHeight="1" x14ac:dyDescent="0.35">
      <c r="C684" s="25"/>
    </row>
    <row r="685" spans="3:3" ht="15.75" customHeight="1" x14ac:dyDescent="0.35">
      <c r="C685" s="25"/>
    </row>
    <row r="686" spans="3:3" ht="15.75" customHeight="1" x14ac:dyDescent="0.35">
      <c r="C686" s="25"/>
    </row>
    <row r="687" spans="3:3" ht="15.75" customHeight="1" x14ac:dyDescent="0.35">
      <c r="C687" s="25"/>
    </row>
    <row r="688" spans="3:3" ht="15.75" customHeight="1" x14ac:dyDescent="0.35">
      <c r="C688" s="25"/>
    </row>
    <row r="689" spans="3:3" ht="15.75" customHeight="1" x14ac:dyDescent="0.35">
      <c r="C689" s="25"/>
    </row>
    <row r="690" spans="3:3" ht="15.75" customHeight="1" x14ac:dyDescent="0.35">
      <c r="C690" s="25"/>
    </row>
    <row r="691" spans="3:3" ht="15.75" customHeight="1" x14ac:dyDescent="0.35">
      <c r="C691" s="25"/>
    </row>
    <row r="692" spans="3:3" ht="15.75" customHeight="1" x14ac:dyDescent="0.35">
      <c r="C692" s="25"/>
    </row>
    <row r="693" spans="3:3" ht="15.75" customHeight="1" x14ac:dyDescent="0.35">
      <c r="C693" s="25"/>
    </row>
    <row r="694" spans="3:3" ht="15.75" customHeight="1" x14ac:dyDescent="0.35">
      <c r="C694" s="25"/>
    </row>
    <row r="695" spans="3:3" ht="15.75" customHeight="1" x14ac:dyDescent="0.35">
      <c r="C695" s="25"/>
    </row>
    <row r="696" spans="3:3" ht="15.75" customHeight="1" x14ac:dyDescent="0.35">
      <c r="C696" s="25"/>
    </row>
    <row r="697" spans="3:3" ht="15.75" customHeight="1" x14ac:dyDescent="0.35">
      <c r="C697" s="25"/>
    </row>
    <row r="698" spans="3:3" ht="15.75" customHeight="1" x14ac:dyDescent="0.35">
      <c r="C698" s="25"/>
    </row>
    <row r="699" spans="3:3" ht="15.75" customHeight="1" x14ac:dyDescent="0.35">
      <c r="C699" s="25"/>
    </row>
    <row r="700" spans="3:3" ht="15.75" customHeight="1" x14ac:dyDescent="0.35">
      <c r="C700" s="25"/>
    </row>
    <row r="701" spans="3:3" ht="15.75" customHeight="1" x14ac:dyDescent="0.35">
      <c r="C701" s="25"/>
    </row>
    <row r="702" spans="3:3" ht="15.75" customHeight="1" x14ac:dyDescent="0.35">
      <c r="C702" s="25"/>
    </row>
    <row r="703" spans="3:3" ht="15.75" customHeight="1" x14ac:dyDescent="0.35">
      <c r="C703" s="25"/>
    </row>
    <row r="704" spans="3:3" ht="15.75" customHeight="1" x14ac:dyDescent="0.35">
      <c r="C704" s="25"/>
    </row>
    <row r="705" spans="3:3" ht="15.75" customHeight="1" x14ac:dyDescent="0.35">
      <c r="C705" s="25"/>
    </row>
    <row r="706" spans="3:3" ht="15.75" customHeight="1" x14ac:dyDescent="0.35">
      <c r="C706" s="25"/>
    </row>
    <row r="707" spans="3:3" ht="15.75" customHeight="1" x14ac:dyDescent="0.35">
      <c r="C707" s="25"/>
    </row>
    <row r="708" spans="3:3" ht="15.75" customHeight="1" x14ac:dyDescent="0.35">
      <c r="C708" s="25"/>
    </row>
    <row r="709" spans="3:3" ht="15.75" customHeight="1" x14ac:dyDescent="0.35">
      <c r="C709" s="25"/>
    </row>
    <row r="710" spans="3:3" ht="15.75" customHeight="1" x14ac:dyDescent="0.35">
      <c r="C710" s="25"/>
    </row>
    <row r="711" spans="3:3" ht="15.75" customHeight="1" x14ac:dyDescent="0.35">
      <c r="C711" s="25"/>
    </row>
    <row r="712" spans="3:3" ht="15.75" customHeight="1" x14ac:dyDescent="0.35">
      <c r="C712" s="25"/>
    </row>
    <row r="713" spans="3:3" ht="15.75" customHeight="1" x14ac:dyDescent="0.35">
      <c r="C713" s="25"/>
    </row>
    <row r="714" spans="3:3" ht="15.75" customHeight="1" x14ac:dyDescent="0.35">
      <c r="C714" s="25"/>
    </row>
    <row r="715" spans="3:3" ht="15.75" customHeight="1" x14ac:dyDescent="0.35">
      <c r="C715" s="25"/>
    </row>
    <row r="716" spans="3:3" ht="15.75" customHeight="1" x14ac:dyDescent="0.35">
      <c r="C716" s="25"/>
    </row>
    <row r="717" spans="3:3" ht="15.75" customHeight="1" x14ac:dyDescent="0.35">
      <c r="C717" s="25"/>
    </row>
    <row r="718" spans="3:3" ht="15.75" customHeight="1" x14ac:dyDescent="0.35">
      <c r="C718" s="25"/>
    </row>
    <row r="719" spans="3:3" ht="15.75" customHeight="1" x14ac:dyDescent="0.35">
      <c r="C719" s="25"/>
    </row>
    <row r="720" spans="3:3" ht="15.75" customHeight="1" x14ac:dyDescent="0.35">
      <c r="C720" s="25"/>
    </row>
    <row r="721" spans="3:3" ht="15.75" customHeight="1" x14ac:dyDescent="0.35">
      <c r="C721" s="25"/>
    </row>
    <row r="722" spans="3:3" ht="15.75" customHeight="1" x14ac:dyDescent="0.35">
      <c r="C722" s="25"/>
    </row>
    <row r="723" spans="3:3" ht="15.75" customHeight="1" x14ac:dyDescent="0.35">
      <c r="C723" s="25"/>
    </row>
    <row r="724" spans="3:3" ht="15.75" customHeight="1" x14ac:dyDescent="0.35">
      <c r="C724" s="25"/>
    </row>
    <row r="725" spans="3:3" ht="15.75" customHeight="1" x14ac:dyDescent="0.35">
      <c r="C725" s="25"/>
    </row>
    <row r="726" spans="3:3" ht="15.75" customHeight="1" x14ac:dyDescent="0.35">
      <c r="C726" s="25"/>
    </row>
    <row r="727" spans="3:3" ht="15.75" customHeight="1" x14ac:dyDescent="0.35">
      <c r="C727" s="25"/>
    </row>
    <row r="728" spans="3:3" ht="15.75" customHeight="1" x14ac:dyDescent="0.35">
      <c r="C728" s="25"/>
    </row>
    <row r="729" spans="3:3" ht="15.75" customHeight="1" x14ac:dyDescent="0.35">
      <c r="C729" s="25"/>
    </row>
    <row r="730" spans="3:3" ht="15.75" customHeight="1" x14ac:dyDescent="0.35">
      <c r="C730" s="25"/>
    </row>
    <row r="731" spans="3:3" ht="15.75" customHeight="1" x14ac:dyDescent="0.35">
      <c r="C731" s="25"/>
    </row>
    <row r="732" spans="3:3" ht="15.75" customHeight="1" x14ac:dyDescent="0.35">
      <c r="C732" s="25"/>
    </row>
    <row r="733" spans="3:3" ht="15.75" customHeight="1" x14ac:dyDescent="0.35">
      <c r="C733" s="25"/>
    </row>
    <row r="734" spans="3:3" ht="15.75" customHeight="1" x14ac:dyDescent="0.35">
      <c r="C734" s="25"/>
    </row>
    <row r="735" spans="3:3" ht="15.75" customHeight="1" x14ac:dyDescent="0.35">
      <c r="C735" s="25"/>
    </row>
    <row r="736" spans="3:3" ht="15.75" customHeight="1" x14ac:dyDescent="0.35">
      <c r="C736" s="25"/>
    </row>
    <row r="737" spans="3:3" ht="15.75" customHeight="1" x14ac:dyDescent="0.35">
      <c r="C737" s="25"/>
    </row>
    <row r="738" spans="3:3" ht="15.75" customHeight="1" x14ac:dyDescent="0.35">
      <c r="C738" s="25"/>
    </row>
    <row r="739" spans="3:3" ht="15.75" customHeight="1" x14ac:dyDescent="0.35">
      <c r="C739" s="25"/>
    </row>
    <row r="740" spans="3:3" ht="15.75" customHeight="1" x14ac:dyDescent="0.35">
      <c r="C740" s="25"/>
    </row>
    <row r="741" spans="3:3" ht="15.75" customHeight="1" x14ac:dyDescent="0.35">
      <c r="C741" s="25"/>
    </row>
    <row r="742" spans="3:3" ht="15.75" customHeight="1" x14ac:dyDescent="0.35">
      <c r="C742" s="25"/>
    </row>
    <row r="743" spans="3:3" ht="15.75" customHeight="1" x14ac:dyDescent="0.35">
      <c r="C743" s="25"/>
    </row>
    <row r="744" spans="3:3" ht="15.75" customHeight="1" x14ac:dyDescent="0.35">
      <c r="C744" s="25"/>
    </row>
    <row r="745" spans="3:3" ht="15.75" customHeight="1" x14ac:dyDescent="0.35">
      <c r="C745" s="25"/>
    </row>
    <row r="746" spans="3:3" ht="15.75" customHeight="1" x14ac:dyDescent="0.35">
      <c r="C746" s="25"/>
    </row>
    <row r="747" spans="3:3" ht="15.75" customHeight="1" x14ac:dyDescent="0.35">
      <c r="C747" s="25"/>
    </row>
    <row r="748" spans="3:3" ht="15.75" customHeight="1" x14ac:dyDescent="0.35">
      <c r="C748" s="25"/>
    </row>
    <row r="749" spans="3:3" ht="15.75" customHeight="1" x14ac:dyDescent="0.35">
      <c r="C749" s="25"/>
    </row>
    <row r="750" spans="3:3" ht="15.75" customHeight="1" x14ac:dyDescent="0.35">
      <c r="C750" s="25"/>
    </row>
    <row r="751" spans="3:3" ht="15.75" customHeight="1" x14ac:dyDescent="0.35">
      <c r="C751" s="25"/>
    </row>
    <row r="752" spans="3:3" ht="15.75" customHeight="1" x14ac:dyDescent="0.35">
      <c r="C752" s="25"/>
    </row>
    <row r="753" spans="3:3" ht="15.75" customHeight="1" x14ac:dyDescent="0.35">
      <c r="C753" s="25"/>
    </row>
    <row r="754" spans="3:3" ht="15.75" customHeight="1" x14ac:dyDescent="0.35">
      <c r="C754" s="25"/>
    </row>
    <row r="755" spans="3:3" ht="15.75" customHeight="1" x14ac:dyDescent="0.35">
      <c r="C755" s="25"/>
    </row>
    <row r="756" spans="3:3" ht="15.75" customHeight="1" x14ac:dyDescent="0.35">
      <c r="C756" s="25"/>
    </row>
    <row r="757" spans="3:3" ht="15.75" customHeight="1" x14ac:dyDescent="0.35">
      <c r="C757" s="25"/>
    </row>
    <row r="758" spans="3:3" ht="15.75" customHeight="1" x14ac:dyDescent="0.35">
      <c r="C758" s="25"/>
    </row>
    <row r="759" spans="3:3" ht="15.75" customHeight="1" x14ac:dyDescent="0.35">
      <c r="C759" s="25"/>
    </row>
    <row r="760" spans="3:3" ht="15.75" customHeight="1" x14ac:dyDescent="0.35">
      <c r="C760" s="25"/>
    </row>
    <row r="761" spans="3:3" ht="15.75" customHeight="1" x14ac:dyDescent="0.35">
      <c r="C761" s="25"/>
    </row>
    <row r="762" spans="3:3" ht="15.75" customHeight="1" x14ac:dyDescent="0.35">
      <c r="C762" s="25"/>
    </row>
    <row r="763" spans="3:3" ht="15.75" customHeight="1" x14ac:dyDescent="0.35">
      <c r="C763" s="25"/>
    </row>
    <row r="764" spans="3:3" ht="15.75" customHeight="1" x14ac:dyDescent="0.35">
      <c r="C764" s="25"/>
    </row>
    <row r="765" spans="3:3" ht="15.75" customHeight="1" x14ac:dyDescent="0.35">
      <c r="C765" s="25"/>
    </row>
    <row r="766" spans="3:3" ht="15.75" customHeight="1" x14ac:dyDescent="0.35">
      <c r="C766" s="25"/>
    </row>
    <row r="767" spans="3:3" ht="15.75" customHeight="1" x14ac:dyDescent="0.35">
      <c r="C767" s="25"/>
    </row>
    <row r="768" spans="3:3" ht="15.75" customHeight="1" x14ac:dyDescent="0.35">
      <c r="C768" s="25"/>
    </row>
    <row r="769" spans="3:3" ht="15.75" customHeight="1" x14ac:dyDescent="0.35">
      <c r="C769" s="25"/>
    </row>
    <row r="770" spans="3:3" ht="15.75" customHeight="1" x14ac:dyDescent="0.35">
      <c r="C770" s="25"/>
    </row>
    <row r="771" spans="3:3" ht="15.75" customHeight="1" x14ac:dyDescent="0.35">
      <c r="C771" s="25"/>
    </row>
    <row r="772" spans="3:3" ht="15.75" customHeight="1" x14ac:dyDescent="0.35">
      <c r="C772" s="25"/>
    </row>
    <row r="773" spans="3:3" ht="15.75" customHeight="1" x14ac:dyDescent="0.35">
      <c r="C773" s="25"/>
    </row>
    <row r="774" spans="3:3" ht="15.75" customHeight="1" x14ac:dyDescent="0.35">
      <c r="C774" s="25"/>
    </row>
    <row r="775" spans="3:3" ht="15.75" customHeight="1" x14ac:dyDescent="0.35">
      <c r="C775" s="25"/>
    </row>
    <row r="776" spans="3:3" ht="15.75" customHeight="1" x14ac:dyDescent="0.35">
      <c r="C776" s="25"/>
    </row>
    <row r="777" spans="3:3" ht="15.75" customHeight="1" x14ac:dyDescent="0.35">
      <c r="C777" s="25"/>
    </row>
    <row r="778" spans="3:3" ht="15.75" customHeight="1" x14ac:dyDescent="0.35">
      <c r="C778" s="25"/>
    </row>
    <row r="779" spans="3:3" ht="15.75" customHeight="1" x14ac:dyDescent="0.35">
      <c r="C779" s="25"/>
    </row>
    <row r="780" spans="3:3" ht="15.75" customHeight="1" x14ac:dyDescent="0.35">
      <c r="C780" s="25"/>
    </row>
    <row r="781" spans="3:3" ht="15.75" customHeight="1" x14ac:dyDescent="0.35">
      <c r="C781" s="25"/>
    </row>
    <row r="782" spans="3:3" ht="15.75" customHeight="1" x14ac:dyDescent="0.35">
      <c r="C782" s="25"/>
    </row>
    <row r="783" spans="3:3" ht="15.75" customHeight="1" x14ac:dyDescent="0.35">
      <c r="C783" s="25"/>
    </row>
    <row r="784" spans="3:3" ht="15.75" customHeight="1" x14ac:dyDescent="0.35">
      <c r="C784" s="25"/>
    </row>
    <row r="785" spans="3:3" ht="15.75" customHeight="1" x14ac:dyDescent="0.35">
      <c r="C785" s="25"/>
    </row>
    <row r="786" spans="3:3" ht="15.75" customHeight="1" x14ac:dyDescent="0.35">
      <c r="C786" s="25"/>
    </row>
    <row r="787" spans="3:3" ht="15.75" customHeight="1" x14ac:dyDescent="0.35">
      <c r="C787" s="25"/>
    </row>
    <row r="788" spans="3:3" ht="15.75" customHeight="1" x14ac:dyDescent="0.35">
      <c r="C788" s="25"/>
    </row>
    <row r="789" spans="3:3" ht="15.75" customHeight="1" x14ac:dyDescent="0.35">
      <c r="C789" s="25"/>
    </row>
    <row r="790" spans="3:3" ht="15.75" customHeight="1" x14ac:dyDescent="0.35">
      <c r="C790" s="25"/>
    </row>
    <row r="791" spans="3:3" ht="15.75" customHeight="1" x14ac:dyDescent="0.35">
      <c r="C791" s="25"/>
    </row>
    <row r="792" spans="3:3" ht="15.75" customHeight="1" x14ac:dyDescent="0.35">
      <c r="C792" s="25"/>
    </row>
    <row r="793" spans="3:3" ht="15.75" customHeight="1" x14ac:dyDescent="0.35">
      <c r="C793" s="25"/>
    </row>
    <row r="794" spans="3:3" ht="15.75" customHeight="1" x14ac:dyDescent="0.35">
      <c r="C794" s="25"/>
    </row>
    <row r="795" spans="3:3" ht="15.75" customHeight="1" x14ac:dyDescent="0.35">
      <c r="C795" s="25"/>
    </row>
    <row r="796" spans="3:3" ht="15.75" customHeight="1" x14ac:dyDescent="0.35">
      <c r="C796" s="25"/>
    </row>
    <row r="797" spans="3:3" ht="15.75" customHeight="1" x14ac:dyDescent="0.35">
      <c r="C797" s="25"/>
    </row>
    <row r="798" spans="3:3" ht="15.75" customHeight="1" x14ac:dyDescent="0.35">
      <c r="C798" s="25"/>
    </row>
    <row r="799" spans="3:3" ht="15.75" customHeight="1" x14ac:dyDescent="0.35">
      <c r="C799" s="25"/>
    </row>
    <row r="800" spans="3:3" ht="15.75" customHeight="1" x14ac:dyDescent="0.35">
      <c r="C800" s="25"/>
    </row>
    <row r="801" spans="3:3" ht="15.75" customHeight="1" x14ac:dyDescent="0.35">
      <c r="C801" s="25"/>
    </row>
    <row r="802" spans="3:3" ht="15.75" customHeight="1" x14ac:dyDescent="0.35">
      <c r="C802" s="25"/>
    </row>
    <row r="803" spans="3:3" ht="15.75" customHeight="1" x14ac:dyDescent="0.35">
      <c r="C803" s="25"/>
    </row>
    <row r="804" spans="3:3" ht="15.75" customHeight="1" x14ac:dyDescent="0.35">
      <c r="C804" s="25"/>
    </row>
    <row r="805" spans="3:3" ht="15.75" customHeight="1" x14ac:dyDescent="0.35">
      <c r="C805" s="25"/>
    </row>
    <row r="806" spans="3:3" ht="15.75" customHeight="1" x14ac:dyDescent="0.35">
      <c r="C806" s="25"/>
    </row>
    <row r="807" spans="3:3" ht="15.75" customHeight="1" x14ac:dyDescent="0.35">
      <c r="C807" s="25"/>
    </row>
    <row r="808" spans="3:3" ht="15.75" customHeight="1" x14ac:dyDescent="0.35">
      <c r="C808" s="25"/>
    </row>
    <row r="809" spans="3:3" ht="15.75" customHeight="1" x14ac:dyDescent="0.35">
      <c r="C809" s="25"/>
    </row>
    <row r="810" spans="3:3" ht="15.75" customHeight="1" x14ac:dyDescent="0.35">
      <c r="C810" s="25"/>
    </row>
    <row r="811" spans="3:3" ht="15.75" customHeight="1" x14ac:dyDescent="0.35">
      <c r="C811" s="25"/>
    </row>
    <row r="812" spans="3:3" ht="15.75" customHeight="1" x14ac:dyDescent="0.35">
      <c r="C812" s="25"/>
    </row>
    <row r="813" spans="3:3" ht="15.75" customHeight="1" x14ac:dyDescent="0.35">
      <c r="C813" s="25"/>
    </row>
    <row r="814" spans="3:3" ht="15.75" customHeight="1" x14ac:dyDescent="0.35">
      <c r="C814" s="25"/>
    </row>
    <row r="815" spans="3:3" ht="15.75" customHeight="1" x14ac:dyDescent="0.35">
      <c r="C815" s="25"/>
    </row>
    <row r="816" spans="3:3" ht="15.75" customHeight="1" x14ac:dyDescent="0.35">
      <c r="C816" s="25"/>
    </row>
    <row r="817" spans="3:3" ht="15.75" customHeight="1" x14ac:dyDescent="0.35">
      <c r="C817" s="25"/>
    </row>
    <row r="818" spans="3:3" ht="15.75" customHeight="1" x14ac:dyDescent="0.35">
      <c r="C818" s="25"/>
    </row>
    <row r="819" spans="3:3" ht="15.75" customHeight="1" x14ac:dyDescent="0.35">
      <c r="C819" s="25"/>
    </row>
    <row r="820" spans="3:3" ht="15.75" customHeight="1" x14ac:dyDescent="0.35">
      <c r="C820" s="25"/>
    </row>
    <row r="821" spans="3:3" ht="15.75" customHeight="1" x14ac:dyDescent="0.35">
      <c r="C821" s="25"/>
    </row>
    <row r="822" spans="3:3" ht="15.75" customHeight="1" x14ac:dyDescent="0.35">
      <c r="C822" s="25"/>
    </row>
    <row r="823" spans="3:3" ht="15.75" customHeight="1" x14ac:dyDescent="0.35">
      <c r="C823" s="25"/>
    </row>
    <row r="824" spans="3:3" ht="15.75" customHeight="1" x14ac:dyDescent="0.35">
      <c r="C824" s="25"/>
    </row>
    <row r="825" spans="3:3" ht="15.75" customHeight="1" x14ac:dyDescent="0.35">
      <c r="C825" s="25"/>
    </row>
    <row r="826" spans="3:3" ht="15.75" customHeight="1" x14ac:dyDescent="0.35">
      <c r="C826" s="25"/>
    </row>
    <row r="827" spans="3:3" ht="15.75" customHeight="1" x14ac:dyDescent="0.35">
      <c r="C827" s="25"/>
    </row>
    <row r="828" spans="3:3" ht="15.75" customHeight="1" x14ac:dyDescent="0.35">
      <c r="C828" s="25"/>
    </row>
    <row r="829" spans="3:3" ht="15.75" customHeight="1" x14ac:dyDescent="0.35">
      <c r="C829" s="25"/>
    </row>
    <row r="830" spans="3:3" ht="15.75" customHeight="1" x14ac:dyDescent="0.35">
      <c r="C830" s="25"/>
    </row>
    <row r="831" spans="3:3" ht="15.75" customHeight="1" x14ac:dyDescent="0.35">
      <c r="C831" s="25"/>
    </row>
    <row r="832" spans="3:3" ht="15.75" customHeight="1" x14ac:dyDescent="0.35">
      <c r="C832" s="25"/>
    </row>
    <row r="833" spans="3:3" ht="15.75" customHeight="1" x14ac:dyDescent="0.35">
      <c r="C833" s="25"/>
    </row>
    <row r="834" spans="3:3" ht="15.75" customHeight="1" x14ac:dyDescent="0.35">
      <c r="C834" s="25"/>
    </row>
    <row r="835" spans="3:3" ht="15.75" customHeight="1" x14ac:dyDescent="0.35">
      <c r="C835" s="25"/>
    </row>
    <row r="836" spans="3:3" ht="15.75" customHeight="1" x14ac:dyDescent="0.35">
      <c r="C836" s="25"/>
    </row>
    <row r="837" spans="3:3" ht="15.75" customHeight="1" x14ac:dyDescent="0.35">
      <c r="C837" s="25"/>
    </row>
    <row r="838" spans="3:3" ht="15.75" customHeight="1" x14ac:dyDescent="0.35">
      <c r="C838" s="25"/>
    </row>
    <row r="839" spans="3:3" ht="15.75" customHeight="1" x14ac:dyDescent="0.35">
      <c r="C839" s="25"/>
    </row>
    <row r="840" spans="3:3" ht="15.75" customHeight="1" x14ac:dyDescent="0.35">
      <c r="C840" s="25"/>
    </row>
    <row r="841" spans="3:3" ht="15.75" customHeight="1" x14ac:dyDescent="0.35">
      <c r="C841" s="25"/>
    </row>
    <row r="842" spans="3:3" ht="15.75" customHeight="1" x14ac:dyDescent="0.35">
      <c r="C842" s="25"/>
    </row>
    <row r="843" spans="3:3" ht="15.75" customHeight="1" x14ac:dyDescent="0.35">
      <c r="C843" s="25"/>
    </row>
    <row r="844" spans="3:3" ht="15.75" customHeight="1" x14ac:dyDescent="0.35">
      <c r="C844" s="25"/>
    </row>
    <row r="845" spans="3:3" ht="15.75" customHeight="1" x14ac:dyDescent="0.35">
      <c r="C845" s="25"/>
    </row>
    <row r="846" spans="3:3" ht="15.75" customHeight="1" x14ac:dyDescent="0.35">
      <c r="C846" s="25"/>
    </row>
    <row r="847" spans="3:3" ht="15.75" customHeight="1" x14ac:dyDescent="0.35">
      <c r="C847" s="25"/>
    </row>
    <row r="848" spans="3:3" ht="15.75" customHeight="1" x14ac:dyDescent="0.35">
      <c r="C848" s="25"/>
    </row>
    <row r="849" spans="3:3" ht="15.75" customHeight="1" x14ac:dyDescent="0.35">
      <c r="C849" s="25"/>
    </row>
    <row r="850" spans="3:3" ht="15.75" customHeight="1" x14ac:dyDescent="0.35">
      <c r="C850" s="25"/>
    </row>
    <row r="851" spans="3:3" ht="15.75" customHeight="1" x14ac:dyDescent="0.35">
      <c r="C851" s="25"/>
    </row>
    <row r="852" spans="3:3" ht="15.75" customHeight="1" x14ac:dyDescent="0.35">
      <c r="C852" s="25"/>
    </row>
    <row r="853" spans="3:3" ht="15.75" customHeight="1" x14ac:dyDescent="0.35">
      <c r="C853" s="25"/>
    </row>
    <row r="854" spans="3:3" ht="15.75" customHeight="1" x14ac:dyDescent="0.35">
      <c r="C854" s="25"/>
    </row>
    <row r="855" spans="3:3" ht="15.75" customHeight="1" x14ac:dyDescent="0.35">
      <c r="C855" s="25"/>
    </row>
    <row r="856" spans="3:3" ht="15.75" customHeight="1" x14ac:dyDescent="0.35">
      <c r="C856" s="25"/>
    </row>
    <row r="857" spans="3:3" ht="15.75" customHeight="1" x14ac:dyDescent="0.35">
      <c r="C857" s="25"/>
    </row>
    <row r="858" spans="3:3" ht="15.75" customHeight="1" x14ac:dyDescent="0.35">
      <c r="C858" s="25"/>
    </row>
    <row r="859" spans="3:3" ht="15.75" customHeight="1" x14ac:dyDescent="0.35">
      <c r="C859" s="25"/>
    </row>
    <row r="860" spans="3:3" ht="15.75" customHeight="1" x14ac:dyDescent="0.35">
      <c r="C860" s="25"/>
    </row>
    <row r="861" spans="3:3" ht="15.75" customHeight="1" x14ac:dyDescent="0.35">
      <c r="C861" s="25"/>
    </row>
    <row r="862" spans="3:3" ht="15.75" customHeight="1" x14ac:dyDescent="0.35">
      <c r="C862" s="25"/>
    </row>
    <row r="863" spans="3:3" ht="15.75" customHeight="1" x14ac:dyDescent="0.35">
      <c r="C863" s="25"/>
    </row>
    <row r="864" spans="3:3" ht="15.75" customHeight="1" x14ac:dyDescent="0.35">
      <c r="C864" s="25"/>
    </row>
    <row r="865" spans="3:3" ht="15.75" customHeight="1" x14ac:dyDescent="0.35">
      <c r="C865" s="25"/>
    </row>
    <row r="866" spans="3:3" ht="15.75" customHeight="1" x14ac:dyDescent="0.35">
      <c r="C866" s="25"/>
    </row>
    <row r="867" spans="3:3" ht="15.75" customHeight="1" x14ac:dyDescent="0.35">
      <c r="C867" s="25"/>
    </row>
    <row r="868" spans="3:3" ht="15.75" customHeight="1" x14ac:dyDescent="0.35">
      <c r="C868" s="25"/>
    </row>
    <row r="869" spans="3:3" ht="15.75" customHeight="1" x14ac:dyDescent="0.35">
      <c r="C869" s="25"/>
    </row>
    <row r="870" spans="3:3" ht="15.75" customHeight="1" x14ac:dyDescent="0.35">
      <c r="C870" s="25"/>
    </row>
    <row r="871" spans="3:3" ht="15.75" customHeight="1" x14ac:dyDescent="0.35">
      <c r="C871" s="25"/>
    </row>
    <row r="872" spans="3:3" ht="15.75" customHeight="1" x14ac:dyDescent="0.35">
      <c r="C872" s="25"/>
    </row>
    <row r="873" spans="3:3" ht="15.75" customHeight="1" x14ac:dyDescent="0.35">
      <c r="C873" s="25"/>
    </row>
    <row r="874" spans="3:3" ht="15.75" customHeight="1" x14ac:dyDescent="0.35">
      <c r="C874" s="25"/>
    </row>
    <row r="875" spans="3:3" ht="15.75" customHeight="1" x14ac:dyDescent="0.35">
      <c r="C875" s="25"/>
    </row>
    <row r="876" spans="3:3" ht="15.75" customHeight="1" x14ac:dyDescent="0.35">
      <c r="C876" s="25"/>
    </row>
    <row r="877" spans="3:3" ht="15.75" customHeight="1" x14ac:dyDescent="0.35">
      <c r="C877" s="25"/>
    </row>
    <row r="878" spans="3:3" ht="15.75" customHeight="1" x14ac:dyDescent="0.35">
      <c r="C878" s="25"/>
    </row>
    <row r="879" spans="3:3" ht="15.75" customHeight="1" x14ac:dyDescent="0.35">
      <c r="C879" s="25"/>
    </row>
    <row r="880" spans="3:3" ht="15.75" customHeight="1" x14ac:dyDescent="0.35">
      <c r="C880" s="25"/>
    </row>
    <row r="881" spans="3:3" ht="15.75" customHeight="1" x14ac:dyDescent="0.35">
      <c r="C881" s="25"/>
    </row>
    <row r="882" spans="3:3" ht="15.75" customHeight="1" x14ac:dyDescent="0.35">
      <c r="C882" s="25"/>
    </row>
    <row r="883" spans="3:3" ht="15.75" customHeight="1" x14ac:dyDescent="0.35">
      <c r="C883" s="25"/>
    </row>
    <row r="884" spans="3:3" ht="15.75" customHeight="1" x14ac:dyDescent="0.35">
      <c r="C884" s="25"/>
    </row>
    <row r="885" spans="3:3" ht="15.75" customHeight="1" x14ac:dyDescent="0.35">
      <c r="C885" s="25"/>
    </row>
    <row r="886" spans="3:3" ht="15.75" customHeight="1" x14ac:dyDescent="0.35">
      <c r="C886" s="25"/>
    </row>
    <row r="887" spans="3:3" ht="15.75" customHeight="1" x14ac:dyDescent="0.35">
      <c r="C887" s="25"/>
    </row>
    <row r="888" spans="3:3" ht="15.75" customHeight="1" x14ac:dyDescent="0.35">
      <c r="C888" s="25"/>
    </row>
    <row r="889" spans="3:3" ht="15.75" customHeight="1" x14ac:dyDescent="0.35">
      <c r="C889" s="25"/>
    </row>
    <row r="890" spans="3:3" ht="15.75" customHeight="1" x14ac:dyDescent="0.35">
      <c r="C890" s="25"/>
    </row>
    <row r="891" spans="3:3" ht="15.75" customHeight="1" x14ac:dyDescent="0.35">
      <c r="C891" s="25"/>
    </row>
    <row r="892" spans="3:3" ht="15.75" customHeight="1" x14ac:dyDescent="0.35">
      <c r="C892" s="25"/>
    </row>
    <row r="893" spans="3:3" ht="15.75" customHeight="1" x14ac:dyDescent="0.35">
      <c r="C893" s="25"/>
    </row>
    <row r="894" spans="3:3" ht="15.75" customHeight="1" x14ac:dyDescent="0.35">
      <c r="C894" s="25"/>
    </row>
    <row r="895" spans="3:3" ht="15.75" customHeight="1" x14ac:dyDescent="0.35">
      <c r="C895" s="25"/>
    </row>
    <row r="896" spans="3:3" ht="15.75" customHeight="1" x14ac:dyDescent="0.35">
      <c r="C896" s="25"/>
    </row>
    <row r="897" spans="3:3" ht="15.75" customHeight="1" x14ac:dyDescent="0.35">
      <c r="C897" s="25"/>
    </row>
    <row r="898" spans="3:3" ht="15.75" customHeight="1" x14ac:dyDescent="0.35">
      <c r="C898" s="25"/>
    </row>
    <row r="899" spans="3:3" ht="15.75" customHeight="1" x14ac:dyDescent="0.35">
      <c r="C899" s="25"/>
    </row>
    <row r="900" spans="3:3" ht="15.75" customHeight="1" x14ac:dyDescent="0.35">
      <c r="C900" s="25"/>
    </row>
    <row r="901" spans="3:3" ht="15.75" customHeight="1" x14ac:dyDescent="0.35">
      <c r="C901" s="25"/>
    </row>
    <row r="902" spans="3:3" ht="15.75" customHeight="1" x14ac:dyDescent="0.35">
      <c r="C902" s="25"/>
    </row>
    <row r="903" spans="3:3" ht="15.75" customHeight="1" x14ac:dyDescent="0.35">
      <c r="C903" s="25"/>
    </row>
    <row r="904" spans="3:3" ht="15.75" customHeight="1" x14ac:dyDescent="0.35">
      <c r="C904" s="25"/>
    </row>
    <row r="905" spans="3:3" ht="15.75" customHeight="1" x14ac:dyDescent="0.35">
      <c r="C905" s="25"/>
    </row>
    <row r="906" spans="3:3" ht="15.75" customHeight="1" x14ac:dyDescent="0.35">
      <c r="C906" s="25"/>
    </row>
    <row r="907" spans="3:3" ht="15.75" customHeight="1" x14ac:dyDescent="0.35">
      <c r="C907" s="25"/>
    </row>
    <row r="908" spans="3:3" ht="15.75" customHeight="1" x14ac:dyDescent="0.35">
      <c r="C908" s="25"/>
    </row>
    <row r="909" spans="3:3" ht="15.75" customHeight="1" x14ac:dyDescent="0.35">
      <c r="C909" s="25"/>
    </row>
    <row r="910" spans="3:3" ht="15.75" customHeight="1" x14ac:dyDescent="0.35">
      <c r="C910" s="25"/>
    </row>
    <row r="911" spans="3:3" ht="15.75" customHeight="1" x14ac:dyDescent="0.35">
      <c r="C911" s="25"/>
    </row>
    <row r="912" spans="3:3" ht="15.75" customHeight="1" x14ac:dyDescent="0.35">
      <c r="C912" s="25"/>
    </row>
    <row r="913" spans="3:3" ht="15.75" customHeight="1" x14ac:dyDescent="0.35">
      <c r="C913" s="25"/>
    </row>
    <row r="914" spans="3:3" ht="15.75" customHeight="1" x14ac:dyDescent="0.35">
      <c r="C914" s="25"/>
    </row>
    <row r="915" spans="3:3" ht="15.75" customHeight="1" x14ac:dyDescent="0.35">
      <c r="C915" s="25"/>
    </row>
    <row r="916" spans="3:3" ht="15.75" customHeight="1" x14ac:dyDescent="0.35">
      <c r="C916" s="25"/>
    </row>
    <row r="917" spans="3:3" ht="15.75" customHeight="1" x14ac:dyDescent="0.35">
      <c r="C917" s="25"/>
    </row>
    <row r="918" spans="3:3" ht="15.75" customHeight="1" x14ac:dyDescent="0.35">
      <c r="C918" s="25"/>
    </row>
    <row r="919" spans="3:3" ht="15.75" customHeight="1" x14ac:dyDescent="0.35">
      <c r="C919" s="25"/>
    </row>
    <row r="920" spans="3:3" ht="15.75" customHeight="1" x14ac:dyDescent="0.35">
      <c r="C920" s="25"/>
    </row>
    <row r="921" spans="3:3" ht="15.75" customHeight="1" x14ac:dyDescent="0.35">
      <c r="C921" s="25"/>
    </row>
    <row r="922" spans="3:3" ht="15.75" customHeight="1" x14ac:dyDescent="0.35">
      <c r="C922" s="25"/>
    </row>
    <row r="923" spans="3:3" ht="15.75" customHeight="1" x14ac:dyDescent="0.35">
      <c r="C923" s="25"/>
    </row>
    <row r="924" spans="3:3" ht="15.75" customHeight="1" x14ac:dyDescent="0.35">
      <c r="C924" s="25"/>
    </row>
    <row r="925" spans="3:3" ht="15.75" customHeight="1" x14ac:dyDescent="0.35">
      <c r="C925" s="25"/>
    </row>
    <row r="926" spans="3:3" ht="15.75" customHeight="1" x14ac:dyDescent="0.35">
      <c r="C926" s="25"/>
    </row>
    <row r="927" spans="3:3" ht="15.75" customHeight="1" x14ac:dyDescent="0.35">
      <c r="C927" s="25"/>
    </row>
    <row r="928" spans="3:3" ht="15.75" customHeight="1" x14ac:dyDescent="0.35">
      <c r="C928" s="25"/>
    </row>
    <row r="929" spans="3:3" ht="15.75" customHeight="1" x14ac:dyDescent="0.35">
      <c r="C929" s="25"/>
    </row>
    <row r="930" spans="3:3" ht="15.75" customHeight="1" x14ac:dyDescent="0.35">
      <c r="C930" s="25"/>
    </row>
    <row r="931" spans="3:3" ht="15.75" customHeight="1" x14ac:dyDescent="0.35">
      <c r="C931" s="25"/>
    </row>
    <row r="932" spans="3:3" ht="15.75" customHeight="1" x14ac:dyDescent="0.35">
      <c r="C932" s="25"/>
    </row>
    <row r="933" spans="3:3" ht="15.75" customHeight="1" x14ac:dyDescent="0.35">
      <c r="C933" s="25"/>
    </row>
    <row r="934" spans="3:3" ht="15.75" customHeight="1" x14ac:dyDescent="0.35">
      <c r="C934" s="25"/>
    </row>
    <row r="935" spans="3:3" ht="15.75" customHeight="1" x14ac:dyDescent="0.35">
      <c r="C935" s="25"/>
    </row>
    <row r="936" spans="3:3" ht="15.75" customHeight="1" x14ac:dyDescent="0.35">
      <c r="C936" s="25"/>
    </row>
    <row r="937" spans="3:3" ht="15.75" customHeight="1" x14ac:dyDescent="0.35">
      <c r="C937" s="25"/>
    </row>
    <row r="938" spans="3:3" ht="15.75" customHeight="1" x14ac:dyDescent="0.35">
      <c r="C938" s="25"/>
    </row>
    <row r="939" spans="3:3" ht="15.75" customHeight="1" x14ac:dyDescent="0.35">
      <c r="C939" s="25"/>
    </row>
    <row r="940" spans="3:3" ht="15.75" customHeight="1" x14ac:dyDescent="0.35">
      <c r="C940" s="25"/>
    </row>
    <row r="941" spans="3:3" ht="15.75" customHeight="1" x14ac:dyDescent="0.35">
      <c r="C941" s="25"/>
    </row>
    <row r="942" spans="3:3" ht="15.75" customHeight="1" x14ac:dyDescent="0.35">
      <c r="C942" s="25"/>
    </row>
    <row r="943" spans="3:3" ht="15.75" customHeight="1" x14ac:dyDescent="0.35">
      <c r="C943" s="25"/>
    </row>
    <row r="944" spans="3:3" ht="15.75" customHeight="1" x14ac:dyDescent="0.35">
      <c r="C944" s="25"/>
    </row>
    <row r="945" spans="3:3" ht="15.75" customHeight="1" x14ac:dyDescent="0.35">
      <c r="C945" s="25"/>
    </row>
    <row r="946" spans="3:3" ht="15.75" customHeight="1" x14ac:dyDescent="0.35">
      <c r="C946" s="25"/>
    </row>
    <row r="947" spans="3:3" ht="15.75" customHeight="1" x14ac:dyDescent="0.35">
      <c r="C947" s="25"/>
    </row>
    <row r="948" spans="3:3" ht="15.75" customHeight="1" x14ac:dyDescent="0.35">
      <c r="C948" s="25"/>
    </row>
    <row r="949" spans="3:3" ht="15.75" customHeight="1" x14ac:dyDescent="0.35">
      <c r="C949" s="25"/>
    </row>
    <row r="950" spans="3:3" ht="15.75" customHeight="1" x14ac:dyDescent="0.35">
      <c r="C950" s="25"/>
    </row>
    <row r="951" spans="3:3" ht="15.75" customHeight="1" x14ac:dyDescent="0.35">
      <c r="C951" s="25"/>
    </row>
    <row r="952" spans="3:3" ht="15.75" customHeight="1" x14ac:dyDescent="0.35">
      <c r="C952" s="25"/>
    </row>
    <row r="953" spans="3:3" ht="15.75" customHeight="1" x14ac:dyDescent="0.35">
      <c r="C953" s="25"/>
    </row>
    <row r="954" spans="3:3" ht="15.75" customHeight="1" x14ac:dyDescent="0.35">
      <c r="C954" s="25"/>
    </row>
    <row r="955" spans="3:3" ht="15.75" customHeight="1" x14ac:dyDescent="0.35">
      <c r="C955" s="25"/>
    </row>
    <row r="956" spans="3:3" ht="15.75" customHeight="1" x14ac:dyDescent="0.35">
      <c r="C956" s="25"/>
    </row>
    <row r="957" spans="3:3" ht="15.75" customHeight="1" x14ac:dyDescent="0.35">
      <c r="C957" s="25"/>
    </row>
    <row r="958" spans="3:3" ht="15.75" customHeight="1" x14ac:dyDescent="0.35">
      <c r="C958" s="25"/>
    </row>
    <row r="959" spans="3:3" ht="15.75" customHeight="1" x14ac:dyDescent="0.35">
      <c r="C959" s="25"/>
    </row>
    <row r="960" spans="3:3" ht="15.75" customHeight="1" x14ac:dyDescent="0.35">
      <c r="C960" s="25"/>
    </row>
    <row r="961" spans="3:3" ht="15.75" customHeight="1" x14ac:dyDescent="0.35">
      <c r="C961" s="25"/>
    </row>
    <row r="962" spans="3:3" ht="15.75" customHeight="1" x14ac:dyDescent="0.35">
      <c r="C962" s="25"/>
    </row>
    <row r="963" spans="3:3" ht="15.75" customHeight="1" x14ac:dyDescent="0.35">
      <c r="C963" s="25"/>
    </row>
    <row r="964" spans="3:3" ht="15.75" customHeight="1" x14ac:dyDescent="0.35">
      <c r="C964" s="25"/>
    </row>
    <row r="965" spans="3:3" ht="15.75" customHeight="1" x14ac:dyDescent="0.35">
      <c r="C965" s="25"/>
    </row>
    <row r="966" spans="3:3" ht="15.75" customHeight="1" x14ac:dyDescent="0.35">
      <c r="C966" s="25"/>
    </row>
    <row r="967" spans="3:3" ht="15.75" customHeight="1" x14ac:dyDescent="0.35">
      <c r="C967" s="25"/>
    </row>
    <row r="968" spans="3:3" ht="15.75" customHeight="1" x14ac:dyDescent="0.35">
      <c r="C968" s="25"/>
    </row>
    <row r="969" spans="3:3" ht="15.75" customHeight="1" x14ac:dyDescent="0.35">
      <c r="C969" s="25"/>
    </row>
    <row r="970" spans="3:3" ht="15.75" customHeight="1" x14ac:dyDescent="0.35">
      <c r="C970" s="25"/>
    </row>
    <row r="971" spans="3:3" ht="15.75" customHeight="1" x14ac:dyDescent="0.35">
      <c r="C971" s="25"/>
    </row>
    <row r="972" spans="3:3" ht="15.75" customHeight="1" x14ac:dyDescent="0.35">
      <c r="C972" s="25"/>
    </row>
    <row r="973" spans="3:3" ht="15.75" customHeight="1" x14ac:dyDescent="0.35">
      <c r="C973" s="25"/>
    </row>
    <row r="974" spans="3:3" ht="15.75" customHeight="1" x14ac:dyDescent="0.35">
      <c r="C974" s="25"/>
    </row>
    <row r="975" spans="3:3" ht="15.75" customHeight="1" x14ac:dyDescent="0.35">
      <c r="C975" s="25"/>
    </row>
    <row r="976" spans="3:3" ht="15.75" customHeight="1" x14ac:dyDescent="0.35">
      <c r="C976" s="25"/>
    </row>
    <row r="977" spans="3:3" ht="15.75" customHeight="1" x14ac:dyDescent="0.35">
      <c r="C977" s="25"/>
    </row>
    <row r="978" spans="3:3" ht="15.75" customHeight="1" x14ac:dyDescent="0.35">
      <c r="C978" s="25"/>
    </row>
    <row r="979" spans="3:3" ht="15.75" customHeight="1" x14ac:dyDescent="0.35">
      <c r="C979" s="25"/>
    </row>
    <row r="980" spans="3:3" ht="15.75" customHeight="1" x14ac:dyDescent="0.35">
      <c r="C980" s="25"/>
    </row>
    <row r="981" spans="3:3" ht="15.75" customHeight="1" x14ac:dyDescent="0.35">
      <c r="C981" s="25"/>
    </row>
    <row r="982" spans="3:3" ht="15.75" customHeight="1" x14ac:dyDescent="0.35">
      <c r="C982" s="25"/>
    </row>
    <row r="983" spans="3:3" ht="15.75" customHeight="1" x14ac:dyDescent="0.35">
      <c r="C983" s="25"/>
    </row>
    <row r="984" spans="3:3" ht="15.75" customHeight="1" x14ac:dyDescent="0.35">
      <c r="C984" s="25"/>
    </row>
    <row r="985" spans="3:3" ht="15.75" customHeight="1" x14ac:dyDescent="0.35">
      <c r="C985" s="25"/>
    </row>
    <row r="986" spans="3:3" ht="15.75" customHeight="1" x14ac:dyDescent="0.35">
      <c r="C986" s="25"/>
    </row>
    <row r="987" spans="3:3" ht="15.75" customHeight="1" x14ac:dyDescent="0.35">
      <c r="C987" s="25"/>
    </row>
    <row r="988" spans="3:3" ht="15.75" customHeight="1" x14ac:dyDescent="0.35">
      <c r="C988" s="25"/>
    </row>
    <row r="989" spans="3:3" ht="15.75" customHeight="1" x14ac:dyDescent="0.35">
      <c r="C989" s="25"/>
    </row>
    <row r="990" spans="3:3" ht="15.75" customHeight="1" x14ac:dyDescent="0.35">
      <c r="C990" s="25"/>
    </row>
    <row r="991" spans="3:3" ht="15.75" customHeight="1" x14ac:dyDescent="0.35">
      <c r="C991" s="25"/>
    </row>
    <row r="992" spans="3:3" ht="15.75" customHeight="1" x14ac:dyDescent="0.35">
      <c r="C992" s="25"/>
    </row>
    <row r="993" spans="3:3" ht="15.75" customHeight="1" x14ac:dyDescent="0.35">
      <c r="C993" s="25"/>
    </row>
    <row r="994" spans="3:3" ht="15.75" customHeight="1" x14ac:dyDescent="0.35">
      <c r="C994" s="25"/>
    </row>
    <row r="995" spans="3:3" ht="15.75" customHeight="1" x14ac:dyDescent="0.35">
      <c r="C995" s="25"/>
    </row>
    <row r="996" spans="3:3" ht="15.75" customHeight="1" x14ac:dyDescent="0.35">
      <c r="C996" s="25"/>
    </row>
    <row r="997" spans="3:3" ht="15.75" customHeight="1" x14ac:dyDescent="0.35">
      <c r="C997" s="25"/>
    </row>
    <row r="998" spans="3:3" ht="15.75" customHeight="1" x14ac:dyDescent="0.35">
      <c r="C998" s="25"/>
    </row>
    <row r="999" spans="3:3" ht="15.75" customHeight="1" x14ac:dyDescent="0.35">
      <c r="C999" s="25"/>
    </row>
    <row r="1000" spans="3:3" ht="15.75" customHeight="1" x14ac:dyDescent="0.35">
      <c r="C1000" s="25"/>
    </row>
    <row r="1001" spans="3:3" ht="15.75" customHeight="1" x14ac:dyDescent="0.35">
      <c r="C1001" s="25"/>
    </row>
    <row r="1002" spans="3:3" ht="15.75" customHeight="1" x14ac:dyDescent="0.35">
      <c r="C1002" s="25"/>
    </row>
    <row r="1003" spans="3:3" ht="15.75" customHeight="1" x14ac:dyDescent="0.35">
      <c r="C1003" s="25"/>
    </row>
    <row r="1004" spans="3:3" ht="15.75" customHeight="1" x14ac:dyDescent="0.35">
      <c r="C1004" s="25"/>
    </row>
    <row r="1005" spans="3:3" ht="15.75" customHeight="1" x14ac:dyDescent="0.35">
      <c r="C1005" s="25"/>
    </row>
    <row r="1006" spans="3:3" ht="15.75" customHeight="1" x14ac:dyDescent="0.35">
      <c r="C1006" s="25"/>
    </row>
    <row r="1007" spans="3:3" ht="15.75" customHeight="1" x14ac:dyDescent="0.35">
      <c r="C1007" s="25"/>
    </row>
    <row r="1008" spans="3:3" ht="15.75" customHeight="1" x14ac:dyDescent="0.35">
      <c r="C1008" s="25"/>
    </row>
    <row r="1009" spans="3:3" ht="15.75" customHeight="1" x14ac:dyDescent="0.35">
      <c r="C1009" s="25"/>
    </row>
    <row r="1010" spans="3:3" ht="15.75" customHeight="1" x14ac:dyDescent="0.35">
      <c r="C1010" s="25"/>
    </row>
  </sheetData>
  <mergeCells count="3">
    <mergeCell ref="W18:X18"/>
    <mergeCell ref="I18:N18"/>
    <mergeCell ref="P18:U1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18FA-5A0C-4687-8EF0-0FCD9CA16749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Venting</vt:lpstr>
      <vt:lpstr>Pressing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Raghavan</dc:creator>
  <cp:lastModifiedBy>Stefan Raghavan</cp:lastModifiedBy>
  <dcterms:created xsi:type="dcterms:W3CDTF">2020-12-01T07:13:46Z</dcterms:created>
  <dcterms:modified xsi:type="dcterms:W3CDTF">2023-12-14T06:30:26Z</dcterms:modified>
</cp:coreProperties>
</file>