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nnik" sheetId="1" state="visible" r:id="rId3"/>
    <sheet name="wymiar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<sst xmlns="http://schemas.openxmlformats.org/spreadsheetml/2006/main" count="61" uniqueCount="60">
  <si>
    <t xml:space="preserve">beton z gruszki, m3</t>
  </si>
  <si>
    <t xml:space="preserve">beton w workach, m3</t>
  </si>
  <si>
    <t xml:space="preserve">bloczek fundamentowy SILKA E18 33.3x18x20</t>
  </si>
  <si>
    <t xml:space="preserve">bloczek fundamentowy betonowy 38x24x14</t>
  </si>
  <si>
    <t xml:space="preserve">pustak fundamentowy 50x24x24</t>
  </si>
  <si>
    <t xml:space="preserve">żwir płukany 8-16 m3 (1.5t)</t>
  </si>
  <si>
    <t xml:space="preserve">płyta tarasowa 60x60x4 1m2</t>
  </si>
  <si>
    <t xml:space="preserve">XPS Styrodur 20mm 1m2</t>
  </si>
  <si>
    <t xml:space="preserve">katownik 40x40x2 1m</t>
  </si>
  <si>
    <t xml:space="preserve">katownik ocynkowany 30x30x2 1mb</t>
  </si>
  <si>
    <r>
      <rPr>
        <sz val="10"/>
        <color rgb="FF0000FF"/>
        <rFont val="Arial"/>
        <family val="2"/>
      </rPr>
      <t xml:space="preserve">https://marketstal.pl/Katownik-ocynkowany-30x30x2-0x6000-mm</t>
    </r>
    <r>
      <rPr>
        <sz val="10"/>
        <rFont val="Arial"/>
        <family val="2"/>
      </rPr>
      <t xml:space="preserve">, </t>
    </r>
    <r>
      <rPr>
        <sz val="10"/>
        <color rgb="FF0000FF"/>
        <rFont val="Arial"/>
        <family val="2"/>
      </rPr>
      <t xml:space="preserve">https://ulamex.com.pl/katowniki-ze-scianka-2mm</t>
    </r>
  </si>
  <si>
    <t xml:space="preserve">Płytka ocynk 80x200x2mm3</t>
  </si>
  <si>
    <t xml:space="preserve">https://folnet.pl/pl/products/chemia-tasmy-mocowania/laczniki-ciesielskie/laczniki-plaskie/lacznik-ciesielski-plaski-15675.html</t>
  </si>
  <si>
    <t xml:space="preserve">Płytka ocynk 100x200x2mm3</t>
  </si>
  <si>
    <t xml:space="preserve">https://allegro.pl/oferta/lacznik-montazowy-plaski-lp21-lp-21-100x200-8169414797?fromVariant=8169445945</t>
  </si>
  <si>
    <t xml:space="preserve">wsporniki 'Spiral' 10-17, 17-30, 30-50, 50-70</t>
  </si>
  <si>
    <t xml:space="preserve">obrzeże betonowe 100x20x6 1m</t>
  </si>
  <si>
    <t xml:space="preserve">folia hydroizolacyjna 0.4mm 5x20m2 (za dużo)</t>
  </si>
  <si>
    <t xml:space="preserve">Mata zgrzewana 1,2x2,4 m oczko 15x15 cm drut Fi 8,0 mm 1m2</t>
  </si>
  <si>
    <t xml:space="preserve">https://sklep.gromaz.pl/maty-zgrzewane-mata-zgrzewana-1-2x2-4-m-oczko-15x15-cm-drut-fi-8-0-mm,c13,p273,pl.html</t>
  </si>
  <si>
    <t xml:space="preserve">Siatka kompozytowa zbrojeniowa fi 3 mm oczko 100x100 mm szer. 1m</t>
  </si>
  <si>
    <t xml:space="preserve">https://e-kompozyty.pl/product-pol-62621-Siatka-kompozytowa-zbrojeniowa-fi-2-mm-oczko-150x150-mm-szer-1m.html</t>
  </si>
  <si>
    <t xml:space="preserve">płyta osb/3 1m2</t>
  </si>
  <si>
    <t xml:space="preserve">https://sklep-kowalczyk.pl/plyta-osb3-15-mm-1250x2500-67-lub-63-lub-64szt-pal.html?gad_source=1&amp;gclid=Cj0KCQjw_-GxBhC1ARIsADGgDjuYbuNYBvOEG6Jkap7NLRw4uCh-ZsUo9QEPtfffuDmmxxH4VfqsAakaAgAxEALw_wcB</t>
  </si>
  <si>
    <t xml:space="preserve">.</t>
  </si>
  <si>
    <t xml:space="preserve">koszt</t>
  </si>
  <si>
    <t xml:space="preserve">koszt alt.</t>
  </si>
  <si>
    <t xml:space="preserve">stopa fundamentowa przedsionka</t>
  </si>
  <si>
    <t xml:space="preserve">szerokość</t>
  </si>
  <si>
    <t xml:space="preserve">wysokość</t>
  </si>
  <si>
    <t xml:space="preserve">szerokość podłogi</t>
  </si>
  <si>
    <t xml:space="preserve">długość podłogi</t>
  </si>
  <si>
    <t xml:space="preserve">objętość stopy fundamentowej</t>
  </si>
  <si>
    <t xml:space="preserve"> </t>
  </si>
  <si>
    <t xml:space="preserve">taras</t>
  </si>
  <si>
    <t xml:space="preserve">długość tarasu</t>
  </si>
  <si>
    <t xml:space="preserve">szerokość tarasu</t>
  </si>
  <si>
    <t xml:space="preserve">grubość płyty konstrukcyjnej</t>
  </si>
  <si>
    <t xml:space="preserve">objętość płyty konstrukcyjnej</t>
  </si>
  <si>
    <t xml:space="preserve">powierzchnia tarasu</t>
  </si>
  <si>
    <t xml:space="preserve">grubość warstwy żwiru</t>
  </si>
  <si>
    <t xml:space="preserve">szerokość warstwy żwiru</t>
  </si>
  <si>
    <t xml:space="preserve">długość warstwy żwiru</t>
  </si>
  <si>
    <t xml:space="preserve">objętość warstwy żwiru</t>
  </si>
  <si>
    <t xml:space="preserve">mocowanie brzegów kątownikami</t>
  </si>
  <si>
    <t xml:space="preserve">obrzeża</t>
  </si>
  <si>
    <t xml:space="preserve">folia hydroizolacyjna HDPE 0.4mm </t>
  </si>
  <si>
    <t xml:space="preserve">siatka zbrojeniowa</t>
  </si>
  <si>
    <t xml:space="preserve">siatka zbrojeniowa kompozytowa</t>
  </si>
  <si>
    <t xml:space="preserve">dylatacja tarasu od budynku</t>
  </si>
  <si>
    <t xml:space="preserve">długość dylatacji</t>
  </si>
  <si>
    <t xml:space="preserve">wysokość dylatacji</t>
  </si>
  <si>
    <t xml:space="preserve">grubość dylatacji</t>
  </si>
  <si>
    <t xml:space="preserve">powierzchnia dylatacji</t>
  </si>
  <si>
    <t xml:space="preserve">płyty tarasowe</t>
  </si>
  <si>
    <t xml:space="preserve">długość </t>
  </si>
  <si>
    <t xml:space="preserve">wysokość brzegu</t>
  </si>
  <si>
    <t xml:space="preserve">powierzchnia płyt</t>
  </si>
  <si>
    <t xml:space="preserve">liczba płyt</t>
  </si>
  <si>
    <t xml:space="preserve">liczba podstawek (przy płytach 60x60)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</si>
</sst>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16]@"/>
    <numFmt numFmtId="166" formatCode="0.00"/>
    <numFmt numFmtId="167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62"/>
    <col collapsed="false" customWidth="false" hidden="false" outlineLevel="0" max="2" min="2" style="2" width="11.53"/>
    <col collapsed="false" customWidth="true" hidden="false" outlineLevel="0" max="3" min="3" style="3" width="42"/>
    <col collapsed="false" customWidth="true" hidden="false" outlineLevel="0" max="12" min="12" style="4" width="22.81"/>
  </cols>
  <sheetData>
    <row r="3" customFormat="false" ht="12.8" hidden="false" customHeight="false" outlineLevel="0" collapsed="false">
      <c r="A3" s="1" t="s">
        <v>0</v>
      </c>
      <c r="B3" s="2" t="n">
        <v>270</v>
      </c>
    </row>
    <row r="4" customFormat="false" ht="12.8" hidden="false" customHeight="false" outlineLevel="0" collapsed="false">
      <c r="A4" s="1" t="s">
        <v>1</v>
      </c>
      <c r="B4" s="2" t="n">
        <v>1300</v>
      </c>
    </row>
    <row r="5" customFormat="false" ht="12.8" hidden="false" customHeight="false" outlineLevel="0" collapsed="false">
      <c r="A5" s="1" t="s">
        <v>2</v>
      </c>
      <c r="B5" s="2" t="n">
        <v>7</v>
      </c>
    </row>
    <row r="6" customFormat="false" ht="12.8" hidden="false" customHeight="false" outlineLevel="0" collapsed="false">
      <c r="A6" s="1" t="s">
        <v>3</v>
      </c>
      <c r="B6" s="2" t="n">
        <v>5.53</v>
      </c>
    </row>
    <row r="7" customFormat="false" ht="12.8" hidden="false" customHeight="false" outlineLevel="0" collapsed="false">
      <c r="A7" s="1" t="s">
        <v>4</v>
      </c>
      <c r="B7" s="2" t="n">
        <v>7.77</v>
      </c>
    </row>
    <row r="8" customFormat="false" ht="12.8" hidden="false" customHeight="false" outlineLevel="0" collapsed="false">
      <c r="A8" s="1" t="s">
        <v>5</v>
      </c>
      <c r="B8" s="2" t="n">
        <f aca="false">43*1.5</f>
        <v>64.5</v>
      </c>
    </row>
    <row r="9" customFormat="false" ht="12.8" hidden="false" customHeight="false" outlineLevel="0" collapsed="false">
      <c r="A9" s="1" t="s">
        <v>6</v>
      </c>
      <c r="B9" s="2" t="n">
        <v>150</v>
      </c>
    </row>
    <row r="10" customFormat="false" ht="12.8" hidden="false" customHeight="false" outlineLevel="0" collapsed="false">
      <c r="A10" s="1" t="s">
        <v>7</v>
      </c>
      <c r="B10" s="2" t="n">
        <v>11</v>
      </c>
    </row>
    <row r="11" customFormat="false" ht="12.95" hidden="false" customHeight="true" outlineLevel="0" collapsed="false">
      <c r="A11" s="1" t="s">
        <v>8</v>
      </c>
      <c r="B11" s="2" t="n">
        <v>6</v>
      </c>
    </row>
    <row r="12" customFormat="false" ht="12.95" hidden="false" customHeight="true" outlineLevel="0" collapsed="false">
      <c r="A12" s="1" t="s">
        <v>9</v>
      </c>
      <c r="B12" s="2" t="n">
        <v>8.09</v>
      </c>
      <c r="C12" s="5" t="s">
        <v>10</v>
      </c>
    </row>
    <row r="13" customFormat="false" ht="12.95" hidden="false" customHeight="true" outlineLevel="0" collapsed="false">
      <c r="A13" s="1" t="s">
        <v>11</v>
      </c>
      <c r="B13" s="2" t="n">
        <v>3.03</v>
      </c>
      <c r="C13" s="3" t="s">
        <v>12</v>
      </c>
    </row>
    <row r="14" customFormat="false" ht="12.95" hidden="false" customHeight="true" outlineLevel="0" collapsed="false">
      <c r="A14" s="1" t="s">
        <v>13</v>
      </c>
      <c r="B14" s="2" t="n">
        <v>3.79</v>
      </c>
      <c r="C14" s="3" t="s">
        <v>14</v>
      </c>
    </row>
    <row r="15" customFormat="false" ht="12.95" hidden="false" customHeight="true" outlineLevel="0" collapsed="false">
      <c r="A15" s="1" t="s">
        <v>15</v>
      </c>
      <c r="B15" s="2" t="n">
        <v>8</v>
      </c>
    </row>
    <row r="16" customFormat="false" ht="12.8" hidden="false" customHeight="false" outlineLevel="0" collapsed="false">
      <c r="A16" s="1" t="s">
        <v>16</v>
      </c>
      <c r="B16" s="2" t="n">
        <v>13</v>
      </c>
    </row>
    <row r="17" customFormat="false" ht="12.8" hidden="false" customHeight="false" outlineLevel="0" collapsed="false">
      <c r="A17" s="1" t="s">
        <v>17</v>
      </c>
      <c r="B17" s="2" t="n">
        <v>270</v>
      </c>
    </row>
    <row r="18" customFormat="false" ht="23.85" hidden="false" customHeight="false" outlineLevel="0" collapsed="false">
      <c r="A18" s="1" t="s">
        <v>18</v>
      </c>
      <c r="B18" s="2" t="n">
        <f aca="false">85/(1.2*2.4)</f>
        <v>29.5138888888889</v>
      </c>
      <c r="C18" s="3" t="s">
        <v>19</v>
      </c>
    </row>
    <row r="19" customFormat="false" ht="23.85" hidden="false" customHeight="false" outlineLevel="0" collapsed="false">
      <c r="A19" s="1" t="s">
        <v>20</v>
      </c>
      <c r="B19" s="2" t="n">
        <v>9.6</v>
      </c>
      <c r="C19" s="3" t="s">
        <v>21</v>
      </c>
    </row>
    <row r="20" customFormat="false" ht="12.8" hidden="false" customHeight="false" outlineLevel="0" collapsed="false">
      <c r="A20" s="1" t="s">
        <v>22</v>
      </c>
      <c r="B20" s="2" t="n">
        <v>14</v>
      </c>
      <c r="C20" s="3" t="s">
        <v>23</v>
      </c>
    </row>
    <row r="43" customFormat="false" ht="12.8" hidden="false" customHeight="false" outlineLevel="0" collapsed="false">
      <c r="C43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4.21"/>
    <col collapsed="false" customWidth="false" hidden="false" outlineLevel="0" max="6" min="2" style="2" width="11.53"/>
  </cols>
  <sheetData>
    <row r="1" customFormat="false" ht="12.8" hidden="false" customHeight="false" outlineLevel="0" collapsed="false">
      <c r="C1" s="2" t="s">
        <v>25</v>
      </c>
      <c r="F1" s="2" t="s">
        <v>26</v>
      </c>
    </row>
    <row r="3" customFormat="false" ht="12.8" hidden="false" customHeight="false" outlineLevel="0" collapsed="false">
      <c r="A3" s="6" t="s">
        <v>27</v>
      </c>
    </row>
    <row r="4" customFormat="false" ht="12.8" hidden="false" customHeight="false" outlineLevel="0" collapsed="false">
      <c r="A4" s="4" t="s">
        <v>28</v>
      </c>
      <c r="B4" s="2" t="n">
        <v>0.4</v>
      </c>
    </row>
    <row r="5" customFormat="false" ht="12.8" hidden="false" customHeight="false" outlineLevel="0" collapsed="false">
      <c r="A5" s="4" t="s">
        <v>29</v>
      </c>
      <c r="B5" s="2" t="n">
        <v>0.3</v>
      </c>
    </row>
    <row r="6" customFormat="false" ht="12.8" hidden="false" customHeight="false" outlineLevel="0" collapsed="false">
      <c r="A6" s="4" t="s">
        <v>30</v>
      </c>
      <c r="B6" s="2" t="n">
        <v>3</v>
      </c>
    </row>
    <row r="7" customFormat="false" ht="12.8" hidden="false" customHeight="false" outlineLevel="0" collapsed="false">
      <c r="A7" s="4" t="s">
        <v>31</v>
      </c>
      <c r="B7" s="2" t="n">
        <v>4</v>
      </c>
    </row>
    <row r="8" customFormat="false" ht="12.8" hidden="false" customHeight="false" outlineLevel="0" collapsed="false">
      <c r="A8" s="4" t="s">
        <v>32</v>
      </c>
      <c r="B8" s="2" t="n">
        <f aca="false"> B4*B5*(2*B6 + 2*(B7-B4))</f>
        <v>1.584</v>
      </c>
    </row>
    <row r="9" customFormat="false" ht="12.8" hidden="false" customHeight="false" outlineLevel="0" collapsed="false">
      <c r="B9" s="2" t="s">
        <v>33</v>
      </c>
    </row>
    <row r="10" customFormat="false" ht="12.8" hidden="false" customHeight="false" outlineLevel="0" collapsed="false">
      <c r="A10" s="6" t="s">
        <v>34</v>
      </c>
    </row>
    <row r="11" customFormat="false" ht="12.8" hidden="false" customHeight="false" outlineLevel="0" collapsed="false">
      <c r="A11" s="7" t="s">
        <v>35</v>
      </c>
      <c r="B11" s="2" t="n">
        <v>11.48</v>
      </c>
    </row>
    <row r="12" customFormat="false" ht="12.8" hidden="false" customHeight="false" outlineLevel="0" collapsed="false">
      <c r="A12" s="7" t="s">
        <v>36</v>
      </c>
      <c r="B12" s="2" t="n">
        <v>3.02</v>
      </c>
    </row>
    <row r="13" customFormat="false" ht="12.8" hidden="false" customHeight="false" outlineLevel="0" collapsed="false">
      <c r="A13" s="7" t="s">
        <v>37</v>
      </c>
      <c r="B13" s="2" t="n">
        <v>0.15</v>
      </c>
    </row>
    <row r="14" customFormat="false" ht="12.8" hidden="false" customHeight="false" outlineLevel="0" collapsed="false">
      <c r="A14" s="7" t="s">
        <v>38</v>
      </c>
      <c r="B14" s="2" t="n">
        <f aca="false">B11*B12*B13</f>
        <v>5.20044</v>
      </c>
      <c r="C14" s="2" t="n">
        <f aca="false">cennik!B3*B14</f>
        <v>1404.1188</v>
      </c>
    </row>
    <row r="15" customFormat="false" ht="12.8" hidden="false" customHeight="false" outlineLevel="0" collapsed="false">
      <c r="A15" s="7" t="s">
        <v>39</v>
      </c>
      <c r="B15" s="2" t="n">
        <f aca="false">B11*B12</f>
        <v>34.6696</v>
      </c>
    </row>
    <row r="16" customFormat="false" ht="12.8" hidden="false" customHeight="false" outlineLevel="0" collapsed="false">
      <c r="A16" s="7" t="s">
        <v>40</v>
      </c>
      <c r="B16" s="2" t="n">
        <v>0.3</v>
      </c>
    </row>
    <row r="17" customFormat="false" ht="12.8" hidden="false" customHeight="false" outlineLevel="0" collapsed="false">
      <c r="A17" s="7" t="s">
        <v>41</v>
      </c>
      <c r="B17" s="2" t="n">
        <f aca="false">B12+0.5</f>
        <v>3.52</v>
      </c>
    </row>
    <row r="18" customFormat="false" ht="12.8" hidden="false" customHeight="false" outlineLevel="0" collapsed="false">
      <c r="A18" s="7" t="s">
        <v>42</v>
      </c>
      <c r="B18" s="2" t="n">
        <f aca="false">B11+2*1</f>
        <v>13.48</v>
      </c>
    </row>
    <row r="19" customFormat="false" ht="12.8" hidden="false" customHeight="false" outlineLevel="0" collapsed="false">
      <c r="A19" s="7" t="s">
        <v>43</v>
      </c>
      <c r="B19" s="2" t="n">
        <f aca="false">B18*B17*B16</f>
        <v>14.23488</v>
      </c>
      <c r="C19" s="2" t="n">
        <f aca="false">cennik!B8*B19</f>
        <v>918.14976</v>
      </c>
    </row>
    <row r="20" customFormat="false" ht="12.8" hidden="false" customHeight="false" outlineLevel="0" collapsed="false">
      <c r="A20" s="7" t="s">
        <v>44</v>
      </c>
      <c r="B20" s="2" t="n">
        <f aca="false">2*(B11 + 2*B12)</f>
        <v>35.04</v>
      </c>
      <c r="C20" s="2" t="n">
        <f aca="false">cennik!B11*B20</f>
        <v>210.24</v>
      </c>
    </row>
    <row r="21" customFormat="false" ht="12.8" hidden="false" customHeight="false" outlineLevel="0" collapsed="false">
      <c r="A21" s="7" t="s">
        <v>45</v>
      </c>
      <c r="B21" s="2" t="n">
        <f aca="false">B11 +2*B12</f>
        <v>17.52</v>
      </c>
      <c r="C21" s="2" t="n">
        <f aca="false">cennik!B16*B21</f>
        <v>227.76</v>
      </c>
    </row>
    <row r="22" customFormat="false" ht="12.8" hidden="false" customHeight="false" outlineLevel="0" collapsed="false">
      <c r="A22" s="7" t="s">
        <v>46</v>
      </c>
      <c r="B22" s="2" t="n">
        <f aca="false">B11*B12</f>
        <v>34.6696</v>
      </c>
      <c r="D22" s="2" t="n">
        <f aca="false">cennik!B17</f>
        <v>270</v>
      </c>
    </row>
    <row r="23" customFormat="false" ht="12.8" hidden="false" customHeight="false" outlineLevel="0" collapsed="false">
      <c r="A23" s="7" t="s">
        <v>47</v>
      </c>
      <c r="B23" s="2" t="n">
        <f aca="false">B11*B12*1.2</f>
        <v>41.60352</v>
      </c>
      <c r="C23" s="0"/>
      <c r="F23" s="2" t="n">
        <f aca="false">cennik!B18*B23</f>
        <v>1227.88166666667</v>
      </c>
    </row>
    <row r="24" customFormat="false" ht="12.8" hidden="false" customHeight="false" outlineLevel="0" collapsed="false">
      <c r="A24" s="7" t="s">
        <v>48</v>
      </c>
      <c r="B24" s="2" t="n">
        <f aca="false">B11*B12*1.2</f>
        <v>41.60352</v>
      </c>
      <c r="C24" s="2" t="n">
        <f aca="false">cennik!B19*B24</f>
        <v>399.393792</v>
      </c>
      <c r="F24" s="0"/>
    </row>
    <row r="25" customFormat="false" ht="12.8" hidden="false" customHeight="false" outlineLevel="0" collapsed="false">
      <c r="A25" s="7"/>
    </row>
    <row r="26" customFormat="false" ht="12.8" hidden="false" customHeight="false" outlineLevel="0" collapsed="false">
      <c r="A26" s="6" t="s">
        <v>49</v>
      </c>
    </row>
    <row r="27" customFormat="false" ht="12.8" hidden="false" customHeight="false" outlineLevel="0" collapsed="false">
      <c r="A27" s="4" t="s">
        <v>50</v>
      </c>
      <c r="B27" s="2" t="n">
        <f aca="false">B11+(B6+B4)</f>
        <v>14.88</v>
      </c>
    </row>
    <row r="28" customFormat="false" ht="12.8" hidden="false" customHeight="false" outlineLevel="0" collapsed="false">
      <c r="A28" s="4" t="s">
        <v>51</v>
      </c>
      <c r="B28" s="2" t="n">
        <v>1</v>
      </c>
    </row>
    <row r="29" customFormat="false" ht="12.8" hidden="false" customHeight="false" outlineLevel="0" collapsed="false">
      <c r="A29" s="4" t="s">
        <v>52</v>
      </c>
      <c r="B29" s="2" t="n">
        <v>0.05</v>
      </c>
    </row>
    <row r="30" customFormat="false" ht="12.8" hidden="false" customHeight="false" outlineLevel="0" collapsed="false">
      <c r="A30" s="4" t="s">
        <v>53</v>
      </c>
      <c r="B30" s="2" t="n">
        <f aca="false">B27*B28</f>
        <v>14.88</v>
      </c>
      <c r="C30" s="2" t="n">
        <f aca="false">cennik!B10*B30</f>
        <v>163.68</v>
      </c>
    </row>
    <row r="33" customFormat="false" ht="12.8" hidden="false" customHeight="false" outlineLevel="0" collapsed="false">
      <c r="D33" s="8"/>
    </row>
    <row r="34" customFormat="false" ht="12.8" hidden="false" customHeight="false" outlineLevel="0" collapsed="false">
      <c r="A34" s="6" t="s">
        <v>54</v>
      </c>
    </row>
    <row r="35" customFormat="false" ht="12.8" hidden="false" customHeight="false" outlineLevel="0" collapsed="false">
      <c r="A35" s="4" t="s">
        <v>55</v>
      </c>
      <c r="B35" s="2" t="n">
        <v>0.6</v>
      </c>
    </row>
    <row r="36" customFormat="false" ht="12.8" hidden="false" customHeight="false" outlineLevel="0" collapsed="false">
      <c r="A36" s="4" t="s">
        <v>28</v>
      </c>
      <c r="B36" s="2" t="n">
        <v>0.6</v>
      </c>
    </row>
    <row r="37" customFormat="false" ht="12.8" hidden="false" customHeight="false" outlineLevel="0" collapsed="false">
      <c r="A37" s="4" t="s">
        <v>56</v>
      </c>
      <c r="B37" s="2" t="n">
        <v>0.3</v>
      </c>
    </row>
    <row r="38" customFormat="false" ht="12.8" hidden="false" customHeight="false" outlineLevel="0" collapsed="false">
      <c r="A38" s="4" t="s">
        <v>57</v>
      </c>
      <c r="B38" s="2" t="n">
        <f aca="false">B15+2*(B11+B12)*B37</f>
        <v>43.3696</v>
      </c>
      <c r="D38" s="2" t="n">
        <f aca="false">cennik!B9*B38</f>
        <v>6505.44</v>
      </c>
    </row>
    <row r="39" customFormat="false" ht="12.8" hidden="false" customHeight="false" outlineLevel="0" collapsed="false">
      <c r="A39" s="4" t="s">
        <v>58</v>
      </c>
      <c r="B39" s="2" t="n">
        <f aca="false">B38/(B35*B36)</f>
        <v>120.471111111111</v>
      </c>
    </row>
    <row r="42" customFormat="false" ht="12.8" hidden="false" customHeight="false" outlineLevel="0" collapsed="false">
      <c r="A42" s="4" t="s">
        <v>59</v>
      </c>
      <c r="B42" s="2" t="n">
        <f aca="false">B15*5</f>
        <v>173.348</v>
      </c>
      <c r="D42" s="2" t="n">
        <f aca="false">cennik!B15*B42</f>
        <v>1386.784</v>
      </c>
    </row>
    <row r="46" customFormat="false" ht="12.8" hidden="false" customHeight="false" outlineLevel="0" collapsed="false">
      <c r="C46" s="2" t="n">
        <f aca="false">SUM(C3:C45)</f>
        <v>3323.342352</v>
      </c>
      <c r="D46" s="2" t="n">
        <f aca="false">SUM(D2:D45)</f>
        <v>8162.224</v>
      </c>
      <c r="E46" s="2" t="n">
        <f aca="false">C46+D46</f>
        <v>11485.566352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2024-05-03T09:35:48Z</dcterms:created>
  <dc:creator/>
  <dc:description/>
  <dc:language>en-US</dc:language>
  <cp:lastModifiedBy/>
  <dcterms:modified xsi:type="dcterms:W3CDTF">2024-05-06T21:55:22Z</dcterms:modified>
  <cp:revision>26</cp:revision>
  <dc:subject/>
  <dc:title/>
</cp:coreProperties>
</file>