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1_{758D0310-D234-42FE-948E-4C24ACD2711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7" i="1"/>
  <c r="I5" i="1"/>
  <c r="I8" i="1"/>
  <c r="I9" i="1"/>
  <c r="I14" i="1"/>
  <c r="I4" i="1"/>
  <c r="H12" i="1"/>
  <c r="H10" i="1"/>
  <c r="N10" i="1"/>
  <c r="N2" i="1"/>
  <c r="O2" i="1"/>
  <c r="I3" i="1" l="1"/>
  <c r="I6" i="1"/>
  <c r="H13" i="1"/>
  <c r="H17" i="1"/>
  <c r="O10" i="1"/>
</calcChain>
</file>

<file path=xl/sharedStrings.xml><?xml version="1.0" encoding="utf-8"?>
<sst xmlns="http://schemas.openxmlformats.org/spreadsheetml/2006/main" count="255" uniqueCount="99">
  <si>
    <t>Typical ICEV</t>
  </si>
  <si>
    <t>Typical BEV</t>
  </si>
  <si>
    <t>Car SUV ICEV</t>
  </si>
  <si>
    <t>Sedan ICEV</t>
  </si>
  <si>
    <t>Truck SUV ICEV</t>
  </si>
  <si>
    <t>Minivan/Van ICEV</t>
  </si>
  <si>
    <t>Pickup ICEV</t>
  </si>
  <si>
    <t>Sedan BEV</t>
  </si>
  <si>
    <t>Car SUV BEV</t>
  </si>
  <si>
    <t>Truck SUV BEV</t>
  </si>
  <si>
    <t>Minivan/Van BEV</t>
  </si>
  <si>
    <t>Pickup BEV</t>
  </si>
  <si>
    <t>Typical Truck ICEV</t>
  </si>
  <si>
    <t>Typical Car ICEV</t>
  </si>
  <si>
    <t>Tesla Model 3 BEV</t>
  </si>
  <si>
    <t>Tesla Model S BEV</t>
  </si>
  <si>
    <t>Nissan Leaf BEV</t>
  </si>
  <si>
    <t>Chevrolet Bolt BEV</t>
  </si>
  <si>
    <t>Rivian R1T BEV</t>
  </si>
  <si>
    <t>Tesla Model Y BEV</t>
  </si>
  <si>
    <t>Typical Truck BEV</t>
  </si>
  <si>
    <t>Typical Car BEV</t>
  </si>
  <si>
    <t>lifetime_mileage [mi]</t>
  </si>
  <si>
    <t>color</t>
  </si>
  <si>
    <t>black</t>
  </si>
  <si>
    <t>#04b50c</t>
  </si>
  <si>
    <t>real-world CO2 emissions [g/mi]</t>
  </si>
  <si>
    <t>real-world mpg [mi/gal]</t>
  </si>
  <si>
    <t>production CO2 footprint [g]</t>
  </si>
  <si>
    <t>Ford F-150 BEV</t>
  </si>
  <si>
    <t>Tesla Model X BEV</t>
  </si>
  <si>
    <t>lw</t>
  </si>
  <si>
    <t>marker_option</t>
  </si>
  <si>
    <t>o</t>
  </si>
  <si>
    <t>Truck SUV</t>
  </si>
  <si>
    <t>Sedan/Wagon</t>
  </si>
  <si>
    <t>Pickup</t>
  </si>
  <si>
    <t>Car SUV</t>
  </si>
  <si>
    <t>Minivan/Van</t>
  </si>
  <si>
    <t>Car</t>
  </si>
  <si>
    <t>Truck</t>
  </si>
  <si>
    <t>Light-Duty Vehicle</t>
  </si>
  <si>
    <t>production share</t>
  </si>
  <si>
    <t>average transaction price [$]</t>
  </si>
  <si>
    <t>average transaction price estimate [$]</t>
  </si>
  <si>
    <t>zorder</t>
  </si>
  <si>
    <t>label</t>
  </si>
  <si>
    <t>ICEV</t>
  </si>
  <si>
    <t>Car ICEV</t>
  </si>
  <si>
    <t>Truck ICEV</t>
  </si>
  <si>
    <t>Tesla Model 3</t>
  </si>
  <si>
    <t>EV</t>
  </si>
  <si>
    <t>Car EV</t>
  </si>
  <si>
    <t>Sedan EV</t>
  </si>
  <si>
    <t>Car SUV EV</t>
  </si>
  <si>
    <t>Truck EV</t>
  </si>
  <si>
    <t>Truck SUV EV</t>
  </si>
  <si>
    <t>Minivan/Van EV</t>
  </si>
  <si>
    <t>Pickup EV</t>
  </si>
  <si>
    <t xml:space="preserve">Chevrolet Bolt </t>
  </si>
  <si>
    <t xml:space="preserve">Ford F-150 </t>
  </si>
  <si>
    <t xml:space="preserve">Rivian R1T </t>
  </si>
  <si>
    <t xml:space="preserve">Tesla Model Y </t>
  </si>
  <si>
    <t xml:space="preserve">Tesla Model X </t>
  </si>
  <si>
    <t>Tesla Model S</t>
  </si>
  <si>
    <t>Nissan Leaf</t>
  </si>
  <si>
    <t>#45db27</t>
  </si>
  <si>
    <t>#04850a</t>
  </si>
  <si>
    <t>#2e2e2e</t>
  </si>
  <si>
    <t>annual_mileage [mi]</t>
  </si>
  <si>
    <t>regulatory_class</t>
  </si>
  <si>
    <t>category</t>
  </si>
  <si>
    <t>veh_type</t>
  </si>
  <si>
    <t>name</t>
  </si>
  <si>
    <t>#818181</t>
  </si>
  <si>
    <t>energy use [kWh/mi]</t>
  </si>
  <si>
    <t>BEV price decile 1</t>
  </si>
  <si>
    <t>BEV price decile 2</t>
  </si>
  <si>
    <t>BEV price decile 3</t>
  </si>
  <si>
    <t>BEV price decile 4</t>
  </si>
  <si>
    <t>BEV price decile 5</t>
  </si>
  <si>
    <t>BEV price decile 6</t>
  </si>
  <si>
    <t>BEV price decile 7</t>
  </si>
  <si>
    <t>BEV price decile 8</t>
  </si>
  <si>
    <t>BEV price decile 9</t>
  </si>
  <si>
    <t>BEV price decile 10</t>
  </si>
  <si>
    <t>grey</t>
  </si>
  <si>
    <t>silver</t>
  </si>
  <si>
    <t>darkgrey</t>
  </si>
  <si>
    <t>lightslategrey</t>
  </si>
  <si>
    <t>darkslategrey</t>
  </si>
  <si>
    <t>lime</t>
  </si>
  <si>
    <t>lawngreen</t>
  </si>
  <si>
    <t>forestgreen</t>
  </si>
  <si>
    <t>olivedrab</t>
  </si>
  <si>
    <t>darkgreen</t>
  </si>
  <si>
    <t>powertrain_type</t>
  </si>
  <si>
    <t>0.1*61448+0.9*x=49507 --&gt; x=(49507-0.1*61448)/0.9</t>
  </si>
  <si>
    <t>Toyota Corolla ICEV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</si>
</sst>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ff\Documents\Studium%20-%20UW\PUBPOL%20594%20A%20-%20Economic%20Approaches%20To%20Environmental%20Management\Project\tool\data\kelly_blue_book_2022.xlsx" TargetMode="External"/><Relationship Id="rId1" Type="http://schemas.openxmlformats.org/officeDocument/2006/relationships/externalLinkPath" Target="kelly_blue_book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B7">
            <v>26282</v>
          </cell>
        </row>
        <row r="8">
          <cell r="B8">
            <v>35031</v>
          </cell>
        </row>
        <row r="9">
          <cell r="B9">
            <v>61448</v>
          </cell>
        </row>
        <row r="11">
          <cell r="B11">
            <v>48314</v>
          </cell>
        </row>
        <row r="12">
          <cell r="B12">
            <v>64207</v>
          </cell>
        </row>
        <row r="13">
          <cell r="B13">
            <v>73920</v>
          </cell>
        </row>
        <row r="17">
          <cell r="B17">
            <v>76531</v>
          </cell>
        </row>
        <row r="18">
          <cell r="B18">
            <v>52961</v>
          </cell>
        </row>
        <row r="20">
          <cell r="B20">
            <v>72546</v>
          </cell>
        </row>
        <row r="22">
          <cell r="B22">
            <v>31609</v>
          </cell>
        </row>
        <row r="24">
          <cell r="B24">
            <v>47903</v>
          </cell>
        </row>
        <row r="25">
          <cell r="B25">
            <v>47327</v>
          </cell>
        </row>
        <row r="27">
          <cell r="B27">
            <v>46897</v>
          </cell>
        </row>
        <row r="28">
          <cell r="B28">
            <v>25094</v>
          </cell>
        </row>
        <row r="29">
          <cell r="B29">
            <v>30632</v>
          </cell>
        </row>
        <row r="30">
          <cell r="B30">
            <v>52885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8" sqref="N18"/>
    </sheetView>
  </sheetViews>
  <sheetFormatPr defaultRowHeight="14.5" x14ac:dyDescent="0.35"/>
  <cols>
    <col min="1" max="1" width="17.453125" bestFit="1" customWidth="1"/>
    <col min="2" max="2" width="15.90625" bestFit="1" customWidth="1"/>
    <col min="3" max="3" width="15" bestFit="1" customWidth="1"/>
    <col min="4" max="4" width="12.6328125" bestFit="1" customWidth="1"/>
    <col min="5" max="5" width="15.36328125" bestFit="1" customWidth="1"/>
    <col min="6" max="6" width="17.26953125" bestFit="1" customWidth="1"/>
    <col min="7" max="7" width="15.453125" bestFit="1" customWidth="1"/>
    <col min="8" max="8" width="33.6328125" customWidth="1"/>
    <col min="9" max="9" width="25.54296875" bestFit="1" customWidth="1"/>
    <col min="10" max="10" width="25.36328125" bestFit="1" customWidth="1"/>
    <col min="11" max="11" width="21.26953125" bestFit="1" customWidth="1"/>
    <col min="12" max="12" width="28.7265625" bestFit="1" customWidth="1"/>
    <col min="13" max="13" width="19" bestFit="1" customWidth="1"/>
    <col min="14" max="14" width="18.36328125" bestFit="1" customWidth="1"/>
    <col min="15" max="15" width="19.453125" bestFit="1" customWidth="1"/>
    <col min="16" max="16" width="12.1796875" bestFit="1" customWidth="1"/>
    <col min="17" max="17" width="13.54296875" bestFit="1" customWidth="1"/>
    <col min="18" max="18" width="3" bestFit="1" customWidth="1"/>
    <col min="19" max="19" width="6.54296875" bestFit="1" customWidth="1"/>
  </cols>
  <sheetData>
    <row r="1" spans="1:19" x14ac:dyDescent="0.35">
      <c r="A1" s="4" t="s">
        <v>73</v>
      </c>
      <c r="B1" s="4" t="s">
        <v>71</v>
      </c>
      <c r="C1" s="4" t="s">
        <v>70</v>
      </c>
      <c r="D1" s="4" t="s">
        <v>72</v>
      </c>
      <c r="E1" s="4" t="s">
        <v>96</v>
      </c>
      <c r="F1" s="4" t="s">
        <v>46</v>
      </c>
      <c r="G1" s="4" t="s">
        <v>42</v>
      </c>
      <c r="H1" s="4" t="s">
        <v>44</v>
      </c>
      <c r="I1" s="4" t="s">
        <v>43</v>
      </c>
      <c r="J1" s="4" t="s">
        <v>28</v>
      </c>
      <c r="K1" s="4" t="s">
        <v>27</v>
      </c>
      <c r="L1" s="4" t="s">
        <v>26</v>
      </c>
      <c r="M1" s="4" t="s">
        <v>75</v>
      </c>
      <c r="N1" s="4" t="s">
        <v>69</v>
      </c>
      <c r="O1" s="4" t="s">
        <v>22</v>
      </c>
      <c r="P1" s="4" t="s">
        <v>23</v>
      </c>
      <c r="Q1" s="4" t="s">
        <v>32</v>
      </c>
      <c r="R1" s="4" t="s">
        <v>31</v>
      </c>
      <c r="S1" s="4" t="s">
        <v>45</v>
      </c>
    </row>
    <row r="2" spans="1:19" x14ac:dyDescent="0.35">
      <c r="A2" t="s">
        <v>0</v>
      </c>
      <c r="B2" t="s">
        <v>41</v>
      </c>
      <c r="E2" t="s">
        <v>47</v>
      </c>
      <c r="F2" t="s">
        <v>47</v>
      </c>
      <c r="H2" s="3" t="s">
        <v>97</v>
      </c>
      <c r="I2" s="3">
        <v>48180</v>
      </c>
      <c r="J2" s="3">
        <v>5470314</v>
      </c>
      <c r="K2" s="2">
        <v>25.340240000000001</v>
      </c>
      <c r="L2" s="2">
        <v>348.24205000000001</v>
      </c>
      <c r="N2" s="3">
        <f>AVERAGE(N3,N6)</f>
        <v>11631.5</v>
      </c>
      <c r="O2" s="3">
        <f>AVERAGE(O3,O6)</f>
        <v>166045.5</v>
      </c>
      <c r="P2" t="s">
        <v>68</v>
      </c>
      <c r="Q2" t="s">
        <v>33</v>
      </c>
      <c r="R2">
        <v>2</v>
      </c>
      <c r="S2">
        <v>1</v>
      </c>
    </row>
    <row r="3" spans="1:19" x14ac:dyDescent="0.35">
      <c r="A3" t="s">
        <v>13</v>
      </c>
      <c r="B3" t="s">
        <v>41</v>
      </c>
      <c r="C3" t="s">
        <v>39</v>
      </c>
      <c r="E3" t="s">
        <v>47</v>
      </c>
      <c r="F3" t="s">
        <v>48</v>
      </c>
      <c r="H3" s="3">
        <v>45000</v>
      </c>
      <c r="I3" s="3">
        <f>AVERAGE(I4:I5)</f>
        <v>47195.5</v>
      </c>
      <c r="J3" s="3">
        <v>5470314</v>
      </c>
      <c r="K3" s="2">
        <v>31.349049999999998</v>
      </c>
      <c r="L3" s="2">
        <v>276.86061999999998</v>
      </c>
      <c r="N3" s="3">
        <v>11576</v>
      </c>
      <c r="O3" s="3">
        <v>152137</v>
      </c>
      <c r="P3" t="s">
        <v>74</v>
      </c>
      <c r="Q3" t="s">
        <v>33</v>
      </c>
      <c r="R3">
        <v>2</v>
      </c>
      <c r="S3">
        <v>1</v>
      </c>
    </row>
    <row r="4" spans="1:19" x14ac:dyDescent="0.35">
      <c r="A4" t="s">
        <v>3</v>
      </c>
      <c r="B4" t="s">
        <v>41</v>
      </c>
      <c r="C4" t="s">
        <v>39</v>
      </c>
      <c r="D4" t="s">
        <v>35</v>
      </c>
      <c r="E4" t="s">
        <v>47</v>
      </c>
      <c r="F4" t="s">
        <v>3</v>
      </c>
      <c r="H4" s="3"/>
      <c r="I4" s="3">
        <f>AVERAGE([1]Sheet1!$B$7,[1]Sheet1!$B$11,[1]Sheet1!$B$22,[1]Sheet1!$B$28,[1]Sheet1!$B$27,[1]Sheet1!$B$17)</f>
        <v>42454.5</v>
      </c>
      <c r="J4" s="3">
        <v>5470314</v>
      </c>
      <c r="K4" s="2">
        <v>31.727930000000001</v>
      </c>
      <c r="L4" s="2">
        <v>274.81015000000002</v>
      </c>
      <c r="N4" s="3">
        <v>11576</v>
      </c>
      <c r="O4" s="3">
        <v>152137</v>
      </c>
      <c r="P4" t="s">
        <v>87</v>
      </c>
      <c r="Q4" t="s">
        <v>33</v>
      </c>
      <c r="R4">
        <v>2</v>
      </c>
      <c r="S4">
        <v>1</v>
      </c>
    </row>
    <row r="5" spans="1:19" x14ac:dyDescent="0.35">
      <c r="A5" t="s">
        <v>2</v>
      </c>
      <c r="B5" t="s">
        <v>41</v>
      </c>
      <c r="C5" t="s">
        <v>39</v>
      </c>
      <c r="D5" t="s">
        <v>37</v>
      </c>
      <c r="E5" t="s">
        <v>47</v>
      </c>
      <c r="F5" t="s">
        <v>2</v>
      </c>
      <c r="H5" s="3"/>
      <c r="I5" s="3">
        <f>AVERAGE([1]Sheet1!$B$8,[1]Sheet1!$B$20,[1]Sheet1!$B$24,[1]Sheet1!$B$29,[1]Sheet1!$B$18,[1]Sheet1!$B$20)</f>
        <v>51936.5</v>
      </c>
      <c r="J5" s="3">
        <v>5470314</v>
      </c>
      <c r="K5" s="2">
        <v>30.500920000000001</v>
      </c>
      <c r="L5" s="2">
        <v>281.63526000000002</v>
      </c>
      <c r="N5" s="3">
        <v>11576</v>
      </c>
      <c r="O5" s="3">
        <v>152137</v>
      </c>
      <c r="P5" t="s">
        <v>86</v>
      </c>
      <c r="Q5" t="s">
        <v>33</v>
      </c>
      <c r="R5">
        <v>2</v>
      </c>
      <c r="S5">
        <v>1</v>
      </c>
    </row>
    <row r="6" spans="1:19" x14ac:dyDescent="0.35">
      <c r="A6" t="s">
        <v>12</v>
      </c>
      <c r="B6" t="s">
        <v>41</v>
      </c>
      <c r="C6" t="s">
        <v>40</v>
      </c>
      <c r="E6" t="s">
        <v>47</v>
      </c>
      <c r="F6" t="s">
        <v>49</v>
      </c>
      <c r="H6" s="3">
        <v>58000</v>
      </c>
      <c r="I6" s="3">
        <f>AVERAGE(I7:I9)</f>
        <v>62744.333333333336</v>
      </c>
      <c r="J6" s="3">
        <v>5470314</v>
      </c>
      <c r="K6" s="2">
        <v>22.581289999999999</v>
      </c>
      <c r="L6" s="2">
        <v>393.74266999999998</v>
      </c>
      <c r="N6" s="3">
        <v>11687</v>
      </c>
      <c r="O6" s="3">
        <v>179954</v>
      </c>
      <c r="P6" t="s">
        <v>24</v>
      </c>
      <c r="Q6" t="s">
        <v>33</v>
      </c>
      <c r="R6">
        <v>2</v>
      </c>
      <c r="S6">
        <v>1</v>
      </c>
    </row>
    <row r="7" spans="1:19" x14ac:dyDescent="0.35">
      <c r="A7" t="s">
        <v>4</v>
      </c>
      <c r="B7" t="s">
        <v>41</v>
      </c>
      <c r="C7" t="s">
        <v>40</v>
      </c>
      <c r="D7" t="s">
        <v>34</v>
      </c>
      <c r="E7" t="s">
        <v>47</v>
      </c>
      <c r="F7" t="s">
        <v>4</v>
      </c>
      <c r="H7" s="3"/>
      <c r="I7" s="3">
        <f>[1]Sheet1!$B$13</f>
        <v>73920</v>
      </c>
      <c r="J7" s="3">
        <v>5470314</v>
      </c>
      <c r="K7" s="2">
        <v>23.997019999999999</v>
      </c>
      <c r="L7" s="2">
        <v>369.57803000000001</v>
      </c>
      <c r="N7" s="3">
        <v>11687</v>
      </c>
      <c r="O7" s="3">
        <v>179954</v>
      </c>
      <c r="P7" t="s">
        <v>88</v>
      </c>
      <c r="Q7" t="s">
        <v>33</v>
      </c>
      <c r="R7">
        <v>2</v>
      </c>
      <c r="S7">
        <v>1</v>
      </c>
    </row>
    <row r="8" spans="1:19" x14ac:dyDescent="0.35">
      <c r="A8" t="s">
        <v>5</v>
      </c>
      <c r="B8" t="s">
        <v>41</v>
      </c>
      <c r="C8" t="s">
        <v>40</v>
      </c>
      <c r="D8" t="s">
        <v>38</v>
      </c>
      <c r="E8" t="s">
        <v>47</v>
      </c>
      <c r="F8" t="s">
        <v>5</v>
      </c>
      <c r="H8" s="3"/>
      <c r="I8" s="3">
        <f>AVERAGE([1]Sheet1!$B$25,[1]Sheet1!$B$30)</f>
        <v>50106</v>
      </c>
      <c r="J8" s="3">
        <v>5470314</v>
      </c>
      <c r="K8" s="2">
        <v>26.206160000000001</v>
      </c>
      <c r="L8" s="2">
        <v>336.16426000000001</v>
      </c>
      <c r="N8" s="3">
        <v>11687</v>
      </c>
      <c r="O8" s="3">
        <v>179954</v>
      </c>
      <c r="P8" t="s">
        <v>89</v>
      </c>
      <c r="Q8" t="s">
        <v>33</v>
      </c>
      <c r="R8">
        <v>2</v>
      </c>
      <c r="S8">
        <v>1</v>
      </c>
    </row>
    <row r="9" spans="1:19" x14ac:dyDescent="0.35">
      <c r="A9" t="s">
        <v>6</v>
      </c>
      <c r="B9" t="s">
        <v>41</v>
      </c>
      <c r="C9" t="s">
        <v>40</v>
      </c>
      <c r="D9" t="s">
        <v>36</v>
      </c>
      <c r="E9" t="s">
        <v>47</v>
      </c>
      <c r="F9" t="s">
        <v>6</v>
      </c>
      <c r="H9" s="3"/>
      <c r="I9" s="3">
        <f>[1]Sheet1!$B$12</f>
        <v>64207</v>
      </c>
      <c r="J9" s="3">
        <v>5470314</v>
      </c>
      <c r="K9" s="2">
        <v>19.39958</v>
      </c>
      <c r="L9" s="2">
        <v>461.06112999999999</v>
      </c>
      <c r="N9" s="3">
        <v>11687</v>
      </c>
      <c r="O9" s="3">
        <v>179954</v>
      </c>
      <c r="P9" t="s">
        <v>90</v>
      </c>
      <c r="Q9" t="s">
        <v>33</v>
      </c>
      <c r="R9">
        <v>2</v>
      </c>
      <c r="S9">
        <v>1</v>
      </c>
    </row>
    <row r="10" spans="1:19" x14ac:dyDescent="0.35">
      <c r="A10" t="s">
        <v>1</v>
      </c>
      <c r="B10" t="s">
        <v>41</v>
      </c>
      <c r="E10" t="s">
        <v>51</v>
      </c>
      <c r="F10" t="s">
        <v>51</v>
      </c>
      <c r="H10" s="3">
        <f>AVERAGE(H11,H14)</f>
        <v>62000</v>
      </c>
      <c r="I10" s="3">
        <f>[1]Sheet1!$B$9</f>
        <v>61448</v>
      </c>
      <c r="J10" s="3">
        <v>9822061</v>
      </c>
      <c r="K10" s="2"/>
      <c r="L10" s="2"/>
      <c r="M10" s="1">
        <v>0.37187500000000001</v>
      </c>
      <c r="N10" s="3">
        <f>AVERAGE(N11,N14)</f>
        <v>11631.5</v>
      </c>
      <c r="O10" s="3">
        <f>AVERAGE(O11,O14)</f>
        <v>166045.5</v>
      </c>
      <c r="P10" t="s">
        <v>25</v>
      </c>
      <c r="Q10" t="s">
        <v>33</v>
      </c>
      <c r="R10">
        <v>2</v>
      </c>
      <c r="S10">
        <v>1</v>
      </c>
    </row>
    <row r="11" spans="1:19" x14ac:dyDescent="0.35">
      <c r="A11" t="s">
        <v>21</v>
      </c>
      <c r="B11" t="s">
        <v>41</v>
      </c>
      <c r="C11" t="s">
        <v>39</v>
      </c>
      <c r="E11" t="s">
        <v>51</v>
      </c>
      <c r="F11" t="s">
        <v>52</v>
      </c>
      <c r="H11" s="3">
        <v>55000</v>
      </c>
      <c r="I11" s="3">
        <f>[1]Sheet1!$B$9</f>
        <v>61448</v>
      </c>
      <c r="J11" s="3">
        <v>9822061</v>
      </c>
      <c r="K11" s="2"/>
      <c r="L11" s="2"/>
      <c r="M11" s="1">
        <v>0.30375000000000002</v>
      </c>
      <c r="N11" s="3">
        <v>11576</v>
      </c>
      <c r="O11" s="3">
        <v>152137</v>
      </c>
      <c r="P11" t="s">
        <v>66</v>
      </c>
      <c r="Q11" t="s">
        <v>33</v>
      </c>
      <c r="R11">
        <v>2</v>
      </c>
      <c r="S11">
        <v>1</v>
      </c>
    </row>
    <row r="12" spans="1:19" x14ac:dyDescent="0.35">
      <c r="A12" t="s">
        <v>7</v>
      </c>
      <c r="B12" t="s">
        <v>41</v>
      </c>
      <c r="C12" t="s">
        <v>39</v>
      </c>
      <c r="D12" t="s">
        <v>35</v>
      </c>
      <c r="E12" t="s">
        <v>51</v>
      </c>
      <c r="F12" t="s">
        <v>53</v>
      </c>
      <c r="H12" s="3">
        <f>AVERAGE(H19,H20,H21,H22)</f>
        <v>48845</v>
      </c>
      <c r="I12" s="3">
        <v>76000</v>
      </c>
      <c r="J12" s="3">
        <v>9822061</v>
      </c>
      <c r="K12" s="2"/>
      <c r="L12" s="2"/>
      <c r="M12" s="1">
        <v>0.27750000000000002</v>
      </c>
      <c r="N12" s="3">
        <v>11576</v>
      </c>
      <c r="O12" s="3">
        <v>152137</v>
      </c>
      <c r="P12" t="s">
        <v>91</v>
      </c>
      <c r="Q12" t="s">
        <v>33</v>
      </c>
      <c r="R12">
        <v>2</v>
      </c>
      <c r="S12">
        <v>1</v>
      </c>
    </row>
    <row r="13" spans="1:19" x14ac:dyDescent="0.35">
      <c r="A13" t="s">
        <v>8</v>
      </c>
      <c r="B13" t="s">
        <v>41</v>
      </c>
      <c r="C13" t="s">
        <v>39</v>
      </c>
      <c r="D13" t="s">
        <v>37</v>
      </c>
      <c r="E13" t="s">
        <v>51</v>
      </c>
      <c r="F13" t="s">
        <v>54</v>
      </c>
      <c r="H13" s="3">
        <f>AVERAGE(H26,H25)</f>
        <v>69945</v>
      </c>
      <c r="I13" s="3">
        <v>60000</v>
      </c>
      <c r="J13" s="3">
        <v>9822061</v>
      </c>
      <c r="K13" s="2"/>
      <c r="L13" s="2"/>
      <c r="M13" s="1">
        <v>0.33</v>
      </c>
      <c r="N13" s="3">
        <v>11576</v>
      </c>
      <c r="O13" s="3">
        <v>152137</v>
      </c>
      <c r="P13" t="s">
        <v>92</v>
      </c>
      <c r="Q13" t="s">
        <v>33</v>
      </c>
      <c r="R13">
        <v>2</v>
      </c>
      <c r="S13">
        <v>1</v>
      </c>
    </row>
    <row r="14" spans="1:19" x14ac:dyDescent="0.35">
      <c r="A14" t="s">
        <v>20</v>
      </c>
      <c r="B14" t="s">
        <v>41</v>
      </c>
      <c r="C14" t="s">
        <v>40</v>
      </c>
      <c r="E14" t="s">
        <v>51</v>
      </c>
      <c r="F14" t="s">
        <v>55</v>
      </c>
      <c r="H14" s="3">
        <v>69000</v>
      </c>
      <c r="I14" s="3">
        <f>AVERAGE(H24:H26)</f>
        <v>69130</v>
      </c>
      <c r="J14" s="3">
        <v>9822061</v>
      </c>
      <c r="K14" s="2"/>
      <c r="L14" s="2"/>
      <c r="M14" s="1">
        <v>0.44</v>
      </c>
      <c r="N14" s="3">
        <v>11687</v>
      </c>
      <c r="O14" s="3">
        <v>179954</v>
      </c>
      <c r="P14" t="s">
        <v>67</v>
      </c>
      <c r="Q14" t="s">
        <v>33</v>
      </c>
      <c r="R14">
        <v>2</v>
      </c>
      <c r="S14">
        <v>1</v>
      </c>
    </row>
    <row r="15" spans="1:19" x14ac:dyDescent="0.35">
      <c r="A15" t="s">
        <v>9</v>
      </c>
      <c r="B15" t="s">
        <v>41</v>
      </c>
      <c r="C15" t="s">
        <v>40</v>
      </c>
      <c r="D15" t="s">
        <v>34</v>
      </c>
      <c r="E15" t="s">
        <v>51</v>
      </c>
      <c r="F15" t="s">
        <v>56</v>
      </c>
      <c r="H15" s="3"/>
      <c r="I15" s="3">
        <v>60000</v>
      </c>
      <c r="J15" s="3">
        <v>9822061</v>
      </c>
      <c r="K15" s="2"/>
      <c r="L15" s="2"/>
      <c r="M15" s="1">
        <v>0.4</v>
      </c>
      <c r="N15" s="3">
        <v>11687</v>
      </c>
      <c r="O15" s="3">
        <v>179954</v>
      </c>
      <c r="P15" t="s">
        <v>93</v>
      </c>
      <c r="Q15" t="s">
        <v>33</v>
      </c>
      <c r="R15">
        <v>2</v>
      </c>
      <c r="S15">
        <v>1</v>
      </c>
    </row>
    <row r="16" spans="1:19" x14ac:dyDescent="0.35">
      <c r="A16" t="s">
        <v>10</v>
      </c>
      <c r="B16" t="s">
        <v>41</v>
      </c>
      <c r="C16" t="s">
        <v>40</v>
      </c>
      <c r="D16" t="s">
        <v>38</v>
      </c>
      <c r="E16" t="s">
        <v>51</v>
      </c>
      <c r="F16" t="s">
        <v>57</v>
      </c>
      <c r="H16" s="3"/>
      <c r="I16" s="3">
        <v>60000</v>
      </c>
      <c r="J16" s="3">
        <v>9822061</v>
      </c>
      <c r="K16" s="2"/>
      <c r="L16" s="2"/>
      <c r="M16" s="1">
        <v>0.48</v>
      </c>
      <c r="N16" s="3">
        <v>11687</v>
      </c>
      <c r="O16" s="3">
        <v>179954</v>
      </c>
      <c r="P16" t="s">
        <v>94</v>
      </c>
      <c r="Q16" t="s">
        <v>33</v>
      </c>
      <c r="R16">
        <v>2</v>
      </c>
      <c r="S16">
        <v>1</v>
      </c>
    </row>
    <row r="17" spans="1:19" x14ac:dyDescent="0.35">
      <c r="A17" t="s">
        <v>11</v>
      </c>
      <c r="B17" t="s">
        <v>41</v>
      </c>
      <c r="C17" t="s">
        <v>40</v>
      </c>
      <c r="D17" t="s">
        <v>36</v>
      </c>
      <c r="E17" t="s">
        <v>51</v>
      </c>
      <c r="F17" t="s">
        <v>58</v>
      </c>
      <c r="H17" s="3">
        <f>AVERAGE(H23:H24)</f>
        <v>67500</v>
      </c>
      <c r="I17" s="3">
        <v>72000</v>
      </c>
      <c r="J17" s="3">
        <v>9822061</v>
      </c>
      <c r="K17" s="2"/>
      <c r="L17" s="2"/>
      <c r="M17" s="1">
        <v>0.48</v>
      </c>
      <c r="N17" s="3">
        <v>11687</v>
      </c>
      <c r="O17" s="3">
        <v>179954</v>
      </c>
      <c r="P17" t="s">
        <v>95</v>
      </c>
      <c r="Q17" t="s">
        <v>33</v>
      </c>
      <c r="R17">
        <v>2</v>
      </c>
      <c r="S17">
        <v>1</v>
      </c>
    </row>
    <row r="18" spans="1:19" x14ac:dyDescent="0.35">
      <c r="A18" t="s">
        <v>98</v>
      </c>
      <c r="B18" t="s">
        <v>41</v>
      </c>
      <c r="C18" t="s">
        <v>39</v>
      </c>
      <c r="D18" t="s">
        <v>35</v>
      </c>
      <c r="E18" t="s">
        <v>47</v>
      </c>
      <c r="F18" t="s">
        <v>98</v>
      </c>
      <c r="H18" s="3"/>
      <c r="I18" s="3">
        <v>21700</v>
      </c>
      <c r="J18" s="3">
        <v>5470314</v>
      </c>
      <c r="K18" s="2">
        <v>33</v>
      </c>
      <c r="L18" s="2">
        <v>266.10000000000002</v>
      </c>
      <c r="M18" s="1"/>
      <c r="N18" s="3">
        <v>11576</v>
      </c>
      <c r="O18" s="3">
        <v>152137</v>
      </c>
      <c r="P18" t="s">
        <v>87</v>
      </c>
      <c r="Q18" t="s">
        <v>33</v>
      </c>
      <c r="R18">
        <v>2</v>
      </c>
      <c r="S18">
        <v>1</v>
      </c>
    </row>
    <row r="19" spans="1:19" x14ac:dyDescent="0.35">
      <c r="A19" t="s">
        <v>14</v>
      </c>
      <c r="B19" t="s">
        <v>41</v>
      </c>
      <c r="C19" t="s">
        <v>39</v>
      </c>
      <c r="D19" t="s">
        <v>35</v>
      </c>
      <c r="E19" t="s">
        <v>51</v>
      </c>
      <c r="F19" t="s">
        <v>50</v>
      </c>
      <c r="H19" s="3">
        <v>41990</v>
      </c>
      <c r="I19" s="3"/>
      <c r="J19" s="3"/>
      <c r="K19" s="2"/>
      <c r="L19" s="2"/>
      <c r="M19" s="1">
        <v>0.25</v>
      </c>
      <c r="N19" s="3"/>
      <c r="O19" s="3">
        <v>152137</v>
      </c>
      <c r="Q19" t="s">
        <v>33</v>
      </c>
      <c r="R19">
        <v>2</v>
      </c>
      <c r="S19">
        <v>1</v>
      </c>
    </row>
    <row r="20" spans="1:19" x14ac:dyDescent="0.35">
      <c r="A20" t="s">
        <v>15</v>
      </c>
      <c r="B20" t="s">
        <v>41</v>
      </c>
      <c r="C20" t="s">
        <v>39</v>
      </c>
      <c r="D20" t="s">
        <v>35</v>
      </c>
      <c r="E20" t="s">
        <v>51</v>
      </c>
      <c r="F20" t="s">
        <v>64</v>
      </c>
      <c r="H20" s="3">
        <v>89990</v>
      </c>
      <c r="I20" s="3"/>
      <c r="J20" s="3"/>
      <c r="K20" s="2"/>
      <c r="L20" s="2"/>
      <c r="M20" s="1">
        <v>0.28000000000000003</v>
      </c>
      <c r="N20" s="3"/>
      <c r="O20" s="3">
        <v>152137</v>
      </c>
      <c r="Q20" t="s">
        <v>33</v>
      </c>
      <c r="R20">
        <v>2</v>
      </c>
      <c r="S20">
        <v>1</v>
      </c>
    </row>
    <row r="21" spans="1:19" x14ac:dyDescent="0.35">
      <c r="A21" t="s">
        <v>16</v>
      </c>
      <c r="B21" t="s">
        <v>41</v>
      </c>
      <c r="C21" t="s">
        <v>39</v>
      </c>
      <c r="D21" t="s">
        <v>35</v>
      </c>
      <c r="E21" t="s">
        <v>51</v>
      </c>
      <c r="F21" t="s">
        <v>65</v>
      </c>
      <c r="H21" s="3">
        <v>32400</v>
      </c>
      <c r="I21" s="3"/>
      <c r="J21" s="3"/>
      <c r="K21" s="2"/>
      <c r="L21" s="2"/>
      <c r="M21" s="1">
        <v>0.3</v>
      </c>
      <c r="N21" s="3"/>
      <c r="O21" s="3">
        <v>152137</v>
      </c>
      <c r="Q21" t="s">
        <v>33</v>
      </c>
      <c r="R21">
        <v>2</v>
      </c>
      <c r="S21">
        <v>1</v>
      </c>
    </row>
    <row r="22" spans="1:19" x14ac:dyDescent="0.35">
      <c r="A22" t="s">
        <v>17</v>
      </c>
      <c r="B22" t="s">
        <v>41</v>
      </c>
      <c r="C22" t="s">
        <v>39</v>
      </c>
      <c r="D22" t="s">
        <v>35</v>
      </c>
      <c r="E22" t="s">
        <v>51</v>
      </c>
      <c r="F22" t="s">
        <v>59</v>
      </c>
      <c r="H22" s="3">
        <v>31000</v>
      </c>
      <c r="I22" s="3">
        <v>29000</v>
      </c>
      <c r="J22" s="3">
        <v>9822061</v>
      </c>
      <c r="K22" s="2"/>
      <c r="L22" s="2"/>
      <c r="M22" s="1">
        <v>0.28000000000000003</v>
      </c>
      <c r="N22" s="3"/>
      <c r="O22" s="3">
        <v>152137</v>
      </c>
      <c r="P22" t="s">
        <v>91</v>
      </c>
      <c r="Q22" t="s">
        <v>33</v>
      </c>
      <c r="R22">
        <v>2</v>
      </c>
      <c r="S22">
        <v>1</v>
      </c>
    </row>
    <row r="23" spans="1:19" x14ac:dyDescent="0.35">
      <c r="A23" t="s">
        <v>29</v>
      </c>
      <c r="B23" t="s">
        <v>41</v>
      </c>
      <c r="C23" t="s">
        <v>40</v>
      </c>
      <c r="D23" t="s">
        <v>36</v>
      </c>
      <c r="E23" t="s">
        <v>51</v>
      </c>
      <c r="F23" t="s">
        <v>60</v>
      </c>
      <c r="H23" s="3"/>
      <c r="I23" s="3"/>
      <c r="J23" s="3"/>
      <c r="K23" s="2"/>
      <c r="L23" s="2"/>
      <c r="M23" s="1">
        <v>0.49</v>
      </c>
      <c r="N23" s="3"/>
      <c r="O23" s="3">
        <v>179954</v>
      </c>
      <c r="Q23" t="s">
        <v>33</v>
      </c>
      <c r="R23">
        <v>2</v>
      </c>
      <c r="S23">
        <v>1</v>
      </c>
    </row>
    <row r="24" spans="1:19" x14ac:dyDescent="0.35">
      <c r="A24" t="s">
        <v>18</v>
      </c>
      <c r="B24" t="s">
        <v>41</v>
      </c>
      <c r="C24" t="s">
        <v>40</v>
      </c>
      <c r="D24" t="s">
        <v>36</v>
      </c>
      <c r="E24" t="s">
        <v>51</v>
      </c>
      <c r="F24" t="s">
        <v>61</v>
      </c>
      <c r="H24" s="3">
        <v>67500</v>
      </c>
      <c r="I24" s="3"/>
      <c r="J24" s="3"/>
      <c r="K24" s="2"/>
      <c r="L24" s="2"/>
      <c r="M24" s="1">
        <v>0.48</v>
      </c>
      <c r="N24" s="3"/>
      <c r="O24" s="3">
        <v>179954</v>
      </c>
      <c r="Q24" t="s">
        <v>33</v>
      </c>
      <c r="R24">
        <v>2</v>
      </c>
      <c r="S24">
        <v>1</v>
      </c>
    </row>
    <row r="25" spans="1:19" x14ac:dyDescent="0.35">
      <c r="A25" t="s">
        <v>19</v>
      </c>
      <c r="B25" t="s">
        <v>41</v>
      </c>
      <c r="C25" t="s">
        <v>39</v>
      </c>
      <c r="D25" t="s">
        <v>37</v>
      </c>
      <c r="E25" t="s">
        <v>51</v>
      </c>
      <c r="F25" t="s">
        <v>62</v>
      </c>
      <c r="H25" s="3">
        <v>39900</v>
      </c>
      <c r="I25" s="3"/>
      <c r="J25" s="3"/>
      <c r="K25" s="2"/>
      <c r="L25" s="2"/>
      <c r="M25" s="1">
        <v>0.27</v>
      </c>
      <c r="N25" s="3"/>
      <c r="O25" s="3">
        <v>179954</v>
      </c>
      <c r="Q25" t="s">
        <v>33</v>
      </c>
      <c r="R25">
        <v>2</v>
      </c>
      <c r="S25">
        <v>1</v>
      </c>
    </row>
    <row r="26" spans="1:19" x14ac:dyDescent="0.35">
      <c r="A26" t="s">
        <v>30</v>
      </c>
      <c r="B26" t="s">
        <v>41</v>
      </c>
      <c r="C26" t="s">
        <v>39</v>
      </c>
      <c r="D26" t="s">
        <v>37</v>
      </c>
      <c r="E26" t="s">
        <v>51</v>
      </c>
      <c r="F26" t="s">
        <v>63</v>
      </c>
      <c r="H26" s="3">
        <v>99990</v>
      </c>
      <c r="I26" s="3"/>
      <c r="J26" s="3"/>
      <c r="K26" s="2"/>
      <c r="L26" s="2"/>
      <c r="N26" s="3"/>
      <c r="O26" s="3"/>
      <c r="Q26" t="s">
        <v>33</v>
      </c>
      <c r="R26">
        <v>2</v>
      </c>
      <c r="S26">
        <v>1</v>
      </c>
    </row>
    <row r="27" spans="1:19" x14ac:dyDescent="0.35">
      <c r="A27" t="s">
        <v>76</v>
      </c>
      <c r="B27" t="s">
        <v>41</v>
      </c>
      <c r="C27" t="s">
        <v>39</v>
      </c>
      <c r="E27" t="s">
        <v>51</v>
      </c>
      <c r="H27" s="3">
        <v>25000</v>
      </c>
      <c r="I27" s="3"/>
      <c r="J27" s="3"/>
      <c r="K27" s="2"/>
      <c r="L27" s="2"/>
      <c r="N27" s="3"/>
      <c r="O27" s="3"/>
      <c r="Q27" t="s">
        <v>33</v>
      </c>
      <c r="R27">
        <v>2</v>
      </c>
      <c r="S27">
        <v>1</v>
      </c>
    </row>
    <row r="28" spans="1:19" x14ac:dyDescent="0.35">
      <c r="A28" t="s">
        <v>77</v>
      </c>
      <c r="B28" t="s">
        <v>41</v>
      </c>
      <c r="C28" t="s">
        <v>39</v>
      </c>
      <c r="E28" t="s">
        <v>51</v>
      </c>
      <c r="H28" s="3">
        <v>30000</v>
      </c>
      <c r="I28" s="3"/>
      <c r="J28" s="3"/>
      <c r="K28" s="2"/>
      <c r="L28" s="2"/>
      <c r="N28" s="3"/>
      <c r="O28" s="3"/>
      <c r="Q28" t="s">
        <v>33</v>
      </c>
      <c r="R28">
        <v>2</v>
      </c>
      <c r="S28">
        <v>1</v>
      </c>
    </row>
    <row r="29" spans="1:19" x14ac:dyDescent="0.35">
      <c r="A29" t="s">
        <v>78</v>
      </c>
      <c r="B29" t="s">
        <v>41</v>
      </c>
      <c r="C29" t="s">
        <v>39</v>
      </c>
      <c r="E29" t="s">
        <v>51</v>
      </c>
      <c r="H29" s="3">
        <v>36000</v>
      </c>
      <c r="I29" s="3"/>
      <c r="J29" s="3"/>
      <c r="K29" s="2"/>
      <c r="L29" s="2"/>
      <c r="N29" s="3"/>
      <c r="O29" s="3"/>
      <c r="Q29" t="s">
        <v>33</v>
      </c>
      <c r="R29">
        <v>2</v>
      </c>
      <c r="S29">
        <v>1</v>
      </c>
    </row>
    <row r="30" spans="1:19" x14ac:dyDescent="0.35">
      <c r="A30" t="s">
        <v>79</v>
      </c>
      <c r="B30" t="s">
        <v>41</v>
      </c>
      <c r="C30" t="s">
        <v>39</v>
      </c>
      <c r="E30" t="s">
        <v>51</v>
      </c>
      <c r="H30" s="3">
        <v>43000</v>
      </c>
      <c r="I30" s="3"/>
      <c r="J30" s="3"/>
      <c r="K30" s="2"/>
      <c r="L30" s="2"/>
      <c r="N30" s="3"/>
      <c r="O30" s="3"/>
      <c r="Q30" t="s">
        <v>33</v>
      </c>
      <c r="R30">
        <v>2</v>
      </c>
      <c r="S30">
        <v>1</v>
      </c>
    </row>
    <row r="31" spans="1:19" x14ac:dyDescent="0.35">
      <c r="A31" t="s">
        <v>80</v>
      </c>
      <c r="B31" t="s">
        <v>41</v>
      </c>
      <c r="C31" t="s">
        <v>39</v>
      </c>
      <c r="E31" t="s">
        <v>51</v>
      </c>
      <c r="H31" s="3">
        <v>51000</v>
      </c>
      <c r="I31" s="3"/>
      <c r="J31" s="3"/>
      <c r="K31" s="2"/>
      <c r="L31" s="2"/>
      <c r="N31" s="3"/>
      <c r="O31" s="3"/>
      <c r="Q31" t="s">
        <v>33</v>
      </c>
      <c r="R31">
        <v>2</v>
      </c>
      <c r="S31">
        <v>1</v>
      </c>
    </row>
    <row r="32" spans="1:19" x14ac:dyDescent="0.35">
      <c r="A32" t="s">
        <v>81</v>
      </c>
      <c r="B32" t="s">
        <v>41</v>
      </c>
      <c r="C32" t="s">
        <v>39</v>
      </c>
      <c r="E32" t="s">
        <v>51</v>
      </c>
      <c r="H32" s="3">
        <v>60000</v>
      </c>
      <c r="I32" s="3"/>
      <c r="J32" s="3"/>
      <c r="K32" s="2"/>
      <c r="L32" s="2"/>
      <c r="N32" s="3"/>
      <c r="O32" s="3"/>
      <c r="Q32" t="s">
        <v>33</v>
      </c>
      <c r="R32">
        <v>2</v>
      </c>
      <c r="S32">
        <v>1</v>
      </c>
    </row>
    <row r="33" spans="1:19" x14ac:dyDescent="0.35">
      <c r="A33" t="s">
        <v>82</v>
      </c>
      <c r="B33" t="s">
        <v>41</v>
      </c>
      <c r="C33" t="s">
        <v>39</v>
      </c>
      <c r="E33" t="s">
        <v>51</v>
      </c>
      <c r="H33" s="3">
        <v>71000</v>
      </c>
      <c r="I33" s="3"/>
      <c r="J33" s="3"/>
      <c r="K33" s="2"/>
      <c r="L33" s="2"/>
      <c r="N33" s="3"/>
      <c r="O33" s="3"/>
      <c r="Q33" t="s">
        <v>33</v>
      </c>
      <c r="R33">
        <v>2</v>
      </c>
      <c r="S33">
        <v>1</v>
      </c>
    </row>
    <row r="34" spans="1:19" x14ac:dyDescent="0.35">
      <c r="A34" t="s">
        <v>83</v>
      </c>
      <c r="B34" t="s">
        <v>41</v>
      </c>
      <c r="C34" t="s">
        <v>39</v>
      </c>
      <c r="E34" t="s">
        <v>51</v>
      </c>
      <c r="H34" s="3">
        <v>85000</v>
      </c>
      <c r="I34" s="3"/>
      <c r="J34" s="3"/>
      <c r="K34" s="2"/>
      <c r="L34" s="2"/>
      <c r="N34" s="3"/>
      <c r="O34" s="3"/>
      <c r="Q34" t="s">
        <v>33</v>
      </c>
      <c r="R34">
        <v>2</v>
      </c>
      <c r="S34">
        <v>1</v>
      </c>
    </row>
    <row r="35" spans="1:19" x14ac:dyDescent="0.35">
      <c r="A35" t="s">
        <v>84</v>
      </c>
      <c r="B35" t="s">
        <v>41</v>
      </c>
      <c r="C35" t="s">
        <v>39</v>
      </c>
      <c r="E35" t="s">
        <v>51</v>
      </c>
      <c r="H35" s="3">
        <v>100000</v>
      </c>
      <c r="I35" s="3"/>
      <c r="J35" s="3"/>
      <c r="K35" s="2"/>
      <c r="L35" s="2"/>
      <c r="N35" s="3"/>
      <c r="O35" s="3"/>
      <c r="Q35" t="s">
        <v>33</v>
      </c>
      <c r="R35">
        <v>2</v>
      </c>
      <c r="S35">
        <v>1</v>
      </c>
    </row>
    <row r="36" spans="1:19" x14ac:dyDescent="0.35">
      <c r="A36" t="s">
        <v>85</v>
      </c>
      <c r="B36" t="s">
        <v>41</v>
      </c>
      <c r="C36" t="s">
        <v>39</v>
      </c>
      <c r="E36" t="s">
        <v>51</v>
      </c>
      <c r="H36" s="3">
        <v>125000</v>
      </c>
      <c r="I36" s="3"/>
      <c r="J36" s="3"/>
      <c r="K36" s="2"/>
      <c r="L36" s="2"/>
      <c r="N36" s="3"/>
      <c r="O36" s="3"/>
      <c r="Q36" t="s">
        <v>33</v>
      </c>
      <c r="R36">
        <v>2</v>
      </c>
      <c r="S36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C.</dc:creator>
  <cp:lastModifiedBy>Steffen Coenen</cp:lastModifiedBy>
  <dcterms:created xsi:type="dcterms:W3CDTF">2015-06-05T18:19:34Z</dcterms:created>
  <dcterms:modified xsi:type="dcterms:W3CDTF">2023-05-23T04:33:28Z</dcterms:modified>
</cp:coreProperties>
</file>