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enjamindrury/Desktop/Reconstruction Data/Scenario4_WindowsClosed90Gimbal/NeRF_Scenario4_WindowsClosed90Gimbal/"/>
    </mc:Choice>
  </mc:AlternateContent>
  <xr:revisionPtr revIDLastSave="0" documentId="13_ncr:1_{5426F486-7FB3-7942-97F2-D2ABF3963E68}" xr6:coauthVersionLast="47" xr6:coauthVersionMax="47" xr10:uidLastSave="{00000000-0000-0000-0000-000000000000}"/>
  <bookViews>
    <workbookView xWindow="940" yWindow="500" windowWidth="31380" windowHeight="21900" xr2:uid="{00000000-000D-0000-FFFF-FFFF00000000}"/>
  </bookViews>
  <sheets>
    <sheet name="Model Quality 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13" i="1" s="1"/>
  <c r="F9" i="1"/>
  <c r="B17" i="1" s="1"/>
  <c r="F8" i="1"/>
  <c r="B16" i="1" s="1"/>
  <c r="F7" i="1"/>
  <c r="B15" i="1" s="1"/>
  <c r="F6" i="1"/>
  <c r="B14" i="1" s="1"/>
  <c r="F4" i="1"/>
  <c r="F3" i="1"/>
  <c r="F2" i="1"/>
  <c r="B12" i="1" l="1"/>
  <c r="B20" i="1" s="1"/>
  <c r="B18" i="1" l="1"/>
</calcChain>
</file>

<file path=xl/sharedStrings.xml><?xml version="1.0" encoding="utf-8"?>
<sst xmlns="http://schemas.openxmlformats.org/spreadsheetml/2006/main" count="32" uniqueCount="26">
  <si>
    <t>Metric</t>
  </si>
  <si>
    <t>Value</t>
  </si>
  <si>
    <t>Good</t>
  </si>
  <si>
    <t>Bad</t>
  </si>
  <si>
    <t>Direction</t>
  </si>
  <si>
    <t>Score (0–100)</t>
  </si>
  <si>
    <t>RMSE (m)</t>
  </si>
  <si>
    <t>lower</t>
  </si>
  <si>
    <t>P95 distance (m)</t>
  </si>
  <si>
    <t>higher</t>
  </si>
  <si>
    <t>ICP RMS (m)</t>
  </si>
  <si>
    <t>Coverage (%)</t>
  </si>
  <si>
    <t>Median spacing (m)</t>
  </si>
  <si>
    <t>Volume rel. error (%)</t>
  </si>
  <si>
    <t>Sub-scores</t>
  </si>
  <si>
    <t>Accuracy (40%)</t>
  </si>
  <si>
    <t>Registration (15%)</t>
  </si>
  <si>
    <t>Coverage (20%)</t>
  </si>
  <si>
    <t>Density/Spacing (10%)</t>
  </si>
  <si>
    <t>Surface Quality (10%)</t>
  </si>
  <si>
    <t>Volume (5%, optional)</t>
  </si>
  <si>
    <t>Overall score (with Volume)</t>
  </si>
  <si>
    <t>Overall score (no Volume)</t>
  </si>
  <si>
    <t>Scale: 0.36405</t>
  </si>
  <si>
    <t>Hit-rate within window (0.05) (%)</t>
  </si>
  <si>
    <t>Mean roughness @ radius 0.05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</si>
</sst>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3" sqref="C3:D3"/>
    </sheetView>
  </sheetViews>
  <sheetFormatPr baseColWidth="10" defaultColWidth="8.83203125" defaultRowHeight="15" x14ac:dyDescent="0.2"/>
  <cols>
    <col min="1" max="1" width="28" customWidth="1"/>
    <col min="2" max="2" width="14" customWidth="1"/>
    <col min="3" max="4" width="10" customWidth="1"/>
    <col min="5" max="5" width="12" customWidth="1"/>
    <col min="6" max="6" width="16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0.12837799999999999</v>
      </c>
      <c r="C2" s="2">
        <v>0.02</v>
      </c>
      <c r="D2" s="2">
        <v>0.2</v>
      </c>
      <c r="E2" s="2" t="s">
        <v>7</v>
      </c>
      <c r="F2" s="2">
        <f>IF(E2="lower",MAX(0,MIN(100,100*((D2-B5)/(D2-C2)))),IF(E2="higher",MAX(0,MIN(100,100*((B5-D2)/(C2-D2)))),""))</f>
        <v>28.594444444444449</v>
      </c>
    </row>
    <row r="3" spans="1:6" x14ac:dyDescent="0.2">
      <c r="A3" s="2" t="s">
        <v>8</v>
      </c>
      <c r="B3" s="2">
        <v>0.21900500000000001</v>
      </c>
      <c r="C3">
        <v>0.01</v>
      </c>
      <c r="D3">
        <v>0.05</v>
      </c>
      <c r="E3" s="2" t="s">
        <v>7</v>
      </c>
      <c r="F3" s="2">
        <f t="shared" ref="F3:F9" si="0">IF(E3="lower",MAX(0,MIN(100,100*((D3-B3)/(D3-C3)))),IF(E3="higher",MAX(0,MIN(100,100*((B3-D3)/(C3-D3)))),""))</f>
        <v>0</v>
      </c>
    </row>
    <row r="4" spans="1:6" x14ac:dyDescent="0.2">
      <c r="A4" s="2" t="s">
        <v>24</v>
      </c>
      <c r="B4" s="2">
        <v>69.97</v>
      </c>
      <c r="C4" s="2">
        <v>90</v>
      </c>
      <c r="D4" s="2">
        <v>50</v>
      </c>
      <c r="E4" s="2" t="s">
        <v>9</v>
      </c>
      <c r="F4" s="2">
        <f t="shared" si="0"/>
        <v>49.924999999999997</v>
      </c>
    </row>
    <row r="5" spans="1:6" x14ac:dyDescent="0.2">
      <c r="A5" s="2" t="s">
        <v>10</v>
      </c>
      <c r="B5" s="2">
        <v>0.14853</v>
      </c>
      <c r="C5" s="2">
        <v>0.01</v>
      </c>
      <c r="D5" s="2">
        <v>0.05</v>
      </c>
      <c r="E5" s="2" t="s">
        <v>7</v>
      </c>
      <c r="F5" s="2">
        <f>IFERROR(
  IF($E5="lower",
     MAX(0,MIN(100,100*(($D5-$B5)/($D5-$C5)))),
     IF($E5="higher",
        MAX(0,MIN(100,100*(($B5-$D5)/($C5-$D5)))),
        ""
     )
  ),
"")</f>
        <v>0</v>
      </c>
    </row>
    <row r="6" spans="1:6" x14ac:dyDescent="0.2">
      <c r="A6" s="2" t="s">
        <v>11</v>
      </c>
      <c r="B6" s="2">
        <v>93</v>
      </c>
      <c r="C6" s="2">
        <v>100</v>
      </c>
      <c r="D6" s="2">
        <v>0</v>
      </c>
      <c r="E6" s="2" t="s">
        <v>9</v>
      </c>
      <c r="F6" s="2">
        <f t="shared" si="0"/>
        <v>93</v>
      </c>
    </row>
    <row r="7" spans="1:6" x14ac:dyDescent="0.2">
      <c r="A7" s="2" t="s">
        <v>12</v>
      </c>
      <c r="B7" s="2">
        <v>1.3100000000000001E-2</v>
      </c>
      <c r="C7" s="2">
        <v>0.02</v>
      </c>
      <c r="D7" s="2">
        <v>0.1</v>
      </c>
      <c r="E7" s="2" t="s">
        <v>7</v>
      </c>
      <c r="F7" s="2">
        <f t="shared" si="0"/>
        <v>100</v>
      </c>
    </row>
    <row r="8" spans="1:6" x14ac:dyDescent="0.2">
      <c r="A8" s="2" t="s">
        <v>25</v>
      </c>
      <c r="B8" s="2">
        <v>3.6229999999999999E-3</v>
      </c>
      <c r="C8" s="2">
        <v>5.0000000000000001E-3</v>
      </c>
      <c r="D8" s="2">
        <v>0.03</v>
      </c>
      <c r="E8" s="2" t="s">
        <v>7</v>
      </c>
      <c r="F8" s="2">
        <f t="shared" si="0"/>
        <v>100</v>
      </c>
    </row>
    <row r="9" spans="1:6" x14ac:dyDescent="0.2">
      <c r="A9" s="2" t="s">
        <v>13</v>
      </c>
      <c r="B9" s="2">
        <v>86</v>
      </c>
      <c r="C9" s="2">
        <v>1</v>
      </c>
      <c r="D9" s="2">
        <v>5</v>
      </c>
      <c r="E9" s="2" t="s">
        <v>7</v>
      </c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3" t="s">
        <v>14</v>
      </c>
      <c r="B11" s="2"/>
      <c r="C11" s="2"/>
      <c r="D11" s="2"/>
      <c r="E11" s="2"/>
      <c r="F11" s="2"/>
    </row>
    <row r="12" spans="1:6" x14ac:dyDescent="0.2">
      <c r="A12" s="2" t="s">
        <v>15</v>
      </c>
      <c r="B12" s="2">
        <f>ROUND(0.5*F2 + 0.3*F3 + 0.2*F4, 2)</f>
        <v>24.28</v>
      </c>
      <c r="C12" s="2"/>
      <c r="D12" s="2"/>
      <c r="E12" s="2"/>
      <c r="F12" s="2"/>
    </row>
    <row r="13" spans="1:6" x14ac:dyDescent="0.2">
      <c r="A13" s="2" t="s">
        <v>16</v>
      </c>
      <c r="B13" s="2">
        <f>ROUND(F5, 2)</f>
        <v>0</v>
      </c>
      <c r="C13" s="2"/>
      <c r="D13" s="2"/>
      <c r="E13" s="2"/>
      <c r="F13" s="2"/>
    </row>
    <row r="14" spans="1:6" x14ac:dyDescent="0.2">
      <c r="A14" s="2" t="s">
        <v>17</v>
      </c>
      <c r="B14" s="2">
        <f>ROUND(F6, 2)</f>
        <v>93</v>
      </c>
      <c r="C14" s="2"/>
      <c r="D14" s="2"/>
      <c r="E14" s="2"/>
      <c r="F14" s="2"/>
    </row>
    <row r="15" spans="1:6" x14ac:dyDescent="0.2">
      <c r="A15" s="2" t="s">
        <v>18</v>
      </c>
      <c r="B15" s="2">
        <f>ROUND(F7, 2)</f>
        <v>100</v>
      </c>
      <c r="C15" s="2"/>
      <c r="D15" s="2"/>
      <c r="E15" s="2"/>
      <c r="F15" s="2"/>
    </row>
    <row r="16" spans="1:6" x14ac:dyDescent="0.2">
      <c r="A16" s="2" t="s">
        <v>19</v>
      </c>
      <c r="B16" s="2">
        <f>ROUND(F8, 2)</f>
        <v>100</v>
      </c>
      <c r="C16" s="2"/>
      <c r="D16" s="2"/>
      <c r="E16" s="2"/>
      <c r="F16" s="2"/>
    </row>
    <row r="17" spans="1:6" x14ac:dyDescent="0.2">
      <c r="A17" s="2" t="s">
        <v>20</v>
      </c>
      <c r="B17" s="2">
        <f>ROUND(F9, 2)</f>
        <v>0</v>
      </c>
      <c r="C17" s="2"/>
      <c r="D17" s="2"/>
      <c r="E17" s="2"/>
      <c r="F17" s="2"/>
    </row>
    <row r="18" spans="1:6" x14ac:dyDescent="0.2">
      <c r="A18" s="2" t="s">
        <v>21</v>
      </c>
      <c r="B18" s="4">
        <f>ROUND(0.4*B12 + 0.15*B13 + 0.2*B14 + 0.1*B15 + 0.1*B16 + 0.05*B17, 2)</f>
        <v>48.31</v>
      </c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22</v>
      </c>
      <c r="B20" s="4">
        <f>ROUND((0.4*B12 + 0.15*B13 + 0.2*B14 + 0.1*B15 + 0.1*B16)/0.95, 2)</f>
        <v>50.85</v>
      </c>
      <c r="C20" s="2"/>
      <c r="D20" s="2"/>
      <c r="E20" s="2"/>
      <c r="F20" s="2"/>
    </row>
    <row r="23" spans="1:6" x14ac:dyDescent="0.2">
      <c r="A23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Quality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Drury</cp:lastModifiedBy>
  <dcterms:created xsi:type="dcterms:W3CDTF">2025-08-14T15:11:38Z</dcterms:created>
  <dcterms:modified xsi:type="dcterms:W3CDTF">2025-08-21T20:22:29Z</dcterms:modified>
</cp:coreProperties>
</file>