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анные" sheetId="1" r:id="rId4"/>
    <sheet state="visible" name="Сводная по сумме в категориях" sheetId="2" r:id="rId5"/>
    <sheet state="visible" name="Регулярные" sheetId="3" r:id="rId6"/>
    <sheet state="visible" name="Визуальный отчет " sheetId="4" r:id="rId7"/>
    <sheet state="visible" name="ДЗ Основы статистики" sheetId="5" r:id="rId8"/>
    <sheet state="visible" name="ДЗ маш. обучение" sheetId="6" r:id="rId9"/>
  </sheets>
  <definedNames>
    <definedName hidden="1" localSheetId="0" name="Z_7E4C0993_E18E_4069_A481_20A04BE231DA_.wvu.FilterData">'Данные'!$A$1:$G$69</definedName>
    <definedName name="SlicerCache_Table_1_Col_6">#N/A</definedName>
  </definedNames>
  <calcPr/>
  <customWorkbookViews>
    <customWorkbookView activeSheetId="0" maximized="1" windowHeight="0" windowWidth="0" guid="{7E4C0993-E18E-4069-A481-20A04BE231DA}" name="Фильтр 1"/>
  </customWorkbookViews>
  <pivotCaches>
    <pivotCache cacheId="0" r:id="rId10"/>
    <pivotCache cacheId="1" r:id="rId11"/>
  </pivotCaches>
  <extLst>
    <ext uri="{46BE6895-7355-4a93-B00E-2C351335B9C9}">
      <x15:slicerCaches>
        <x14:slicerCache r:id="rId12"/>
      </x15:slicerCaches>
    </ext>
  </extLst>
</workbook>
</file>

<file path=xl/sharedStrings.xml><?xml version="1.0" encoding="utf-8"?>
<sst xmlns="http://schemas.openxmlformats.org/spreadsheetml/2006/main" count="386" uniqueCount="108">
  <si>
    <t>Timestamp</t>
  </si>
  <si>
    <t>Месяц</t>
  </si>
  <si>
    <t>Месяц с номером</t>
  </si>
  <si>
    <t xml:space="preserve">Название операции </t>
  </si>
  <si>
    <t>Сумма операции</t>
  </si>
  <si>
    <t>Категория затрат</t>
  </si>
  <si>
    <t>Регулярная трата</t>
  </si>
  <si>
    <t>Январь</t>
  </si>
  <si>
    <t>01 Январь</t>
  </si>
  <si>
    <t>Тройка</t>
  </si>
  <si>
    <t>Авто и транспорт</t>
  </si>
  <si>
    <t>Февраль</t>
  </si>
  <si>
    <t>02 Февраль</t>
  </si>
  <si>
    <t>Март</t>
  </si>
  <si>
    <t>03 Март</t>
  </si>
  <si>
    <t>Апрель</t>
  </si>
  <si>
    <t>04 Апрель</t>
  </si>
  <si>
    <t>Май</t>
  </si>
  <si>
    <t>05 Май</t>
  </si>
  <si>
    <t>Июль</t>
  </si>
  <si>
    <t>07 Июль</t>
  </si>
  <si>
    <t>Июнь</t>
  </si>
  <si>
    <t>07 Июнь</t>
  </si>
  <si>
    <t>Август</t>
  </si>
  <si>
    <t>08 Август</t>
  </si>
  <si>
    <t>Сентябрь</t>
  </si>
  <si>
    <t>09 Сентябрь</t>
  </si>
  <si>
    <t>Октябрь</t>
  </si>
  <si>
    <t>10 Октябрь</t>
  </si>
  <si>
    <t>Ноябрь</t>
  </si>
  <si>
    <t>11 Ноябрь</t>
  </si>
  <si>
    <t>Декабрь</t>
  </si>
  <si>
    <t>12 Декабрь</t>
  </si>
  <si>
    <t>Гитара</t>
  </si>
  <si>
    <t>Дети</t>
  </si>
  <si>
    <t>Мягкая игрушка Кот-батон</t>
  </si>
  <si>
    <t>Кружок гитара</t>
  </si>
  <si>
    <t>Коньяк</t>
  </si>
  <si>
    <t>Еда инапитки</t>
  </si>
  <si>
    <t>Сырок</t>
  </si>
  <si>
    <t>Сыр</t>
  </si>
  <si>
    <t>Гуляшь</t>
  </si>
  <si>
    <t>Филе грудки Индейки 1 кг</t>
  </si>
  <si>
    <t>Фарш</t>
  </si>
  <si>
    <t>Огурцы</t>
  </si>
  <si>
    <t>Мультипликация</t>
  </si>
  <si>
    <t>Образование и Книги</t>
  </si>
  <si>
    <t>Игрок Достоевский Федор</t>
  </si>
  <si>
    <t>Галоши</t>
  </si>
  <si>
    <t>Одежда и аксессуары</t>
  </si>
  <si>
    <t>Стельки для обуви</t>
  </si>
  <si>
    <t>Джинсы</t>
  </si>
  <si>
    <t>Куртка</t>
  </si>
  <si>
    <t xml:space="preserve">Кроссовки </t>
  </si>
  <si>
    <t>Галоши ЖАНЭТ</t>
  </si>
  <si>
    <t>Шапка</t>
  </si>
  <si>
    <t>Домашний интернет</t>
  </si>
  <si>
    <t>Платежи</t>
  </si>
  <si>
    <t>Интернет</t>
  </si>
  <si>
    <t>Оплата ЖКХ</t>
  </si>
  <si>
    <t>ДР ЛЕНА</t>
  </si>
  <si>
    <t>Прочие расходы</t>
  </si>
  <si>
    <t>ДР Володя</t>
  </si>
  <si>
    <t>РД Жена</t>
  </si>
  <si>
    <t>Скинулись на подарки к 8-Марта</t>
  </si>
  <si>
    <t>ДР Леша</t>
  </si>
  <si>
    <t>Подарок на ДР Розы</t>
  </si>
  <si>
    <t>ДР Женя</t>
  </si>
  <si>
    <t>Крышка от брызг</t>
  </si>
  <si>
    <t>Электроника и бытовая техника</t>
  </si>
  <si>
    <t>Наушники</t>
  </si>
  <si>
    <t>Зарядное устройство</t>
  </si>
  <si>
    <t>Стакан с двойными стенками</t>
  </si>
  <si>
    <t>Пауэр Банк</t>
  </si>
  <si>
    <t>Ваккуматор</t>
  </si>
  <si>
    <t>Пакеты для ваккуматора</t>
  </si>
  <si>
    <t>Половник</t>
  </si>
  <si>
    <t>Держатель кухонного инвентаря серии A-Luxstahl кт1094</t>
  </si>
  <si>
    <t>Жидкость для мытья посуды невская косметика САРМА 1000мл Лимон дой-пак</t>
  </si>
  <si>
    <t>Внешний аккумулятор Power Bank</t>
  </si>
  <si>
    <t>Доска разделочная 400х300х12 мм желтая полипропилен</t>
  </si>
  <si>
    <t>SUM of Сумма операции</t>
  </si>
  <si>
    <t>Grand Total</t>
  </si>
  <si>
    <t>Название операции</t>
  </si>
  <si>
    <t>ИСТИНА</t>
  </si>
  <si>
    <t>Пополнение Тройка</t>
  </si>
  <si>
    <t>AVERAGE of Сумма операции</t>
  </si>
  <si>
    <t>MEDIAN of Сумма операции</t>
  </si>
  <si>
    <t>STDEV of Сумма операции</t>
  </si>
  <si>
    <r>
      <rPr>
        <rFont val="Arial"/>
        <color theme="1"/>
      </rPr>
      <t xml:space="preserve">Проверка гипотезы о среднем чеке в категории </t>
    </r>
    <r>
      <rPr>
        <rFont val="Arial"/>
        <b/>
        <color theme="1"/>
        <sz val="14.0"/>
      </rPr>
      <t>ЕДА и напитки</t>
    </r>
  </si>
  <si>
    <t>H0</t>
  </si>
  <si>
    <t>H1</t>
  </si>
  <si>
    <t>!=1000</t>
  </si>
  <si>
    <t>Уровень значимости</t>
  </si>
  <si>
    <t>Степени свободы</t>
  </si>
  <si>
    <t>Среднее выборки</t>
  </si>
  <si>
    <t>Стандартное отклонение выборки</t>
  </si>
  <si>
    <t>Размер выборки</t>
  </si>
  <si>
    <t>t-статистика</t>
  </si>
  <si>
    <t>pvalue</t>
  </si>
  <si>
    <t>Критическое значение</t>
  </si>
  <si>
    <t>ОТКЛОНЯЕМ НУЛЕВУЮ ГИПОТЕЗУ</t>
  </si>
  <si>
    <t>Values</t>
  </si>
  <si>
    <t>VAR of Сумма операции</t>
  </si>
  <si>
    <t>траты в позапрошлом месяце</t>
  </si>
  <si>
    <t>траты в прошлом месяце</t>
  </si>
  <si>
    <t>траты в текущем месяце</t>
  </si>
  <si>
    <t>траты в следующем месяце</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</si>
</sst>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р.-419]#,##0.00"/>
    <numFmt numFmtId="166" formatCode="0.00000000000000000000000"/>
  </numFmts>
  <fonts count="6">
    <font>
      <sz val="10.0"/>
      <color rgb="FF000000"/>
      <name val="Arial"/>
      <scheme val="minor"/>
    </font>
    <font>
      <color theme="1"/>
      <name val="Arial"/>
      <scheme val="minor"/>
    </font>
    <font>
      <color rgb="FF000000"/>
      <name val="Arial"/>
    </font>
    <font>
      <sz val="10.0"/>
      <color theme="1"/>
      <name val="Arial"/>
      <scheme val="minor"/>
    </font>
    <font>
      <color theme="1"/>
      <name val="Arial"/>
    </font>
    <font>
      <color rgb="FFFF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2" xfId="0" applyFont="1" applyNumberFormat="1"/>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2" xfId="0" applyAlignment="1" applyFont="1" applyNumberFormat="1">
      <alignment readingOrder="0"/>
    </xf>
    <xf borderId="0" fillId="2" fontId="2" numFmtId="0" xfId="0" applyAlignment="1" applyFill="1" applyFont="1">
      <alignment horizontal="left" readingOrder="0"/>
    </xf>
    <xf borderId="0" fillId="0" fontId="1" numFmtId="2" xfId="0" applyFont="1" applyNumberFormat="1"/>
    <xf borderId="0" fillId="0" fontId="1" numFmtId="0" xfId="0" applyFont="1"/>
    <xf borderId="0" fillId="0" fontId="3" numFmtId="0" xfId="0" applyFont="1"/>
    <xf borderId="0" fillId="0" fontId="1" numFmtId="165" xfId="0" applyAlignment="1" applyFont="1" applyNumberFormat="1">
      <alignment horizontal="center" vertical="center"/>
    </xf>
    <xf borderId="0" fillId="0" fontId="1" numFmtId="165" xfId="0" applyAlignment="1" applyFont="1" applyNumberFormat="1">
      <alignment horizontal="center"/>
    </xf>
    <xf borderId="0" fillId="0" fontId="1" numFmtId="165" xfId="0" applyAlignment="1" applyFont="1" applyNumberFormat="1">
      <alignment horizontal="center" readingOrder="0" shrinkToFit="0" vertical="center" wrapText="1"/>
    </xf>
    <xf borderId="0" fillId="0" fontId="4" numFmtId="165" xfId="0" applyAlignment="1" applyFont="1" applyNumberFormat="1">
      <alignment vertical="bottom"/>
    </xf>
    <xf borderId="0" fillId="0" fontId="4" numFmtId="4" xfId="0" applyAlignment="1" applyFont="1" applyNumberFormat="1">
      <alignment horizontal="center" readingOrder="0" vertical="bottom"/>
    </xf>
    <xf borderId="0" fillId="0" fontId="4" numFmtId="4" xfId="0" applyAlignment="1" applyFont="1" applyNumberFormat="1">
      <alignment horizontal="center" vertical="bottom"/>
    </xf>
    <xf borderId="0" fillId="0" fontId="4" numFmtId="166" xfId="0" applyAlignment="1" applyFont="1" applyNumberForma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5" numFmtId="165" xfId="0" applyAlignment="1" applyFont="1" applyNumberFormat="1">
      <alignment shrinkToFit="0" vertical="bottom" wrapText="0"/>
    </xf>
    <xf borderId="0" fillId="0" fontId="1" numFmtId="165" xfId="0" applyAlignment="1" applyFont="1" applyNumberFormat="1">
      <alignment horizontal="center" readingOrder="0" vertical="center"/>
    </xf>
    <xf borderId="0" fillId="0" fontId="1" numFmtId="0" xfId="0" applyAlignment="1" applyFont="1">
      <alignment horizontal="center"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2" Type="http://schemas.microsoft.com/office/2007/relationships/slicerCache" Target="slicerCaches/slicerCache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266700</xdr:colOff>
      <xdr:row>0</xdr:row>
      <xdr:rowOff>0</xdr:rowOff>
    </xdr:from>
    <xdr:ext cx="2857500" cy="2857500"/>
    <mc:AlternateContent>
      <mc:Choice Requires="sle15">
        <xdr:graphicFrame>
          <xdr:nvGraphicFramePr>
            <xdr:cNvPr id="1" name="Категория затрат_1"/>
            <xdr:cNvGraphicFramePr/>
          </xdr:nvGraphicFramePr>
          <xdr:xfrm>
            <a:off x="0" y="0"/>
            <a:ext cx="0" cy="0"/>
          </xdr:xfrm>
          <a:graphic>
            <a:graphicData uri="http://schemas.microsoft.com/office/drawing/2010/slicer">
              <x3Unk:slicer name="Категория затрат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169" sheet="Данные"/>
  </cacheSource>
  <cacheFields>
    <cacheField name="Timestamp" numFmtId="164">
      <sharedItems containsDate="1" containsString="0" containsBlank="1">
        <d v="2023-03-27T16:12:26Z"/>
        <d v="2023-03-27T18:32:14Z"/>
        <d v="2023-03-27T16:12:51Z"/>
        <d v="2023-03-27T18:32:35Z"/>
        <d v="2023-03-27T16:13:15Z"/>
        <d v="2023-03-17T16:27:33Z"/>
        <d v="2023-03-27T18:33:37Z"/>
        <d v="2023-03-27T18:35:50Z"/>
        <d v="2023-03-27T16:14:25Z"/>
        <d v="2023-03-27T18:36:33Z"/>
        <d v="2023-03-27T16:15:23Z"/>
        <d v="2023-03-27T18:37:00Z"/>
        <d v="2023-03-27T16:20:06Z"/>
        <d v="2023-03-27T16:20:17Z"/>
        <d v="2023-03-17T14:23:35Z"/>
        <d v="2023-03-27T16:20:38Z"/>
        <d v="2023-03-27T16:20:55Z"/>
        <d v="2023-03-27T16:21:08Z"/>
        <d v="2023-03-17T16:34:16Z"/>
        <d v="2023-03-27T16:03:46Z"/>
        <d v="2023-03-17T15:52:58Z"/>
        <d v="2023-03-27T16:04:06Z"/>
        <d v="2023-03-27T16:04:30Z"/>
        <d v="2023-03-17T16:14:12Z"/>
        <d v="2023-03-27T16:04:57Z"/>
        <d v="2023-03-27T16:05:25Z"/>
        <d v="2023-03-27T16:18:44Z"/>
        <d v="2023-03-27T16:19:03Z"/>
        <d v="2023-03-27T16:19:13Z"/>
        <d v="2023-03-27T16:19:27Z"/>
        <d v="2023-03-27T16:19:42Z"/>
        <d v="2023-03-17T16:29:50Z"/>
        <d v="2023-03-27T16:10:22Z"/>
        <d v="2023-03-17T15:09:17Z"/>
        <d v="2023-03-27T16:10:41Z"/>
        <d v="2023-03-27T16:11:00Z"/>
        <d v="2023-03-27T16:11:32Z"/>
        <d v="2023-03-17T16:26:58Z"/>
        <d v="2023-03-27T16:11:53Z"/>
        <d v="2023-03-17T16:24:43Z"/>
        <d v="2023-03-27T16:09:00Z"/>
        <d v="2023-03-27T16:09:13Z"/>
        <d v="2023-03-17T16:22:45Z"/>
        <d v="2023-03-27T16:09:24Z"/>
        <d v="2023-03-17T16:21:26Z"/>
        <d v="2023-03-27T16:09:39Z"/>
        <d v="2023-03-17T16:20:18Z"/>
        <d v="2023-03-17T16:22:02Z"/>
        <d v="2023-03-27T16:09:50Z"/>
        <d v="2023-03-27T16:06:50Z"/>
        <d v="2023-03-27T16:07:09Z"/>
        <d v="2023-03-27T16:07:34Z"/>
        <d v="2023-03-17T16:23:38Z"/>
        <d v="2023-03-27T16:08:02Z"/>
        <d v="2023-03-17T16:19:24Z"/>
        <d v="2023-03-27T16:08:33Z"/>
        <d v="2023-03-17T16:10:58Z"/>
        <d v="2023-03-27T16:15:48Z"/>
        <d v="2023-03-27T16:16:12Z"/>
        <d v="2023-03-17T16:11:57Z"/>
        <d v="2023-03-27T16:16:48Z"/>
        <d v="2023-03-27T16:17:09Z"/>
        <d v="2023-03-27T16:17:57Z"/>
        <d v="2023-03-27T16:17:30Z"/>
        <d v="2023-03-17T16:28:33Z"/>
        <d v="2023-03-17T16:32:02Z"/>
        <d v="2023-03-17T16:32:45Z"/>
        <d v="2023-03-17T16:33:34Z"/>
        <m/>
      </sharedItems>
    </cacheField>
    <cacheField name="Месяц" numFmtId="0">
      <sharedItems containsBlank="1">
        <s v="Январь"/>
        <s v="Февраль"/>
        <s v="Март"/>
        <s v="Апрель"/>
        <s v="Май"/>
        <s v="Июль"/>
        <s v="Июнь"/>
        <s v="Август"/>
        <s v="Сентябрь"/>
        <s v="Октябрь"/>
        <s v="Ноябрь"/>
        <s v="Декабрь"/>
        <m/>
      </sharedItems>
    </cacheField>
    <cacheField name="Месяц с номером" numFmtId="0">
      <sharedItems containsBlank="1">
        <s v="01 Январь"/>
        <s v="02 Февраль"/>
        <s v="03 Март"/>
        <s v="04 Апрель"/>
        <s v="05 Май"/>
        <s v="07 Июль"/>
        <s v="07 Июнь"/>
        <s v="08 Август"/>
        <s v="09 Сентябрь"/>
        <s v="10 Октябрь"/>
        <s v="11 Ноябрь"/>
        <s v="12 Декабрь"/>
        <m/>
      </sharedItems>
    </cacheField>
    <cacheField name="Название операции " numFmtId="0">
      <sharedItems containsBlank="1">
        <s v="Тройка"/>
        <s v="Гитара"/>
        <s v="Мягкая игрушка Кот-батон"/>
        <s v="Кружок гитара"/>
        <s v="Коньяк"/>
        <s v="Сырок"/>
        <s v="Сыр"/>
        <s v="Гуляшь"/>
        <s v="Филе грудки Индейки 1 кг"/>
        <s v="Фарш"/>
        <s v="Огурцы"/>
        <s v="Мультипликация"/>
        <s v="Игрок Достоевский Федор"/>
        <s v="Галоши"/>
        <s v="Стельки для обуви"/>
        <s v="Джинсы"/>
        <s v="Куртка"/>
        <s v="Кроссовки "/>
        <s v="Галоши ЖАНЭТ"/>
        <s v="Шапка"/>
        <s v="Домашний интернет"/>
        <s v="Интернет"/>
        <s v="Оплата ЖКХ"/>
        <s v="ДР ЛЕНА"/>
        <s v="ДР Володя"/>
        <s v="РД Жена"/>
        <s v="Скинулись на подарки к 8-Марта"/>
        <s v="ДР Леша"/>
        <s v="Подарок на ДР Розы"/>
        <s v="ДР Женя"/>
        <s v="Крышка от брызг"/>
        <s v="Наушники"/>
        <s v="Зарядное устройство"/>
        <s v="Стакан с двойными стенками"/>
        <s v="Пауэр Банк"/>
        <s v="Ваккуматор"/>
        <s v="Пакеты для ваккуматора"/>
        <s v="Половник"/>
        <s v="Держатель кухонного инвентаря серии A-Luxstahl кт1094"/>
        <s v="Жидкость для мытья посуды невская косметика САРМА 1000мл Лимон дой-пак"/>
        <s v="Внешний аккумулятор Power Bank"/>
        <s v="Доска разделочная 400х300х12 мм желтая полипропилен"/>
        <m/>
      </sharedItems>
    </cacheField>
    <cacheField name="Сумма операции" numFmtId="2">
      <sharedItems containsString="0" containsBlank="1" containsNumber="1" containsInteger="1">
        <n v="1200.0"/>
        <n v="9000.0"/>
        <n v="951.0"/>
        <n v="900.0"/>
        <n v="9.0"/>
        <n v="200.0"/>
        <n v="500.0"/>
        <n v="434.0"/>
        <n v="300.0"/>
        <n v="150.0"/>
        <n v="2600.0"/>
        <n v="155.0"/>
        <n v="700.0"/>
        <n v="6000.0"/>
        <n v="3900.0"/>
        <n v="3000.0"/>
        <n v="483.0"/>
        <n v="400.0"/>
        <n v="10000.0"/>
        <n v="5000.0"/>
        <n v="1500.0"/>
        <n v="734.0"/>
        <n v="329.0"/>
        <n v="450.0"/>
        <n v="1000.0"/>
        <n v="249.0"/>
        <n v="1207.0"/>
        <n v="522.0"/>
        <m/>
      </sharedItems>
    </cacheField>
    <cacheField name="Категория затрат" numFmtId="0">
      <sharedItems containsBlank="1">
        <s v="Авто и транспорт"/>
        <s v="Дети"/>
        <s v="Еда инапитки"/>
        <s v="Образование и Книги"/>
        <s v="Одежда и аксессуары"/>
        <s v="Платежи"/>
        <s v="Прочие расходы"/>
        <s v="Электроника и бытовая техника"/>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63" sheet="Данные"/>
  </cacheSource>
  <cacheFields>
    <cacheField name="Timestamp" numFmtId="164">
      <sharedItems containsSemiMixedTypes="0" containsDate="1" containsString="0">
        <d v="2023-03-27T16:12:26Z"/>
        <d v="2023-03-27T18:32:14Z"/>
        <d v="2023-03-27T16:12:51Z"/>
        <d v="2023-03-27T18:32:35Z"/>
        <d v="2023-03-27T16:13:15Z"/>
        <d v="2023-03-17T16:27:33Z"/>
        <d v="2023-03-27T18:33:37Z"/>
        <d v="2023-03-27T18:35:50Z"/>
        <d v="2023-03-27T16:14:25Z"/>
        <d v="2023-03-27T18:36:33Z"/>
        <d v="2023-03-27T16:15:23Z"/>
        <d v="2023-03-27T18:37:00Z"/>
        <d v="2023-03-27T16:20:06Z"/>
        <d v="2023-03-27T16:20:17Z"/>
        <d v="2023-03-17T14:23:35Z"/>
        <d v="2023-03-27T16:20:38Z"/>
        <d v="2023-03-27T16:20:55Z"/>
        <d v="2023-03-27T16:21:08Z"/>
        <d v="2023-03-17T16:34:16Z"/>
        <d v="2023-03-27T16:03:46Z"/>
        <d v="2023-03-17T15:52:58Z"/>
        <d v="2023-03-27T16:04:06Z"/>
        <d v="2023-03-27T16:04:30Z"/>
        <d v="2023-03-17T16:14:12Z"/>
        <d v="2023-03-27T16:04:57Z"/>
        <d v="2023-03-27T16:05:25Z"/>
        <d v="2023-03-27T16:18:44Z"/>
        <d v="2023-03-27T16:19:03Z"/>
        <d v="2023-03-27T16:19:13Z"/>
        <d v="2023-03-27T16:19:27Z"/>
        <d v="2023-03-27T16:19:42Z"/>
        <d v="2023-03-17T16:29:50Z"/>
        <d v="2023-03-27T16:10:22Z"/>
        <d v="2023-03-17T15:09:17Z"/>
        <d v="2023-03-27T16:10:41Z"/>
        <d v="2023-03-27T16:11:00Z"/>
        <d v="2023-03-27T16:11:32Z"/>
        <d v="2023-03-17T16:26:58Z"/>
        <d v="2023-03-27T16:11:53Z"/>
        <d v="2023-03-17T16:24:43Z"/>
        <d v="2023-03-27T16:09:00Z"/>
        <d v="2023-03-27T16:09:13Z"/>
        <d v="2023-03-17T16:22:45Z"/>
        <d v="2023-03-27T16:09:24Z"/>
        <d v="2023-03-17T16:21:26Z"/>
        <d v="2023-03-27T16:09:39Z"/>
        <d v="2023-03-17T16:20:18Z"/>
        <d v="2023-03-17T16:22:02Z"/>
        <d v="2023-03-27T16:09:50Z"/>
        <d v="2023-03-27T16:06:50Z"/>
        <d v="2023-03-27T16:07:09Z"/>
        <d v="2023-03-27T16:07:34Z"/>
        <d v="2023-03-17T16:23:38Z"/>
        <d v="2023-03-27T16:08:02Z"/>
        <d v="2023-03-17T16:19:24Z"/>
        <d v="2023-03-27T16:08:33Z"/>
        <d v="2023-03-17T16:10:58Z"/>
        <d v="2023-03-27T16:15:48Z"/>
        <d v="2023-03-27T16:16:12Z"/>
        <d v="2023-03-17T16:11:57Z"/>
        <d v="2023-03-27T16:16:48Z"/>
        <d v="2023-03-27T16:17:09Z"/>
      </sharedItems>
    </cacheField>
    <cacheField name="Месяц" numFmtId="0">
      <sharedItems>
        <s v="Январь"/>
        <s v="Февраль"/>
        <s v="Март"/>
        <s v="Апрель"/>
        <s v="Май"/>
        <s v="Июль"/>
        <s v="Июнь"/>
        <s v="Август"/>
        <s v="Сентябрь"/>
        <s v="Октябрь"/>
        <s v="Ноябрь"/>
        <s v="Декабрь"/>
      </sharedItems>
    </cacheField>
    <cacheField name="Месяц с номером" numFmtId="0">
      <sharedItems>
        <s v="01 Январь"/>
        <s v="02 Февраль"/>
        <s v="03 Март"/>
        <s v="04 Апрель"/>
        <s v="05 Май"/>
        <s v="07 Июль"/>
        <s v="07 Июнь"/>
        <s v="08 Август"/>
        <s v="09 Сентябрь"/>
        <s v="10 Октябрь"/>
        <s v="11 Ноябрь"/>
        <s v="12 Декабрь"/>
      </sharedItems>
    </cacheField>
    <cacheField name="Название операции " numFmtId="0">
      <sharedItems>
        <s v="Тройка"/>
        <s v="Гитара"/>
        <s v="Мягкая игрушка Кот-батон"/>
        <s v="Кружок гитара"/>
        <s v="Коньяк"/>
        <s v="Сырок"/>
        <s v="Сыр"/>
        <s v="Гуляшь"/>
        <s v="Филе грудки Индейки 1 кг"/>
        <s v="Фарш"/>
        <s v="Огурцы"/>
        <s v="Мультипликация"/>
        <s v="Игрок Достоевский Федор"/>
        <s v="Галоши"/>
        <s v="Стельки для обуви"/>
        <s v="Джинсы"/>
        <s v="Куртка"/>
        <s v="Кроссовки "/>
        <s v="Галоши ЖАНЭТ"/>
        <s v="Шапка"/>
        <s v="Домашний интернет"/>
        <s v="Интернет"/>
        <s v="Оплата ЖКХ"/>
        <s v="ДР ЛЕНА"/>
        <s v="ДР Володя"/>
        <s v="РД Жена"/>
        <s v="Скинулись на подарки к 8-Марта"/>
        <s v="ДР Леша"/>
        <s v="Подарок на ДР Розы"/>
        <s v="ДР Женя"/>
        <s v="Крышка от брызг"/>
        <s v="Наушники"/>
        <s v="Зарядное устройство"/>
        <s v="Стакан с двойными стенками"/>
        <s v="Пауэр Банк"/>
        <s v="Ваккуматор"/>
      </sharedItems>
    </cacheField>
    <cacheField name="Сумма операции" numFmtId="2">
      <sharedItems containsSemiMixedTypes="0" containsString="0" containsNumber="1" containsInteger="1">
        <n v="1200.0"/>
        <n v="9000.0"/>
        <n v="951.0"/>
        <n v="900.0"/>
        <n v="9.0"/>
        <n v="200.0"/>
        <n v="500.0"/>
        <n v="434.0"/>
        <n v="300.0"/>
        <n v="150.0"/>
        <n v="2600.0"/>
        <n v="155.0"/>
        <n v="700.0"/>
        <n v="6000.0"/>
        <n v="3900.0"/>
        <n v="3000.0"/>
        <n v="483.0"/>
        <n v="400.0"/>
        <n v="10000.0"/>
        <n v="5000.0"/>
        <n v="1500.0"/>
        <n v="734.0"/>
        <n v="329.0"/>
      </sharedItems>
    </cacheField>
    <cacheField name="Категория затрат" numFmtId="0">
      <sharedItems>
        <s v="Авто и транспорт"/>
        <s v="Дети"/>
        <s v="Еда инапитки"/>
        <s v="Образование и Книги"/>
        <s v="Одежда и аксессуары"/>
        <s v="Платежи"/>
        <s v="Прочие расходы"/>
        <s v="Электроника и бытовая техника"/>
      </sharedItems>
    </cacheField>
    <cacheField name="Регулярная трата" numFmtId="0">
      <sharedItems containsBlank="1">
        <m/>
        <s v="ЛОЖЬ"/>
        <s v="ИСТИНА"/>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Сводная по сумме в категориях" cacheId="0" dataCaption="" compact="0" compactData="0">
  <location ref="A1:B10" firstHeaderRow="0" firstDataRow="1" firstDataCol="0"/>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Месяц" compact="0" outline="0" multipleItemSelectionAllowed="1" showAll="0">
      <items>
        <item x="0"/>
        <item x="1"/>
        <item x="2"/>
        <item x="3"/>
        <item x="4"/>
        <item x="5"/>
        <item x="6"/>
        <item x="7"/>
        <item x="8"/>
        <item x="9"/>
        <item x="10"/>
        <item x="11"/>
        <item x="12"/>
        <item t="default"/>
      </items>
    </pivotField>
    <pivotField name="Месяц с номером" compact="0" outline="0" multipleItemSelectionAllowed="1" showAll="0">
      <items>
        <item x="0"/>
        <item x="1"/>
        <item x="2"/>
        <item x="3"/>
        <item x="4"/>
        <item x="5"/>
        <item x="6"/>
        <item x="7"/>
        <item x="8"/>
        <item x="9"/>
        <item x="10"/>
        <item x="11"/>
        <item x="12"/>
        <item t="default"/>
      </items>
    </pivotField>
    <pivotField name="Название операции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Сумма операции" dataField="1"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Категория затрат" axis="axisRow" compact="0" outline="0" multipleItemSelectionAllowed="1" showAll="0" sortType="descending">
      <items>
        <item x="0"/>
        <item x="1"/>
        <item x="2"/>
        <item x="3"/>
        <item x="4"/>
        <item x="5"/>
        <item x="6"/>
        <item x="7"/>
        <item x="8"/>
        <item t="default"/>
      </items>
      <autoSortScope>
        <pivotArea>
          <references>
            <reference field="4294967294">
              <x v="0"/>
            </reference>
          </references>
        </pivotArea>
      </autoSortScope>
    </pivotField>
  </pivotFields>
  <rowFields>
    <field x="5"/>
  </rowFields>
  <dataFields>
    <dataField name="SUM of Сумма операции" fld="4" baseField="0"/>
  </dataFields>
</pivotTableDefinition>
</file>

<file path=xl/pivotTables/pivotTable2.xml><?xml version="1.0" encoding="utf-8"?>
<pivotTableDefinition xmlns="http://schemas.openxmlformats.org/spreadsheetml/2006/main" name="ДЗ Основы статистики" cacheId="1" dataCaption="" colGrandTotals="0" compact="0" compactData="0">
  <location ref="A1:I3" firstHeaderRow="0" firstDataRow="0" firstDataCol="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Месяц" compact="0" outline="0" multipleItemSelectionAllowed="1" showAll="0">
      <items>
        <item x="0"/>
        <item x="1"/>
        <item x="2"/>
        <item x="3"/>
        <item x="4"/>
        <item x="5"/>
        <item x="6"/>
        <item x="7"/>
        <item x="8"/>
        <item x="9"/>
        <item x="10"/>
        <item x="11"/>
        <item t="default"/>
      </items>
    </pivotField>
    <pivotField name="Месяц с номером" compact="0" outline="0" multipleItemSelectionAllowed="1" showAll="0">
      <items>
        <item x="0"/>
        <item x="1"/>
        <item x="2"/>
        <item x="3"/>
        <item x="4"/>
        <item x="5"/>
        <item x="6"/>
        <item x="7"/>
        <item x="8"/>
        <item x="9"/>
        <item x="10"/>
        <item x="11"/>
        <item t="default"/>
      </items>
    </pivotField>
    <pivotField name="Название операции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Сумма операции" dataField="1" compact="0" numFmtId="2"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Категория затрат" axis="axisCol" compact="0" outline="0" multipleItemSelectionAllowed="1" showAll="0" sortType="ascending">
      <items>
        <item x="0"/>
        <item x="1"/>
        <item x="2"/>
        <item x="3"/>
        <item x="4"/>
        <item x="5"/>
        <item x="6"/>
        <item x="7"/>
        <item t="default"/>
      </items>
    </pivotField>
    <pivotField name="Регулярная трата" compact="0" outline="0" multipleItemSelectionAllowed="1" showAll="0">
      <items>
        <item x="0"/>
        <item x="1"/>
        <item x="2"/>
        <item t="default"/>
      </items>
    </pivotField>
  </pivotFields>
  <colFields>
    <field x="5"/>
  </colFields>
  <dataFields>
    <dataField name="AVERAGE of Сумма операции" fld="4" subtotal="average" baseField="0"/>
  </dataFields>
</pivotTableDefinition>
</file>

<file path=xl/pivotTables/pivotTable3.xml><?xml version="1.0" encoding="utf-8"?>
<pivotTableDefinition xmlns="http://schemas.openxmlformats.org/spreadsheetml/2006/main" name="ДЗ Основы статистики 2" cacheId="1" dataCaption="" colGrandTotals="0" compact="0" compactData="0">
  <location ref="A7:I9" firstHeaderRow="0" firstDataRow="0" firstDataCol="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Месяц" compact="0" outline="0" multipleItemSelectionAllowed="1" showAll="0">
      <items>
        <item x="0"/>
        <item x="1"/>
        <item x="2"/>
        <item x="3"/>
        <item x="4"/>
        <item x="5"/>
        <item x="6"/>
        <item x="7"/>
        <item x="8"/>
        <item x="9"/>
        <item x="10"/>
        <item x="11"/>
        <item t="default"/>
      </items>
    </pivotField>
    <pivotField name="Месяц с номером" compact="0" outline="0" multipleItemSelectionAllowed="1" showAll="0">
      <items>
        <item x="0"/>
        <item x="1"/>
        <item x="2"/>
        <item x="3"/>
        <item x="4"/>
        <item x="5"/>
        <item x="6"/>
        <item x="7"/>
        <item x="8"/>
        <item x="9"/>
        <item x="10"/>
        <item x="11"/>
        <item t="default"/>
      </items>
    </pivotField>
    <pivotField name="Название операции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Сумма операции" dataField="1" compact="0" numFmtId="2"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Категория затрат" axis="axisCol" compact="0" outline="0" multipleItemSelectionAllowed="1" showAll="0" sortType="ascending">
      <items>
        <item x="0"/>
        <item x="1"/>
        <item x="2"/>
        <item x="3"/>
        <item x="4"/>
        <item x="5"/>
        <item x="6"/>
        <item x="7"/>
        <item t="default"/>
      </items>
    </pivotField>
    <pivotField name="Регулярная трата" compact="0" outline="0" multipleItemSelectionAllowed="1" showAll="0">
      <items>
        <item x="0"/>
        <item x="1"/>
        <item x="2"/>
        <item t="default"/>
      </items>
    </pivotField>
  </pivotFields>
  <colFields>
    <field x="5"/>
  </colFields>
  <dataFields>
    <dataField name="STDEV of Сумма операции" fld="4" subtotal="stdDev" baseField="0"/>
  </dataFields>
</pivotTableDefinition>
</file>

<file path=xl/pivotTables/pivotTable4.xml><?xml version="1.0" encoding="utf-8"?>
<pivotTableDefinition xmlns="http://schemas.openxmlformats.org/spreadsheetml/2006/main" name="ДЗ Основы статистики 3" cacheId="1" dataCaption="" compact="0" compactData="0">
  <location ref="A27:R30" firstHeaderRow="0" firstDataRow="1" firstDataCol="1"/>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Месяц" compact="0" outline="0" multipleItemSelectionAllowed="1" showAll="0">
      <items>
        <item x="0"/>
        <item x="1"/>
        <item x="2"/>
        <item x="3"/>
        <item x="4"/>
        <item x="5"/>
        <item x="6"/>
        <item x="7"/>
        <item x="8"/>
        <item x="9"/>
        <item x="10"/>
        <item x="11"/>
        <item t="default"/>
      </items>
    </pivotField>
    <pivotField name="Месяц с номером" compact="0" outline="0" multipleItemSelectionAllowed="1" showAll="0">
      <items>
        <item x="0"/>
        <item x="1"/>
        <item x="2"/>
        <item x="3"/>
        <item x="4"/>
        <item x="5"/>
        <item x="6"/>
        <item x="7"/>
        <item x="8"/>
        <item x="9"/>
        <item x="10"/>
        <item x="11"/>
        <item t="default"/>
      </items>
    </pivotField>
    <pivotField name="Название операции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Сумма операции" dataField="1" compact="0" numFmtId="2"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Категория затрат" axis="axisCol" compact="0" outline="0" multipleItemSelectionAllowed="1" showAll="0" sortType="ascending">
      <items>
        <item x="0"/>
        <item x="1"/>
        <item x="2"/>
        <item x="3"/>
        <item x="4"/>
        <item x="5"/>
        <item x="6"/>
        <item x="7"/>
        <item t="default"/>
      </items>
    </pivotField>
    <pivotField name="Регулярная трата" compact="0" outline="0" multipleItemSelectionAllowed="1" showAll="0">
      <items>
        <item x="0"/>
        <item x="1"/>
        <item x="2"/>
        <item t="default"/>
      </items>
    </pivotField>
  </pivotFields>
  <colFields>
    <field x="5"/>
    <field x="-2"/>
  </colFields>
  <dataFields>
    <dataField name="VAR of Сумма операции" fld="4" subtotal="var" baseField="0"/>
    <dataField name="AVERAGE of Сумма операции" fld="4"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Категория затрат">
  <x14:extLst>
    <ext uri="{2F2917AC-EB37-4324-AD4E-5DD8C200BD13}">
      <x15:tableSlicerCache tableId="1" column="6"/>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Категория затрат_1" cache="SlicerCache_Table_1_Col_6" caption="Категория затрат" rowHeight="247650"/>
</x14:slicers>
</file>

<file path=xl/tables/table1.xml><?xml version="1.0" encoding="utf-8"?>
<table xmlns="http://schemas.openxmlformats.org/spreadsheetml/2006/main" ref="A1:G69" displayName="Table_1" id="1">
  <autoFilter ref="$A$1:$G$69"/>
  <tableColumns count="7">
    <tableColumn name="Timestamp" id="1"/>
    <tableColumn name="Месяц" id="2"/>
    <tableColumn name="Месяц с номером" id="3"/>
    <tableColumn name="Название операции " id="4"/>
    <tableColumn name="Сумма операции" id="5"/>
    <tableColumn name="Категория затрат" id="6"/>
    <tableColumn name="Регулярная трата"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3" width="21.88"/>
    <col customWidth="1" min="4" max="4" width="62.75"/>
    <col customWidth="1" min="5" max="5" width="14.13"/>
    <col customWidth="1" min="6" max="6" width="25.75"/>
    <col customWidth="1" min="7" max="7" width="18.88"/>
  </cols>
  <sheetData>
    <row r="1">
      <c r="A1" s="1" t="s">
        <v>0</v>
      </c>
      <c r="B1" s="1" t="s">
        <v>1</v>
      </c>
      <c r="C1" s="2" t="s">
        <v>2</v>
      </c>
      <c r="D1" s="1" t="s">
        <v>3</v>
      </c>
      <c r="E1" s="3" t="s">
        <v>4</v>
      </c>
      <c r="F1" s="1" t="s">
        <v>5</v>
      </c>
      <c r="G1" s="4" t="s">
        <v>6</v>
      </c>
    </row>
    <row r="2">
      <c r="A2" s="5">
        <v>45012.6753065625</v>
      </c>
      <c r="B2" s="4" t="s">
        <v>7</v>
      </c>
      <c r="C2" s="6" t="s">
        <v>8</v>
      </c>
      <c r="D2" s="4" t="s">
        <v>9</v>
      </c>
      <c r="E2" s="7">
        <v>1200.0</v>
      </c>
      <c r="F2" s="4" t="s">
        <v>10</v>
      </c>
    </row>
    <row r="3">
      <c r="A3" s="5">
        <v>45012.77239381944</v>
      </c>
      <c r="B3" s="4" t="s">
        <v>11</v>
      </c>
      <c r="C3" s="6" t="s">
        <v>12</v>
      </c>
      <c r="D3" s="4" t="s">
        <v>9</v>
      </c>
      <c r="E3" s="7">
        <v>1200.0</v>
      </c>
      <c r="F3" s="4" t="s">
        <v>10</v>
      </c>
    </row>
    <row r="4">
      <c r="A4" s="5">
        <v>45012.67560047454</v>
      </c>
      <c r="B4" s="4" t="s">
        <v>13</v>
      </c>
      <c r="C4" s="6" t="s">
        <v>14</v>
      </c>
      <c r="D4" s="8" t="s">
        <v>9</v>
      </c>
      <c r="E4" s="7">
        <v>1200.0</v>
      </c>
      <c r="F4" s="4" t="s">
        <v>10</v>
      </c>
    </row>
    <row r="5">
      <c r="A5" s="5">
        <v>45012.77263396991</v>
      </c>
      <c r="B5" s="4" t="s">
        <v>15</v>
      </c>
      <c r="C5" s="6" t="s">
        <v>16</v>
      </c>
      <c r="D5" s="4" t="s">
        <v>9</v>
      </c>
      <c r="E5" s="7">
        <v>1200.0</v>
      </c>
      <c r="F5" s="4" t="s">
        <v>10</v>
      </c>
    </row>
    <row r="6">
      <c r="A6" s="5">
        <v>45012.67587417824</v>
      </c>
      <c r="B6" s="4" t="s">
        <v>17</v>
      </c>
      <c r="C6" s="6" t="s">
        <v>18</v>
      </c>
      <c r="D6" s="8" t="s">
        <v>9</v>
      </c>
      <c r="E6" s="7">
        <v>1200.0</v>
      </c>
      <c r="F6" s="4" t="s">
        <v>10</v>
      </c>
    </row>
    <row r="7">
      <c r="A7" s="5">
        <v>45002.685806215275</v>
      </c>
      <c r="B7" s="4" t="s">
        <v>19</v>
      </c>
      <c r="C7" s="6" t="s">
        <v>20</v>
      </c>
      <c r="D7" s="4" t="s">
        <v>9</v>
      </c>
      <c r="E7" s="7">
        <v>1200.0</v>
      </c>
      <c r="F7" s="4" t="s">
        <v>10</v>
      </c>
      <c r="G7" s="4" t="str">
        <f>IFERROR(VLOOKUP(D7,'Регулярные'!$A$2:$B$6,2,FALSE),"ЛОЖЬ")</f>
        <v>ЛОЖЬ</v>
      </c>
    </row>
    <row r="8">
      <c r="A8" s="5">
        <v>45012.773354282406</v>
      </c>
      <c r="B8" s="4" t="s">
        <v>21</v>
      </c>
      <c r="C8" s="6" t="s">
        <v>22</v>
      </c>
      <c r="D8" s="4" t="s">
        <v>9</v>
      </c>
      <c r="E8" s="7">
        <v>1200.0</v>
      </c>
      <c r="F8" s="4" t="s">
        <v>10</v>
      </c>
    </row>
    <row r="9">
      <c r="A9" s="5">
        <v>45012.774891134264</v>
      </c>
      <c r="B9" s="4" t="s">
        <v>23</v>
      </c>
      <c r="C9" s="6" t="s">
        <v>24</v>
      </c>
      <c r="D9" s="4" t="s">
        <v>9</v>
      </c>
      <c r="E9" s="7">
        <v>1200.0</v>
      </c>
      <c r="F9" s="4" t="s">
        <v>10</v>
      </c>
    </row>
    <row r="10">
      <c r="A10" s="5">
        <v>45012.67668736111</v>
      </c>
      <c r="B10" s="4" t="s">
        <v>25</v>
      </c>
      <c r="C10" s="6" t="s">
        <v>26</v>
      </c>
      <c r="D10" s="4" t="s">
        <v>9</v>
      </c>
      <c r="E10" s="7">
        <v>1200.0</v>
      </c>
      <c r="F10" s="4" t="s">
        <v>10</v>
      </c>
    </row>
    <row r="11">
      <c r="A11" s="5">
        <v>45012.77539200231</v>
      </c>
      <c r="B11" s="4" t="s">
        <v>27</v>
      </c>
      <c r="C11" s="6" t="s">
        <v>28</v>
      </c>
      <c r="D11" s="4" t="s">
        <v>9</v>
      </c>
      <c r="E11" s="7">
        <v>1200.0</v>
      </c>
      <c r="F11" s="4" t="s">
        <v>10</v>
      </c>
    </row>
    <row r="12">
      <c r="A12" s="5">
        <v>45012.677351562495</v>
      </c>
      <c r="B12" s="4" t="s">
        <v>29</v>
      </c>
      <c r="C12" s="6" t="s">
        <v>30</v>
      </c>
      <c r="D12" s="4" t="s">
        <v>9</v>
      </c>
      <c r="E12" s="7">
        <v>1200.0</v>
      </c>
      <c r="F12" s="4" t="s">
        <v>10</v>
      </c>
    </row>
    <row r="13">
      <c r="A13" s="5">
        <v>45012.77570525463</v>
      </c>
      <c r="B13" s="4" t="s">
        <v>31</v>
      </c>
      <c r="C13" s="6" t="s">
        <v>32</v>
      </c>
      <c r="D13" s="4" t="s">
        <v>9</v>
      </c>
      <c r="E13" s="7">
        <v>1200.0</v>
      </c>
      <c r="F13" s="4" t="s">
        <v>10</v>
      </c>
    </row>
    <row r="14">
      <c r="A14" s="5">
        <v>45012.68063162037</v>
      </c>
      <c r="B14" s="4" t="s">
        <v>7</v>
      </c>
      <c r="C14" s="6" t="s">
        <v>8</v>
      </c>
      <c r="D14" s="4" t="s">
        <v>33</v>
      </c>
      <c r="E14" s="7">
        <v>9000.0</v>
      </c>
      <c r="F14" s="4" t="s">
        <v>34</v>
      </c>
    </row>
    <row r="15">
      <c r="A15" s="5">
        <v>45012.68075300926</v>
      </c>
      <c r="B15" s="4" t="s">
        <v>11</v>
      </c>
      <c r="C15" s="6" t="s">
        <v>12</v>
      </c>
      <c r="D15" s="4" t="s">
        <v>33</v>
      </c>
      <c r="E15" s="7">
        <v>9000.0</v>
      </c>
      <c r="F15" s="4" t="s">
        <v>34</v>
      </c>
    </row>
    <row r="16">
      <c r="A16" s="5">
        <v>45002.599717997684</v>
      </c>
      <c r="B16" s="4" t="s">
        <v>11</v>
      </c>
      <c r="C16" s="6" t="s">
        <v>12</v>
      </c>
      <c r="D16" s="4" t="s">
        <v>35</v>
      </c>
      <c r="E16" s="7">
        <v>951.0</v>
      </c>
      <c r="F16" s="4" t="s">
        <v>34</v>
      </c>
      <c r="G16" s="4" t="str">
        <f>IFERROR(VLOOKUP(D16,'Регулярные'!$A$2:$B$6,2,FALSE),"ЛОЖЬ")</f>
        <v>ЛОЖЬ</v>
      </c>
    </row>
    <row r="17">
      <c r="A17" s="5">
        <v>45012.68100237269</v>
      </c>
      <c r="B17" s="4" t="s">
        <v>13</v>
      </c>
      <c r="C17" s="6" t="s">
        <v>14</v>
      </c>
      <c r="D17" s="4" t="s">
        <v>33</v>
      </c>
      <c r="E17" s="7">
        <v>9000.0</v>
      </c>
      <c r="F17" s="4" t="s">
        <v>34</v>
      </c>
    </row>
    <row r="18">
      <c r="A18" s="5">
        <v>45012.681192511576</v>
      </c>
      <c r="B18" s="4" t="s">
        <v>15</v>
      </c>
      <c r="C18" s="6" t="s">
        <v>16</v>
      </c>
      <c r="D18" s="4" t="s">
        <v>33</v>
      </c>
      <c r="E18" s="7">
        <v>9000.0</v>
      </c>
      <c r="F18" s="4" t="s">
        <v>34</v>
      </c>
    </row>
    <row r="19">
      <c r="A19" s="5">
        <v>45012.68134818287</v>
      </c>
      <c r="B19" s="4" t="s">
        <v>17</v>
      </c>
      <c r="C19" s="6" t="s">
        <v>18</v>
      </c>
      <c r="D19" s="4" t="s">
        <v>33</v>
      </c>
      <c r="E19" s="7">
        <v>9000.0</v>
      </c>
      <c r="F19" s="4" t="s">
        <v>34</v>
      </c>
    </row>
    <row r="20">
      <c r="A20" s="5">
        <v>45002.690468796296</v>
      </c>
      <c r="B20" s="4" t="s">
        <v>31</v>
      </c>
      <c r="C20" s="6" t="s">
        <v>32</v>
      </c>
      <c r="D20" s="4" t="s">
        <v>36</v>
      </c>
      <c r="E20" s="7">
        <v>9000.0</v>
      </c>
      <c r="F20" s="4" t="s">
        <v>34</v>
      </c>
      <c r="G20" s="4" t="str">
        <f>IFERROR(VLOOKUP(D20,'Регулярные'!$A$2:$B$6,2,FALSE),"ЛОЖЬ")</f>
        <v>ИСТИНА</v>
      </c>
    </row>
    <row r="21">
      <c r="A21" s="5">
        <v>45012.66928869213</v>
      </c>
      <c r="B21" s="4" t="s">
        <v>7</v>
      </c>
      <c r="C21" s="6" t="s">
        <v>8</v>
      </c>
      <c r="D21" s="4" t="s">
        <v>37</v>
      </c>
      <c r="E21" s="7">
        <v>900.0</v>
      </c>
      <c r="F21" s="4" t="s">
        <v>38</v>
      </c>
    </row>
    <row r="22">
      <c r="A22" s="5">
        <v>45002.66179371528</v>
      </c>
      <c r="B22" s="4" t="s">
        <v>7</v>
      </c>
      <c r="C22" s="6" t="s">
        <v>8</v>
      </c>
      <c r="D22" s="4" t="s">
        <v>39</v>
      </c>
      <c r="E22" s="7">
        <v>9.0</v>
      </c>
      <c r="F22" s="4" t="s">
        <v>38</v>
      </c>
      <c r="G22" s="4" t="str">
        <f>IFERROR(VLOOKUP(D22,'Регулярные'!$A$2:$B$6,2,FALSE),"ЛОЖЬ")</f>
        <v>ЛОЖЬ</v>
      </c>
    </row>
    <row r="23">
      <c r="A23" s="5">
        <v>45012.66951541667</v>
      </c>
      <c r="B23" s="4" t="s">
        <v>11</v>
      </c>
      <c r="C23" s="6" t="s">
        <v>12</v>
      </c>
      <c r="D23" s="4" t="s">
        <v>40</v>
      </c>
      <c r="E23" s="7">
        <v>200.0</v>
      </c>
      <c r="F23" s="4" t="s">
        <v>38</v>
      </c>
    </row>
    <row r="24">
      <c r="A24" s="5">
        <v>45012.66979892361</v>
      </c>
      <c r="B24" s="4" t="s">
        <v>13</v>
      </c>
      <c r="C24" s="6" t="s">
        <v>14</v>
      </c>
      <c r="D24" s="4" t="s">
        <v>41</v>
      </c>
      <c r="E24" s="7">
        <v>500.0</v>
      </c>
      <c r="F24" s="4" t="s">
        <v>38</v>
      </c>
    </row>
    <row r="25">
      <c r="A25" s="5">
        <v>45002.676532673606</v>
      </c>
      <c r="B25" s="4" t="s">
        <v>13</v>
      </c>
      <c r="C25" s="6" t="s">
        <v>14</v>
      </c>
      <c r="D25" s="4" t="s">
        <v>42</v>
      </c>
      <c r="E25" s="7">
        <v>434.0</v>
      </c>
      <c r="F25" s="4" t="s">
        <v>38</v>
      </c>
      <c r="G25" s="4" t="str">
        <f>IFERROR(VLOOKUP(D25,'Регулярные'!$A$2:$B$6,2,FALSE),"ЛОЖЬ")</f>
        <v>ИСТИНА</v>
      </c>
    </row>
    <row r="26">
      <c r="A26" s="5">
        <v>45012.670114085646</v>
      </c>
      <c r="B26" s="4" t="s">
        <v>15</v>
      </c>
      <c r="C26" s="6" t="s">
        <v>16</v>
      </c>
      <c r="D26" s="4" t="s">
        <v>43</v>
      </c>
      <c r="E26" s="7">
        <v>300.0</v>
      </c>
      <c r="F26" s="4" t="s">
        <v>38</v>
      </c>
    </row>
    <row r="27">
      <c r="A27" s="5">
        <v>45012.6704365162</v>
      </c>
      <c r="B27" s="4" t="s">
        <v>17</v>
      </c>
      <c r="C27" s="6" t="s">
        <v>18</v>
      </c>
      <c r="D27" s="4" t="s">
        <v>44</v>
      </c>
      <c r="E27" s="7">
        <v>150.0</v>
      </c>
      <c r="F27" s="4" t="s">
        <v>38</v>
      </c>
    </row>
    <row r="28">
      <c r="A28" s="5">
        <v>45012.67968342593</v>
      </c>
      <c r="B28" s="4" t="s">
        <v>7</v>
      </c>
      <c r="C28" s="6" t="s">
        <v>8</v>
      </c>
      <c r="D28" s="4" t="s">
        <v>45</v>
      </c>
      <c r="E28" s="7">
        <v>2600.0</v>
      </c>
      <c r="F28" s="4" t="s">
        <v>46</v>
      </c>
    </row>
    <row r="29">
      <c r="A29" s="5">
        <v>45012.67989954861</v>
      </c>
      <c r="B29" s="4" t="s">
        <v>11</v>
      </c>
      <c r="C29" s="6" t="s">
        <v>12</v>
      </c>
      <c r="D29" s="4" t="s">
        <v>45</v>
      </c>
      <c r="E29" s="7">
        <v>2600.0</v>
      </c>
      <c r="F29" s="4" t="s">
        <v>46</v>
      </c>
    </row>
    <row r="30">
      <c r="A30" s="5">
        <v>45012.680022546294</v>
      </c>
      <c r="B30" s="4" t="s">
        <v>13</v>
      </c>
      <c r="C30" s="6" t="s">
        <v>14</v>
      </c>
      <c r="D30" s="4" t="s">
        <v>45</v>
      </c>
      <c r="E30" s="7">
        <v>2600.0</v>
      </c>
      <c r="F30" s="4" t="s">
        <v>46</v>
      </c>
    </row>
    <row r="31">
      <c r="A31" s="5">
        <v>45012.68017402777</v>
      </c>
      <c r="B31" s="4" t="s">
        <v>15</v>
      </c>
      <c r="C31" s="6" t="s">
        <v>16</v>
      </c>
      <c r="D31" s="4" t="s">
        <v>45</v>
      </c>
      <c r="E31" s="7">
        <v>2600.0</v>
      </c>
      <c r="F31" s="4" t="s">
        <v>46</v>
      </c>
    </row>
    <row r="32">
      <c r="A32" s="5">
        <v>45012.68035190972</v>
      </c>
      <c r="B32" s="4" t="s">
        <v>17</v>
      </c>
      <c r="C32" s="6" t="s">
        <v>18</v>
      </c>
      <c r="D32" s="4" t="s">
        <v>45</v>
      </c>
      <c r="E32" s="7">
        <v>2600.0</v>
      </c>
      <c r="F32" s="4" t="s">
        <v>46</v>
      </c>
    </row>
    <row r="33">
      <c r="A33" s="5">
        <v>45002.68738969907</v>
      </c>
      <c r="B33" s="4" t="s">
        <v>23</v>
      </c>
      <c r="C33" s="6" t="s">
        <v>24</v>
      </c>
      <c r="D33" s="4" t="s">
        <v>47</v>
      </c>
      <c r="E33" s="7">
        <v>155.0</v>
      </c>
      <c r="F33" s="4" t="s">
        <v>46</v>
      </c>
      <c r="G33" s="4" t="str">
        <f>IFERROR(VLOOKUP(D33,'Регулярные'!$A$2:$B$6,2,FALSE),"ЛОЖЬ")</f>
        <v>ЛОЖЬ</v>
      </c>
    </row>
    <row r="34">
      <c r="A34" s="5">
        <v>45012.67386645833</v>
      </c>
      <c r="B34" s="4" t="s">
        <v>7</v>
      </c>
      <c r="C34" s="6" t="s">
        <v>8</v>
      </c>
      <c r="D34" s="4" t="s">
        <v>48</v>
      </c>
      <c r="E34" s="7">
        <v>300.0</v>
      </c>
      <c r="F34" s="4" t="s">
        <v>49</v>
      </c>
    </row>
    <row r="35">
      <c r="A35" s="5">
        <v>45002.63145043982</v>
      </c>
      <c r="B35" s="4" t="s">
        <v>7</v>
      </c>
      <c r="C35" s="6" t="s">
        <v>8</v>
      </c>
      <c r="D35" s="4" t="s">
        <v>50</v>
      </c>
      <c r="E35" s="7">
        <v>700.0</v>
      </c>
      <c r="F35" s="4" t="s">
        <v>49</v>
      </c>
      <c r="G35" s="4" t="str">
        <f>IFERROR(VLOOKUP(D35,'Регулярные'!$A$2:$B$6,2,FALSE),"ЛОЖЬ")</f>
        <v>ЛОЖЬ</v>
      </c>
    </row>
    <row r="36">
      <c r="A36" s="5">
        <v>45012.6740899537</v>
      </c>
      <c r="B36" s="4" t="s">
        <v>11</v>
      </c>
      <c r="C36" s="6" t="s">
        <v>12</v>
      </c>
      <c r="D36" s="4" t="s">
        <v>51</v>
      </c>
      <c r="E36" s="7">
        <v>6000.0</v>
      </c>
      <c r="F36" s="4" t="s">
        <v>49</v>
      </c>
    </row>
    <row r="37">
      <c r="A37" s="5">
        <v>45012.67431511574</v>
      </c>
      <c r="B37" s="4" t="s">
        <v>13</v>
      </c>
      <c r="C37" s="6" t="s">
        <v>14</v>
      </c>
      <c r="D37" s="4" t="s">
        <v>52</v>
      </c>
      <c r="E37" s="7">
        <v>3900.0</v>
      </c>
      <c r="F37" s="4" t="s">
        <v>49</v>
      </c>
    </row>
    <row r="38">
      <c r="A38" s="5">
        <v>45012.67468347222</v>
      </c>
      <c r="B38" s="4" t="s">
        <v>15</v>
      </c>
      <c r="C38" s="6" t="s">
        <v>16</v>
      </c>
      <c r="D38" s="4" t="s">
        <v>53</v>
      </c>
      <c r="E38" s="7">
        <v>3000.0</v>
      </c>
      <c r="F38" s="4" t="s">
        <v>49</v>
      </c>
    </row>
    <row r="39">
      <c r="A39" s="5">
        <v>45002.68539775463</v>
      </c>
      <c r="B39" s="4" t="s">
        <v>17</v>
      </c>
      <c r="C39" s="6" t="s">
        <v>18</v>
      </c>
      <c r="D39" s="4" t="s">
        <v>54</v>
      </c>
      <c r="E39" s="7">
        <v>483.0</v>
      </c>
      <c r="F39" s="4" t="s">
        <v>49</v>
      </c>
      <c r="G39" s="4" t="str">
        <f>IFERROR(VLOOKUP(D39,'Регулярные'!$A$2:$B$6,2,FALSE),"ЛОЖЬ")</f>
        <v>ЛОЖЬ</v>
      </c>
    </row>
    <row r="40">
      <c r="A40" s="5">
        <v>45012.67492027778</v>
      </c>
      <c r="B40" s="4" t="s">
        <v>17</v>
      </c>
      <c r="C40" s="6" t="s">
        <v>18</v>
      </c>
      <c r="D40" s="4" t="s">
        <v>55</v>
      </c>
      <c r="E40" s="7">
        <v>900.0</v>
      </c>
      <c r="F40" s="4" t="s">
        <v>49</v>
      </c>
    </row>
    <row r="41">
      <c r="A41" s="5">
        <v>45002.68383184027</v>
      </c>
      <c r="B41" s="4" t="s">
        <v>7</v>
      </c>
      <c r="C41" s="6" t="s">
        <v>8</v>
      </c>
      <c r="D41" s="4" t="s">
        <v>56</v>
      </c>
      <c r="E41" s="7">
        <v>400.0</v>
      </c>
      <c r="F41" s="4" t="s">
        <v>57</v>
      </c>
      <c r="G41" s="4" t="str">
        <f>IFERROR(VLOOKUP(D41,'Регулярные'!$A$2:$B$6,2,FALSE),"ЛОЖЬ")</f>
        <v>ИСТИНА</v>
      </c>
    </row>
    <row r="42">
      <c r="A42" s="5">
        <v>45012.672922592596</v>
      </c>
      <c r="B42" s="4" t="s">
        <v>7</v>
      </c>
      <c r="C42" s="6" t="s">
        <v>8</v>
      </c>
      <c r="D42" s="4" t="s">
        <v>58</v>
      </c>
      <c r="E42" s="7">
        <v>300.0</v>
      </c>
      <c r="F42" s="4" t="s">
        <v>57</v>
      </c>
    </row>
    <row r="43">
      <c r="A43" s="5">
        <v>45012.673078645836</v>
      </c>
      <c r="B43" s="4" t="s">
        <v>11</v>
      </c>
      <c r="C43" s="6" t="s">
        <v>12</v>
      </c>
      <c r="D43" s="4" t="s">
        <v>58</v>
      </c>
      <c r="E43" s="7">
        <v>300.0</v>
      </c>
      <c r="F43" s="4" t="s">
        <v>57</v>
      </c>
    </row>
    <row r="44">
      <c r="A44" s="5">
        <v>45002.6824700463</v>
      </c>
      <c r="B44" s="4" t="s">
        <v>11</v>
      </c>
      <c r="C44" s="6" t="s">
        <v>12</v>
      </c>
      <c r="D44" s="4" t="s">
        <v>59</v>
      </c>
      <c r="E44" s="7">
        <v>10000.0</v>
      </c>
      <c r="F44" s="4" t="s">
        <v>57</v>
      </c>
      <c r="G44" s="4" t="str">
        <f>IFERROR(VLOOKUP(D44,'Регулярные'!$A$2:$B$6,2,FALSE),"ЛОЖЬ")</f>
        <v>ИСТИНА</v>
      </c>
    </row>
    <row r="45">
      <c r="A45" s="5">
        <v>45012.67319909722</v>
      </c>
      <c r="B45" s="4" t="s">
        <v>13</v>
      </c>
      <c r="C45" s="6" t="s">
        <v>14</v>
      </c>
      <c r="D45" s="4" t="s">
        <v>58</v>
      </c>
      <c r="E45" s="7">
        <v>300.0</v>
      </c>
      <c r="F45" s="4" t="s">
        <v>57</v>
      </c>
    </row>
    <row r="46">
      <c r="A46" s="5">
        <v>45002.68156171296</v>
      </c>
      <c r="B46" s="4" t="s">
        <v>13</v>
      </c>
      <c r="C46" s="6" t="s">
        <v>14</v>
      </c>
      <c r="D46" s="4" t="s">
        <v>59</v>
      </c>
      <c r="E46" s="7">
        <v>10000.0</v>
      </c>
      <c r="F46" s="4" t="s">
        <v>57</v>
      </c>
      <c r="G46" s="4" t="str">
        <f>IFERROR(VLOOKUP(D46,'Регулярные'!$A$2:$B$6,2,FALSE),"ЛОЖЬ")</f>
        <v>ИСТИНА</v>
      </c>
    </row>
    <row r="47">
      <c r="A47" s="5">
        <v>45012.67337199074</v>
      </c>
      <c r="B47" s="4" t="s">
        <v>15</v>
      </c>
      <c r="C47" s="6" t="s">
        <v>16</v>
      </c>
      <c r="D47" s="4" t="s">
        <v>58</v>
      </c>
      <c r="E47" s="7">
        <v>300.0</v>
      </c>
      <c r="F47" s="4" t="s">
        <v>57</v>
      </c>
    </row>
    <row r="48">
      <c r="A48" s="5">
        <v>45002.68076809028</v>
      </c>
      <c r="B48" s="4" t="s">
        <v>15</v>
      </c>
      <c r="C48" s="6" t="s">
        <v>16</v>
      </c>
      <c r="D48" s="4" t="s">
        <v>59</v>
      </c>
      <c r="E48" s="7">
        <v>10000.0</v>
      </c>
      <c r="F48" s="4" t="s">
        <v>57</v>
      </c>
      <c r="G48" s="4" t="str">
        <f>IFERROR(VLOOKUP(D48,'Регулярные'!$A$2:$B$6,2,FALSE),"ЛОЖЬ")</f>
        <v>ИСТИНА</v>
      </c>
    </row>
    <row r="49">
      <c r="A49" s="5">
        <v>45002.681977326385</v>
      </c>
      <c r="B49" s="4" t="s">
        <v>15</v>
      </c>
      <c r="C49" s="6" t="s">
        <v>16</v>
      </c>
      <c r="D49" s="4" t="s">
        <v>59</v>
      </c>
      <c r="E49" s="7">
        <v>10000.0</v>
      </c>
      <c r="F49" s="4" t="s">
        <v>57</v>
      </c>
      <c r="G49" s="4" t="str">
        <f>IFERROR(VLOOKUP(D49,'Регулярные'!$A$2:$B$6,2,FALSE),"ЛОЖЬ")</f>
        <v>ИСТИНА</v>
      </c>
    </row>
    <row r="50">
      <c r="A50" s="5">
        <v>45012.67350575232</v>
      </c>
      <c r="B50" s="4" t="s">
        <v>17</v>
      </c>
      <c r="C50" s="6" t="s">
        <v>18</v>
      </c>
      <c r="D50" s="4" t="s">
        <v>58</v>
      </c>
      <c r="E50" s="7">
        <v>300.0</v>
      </c>
      <c r="F50" s="4" t="s">
        <v>57</v>
      </c>
    </row>
    <row r="51">
      <c r="A51" s="5">
        <v>45012.671418784725</v>
      </c>
      <c r="B51" s="4" t="s">
        <v>7</v>
      </c>
      <c r="C51" s="6" t="s">
        <v>8</v>
      </c>
      <c r="D51" s="4" t="s">
        <v>60</v>
      </c>
      <c r="E51" s="7">
        <v>500.0</v>
      </c>
      <c r="F51" s="4" t="s">
        <v>61</v>
      </c>
    </row>
    <row r="52">
      <c r="A52" s="5">
        <v>45012.67163943287</v>
      </c>
      <c r="B52" s="4" t="s">
        <v>11</v>
      </c>
      <c r="C52" s="6" t="s">
        <v>12</v>
      </c>
      <c r="D52" s="4" t="s">
        <v>62</v>
      </c>
      <c r="E52" s="7">
        <v>500.0</v>
      </c>
      <c r="F52" s="4" t="s">
        <v>61</v>
      </c>
    </row>
    <row r="53">
      <c r="A53" s="5">
        <v>45012.67192141204</v>
      </c>
      <c r="B53" s="4" t="s">
        <v>13</v>
      </c>
      <c r="C53" s="6" t="s">
        <v>14</v>
      </c>
      <c r="D53" s="4" t="s">
        <v>63</v>
      </c>
      <c r="E53" s="7">
        <v>5000.0</v>
      </c>
      <c r="F53" s="4" t="s">
        <v>61</v>
      </c>
    </row>
    <row r="54">
      <c r="A54" s="5">
        <v>45002.683088969905</v>
      </c>
      <c r="B54" s="4" t="s">
        <v>13</v>
      </c>
      <c r="C54" s="6" t="s">
        <v>14</v>
      </c>
      <c r="D54" s="4" t="s">
        <v>64</v>
      </c>
      <c r="E54" s="7">
        <v>1500.0</v>
      </c>
      <c r="F54" s="4" t="s">
        <v>61</v>
      </c>
      <c r="G54" s="4" t="str">
        <f>IFERROR(VLOOKUP(D54,'Регулярные'!$A$2:$B$6,2,FALSE),"ЛОЖЬ")</f>
        <v>ЛОЖЬ</v>
      </c>
    </row>
    <row r="55">
      <c r="A55" s="5">
        <v>45012.67224767361</v>
      </c>
      <c r="B55" s="4" t="s">
        <v>15</v>
      </c>
      <c r="C55" s="6" t="s">
        <v>16</v>
      </c>
      <c r="D55" s="4" t="s">
        <v>65</v>
      </c>
      <c r="E55" s="7">
        <v>500.0</v>
      </c>
      <c r="F55" s="4" t="s">
        <v>61</v>
      </c>
    </row>
    <row r="56">
      <c r="A56" s="5">
        <v>45002.680141006946</v>
      </c>
      <c r="B56" s="4" t="s">
        <v>15</v>
      </c>
      <c r="C56" s="6" t="s">
        <v>16</v>
      </c>
      <c r="D56" s="4" t="s">
        <v>66</v>
      </c>
      <c r="E56" s="7">
        <v>1500.0</v>
      </c>
      <c r="F56" s="4" t="s">
        <v>61</v>
      </c>
      <c r="G56" s="4" t="str">
        <f>IFERROR(VLOOKUP(D56,'Регулярные'!$A$2:$B$6,2,FALSE),"ЛОЖЬ")</f>
        <v>ЛОЖЬ</v>
      </c>
    </row>
    <row r="57">
      <c r="A57" s="5">
        <v>45012.67260721065</v>
      </c>
      <c r="B57" s="4" t="s">
        <v>17</v>
      </c>
      <c r="C57" s="6" t="s">
        <v>18</v>
      </c>
      <c r="D57" s="4" t="s">
        <v>67</v>
      </c>
      <c r="E57" s="7">
        <v>500.0</v>
      </c>
      <c r="F57" s="4" t="s">
        <v>61</v>
      </c>
    </row>
    <row r="58">
      <c r="A58" s="5">
        <v>45002.67428634259</v>
      </c>
      <c r="B58" s="4" t="s">
        <v>7</v>
      </c>
      <c r="C58" s="6" t="s">
        <v>8</v>
      </c>
      <c r="D58" s="4" t="s">
        <v>68</v>
      </c>
      <c r="E58" s="7">
        <v>734.0</v>
      </c>
      <c r="F58" s="4" t="s">
        <v>69</v>
      </c>
      <c r="G58" s="4" t="str">
        <f>IFERROR(VLOOKUP(D58,'Регулярные'!$A$2:$B$6,2,FALSE),"ЛОЖЬ")</f>
        <v>ЛОЖЬ</v>
      </c>
    </row>
    <row r="59">
      <c r="A59" s="5">
        <v>45012.67764997685</v>
      </c>
      <c r="B59" s="4" t="s">
        <v>7</v>
      </c>
      <c r="C59" s="6" t="s">
        <v>8</v>
      </c>
      <c r="D59" s="4" t="s">
        <v>70</v>
      </c>
      <c r="E59" s="7">
        <v>3000.0</v>
      </c>
      <c r="F59" s="4" t="s">
        <v>69</v>
      </c>
    </row>
    <row r="60">
      <c r="A60" s="5">
        <v>45012.67791755787</v>
      </c>
      <c r="B60" s="4" t="s">
        <v>11</v>
      </c>
      <c r="C60" s="6" t="s">
        <v>12</v>
      </c>
      <c r="D60" s="4" t="s">
        <v>71</v>
      </c>
      <c r="E60" s="7">
        <v>2600.0</v>
      </c>
      <c r="F60" s="4" t="s">
        <v>69</v>
      </c>
    </row>
    <row r="61">
      <c r="A61" s="5">
        <v>45002.674969687505</v>
      </c>
      <c r="B61" s="4" t="s">
        <v>11</v>
      </c>
      <c r="C61" s="6" t="s">
        <v>12</v>
      </c>
      <c r="D61" s="4" t="s">
        <v>72</v>
      </c>
      <c r="E61" s="7">
        <v>329.0</v>
      </c>
      <c r="F61" s="4" t="s">
        <v>69</v>
      </c>
      <c r="G61" s="4" t="str">
        <f>IFERROR(VLOOKUP(D61,'Регулярные'!$A$2:$B$6,2,FALSE),"ЛОЖЬ")</f>
        <v>ЛОЖЬ</v>
      </c>
    </row>
    <row r="62">
      <c r="A62" s="5">
        <v>45012.67834356481</v>
      </c>
      <c r="B62" s="4" t="s">
        <v>13</v>
      </c>
      <c r="C62" s="6" t="s">
        <v>14</v>
      </c>
      <c r="D62" s="4" t="s">
        <v>73</v>
      </c>
      <c r="E62" s="7">
        <v>1500.0</v>
      </c>
      <c r="F62" s="4" t="s">
        <v>69</v>
      </c>
    </row>
    <row r="63">
      <c r="A63" s="5">
        <v>45012.678586354166</v>
      </c>
      <c r="B63" s="4" t="s">
        <v>15</v>
      </c>
      <c r="C63" s="6" t="s">
        <v>16</v>
      </c>
      <c r="D63" s="4" t="s">
        <v>74</v>
      </c>
      <c r="E63" s="7">
        <v>3000.0</v>
      </c>
      <c r="F63" s="4" t="s">
        <v>69</v>
      </c>
    </row>
    <row r="64">
      <c r="A64" s="5">
        <v>45012.67913575232</v>
      </c>
      <c r="B64" s="4" t="s">
        <v>17</v>
      </c>
      <c r="C64" s="6" t="s">
        <v>18</v>
      </c>
      <c r="D64" s="4" t="s">
        <v>75</v>
      </c>
      <c r="E64" s="7">
        <v>450.0</v>
      </c>
      <c r="F64" s="4" t="s">
        <v>69</v>
      </c>
    </row>
    <row r="65">
      <c r="A65" s="5">
        <v>45012.678829641205</v>
      </c>
      <c r="B65" s="4" t="s">
        <v>17</v>
      </c>
      <c r="C65" s="6" t="s">
        <v>18</v>
      </c>
      <c r="D65" s="4" t="s">
        <v>76</v>
      </c>
      <c r="E65" s="7">
        <v>500.0</v>
      </c>
      <c r="F65" s="4" t="s">
        <v>69</v>
      </c>
    </row>
    <row r="66">
      <c r="A66" s="5">
        <v>45002.686493587964</v>
      </c>
      <c r="B66" s="4" t="s">
        <v>19</v>
      </c>
      <c r="C66" s="6" t="s">
        <v>20</v>
      </c>
      <c r="D66" s="4" t="s">
        <v>77</v>
      </c>
      <c r="E66" s="7">
        <v>1000.0</v>
      </c>
      <c r="F66" s="4" t="s">
        <v>69</v>
      </c>
      <c r="G66" s="4" t="str">
        <f>IFERROR(VLOOKUP(D66,'Регулярные'!$A$2:$B$6,2,FALSE),"ЛОЖЬ")</f>
        <v>ЛОЖЬ</v>
      </c>
    </row>
    <row r="67">
      <c r="A67" s="5">
        <v>45002.68891385417</v>
      </c>
      <c r="B67" s="4" t="s">
        <v>25</v>
      </c>
      <c r="C67" s="6" t="s">
        <v>26</v>
      </c>
      <c r="D67" s="4" t="s">
        <v>78</v>
      </c>
      <c r="E67" s="7">
        <v>249.0</v>
      </c>
      <c r="F67" s="4" t="s">
        <v>69</v>
      </c>
      <c r="G67" s="4" t="str">
        <f>IFERROR(VLOOKUP(D67,'Регулярные'!$A$2:$B$6,2,FALSE),"ЛОЖЬ")</f>
        <v>ЛОЖЬ</v>
      </c>
    </row>
    <row r="68">
      <c r="A68" s="5">
        <v>45002.68941146991</v>
      </c>
      <c r="B68" s="4" t="s">
        <v>27</v>
      </c>
      <c r="C68" s="6" t="s">
        <v>28</v>
      </c>
      <c r="D68" s="4" t="s">
        <v>79</v>
      </c>
      <c r="E68" s="7">
        <v>1207.0</v>
      </c>
      <c r="F68" s="4" t="s">
        <v>69</v>
      </c>
      <c r="G68" s="4" t="str">
        <f>IFERROR(VLOOKUP(D68,'Регулярные'!$A$2:$B$6,2,FALSE),"ЛОЖЬ")</f>
        <v>ЛОЖЬ</v>
      </c>
    </row>
    <row r="69">
      <c r="A69" s="5">
        <v>45002.68998530092</v>
      </c>
      <c r="B69" s="4" t="s">
        <v>29</v>
      </c>
      <c r="C69" s="6" t="s">
        <v>30</v>
      </c>
      <c r="D69" s="4" t="s">
        <v>80</v>
      </c>
      <c r="E69" s="7">
        <v>522.0</v>
      </c>
      <c r="F69" s="4" t="s">
        <v>69</v>
      </c>
      <c r="G69" s="4" t="str">
        <f>IFERROR(VLOOKUP(D69,'Регулярные'!$A$2:$B$6,2,FALSE),"ЛОЖЬ")</f>
        <v>ЛОЖЬ</v>
      </c>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sheetData>
  <customSheetViews>
    <customSheetView guid="{7E4C0993-E18E-4069-A481-20A04BE231DA}" filter="1" showAutoFilter="1">
      <autoFilter ref="$A$1:$G$69"/>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75"/>
    <col customWidth="1" min="2" max="2" width="20.5"/>
  </cols>
  <sheetData>
    <row r="1"/>
    <row r="2"/>
    <row r="3"/>
    <row r="4"/>
    <row r="5"/>
    <row r="6"/>
    <row r="7"/>
    <row r="8"/>
    <row r="9"/>
    <row r="10"/>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4" width="14.63"/>
  </cols>
  <sheetData>
    <row r="1">
      <c r="A1" s="4" t="s">
        <v>83</v>
      </c>
      <c r="B1" s="4" t="s">
        <v>6</v>
      </c>
      <c r="C1" s="4"/>
      <c r="D1" s="4"/>
    </row>
    <row r="2">
      <c r="A2" s="4" t="s">
        <v>42</v>
      </c>
      <c r="B2" s="4" t="s">
        <v>84</v>
      </c>
    </row>
    <row r="3" ht="17.25" customHeight="1">
      <c r="A3" s="4" t="s">
        <v>59</v>
      </c>
      <c r="B3" s="4" t="s">
        <v>84</v>
      </c>
    </row>
    <row r="4" ht="17.25" customHeight="1">
      <c r="A4" s="4" t="s">
        <v>56</v>
      </c>
      <c r="B4" s="4" t="s">
        <v>84</v>
      </c>
    </row>
    <row r="5">
      <c r="A5" s="4" t="s">
        <v>85</v>
      </c>
      <c r="B5" s="4" t="s">
        <v>84</v>
      </c>
    </row>
    <row r="6">
      <c r="A6" s="4" t="s">
        <v>36</v>
      </c>
      <c r="B6" s="4" t="s">
        <v>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8">
      <c r="J18" s="11"/>
    </row>
    <row r="30" ht="14.25" customHeight="1"/>
  </sheetData>
  <drawing r:id="rId1"/>
  <extLst>
    <ext uri="{3A4CF648-6AED-40f4-86FF-DC5316D8AED3}">
      <x14:slicerList>
        <x14:slicer r:id="rId2"/>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5"/>
    <col customWidth="1" min="2" max="2" width="21.88"/>
    <col customWidth="1" min="3" max="3" width="10.75"/>
    <col customWidth="1" min="4" max="4" width="11.5"/>
    <col customWidth="1" min="5" max="5" width="17.5"/>
    <col customWidth="1" min="6" max="6" width="18.0"/>
    <col customWidth="1" min="7" max="7" width="7.75"/>
    <col customWidth="1" min="8" max="8" width="13.75"/>
    <col customWidth="1" min="9" max="9" width="25.75"/>
  </cols>
  <sheetData>
    <row r="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row>
    <row r="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row>
    <row r="3">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 r="A4" s="12"/>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row>
    <row r="5">
      <c r="A5" s="12"/>
      <c r="B5" s="12" t="s">
        <v>10</v>
      </c>
      <c r="C5" s="12" t="s">
        <v>34</v>
      </c>
      <c r="D5" s="12" t="s">
        <v>38</v>
      </c>
      <c r="E5" s="12" t="s">
        <v>46</v>
      </c>
      <c r="F5" s="12" t="s">
        <v>49</v>
      </c>
      <c r="G5" s="12" t="s">
        <v>57</v>
      </c>
      <c r="H5" s="12" t="s">
        <v>61</v>
      </c>
      <c r="I5" s="12" t="s">
        <v>69</v>
      </c>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row>
    <row r="6">
      <c r="A6" s="12" t="s">
        <v>87</v>
      </c>
      <c r="B6" s="12">
        <v>1200.0</v>
      </c>
      <c r="C6" s="12">
        <v>9000.0</v>
      </c>
      <c r="D6" s="12">
        <v>300.0</v>
      </c>
      <c r="E6" s="12">
        <v>2600.0</v>
      </c>
      <c r="F6" s="12">
        <v>900.0</v>
      </c>
      <c r="G6" s="12">
        <v>350.0</v>
      </c>
      <c r="H6" s="12">
        <v>500.0</v>
      </c>
      <c r="I6" s="12">
        <v>2050.0</v>
      </c>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row>
    <row r="7">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row>
    <row r="8">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row>
    <row r="9">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row>
    <row r="13">
      <c r="A13" s="14" t="s">
        <v>89</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row>
    <row r="14">
      <c r="A14" s="15" t="s">
        <v>90</v>
      </c>
      <c r="B14" s="16">
        <v>1000.0</v>
      </c>
      <c r="C14" s="15"/>
      <c r="D14" s="15"/>
      <c r="E14" s="15"/>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row>
    <row r="15">
      <c r="A15" s="15" t="s">
        <v>91</v>
      </c>
      <c r="B15" s="16" t="s">
        <v>92</v>
      </c>
      <c r="C15" s="15"/>
      <c r="D15" s="15"/>
      <c r="E15" s="15"/>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row>
    <row r="16">
      <c r="A16" s="15" t="s">
        <v>93</v>
      </c>
      <c r="B16" s="16">
        <v>0.05</v>
      </c>
      <c r="C16" s="15"/>
      <c r="D16" s="15"/>
      <c r="E16" s="15"/>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row>
    <row r="17">
      <c r="A17" s="15" t="s">
        <v>94</v>
      </c>
      <c r="B17" s="17">
        <f>COUNT('Данные'!E21:E27)-1</f>
        <v>6</v>
      </c>
      <c r="C17" s="15"/>
      <c r="D17" s="15"/>
      <c r="E17" s="15"/>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row>
    <row r="18">
      <c r="A18" s="15" t="s">
        <v>95</v>
      </c>
      <c r="B18" s="17">
        <f>D3</f>
        <v>356.1428571</v>
      </c>
      <c r="C18" s="15"/>
      <c r="D18" s="15"/>
      <c r="E18" s="15"/>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row>
    <row r="19">
      <c r="A19" s="15" t="s">
        <v>96</v>
      </c>
      <c r="B19" s="17">
        <f>D9</f>
        <v>292.4245935</v>
      </c>
      <c r="C19" s="15"/>
      <c r="D19" s="15"/>
      <c r="E19" s="15"/>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row>
    <row r="20">
      <c r="A20" s="15" t="s">
        <v>97</v>
      </c>
      <c r="B20" s="17">
        <f>COUNT('Данные'!E21:E27)</f>
        <v>7</v>
      </c>
      <c r="C20" s="15"/>
      <c r="D20" s="15"/>
      <c r="E20" s="15"/>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row>
    <row r="21">
      <c r="A21" s="15" t="s">
        <v>98</v>
      </c>
      <c r="B21" s="16">
        <f>ABS((B18-B14)*SQRT(B20)/B19)</f>
        <v>5.825385135</v>
      </c>
      <c r="C21" s="15"/>
      <c r="D21" s="15" t="s">
        <v>99</v>
      </c>
      <c r="E21" s="18">
        <f>TDIST(B21,B17,2)</f>
        <v>0.00112556596</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row>
    <row r="22">
      <c r="A22" s="15" t="s">
        <v>100</v>
      </c>
      <c r="B22" s="17">
        <f>TINV(B16,B17)</f>
        <v>2.446911851</v>
      </c>
      <c r="C22" s="15"/>
      <c r="D22" s="19">
        <f>tinv(B16,2)</f>
        <v>4.30265273</v>
      </c>
      <c r="E22" s="15"/>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row>
    <row r="23">
      <c r="A23" s="15"/>
      <c r="B23" s="20"/>
      <c r="C23" s="15"/>
      <c r="D23" s="15"/>
      <c r="E23" s="15"/>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row>
    <row r="24">
      <c r="A24" s="21" t="s">
        <v>101</v>
      </c>
      <c r="B24" s="15"/>
      <c r="C24" s="15"/>
      <c r="D24" s="15"/>
      <c r="E24" s="15"/>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row>
    <row r="27">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row>
    <row r="28">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row>
    <row r="29">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row>
    <row r="30">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row>
  </sheetData>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4.13"/>
    <col customWidth="1" min="3" max="3" width="20.63"/>
    <col customWidth="1" min="4" max="4" width="20.13"/>
    <col customWidth="1" min="5" max="5" width="24.38"/>
  </cols>
  <sheetData>
    <row r="1">
      <c r="A1" s="4"/>
      <c r="B1" s="4" t="s">
        <v>104</v>
      </c>
      <c r="C1" s="4" t="s">
        <v>105</v>
      </c>
      <c r="D1" s="4" t="s">
        <v>106</v>
      </c>
      <c r="E1" s="4" t="s">
        <v>107</v>
      </c>
    </row>
    <row r="2">
      <c r="A2" s="4" t="s">
        <v>57</v>
      </c>
      <c r="B2" s="4">
        <v>700.0</v>
      </c>
      <c r="C2" s="4">
        <v>10300.0</v>
      </c>
      <c r="D2" s="4">
        <v>10300.0</v>
      </c>
      <c r="E2" s="4">
        <v>10000.0</v>
      </c>
    </row>
    <row r="3">
      <c r="A3" s="4" t="s">
        <v>49</v>
      </c>
      <c r="B3" s="4">
        <v>1000.0</v>
      </c>
      <c r="C3" s="4">
        <v>6000.0</v>
      </c>
      <c r="D3" s="4">
        <v>3900.0</v>
      </c>
      <c r="E3" s="4">
        <v>4900.0</v>
      </c>
    </row>
    <row r="4">
      <c r="A4" s="4" t="s">
        <v>38</v>
      </c>
      <c r="B4" s="4">
        <v>909.0</v>
      </c>
      <c r="C4" s="4">
        <v>200.0</v>
      </c>
      <c r="D4" s="4">
        <v>934.0</v>
      </c>
      <c r="E4" s="4">
        <v>900.0</v>
      </c>
    </row>
    <row r="5">
      <c r="A5" s="4" t="s">
        <v>69</v>
      </c>
      <c r="B5" s="4">
        <v>3734.0</v>
      </c>
      <c r="C5" s="4">
        <v>2929.0</v>
      </c>
      <c r="D5" s="4">
        <v>1500.0</v>
      </c>
      <c r="E5" s="4">
        <v>3000.0</v>
      </c>
    </row>
    <row r="6">
      <c r="A6" s="4" t="s">
        <v>61</v>
      </c>
      <c r="B6" s="4">
        <v>500.0</v>
      </c>
      <c r="C6" s="4">
        <v>500.0</v>
      </c>
      <c r="D6" s="4">
        <v>6500.0</v>
      </c>
      <c r="E6" s="4">
        <v>500.0</v>
      </c>
    </row>
    <row r="7">
      <c r="A7" s="4" t="s">
        <v>46</v>
      </c>
      <c r="B7" s="4">
        <v>2600.0</v>
      </c>
      <c r="C7" s="4">
        <v>2600.0</v>
      </c>
      <c r="D7" s="4">
        <v>2600.0</v>
      </c>
      <c r="E7" s="4">
        <v>3000.0</v>
      </c>
    </row>
    <row r="8">
      <c r="A8" s="4" t="s">
        <v>34</v>
      </c>
      <c r="B8" s="4">
        <v>9000.0</v>
      </c>
      <c r="C8" s="4">
        <v>9951.0</v>
      </c>
      <c r="D8" s="4">
        <v>9000.0</v>
      </c>
      <c r="E8" s="4">
        <v>9000.0</v>
      </c>
    </row>
    <row r="9">
      <c r="A9" s="4" t="s">
        <v>10</v>
      </c>
      <c r="B9" s="4">
        <v>1200.0</v>
      </c>
      <c r="C9" s="4">
        <v>1200.0</v>
      </c>
      <c r="D9" s="4">
        <v>1200.0</v>
      </c>
      <c r="E9" s="4">
        <v>1200.0</v>
      </c>
    </row>
  </sheetData>
  <drawing r:id="rId1"/>
</worksheet>
</file>