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mits\Desktop\"/>
    </mc:Choice>
  </mc:AlternateContent>
  <xr:revisionPtr revIDLastSave="0" documentId="13_ncr:1_{A78005F6-66A7-45A9-AB0E-DBC2515005A8}" xr6:coauthVersionLast="47" xr6:coauthVersionMax="47" xr10:uidLastSave="{00000000-0000-0000-0000-000000000000}"/>
  <bookViews>
    <workbookView xWindow="-110" yWindow="-110" windowWidth="19420" windowHeight="10300" xr2:uid="{00000000-000D-0000-FFFF-FFFF00000000}"/>
  </bookViews>
  <sheets>
    <sheet name="גיליון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7" i="1" l="1"/>
  <c r="H46" i="1"/>
  <c r="I46" i="1"/>
  <c r="D109" i="1"/>
  <c r="D114" i="1"/>
  <c r="B114" i="1"/>
  <c r="C114" i="1" s="1"/>
  <c r="D113" i="1"/>
  <c r="B113" i="1"/>
  <c r="C113" i="1" s="1"/>
  <c r="D112" i="1"/>
  <c r="B112" i="1"/>
  <c r="C112" i="1" s="1"/>
  <c r="D111" i="1"/>
  <c r="B111" i="1"/>
  <c r="C111" i="1" s="1"/>
  <c r="D110" i="1"/>
  <c r="B110" i="1"/>
  <c r="C110" i="1" s="1"/>
  <c r="B102" i="1"/>
  <c r="B101" i="1"/>
  <c r="B93" i="1"/>
  <c r="B92" i="1"/>
  <c r="B91" i="1"/>
  <c r="B90" i="1"/>
  <c r="B89" i="1"/>
  <c r="B88" i="1"/>
  <c r="C48" i="1"/>
  <c r="B48" i="1"/>
  <c r="C47" i="1"/>
  <c r="B47" i="1"/>
  <c r="E47" i="1" s="1"/>
  <c r="G46" i="1"/>
  <c r="C46" i="1"/>
  <c r="B46" i="1"/>
  <c r="C45" i="1"/>
  <c r="B45" i="1"/>
  <c r="C44" i="1"/>
  <c r="B44" i="1"/>
  <c r="C43" i="1"/>
  <c r="B43" i="1"/>
  <c r="Q37" i="1"/>
  <c r="P37" i="1"/>
  <c r="O37" i="1"/>
  <c r="N37" i="1"/>
  <c r="M37" i="1"/>
  <c r="L37" i="1"/>
  <c r="K37" i="1"/>
  <c r="J37" i="1"/>
  <c r="I37" i="1"/>
  <c r="H37" i="1"/>
  <c r="G37" i="1"/>
  <c r="F37" i="1"/>
  <c r="E37" i="1"/>
  <c r="D37" i="1"/>
  <c r="C37" i="1"/>
  <c r="J46" i="1" l="1"/>
  <c r="D44" i="1"/>
  <c r="B109" i="1"/>
  <c r="C109" i="1" s="1"/>
  <c r="E43" i="1"/>
  <c r="E48" i="1"/>
  <c r="E44" i="1"/>
  <c r="D45" i="1"/>
  <c r="B94" i="1"/>
  <c r="E110" i="1" s="1"/>
  <c r="D47" i="1"/>
  <c r="E45" i="1"/>
  <c r="D46" i="1"/>
  <c r="E46" i="1"/>
  <c r="D43" i="1"/>
  <c r="D48" i="1"/>
  <c r="E109" i="1" l="1"/>
  <c r="E111" i="1"/>
  <c r="E112" i="1"/>
  <c r="E114" i="1"/>
  <c r="B123" i="1"/>
  <c r="E113" i="1"/>
  <c r="B119" i="1" l="1"/>
  <c r="E115" i="1"/>
</calcChain>
</file>

<file path=xl/sharedStrings.xml><?xml version="1.0" encoding="utf-8"?>
<sst xmlns="http://schemas.openxmlformats.org/spreadsheetml/2006/main" count="154" uniqueCount="98">
  <si>
    <t>הנדסת שיטות - חקר זמן מחזורי</t>
  </si>
  <si>
    <t>מגישים:</t>
  </si>
  <si>
    <t>הטכניקה שבה בחרנו - חקר זמן מחזורי.</t>
  </si>
  <si>
    <t xml:space="preserve">הסיבה שבחרנו בטכניקה זו היא מכיוון שתהליך ההכנה של כל מנת חומוס יחסית קצר, ושישנן חזרות רבות של הפעולה,מכיוון שזו הפעילות העיקרית  של העסק. מדובר על תהליך שהוא מחזורי שניתן למדוד בכלים זמינים סטופר (מדידה ישירה),עימו ערכנו את המדידה. </t>
  </si>
  <si>
    <t xml:space="preserve">זמן המחזור לכל תהליך היה הכנת מנת חומוס אחת לקוח בודד, נציין כי הבחנו שיש שינויים קלים בין המנות של הוספת תוספות, כמו פטריות, ביצה, וגרגרי חומוס שזמן  ההוספה שלהם מינורי, אותו מדדנו והשמטנו מתוצאות המדידה בשביל שיהיה ניתן להשוואות תהליכים דומים. </t>
  </si>
  <si>
    <t>טבלת האלמנטים המרכיבים את התהליך + משך זמן המחקר</t>
  </si>
  <si>
    <t>בעקבות התצפיות זוהו 6 אלמנטים אשר חוזרים על עצמם ומרכיבים מחזור. 4 מבין האלמנטים בוצעו ע"י עובד מספר 1 ו-2 בוצעו ע"י עובד מספר 2.</t>
  </si>
  <si>
    <r>
      <rPr>
        <sz val="12"/>
        <color theme="1"/>
        <rFont val="Arial"/>
        <family val="2"/>
      </rPr>
      <t xml:space="preserve">משך המשמרת הינו כ-8 שעות. התצפית ארכה </t>
    </r>
    <r>
      <rPr>
        <b/>
        <sz val="12"/>
        <color theme="1"/>
        <rFont val="Arial"/>
        <family val="2"/>
      </rPr>
      <t>כשלוש שעות (180 דקות)</t>
    </r>
    <r>
      <rPr>
        <sz val="12"/>
        <color theme="1"/>
        <rFont val="Arial"/>
        <family val="2"/>
      </rPr>
      <t>. מדידת זמן האלמנטים נערכה בדקות.</t>
    </r>
  </si>
  <si>
    <t>חלוקת האלמנטים</t>
  </si>
  <si>
    <t>1. עובד מספר 1- קבלת לקוח - ייעוץ בהזמנת המנה</t>
  </si>
  <si>
    <t>2. עובד מספר 1 - טיפול בקבלת הזמנה באמצעות הקלדה, לקיחת תשלום, העברת סוג ההזמנה אל עובד מספר 2 שבסמוך והושבה של הלקוחות כולל ניקוי השולחן במידת הצורך</t>
  </si>
  <si>
    <t>3. עובד מספר 2 - הוצאת צלחת  ופיזור הפרודוקטים - חומוס ושמן זית (בכל המנות)</t>
  </si>
  <si>
    <t>4. עובד מספר 2 - הכנה להגשה, הכוללת הוספת סלט בנפרד, וחמוצים, נציין שישנו שוני בין הלקוחות במידה ומוסיפים פרודקטם נוספים כדוגמאת : פלאפל, ציפס וכדומה.</t>
  </si>
  <si>
    <t>5. עובד מספר 1 - ניקוי אסתטי של צלחת החומוס והוספת סכו"ם ומפיות</t>
  </si>
  <si>
    <t>6. עובד מספר 1 - הגשה לשולחן הלקוח</t>
  </si>
  <si>
    <t>K</t>
  </si>
  <si>
    <t>תוצאות המדידה או הדגימה</t>
  </si>
  <si>
    <t>מס'</t>
  </si>
  <si>
    <t>אלמנט</t>
  </si>
  <si>
    <t>לקוח 1</t>
  </si>
  <si>
    <t>לקוח 2</t>
  </si>
  <si>
    <t>לקוח 3</t>
  </si>
  <si>
    <t>לקוח 4</t>
  </si>
  <si>
    <t>לקוח 5</t>
  </si>
  <si>
    <t>לקוח 6</t>
  </si>
  <si>
    <t>לקוח 7</t>
  </si>
  <si>
    <t>לקוח 8</t>
  </si>
  <si>
    <t>לקוח 9</t>
  </si>
  <si>
    <t>לקוח 10</t>
  </si>
  <si>
    <t>לקוח 11</t>
  </si>
  <si>
    <t>לקוח 12</t>
  </si>
  <si>
    <t>לקוח 13</t>
  </si>
  <si>
    <t>לקוח 14</t>
  </si>
  <si>
    <t>לקוח 15</t>
  </si>
  <si>
    <t>ייעוץ הזמנה</t>
  </si>
  <si>
    <t>לקיחת הזמנה</t>
  </si>
  <si>
    <t>הכנת מנה</t>
  </si>
  <si>
    <t>הכנת עזרי מנה</t>
  </si>
  <si>
    <t>צילחות המנה והוספת סכו"ם</t>
  </si>
  <si>
    <t>הגשת המנה לקוח</t>
  </si>
  <si>
    <t>סכימה של זמני האלמנטים</t>
  </si>
  <si>
    <t>זמן מדוד</t>
  </si>
  <si>
    <t xml:space="preserve">סטיית תקן </t>
  </si>
  <si>
    <t>גבול עליון</t>
  </si>
  <si>
    <t>גבול תחתון</t>
  </si>
  <si>
    <t>חריגים</t>
  </si>
  <si>
    <t>זמן מדוד1</t>
  </si>
  <si>
    <t>סטיית תקן1</t>
  </si>
  <si>
    <t>גבול עליון1</t>
  </si>
  <si>
    <t>גבול תחתון1</t>
  </si>
  <si>
    <t>אין</t>
  </si>
  <si>
    <t>הערכת קצב, תדירות (במידת הצורך)  ותוספות אי רציפות.</t>
  </si>
  <si>
    <t xml:space="preserve"> בהתאם להוצאת החריגים הוכנס הזמן המדוד המתוקן (הכנת עזרי המנה). כלל תוספות האי רציפות בוצעו ע"פ נתוני התצפית שהתקבלו, בנוסף להתייעצות עם בעל העסק. (תוספות אישיות, תב"ן ומנוחה).</t>
  </si>
  <si>
    <t>סטיית תקן</t>
  </si>
  <si>
    <t>קצב</t>
  </si>
  <si>
    <t>אי רציפות</t>
  </si>
  <si>
    <t>תדירות</t>
  </si>
  <si>
    <t>1:1</t>
  </si>
  <si>
    <t>צילחות המנה</t>
  </si>
  <si>
    <t>כל חישובי האי רציפות לא נכללו בזמן התצפיות מכיוון מדובר בזמן תהליך נטו. תוספות אלו משקללות בנפרד כפי שניתן לראות.</t>
  </si>
  <si>
    <t>להלן פירוט החישוב של תוספות האי רציפות שהתקבלו על סמך התצפיות:</t>
  </si>
  <si>
    <r>
      <rPr>
        <sz val="11"/>
        <color theme="1"/>
        <rFont val="Arial"/>
        <family val="2"/>
      </rPr>
      <t>תוספות אישיות -</t>
    </r>
    <r>
      <rPr>
        <b/>
        <sz val="11"/>
        <color theme="1"/>
        <rFont val="Arial"/>
        <family val="2"/>
      </rPr>
      <t xml:space="preserve"> 5%</t>
    </r>
  </si>
  <si>
    <r>
      <rPr>
        <sz val="11"/>
        <color theme="1"/>
        <rFont val="Arial"/>
        <family val="2"/>
      </rPr>
      <t>תב"ן -</t>
    </r>
    <r>
      <rPr>
        <b/>
        <sz val="11"/>
        <color theme="1"/>
        <rFont val="Arial"/>
        <family val="2"/>
      </rPr>
      <t xml:space="preserve"> 3%</t>
    </r>
  </si>
  <si>
    <t>תוך כדי השיח עם העובד התקבל שהמכונה שהוא עובד איתה לטחינת הגרגרים מיושנת ונתקעת לעיתים. לא ניתן לייצג זאת בזמן מדויק אך על בסיס התצפית ניתן לשער שמדובר על כ-3% במצטבר.</t>
  </si>
  <si>
    <r>
      <rPr>
        <sz val="11"/>
        <color theme="1"/>
        <rFont val="Arial"/>
        <family val="2"/>
      </rPr>
      <t>מנוחה -</t>
    </r>
    <r>
      <rPr>
        <b/>
        <sz val="11"/>
        <color theme="1"/>
        <rFont val="Arial"/>
        <family val="2"/>
      </rPr>
      <t xml:space="preserve"> 7%</t>
    </r>
  </si>
  <si>
    <t>באופן טבעי מכיוון שמדובר בבני אדם קצת העבודה אינו קבוע ומשתנה בהתאם לנסיבות שונות (מאמץ נפשי, מאמץ גופני וסביבת עבודה). בהתבסס על התצפיות שהתקבלו ניתן לראות שינוי בקצב העבודה של עד כ-דקה וחצי לאורך המשמרת - מה שמייצג כ-7% אחוז מכלל התהליך.</t>
  </si>
  <si>
    <t>חישוב הזמן המוקצב ואחוז תעסוקת העובד</t>
  </si>
  <si>
    <t>ניתן לראות חלוקה ברורה באחוזים של הזמן המוקצב להכנת מנה על סמך הנתונים שהתקבלו.</t>
  </si>
  <si>
    <t xml:space="preserve">זמן מוקצב </t>
  </si>
  <si>
    <t>זמן מוקצב כולל -</t>
  </si>
  <si>
    <t>אחוז תעסוקת עובד</t>
  </si>
  <si>
    <t xml:space="preserve">עובד מספר 1 - </t>
  </si>
  <si>
    <t>עובד מספר 2</t>
  </si>
  <si>
    <t>חישוב מספר תצפיות נדרש ע"פ רף סטטיסטי שקבעת + אי דיוק בפועל</t>
  </si>
  <si>
    <t xml:space="preserve">תצפיות </t>
  </si>
  <si>
    <t xml:space="preserve">מספר מחזורים </t>
  </si>
  <si>
    <t>אי דיוק בפועל</t>
  </si>
  <si>
    <t xml:space="preserve">משקל </t>
  </si>
  <si>
    <t>נתונים:</t>
  </si>
  <si>
    <t>K*:</t>
  </si>
  <si>
    <t xml:space="preserve">K= </t>
  </si>
  <si>
    <t>r :</t>
  </si>
  <si>
    <t>חישוב יעילות</t>
  </si>
  <si>
    <t xml:space="preserve">אי דיוק משוקלל </t>
  </si>
  <si>
    <t>תפוקה נורמית</t>
  </si>
  <si>
    <t>יעילות</t>
  </si>
  <si>
    <t>הטבלת שלפנינו מציגה את תוצאות המדגם שבצענו. המדגם בוצע כמקובל על פני 15 לקוחות מתחילת התהליך ועד סופו בהתאם לאלמנטים אשר נותחו בשטח. השורות מייצגות את האלמנטים והעמודות את מספר הלקוח. הזמן שנמדד הוא הזמן נטו של העבודה.</t>
  </si>
  <si>
    <t>החישובים תואמים את הרף הסטיסטי לכן אין צורך בביצוע מחקר נוסף ( אי דיוק משוכלל =&lt; אי דיוק )</t>
  </si>
  <si>
    <r>
      <t xml:space="preserve">בחישוב האי דיוק בפועל </t>
    </r>
    <r>
      <rPr>
        <b/>
        <sz val="11"/>
        <color theme="1"/>
        <rFont val="Arial"/>
        <family val="2"/>
      </rPr>
      <t>בהכנת עזרי המנה</t>
    </r>
    <r>
      <rPr>
        <sz val="11"/>
        <color theme="1"/>
        <rFont val="Arial"/>
        <family val="2"/>
      </rPr>
      <t xml:space="preserve"> הוחסרו החריגים בחישוב ( במקום 15 נלקח 13) בהתאם לנדרש.</t>
    </r>
  </si>
  <si>
    <t>באמצעות שיטה זאת ניתן לקבל תוצאות מהירות, אותן ניתן לנתח כפי שעשינו מטה ולהסיק מהן מסקנות. מדידת זמן התהליך הייתה מדידה נטו של התהליך ללא הפרעות ביניים.</t>
  </si>
  <si>
    <t xml:space="preserve">אחוז תעסוקת העובד חושב ע"י הזמן שבו הוא עבד בפועל (בהתאם לתצפיות שנערכו) , הזמן נלקח בדקות ועל כן כך גם בוצע החישוב ( 3*60). </t>
  </si>
  <si>
    <t>בטבלה מס 2 בקטגוריה זו ניתן לראות את התיקון שבוצע בעקבות מציאת חריגים תחת קטוגריית הכנת עזרי מנה. נמצא לקחו חריג - לקוח מס' 10. התיקון בוצע ע"י חישוב מחדש של סטיית התקן, הגבול העליון והתחתון ותיקון הערכים.</t>
  </si>
  <si>
    <t>הזמן המוקצב הכולל אשר התקבל הינו קרוב ל- 18 דקות. כצפוי אלמנט לקחית ההזמנה ואלמנט הכנת המנה הינם המשמועתיים ביותר ואורכיים הכי הרבה זמן.</t>
  </si>
  <si>
    <t>בהתאם לתצפית שהתקבלה נראה כי כל שעתיים העובדים יוצאים להפסקת סיגריה של כ-6 דקות מה שמצייג כ- 5% מסך המשמרת במצטבר.</t>
  </si>
  <si>
    <t xml:space="preserve"> הסבר מדוע בחרנו בטכניקת חקר זו</t>
  </si>
  <si>
    <t>נדב משיח</t>
  </si>
  <si>
    <t xml:space="preserve">עמית שטיין </t>
  </si>
  <si>
    <t>התהליך שבחרנו לחקור הוא הכנת מנת חומוס ע"י תצפית שביצענו בחומסיית (הושמט עקב הפרסום)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</si>
</sst>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0.0%"/>
  </numFmts>
  <fonts count="18" x14ac:knownFonts="1">
    <font>
      <sz val="11"/>
      <color theme="1"/>
      <name val="Arial"/>
      <scheme val="minor"/>
    </font>
    <font>
      <b/>
      <sz val="36"/>
      <color theme="1"/>
      <name val="Arial"/>
      <family val="2"/>
    </font>
    <font>
      <sz val="11"/>
      <color theme="1"/>
      <name val="Arial"/>
      <family val="2"/>
    </font>
    <font>
      <b/>
      <sz val="20"/>
      <color theme="1"/>
      <name val="Arial"/>
      <family val="2"/>
    </font>
    <font>
      <b/>
      <sz val="12"/>
      <color theme="1"/>
      <name val="Arial"/>
      <family val="2"/>
    </font>
    <font>
      <b/>
      <u/>
      <sz val="16"/>
      <color theme="1"/>
      <name val="Arial"/>
      <family val="2"/>
    </font>
    <font>
      <sz val="12"/>
      <color theme="1"/>
      <name val="Arial"/>
      <family val="2"/>
    </font>
    <font>
      <b/>
      <u/>
      <sz val="14"/>
      <color theme="1"/>
      <name val="Arial"/>
      <family val="2"/>
    </font>
    <font>
      <sz val="11"/>
      <name val="Arial"/>
      <family val="2"/>
    </font>
    <font>
      <b/>
      <sz val="11"/>
      <color rgb="FFFF0000"/>
      <name val="Arial"/>
      <family val="2"/>
    </font>
    <font>
      <b/>
      <sz val="11"/>
      <color theme="1"/>
      <name val="Arial"/>
      <family val="2"/>
    </font>
    <font>
      <sz val="10"/>
      <color theme="1"/>
      <name val="Arial"/>
      <family val="2"/>
    </font>
    <font>
      <b/>
      <sz val="11"/>
      <color theme="0"/>
      <name val="Arial"/>
      <family val="2"/>
    </font>
    <font>
      <b/>
      <sz val="11"/>
      <color theme="1"/>
      <name val="Arial"/>
      <family val="2"/>
    </font>
    <font>
      <sz val="11"/>
      <color theme="1"/>
      <name val="Arial"/>
      <family val="2"/>
    </font>
    <font>
      <sz val="8"/>
      <name val="Arial"/>
      <family val="2"/>
      <scheme val="minor"/>
    </font>
    <font>
      <sz val="11"/>
      <name val="Arial"/>
      <family val="2"/>
    </font>
    <font>
      <sz val="12"/>
      <color theme="1"/>
      <name val="Arial"/>
      <family val="2"/>
    </font>
  </fonts>
  <fills count="9">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FFFF00"/>
        <bgColor rgb="FFFFFF00"/>
      </patternFill>
    </fill>
    <fill>
      <patternFill patternType="solid">
        <fgColor theme="5"/>
        <bgColor theme="5"/>
      </patternFill>
    </fill>
    <fill>
      <patternFill patternType="solid">
        <fgColor theme="4"/>
        <bgColor theme="4"/>
      </patternFill>
    </fill>
    <fill>
      <patternFill patternType="solid">
        <fgColor theme="9"/>
        <bgColor theme="9"/>
      </patternFill>
    </fill>
    <fill>
      <patternFill patternType="solid">
        <fgColor rgb="FFFF0000"/>
        <bgColor rgb="FFFF0000"/>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F4B083"/>
      </left>
      <right/>
      <top style="thin">
        <color rgb="FFF4B083"/>
      </top>
      <bottom style="thin">
        <color rgb="FFF4B083"/>
      </bottom>
      <diagonal/>
    </border>
    <border>
      <left style="thin">
        <color rgb="FF000000"/>
      </left>
      <right style="thin">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2">
    <xf numFmtId="0" fontId="0" fillId="0" borderId="0" xfId="0"/>
    <xf numFmtId="0" fontId="3" fillId="2" borderId="1" xfId="0" applyFont="1" applyFill="1" applyBorder="1" applyAlignment="1">
      <alignment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2" fillId="0" borderId="0" xfId="0" applyFont="1"/>
    <xf numFmtId="0" fontId="5" fillId="0" borderId="0" xfId="0" applyFont="1"/>
    <xf numFmtId="49" fontId="2" fillId="0" borderId="0" xfId="0" applyNumberFormat="1" applyFont="1" applyAlignment="1">
      <alignment vertical="center"/>
    </xf>
    <xf numFmtId="49" fontId="2" fillId="0" borderId="0" xfId="0" applyNumberFormat="1" applyFont="1"/>
    <xf numFmtId="49" fontId="6" fillId="0" borderId="0" xfId="0" applyNumberFormat="1" applyFont="1" applyAlignment="1">
      <alignment horizontal="right" vertical="center"/>
    </xf>
    <xf numFmtId="49" fontId="6" fillId="0" borderId="0" xfId="0" applyNumberFormat="1" applyFont="1" applyAlignment="1">
      <alignment horizontal="right"/>
    </xf>
    <xf numFmtId="49" fontId="6" fillId="0" borderId="0" xfId="0" applyNumberFormat="1" applyFont="1"/>
    <xf numFmtId="49" fontId="6" fillId="0" borderId="0" xfId="0" applyNumberFormat="1" applyFont="1" applyAlignment="1">
      <alignment vertical="center"/>
    </xf>
    <xf numFmtId="0" fontId="6" fillId="0" borderId="0" xfId="0" applyFont="1"/>
    <xf numFmtId="49" fontId="2" fillId="0" borderId="0" xfId="0" applyNumberFormat="1" applyFont="1" applyAlignment="1">
      <alignment horizontal="right" vertical="center"/>
    </xf>
    <xf numFmtId="49" fontId="2" fillId="0" borderId="0" xfId="0" applyNumberFormat="1" applyFont="1" applyAlignment="1">
      <alignment horizontal="right"/>
    </xf>
    <xf numFmtId="0" fontId="4" fillId="0" borderId="0" xfId="0" applyFont="1"/>
    <xf numFmtId="0" fontId="9" fillId="4" borderId="4" xfId="0" applyFont="1" applyFill="1" applyBorder="1"/>
    <xf numFmtId="0" fontId="2" fillId="0" borderId="0" xfId="0" applyFont="1" applyAlignment="1">
      <alignment horizontal="center"/>
    </xf>
    <xf numFmtId="164" fontId="2" fillId="0" borderId="0" xfId="0" applyNumberFormat="1" applyFont="1"/>
    <xf numFmtId="0" fontId="10" fillId="0" borderId="0" xfId="0" applyFont="1"/>
    <xf numFmtId="9" fontId="2" fillId="0" borderId="0" xfId="0" applyNumberFormat="1" applyFont="1"/>
    <xf numFmtId="164" fontId="10" fillId="0" borderId="0" xfId="0" applyNumberFormat="1" applyFont="1"/>
    <xf numFmtId="0" fontId="12" fillId="5" borderId="22" xfId="0" applyFont="1" applyFill="1" applyBorder="1" applyAlignment="1">
      <alignment horizontal="right" vertical="center"/>
    </xf>
    <xf numFmtId="0" fontId="10" fillId="0" borderId="14" xfId="0" applyFont="1" applyBorder="1"/>
    <xf numFmtId="1" fontId="2" fillId="0" borderId="0" xfId="0" applyNumberFormat="1" applyFont="1"/>
    <xf numFmtId="10" fontId="2" fillId="0" borderId="0" xfId="0" applyNumberFormat="1" applyFont="1"/>
    <xf numFmtId="0" fontId="2" fillId="0" borderId="23" xfId="0" applyFont="1" applyBorder="1"/>
    <xf numFmtId="9" fontId="2" fillId="0" borderId="23" xfId="0" applyNumberFormat="1" applyFont="1" applyBorder="1"/>
    <xf numFmtId="9" fontId="2" fillId="0" borderId="18" xfId="0" applyNumberFormat="1" applyFont="1" applyBorder="1"/>
    <xf numFmtId="0" fontId="6" fillId="0" borderId="24" xfId="0" applyFont="1" applyBorder="1"/>
    <xf numFmtId="165" fontId="10" fillId="4" borderId="25" xfId="0" applyNumberFormat="1" applyFont="1" applyFill="1" applyBorder="1"/>
    <xf numFmtId="0" fontId="4" fillId="8" borderId="4" xfId="0" applyFont="1" applyFill="1" applyBorder="1"/>
    <xf numFmtId="0" fontId="2" fillId="8" borderId="4" xfId="0" applyFont="1" applyFill="1" applyBorder="1"/>
    <xf numFmtId="2" fontId="4" fillId="4" borderId="25" xfId="0" applyNumberFormat="1" applyFont="1" applyFill="1" applyBorder="1"/>
    <xf numFmtId="0" fontId="14" fillId="0" borderId="0" xfId="0" applyFont="1"/>
    <xf numFmtId="0" fontId="13" fillId="0" borderId="0" xfId="0" applyFont="1"/>
    <xf numFmtId="0" fontId="16" fillId="0" borderId="4" xfId="0" applyFont="1" applyBorder="1"/>
    <xf numFmtId="0" fontId="17" fillId="0" borderId="0" xfId="0" applyFont="1"/>
    <xf numFmtId="0" fontId="10" fillId="5" borderId="14" xfId="0" applyFont="1" applyFill="1" applyBorder="1" applyAlignment="1">
      <alignment horizontal="center" vertical="center"/>
    </xf>
    <xf numFmtId="0" fontId="8" fillId="0" borderId="18" xfId="0" applyFont="1" applyBorder="1"/>
    <xf numFmtId="0" fontId="11" fillId="0" borderId="15" xfId="0" applyFont="1" applyBorder="1" applyAlignment="1">
      <alignment horizontal="center" vertical="center"/>
    </xf>
    <xf numFmtId="0" fontId="8" fillId="0" borderId="16" xfId="0" applyFont="1" applyBorder="1"/>
    <xf numFmtId="0" fontId="8" fillId="0" borderId="17" xfId="0" applyFont="1" applyBorder="1"/>
    <xf numFmtId="0" fontId="8" fillId="0" borderId="19" xfId="0" applyFont="1" applyBorder="1"/>
    <xf numFmtId="0" fontId="8" fillId="0" borderId="20" xfId="0" applyFont="1" applyBorder="1"/>
    <xf numFmtId="0" fontId="8" fillId="0" borderId="21" xfId="0" applyFont="1" applyBorder="1"/>
    <xf numFmtId="0" fontId="6" fillId="4" borderId="8" xfId="0" applyFont="1" applyFill="1" applyBorder="1" applyAlignment="1">
      <alignment horizontal="right" vertical="center" readingOrder="2"/>
    </xf>
    <xf numFmtId="0" fontId="8" fillId="0" borderId="9" xfId="0" applyFont="1" applyBorder="1"/>
    <xf numFmtId="0" fontId="8" fillId="0" borderId="10" xfId="0" applyFont="1" applyBorder="1"/>
    <xf numFmtId="0" fontId="6" fillId="4" borderId="11" xfId="0" applyFont="1" applyFill="1" applyBorder="1" applyAlignment="1">
      <alignment horizontal="right" vertical="center" readingOrder="2"/>
    </xf>
    <xf numFmtId="0" fontId="8" fillId="0" borderId="12" xfId="0" applyFont="1" applyBorder="1"/>
    <xf numFmtId="0" fontId="8" fillId="0" borderId="13" xfId="0" applyFont="1" applyBorder="1"/>
    <xf numFmtId="0" fontId="7" fillId="0" borderId="5" xfId="0" applyFont="1" applyBorder="1" applyAlignment="1">
      <alignment horizontal="center" vertical="center" readingOrder="2"/>
    </xf>
    <xf numFmtId="0" fontId="8" fillId="0" borderId="6" xfId="0" applyFont="1" applyBorder="1"/>
    <xf numFmtId="0" fontId="8" fillId="0" borderId="7" xfId="0" applyFont="1" applyBorder="1"/>
    <xf numFmtId="0" fontId="6" fillId="5" borderId="8" xfId="0" applyFont="1" applyFill="1" applyBorder="1" applyAlignment="1">
      <alignment horizontal="right" vertical="center" readingOrder="2"/>
    </xf>
    <xf numFmtId="0" fontId="1" fillId="2" borderId="2"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26" xfId="0" applyFont="1" applyFill="1" applyBorder="1" applyAlignment="1">
      <alignment horizontal="center" vertical="center"/>
    </xf>
    <xf numFmtId="0" fontId="10" fillId="6" borderId="14" xfId="0" applyFont="1" applyFill="1" applyBorder="1" applyAlignment="1">
      <alignment horizontal="center" vertical="center"/>
    </xf>
    <xf numFmtId="0" fontId="10" fillId="7" borderId="14" xfId="0" applyFont="1" applyFill="1" applyBorder="1" applyAlignment="1">
      <alignment horizontal="center" vertical="center"/>
    </xf>
    <xf numFmtId="49" fontId="6" fillId="3" borderId="4" xfId="0" applyNumberFormat="1" applyFont="1" applyFill="1" applyBorder="1" applyAlignment="1">
      <alignment horizontal="right" vertical="center"/>
    </xf>
  </cellXfs>
  <cellStyles count="1">
    <cellStyle name="Normal" xfId="0" builtinId="0"/>
  </cellStyles>
  <dxfs count="23">
    <dxf>
      <numFmt numFmtId="164" formatCode="0.000"/>
    </dxf>
    <dxf>
      <numFmt numFmtId="164" formatCode="0.000"/>
    </dxf>
    <dxf>
      <numFmt numFmtId="0" formatCode="General"/>
    </dxf>
    <dxf>
      <fill>
        <patternFill patternType="solid">
          <fgColor rgb="FFDEEAF6"/>
          <bgColor rgb="FFDEEAF6"/>
        </patternFill>
      </fill>
    </dxf>
    <dxf>
      <fill>
        <patternFill patternType="solid">
          <fgColor rgb="FFFBE4D5"/>
          <bgColor rgb="FFFBE4D5"/>
        </patternFill>
      </fill>
    </dxf>
    <dxf>
      <fill>
        <patternFill patternType="solid">
          <fgColor theme="0"/>
          <bgColor theme="0"/>
        </patternFill>
      </fill>
    </dxf>
    <dxf>
      <fill>
        <patternFill patternType="solid">
          <fgColor theme="5"/>
          <bgColor theme="5"/>
        </patternFill>
      </fill>
    </dxf>
    <dxf>
      <fill>
        <patternFill patternType="solid">
          <fgColor rgb="FFDEEAF6"/>
          <bgColor rgb="FFDEEAF6"/>
        </patternFill>
      </fill>
    </dxf>
    <dxf>
      <fill>
        <patternFill patternType="solid">
          <fgColor rgb="FFFBE4D5"/>
          <bgColor rgb="FFFBE4D5"/>
        </patternFill>
      </fill>
    </dxf>
    <dxf>
      <fill>
        <patternFill patternType="solid">
          <fgColor theme="0"/>
          <bgColor theme="0"/>
        </patternFill>
      </fill>
    </dxf>
    <dxf>
      <fill>
        <patternFill patternType="solid">
          <fgColor theme="5"/>
          <bgColor theme="5"/>
        </patternFill>
      </fill>
    </dxf>
    <dxf>
      <fill>
        <patternFill patternType="solid">
          <fgColor rgb="FFDEEAF6"/>
          <bgColor rgb="FFDEEAF6"/>
        </patternFill>
      </fill>
    </dxf>
    <dxf>
      <fill>
        <patternFill patternType="solid">
          <fgColor rgb="FFFBE4D5"/>
          <bgColor rgb="FFFBE4D5"/>
        </patternFill>
      </fill>
    </dxf>
    <dxf>
      <fill>
        <patternFill patternType="solid">
          <fgColor theme="5"/>
          <bgColor theme="5"/>
        </patternFill>
      </fill>
    </dxf>
    <dxf>
      <fill>
        <patternFill patternType="solid">
          <fgColor rgb="FFDEEAF6"/>
          <bgColor rgb="FFDEEAF6"/>
        </patternFill>
      </fill>
    </dxf>
    <dxf>
      <fill>
        <patternFill patternType="solid">
          <fgColor rgb="FFFBE4D5"/>
          <bgColor rgb="FFFBE4D5"/>
        </patternFill>
      </fill>
    </dxf>
    <dxf>
      <fill>
        <patternFill patternType="solid">
          <fgColor theme="5"/>
          <bgColor theme="5"/>
        </patternFill>
      </fill>
    </dxf>
    <dxf>
      <fill>
        <patternFill patternType="solid">
          <fgColor rgb="FFDEEAF6"/>
          <bgColor rgb="FFDEEAF6"/>
        </patternFill>
      </fill>
    </dxf>
    <dxf>
      <fill>
        <patternFill patternType="solid">
          <fgColor rgb="FFFBE4D5"/>
          <bgColor rgb="FFFBE4D5"/>
        </patternFill>
      </fill>
    </dxf>
    <dxf>
      <fill>
        <patternFill patternType="solid">
          <fgColor theme="5"/>
          <bgColor theme="5"/>
        </patternFill>
      </fill>
    </dxf>
    <dxf>
      <fill>
        <patternFill patternType="solid">
          <fgColor rgb="FFDEEAF6"/>
          <bgColor rgb="FFDEEAF6"/>
        </patternFill>
      </fill>
    </dxf>
    <dxf>
      <fill>
        <patternFill patternType="solid">
          <fgColor rgb="FFFBE4D5"/>
          <bgColor rgb="FFFBE4D5"/>
        </patternFill>
      </fill>
    </dxf>
    <dxf>
      <fill>
        <patternFill patternType="solid">
          <fgColor theme="5"/>
          <bgColor theme="5"/>
        </patternFill>
      </fill>
    </dxf>
  </dxfs>
  <tableStyles count="6">
    <tableStyle name="גיליון1-style" pivot="0" count="3" xr9:uid="{00000000-0011-0000-FFFF-FFFF00000000}">
      <tableStyleElement type="headerRow" dxfId="22"/>
      <tableStyleElement type="firstRowStripe" dxfId="21"/>
      <tableStyleElement type="secondRowStripe" dxfId="20"/>
    </tableStyle>
    <tableStyle name="גיליון1-style 2" pivot="0" count="3" xr9:uid="{00000000-0011-0000-FFFF-FFFF01000000}">
      <tableStyleElement type="headerRow" dxfId="19"/>
      <tableStyleElement type="firstRowStripe" dxfId="18"/>
      <tableStyleElement type="secondRowStripe" dxfId="17"/>
    </tableStyle>
    <tableStyle name="גיליון1-style 3" pivot="0" count="3" xr9:uid="{00000000-0011-0000-FFFF-FFFF02000000}">
      <tableStyleElement type="headerRow" dxfId="16"/>
      <tableStyleElement type="firstRowStripe" dxfId="15"/>
      <tableStyleElement type="secondRowStripe" dxfId="14"/>
    </tableStyle>
    <tableStyle name="גיליון1-style 4" pivot="0" count="3" xr9:uid="{00000000-0011-0000-FFFF-FFFF03000000}">
      <tableStyleElement type="headerRow" dxfId="13"/>
      <tableStyleElement type="firstRowStripe" dxfId="12"/>
      <tableStyleElement type="secondRowStripe" dxfId="11"/>
    </tableStyle>
    <tableStyle name="גיליון1-style 5" pivot="0" count="4" xr9:uid="{00000000-0011-0000-FFFF-FFFF04000000}">
      <tableStyleElement type="headerRow" dxfId="10"/>
      <tableStyleElement type="totalRow" dxfId="9"/>
      <tableStyleElement type="firstRowStripe" dxfId="8"/>
      <tableStyleElement type="secondRowStripe" dxfId="7"/>
    </tableStyle>
    <tableStyle name="גיליון1-style 6" pivot="0" count="4" xr9:uid="{00000000-0011-0000-FFFF-FFFF05000000}">
      <tableStyleElement type="headerRow" dxfId="6"/>
      <tableStyleElement type="total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tx>
            <c:strRef>
              <c:f>גיליון1!$B$87</c:f>
              <c:strCache>
                <c:ptCount val="1"/>
                <c:pt idx="0">
                  <c:v>זמן מוקצב </c:v>
                </c:pt>
              </c:strCache>
            </c:strRef>
          </c:tx>
          <c:dPt>
            <c:idx val="0"/>
            <c:bubble3D val="0"/>
            <c:spPr>
              <a:solidFill>
                <a:schemeClr val="accent1"/>
              </a:solidFill>
            </c:spPr>
            <c:extLst>
              <c:ext xmlns:c16="http://schemas.microsoft.com/office/drawing/2014/chart" uri="{C3380CC4-5D6E-409C-BE32-E72D297353CC}">
                <c16:uniqueId val="{00000001-1EF6-425E-BDBC-751C21AF86D2}"/>
              </c:ext>
            </c:extLst>
          </c:dPt>
          <c:dPt>
            <c:idx val="1"/>
            <c:bubble3D val="0"/>
            <c:spPr>
              <a:solidFill>
                <a:schemeClr val="accent2"/>
              </a:solidFill>
            </c:spPr>
            <c:extLst>
              <c:ext xmlns:c16="http://schemas.microsoft.com/office/drawing/2014/chart" uri="{C3380CC4-5D6E-409C-BE32-E72D297353CC}">
                <c16:uniqueId val="{00000003-1EF6-425E-BDBC-751C21AF86D2}"/>
              </c:ext>
            </c:extLst>
          </c:dPt>
          <c:dPt>
            <c:idx val="2"/>
            <c:bubble3D val="0"/>
            <c:spPr>
              <a:solidFill>
                <a:schemeClr val="accent3"/>
              </a:solidFill>
            </c:spPr>
            <c:extLst>
              <c:ext xmlns:c16="http://schemas.microsoft.com/office/drawing/2014/chart" uri="{C3380CC4-5D6E-409C-BE32-E72D297353CC}">
                <c16:uniqueId val="{00000005-1EF6-425E-BDBC-751C21AF86D2}"/>
              </c:ext>
            </c:extLst>
          </c:dPt>
          <c:dPt>
            <c:idx val="3"/>
            <c:bubble3D val="0"/>
            <c:spPr>
              <a:solidFill>
                <a:schemeClr val="accent4"/>
              </a:solidFill>
            </c:spPr>
            <c:extLst>
              <c:ext xmlns:c16="http://schemas.microsoft.com/office/drawing/2014/chart" uri="{C3380CC4-5D6E-409C-BE32-E72D297353CC}">
                <c16:uniqueId val="{00000007-1EF6-425E-BDBC-751C21AF86D2}"/>
              </c:ext>
            </c:extLst>
          </c:dPt>
          <c:dPt>
            <c:idx val="4"/>
            <c:bubble3D val="0"/>
            <c:spPr>
              <a:solidFill>
                <a:schemeClr val="accent5"/>
              </a:solidFill>
            </c:spPr>
            <c:extLst>
              <c:ext xmlns:c16="http://schemas.microsoft.com/office/drawing/2014/chart" uri="{C3380CC4-5D6E-409C-BE32-E72D297353CC}">
                <c16:uniqueId val="{00000009-1EF6-425E-BDBC-751C21AF86D2}"/>
              </c:ext>
            </c:extLst>
          </c:dPt>
          <c:dPt>
            <c:idx val="5"/>
            <c:bubble3D val="0"/>
            <c:spPr>
              <a:solidFill>
                <a:schemeClr val="accent6"/>
              </a:solidFill>
            </c:spPr>
            <c:extLst>
              <c:ext xmlns:c16="http://schemas.microsoft.com/office/drawing/2014/chart" uri="{C3380CC4-5D6E-409C-BE32-E72D297353CC}">
                <c16:uniqueId val="{0000000B-1EF6-425E-BDBC-751C21AF86D2}"/>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גיליון1!$A$88:$A$93</c:f>
              <c:strCache>
                <c:ptCount val="6"/>
                <c:pt idx="0">
                  <c:v>ייעוץ הזמנה</c:v>
                </c:pt>
                <c:pt idx="1">
                  <c:v>לקיחת הזמנה</c:v>
                </c:pt>
                <c:pt idx="2">
                  <c:v>הכנת מנה</c:v>
                </c:pt>
                <c:pt idx="3">
                  <c:v>הכנת עזרי מנה</c:v>
                </c:pt>
                <c:pt idx="4">
                  <c:v>צילחות המנה</c:v>
                </c:pt>
                <c:pt idx="5">
                  <c:v>הגשת המנה לקוח</c:v>
                </c:pt>
              </c:strCache>
            </c:strRef>
          </c:cat>
          <c:val>
            <c:numRef>
              <c:f>גיליון1!$B$88:$B$93</c:f>
              <c:numCache>
                <c:formatCode>0.000</c:formatCode>
                <c:ptCount val="6"/>
                <c:pt idx="0">
                  <c:v>1.6099999999999999</c:v>
                </c:pt>
                <c:pt idx="1">
                  <c:v>4.4313333333333329</c:v>
                </c:pt>
                <c:pt idx="2">
                  <c:v>5.4203333333333337</c:v>
                </c:pt>
                <c:pt idx="3">
                  <c:v>2.6039285714285718</c:v>
                </c:pt>
                <c:pt idx="4">
                  <c:v>2.6219999999999999</c:v>
                </c:pt>
                <c:pt idx="5">
                  <c:v>1.2726666666666666</c:v>
                </c:pt>
              </c:numCache>
            </c:numRef>
          </c:val>
          <c:extLst>
            <c:ext xmlns:c16="http://schemas.microsoft.com/office/drawing/2014/chart" uri="{C3380CC4-5D6E-409C-BE32-E72D297353CC}">
              <c16:uniqueId val="{0000000C-1EF6-425E-BDBC-751C21AF86D2}"/>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chemeClr val="lt1"/>
              </a:solidFill>
              <a:latin typeface="+mn-lt"/>
            </a:defRPr>
          </a:pPr>
          <a:endParaRPr lang="en-US"/>
        </a:p>
      </c:txPr>
    </c:legend>
    <c:plotVisOnly val="1"/>
    <c:dispBlanksAs val="zero"/>
    <c:showDLblsOverMax val="1"/>
  </c:chart>
  <c:spPr>
    <a:solidFill>
      <a:schemeClr val="dk1"/>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447675</xdr:colOff>
      <xdr:row>80</xdr:row>
      <xdr:rowOff>76200</xdr:rowOff>
    </xdr:from>
    <xdr:ext cx="4886325" cy="275272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0:Q37">
  <tableColumns count="17">
    <tableColumn id="1" xr3:uid="{00000000-0010-0000-0000-000001000000}" name="מס'"/>
    <tableColumn id="2" xr3:uid="{00000000-0010-0000-0000-000002000000}" name="אלמנט"/>
    <tableColumn id="3" xr3:uid="{00000000-0010-0000-0000-000003000000}" name="לקוח 1"/>
    <tableColumn id="4" xr3:uid="{00000000-0010-0000-0000-000004000000}" name="לקוח 2"/>
    <tableColumn id="5" xr3:uid="{00000000-0010-0000-0000-000005000000}" name="לקוח 3"/>
    <tableColumn id="6" xr3:uid="{00000000-0010-0000-0000-000006000000}" name="לקוח 4"/>
    <tableColumn id="7" xr3:uid="{00000000-0010-0000-0000-000007000000}" name="לקוח 5"/>
    <tableColumn id="8" xr3:uid="{00000000-0010-0000-0000-000008000000}" name="לקוח 6"/>
    <tableColumn id="9" xr3:uid="{00000000-0010-0000-0000-000009000000}" name="לקוח 7"/>
    <tableColumn id="10" xr3:uid="{00000000-0010-0000-0000-00000A000000}" name="לקוח 8"/>
    <tableColumn id="11" xr3:uid="{00000000-0010-0000-0000-00000B000000}" name="לקוח 9"/>
    <tableColumn id="12" xr3:uid="{00000000-0010-0000-0000-00000C000000}" name="לקוח 10"/>
    <tableColumn id="13" xr3:uid="{00000000-0010-0000-0000-00000D000000}" name="לקוח 11"/>
    <tableColumn id="14" xr3:uid="{00000000-0010-0000-0000-00000E000000}" name="לקוח 12"/>
    <tableColumn id="15" xr3:uid="{00000000-0010-0000-0000-00000F000000}" name="לקוח 13"/>
    <tableColumn id="16" xr3:uid="{00000000-0010-0000-0000-000010000000}" name="לקוח 14"/>
    <tableColumn id="17" xr3:uid="{00000000-0010-0000-0000-000011000000}" name="לקוח 15"/>
  </tableColumns>
  <tableStyleInfo name="גיליון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42:J48">
  <tableColumns count="10">
    <tableColumn id="1" xr3:uid="{00000000-0010-0000-0100-000001000000}" name="אלמנט"/>
    <tableColumn id="2" xr3:uid="{00000000-0010-0000-0100-000002000000}" name="זמן מדוד"/>
    <tableColumn id="3" xr3:uid="{00000000-0010-0000-0100-000003000000}" name="סטיית תקן "/>
    <tableColumn id="4" xr3:uid="{00000000-0010-0000-0100-000004000000}" name="גבול עליון"/>
    <tableColumn id="5" xr3:uid="{00000000-0010-0000-0100-000005000000}" name="גבול תחתון"/>
    <tableColumn id="6" xr3:uid="{00000000-0010-0000-0100-000006000000}" name="חריגים"/>
    <tableColumn id="7" xr3:uid="{00000000-0010-0000-0100-000007000000}" name="זמן מדוד1"/>
    <tableColumn id="8" xr3:uid="{00000000-0010-0000-0100-000008000000}" name="סטיית תקן1" dataDxfId="2">
      <calculatedColumnFormula>_xlfn.STDEV.S(M31:Q31,C31:K31)</calculatedColumnFormula>
    </tableColumn>
    <tableColumn id="9" xr3:uid="{00000000-0010-0000-0100-000009000000}" name="גבול עליון1" dataDxfId="1">
      <calculatedColumnFormula>גיליון1!$G43+$W$24*גיליון1!$H43</calculatedColumnFormula>
    </tableColumn>
    <tableColumn id="10" xr3:uid="{00000000-0010-0000-0100-00000A000000}" name="גבול תחתון1" dataDxfId="0">
      <calculatedColumnFormula>גיליון1!$G43-$W$24*גיליון1!$H43</calculatedColumnFormula>
    </tableColumn>
  </tableColumns>
  <tableStyleInfo name="גיליון1-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50:F56">
  <tableColumns count="6">
    <tableColumn id="1" xr3:uid="{00000000-0010-0000-0200-000001000000}" name="אלמנט"/>
    <tableColumn id="2" xr3:uid="{00000000-0010-0000-0200-000002000000}" name="זמן מדוד"/>
    <tableColumn id="3" xr3:uid="{00000000-0010-0000-0200-000003000000}" name="סטיית תקן "/>
    <tableColumn id="4" xr3:uid="{00000000-0010-0000-0200-000004000000}" name="גבול עליון"/>
    <tableColumn id="5" xr3:uid="{00000000-0010-0000-0200-000005000000}" name="גבול תחתון"/>
    <tableColumn id="6" xr3:uid="{00000000-0010-0000-0200-000006000000}" name="חריגים"/>
  </tableColumns>
  <tableStyleInfo name="גיליון1-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63:F69">
  <tableColumns count="6">
    <tableColumn id="1" xr3:uid="{00000000-0010-0000-0300-000001000000}" name="אלמנט"/>
    <tableColumn id="2" xr3:uid="{00000000-0010-0000-0300-000002000000}" name="זמן מדוד"/>
    <tableColumn id="3" xr3:uid="{00000000-0010-0000-0300-000003000000}" name="סטיית תקן"/>
    <tableColumn id="4" xr3:uid="{00000000-0010-0000-0300-000004000000}" name="קצב"/>
    <tableColumn id="5" xr3:uid="{00000000-0010-0000-0300-000005000000}" name="אי רציפות"/>
    <tableColumn id="6" xr3:uid="{00000000-0010-0000-0300-000006000000}" name="תדירות"/>
  </tableColumns>
  <tableStyleInfo name="גיליון1-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87:B94">
  <tableColumns count="2">
    <tableColumn id="1" xr3:uid="{00000000-0010-0000-0400-000001000000}" name="אלמנט"/>
    <tableColumn id="2" xr3:uid="{00000000-0010-0000-0400-000002000000}" name="זמן מוקצב "/>
  </tableColumns>
  <tableStyleInfo name="גיליון1-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08:E115" totalsRowCount="1">
  <tableColumns count="5">
    <tableColumn id="1" xr3:uid="{00000000-0010-0000-0500-000001000000}" name="אלמנט"/>
    <tableColumn id="2" xr3:uid="{00000000-0010-0000-0500-000002000000}" name="תצפיות ">
      <calculatedColumnFormula>($F$112/$F$114)^2*(C64/B64)^2</calculatedColumnFormula>
    </tableColumn>
    <tableColumn id="3" xr3:uid="{00000000-0010-0000-0500-000003000000}" name="מספר מחזורים ">
      <calculatedColumnFormula>ROUNDUP(גיליון1!$B109/1,0 )</calculatedColumnFormula>
    </tableColumn>
    <tableColumn id="4" xr3:uid="{00000000-0010-0000-0500-000004000000}" name="אי דיוק בפועל"/>
    <tableColumn id="5" xr3:uid="{00000000-0010-0000-0500-000005000000}" name="משקל " totalsRowFunction="custom">
      <calculatedColumnFormula>B88/גיליון1!$B$94</calculatedColumnFormula>
      <totalsRowFormula>SUM(גיליון1!$E$109:$E$114)</totalsRowFormula>
    </tableColumn>
  </tableColumns>
  <tableStyleInfo name="גיליון1-style 6"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rightToLeft="1" tabSelected="1" zoomScale="74" workbookViewId="0">
      <selection activeCell="D14" sqref="D14"/>
    </sheetView>
  </sheetViews>
  <sheetFormatPr defaultColWidth="12.58203125" defaultRowHeight="15" customHeight="1" x14ac:dyDescent="0.3"/>
  <cols>
    <col min="1" max="1" width="16.1640625" customWidth="1"/>
    <col min="2" max="2" width="27.4140625" customWidth="1"/>
    <col min="3" max="3" width="15.1640625" customWidth="1"/>
    <col min="4" max="4" width="11" customWidth="1"/>
    <col min="5" max="5" width="10.9140625" customWidth="1"/>
    <col min="6" max="6" width="15.4140625" customWidth="1"/>
    <col min="7" max="7" width="9" customWidth="1"/>
    <col min="8" max="8" width="12.9140625" customWidth="1"/>
    <col min="9" max="9" width="20.6640625" customWidth="1"/>
    <col min="10" max="10" width="12.9140625" customWidth="1"/>
    <col min="11" max="11" width="20" customWidth="1"/>
    <col min="12" max="12" width="21" customWidth="1"/>
    <col min="13" max="13" width="13.08203125" customWidth="1"/>
    <col min="14" max="17" width="9" customWidth="1"/>
    <col min="18" max="18" width="13" customWidth="1"/>
    <col min="19" max="26" width="9" customWidth="1"/>
  </cols>
  <sheetData>
    <row r="1" spans="1:26" ht="45.5" thickBot="1" x14ac:dyDescent="0.35">
      <c r="A1" s="56" t="s">
        <v>0</v>
      </c>
      <c r="B1" s="57"/>
      <c r="C1" s="57"/>
      <c r="D1" s="57"/>
      <c r="E1" s="57"/>
      <c r="F1" s="58"/>
      <c r="J1" s="1" t="s">
        <v>1</v>
      </c>
      <c r="K1" s="2" t="s">
        <v>95</v>
      </c>
      <c r="L1" s="3" t="s">
        <v>96</v>
      </c>
      <c r="M1" s="4"/>
      <c r="N1" s="4"/>
      <c r="O1" s="4"/>
      <c r="P1" s="4"/>
      <c r="Q1" s="4"/>
      <c r="R1" s="4"/>
      <c r="S1" s="4"/>
      <c r="T1" s="4"/>
      <c r="U1" s="4"/>
      <c r="V1" s="4"/>
      <c r="W1" s="4"/>
      <c r="X1" s="4"/>
      <c r="Y1" s="4"/>
      <c r="Z1" s="4"/>
    </row>
    <row r="2" spans="1:26" ht="14" x14ac:dyDescent="0.3">
      <c r="A2" s="4"/>
      <c r="B2" s="4"/>
      <c r="C2" s="4"/>
      <c r="D2" s="4"/>
      <c r="E2" s="4"/>
      <c r="F2" s="4"/>
      <c r="G2" s="4"/>
      <c r="H2" s="4"/>
      <c r="I2" s="4"/>
      <c r="J2" s="4"/>
      <c r="K2" s="4"/>
      <c r="L2" s="4"/>
      <c r="M2" s="4"/>
      <c r="N2" s="4"/>
      <c r="O2" s="4"/>
      <c r="P2" s="4"/>
      <c r="Q2" s="4"/>
      <c r="R2" s="4"/>
      <c r="S2" s="4"/>
      <c r="T2" s="4"/>
      <c r="U2" s="4"/>
      <c r="V2" s="4"/>
      <c r="W2" s="4"/>
      <c r="X2" s="4"/>
      <c r="Y2" s="4"/>
      <c r="Z2" s="4"/>
    </row>
    <row r="3" spans="1:26" ht="20" x14ac:dyDescent="0.4">
      <c r="A3" s="5" t="s">
        <v>94</v>
      </c>
      <c r="B3" s="4"/>
      <c r="C3" s="4"/>
      <c r="D3" s="4"/>
      <c r="E3" s="4"/>
      <c r="F3" s="4"/>
      <c r="G3" s="4"/>
      <c r="H3" s="4"/>
      <c r="I3" s="4"/>
      <c r="J3" s="4"/>
      <c r="K3" s="4"/>
      <c r="L3" s="4"/>
      <c r="M3" s="4"/>
      <c r="N3" s="4"/>
      <c r="O3" s="4"/>
      <c r="P3" s="4"/>
      <c r="Q3" s="4"/>
      <c r="R3" s="4"/>
      <c r="S3" s="4"/>
      <c r="T3" s="4"/>
      <c r="U3" s="4"/>
      <c r="V3" s="4"/>
      <c r="W3" s="4"/>
      <c r="X3" s="4"/>
      <c r="Y3" s="4"/>
      <c r="Z3" s="4"/>
    </row>
    <row r="4" spans="1:26" ht="14.25" customHeight="1" x14ac:dyDescent="0.3">
      <c r="A4" s="4"/>
      <c r="B4" s="4"/>
      <c r="C4" s="4"/>
      <c r="D4" s="4"/>
      <c r="E4" s="4"/>
      <c r="F4" s="4"/>
      <c r="G4" s="4"/>
      <c r="H4" s="4"/>
      <c r="I4" s="4"/>
      <c r="J4" s="4"/>
      <c r="K4" s="4"/>
      <c r="L4" s="4"/>
      <c r="M4" s="4"/>
      <c r="N4" s="4"/>
      <c r="O4" s="4"/>
      <c r="P4" s="4"/>
      <c r="Q4" s="4"/>
      <c r="R4" s="4"/>
      <c r="S4" s="4"/>
      <c r="T4" s="4"/>
      <c r="U4" s="4"/>
      <c r="V4" s="4"/>
      <c r="W4" s="4"/>
      <c r="X4" s="4"/>
      <c r="Y4" s="4"/>
      <c r="Z4" s="4"/>
    </row>
    <row r="5" spans="1:26" ht="14.25" customHeight="1" x14ac:dyDescent="0.3">
      <c r="A5" s="61" t="s">
        <v>97</v>
      </c>
      <c r="B5" s="6"/>
      <c r="C5" s="6"/>
      <c r="D5" s="6"/>
      <c r="E5" s="6"/>
      <c r="F5" s="6"/>
      <c r="G5" s="6"/>
      <c r="H5" s="7"/>
      <c r="I5" s="7"/>
      <c r="J5" s="7"/>
      <c r="K5" s="7"/>
      <c r="L5" s="7"/>
      <c r="M5" s="7"/>
      <c r="N5" s="7"/>
      <c r="O5" s="7"/>
      <c r="P5" s="4"/>
      <c r="Q5" s="4"/>
      <c r="R5" s="4"/>
      <c r="S5" s="4"/>
      <c r="T5" s="4"/>
      <c r="U5" s="4"/>
      <c r="V5" s="4"/>
      <c r="W5" s="4"/>
      <c r="X5" s="4"/>
      <c r="Y5" s="4"/>
      <c r="Z5" s="4"/>
    </row>
    <row r="6" spans="1:26" ht="14.25" customHeight="1" x14ac:dyDescent="0.35">
      <c r="A6" s="8" t="s">
        <v>2</v>
      </c>
      <c r="B6" s="8"/>
      <c r="C6" s="8"/>
      <c r="D6" s="8"/>
      <c r="E6" s="8"/>
      <c r="F6" s="8"/>
      <c r="G6" s="8"/>
      <c r="H6" s="9"/>
      <c r="I6" s="9"/>
      <c r="J6" s="9"/>
      <c r="K6" s="10"/>
      <c r="L6" s="7"/>
      <c r="M6" s="7"/>
      <c r="N6" s="7"/>
      <c r="O6" s="7"/>
      <c r="P6" s="4"/>
      <c r="Q6" s="4"/>
      <c r="R6" s="4"/>
      <c r="S6" s="4"/>
      <c r="T6" s="4"/>
      <c r="U6" s="4"/>
      <c r="V6" s="4"/>
      <c r="W6" s="4"/>
      <c r="X6" s="4"/>
      <c r="Y6" s="4"/>
      <c r="Z6" s="4"/>
    </row>
    <row r="7" spans="1:26" ht="14.25" customHeight="1" x14ac:dyDescent="0.35">
      <c r="A7" s="8" t="s">
        <v>3</v>
      </c>
      <c r="B7" s="8"/>
      <c r="C7" s="8"/>
      <c r="D7" s="8"/>
      <c r="E7" s="8"/>
      <c r="F7" s="8"/>
      <c r="G7" s="8"/>
      <c r="H7" s="9"/>
      <c r="I7" s="9"/>
      <c r="J7" s="9"/>
      <c r="K7" s="10"/>
      <c r="L7" s="7"/>
      <c r="M7" s="7"/>
      <c r="N7" s="7"/>
      <c r="O7" s="7"/>
      <c r="P7" s="4"/>
      <c r="Q7" s="4"/>
      <c r="R7" s="4"/>
      <c r="S7" s="4"/>
      <c r="T7" s="4"/>
      <c r="U7" s="4"/>
      <c r="V7" s="4"/>
      <c r="W7" s="4"/>
      <c r="X7" s="4"/>
      <c r="Y7" s="4"/>
      <c r="Z7" s="4"/>
    </row>
    <row r="8" spans="1:26" ht="14.25" customHeight="1" x14ac:dyDescent="0.35">
      <c r="A8" s="11" t="s">
        <v>89</v>
      </c>
      <c r="B8" s="8"/>
      <c r="C8" s="8"/>
      <c r="D8" s="8"/>
      <c r="E8" s="8"/>
      <c r="F8" s="8"/>
      <c r="G8" s="8"/>
      <c r="H8" s="9"/>
      <c r="I8" s="9"/>
      <c r="J8" s="9"/>
      <c r="K8" s="10"/>
      <c r="L8" s="7"/>
      <c r="M8" s="7"/>
      <c r="N8" s="7"/>
      <c r="O8" s="7"/>
      <c r="P8" s="4"/>
      <c r="Q8" s="4"/>
      <c r="R8" s="4"/>
      <c r="S8" s="4"/>
      <c r="T8" s="4"/>
      <c r="U8" s="4"/>
      <c r="V8" s="4"/>
      <c r="W8" s="4"/>
      <c r="X8" s="4"/>
      <c r="Y8" s="12"/>
      <c r="Z8" s="4"/>
    </row>
    <row r="9" spans="1:26" ht="14.25" customHeight="1" x14ac:dyDescent="0.3">
      <c r="A9" s="8" t="s">
        <v>4</v>
      </c>
      <c r="B9" s="13"/>
      <c r="C9" s="13"/>
      <c r="D9" s="13"/>
      <c r="E9" s="13"/>
      <c r="F9" s="13"/>
      <c r="G9" s="13"/>
      <c r="H9" s="14"/>
      <c r="I9" s="14"/>
      <c r="J9" s="14"/>
      <c r="K9" s="7"/>
      <c r="L9" s="7"/>
      <c r="M9" s="7"/>
      <c r="N9" s="7"/>
      <c r="O9" s="7"/>
      <c r="P9" s="4"/>
      <c r="Q9" s="4"/>
      <c r="R9" s="4"/>
      <c r="S9" s="4"/>
      <c r="T9" s="4"/>
      <c r="U9" s="4"/>
      <c r="V9" s="4"/>
      <c r="W9" s="4"/>
      <c r="X9" s="4"/>
      <c r="Y9" s="4"/>
      <c r="Z9" s="4"/>
    </row>
    <row r="10" spans="1:26" ht="14.25" customHeight="1" x14ac:dyDescent="0.3">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20" x14ac:dyDescent="0.4">
      <c r="A11" s="5" t="s">
        <v>5</v>
      </c>
      <c r="B11" s="4"/>
      <c r="C11" s="4"/>
      <c r="D11" s="4"/>
      <c r="E11" s="4"/>
      <c r="F11" s="4"/>
      <c r="G11" s="4"/>
      <c r="H11" s="4"/>
      <c r="I11" s="4"/>
      <c r="J11" s="4"/>
      <c r="K11" s="4"/>
      <c r="L11" s="4"/>
      <c r="M11" s="4"/>
      <c r="N11" s="4"/>
      <c r="O11" s="4"/>
      <c r="P11" s="4"/>
      <c r="Q11" s="4"/>
      <c r="R11" s="4"/>
      <c r="S11" s="4"/>
      <c r="T11" s="4"/>
      <c r="U11" s="4"/>
      <c r="V11" s="4"/>
      <c r="W11" s="4"/>
      <c r="X11" s="4"/>
      <c r="Y11" s="4"/>
      <c r="Z11" s="4"/>
    </row>
    <row r="12" spans="1:26" ht="14.25" customHeight="1" x14ac:dyDescent="0.3">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4.25" customHeight="1" x14ac:dyDescent="0.35">
      <c r="A13" s="12" t="s">
        <v>6</v>
      </c>
      <c r="B13" s="4"/>
      <c r="C13" s="4"/>
      <c r="D13" s="4"/>
      <c r="E13" s="4"/>
      <c r="F13" s="4"/>
      <c r="G13" s="4"/>
      <c r="H13" s="4"/>
      <c r="I13" s="4"/>
      <c r="J13" s="4"/>
      <c r="K13" s="4"/>
      <c r="L13" s="4"/>
      <c r="M13" s="4"/>
      <c r="N13" s="4"/>
      <c r="O13" s="4"/>
      <c r="P13" s="4"/>
      <c r="Q13" s="4"/>
      <c r="R13" s="4"/>
      <c r="S13" s="4"/>
      <c r="T13" s="4"/>
      <c r="U13" s="4"/>
      <c r="V13" s="4"/>
      <c r="W13" s="4"/>
      <c r="X13" s="4"/>
      <c r="Y13" s="4"/>
      <c r="Z13" s="4"/>
    </row>
    <row r="14" spans="1:26" ht="14.25" customHeight="1" x14ac:dyDescent="0.35">
      <c r="A14" s="12" t="s">
        <v>7</v>
      </c>
      <c r="B14" s="4"/>
      <c r="C14" s="4"/>
      <c r="D14" s="4"/>
      <c r="E14" s="4"/>
      <c r="F14" s="4"/>
      <c r="G14" s="4"/>
      <c r="H14" s="4"/>
      <c r="I14" s="4"/>
      <c r="J14" s="4"/>
      <c r="K14" s="4"/>
      <c r="L14" s="4"/>
      <c r="M14" s="4"/>
      <c r="N14" s="4"/>
      <c r="O14" s="4"/>
      <c r="P14" s="4"/>
      <c r="Q14" s="4"/>
      <c r="R14" s="4"/>
      <c r="S14" s="4"/>
      <c r="T14" s="4"/>
      <c r="U14" s="4"/>
      <c r="V14" s="4"/>
      <c r="W14" s="4"/>
      <c r="X14" s="4"/>
      <c r="Y14" s="4"/>
      <c r="Z14" s="4"/>
    </row>
    <row r="15" spans="1:26" ht="14.25" customHeight="1" x14ac:dyDescent="0.3">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4.25" customHeight="1" x14ac:dyDescent="0.3">
      <c r="A16" s="52" t="s">
        <v>8</v>
      </c>
      <c r="B16" s="53"/>
      <c r="C16" s="53"/>
      <c r="D16" s="53"/>
      <c r="E16" s="53"/>
      <c r="F16" s="53"/>
      <c r="G16" s="53"/>
      <c r="H16" s="53"/>
      <c r="I16" s="54"/>
      <c r="J16" s="4"/>
      <c r="K16" s="4"/>
      <c r="L16" s="4"/>
      <c r="M16" s="4"/>
      <c r="N16" s="4"/>
      <c r="O16" s="4"/>
      <c r="P16" s="4"/>
      <c r="Q16" s="4"/>
      <c r="R16" s="4"/>
      <c r="S16" s="4"/>
      <c r="T16" s="4"/>
      <c r="U16" s="4"/>
      <c r="V16" s="4"/>
      <c r="W16" s="4"/>
      <c r="X16" s="4"/>
      <c r="Y16" s="4"/>
      <c r="Z16" s="4"/>
    </row>
    <row r="17" spans="1:26" ht="14.25" customHeight="1" x14ac:dyDescent="0.3">
      <c r="A17" s="46" t="s">
        <v>9</v>
      </c>
      <c r="B17" s="47"/>
      <c r="C17" s="47"/>
      <c r="D17" s="47"/>
      <c r="E17" s="47"/>
      <c r="F17" s="47"/>
      <c r="G17" s="47"/>
      <c r="H17" s="47"/>
      <c r="I17" s="48"/>
      <c r="J17" s="4"/>
      <c r="K17" s="4"/>
      <c r="L17" s="4"/>
      <c r="M17" s="4"/>
      <c r="N17" s="4"/>
      <c r="O17" s="4"/>
      <c r="P17" s="4"/>
      <c r="Q17" s="4"/>
      <c r="R17" s="4"/>
      <c r="S17" s="4"/>
      <c r="T17" s="4"/>
      <c r="U17" s="4"/>
      <c r="V17" s="4"/>
      <c r="W17" s="4"/>
      <c r="X17" s="4"/>
      <c r="Y17" s="4"/>
      <c r="Z17" s="4"/>
    </row>
    <row r="18" spans="1:26" ht="14.25" customHeight="1" x14ac:dyDescent="0.35">
      <c r="A18" s="46" t="s">
        <v>10</v>
      </c>
      <c r="B18" s="47"/>
      <c r="C18" s="47"/>
      <c r="D18" s="47"/>
      <c r="E18" s="47"/>
      <c r="F18" s="47"/>
      <c r="G18" s="47"/>
      <c r="H18" s="47"/>
      <c r="I18" s="48"/>
      <c r="J18" s="15"/>
      <c r="K18" s="4"/>
      <c r="L18" s="4"/>
      <c r="M18" s="4"/>
      <c r="N18" s="4"/>
      <c r="O18" s="4"/>
      <c r="P18" s="4"/>
      <c r="Q18" s="4"/>
      <c r="R18" s="4"/>
      <c r="S18" s="4"/>
      <c r="T18" s="4"/>
      <c r="U18" s="4"/>
      <c r="V18" s="4"/>
      <c r="W18" s="4"/>
      <c r="X18" s="4"/>
      <c r="Y18" s="4"/>
      <c r="Z18" s="4"/>
    </row>
    <row r="19" spans="1:26" ht="14.25" customHeight="1" x14ac:dyDescent="0.35">
      <c r="A19" s="55" t="s">
        <v>11</v>
      </c>
      <c r="B19" s="47"/>
      <c r="C19" s="47"/>
      <c r="D19" s="47"/>
      <c r="E19" s="47"/>
      <c r="F19" s="47"/>
      <c r="G19" s="47"/>
      <c r="H19" s="47"/>
      <c r="I19" s="48"/>
      <c r="J19" s="15"/>
      <c r="K19" s="4"/>
      <c r="L19" s="4"/>
      <c r="M19" s="4"/>
      <c r="N19" s="4"/>
      <c r="O19" s="4"/>
      <c r="P19" s="4"/>
      <c r="Q19" s="4"/>
      <c r="R19" s="4"/>
      <c r="S19" s="4"/>
      <c r="T19" s="4"/>
      <c r="U19" s="4"/>
      <c r="V19" s="4"/>
      <c r="W19" s="4"/>
      <c r="X19" s="4"/>
      <c r="Y19" s="4"/>
      <c r="Z19" s="4"/>
    </row>
    <row r="20" spans="1:26" ht="14.25" customHeight="1" x14ac:dyDescent="0.3">
      <c r="A20" s="55" t="s">
        <v>12</v>
      </c>
      <c r="B20" s="47"/>
      <c r="C20" s="47"/>
      <c r="D20" s="47"/>
      <c r="E20" s="47"/>
      <c r="F20" s="47"/>
      <c r="G20" s="47"/>
      <c r="H20" s="47"/>
      <c r="I20" s="48"/>
      <c r="J20" s="4"/>
      <c r="K20" s="4"/>
      <c r="L20" s="4"/>
      <c r="M20" s="4"/>
      <c r="N20" s="4"/>
      <c r="O20" s="4"/>
      <c r="P20" s="4"/>
      <c r="Q20" s="4"/>
      <c r="R20" s="4"/>
      <c r="S20" s="4"/>
      <c r="T20" s="4"/>
      <c r="U20" s="4"/>
      <c r="V20" s="4"/>
      <c r="W20" s="4"/>
      <c r="X20" s="4"/>
      <c r="Y20" s="4"/>
      <c r="Z20" s="4"/>
    </row>
    <row r="21" spans="1:26" ht="14.25" customHeight="1" x14ac:dyDescent="0.3">
      <c r="A21" s="46" t="s">
        <v>13</v>
      </c>
      <c r="B21" s="47"/>
      <c r="C21" s="47"/>
      <c r="D21" s="47"/>
      <c r="E21" s="47"/>
      <c r="F21" s="47"/>
      <c r="G21" s="47"/>
      <c r="H21" s="47"/>
      <c r="I21" s="48"/>
      <c r="J21" s="4"/>
      <c r="K21" s="4"/>
      <c r="L21" s="4"/>
      <c r="M21" s="4"/>
      <c r="N21" s="4"/>
      <c r="O21" s="4"/>
      <c r="P21" s="4"/>
      <c r="Q21" s="4"/>
      <c r="R21" s="4"/>
      <c r="S21" s="4"/>
      <c r="T21" s="4"/>
      <c r="U21" s="4"/>
      <c r="V21" s="4"/>
      <c r="W21" s="4"/>
      <c r="X21" s="4"/>
      <c r="Y21" s="4"/>
      <c r="Z21" s="4"/>
    </row>
    <row r="22" spans="1:26" ht="14.25" customHeight="1" x14ac:dyDescent="0.3">
      <c r="A22" s="49" t="s">
        <v>14</v>
      </c>
      <c r="B22" s="50"/>
      <c r="C22" s="50"/>
      <c r="D22" s="50"/>
      <c r="E22" s="50"/>
      <c r="F22" s="50"/>
      <c r="G22" s="50"/>
      <c r="H22" s="50"/>
      <c r="I22" s="51"/>
      <c r="J22" s="4"/>
      <c r="K22" s="4"/>
      <c r="L22" s="4"/>
      <c r="M22" s="4"/>
      <c r="N22" s="4"/>
      <c r="O22" s="4"/>
      <c r="P22" s="4"/>
      <c r="Q22" s="4"/>
      <c r="R22" s="4"/>
      <c r="S22" s="4"/>
      <c r="T22" s="4"/>
      <c r="U22" s="4"/>
      <c r="V22" s="4"/>
      <c r="W22" s="4"/>
      <c r="X22" s="4"/>
      <c r="Y22" s="4"/>
      <c r="Z22" s="4"/>
    </row>
    <row r="23" spans="1:26" ht="14.25" customHeight="1" x14ac:dyDescent="0.3">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x14ac:dyDescent="0.3">
      <c r="A24" s="4"/>
      <c r="B24" s="4"/>
      <c r="C24" s="4"/>
      <c r="D24" s="4"/>
      <c r="E24" s="4"/>
      <c r="F24" s="4"/>
      <c r="G24" s="4"/>
      <c r="H24" s="4"/>
      <c r="I24" s="4"/>
      <c r="J24" s="4"/>
      <c r="K24" s="4"/>
      <c r="L24" s="4"/>
      <c r="M24" s="4"/>
      <c r="N24" s="4"/>
      <c r="O24" s="4"/>
      <c r="P24" s="4"/>
      <c r="Q24" s="4"/>
      <c r="R24" s="4"/>
      <c r="S24" s="4"/>
      <c r="T24" s="4"/>
      <c r="U24" s="4"/>
      <c r="V24" s="4" t="s">
        <v>15</v>
      </c>
      <c r="W24" s="4">
        <v>2</v>
      </c>
      <c r="X24" s="4"/>
      <c r="Y24" s="4"/>
      <c r="Z24" s="4"/>
    </row>
    <row r="25" spans="1:26" ht="15.75" customHeight="1" x14ac:dyDescent="0.4">
      <c r="A25" s="5" t="s">
        <v>16</v>
      </c>
      <c r="B25" s="4"/>
      <c r="C25" s="4"/>
      <c r="D25" s="4"/>
      <c r="E25" s="4"/>
      <c r="F25" s="4"/>
      <c r="G25" s="4"/>
      <c r="H25" s="4"/>
      <c r="I25" s="4"/>
      <c r="J25" s="4"/>
      <c r="K25" s="4"/>
      <c r="L25" s="4"/>
      <c r="M25" s="4"/>
      <c r="N25" s="4"/>
      <c r="O25" s="4"/>
      <c r="P25" s="4"/>
      <c r="Q25" s="4"/>
      <c r="R25" s="4"/>
      <c r="S25" s="4"/>
      <c r="T25" s="4"/>
      <c r="U25" s="4"/>
      <c r="V25" s="4"/>
      <c r="W25" s="4"/>
      <c r="X25" s="4"/>
      <c r="Y25" s="4"/>
      <c r="Z25" s="4"/>
    </row>
    <row r="26" spans="1:26" ht="14.25" customHeight="1" x14ac:dyDescent="0.3">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4.25" customHeight="1" x14ac:dyDescent="0.35">
      <c r="A27" s="12" t="s">
        <v>86</v>
      </c>
      <c r="B27" s="4"/>
      <c r="C27" s="4"/>
      <c r="D27" s="4"/>
      <c r="E27" s="4"/>
      <c r="F27" s="4"/>
      <c r="G27" s="4"/>
      <c r="H27" s="4"/>
      <c r="I27" s="4"/>
      <c r="J27" s="4"/>
      <c r="K27" s="4"/>
      <c r="L27" s="4"/>
      <c r="M27" s="4"/>
      <c r="N27" s="4"/>
      <c r="O27" s="4"/>
      <c r="P27" s="4"/>
      <c r="Q27" s="4"/>
      <c r="R27" s="4"/>
      <c r="S27" s="4"/>
      <c r="T27" s="4"/>
      <c r="U27" s="4"/>
      <c r="V27" s="4"/>
      <c r="W27" s="4"/>
      <c r="X27" s="4"/>
      <c r="Y27" s="4"/>
      <c r="Z27" s="4"/>
    </row>
    <row r="28" spans="1:26" ht="14.25" customHeight="1" x14ac:dyDescent="0.35">
      <c r="A28" s="37" t="s">
        <v>91</v>
      </c>
      <c r="B28" s="4"/>
      <c r="C28" s="4"/>
      <c r="D28" s="4"/>
      <c r="E28" s="4"/>
      <c r="F28" s="4"/>
      <c r="G28" s="4"/>
      <c r="H28" s="4"/>
      <c r="I28" s="4"/>
      <c r="J28" s="4"/>
      <c r="K28" s="4"/>
      <c r="L28" s="4"/>
      <c r="M28" s="4"/>
      <c r="N28" s="4"/>
      <c r="O28" s="4"/>
      <c r="P28" s="4"/>
      <c r="Q28" s="4"/>
      <c r="R28" s="4"/>
      <c r="S28" s="4"/>
      <c r="T28" s="4"/>
      <c r="U28" s="4"/>
      <c r="V28" s="4"/>
      <c r="W28" s="4"/>
      <c r="X28" s="4"/>
      <c r="Y28" s="4"/>
      <c r="Z28" s="4"/>
    </row>
    <row r="29" spans="1:26" ht="14.25" customHeight="1" x14ac:dyDescent="0.3">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4.25" customHeight="1" x14ac:dyDescent="0.3">
      <c r="A30" s="4" t="s">
        <v>17</v>
      </c>
      <c r="B30" s="4" t="s">
        <v>18</v>
      </c>
      <c r="C30" s="4" t="s">
        <v>19</v>
      </c>
      <c r="D30" s="4" t="s">
        <v>20</v>
      </c>
      <c r="E30" s="4" t="s">
        <v>21</v>
      </c>
      <c r="F30" s="4" t="s">
        <v>22</v>
      </c>
      <c r="G30" s="4" t="s">
        <v>23</v>
      </c>
      <c r="H30" s="4" t="s">
        <v>24</v>
      </c>
      <c r="I30" s="4" t="s">
        <v>25</v>
      </c>
      <c r="J30" s="4" t="s">
        <v>26</v>
      </c>
      <c r="K30" s="4" t="s">
        <v>27</v>
      </c>
      <c r="L30" s="4" t="s">
        <v>28</v>
      </c>
      <c r="M30" s="4" t="s">
        <v>29</v>
      </c>
      <c r="N30" s="4" t="s">
        <v>30</v>
      </c>
      <c r="O30" s="4" t="s">
        <v>31</v>
      </c>
      <c r="P30" s="4" t="s">
        <v>32</v>
      </c>
      <c r="Q30" s="4" t="s">
        <v>33</v>
      </c>
      <c r="R30" s="4"/>
      <c r="S30" s="4"/>
      <c r="T30" s="4"/>
      <c r="U30" s="4"/>
    </row>
    <row r="31" spans="1:26" ht="14.25" customHeight="1" x14ac:dyDescent="0.3">
      <c r="A31" s="4">
        <v>1</v>
      </c>
      <c r="B31" s="4" t="s">
        <v>34</v>
      </c>
      <c r="C31" s="4">
        <v>1.5</v>
      </c>
      <c r="D31" s="4">
        <v>0.8</v>
      </c>
      <c r="E31" s="4">
        <v>1</v>
      </c>
      <c r="F31" s="4">
        <v>1.7</v>
      </c>
      <c r="G31" s="4">
        <v>1.1000000000000001</v>
      </c>
      <c r="H31" s="4">
        <v>1</v>
      </c>
      <c r="I31" s="4">
        <v>1.3</v>
      </c>
      <c r="J31" s="4">
        <v>1.6</v>
      </c>
      <c r="K31" s="4">
        <v>1.5</v>
      </c>
      <c r="L31" s="4">
        <v>1.7</v>
      </c>
      <c r="M31" s="4">
        <v>1.2</v>
      </c>
      <c r="N31" s="4">
        <v>1.7</v>
      </c>
      <c r="O31" s="4">
        <v>1.6</v>
      </c>
      <c r="P31" s="4">
        <v>1.8</v>
      </c>
      <c r="Q31" s="4">
        <v>1.5</v>
      </c>
      <c r="R31" s="35"/>
      <c r="S31" s="4"/>
      <c r="T31" s="4"/>
      <c r="U31" s="4"/>
    </row>
    <row r="32" spans="1:26" ht="14.25" customHeight="1" x14ac:dyDescent="0.3">
      <c r="A32" s="4">
        <v>2</v>
      </c>
      <c r="B32" s="4" t="s">
        <v>35</v>
      </c>
      <c r="C32" s="4">
        <v>4</v>
      </c>
      <c r="D32" s="4">
        <v>3.3</v>
      </c>
      <c r="E32" s="4">
        <v>5.2</v>
      </c>
      <c r="F32" s="4">
        <v>3.3</v>
      </c>
      <c r="G32" s="4">
        <v>2.7</v>
      </c>
      <c r="H32" s="4">
        <v>3.2</v>
      </c>
      <c r="I32" s="4">
        <v>4</v>
      </c>
      <c r="J32" s="4">
        <v>2.7</v>
      </c>
      <c r="K32" s="4">
        <v>4</v>
      </c>
      <c r="L32" s="4">
        <v>3.1</v>
      </c>
      <c r="M32" s="4">
        <v>5.2</v>
      </c>
      <c r="N32" s="4">
        <v>4.9000000000000004</v>
      </c>
      <c r="O32" s="4">
        <v>5</v>
      </c>
      <c r="P32" s="4">
        <v>4.2</v>
      </c>
      <c r="Q32" s="4">
        <v>3</v>
      </c>
      <c r="R32" s="4"/>
      <c r="S32" s="4"/>
      <c r="T32" s="4"/>
      <c r="U32" s="4"/>
    </row>
    <row r="33" spans="1:26" ht="14.25" customHeight="1" x14ac:dyDescent="0.3">
      <c r="A33" s="4">
        <v>3</v>
      </c>
      <c r="B33" s="4" t="s">
        <v>36</v>
      </c>
      <c r="C33" s="4">
        <v>4.5</v>
      </c>
      <c r="D33" s="4">
        <v>4.3</v>
      </c>
      <c r="E33" s="4">
        <v>4.9000000000000004</v>
      </c>
      <c r="F33" s="4">
        <v>4.0999999999999996</v>
      </c>
      <c r="G33" s="4">
        <v>5</v>
      </c>
      <c r="H33" s="4">
        <v>5.6</v>
      </c>
      <c r="I33" s="4">
        <v>5.2</v>
      </c>
      <c r="J33" s="4">
        <v>4.5</v>
      </c>
      <c r="K33" s="4">
        <v>4.7</v>
      </c>
      <c r="L33" s="4">
        <v>4</v>
      </c>
      <c r="M33" s="4">
        <v>4.3</v>
      </c>
      <c r="N33" s="4">
        <v>5.5</v>
      </c>
      <c r="O33" s="4">
        <v>4.3</v>
      </c>
      <c r="P33" s="4">
        <v>4.8</v>
      </c>
      <c r="Q33" s="4">
        <v>5</v>
      </c>
      <c r="R33" s="4"/>
      <c r="S33" s="4"/>
      <c r="T33" s="4"/>
      <c r="U33" s="4"/>
    </row>
    <row r="34" spans="1:26" ht="14.25" customHeight="1" x14ac:dyDescent="0.3">
      <c r="A34" s="4">
        <v>4</v>
      </c>
      <c r="B34" s="4" t="s">
        <v>37</v>
      </c>
      <c r="C34" s="4">
        <v>2</v>
      </c>
      <c r="D34" s="4">
        <v>1.5</v>
      </c>
      <c r="E34" s="4">
        <v>1.7</v>
      </c>
      <c r="F34" s="4">
        <v>2.7</v>
      </c>
      <c r="G34" s="36">
        <v>3.2</v>
      </c>
      <c r="H34" s="4">
        <v>2.6</v>
      </c>
      <c r="I34" s="4">
        <v>2.5</v>
      </c>
      <c r="J34" s="4">
        <v>2</v>
      </c>
      <c r="K34" s="4">
        <v>2</v>
      </c>
      <c r="L34" s="16">
        <v>4.3</v>
      </c>
      <c r="M34" s="4">
        <v>2</v>
      </c>
      <c r="N34" s="4">
        <v>2</v>
      </c>
      <c r="O34" s="4">
        <v>2.5</v>
      </c>
      <c r="P34" s="4">
        <v>2</v>
      </c>
      <c r="Q34" s="4">
        <v>3</v>
      </c>
      <c r="R34" s="4"/>
      <c r="S34" s="4"/>
      <c r="T34" s="4"/>
      <c r="U34" s="4"/>
    </row>
    <row r="35" spans="1:26" ht="14.25" customHeight="1" x14ac:dyDescent="0.3">
      <c r="A35" s="4">
        <v>5</v>
      </c>
      <c r="B35" s="4" t="s">
        <v>38</v>
      </c>
      <c r="C35" s="4">
        <v>1.7</v>
      </c>
      <c r="D35" s="4">
        <v>2</v>
      </c>
      <c r="E35" s="4">
        <v>1.8</v>
      </c>
      <c r="F35" s="4">
        <v>1.9</v>
      </c>
      <c r="G35" s="4">
        <v>2</v>
      </c>
      <c r="H35" s="4">
        <v>1.6</v>
      </c>
      <c r="I35" s="4">
        <v>2.2000000000000002</v>
      </c>
      <c r="J35" s="4">
        <v>3.1</v>
      </c>
      <c r="K35" s="4">
        <v>2.4</v>
      </c>
      <c r="L35" s="4">
        <v>3.1</v>
      </c>
      <c r="M35" s="4">
        <v>2.2000000000000002</v>
      </c>
      <c r="N35" s="4">
        <v>2.7</v>
      </c>
      <c r="O35" s="4">
        <v>2.1</v>
      </c>
      <c r="P35" s="4">
        <v>2.7</v>
      </c>
      <c r="Q35" s="4">
        <v>2.7</v>
      </c>
      <c r="R35" s="4"/>
      <c r="S35" s="4"/>
      <c r="T35" s="4"/>
      <c r="U35" s="4"/>
    </row>
    <row r="36" spans="1:26" ht="14.25" customHeight="1" x14ac:dyDescent="0.3">
      <c r="A36" s="4">
        <v>6</v>
      </c>
      <c r="B36" s="4" t="s">
        <v>39</v>
      </c>
      <c r="C36" s="4">
        <v>1</v>
      </c>
      <c r="D36" s="4">
        <v>0.9</v>
      </c>
      <c r="E36" s="4">
        <v>1</v>
      </c>
      <c r="F36" s="4">
        <v>1.3</v>
      </c>
      <c r="G36" s="4">
        <v>0.8</v>
      </c>
      <c r="H36" s="4">
        <v>1.2</v>
      </c>
      <c r="I36" s="4">
        <v>1.5</v>
      </c>
      <c r="J36" s="4">
        <v>1.3</v>
      </c>
      <c r="K36" s="4">
        <v>1.6</v>
      </c>
      <c r="L36" s="4">
        <v>1.2</v>
      </c>
      <c r="M36" s="4">
        <v>1</v>
      </c>
      <c r="N36" s="4">
        <v>1.1000000000000001</v>
      </c>
      <c r="O36" s="4">
        <v>0.9</v>
      </c>
      <c r="P36" s="4">
        <v>0.8</v>
      </c>
      <c r="Q36" s="4">
        <v>1</v>
      </c>
      <c r="R36" s="4"/>
      <c r="S36" s="4"/>
      <c r="T36" s="4"/>
      <c r="U36" s="4"/>
    </row>
    <row r="37" spans="1:26" ht="14.25" customHeight="1" x14ac:dyDescent="0.3">
      <c r="A37" s="4"/>
      <c r="B37" s="35" t="s">
        <v>40</v>
      </c>
      <c r="C37" s="4">
        <f t="shared" ref="C37:Q37" si="0">SUM(C31:C36)</f>
        <v>14.7</v>
      </c>
      <c r="D37" s="4">
        <f t="shared" si="0"/>
        <v>12.799999999999999</v>
      </c>
      <c r="E37" s="4">
        <f t="shared" si="0"/>
        <v>15.600000000000001</v>
      </c>
      <c r="F37" s="4">
        <f t="shared" si="0"/>
        <v>15.000000000000002</v>
      </c>
      <c r="G37" s="4">
        <f t="shared" si="0"/>
        <v>14.8</v>
      </c>
      <c r="H37" s="4">
        <f t="shared" si="0"/>
        <v>15.2</v>
      </c>
      <c r="I37" s="4">
        <f t="shared" si="0"/>
        <v>16.7</v>
      </c>
      <c r="J37" s="4">
        <f t="shared" si="0"/>
        <v>15.200000000000001</v>
      </c>
      <c r="K37" s="4">
        <f t="shared" si="0"/>
        <v>16.2</v>
      </c>
      <c r="L37" s="4">
        <f t="shared" si="0"/>
        <v>17.400000000000002</v>
      </c>
      <c r="M37" s="4">
        <f t="shared" si="0"/>
        <v>15.899999999999999</v>
      </c>
      <c r="N37" s="4">
        <f t="shared" si="0"/>
        <v>17.900000000000002</v>
      </c>
      <c r="O37" s="4">
        <f t="shared" si="0"/>
        <v>16.399999999999999</v>
      </c>
      <c r="P37" s="4">
        <f t="shared" si="0"/>
        <v>16.3</v>
      </c>
      <c r="Q37" s="4">
        <f t="shared" si="0"/>
        <v>16.2</v>
      </c>
      <c r="R37" s="4"/>
      <c r="S37" s="4"/>
      <c r="T37" s="4"/>
      <c r="U37" s="4"/>
    </row>
    <row r="38" spans="1:26" ht="14.25" customHeight="1" x14ac:dyDescent="0.3">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4.25" customHeight="1" x14ac:dyDescent="0.3">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4.25" customHeight="1" x14ac:dyDescent="0.3">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4.25" customHeight="1" x14ac:dyDescent="0.3">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4.25" customHeight="1" x14ac:dyDescent="0.3">
      <c r="A42" s="17" t="s">
        <v>18</v>
      </c>
      <c r="B42" s="17" t="s">
        <v>41</v>
      </c>
      <c r="C42" s="17" t="s">
        <v>42</v>
      </c>
      <c r="D42" s="17" t="s">
        <v>43</v>
      </c>
      <c r="E42" s="17" t="s">
        <v>44</v>
      </c>
      <c r="F42" s="17" t="s">
        <v>45</v>
      </c>
      <c r="G42" s="17" t="s">
        <v>46</v>
      </c>
      <c r="H42" s="17" t="s">
        <v>47</v>
      </c>
      <c r="I42" s="17" t="s">
        <v>48</v>
      </c>
      <c r="J42" s="17" t="s">
        <v>49</v>
      </c>
      <c r="K42" s="4"/>
      <c r="L42" s="4"/>
      <c r="M42" s="4"/>
      <c r="N42" s="4"/>
      <c r="O42" s="4"/>
      <c r="P42" s="4"/>
      <c r="Q42" s="4"/>
      <c r="R42" s="4"/>
      <c r="S42" s="4"/>
      <c r="T42" s="4"/>
      <c r="U42" s="4"/>
    </row>
    <row r="43" spans="1:26" ht="14.25" customHeight="1" x14ac:dyDescent="0.3">
      <c r="A43" s="4" t="s">
        <v>34</v>
      </c>
      <c r="B43" s="18">
        <f t="shared" ref="B43:B48" si="1">AVERAGE(C31:Q31)</f>
        <v>1.4</v>
      </c>
      <c r="C43" s="4">
        <f t="shared" ref="C43:C48" si="2">_xlfn.STDEV.S(C31:Q31)</f>
        <v>0.31167748898959258</v>
      </c>
      <c r="D43" s="18">
        <f>גיליון1!$B43+$W$24*גיליון1!$C43</f>
        <v>2.0233549779791851</v>
      </c>
      <c r="E43" s="18">
        <f>גיליון1!$B43-$W$24*גיליון1!$C43</f>
        <v>0.77664502202081476</v>
      </c>
      <c r="F43" s="19" t="s">
        <v>50</v>
      </c>
      <c r="G43" s="4"/>
      <c r="H43" s="4"/>
      <c r="I43" s="18"/>
      <c r="J43" s="18"/>
      <c r="K43" s="4"/>
      <c r="L43" s="4"/>
      <c r="M43" s="4"/>
      <c r="N43" s="4"/>
      <c r="O43" s="4"/>
      <c r="P43" s="4"/>
      <c r="Q43" s="4"/>
      <c r="R43" s="4"/>
      <c r="S43" s="4"/>
      <c r="T43" s="4"/>
      <c r="U43" s="4"/>
    </row>
    <row r="44" spans="1:26" ht="14.25" customHeight="1" x14ac:dyDescent="0.3">
      <c r="A44" s="4" t="s">
        <v>35</v>
      </c>
      <c r="B44" s="18">
        <f t="shared" si="1"/>
        <v>3.8533333333333335</v>
      </c>
      <c r="C44" s="4">
        <f t="shared" si="2"/>
        <v>0.89511903970259332</v>
      </c>
      <c r="D44" s="18">
        <f>גיליון1!$B44+$W$24*גיליון1!$C44</f>
        <v>5.6435714127385204</v>
      </c>
      <c r="E44" s="18">
        <f>גיליון1!$B44-$W$24*גיליון1!$C44</f>
        <v>2.0630952539281466</v>
      </c>
      <c r="F44" s="19" t="s">
        <v>50</v>
      </c>
      <c r="G44" s="4"/>
      <c r="H44" s="4"/>
      <c r="I44" s="18"/>
      <c r="J44" s="18"/>
      <c r="K44" s="4"/>
      <c r="L44" s="4"/>
      <c r="M44" s="4"/>
      <c r="N44" s="4"/>
      <c r="O44" s="4"/>
      <c r="P44" s="4"/>
      <c r="Q44" s="4"/>
      <c r="R44" s="4"/>
      <c r="S44" s="4"/>
      <c r="T44" s="4"/>
      <c r="U44" s="4"/>
    </row>
    <row r="45" spans="1:26" ht="14.25" customHeight="1" x14ac:dyDescent="0.3">
      <c r="A45" s="4" t="s">
        <v>36</v>
      </c>
      <c r="B45" s="18">
        <f t="shared" si="1"/>
        <v>4.7133333333333338</v>
      </c>
      <c r="C45" s="4">
        <f t="shared" si="2"/>
        <v>0.48824271871780373</v>
      </c>
      <c r="D45" s="18">
        <f>גיליון1!$B45+$W$24*גיליון1!$C45</f>
        <v>5.6898187707689409</v>
      </c>
      <c r="E45" s="18">
        <f>גיליון1!$B45-$W$24*גיליון1!$C45</f>
        <v>3.7368478958977263</v>
      </c>
      <c r="F45" s="19" t="s">
        <v>50</v>
      </c>
      <c r="G45" s="4"/>
      <c r="H45" s="4"/>
      <c r="I45" s="18"/>
      <c r="J45" s="18"/>
      <c r="K45" s="4"/>
      <c r="L45" s="4"/>
      <c r="M45" s="4"/>
      <c r="N45" s="4"/>
      <c r="O45" s="4"/>
      <c r="P45" s="4"/>
      <c r="Q45" s="4"/>
      <c r="R45" s="4"/>
      <c r="S45" s="4"/>
      <c r="T45" s="4"/>
      <c r="U45" s="4"/>
    </row>
    <row r="46" spans="1:26" ht="14.25" customHeight="1" x14ac:dyDescent="0.3">
      <c r="A46" s="4" t="s">
        <v>37</v>
      </c>
      <c r="B46" s="18">
        <f t="shared" si="1"/>
        <v>2.4</v>
      </c>
      <c r="C46" s="4">
        <f t="shared" si="2"/>
        <v>0.70811621322249862</v>
      </c>
      <c r="D46" s="18">
        <f>גיליון1!$B46+$W$24*גיליון1!$C46</f>
        <v>3.8162324264449969</v>
      </c>
      <c r="E46" s="18">
        <f>גיליון1!$B46-$W$24*גיליון1!$C46</f>
        <v>0.98376757355500266</v>
      </c>
      <c r="F46" s="19" t="s">
        <v>28</v>
      </c>
      <c r="G46" s="4">
        <f>AVERAGE(C34:K34,M34:Q34)</f>
        <v>2.2642857142857147</v>
      </c>
      <c r="H46" s="4">
        <f t="shared" ref="H46" si="3">_xlfn.STDEV.S(M34:Q34,C34:K34)</f>
        <v>0.49241499517432236</v>
      </c>
      <c r="I46" s="18">
        <f>גיליון1!$G46+$W$24*גיליון1!$H46</f>
        <v>3.2491157046343595</v>
      </c>
      <c r="J46" s="18">
        <f>גיליון1!$G46-$W$24*גיליון1!$H46</f>
        <v>1.2794557239370699</v>
      </c>
      <c r="K46" s="4"/>
      <c r="L46" s="4"/>
      <c r="M46" s="4"/>
      <c r="N46" s="4"/>
      <c r="O46" s="4"/>
      <c r="P46" s="4"/>
      <c r="Q46" s="4"/>
      <c r="R46" s="4"/>
      <c r="S46" s="4"/>
      <c r="T46" s="4"/>
      <c r="U46" s="4"/>
    </row>
    <row r="47" spans="1:26" ht="14.25" customHeight="1" x14ac:dyDescent="0.3">
      <c r="A47" s="4" t="s">
        <v>38</v>
      </c>
      <c r="B47" s="18">
        <f t="shared" si="1"/>
        <v>2.2800000000000002</v>
      </c>
      <c r="C47" s="4">
        <f t="shared" si="2"/>
        <v>0.48284868969777361</v>
      </c>
      <c r="D47" s="18">
        <f>גיליון1!$B47+$W$24*גיליון1!$C47</f>
        <v>3.2456973793955477</v>
      </c>
      <c r="E47" s="18">
        <f>גיליון1!$B47-$W$24*גיליון1!$C47</f>
        <v>1.314302620604453</v>
      </c>
      <c r="F47" s="19" t="s">
        <v>50</v>
      </c>
      <c r="G47" s="4"/>
      <c r="H47" s="4"/>
      <c r="I47" s="18"/>
      <c r="J47" s="18"/>
      <c r="K47" s="4"/>
      <c r="L47" s="4"/>
      <c r="M47" s="4"/>
      <c r="N47" s="4"/>
      <c r="O47" s="4"/>
      <c r="P47" s="4"/>
      <c r="Q47" s="4"/>
      <c r="R47" s="4"/>
      <c r="S47" s="4"/>
      <c r="T47" s="4"/>
      <c r="U47" s="4"/>
    </row>
    <row r="48" spans="1:26" ht="14.25" customHeight="1" x14ac:dyDescent="0.3">
      <c r="A48" s="4" t="s">
        <v>39</v>
      </c>
      <c r="B48" s="18">
        <f t="shared" si="1"/>
        <v>1.1066666666666667</v>
      </c>
      <c r="C48" s="4">
        <f t="shared" si="2"/>
        <v>0.24043611170022569</v>
      </c>
      <c r="D48" s="18">
        <f>גיליון1!$B48+$W$24*גיליון1!$C48</f>
        <v>1.5875388900671181</v>
      </c>
      <c r="E48" s="18">
        <f>גיליון1!$B48-$W$24*גיליון1!$C48</f>
        <v>0.62579444326621525</v>
      </c>
      <c r="F48" s="19" t="s">
        <v>50</v>
      </c>
      <c r="G48" s="4"/>
      <c r="H48" s="4"/>
      <c r="I48" s="18"/>
      <c r="J48" s="18"/>
      <c r="K48" s="4"/>
      <c r="L48" s="4"/>
      <c r="M48" s="4"/>
      <c r="N48" s="4"/>
      <c r="O48" s="4"/>
      <c r="P48" s="4"/>
      <c r="Q48" s="4"/>
      <c r="R48" s="4"/>
      <c r="S48" s="4"/>
      <c r="T48" s="4"/>
      <c r="U48" s="4"/>
    </row>
    <row r="49" spans="1:26" ht="15.75" customHeight="1" x14ac:dyDescent="0.3">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x14ac:dyDescent="0.3">
      <c r="A50" s="17" t="s">
        <v>18</v>
      </c>
      <c r="B50" s="17" t="s">
        <v>41</v>
      </c>
      <c r="C50" s="17" t="s">
        <v>42</v>
      </c>
      <c r="D50" s="17" t="s">
        <v>43</v>
      </c>
      <c r="E50" s="17" t="s">
        <v>44</v>
      </c>
      <c r="F50" s="17" t="s">
        <v>45</v>
      </c>
      <c r="N50" s="4"/>
      <c r="O50" s="4"/>
      <c r="P50" s="4"/>
      <c r="Q50" s="4"/>
      <c r="R50" s="4"/>
      <c r="S50" s="4"/>
      <c r="T50" s="4"/>
      <c r="U50" s="4"/>
      <c r="V50" s="4"/>
      <c r="W50" s="4"/>
      <c r="X50" s="4"/>
      <c r="Y50" s="4"/>
      <c r="Z50" s="4"/>
    </row>
    <row r="51" spans="1:26" ht="14.25" customHeight="1" x14ac:dyDescent="0.3">
      <c r="A51" s="4" t="s">
        <v>34</v>
      </c>
      <c r="B51" s="18">
        <v>1.4</v>
      </c>
      <c r="C51" s="4">
        <v>0.31167748898959258</v>
      </c>
      <c r="D51" s="18">
        <v>2.0233549779791851</v>
      </c>
      <c r="E51" s="18">
        <v>0.77664502202081476</v>
      </c>
      <c r="F51" s="19" t="s">
        <v>50</v>
      </c>
      <c r="N51" s="4"/>
      <c r="O51" s="4"/>
      <c r="P51" s="4"/>
      <c r="Q51" s="4"/>
      <c r="R51" s="4"/>
      <c r="S51" s="4"/>
      <c r="T51" s="4"/>
      <c r="U51" s="4"/>
      <c r="V51" s="4"/>
      <c r="W51" s="4"/>
      <c r="X51" s="4"/>
      <c r="Y51" s="4"/>
      <c r="Z51" s="4"/>
    </row>
    <row r="52" spans="1:26" ht="14.25" customHeight="1" x14ac:dyDescent="0.3">
      <c r="A52" s="4" t="s">
        <v>35</v>
      </c>
      <c r="B52" s="18">
        <v>3.8533333333333335</v>
      </c>
      <c r="C52" s="4">
        <v>0.89511903970259332</v>
      </c>
      <c r="D52" s="18">
        <v>5.6435714127385204</v>
      </c>
      <c r="E52" s="18">
        <v>2.0630952539281466</v>
      </c>
      <c r="F52" s="19" t="s">
        <v>50</v>
      </c>
      <c r="N52" s="4"/>
      <c r="O52" s="4"/>
      <c r="P52" s="4"/>
      <c r="Q52" s="4"/>
      <c r="R52" s="4"/>
      <c r="S52" s="4"/>
      <c r="T52" s="4"/>
      <c r="U52" s="4"/>
      <c r="V52" s="4"/>
      <c r="W52" s="4"/>
      <c r="X52" s="4"/>
      <c r="Y52" s="4"/>
      <c r="Z52" s="4"/>
    </row>
    <row r="53" spans="1:26" ht="14.25" customHeight="1" x14ac:dyDescent="0.3">
      <c r="A53" s="4" t="s">
        <v>36</v>
      </c>
      <c r="B53" s="18">
        <v>4.7133333333333338</v>
      </c>
      <c r="C53" s="4">
        <v>0.48824271871780373</v>
      </c>
      <c r="D53" s="18">
        <v>5.6898187707689409</v>
      </c>
      <c r="E53" s="18">
        <v>3.7368478958977263</v>
      </c>
      <c r="F53" s="19" t="s">
        <v>50</v>
      </c>
      <c r="N53" s="4"/>
      <c r="O53" s="4"/>
      <c r="P53" s="4"/>
      <c r="Q53" s="4"/>
      <c r="R53" s="4"/>
      <c r="S53" s="4"/>
      <c r="T53" s="4"/>
      <c r="U53" s="4"/>
      <c r="V53" s="4"/>
    </row>
    <row r="54" spans="1:26" ht="14.25" customHeight="1" x14ac:dyDescent="0.3">
      <c r="A54" s="4" t="s">
        <v>37</v>
      </c>
      <c r="B54" s="18">
        <v>2.2642857142857147</v>
      </c>
      <c r="C54" s="4">
        <v>0.49241499517432202</v>
      </c>
      <c r="D54" s="18">
        <v>3.2491157046343595</v>
      </c>
      <c r="E54" s="18">
        <v>1.2794557239370699</v>
      </c>
      <c r="F54" s="19" t="s">
        <v>50</v>
      </c>
      <c r="N54" s="4"/>
      <c r="O54" s="4"/>
      <c r="P54" s="4"/>
      <c r="Q54" s="4"/>
      <c r="R54" s="4"/>
      <c r="S54" s="4"/>
      <c r="T54" s="4"/>
      <c r="U54" s="4"/>
      <c r="V54" s="4"/>
      <c r="W54" s="4"/>
      <c r="X54" s="4"/>
      <c r="Y54" s="4"/>
      <c r="Z54" s="4"/>
    </row>
    <row r="55" spans="1:26" ht="14.25" customHeight="1" x14ac:dyDescent="0.3">
      <c r="A55" s="4" t="s">
        <v>38</v>
      </c>
      <c r="B55" s="18">
        <v>2.2800000000000002</v>
      </c>
      <c r="C55" s="4">
        <v>0.48284868969777361</v>
      </c>
      <c r="D55" s="18">
        <v>3.2456973793955477</v>
      </c>
      <c r="E55" s="18">
        <v>1.314302620604453</v>
      </c>
      <c r="F55" s="19" t="s">
        <v>50</v>
      </c>
      <c r="N55" s="4"/>
      <c r="O55" s="4"/>
      <c r="P55" s="4"/>
      <c r="Q55" s="4"/>
      <c r="R55" s="4"/>
      <c r="S55" s="4"/>
      <c r="T55" s="4"/>
      <c r="U55" s="4"/>
      <c r="V55" s="4"/>
      <c r="W55" s="4"/>
      <c r="X55" s="4"/>
      <c r="Y55" s="4"/>
      <c r="Z55" s="4"/>
    </row>
    <row r="56" spans="1:26" ht="14.25" customHeight="1" x14ac:dyDescent="0.3">
      <c r="A56" s="4" t="s">
        <v>39</v>
      </c>
      <c r="B56" s="18">
        <v>1.1066666666666667</v>
      </c>
      <c r="C56" s="4">
        <v>0.24043611170022569</v>
      </c>
      <c r="D56" s="18">
        <v>1.5875388900671181</v>
      </c>
      <c r="E56" s="18">
        <v>0.62579444326621525</v>
      </c>
      <c r="F56" s="19" t="s">
        <v>50</v>
      </c>
      <c r="N56" s="4"/>
      <c r="O56" s="4"/>
      <c r="P56" s="4"/>
      <c r="Q56" s="4"/>
      <c r="R56" s="4"/>
      <c r="S56" s="4"/>
      <c r="T56" s="4"/>
      <c r="U56" s="4"/>
      <c r="V56" s="4"/>
      <c r="W56" s="4"/>
      <c r="X56" s="4"/>
      <c r="Y56" s="4"/>
      <c r="Z56" s="4"/>
    </row>
    <row r="57" spans="1:26" ht="14.25" customHeight="1" x14ac:dyDescent="0.3">
      <c r="N57" s="4"/>
      <c r="O57" s="4"/>
      <c r="P57" s="4"/>
      <c r="Q57" s="4"/>
      <c r="R57" s="4"/>
      <c r="S57" s="4"/>
      <c r="T57" s="4"/>
      <c r="U57" s="4"/>
      <c r="V57" s="4"/>
      <c r="W57" s="4"/>
      <c r="X57" s="4"/>
      <c r="Y57" s="4"/>
      <c r="Z57" s="4"/>
    </row>
    <row r="58" spans="1:26" ht="15.75" customHeight="1" x14ac:dyDescent="0.3">
      <c r="N58" s="4"/>
      <c r="O58" s="4"/>
      <c r="P58" s="4"/>
      <c r="Q58" s="4"/>
      <c r="R58" s="4"/>
      <c r="S58" s="4"/>
      <c r="T58" s="4"/>
      <c r="U58" s="4"/>
      <c r="V58" s="4"/>
      <c r="W58" s="4"/>
      <c r="X58" s="4"/>
      <c r="Y58" s="4"/>
      <c r="Z58" s="4"/>
    </row>
    <row r="59" spans="1:26" ht="15.75" customHeight="1" x14ac:dyDescent="0.4">
      <c r="A59" s="5" t="s">
        <v>51</v>
      </c>
      <c r="B59" s="4"/>
      <c r="C59" s="4"/>
      <c r="D59" s="4"/>
      <c r="E59" s="4"/>
      <c r="F59" s="4"/>
      <c r="G59" s="4"/>
      <c r="H59" s="4"/>
      <c r="I59" s="4"/>
      <c r="J59" s="4"/>
      <c r="K59" s="4"/>
      <c r="L59" s="4"/>
      <c r="M59" s="4"/>
      <c r="N59" s="4"/>
      <c r="O59" s="4"/>
      <c r="P59" s="4"/>
      <c r="Q59" s="4"/>
      <c r="R59" s="4"/>
      <c r="S59" s="4"/>
      <c r="T59" s="4"/>
      <c r="U59" s="4"/>
      <c r="V59" s="4"/>
      <c r="W59" s="4"/>
      <c r="X59" s="4"/>
      <c r="Y59" s="4"/>
      <c r="Z59" s="4"/>
    </row>
    <row r="60" spans="1:26" ht="14.25" customHeight="1" x14ac:dyDescent="0.3">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4.25" customHeight="1" x14ac:dyDescent="0.35">
      <c r="A61" s="12" t="s">
        <v>52</v>
      </c>
      <c r="B61" s="4"/>
      <c r="C61" s="4"/>
      <c r="D61" s="4"/>
      <c r="E61" s="4"/>
      <c r="F61" s="4"/>
      <c r="G61" s="4"/>
      <c r="H61" s="4"/>
      <c r="I61" s="4"/>
      <c r="J61" s="4"/>
      <c r="K61" s="4"/>
      <c r="L61" s="4"/>
      <c r="M61" s="4"/>
      <c r="N61" s="4"/>
      <c r="O61" s="4"/>
      <c r="P61" s="4"/>
      <c r="Q61" s="4"/>
      <c r="R61" s="4"/>
      <c r="S61" s="4"/>
      <c r="T61" s="4"/>
      <c r="U61" s="4"/>
      <c r="V61" s="4"/>
      <c r="W61" s="4"/>
      <c r="X61" s="4"/>
      <c r="Y61" s="4"/>
      <c r="Z61" s="4"/>
    </row>
    <row r="62" spans="1:26" ht="14.25" customHeight="1" x14ac:dyDescent="0.3">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4.25" customHeight="1" x14ac:dyDescent="0.3">
      <c r="A63" s="17" t="s">
        <v>18</v>
      </c>
      <c r="B63" s="17" t="s">
        <v>41</v>
      </c>
      <c r="C63" s="17" t="s">
        <v>53</v>
      </c>
      <c r="D63" s="4" t="s">
        <v>54</v>
      </c>
      <c r="E63" s="4" t="s">
        <v>55</v>
      </c>
      <c r="F63" s="4" t="s">
        <v>56</v>
      </c>
      <c r="G63" s="4"/>
      <c r="H63" s="4"/>
      <c r="I63" s="4"/>
      <c r="J63" s="4"/>
      <c r="K63" s="4"/>
      <c r="L63" s="4"/>
      <c r="M63" s="4"/>
      <c r="N63" s="4"/>
      <c r="O63" s="4"/>
      <c r="P63" s="4"/>
      <c r="Q63" s="4"/>
      <c r="R63" s="4"/>
      <c r="S63" s="4"/>
      <c r="T63" s="4"/>
      <c r="U63" s="4"/>
      <c r="V63" s="4"/>
      <c r="W63" s="4"/>
      <c r="X63" s="4"/>
      <c r="Y63" s="4"/>
      <c r="Z63" s="4"/>
    </row>
    <row r="64" spans="1:26" ht="14.25" customHeight="1" x14ac:dyDescent="0.3">
      <c r="A64" s="4" t="s">
        <v>34</v>
      </c>
      <c r="B64" s="18">
        <v>1.4</v>
      </c>
      <c r="C64" s="4">
        <v>0.31167748898959258</v>
      </c>
      <c r="D64" s="20">
        <v>1</v>
      </c>
      <c r="E64" s="20">
        <v>0.15</v>
      </c>
      <c r="F64" s="13" t="s">
        <v>57</v>
      </c>
      <c r="G64" s="19"/>
      <c r="H64" s="19"/>
      <c r="I64" s="4"/>
      <c r="J64" s="4"/>
      <c r="K64" s="4"/>
      <c r="L64" s="4"/>
      <c r="M64" s="4"/>
      <c r="N64" s="4"/>
      <c r="O64" s="4"/>
      <c r="P64" s="4"/>
      <c r="Q64" s="4"/>
      <c r="R64" s="4"/>
      <c r="S64" s="4"/>
      <c r="T64" s="4"/>
      <c r="U64" s="4"/>
      <c r="V64" s="4"/>
      <c r="W64" s="4"/>
      <c r="X64" s="4"/>
      <c r="Y64" s="4"/>
      <c r="Z64" s="4"/>
    </row>
    <row r="65" spans="1:26" ht="15.75" customHeight="1" x14ac:dyDescent="0.3">
      <c r="A65" s="4" t="s">
        <v>35</v>
      </c>
      <c r="B65" s="18">
        <v>3.8533333333333335</v>
      </c>
      <c r="C65" s="4">
        <v>0.89511903970259332</v>
      </c>
      <c r="D65" s="20">
        <v>1</v>
      </c>
      <c r="E65" s="20">
        <v>0.15</v>
      </c>
      <c r="F65" s="13" t="s">
        <v>57</v>
      </c>
      <c r="G65" s="19"/>
      <c r="H65" s="19"/>
      <c r="I65" s="4"/>
      <c r="J65" s="4"/>
      <c r="K65" s="4"/>
      <c r="L65" s="4"/>
      <c r="M65" s="4"/>
      <c r="O65" s="4"/>
      <c r="P65" s="4"/>
      <c r="Q65" s="4"/>
      <c r="R65" s="4"/>
      <c r="S65" s="4"/>
      <c r="T65" s="4"/>
      <c r="U65" s="4"/>
      <c r="V65" s="4"/>
      <c r="W65" s="4"/>
      <c r="X65" s="4"/>
      <c r="Y65" s="4"/>
      <c r="Z65" s="4"/>
    </row>
    <row r="66" spans="1:26" ht="15.75" customHeight="1" x14ac:dyDescent="0.3">
      <c r="A66" s="4" t="s">
        <v>36</v>
      </c>
      <c r="B66" s="18">
        <v>4.7133333333333338</v>
      </c>
      <c r="C66" s="4">
        <v>0.48824271871780373</v>
      </c>
      <c r="D66" s="20">
        <v>1</v>
      </c>
      <c r="E66" s="20">
        <v>0.15</v>
      </c>
      <c r="F66" s="13" t="s">
        <v>57</v>
      </c>
      <c r="G66" s="19"/>
      <c r="H66" s="19"/>
      <c r="I66" s="4"/>
      <c r="K66" s="4"/>
      <c r="L66" s="4"/>
      <c r="M66" s="4"/>
      <c r="O66" s="4"/>
      <c r="P66" s="4"/>
      <c r="Q66" s="4"/>
      <c r="R66" s="4"/>
      <c r="S66" s="4"/>
      <c r="T66" s="4"/>
      <c r="U66" s="4"/>
      <c r="V66" s="4"/>
      <c r="W66" s="4"/>
      <c r="X66" s="4"/>
      <c r="Y66" s="4"/>
      <c r="Z66" s="4"/>
    </row>
    <row r="67" spans="1:26" ht="14.25" customHeight="1" x14ac:dyDescent="0.3">
      <c r="A67" s="4" t="s">
        <v>37</v>
      </c>
      <c r="B67" s="18">
        <v>2.2642857142857147</v>
      </c>
      <c r="C67" s="4">
        <v>0.49241499517432236</v>
      </c>
      <c r="D67" s="20">
        <v>1</v>
      </c>
      <c r="E67" s="20">
        <v>0.15</v>
      </c>
      <c r="F67" s="13" t="s">
        <v>57</v>
      </c>
      <c r="G67" s="4"/>
      <c r="H67" s="4"/>
      <c r="I67" s="4"/>
      <c r="J67" s="4"/>
      <c r="K67" s="4"/>
      <c r="L67" s="4"/>
      <c r="M67" s="4"/>
      <c r="O67" s="4"/>
      <c r="P67" s="4"/>
      <c r="Q67" s="4"/>
      <c r="R67" s="4"/>
      <c r="S67" s="4"/>
      <c r="T67" s="4"/>
      <c r="U67" s="4"/>
      <c r="V67" s="4"/>
      <c r="W67" s="4"/>
      <c r="X67" s="4"/>
      <c r="Y67" s="4"/>
    </row>
    <row r="68" spans="1:26" ht="14.25" customHeight="1" x14ac:dyDescent="0.3">
      <c r="A68" s="4" t="s">
        <v>58</v>
      </c>
      <c r="B68" s="18">
        <v>2.2800000000000002</v>
      </c>
      <c r="C68" s="4">
        <v>0.48284868969777361</v>
      </c>
      <c r="D68" s="20">
        <v>1</v>
      </c>
      <c r="E68" s="20">
        <v>0.15</v>
      </c>
      <c r="F68" s="13" t="s">
        <v>57</v>
      </c>
      <c r="G68" s="4"/>
      <c r="H68" s="4"/>
      <c r="I68" s="4"/>
      <c r="J68" s="4"/>
      <c r="K68" s="4"/>
      <c r="L68" s="4"/>
      <c r="M68" s="4"/>
      <c r="O68" s="4"/>
      <c r="P68" s="4"/>
      <c r="Q68" s="4"/>
      <c r="R68" s="4"/>
      <c r="S68" s="4"/>
      <c r="T68" s="4"/>
      <c r="U68" s="4"/>
      <c r="V68" s="4"/>
      <c r="W68" s="4"/>
      <c r="X68" s="4"/>
      <c r="Y68" s="4"/>
    </row>
    <row r="69" spans="1:26" ht="18.75" customHeight="1" x14ac:dyDescent="0.3">
      <c r="A69" s="4" t="s">
        <v>39</v>
      </c>
      <c r="B69" s="18">
        <v>1.1066666666666667</v>
      </c>
      <c r="C69" s="4">
        <v>0.24043611170022569</v>
      </c>
      <c r="D69" s="20">
        <v>1</v>
      </c>
      <c r="E69" s="20">
        <v>0.15</v>
      </c>
      <c r="F69" s="13" t="s">
        <v>57</v>
      </c>
      <c r="G69" s="4"/>
      <c r="H69" s="4"/>
      <c r="I69" s="4"/>
      <c r="J69" s="4"/>
      <c r="K69" s="4"/>
      <c r="L69" s="4"/>
      <c r="M69" s="4"/>
      <c r="O69" s="4"/>
      <c r="P69" s="4"/>
      <c r="Q69" s="4"/>
      <c r="R69" s="4"/>
      <c r="S69" s="4"/>
      <c r="T69" s="4"/>
      <c r="U69" s="4"/>
      <c r="V69" s="4"/>
      <c r="W69" s="4"/>
      <c r="X69" s="4"/>
      <c r="Y69" s="4"/>
    </row>
    <row r="70" spans="1:26" ht="14.25" customHeight="1" x14ac:dyDescent="0.3">
      <c r="A70" s="4"/>
      <c r="B70" s="4"/>
      <c r="C70" s="4"/>
      <c r="D70" s="4"/>
      <c r="E70" s="4"/>
      <c r="F70" s="4"/>
      <c r="G70" s="4"/>
      <c r="H70" s="4"/>
      <c r="I70" s="4"/>
      <c r="J70" s="4"/>
      <c r="K70" s="4"/>
      <c r="L70" s="4"/>
      <c r="M70" s="4"/>
      <c r="N70" s="4"/>
      <c r="O70" s="4"/>
      <c r="P70" s="4"/>
      <c r="Q70" s="4"/>
      <c r="R70" s="4"/>
      <c r="S70" s="4"/>
      <c r="T70" s="4"/>
      <c r="U70" s="4"/>
      <c r="V70" s="4"/>
      <c r="W70" s="4"/>
      <c r="X70" s="4"/>
      <c r="Y70" s="4"/>
    </row>
    <row r="71" spans="1:26" ht="14.25" customHeight="1" x14ac:dyDescent="0.3">
      <c r="A71" s="4" t="s">
        <v>59</v>
      </c>
      <c r="M71" s="4"/>
      <c r="N71" s="4"/>
      <c r="O71" s="4"/>
      <c r="P71" s="4"/>
      <c r="Q71" s="4"/>
      <c r="R71" s="4"/>
      <c r="S71" s="4"/>
      <c r="T71" s="4"/>
      <c r="U71" s="4"/>
      <c r="V71" s="4"/>
      <c r="W71" s="4"/>
      <c r="X71" s="4"/>
      <c r="Y71" s="4"/>
    </row>
    <row r="72" spans="1:26" ht="14.25" customHeight="1" x14ac:dyDescent="0.3">
      <c r="A72" s="4" t="s">
        <v>60</v>
      </c>
      <c r="M72" s="4"/>
      <c r="N72" s="4"/>
      <c r="O72" s="4"/>
      <c r="P72" s="4"/>
      <c r="Q72" s="4"/>
      <c r="R72" s="4"/>
      <c r="S72" s="4"/>
      <c r="T72" s="4"/>
      <c r="U72" s="4"/>
      <c r="V72" s="4"/>
      <c r="W72" s="4"/>
      <c r="X72" s="4"/>
      <c r="Y72" s="4"/>
    </row>
    <row r="73" spans="1:26" ht="14.25" customHeight="1" x14ac:dyDescent="0.3">
      <c r="M73" s="4"/>
      <c r="N73" s="4"/>
      <c r="O73" s="4"/>
      <c r="P73" s="4"/>
      <c r="Q73" s="4"/>
      <c r="R73" s="4"/>
      <c r="S73" s="4"/>
      <c r="T73" s="4"/>
      <c r="U73" s="4"/>
      <c r="V73" s="4"/>
      <c r="W73" s="4"/>
      <c r="X73" s="4"/>
      <c r="Y73" s="4"/>
    </row>
    <row r="74" spans="1:26" ht="14.25" customHeight="1" x14ac:dyDescent="0.3">
      <c r="A74" s="59" t="s">
        <v>61</v>
      </c>
      <c r="B74" s="40" t="s">
        <v>93</v>
      </c>
      <c r="C74" s="41"/>
      <c r="D74" s="41"/>
      <c r="E74" s="41"/>
      <c r="F74" s="41"/>
      <c r="G74" s="41"/>
      <c r="H74" s="41"/>
      <c r="I74" s="41"/>
      <c r="J74" s="41"/>
      <c r="K74" s="41"/>
      <c r="L74" s="41"/>
      <c r="M74" s="42"/>
      <c r="N74" s="4"/>
      <c r="O74" s="4"/>
      <c r="P74" s="4"/>
      <c r="Q74" s="4"/>
      <c r="R74" s="4"/>
      <c r="S74" s="4"/>
      <c r="T74" s="4"/>
      <c r="U74" s="4"/>
      <c r="V74" s="4"/>
      <c r="W74" s="4"/>
      <c r="X74" s="4"/>
      <c r="Y74" s="4"/>
    </row>
    <row r="75" spans="1:26" ht="14.25" customHeight="1" x14ac:dyDescent="0.3">
      <c r="A75" s="39"/>
      <c r="B75" s="43"/>
      <c r="C75" s="44"/>
      <c r="D75" s="44"/>
      <c r="E75" s="44"/>
      <c r="F75" s="44"/>
      <c r="G75" s="44"/>
      <c r="H75" s="44"/>
      <c r="I75" s="44"/>
      <c r="J75" s="44"/>
      <c r="K75" s="44"/>
      <c r="L75" s="44"/>
      <c r="M75" s="45"/>
      <c r="N75" s="4"/>
      <c r="O75" s="4"/>
      <c r="P75" s="4"/>
      <c r="Q75" s="4"/>
      <c r="R75" s="4"/>
      <c r="S75" s="4"/>
      <c r="T75" s="4"/>
      <c r="U75" s="4"/>
      <c r="V75" s="4"/>
      <c r="W75" s="4"/>
      <c r="X75" s="4"/>
      <c r="Y75" s="4"/>
      <c r="Z75" s="4"/>
    </row>
    <row r="76" spans="1:26" ht="14.25" customHeight="1" x14ac:dyDescent="0.3">
      <c r="A76" s="60" t="s">
        <v>62</v>
      </c>
      <c r="B76" s="40" t="s">
        <v>63</v>
      </c>
      <c r="C76" s="41"/>
      <c r="D76" s="41"/>
      <c r="E76" s="41"/>
      <c r="F76" s="41"/>
      <c r="G76" s="41"/>
      <c r="H76" s="41"/>
      <c r="I76" s="41"/>
      <c r="J76" s="41"/>
      <c r="K76" s="41"/>
      <c r="L76" s="41"/>
      <c r="M76" s="42"/>
      <c r="N76" s="4"/>
      <c r="O76" s="4"/>
      <c r="P76" s="4"/>
      <c r="Q76" s="4"/>
      <c r="R76" s="4"/>
      <c r="S76" s="4"/>
      <c r="T76" s="4"/>
      <c r="U76" s="4"/>
      <c r="V76" s="4"/>
      <c r="W76" s="4"/>
      <c r="X76" s="4"/>
      <c r="Y76" s="4"/>
      <c r="Z76" s="4"/>
    </row>
    <row r="77" spans="1:26" ht="14.25" customHeight="1" x14ac:dyDescent="0.3">
      <c r="A77" s="39"/>
      <c r="B77" s="43"/>
      <c r="C77" s="44"/>
      <c r="D77" s="44"/>
      <c r="E77" s="44"/>
      <c r="F77" s="44"/>
      <c r="G77" s="44"/>
      <c r="H77" s="44"/>
      <c r="I77" s="44"/>
      <c r="J77" s="44"/>
      <c r="K77" s="44"/>
      <c r="L77" s="44"/>
      <c r="M77" s="45"/>
      <c r="N77" s="4"/>
      <c r="O77" s="4"/>
      <c r="P77" s="4"/>
      <c r="Q77" s="4"/>
      <c r="R77" s="4"/>
      <c r="S77" s="4"/>
      <c r="T77" s="4"/>
      <c r="U77" s="4"/>
      <c r="V77" s="4"/>
      <c r="W77" s="4"/>
      <c r="X77" s="4"/>
      <c r="Y77" s="4"/>
      <c r="Z77" s="4"/>
    </row>
    <row r="78" spans="1:26" ht="14.25" customHeight="1" x14ac:dyDescent="0.3">
      <c r="A78" s="38" t="s">
        <v>64</v>
      </c>
      <c r="B78" s="40" t="s">
        <v>65</v>
      </c>
      <c r="C78" s="41"/>
      <c r="D78" s="41"/>
      <c r="E78" s="41"/>
      <c r="F78" s="41"/>
      <c r="G78" s="41"/>
      <c r="H78" s="41"/>
      <c r="I78" s="41"/>
      <c r="J78" s="41"/>
      <c r="K78" s="41"/>
      <c r="L78" s="41"/>
      <c r="M78" s="42"/>
      <c r="N78" s="4"/>
      <c r="O78" s="4"/>
      <c r="P78" s="4"/>
      <c r="Q78" s="4"/>
      <c r="R78" s="4"/>
      <c r="S78" s="4"/>
      <c r="T78" s="4"/>
      <c r="U78" s="4"/>
      <c r="V78" s="4"/>
      <c r="W78" s="4"/>
      <c r="X78" s="4"/>
      <c r="Y78" s="4"/>
      <c r="Z78" s="4"/>
    </row>
    <row r="79" spans="1:26" ht="14.25" customHeight="1" x14ac:dyDescent="0.3">
      <c r="A79" s="39"/>
      <c r="B79" s="43"/>
      <c r="C79" s="44"/>
      <c r="D79" s="44"/>
      <c r="E79" s="44"/>
      <c r="F79" s="44"/>
      <c r="G79" s="44"/>
      <c r="H79" s="44"/>
      <c r="I79" s="44"/>
      <c r="J79" s="44"/>
      <c r="K79" s="44"/>
      <c r="L79" s="44"/>
      <c r="M79" s="45"/>
      <c r="N79" s="4"/>
      <c r="O79" s="4"/>
      <c r="P79" s="4"/>
      <c r="Q79" s="4"/>
      <c r="R79" s="4"/>
      <c r="S79" s="4"/>
      <c r="T79" s="4"/>
      <c r="U79" s="4"/>
      <c r="V79" s="4"/>
      <c r="W79" s="4"/>
      <c r="X79" s="4"/>
      <c r="Y79" s="4"/>
      <c r="Z79" s="4"/>
    </row>
    <row r="80" spans="1:26" ht="14.25" customHeight="1" x14ac:dyDescent="0.3">
      <c r="M80" s="4"/>
      <c r="N80" s="4"/>
      <c r="O80" s="4"/>
      <c r="P80" s="4"/>
      <c r="Q80" s="4"/>
      <c r="R80" s="4"/>
      <c r="S80" s="4"/>
      <c r="T80" s="4"/>
      <c r="U80" s="4"/>
      <c r="V80" s="4"/>
      <c r="W80" s="4"/>
      <c r="X80" s="4"/>
      <c r="Y80" s="4"/>
      <c r="Z80" s="4"/>
    </row>
    <row r="81" spans="1:26" ht="14.25" customHeight="1" x14ac:dyDescent="0.3">
      <c r="M81" s="4"/>
      <c r="N81" s="4"/>
      <c r="O81" s="4"/>
      <c r="P81" s="4"/>
      <c r="Q81" s="4"/>
      <c r="R81" s="4"/>
      <c r="S81" s="4"/>
      <c r="T81" s="4"/>
      <c r="U81" s="4"/>
      <c r="V81" s="4"/>
      <c r="W81" s="4"/>
      <c r="X81" s="4"/>
      <c r="Y81" s="4"/>
      <c r="Z81" s="4"/>
    </row>
    <row r="82" spans="1:26" ht="21.75" customHeight="1" x14ac:dyDescent="0.4">
      <c r="A82" s="5" t="s">
        <v>66</v>
      </c>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x14ac:dyDescent="0.3">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x14ac:dyDescent="0.3">
      <c r="A84" s="34" t="s">
        <v>92</v>
      </c>
      <c r="B84" s="4"/>
      <c r="C84" s="4"/>
      <c r="D84" s="4"/>
      <c r="E84" s="4"/>
      <c r="F84" s="4"/>
      <c r="G84" s="4"/>
      <c r="H84" s="4"/>
      <c r="I84" s="4"/>
      <c r="J84" s="4"/>
      <c r="K84" s="4"/>
      <c r="L84" s="4"/>
      <c r="M84" s="4"/>
      <c r="N84" s="4"/>
      <c r="O84" s="4"/>
      <c r="P84" s="4"/>
      <c r="Q84" s="4"/>
      <c r="R84" s="4"/>
      <c r="S84" s="4"/>
      <c r="T84" s="4"/>
      <c r="U84" s="4"/>
      <c r="V84" s="4"/>
      <c r="W84" s="4"/>
      <c r="X84" s="4"/>
      <c r="Y84" s="4"/>
      <c r="Z84" s="4"/>
    </row>
    <row r="85" spans="1:26" ht="14.25" customHeight="1" x14ac:dyDescent="0.3">
      <c r="A85" s="4" t="s">
        <v>67</v>
      </c>
      <c r="B85" s="4"/>
      <c r="C85" s="4"/>
      <c r="D85" s="4"/>
      <c r="E85" s="4"/>
      <c r="F85" s="4"/>
      <c r="G85" s="4"/>
      <c r="H85" s="4"/>
      <c r="I85" s="4"/>
      <c r="J85" s="4"/>
      <c r="K85" s="4"/>
      <c r="L85" s="4"/>
      <c r="M85" s="4"/>
      <c r="N85" s="4"/>
      <c r="O85" s="4"/>
      <c r="P85" s="4"/>
      <c r="Q85" s="4"/>
      <c r="R85" s="4"/>
      <c r="S85" s="4"/>
      <c r="T85" s="4"/>
      <c r="U85" s="4"/>
      <c r="V85" s="4"/>
      <c r="W85" s="4"/>
      <c r="X85" s="4"/>
      <c r="Y85" s="4"/>
      <c r="Z85" s="4"/>
    </row>
    <row r="86" spans="1:26" ht="14.25" customHeight="1" x14ac:dyDescent="0.3">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4.25" customHeight="1" x14ac:dyDescent="0.3">
      <c r="A87" s="17" t="s">
        <v>18</v>
      </c>
      <c r="B87" s="4" t="s">
        <v>68</v>
      </c>
      <c r="C87" s="4"/>
      <c r="D87" s="4"/>
      <c r="E87" s="4"/>
      <c r="F87" s="4"/>
      <c r="G87" s="4"/>
      <c r="H87" s="4"/>
      <c r="I87" s="4"/>
      <c r="J87" s="4"/>
      <c r="K87" s="4"/>
      <c r="L87" s="4"/>
      <c r="M87" s="4"/>
      <c r="N87" s="4"/>
      <c r="O87" s="4"/>
      <c r="P87" s="4"/>
      <c r="Q87" s="4"/>
      <c r="R87" s="4"/>
      <c r="S87" s="4"/>
      <c r="T87" s="4"/>
      <c r="U87" s="4"/>
      <c r="V87" s="4"/>
      <c r="W87" s="4"/>
      <c r="X87" s="4"/>
      <c r="Y87" s="4"/>
      <c r="Z87" s="4"/>
    </row>
    <row r="88" spans="1:26" ht="14.25" customHeight="1" x14ac:dyDescent="0.3">
      <c r="A88" s="4" t="s">
        <v>34</v>
      </c>
      <c r="B88" s="18">
        <f t="shared" ref="B88:B93" si="4">B64*D64*1*(1+E64)</f>
        <v>1.6099999999999999</v>
      </c>
      <c r="C88" s="4"/>
      <c r="D88" s="4"/>
      <c r="E88" s="4"/>
      <c r="F88" s="4"/>
      <c r="G88" s="4"/>
      <c r="H88" s="4"/>
      <c r="I88" s="4"/>
      <c r="J88" s="4"/>
      <c r="K88" s="4"/>
      <c r="L88" s="4"/>
      <c r="M88" s="4"/>
      <c r="N88" s="4"/>
      <c r="O88" s="4"/>
      <c r="P88" s="4"/>
      <c r="Q88" s="4"/>
      <c r="R88" s="4"/>
      <c r="S88" s="4"/>
      <c r="T88" s="4"/>
      <c r="U88" s="4"/>
      <c r="V88" s="4"/>
      <c r="W88" s="4"/>
      <c r="X88" s="4"/>
      <c r="Y88" s="4"/>
      <c r="Z88" s="4"/>
    </row>
    <row r="89" spans="1:26" ht="14.25" customHeight="1" x14ac:dyDescent="0.3">
      <c r="A89" s="4" t="s">
        <v>35</v>
      </c>
      <c r="B89" s="18">
        <f t="shared" si="4"/>
        <v>4.4313333333333329</v>
      </c>
      <c r="C89" s="4"/>
      <c r="D89" s="4"/>
      <c r="E89" s="4"/>
      <c r="F89" s="4"/>
      <c r="G89" s="4"/>
      <c r="H89" s="4"/>
      <c r="I89" s="4"/>
      <c r="J89" s="4"/>
      <c r="K89" s="4"/>
      <c r="L89" s="4"/>
      <c r="M89" s="4"/>
      <c r="N89" s="4"/>
      <c r="O89" s="4"/>
      <c r="P89" s="4"/>
      <c r="Q89" s="4"/>
      <c r="R89" s="4"/>
      <c r="S89" s="4"/>
      <c r="T89" s="4"/>
      <c r="U89" s="4"/>
      <c r="V89" s="4"/>
      <c r="W89" s="4"/>
      <c r="X89" s="4"/>
      <c r="Y89" s="4"/>
      <c r="Z89" s="4"/>
    </row>
    <row r="90" spans="1:26" ht="14.25" customHeight="1" x14ac:dyDescent="0.3">
      <c r="A90" s="4" t="s">
        <v>36</v>
      </c>
      <c r="B90" s="18">
        <f t="shared" si="4"/>
        <v>5.4203333333333337</v>
      </c>
      <c r="C90" s="4"/>
      <c r="D90" s="4"/>
      <c r="E90" s="4"/>
      <c r="F90" s="4"/>
      <c r="G90" s="4"/>
      <c r="H90" s="4"/>
      <c r="I90" s="4"/>
      <c r="J90" s="4"/>
      <c r="K90" s="4"/>
      <c r="L90" s="4"/>
      <c r="M90" s="4"/>
      <c r="N90" s="4"/>
      <c r="O90" s="4"/>
      <c r="P90" s="4"/>
      <c r="Q90" s="4"/>
      <c r="R90" s="4"/>
      <c r="S90" s="4"/>
      <c r="T90" s="4"/>
      <c r="U90" s="4"/>
      <c r="V90" s="4"/>
      <c r="W90" s="4"/>
      <c r="X90" s="4"/>
      <c r="Y90" s="4"/>
      <c r="Z90" s="4"/>
    </row>
    <row r="91" spans="1:26" ht="14.25" customHeight="1" x14ac:dyDescent="0.3">
      <c r="A91" s="4" t="s">
        <v>37</v>
      </c>
      <c r="B91" s="18">
        <f t="shared" si="4"/>
        <v>2.6039285714285718</v>
      </c>
      <c r="C91" s="4"/>
      <c r="D91" s="4"/>
      <c r="E91" s="4"/>
      <c r="F91" s="4"/>
      <c r="G91" s="4"/>
      <c r="H91" s="4"/>
      <c r="I91" s="4"/>
      <c r="J91" s="4"/>
      <c r="K91" s="4"/>
      <c r="L91" s="4"/>
      <c r="M91" s="4"/>
      <c r="N91" s="4"/>
      <c r="O91" s="4"/>
      <c r="P91" s="4"/>
      <c r="Q91" s="4"/>
      <c r="R91" s="4"/>
      <c r="S91" s="4"/>
      <c r="T91" s="4"/>
      <c r="U91" s="4"/>
      <c r="V91" s="4"/>
      <c r="W91" s="4"/>
      <c r="X91" s="4"/>
      <c r="Y91" s="4"/>
      <c r="Z91" s="4"/>
    </row>
    <row r="92" spans="1:26" ht="14.25" customHeight="1" x14ac:dyDescent="0.3">
      <c r="A92" s="4" t="s">
        <v>58</v>
      </c>
      <c r="B92" s="18">
        <f t="shared" si="4"/>
        <v>2.6219999999999999</v>
      </c>
      <c r="C92" s="4"/>
      <c r="D92" s="4"/>
      <c r="E92" s="4"/>
      <c r="F92" s="4"/>
      <c r="G92" s="4"/>
      <c r="H92" s="4"/>
      <c r="I92" s="4"/>
      <c r="J92" s="4"/>
      <c r="K92" s="4"/>
      <c r="L92" s="4"/>
      <c r="M92" s="4"/>
      <c r="N92" s="4"/>
      <c r="O92" s="4"/>
      <c r="P92" s="4"/>
      <c r="Q92" s="4"/>
      <c r="R92" s="4"/>
      <c r="S92" s="4"/>
      <c r="T92" s="4"/>
      <c r="U92" s="4"/>
      <c r="V92" s="4"/>
      <c r="W92" s="4"/>
      <c r="X92" s="4"/>
      <c r="Y92" s="4"/>
      <c r="Z92" s="4"/>
    </row>
    <row r="93" spans="1:26" ht="14.25" customHeight="1" x14ac:dyDescent="0.3">
      <c r="A93" s="4" t="s">
        <v>39</v>
      </c>
      <c r="B93" s="18">
        <f t="shared" si="4"/>
        <v>1.2726666666666666</v>
      </c>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x14ac:dyDescent="0.3">
      <c r="A94" s="19" t="s">
        <v>69</v>
      </c>
      <c r="B94" s="21">
        <f>SUM(גיליון1!$B$88:$B$93)</f>
        <v>17.960261904761904</v>
      </c>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x14ac:dyDescent="0.3">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4.25" customHeight="1" x14ac:dyDescent="0.3">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4.25" customHeight="1" x14ac:dyDescent="0.35">
      <c r="A97" s="12" t="s">
        <v>90</v>
      </c>
      <c r="B97" s="4"/>
      <c r="C97" s="4"/>
      <c r="D97" s="4"/>
      <c r="E97" s="4"/>
      <c r="F97" s="4"/>
      <c r="G97" s="4"/>
      <c r="H97" s="4"/>
      <c r="I97" s="4"/>
      <c r="J97" s="4"/>
      <c r="K97" s="4"/>
      <c r="L97" s="4"/>
      <c r="M97" s="4"/>
      <c r="N97" s="4"/>
      <c r="O97" s="4"/>
      <c r="P97" s="4"/>
      <c r="Q97" s="4"/>
      <c r="R97" s="4"/>
      <c r="S97" s="4"/>
      <c r="T97" s="4"/>
      <c r="U97" s="4"/>
      <c r="V97" s="4"/>
      <c r="W97" s="4"/>
      <c r="X97" s="4"/>
      <c r="Y97" s="4"/>
      <c r="Z97" s="4"/>
    </row>
    <row r="98" spans="1:26" ht="14.25" customHeight="1" x14ac:dyDescent="0.3">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4.25" customHeight="1" x14ac:dyDescent="0.3">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4.25" customHeight="1" x14ac:dyDescent="0.3">
      <c r="A100" s="22" t="s">
        <v>70</v>
      </c>
      <c r="B100" s="22"/>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4.25" customHeight="1" x14ac:dyDescent="0.3">
      <c r="A101" s="4" t="s">
        <v>71</v>
      </c>
      <c r="B101" s="20">
        <f>SUM(C32:Q32,C31:Q31,C35:Q35,C36:Q36)/(3*60)</f>
        <v>0.72</v>
      </c>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4.25" customHeight="1" x14ac:dyDescent="0.3">
      <c r="A102" s="4" t="s">
        <v>72</v>
      </c>
      <c r="B102" s="20">
        <f>SUM(C33:Q34)/(60*3)</f>
        <v>0.59277777777777785</v>
      </c>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4.25" customHeight="1" x14ac:dyDescent="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8" customHeight="1" x14ac:dyDescent="0.4">
      <c r="A104" s="5" t="s">
        <v>73</v>
      </c>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4.25" customHeight="1" x14ac:dyDescent="0.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3">
      <c r="A106" s="34" t="s">
        <v>88</v>
      </c>
      <c r="G106" s="4"/>
      <c r="H106" s="4"/>
      <c r="I106" s="4"/>
      <c r="J106" s="4"/>
      <c r="K106" s="4"/>
      <c r="L106" s="4"/>
      <c r="M106" s="4"/>
      <c r="N106" s="4"/>
      <c r="O106" s="4"/>
      <c r="P106" s="4"/>
      <c r="Q106" s="4"/>
      <c r="R106" s="4"/>
      <c r="S106" s="4"/>
      <c r="T106" s="4"/>
      <c r="U106" s="4"/>
      <c r="V106" s="4"/>
      <c r="W106" s="4"/>
      <c r="X106" s="4"/>
      <c r="Y106" s="4"/>
      <c r="Z106" s="4"/>
    </row>
    <row r="107" spans="1:26" ht="14.25" customHeight="1" x14ac:dyDescent="0.3">
      <c r="G107" s="4"/>
      <c r="H107" s="4"/>
      <c r="I107" s="4"/>
      <c r="J107" s="4"/>
      <c r="K107" s="4"/>
      <c r="L107" s="4"/>
      <c r="M107" s="4"/>
      <c r="N107" s="4"/>
      <c r="O107" s="4"/>
      <c r="P107" s="4"/>
      <c r="Q107" s="4"/>
      <c r="R107" s="4"/>
      <c r="S107" s="4"/>
      <c r="T107" s="4"/>
      <c r="U107" s="4"/>
      <c r="V107" s="4"/>
      <c r="W107" s="4"/>
      <c r="X107" s="4"/>
      <c r="Y107" s="4"/>
      <c r="Z107" s="4"/>
    </row>
    <row r="108" spans="1:26" ht="14.25" customHeight="1" x14ac:dyDescent="0.3">
      <c r="A108" s="4" t="s">
        <v>18</v>
      </c>
      <c r="B108" s="4" t="s">
        <v>74</v>
      </c>
      <c r="C108" s="4" t="s">
        <v>75</v>
      </c>
      <c r="D108" s="4" t="s">
        <v>76</v>
      </c>
      <c r="E108" s="4" t="s">
        <v>77</v>
      </c>
      <c r="F108" s="23" t="s">
        <v>78</v>
      </c>
      <c r="G108" s="4"/>
      <c r="H108" s="4"/>
      <c r="I108" s="4"/>
      <c r="J108" s="4"/>
      <c r="K108" s="4"/>
      <c r="L108" s="4"/>
      <c r="M108" s="4"/>
      <c r="N108" s="4"/>
      <c r="O108" s="4"/>
      <c r="P108" s="4"/>
      <c r="Q108" s="4"/>
      <c r="R108" s="4"/>
      <c r="S108" s="4"/>
      <c r="T108" s="4"/>
      <c r="U108" s="4"/>
      <c r="V108" s="4"/>
      <c r="W108" s="4"/>
      <c r="X108" s="4"/>
      <c r="Y108" s="4"/>
      <c r="Z108" s="4"/>
    </row>
    <row r="109" spans="1:26" ht="14.25" customHeight="1" x14ac:dyDescent="0.3">
      <c r="A109" s="4" t="s">
        <v>34</v>
      </c>
      <c r="B109" s="24">
        <f t="shared" ref="B109:B114" si="5">($F$112/$F$114)^2*(C64/B64)^2</f>
        <v>13.49344023323621</v>
      </c>
      <c r="C109" s="24">
        <f>ROUNDUP(גיליון1!$B109/1,0 )</f>
        <v>14</v>
      </c>
      <c r="D109" s="25">
        <f>($F$112*C64)/(B64*SQRT(15))</f>
        <v>9.4845278333491517E-2</v>
      </c>
      <c r="E109" s="4">
        <f>B88/גיליון1!$B$94</f>
        <v>8.9642345336463702E-2</v>
      </c>
      <c r="F109" s="26" t="s">
        <v>79</v>
      </c>
      <c r="G109" s="4"/>
      <c r="H109" s="4"/>
      <c r="I109" s="4"/>
      <c r="J109" s="4"/>
      <c r="K109" s="4"/>
      <c r="L109" s="4"/>
      <c r="M109" s="4"/>
      <c r="N109" s="4"/>
      <c r="O109" s="4"/>
      <c r="P109" s="4"/>
      <c r="Q109" s="4"/>
      <c r="R109" s="4"/>
      <c r="S109" s="4"/>
      <c r="T109" s="4"/>
      <c r="U109" s="4"/>
      <c r="V109" s="4"/>
      <c r="W109" s="4"/>
      <c r="X109" s="4"/>
      <c r="Y109" s="4"/>
      <c r="Z109" s="4"/>
    </row>
    <row r="110" spans="1:26" ht="14.25" customHeight="1" x14ac:dyDescent="0.3">
      <c r="A110" s="4" t="s">
        <v>35</v>
      </c>
      <c r="B110" s="24">
        <f t="shared" si="5"/>
        <v>14.691167811516985</v>
      </c>
      <c r="C110" s="24">
        <f>ROUNDUP(גיליון1!$B110/1,0 )</f>
        <v>15</v>
      </c>
      <c r="D110" s="25">
        <f>($F$112*C65)/(B65*SQRT(15))</f>
        <v>9.8965205372113771E-2</v>
      </c>
      <c r="E110" s="4">
        <f>B89/גיליון1!$B$94</f>
        <v>0.24672988383083819</v>
      </c>
      <c r="F110" s="27">
        <v>0.9</v>
      </c>
      <c r="G110" s="4"/>
      <c r="H110" s="4"/>
      <c r="I110" s="4"/>
      <c r="J110" s="4"/>
      <c r="K110" s="4"/>
      <c r="L110" s="4"/>
      <c r="M110" s="4"/>
      <c r="N110" s="4"/>
      <c r="O110" s="4"/>
      <c r="P110" s="4"/>
      <c r="Q110" s="4"/>
      <c r="R110" s="4"/>
      <c r="S110" s="4"/>
      <c r="T110" s="4"/>
      <c r="U110" s="4"/>
      <c r="V110" s="4"/>
      <c r="W110" s="4"/>
      <c r="X110" s="4"/>
      <c r="Y110" s="4"/>
      <c r="Z110" s="4"/>
    </row>
    <row r="111" spans="1:26" ht="14.25" customHeight="1" x14ac:dyDescent="0.3">
      <c r="A111" s="4" t="s">
        <v>36</v>
      </c>
      <c r="B111" s="24">
        <f t="shared" si="5"/>
        <v>2.9213468896178059</v>
      </c>
      <c r="C111" s="24">
        <f>ROUNDUP(גיליון1!$B111/1,0 )</f>
        <v>3</v>
      </c>
      <c r="D111" s="25">
        <f>($F$112*C66)/(B66*SQRT(15))</f>
        <v>4.4131220163038068E-2</v>
      </c>
      <c r="E111" s="4">
        <f>B90/גיליון1!$B$94</f>
        <v>0.30179589596609452</v>
      </c>
      <c r="F111" s="26" t="s">
        <v>80</v>
      </c>
      <c r="G111" s="4"/>
      <c r="H111" s="4"/>
      <c r="I111" s="4"/>
      <c r="J111" s="4"/>
      <c r="K111" s="4"/>
      <c r="L111" s="4"/>
      <c r="M111" s="4"/>
      <c r="N111" s="4"/>
      <c r="O111" s="4"/>
      <c r="P111" s="4"/>
      <c r="Q111" s="4"/>
      <c r="R111" s="4"/>
      <c r="S111" s="4"/>
      <c r="T111" s="4"/>
      <c r="U111" s="4"/>
      <c r="V111" s="4"/>
      <c r="W111" s="4"/>
      <c r="X111" s="4"/>
      <c r="Y111" s="4"/>
      <c r="Z111" s="4"/>
    </row>
    <row r="112" spans="1:26" ht="14.25" customHeight="1" x14ac:dyDescent="0.3">
      <c r="A112" s="4" t="s">
        <v>37</v>
      </c>
      <c r="B112" s="24">
        <f t="shared" si="5"/>
        <v>12.87561478217671</v>
      </c>
      <c r="C112" s="24">
        <f>ROUNDUP(גיליון1!$B112/1,0 )</f>
        <v>13</v>
      </c>
      <c r="D112" s="25">
        <f>($F$112*C67)/(B67*SQRT(13))</f>
        <v>9.952044545324773E-2</v>
      </c>
      <c r="E112" s="4">
        <f>B91/גיליון1!$B$94</f>
        <v>0.14498277281458674</v>
      </c>
      <c r="F112" s="26">
        <v>1.65</v>
      </c>
      <c r="G112" s="4"/>
      <c r="H112" s="4"/>
      <c r="I112" s="4"/>
      <c r="J112" s="4"/>
      <c r="K112" s="4"/>
      <c r="L112" s="4"/>
      <c r="M112" s="4"/>
      <c r="N112" s="4"/>
      <c r="O112" s="4"/>
      <c r="P112" s="4"/>
      <c r="Q112" s="4"/>
      <c r="R112" s="4"/>
      <c r="S112" s="4"/>
      <c r="T112" s="4"/>
      <c r="U112" s="4"/>
      <c r="V112" s="4"/>
      <c r="W112" s="4"/>
      <c r="X112" s="4"/>
      <c r="Y112" s="4"/>
      <c r="Z112" s="4"/>
    </row>
    <row r="113" spans="1:26" ht="14.25" customHeight="1" x14ac:dyDescent="0.3">
      <c r="A113" s="4" t="s">
        <v>58</v>
      </c>
      <c r="B113" s="24">
        <f t="shared" si="5"/>
        <v>12.210130589631953</v>
      </c>
      <c r="C113" s="24">
        <f>ROUNDUP(גיליון1!$B113/1,0 )</f>
        <v>13</v>
      </c>
      <c r="D113" s="25">
        <f>($F$112*C68)/(B68*SQRT(15))</f>
        <v>9.0222431023302824E-2</v>
      </c>
      <c r="E113" s="4">
        <f>B92/גיליון1!$B$94</f>
        <v>0.14598896240509804</v>
      </c>
      <c r="F113" s="26" t="s">
        <v>81</v>
      </c>
      <c r="G113" s="4"/>
      <c r="H113" s="4"/>
      <c r="I113" s="4"/>
      <c r="J113" s="4"/>
      <c r="K113" s="4"/>
      <c r="L113" s="4"/>
      <c r="M113" s="4"/>
      <c r="N113" s="4"/>
      <c r="O113" s="4"/>
      <c r="P113" s="4"/>
      <c r="Q113" s="4"/>
      <c r="R113" s="4"/>
      <c r="S113" s="4"/>
      <c r="T113" s="4"/>
      <c r="U113" s="4"/>
      <c r="V113" s="4"/>
      <c r="W113" s="4"/>
      <c r="X113" s="4"/>
      <c r="Y113" s="4"/>
      <c r="Z113" s="4"/>
    </row>
    <row r="114" spans="1:26" ht="14.25" customHeight="1" x14ac:dyDescent="0.3">
      <c r="A114" s="4" t="s">
        <v>39</v>
      </c>
      <c r="B114" s="24">
        <f t="shared" si="5"/>
        <v>12.850902318395692</v>
      </c>
      <c r="C114" s="24">
        <f>ROUNDUP(גיליון1!$B114/1,0 )</f>
        <v>13</v>
      </c>
      <c r="D114" s="25">
        <f>($F$112*C69)/(B69*SQRT(15))</f>
        <v>9.2559538742713041E-2</v>
      </c>
      <c r="E114" s="4">
        <f>B93/גיליון1!$B$94</f>
        <v>7.0860139646918924E-2</v>
      </c>
      <c r="F114" s="28">
        <v>0.1</v>
      </c>
      <c r="L114" s="4"/>
      <c r="M114" s="4"/>
      <c r="N114" s="4"/>
      <c r="O114" s="4"/>
      <c r="P114" s="4"/>
      <c r="Q114" s="4"/>
      <c r="R114" s="4"/>
      <c r="S114" s="4"/>
      <c r="T114" s="4"/>
      <c r="U114" s="4"/>
      <c r="V114" s="4"/>
      <c r="W114" s="4"/>
      <c r="X114" s="4"/>
      <c r="Y114" s="4"/>
      <c r="Z114" s="4"/>
    </row>
    <row r="115" spans="1:26" ht="14" x14ac:dyDescent="0.3">
      <c r="A115" s="4"/>
      <c r="B115" s="4"/>
      <c r="C115" s="4"/>
      <c r="D115" s="4"/>
      <c r="E115" s="4">
        <f>SUM(גיליון1!$E$109:$E$114)</f>
        <v>1</v>
      </c>
      <c r="F115" s="4"/>
      <c r="G115" s="4"/>
      <c r="H115" s="4"/>
      <c r="I115" s="4"/>
      <c r="J115" s="4"/>
      <c r="K115" s="4"/>
      <c r="L115" s="4"/>
      <c r="M115" s="4"/>
      <c r="N115" s="4"/>
      <c r="O115" s="4"/>
      <c r="P115" s="4"/>
      <c r="Q115" s="4"/>
      <c r="R115" s="4"/>
      <c r="S115" s="4"/>
      <c r="T115" s="4"/>
      <c r="U115" s="4"/>
      <c r="V115" s="4"/>
      <c r="W115" s="4"/>
      <c r="X115" s="4"/>
      <c r="Y115" s="4"/>
      <c r="Z115" s="4"/>
    </row>
    <row r="116" spans="1:26" ht="14.25" customHeight="1" x14ac:dyDescent="0.3">
      <c r="G116" s="4"/>
      <c r="H116" s="4"/>
      <c r="I116" s="4"/>
      <c r="J116" s="4"/>
      <c r="K116" s="4"/>
      <c r="L116" s="4"/>
      <c r="M116" s="4"/>
      <c r="N116" s="4"/>
      <c r="O116" s="4"/>
      <c r="P116" s="4"/>
      <c r="Q116" s="4"/>
      <c r="R116" s="4"/>
      <c r="S116" s="4"/>
      <c r="T116" s="4"/>
      <c r="U116" s="4"/>
      <c r="V116" s="4"/>
      <c r="W116" s="4"/>
      <c r="X116" s="4"/>
      <c r="Y116" s="4"/>
      <c r="Z116" s="4"/>
    </row>
    <row r="117" spans="1:26" ht="14.25" customHeight="1" x14ac:dyDescent="0.4">
      <c r="A117" s="5" t="s">
        <v>82</v>
      </c>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4.25" customHeight="1" thickBot="1"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4.25" customHeight="1" thickBot="1" x14ac:dyDescent="0.4">
      <c r="A119" s="29" t="s">
        <v>83</v>
      </c>
      <c r="B119" s="30">
        <f>D109*E109+D110*E110+D111*E111+D112*E112+D113*E113+D114*E114</f>
        <v>8.0397459013116832E-2</v>
      </c>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4.25" customHeight="1" x14ac:dyDescent="0.35">
      <c r="A120" s="31" t="s">
        <v>87</v>
      </c>
      <c r="B120" s="32"/>
      <c r="C120" s="32"/>
      <c r="D120" s="32"/>
      <c r="E120" s="31"/>
      <c r="F120" s="31"/>
      <c r="G120" s="4"/>
      <c r="H120" s="4"/>
      <c r="I120" s="4"/>
      <c r="J120" s="4"/>
      <c r="K120" s="4"/>
      <c r="L120" s="4"/>
      <c r="M120" s="4"/>
      <c r="N120" s="4"/>
      <c r="O120" s="4"/>
      <c r="P120" s="4"/>
      <c r="Q120" s="4"/>
      <c r="R120" s="4"/>
      <c r="S120" s="4"/>
      <c r="T120" s="4"/>
      <c r="U120" s="4"/>
      <c r="V120" s="4"/>
      <c r="W120" s="4"/>
      <c r="X120" s="4"/>
      <c r="Y120" s="4"/>
      <c r="Z120" s="4"/>
    </row>
    <row r="121" spans="1:26" ht="14.25" customHeight="1" x14ac:dyDescent="0.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4.25" customHeight="1" thickBot="1"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4.25" customHeight="1" thickBot="1" x14ac:dyDescent="0.4">
      <c r="A123" s="29" t="s">
        <v>84</v>
      </c>
      <c r="B123" s="33">
        <f>60*3/גיליון1!$B$94</f>
        <v>10.022125565567372</v>
      </c>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4.25" customHeight="1" x14ac:dyDescent="0.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4.25" customHeight="1" x14ac:dyDescent="0.3">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4.25" customHeight="1" thickBot="1"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4.25" customHeight="1" thickBot="1" x14ac:dyDescent="0.4">
      <c r="A127" s="29" t="s">
        <v>85</v>
      </c>
      <c r="B127" s="33">
        <f>15/B123</f>
        <v>1.496688492063492</v>
      </c>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4.25" customHeight="1" x14ac:dyDescent="0.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4.25" customHeight="1" x14ac:dyDescent="0.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4.25" customHeight="1" x14ac:dyDescent="0.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4.25" customHeight="1" x14ac:dyDescent="0.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4.25" customHeight="1" x14ac:dyDescent="0.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4.25" customHeight="1" x14ac:dyDescent="0.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4.25" customHeight="1" x14ac:dyDescent="0.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4.25" customHeight="1" x14ac:dyDescent="0.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4.25" customHeight="1" x14ac:dyDescent="0.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4.25" customHeight="1" x14ac:dyDescent="0.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4.25" customHeight="1" x14ac:dyDescent="0.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4.25" customHeight="1" x14ac:dyDescent="0.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4.25" customHeight="1" x14ac:dyDescent="0.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4.25" customHeight="1" x14ac:dyDescent="0.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4.25" customHeight="1" x14ac:dyDescent="0.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4.25" customHeight="1" x14ac:dyDescent="0.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4.25" customHeight="1" x14ac:dyDescent="0.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4.25" customHeight="1" x14ac:dyDescent="0.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4.25" customHeight="1" x14ac:dyDescent="0.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4.25" customHeight="1"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4.25" customHeight="1" x14ac:dyDescent="0.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4.25" customHeight="1" x14ac:dyDescent="0.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4.25" customHeight="1" x14ac:dyDescent="0.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4.25" customHeight="1"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4.25" customHeight="1" x14ac:dyDescent="0.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4.25" customHeight="1"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4.25" customHeight="1" x14ac:dyDescent="0.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4.25" customHeight="1" x14ac:dyDescent="0.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4.25" customHeight="1" x14ac:dyDescent="0.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4.25" customHeight="1" x14ac:dyDescent="0.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4.25" customHeight="1" x14ac:dyDescent="0.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4.25" customHeight="1" x14ac:dyDescent="0.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4.25" customHeight="1" x14ac:dyDescent="0.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4.25" customHeight="1" x14ac:dyDescent="0.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4.25" customHeight="1" x14ac:dyDescent="0.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4.25" customHeight="1" x14ac:dyDescent="0.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4.25" customHeight="1" x14ac:dyDescent="0.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4.25" customHeight="1" x14ac:dyDescent="0.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4.25" customHeight="1" x14ac:dyDescent="0.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4.25" customHeight="1" x14ac:dyDescent="0.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4.25" customHeight="1" x14ac:dyDescent="0.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4.25" customHeight="1" x14ac:dyDescent="0.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4.25" customHeight="1" x14ac:dyDescent="0.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4.25" customHeight="1" x14ac:dyDescent="0.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4.25" customHeight="1" x14ac:dyDescent="0.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4.25" customHeight="1" x14ac:dyDescent="0.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4.25" customHeight="1" x14ac:dyDescent="0.3">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4.25" customHeight="1" x14ac:dyDescent="0.3">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4.25" customHeight="1" x14ac:dyDescent="0.3">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4.25" customHeight="1" x14ac:dyDescent="0.3">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4.25" customHeight="1" x14ac:dyDescent="0.3">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4.25" customHeight="1" x14ac:dyDescent="0.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4.25" customHeight="1" x14ac:dyDescent="0.3">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4.25" customHeight="1" x14ac:dyDescent="0.3">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4.25" customHeight="1" x14ac:dyDescent="0.3">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4.25" customHeight="1" x14ac:dyDescent="0.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4.25" customHeight="1" x14ac:dyDescent="0.3">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4.25" customHeight="1" x14ac:dyDescent="0.3">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4.25" customHeight="1" x14ac:dyDescent="0.3">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4.25" customHeight="1" x14ac:dyDescent="0.3">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4.25" customHeight="1" x14ac:dyDescent="0.3">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4.25" customHeight="1" x14ac:dyDescent="0.3">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4.25" customHeight="1" x14ac:dyDescent="0.3">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4.25" customHeight="1" x14ac:dyDescent="0.3">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4.25" customHeight="1" x14ac:dyDescent="0.3">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4.25" customHeight="1" x14ac:dyDescent="0.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4.25" customHeight="1" x14ac:dyDescent="0.3">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4.25" customHeight="1" x14ac:dyDescent="0.3">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4.25" customHeight="1" x14ac:dyDescent="0.3">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4.25" customHeight="1" x14ac:dyDescent="0.3">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4.25" customHeight="1" x14ac:dyDescent="0.3">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4.25" customHeight="1" x14ac:dyDescent="0.3">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4.25" customHeight="1" x14ac:dyDescent="0.3">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4.25" customHeight="1" x14ac:dyDescent="0.3">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4.25" customHeight="1" x14ac:dyDescent="0.3">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4.25" customHeight="1" x14ac:dyDescent="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4.25" customHeight="1" x14ac:dyDescent="0.3">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4.25" customHeight="1" x14ac:dyDescent="0.3">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4.25" customHeight="1" x14ac:dyDescent="0.3">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4.25" customHeight="1" x14ac:dyDescent="0.3">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4.25" customHeight="1" x14ac:dyDescent="0.3">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4.25" customHeight="1" x14ac:dyDescent="0.3">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4.25" customHeight="1" x14ac:dyDescent="0.3">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4.25" customHeight="1" x14ac:dyDescent="0.3">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4.25" customHeight="1" x14ac:dyDescent="0.3">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4.25" customHeight="1" x14ac:dyDescent="0.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4.25" customHeight="1" x14ac:dyDescent="0.3">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4.25" customHeight="1" x14ac:dyDescent="0.3">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4.25" customHeight="1" x14ac:dyDescent="0.3">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4.25" customHeight="1" x14ac:dyDescent="0.3">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4.25" customHeight="1" x14ac:dyDescent="0.3">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4.25" customHeight="1" x14ac:dyDescent="0.3">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4.25" customHeight="1" x14ac:dyDescent="0.3">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4.25" customHeight="1" x14ac:dyDescent="0.3">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4.25" customHeight="1" x14ac:dyDescent="0.3">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4.25" customHeight="1" x14ac:dyDescent="0.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4.25" customHeight="1" x14ac:dyDescent="0.3">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4.25" customHeight="1" x14ac:dyDescent="0.3">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4.25" customHeight="1" x14ac:dyDescent="0.3">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4.25" customHeight="1" x14ac:dyDescent="0.3">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4.25" customHeight="1" x14ac:dyDescent="0.3">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4.25" customHeight="1" x14ac:dyDescent="0.3">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4.25" customHeight="1" x14ac:dyDescent="0.3">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4.25" customHeight="1" x14ac:dyDescent="0.3">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4.25" customHeight="1" x14ac:dyDescent="0.3">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4.25" customHeight="1" x14ac:dyDescent="0.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4.25" customHeight="1" x14ac:dyDescent="0.3">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4.25" customHeight="1" x14ac:dyDescent="0.3">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4.25" customHeight="1" x14ac:dyDescent="0.3">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4.25" customHeight="1" x14ac:dyDescent="0.3">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4.25" customHeight="1" x14ac:dyDescent="0.3">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4.25" customHeight="1" x14ac:dyDescent="0.3">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4.25" customHeight="1" x14ac:dyDescent="0.3">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4.25" customHeight="1" x14ac:dyDescent="0.3">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4.25" customHeight="1" x14ac:dyDescent="0.3">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4.25" customHeight="1" x14ac:dyDescent="0.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4.25" customHeight="1" x14ac:dyDescent="0.3">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4.25" customHeight="1" x14ac:dyDescent="0.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4.25" customHeight="1" x14ac:dyDescent="0.3">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4.25" customHeight="1" x14ac:dyDescent="0.3">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4.25" customHeight="1" x14ac:dyDescent="0.3">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4.25" customHeight="1" x14ac:dyDescent="0.3">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4.25" customHeight="1" x14ac:dyDescent="0.3">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4.25" customHeight="1" x14ac:dyDescent="0.3">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4.25" customHeight="1" x14ac:dyDescent="0.3">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4.25" customHeight="1" x14ac:dyDescent="0.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4.25" customHeight="1" x14ac:dyDescent="0.3">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4.25" customHeight="1" x14ac:dyDescent="0.3">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4.25" customHeight="1" x14ac:dyDescent="0.3">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4.25" customHeight="1" x14ac:dyDescent="0.3">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4.25" customHeight="1" x14ac:dyDescent="0.3">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4.25" customHeight="1" x14ac:dyDescent="0.3">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4.25" customHeight="1" x14ac:dyDescent="0.3">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4.25" customHeight="1" x14ac:dyDescent="0.3">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4.25" customHeight="1" x14ac:dyDescent="0.3">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4.25" customHeight="1" x14ac:dyDescent="0.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4.25" customHeight="1" x14ac:dyDescent="0.3">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4.25" customHeight="1" x14ac:dyDescent="0.3">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4.25" customHeight="1" x14ac:dyDescent="0.3">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4.25" customHeight="1" x14ac:dyDescent="0.3">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4.25" customHeight="1" x14ac:dyDescent="0.3">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4.25" customHeight="1" x14ac:dyDescent="0.3">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4.25" customHeight="1" x14ac:dyDescent="0.3">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4.25" customHeight="1" x14ac:dyDescent="0.3">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4.25" customHeight="1" x14ac:dyDescent="0.3">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4.25" customHeight="1" x14ac:dyDescent="0.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4.25" customHeight="1" x14ac:dyDescent="0.3">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4.25" customHeight="1" x14ac:dyDescent="0.3">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4.25" customHeight="1" x14ac:dyDescent="0.3">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4.25" customHeight="1" x14ac:dyDescent="0.3">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4.25" customHeight="1" x14ac:dyDescent="0.3">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4.25" customHeight="1" x14ac:dyDescent="0.3">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4.25" customHeight="1" x14ac:dyDescent="0.3">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4.25" customHeight="1" x14ac:dyDescent="0.3">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4.25" customHeight="1" x14ac:dyDescent="0.3">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4.25" customHeight="1" x14ac:dyDescent="0.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4.25" customHeight="1" x14ac:dyDescent="0.3">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4.25" customHeight="1" x14ac:dyDescent="0.3">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4.25" customHeight="1" x14ac:dyDescent="0.3">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4.25" customHeight="1" x14ac:dyDescent="0.3">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4.25" customHeight="1" x14ac:dyDescent="0.3">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4.25" customHeight="1" x14ac:dyDescent="0.3">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4.25" customHeight="1" x14ac:dyDescent="0.3">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4.25" customHeight="1" x14ac:dyDescent="0.3">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4.25" customHeight="1" x14ac:dyDescent="0.3">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4.25" customHeight="1" x14ac:dyDescent="0.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4.25" customHeight="1" x14ac:dyDescent="0.3">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4.25" customHeight="1" x14ac:dyDescent="0.3">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4.25" customHeight="1" x14ac:dyDescent="0.3">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4.25" customHeight="1" x14ac:dyDescent="0.3">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4.25" customHeight="1" x14ac:dyDescent="0.3">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4.25" customHeight="1" x14ac:dyDescent="0.3">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4.25" customHeight="1" x14ac:dyDescent="0.3">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4.25" customHeight="1" x14ac:dyDescent="0.3">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4.25" customHeight="1" x14ac:dyDescent="0.3">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4.25" customHeight="1" x14ac:dyDescent="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4.25" customHeight="1" x14ac:dyDescent="0.3">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4.25" customHeight="1" x14ac:dyDescent="0.3">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4.25" customHeight="1" x14ac:dyDescent="0.3">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4.25" customHeight="1" x14ac:dyDescent="0.3">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4.25" customHeight="1" x14ac:dyDescent="0.3">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4.25" customHeight="1" x14ac:dyDescent="0.3">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4.25" customHeight="1" x14ac:dyDescent="0.3">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4.25" customHeight="1" x14ac:dyDescent="0.3">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4.25" customHeight="1" x14ac:dyDescent="0.3">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4.25" customHeight="1" x14ac:dyDescent="0.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4.25" customHeight="1" x14ac:dyDescent="0.3">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4.25" customHeight="1" x14ac:dyDescent="0.3">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4.25" customHeight="1" x14ac:dyDescent="0.3">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4.25" customHeight="1" x14ac:dyDescent="0.3">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4.25" customHeight="1" x14ac:dyDescent="0.3">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4.25" customHeight="1" x14ac:dyDescent="0.3">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4.25" customHeight="1" x14ac:dyDescent="0.3">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4.25" customHeight="1" x14ac:dyDescent="0.3">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4.25" customHeight="1" x14ac:dyDescent="0.3">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4.25" customHeight="1" x14ac:dyDescent="0.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4.25" customHeight="1" x14ac:dyDescent="0.3">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4.25" customHeight="1" x14ac:dyDescent="0.3">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3"/>
    <row r="327" spans="1:26" ht="15.75" customHeight="1" x14ac:dyDescent="0.3"/>
    <row r="328" spans="1:26" ht="15.75" customHeight="1" x14ac:dyDescent="0.3"/>
    <row r="329" spans="1:26" ht="15.75" customHeight="1" x14ac:dyDescent="0.3"/>
    <row r="330" spans="1:26" ht="15.75" customHeight="1" x14ac:dyDescent="0.3"/>
    <row r="331" spans="1:26" ht="15.75" customHeight="1" x14ac:dyDescent="0.3"/>
    <row r="332" spans="1:26" ht="15.75" customHeight="1" x14ac:dyDescent="0.3"/>
    <row r="333" spans="1:26" ht="15.75" customHeight="1" x14ac:dyDescent="0.3"/>
    <row r="334" spans="1:26" ht="15.75" customHeight="1" x14ac:dyDescent="0.3"/>
    <row r="335" spans="1:26" ht="15.75" customHeight="1" x14ac:dyDescent="0.3"/>
    <row r="336" spans="1:2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4">
    <mergeCell ref="A1:F1"/>
    <mergeCell ref="A74:A75"/>
    <mergeCell ref="B74:M75"/>
    <mergeCell ref="A76:A77"/>
    <mergeCell ref="B76:M77"/>
    <mergeCell ref="A78:A79"/>
    <mergeCell ref="B78:M79"/>
    <mergeCell ref="A21:I21"/>
    <mergeCell ref="A22:I22"/>
    <mergeCell ref="A16:I16"/>
    <mergeCell ref="A17:I17"/>
    <mergeCell ref="A18:I18"/>
    <mergeCell ref="A19:I19"/>
    <mergeCell ref="A20:I20"/>
  </mergeCells>
  <phoneticPr fontId="15" type="noConversion"/>
  <pageMargins left="0.7" right="0.7" top="0.75" bottom="0.75" header="0" footer="0"/>
  <pageSetup paperSize="9" orientation="portrait" r:id="rId1"/>
  <drawing r:id="rId2"/>
  <tableParts count="6">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גיליון1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Nadav</dc:creator>
  <cp:lastModifiedBy>עמית שטיין</cp:lastModifiedBy>
  <dcterms:created xsi:type="dcterms:W3CDTF">2024-02-04T15:30:20Z</dcterms:created>
  <dcterms:modified xsi:type="dcterms:W3CDTF">2024-03-15T16:49:19Z</dcterms:modified>
</cp:coreProperties>
</file>