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eistaraverkefni\DCL_coco_bond\"/>
    </mc:Choice>
  </mc:AlternateContent>
  <xr:revisionPtr revIDLastSave="0" documentId="13_ncr:1_{335551BA-93B9-406C-B03D-66ADEA42B60A}" xr6:coauthVersionLast="47" xr6:coauthVersionMax="47" xr10:uidLastSave="{00000000-0000-0000-0000-000000000000}"/>
  <bookViews>
    <workbookView xWindow="-108" yWindow="-108" windowWidth="23256" windowHeight="12456" xr2:uid="{D5478CA7-EC92-43C0-B583-E08DEE665488}"/>
  </bookViews>
  <sheets>
    <sheet name="Balance sheet" sheetId="1" r:id="rId1"/>
    <sheet name="CoCo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N30" i="2"/>
  <c r="N14" i="2"/>
  <c r="N5" i="2"/>
  <c r="C14" i="1"/>
  <c r="C15" i="1" s="1"/>
  <c r="D14" i="1"/>
  <c r="E14" i="1"/>
  <c r="E15" i="1" s="1"/>
  <c r="F14" i="1"/>
  <c r="F15" i="1" s="1"/>
  <c r="H14" i="1"/>
  <c r="H15" i="1" s="1"/>
  <c r="G14" i="1"/>
  <c r="G15" i="1" s="1"/>
  <c r="H7" i="1"/>
  <c r="N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Steinar Björnsson</author>
    <author>Lenovo</author>
  </authors>
  <commentList>
    <comment ref="B8" authorId="0" shapeId="0" xr:uid="{9DC3D75E-9E23-4323-9556-5615801310D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From form 20-f filings</t>
        </r>
      </text>
    </comment>
    <comment ref="B9" authorId="1" shapeId="0" xr:uid="{78F45D7F-979D-430D-B62C-09B3399223A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Fair value - Adjustments
</t>
        </r>
      </text>
    </comment>
    <comment ref="C10" authorId="0" shapeId="0" xr:uid="{91F591BD-43B4-4E3F-883F-BAE32047098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D10" authorId="0" shapeId="0" xr:uid="{6A8E63A4-DAB3-46D1-BD45-139CEB01DB11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E10" authorId="0" shapeId="0" xr:uid="{14B4EB23-6C31-43E5-91D4-9C73DAEBF606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G10" authorId="0" shapeId="0" xr:uid="{04611D16-D44F-4A2A-926F-96ADC1056077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</commentList>
</comments>
</file>

<file path=xl/sharedStrings.xml><?xml version="1.0" encoding="utf-8"?>
<sst xmlns="http://schemas.openxmlformats.org/spreadsheetml/2006/main" count="55" uniqueCount="33">
  <si>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</si>
  <si>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</si>
  <si>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</si>
  <si>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</si>
  <si>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</si>
  <si>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</si>
  <si>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</si>
  <si>
    <t>Total equity</t>
  </si>
  <si>
    <t>AT1 drawdown gain</t>
  </si>
  <si>
    <t>Form 6k:</t>
  </si>
  <si>
    <t>Issuances</t>
  </si>
  <si>
    <t>Currency</t>
  </si>
  <si>
    <t>Par value at issuance</t>
  </si>
  <si>
    <t>Coupon rate (%)</t>
  </si>
  <si>
    <t>SGD</t>
  </si>
  <si>
    <t>Redemptions</t>
  </si>
  <si>
    <t>AUD</t>
  </si>
  <si>
    <t>USD</t>
  </si>
  <si>
    <t>CHF</t>
  </si>
  <si>
    <t>Total</t>
  </si>
  <si>
    <t>Write down - perpetual contingent capital notes</t>
  </si>
  <si>
    <t>AT1 issuances</t>
  </si>
  <si>
    <t>(see notes)</t>
  </si>
  <si>
    <t>Debt/Assets</t>
  </si>
  <si>
    <t>(no significant issuances)</t>
  </si>
  <si>
    <t>(delisted)</t>
  </si>
  <si>
    <t>1 USD / 1 CHF</t>
  </si>
  <si>
    <t>1 EUR / 1 CHF</t>
  </si>
  <si>
    <t>1 GBP / 1 CHF</t>
  </si>
  <si>
    <t>100 JPY / 1 CHF</t>
  </si>
  <si>
    <t>Currency translation rates (end of)</t>
  </si>
  <si>
    <t>20-f 2022</t>
  </si>
  <si>
    <t>20-f-2023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</si>
</sst>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0" fontId="2" fillId="0" borderId="0" xfId="0" applyFont="1"/>
    <xf numFmtId="16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20</xdr:row>
      <xdr:rowOff>1905</xdr:rowOff>
    </xdr:from>
    <xdr:to>
      <xdr:col>8</xdr:col>
      <xdr:colOff>532473</xdr:colOff>
      <xdr:row>39</xdr:row>
      <xdr:rowOff>34775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555" y="3659505"/>
          <a:ext cx="6999948" cy="3507590"/>
        </a:xfrm>
        <a:prstGeom prst="rect">
          <a:avLst/>
        </a:prstGeom>
      </xdr:spPr>
    </xdr:pic>
    <xdr:clientData/>
  </xdr:twoCellAnchor>
  <xdr:twoCellAnchor editAs="oneCell">
    <xdr:from>
      <xdr:col>2</xdr:col>
      <xdr:colOff>211455</xdr:colOff>
      <xdr:row>39</xdr:row>
      <xdr:rowOff>139065</xdr:rowOff>
    </xdr:from>
    <xdr:to>
      <xdr:col>8</xdr:col>
      <xdr:colOff>509613</xdr:colOff>
      <xdr:row>46</xdr:row>
      <xdr:rowOff>76368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5135" y="7271385"/>
          <a:ext cx="7026618" cy="12174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34178</xdr:colOff>
      <xdr:row>2</xdr:row>
      <xdr:rowOff>18153</xdr:rowOff>
    </xdr:from>
    <xdr:to>
      <xdr:col>16</xdr:col>
      <xdr:colOff>196550</xdr:colOff>
      <xdr:row>9</xdr:row>
      <xdr:rowOff>65961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6602" y="376741"/>
          <a:ext cx="3210372" cy="1302867"/>
        </a:xfrm>
        <a:prstGeom prst="rect">
          <a:avLst/>
        </a:prstGeom>
      </xdr:spPr>
    </xdr:pic>
    <xdr:clientData/>
  </xdr:twoCellAnchor>
  <xdr:twoCellAnchor editAs="oneCell">
    <xdr:from>
      <xdr:col>10</xdr:col>
      <xdr:colOff>567920</xdr:colOff>
      <xdr:row>9</xdr:row>
      <xdr:rowOff>65442</xdr:rowOff>
    </xdr:from>
    <xdr:to>
      <xdr:col>15</xdr:col>
      <xdr:colOff>335482</xdr:colOff>
      <xdr:row>20</xdr:row>
      <xdr:rowOff>107971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9E45D-C509-FA8F-CF4E-236AF4A5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0744" y="1679089"/>
          <a:ext cx="2815562" cy="201476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49</xdr:row>
      <xdr:rowOff>53340</xdr:rowOff>
    </xdr:from>
    <xdr:to>
      <xdr:col>10</xdr:col>
      <xdr:colOff>22052</xdr:colOff>
      <xdr:row>64</xdr:row>
      <xdr:rowOff>72776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61D809-CC83-D655-A561-6E8D77DF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4060" y="9014460"/>
          <a:ext cx="7859222" cy="2762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33</xdr:row>
      <xdr:rowOff>106680</xdr:rowOff>
    </xdr:from>
    <xdr:to>
      <xdr:col>17</xdr:col>
      <xdr:colOff>152964</xdr:colOff>
      <xdr:row>64</xdr:row>
      <xdr:rowOff>162724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11A30A-1042-41A9-33AF-5EE3C514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02340" y="6141720"/>
          <a:ext cx="4039164" cy="5725324"/>
        </a:xfrm>
        <a:prstGeom prst="rect">
          <a:avLst/>
        </a:prstGeom>
      </xdr:spPr>
    </xdr:pic>
    <xdr:clientData/>
  </xdr:twoCellAnchor>
  <xdr:twoCellAnchor editAs="oneCell">
    <xdr:from>
      <xdr:col>16</xdr:col>
      <xdr:colOff>496645</xdr:colOff>
      <xdr:row>2</xdr:row>
      <xdr:rowOff>84269</xdr:rowOff>
    </xdr:from>
    <xdr:to>
      <xdr:col>23</xdr:col>
      <xdr:colOff>456894</xdr:colOff>
      <xdr:row>24</xdr:row>
      <xdr:rowOff>17921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2146E7-BEFC-C452-CE61-9AE7CC0FA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67069" y="442857"/>
          <a:ext cx="4227449" cy="3878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159364</xdr:colOff>
      <xdr:row>0</xdr:row>
      <xdr:rowOff>68580</xdr:rowOff>
    </xdr:from>
    <xdr:to>
      <xdr:col>9</xdr:col>
      <xdr:colOff>494483</xdr:colOff>
      <xdr:row>23</xdr:row>
      <xdr:rowOff>162729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09D5D-750A-017E-FB57-52DD44E7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64" y="68580"/>
          <a:ext cx="5821519" cy="4300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2:R71"/>
  <sheetViews>
    <sheetView tabSelected="1" zoomScale="85" zoomScaleNormal="85" workbookViewId="0">
      <selection activeCell="E19" sqref="E19"/>
    </sheetView>
  </sheetViews>
  <sheetFormatPr defaultRowHeight="14.4" x14ac:dyDescent="0.3"/>
  <cols>
    <col min="2" max="2" width="31.5546875" customWidth="1"/>
    <col min="3" max="3" width="16.88671875" bestFit="1" customWidth="1"/>
    <col min="4" max="6" width="16.33203125" bestFit="1" customWidth="1"/>
    <col min="7" max="8" width="16.109375" bestFit="1" customWidth="1"/>
  </cols>
  <sheetData>
    <row r="2" spans="2:18" x14ac:dyDescent="0.3"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L2" t="s">
        <v>32</v>
      </c>
      <c r="R2" t="s">
        <v>31</v>
      </c>
    </row>
    <row r="3" spans="2:18" x14ac:dyDescent="0.3">
      <c r="B3" s="2" t="s">
        <v>2</v>
      </c>
    </row>
    <row r="4" spans="2:18" x14ac:dyDescent="0.3">
      <c r="B4" t="s">
        <v>1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 t="s">
        <v>25</v>
      </c>
    </row>
    <row r="5" spans="2:18" x14ac:dyDescent="0.3">
      <c r="B5" t="s">
        <v>0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18" x14ac:dyDescent="0.3">
      <c r="C6" s="1"/>
      <c r="D6" s="1"/>
      <c r="E6" s="1"/>
      <c r="F6" s="1"/>
      <c r="G6" s="1"/>
      <c r="H6" s="1"/>
    </row>
    <row r="7" spans="2:18" x14ac:dyDescent="0.3">
      <c r="B7" t="s">
        <v>3</v>
      </c>
      <c r="H7" s="1">
        <f>16*10^9</f>
        <v>16000000000</v>
      </c>
    </row>
    <row r="8" spans="2:18" x14ac:dyDescent="0.3">
      <c r="B8" t="s">
        <v>4</v>
      </c>
      <c r="C8" s="1">
        <v>10216000000</v>
      </c>
      <c r="D8" s="1">
        <v>13017000000</v>
      </c>
      <c r="E8" s="1">
        <v>15841000000</v>
      </c>
      <c r="F8" s="1">
        <v>15844000000</v>
      </c>
      <c r="G8" s="1">
        <v>14736000000</v>
      </c>
      <c r="H8" s="1">
        <v>15007000000</v>
      </c>
    </row>
    <row r="9" spans="2:18" x14ac:dyDescent="0.3">
      <c r="B9" t="s">
        <v>8</v>
      </c>
      <c r="C9" s="1"/>
      <c r="D9" s="1"/>
      <c r="E9" s="1"/>
      <c r="F9" s="1"/>
      <c r="G9" s="1"/>
      <c r="H9" s="1">
        <v>14113000000</v>
      </c>
    </row>
    <row r="10" spans="2:18" x14ac:dyDescent="0.3">
      <c r="B10" t="s">
        <v>21</v>
      </c>
      <c r="C10" s="1" t="s">
        <v>22</v>
      </c>
      <c r="D10" s="1" t="s">
        <v>22</v>
      </c>
      <c r="E10" s="1" t="s">
        <v>22</v>
      </c>
      <c r="F10" s="1" t="s">
        <v>24</v>
      </c>
      <c r="G10" s="1" t="s">
        <v>22</v>
      </c>
      <c r="H10" s="1"/>
    </row>
    <row r="11" spans="2:18" x14ac:dyDescent="0.3">
      <c r="H11" s="1"/>
    </row>
    <row r="12" spans="2:18" x14ac:dyDescent="0.3">
      <c r="B12" t="s">
        <v>7</v>
      </c>
      <c r="C12" s="1">
        <v>43922000000</v>
      </c>
      <c r="D12" s="1">
        <v>43644000000</v>
      </c>
      <c r="E12" s="1">
        <v>42677000000</v>
      </c>
      <c r="F12" s="1">
        <v>43954000000</v>
      </c>
      <c r="G12" s="1">
        <v>48476000000</v>
      </c>
      <c r="H12" s="1">
        <v>37655000000</v>
      </c>
    </row>
    <row r="13" spans="2:18" x14ac:dyDescent="0.3">
      <c r="B13" t="s">
        <v>5</v>
      </c>
      <c r="C13" s="1">
        <v>724897000000</v>
      </c>
      <c r="D13" s="1">
        <v>758115000000</v>
      </c>
      <c r="E13" s="1">
        <v>776024000000</v>
      </c>
      <c r="F13" s="1">
        <v>711603000000</v>
      </c>
      <c r="G13" s="1">
        <v>481563000000</v>
      </c>
      <c r="H13" s="1">
        <v>414391000000</v>
      </c>
    </row>
    <row r="14" spans="2:18" x14ac:dyDescent="0.3">
      <c r="B14" t="s">
        <v>6</v>
      </c>
      <c r="C14" s="1">
        <f t="shared" ref="C14:F14" si="0">C13+C12</f>
        <v>768819000000</v>
      </c>
      <c r="D14" s="1">
        <f t="shared" si="0"/>
        <v>801759000000</v>
      </c>
      <c r="E14" s="1">
        <f t="shared" si="0"/>
        <v>818701000000</v>
      </c>
      <c r="F14" s="1">
        <f t="shared" si="0"/>
        <v>755557000000</v>
      </c>
      <c r="G14" s="1">
        <f>G13+G12</f>
        <v>530039000000</v>
      </c>
      <c r="H14" s="1">
        <f>H13+H12</f>
        <v>452046000000</v>
      </c>
    </row>
    <row r="15" spans="2:18" x14ac:dyDescent="0.3">
      <c r="B15" t="s">
        <v>23</v>
      </c>
      <c r="C15" s="3">
        <f>C13/C14</f>
        <v>0.94287081874927647</v>
      </c>
      <c r="D15" s="3">
        <f t="shared" ref="D15:H15" si="1">D13/D14</f>
        <v>0.94556468963865703</v>
      </c>
      <c r="E15" s="3">
        <f t="shared" si="1"/>
        <v>0.94787230014376433</v>
      </c>
      <c r="F15" s="3">
        <f t="shared" si="1"/>
        <v>0.94182569945086869</v>
      </c>
      <c r="G15" s="3">
        <f t="shared" si="1"/>
        <v>0.90854257894230428</v>
      </c>
      <c r="H15" s="3">
        <f t="shared" si="1"/>
        <v>0.91670095521252259</v>
      </c>
    </row>
    <row r="16" spans="2:18" x14ac:dyDescent="0.3">
      <c r="C16" s="1"/>
      <c r="D16" s="1"/>
      <c r="E16" s="1"/>
      <c r="F16" s="1"/>
      <c r="G16" s="1"/>
      <c r="H16" s="1"/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  <row r="48" spans="3:3" x14ac:dyDescent="0.3">
      <c r="C48" t="s">
        <v>9</v>
      </c>
    </row>
    <row r="67" spans="2:5" x14ac:dyDescent="0.3">
      <c r="B67" t="s">
        <v>30</v>
      </c>
      <c r="C67">
        <v>2023</v>
      </c>
      <c r="D67">
        <v>2022</v>
      </c>
      <c r="E67">
        <v>2021</v>
      </c>
    </row>
    <row r="68" spans="2:5" x14ac:dyDescent="0.3">
      <c r="B68" t="s">
        <v>26</v>
      </c>
      <c r="C68">
        <v>0.84</v>
      </c>
      <c r="D68">
        <v>0.92</v>
      </c>
      <c r="E68">
        <v>0.91</v>
      </c>
    </row>
    <row r="69" spans="2:5" x14ac:dyDescent="0.3">
      <c r="B69" t="s">
        <v>27</v>
      </c>
      <c r="C69">
        <v>0.93</v>
      </c>
      <c r="D69">
        <v>0.99</v>
      </c>
      <c r="E69">
        <v>1.03</v>
      </c>
    </row>
    <row r="70" spans="2:5" x14ac:dyDescent="0.3">
      <c r="B70" t="s">
        <v>28</v>
      </c>
      <c r="C70">
        <v>1.07</v>
      </c>
      <c r="D70">
        <v>1.1200000000000001</v>
      </c>
      <c r="E70">
        <v>1.24</v>
      </c>
    </row>
    <row r="71" spans="2:5" x14ac:dyDescent="0.3">
      <c r="B71" t="s">
        <v>29</v>
      </c>
      <c r="C71">
        <v>0.59</v>
      </c>
      <c r="D71">
        <v>0.7</v>
      </c>
      <c r="E71">
        <v>0.79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87A-3921-42A4-A8C6-27BDB4583FDB}">
  <dimension ref="L2:O32"/>
  <sheetViews>
    <sheetView topLeftCell="A4" workbookViewId="0">
      <selection activeCell="M8" sqref="M8:N13"/>
    </sheetView>
  </sheetViews>
  <sheetFormatPr defaultRowHeight="14.4" x14ac:dyDescent="0.3"/>
  <cols>
    <col min="12" max="12" width="11.5546875" bestFit="1" customWidth="1"/>
    <col min="14" max="14" width="15.109375" bestFit="1" customWidth="1"/>
  </cols>
  <sheetData>
    <row r="2" spans="12:15" x14ac:dyDescent="0.3">
      <c r="M2" t="s">
        <v>11</v>
      </c>
      <c r="N2" t="s">
        <v>12</v>
      </c>
      <c r="O2" t="s">
        <v>13</v>
      </c>
    </row>
    <row r="3" spans="12:15" x14ac:dyDescent="0.3">
      <c r="L3" s="2" t="s">
        <v>10</v>
      </c>
    </row>
    <row r="4" spans="12:15" x14ac:dyDescent="0.3">
      <c r="M4" t="s">
        <v>14</v>
      </c>
      <c r="N4" s="1">
        <v>700000000</v>
      </c>
    </row>
    <row r="5" spans="12:15" x14ac:dyDescent="0.3">
      <c r="L5" s="2" t="s">
        <v>19</v>
      </c>
      <c r="N5" s="1">
        <f>SUM(N4)</f>
        <v>700000000</v>
      </c>
    </row>
    <row r="7" spans="12:15" x14ac:dyDescent="0.3">
      <c r="L7" s="2" t="s">
        <v>15</v>
      </c>
    </row>
    <row r="8" spans="12:15" x14ac:dyDescent="0.3">
      <c r="M8" t="s">
        <v>16</v>
      </c>
      <c r="N8" s="1">
        <v>125000000</v>
      </c>
    </row>
    <row r="9" spans="12:15" x14ac:dyDescent="0.3">
      <c r="L9" s="2"/>
      <c r="M9" t="s">
        <v>16</v>
      </c>
      <c r="N9" s="1">
        <v>175000000</v>
      </c>
    </row>
    <row r="10" spans="12:15" x14ac:dyDescent="0.3">
      <c r="L10" s="2"/>
      <c r="M10" t="s">
        <v>17</v>
      </c>
      <c r="N10" s="1">
        <v>1050000000</v>
      </c>
    </row>
    <row r="11" spans="12:15" x14ac:dyDescent="0.3">
      <c r="L11" s="2"/>
      <c r="M11" t="s">
        <v>18</v>
      </c>
      <c r="N11" s="1">
        <v>1000000000</v>
      </c>
    </row>
    <row r="12" spans="12:15" x14ac:dyDescent="0.3">
      <c r="L12" s="2"/>
      <c r="M12" t="s">
        <v>17</v>
      </c>
      <c r="N12" s="1">
        <v>2000000000</v>
      </c>
    </row>
    <row r="13" spans="12:15" x14ac:dyDescent="0.3">
      <c r="L13" s="2"/>
      <c r="M13" t="s">
        <v>17</v>
      </c>
      <c r="N13" s="1">
        <v>2500000000</v>
      </c>
    </row>
    <row r="14" spans="12:15" x14ac:dyDescent="0.3">
      <c r="L14" s="2" t="s">
        <v>19</v>
      </c>
      <c r="N14" s="1">
        <f>SUM(N8:N13)</f>
        <v>6850000000</v>
      </c>
    </row>
    <row r="16" spans="12:15" x14ac:dyDescent="0.3">
      <c r="L16" s="2" t="s">
        <v>20</v>
      </c>
    </row>
    <row r="17" spans="12:14" x14ac:dyDescent="0.3">
      <c r="M17" t="s">
        <v>18</v>
      </c>
      <c r="N17" s="1">
        <v>300000000</v>
      </c>
    </row>
    <row r="18" spans="12:14" x14ac:dyDescent="0.3">
      <c r="L18" s="2"/>
      <c r="M18" t="s">
        <v>18</v>
      </c>
      <c r="N18" s="1">
        <v>200000000</v>
      </c>
    </row>
    <row r="19" spans="12:14" x14ac:dyDescent="0.3">
      <c r="L19" s="2"/>
      <c r="M19" t="s">
        <v>18</v>
      </c>
      <c r="N19" s="1">
        <v>525000000</v>
      </c>
    </row>
    <row r="20" spans="12:14" x14ac:dyDescent="0.3">
      <c r="L20" s="2"/>
      <c r="M20" t="s">
        <v>17</v>
      </c>
      <c r="N20" s="1">
        <v>1500000000</v>
      </c>
    </row>
    <row r="21" spans="12:14" x14ac:dyDescent="0.3">
      <c r="L21" s="2"/>
      <c r="M21" t="s">
        <v>17</v>
      </c>
      <c r="N21" s="1">
        <v>1500000000</v>
      </c>
    </row>
    <row r="22" spans="12:14" x14ac:dyDescent="0.3">
      <c r="L22" s="2"/>
      <c r="M22" t="s">
        <v>14</v>
      </c>
      <c r="N22" s="1">
        <v>750000000</v>
      </c>
    </row>
    <row r="23" spans="12:14" x14ac:dyDescent="0.3">
      <c r="L23" s="2"/>
      <c r="M23" t="s">
        <v>17</v>
      </c>
      <c r="N23" s="1">
        <v>1000000000</v>
      </c>
    </row>
    <row r="24" spans="12:14" x14ac:dyDescent="0.3">
      <c r="L24" s="2"/>
      <c r="M24" t="s">
        <v>17</v>
      </c>
      <c r="N24" s="1">
        <v>2500000000</v>
      </c>
    </row>
    <row r="25" spans="12:14" x14ac:dyDescent="0.3">
      <c r="L25" s="2"/>
      <c r="M25" t="s">
        <v>17</v>
      </c>
      <c r="N25" s="1">
        <v>1750000000</v>
      </c>
    </row>
    <row r="26" spans="12:14" x14ac:dyDescent="0.3">
      <c r="L26" s="2"/>
      <c r="M26" t="s">
        <v>17</v>
      </c>
      <c r="N26" s="1">
        <v>2250000000</v>
      </c>
    </row>
    <row r="27" spans="12:14" x14ac:dyDescent="0.3">
      <c r="L27" s="2"/>
      <c r="M27" t="s">
        <v>17</v>
      </c>
      <c r="N27" s="1">
        <v>2000000000</v>
      </c>
    </row>
    <row r="28" spans="12:14" x14ac:dyDescent="0.3">
      <c r="L28" s="2"/>
      <c r="M28" t="s">
        <v>17</v>
      </c>
      <c r="N28" s="1">
        <v>1500000000</v>
      </c>
    </row>
    <row r="29" spans="12:14" x14ac:dyDescent="0.3">
      <c r="L29" s="2"/>
      <c r="M29" t="s">
        <v>17</v>
      </c>
      <c r="N29" s="1">
        <v>1650000000</v>
      </c>
    </row>
    <row r="30" spans="12:14" x14ac:dyDescent="0.3">
      <c r="L30" t="s">
        <v>19</v>
      </c>
      <c r="N30" s="1">
        <f>SUM(N17:N29)</f>
        <v>17425000000</v>
      </c>
    </row>
    <row r="32" spans="12:14" x14ac:dyDescent="0.3">
      <c r="L32" t="s">
        <v>19</v>
      </c>
      <c r="N32" s="1">
        <f>N5+N14+N30</f>
        <v>24975000000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CoCo Bonds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2025-03-06T15:49:50Z</dcterms:modified>
</cp:coreProperties>
</file>