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120" yWindow="45" windowWidth="15315" windowHeight="11070" tabRatio="983" firstSheet="8" activeTab="33"/>
  </bookViews>
  <sheets>
    <sheet name="1CtP" sheetId="1" r:id="rId1"/>
    <sheet name="2CtP SO" sheetId="4" r:id="rId2"/>
    <sheet name="3CtP SO ALT" sheetId="9" r:id="rId3"/>
    <sheet name="4CtP RR" sheetId="16" r:id="rId4"/>
    <sheet name="4bCtP RR ALT" sheetId="6" r:id="rId5"/>
    <sheet name="4cCtP RRstart" sheetId="51" r:id="rId6"/>
    <sheet name="4dCtP RRbeide" sheetId="50" r:id="rId7"/>
    <sheet name="5CtP RR SO" sheetId="13" r:id="rId8"/>
    <sheet name="5CtP RR SO (2)" sheetId="14" r:id="rId9"/>
    <sheet name="5CtP RR SO (3)" sheetId="15" r:id="rId10"/>
    <sheet name="6CtP RR SO ALT" sheetId="22" r:id="rId11"/>
    <sheet name="6CtP RR SO ALT (2)" sheetId="23" r:id="rId12"/>
    <sheet name="6CtP RR SO ALT (3)" sheetId="24" r:id="rId13"/>
    <sheet name="2BW" sheetId="29" r:id="rId14"/>
    <sheet name="3BW" sheetId="43" r:id="rId15"/>
    <sheet name="4BW" sheetId="31" r:id="rId16"/>
    <sheet name="4BW RR" sheetId="38" r:id="rId17"/>
    <sheet name="4bBW" sheetId="44" r:id="rId18"/>
    <sheet name="4bBW RR" sheetId="39" r:id="rId19"/>
    <sheet name="5BW" sheetId="34" r:id="rId20"/>
    <sheet name="5BW RR" sheetId="40" r:id="rId21"/>
    <sheet name="6BW" sheetId="45" r:id="rId22"/>
    <sheet name="6BW RR" sheetId="41" r:id="rId23"/>
    <sheet name="BW" sheetId="17" r:id="rId24"/>
    <sheet name="BW RR" sheetId="47" r:id="rId25"/>
    <sheet name="Beste t" sheetId="25" r:id="rId26"/>
    <sheet name="tRL" sheetId="37" r:id="rId27"/>
    <sheet name="tRL RR" sheetId="42" r:id="rId28"/>
    <sheet name="RL oRR" sheetId="20" r:id="rId29"/>
    <sheet name="RL" sheetId="18" r:id="rId30"/>
    <sheet name="Eff oRR" sheetId="21" r:id="rId31"/>
    <sheet name="Eff" sheetId="19" r:id="rId32"/>
    <sheet name="tEff" sheetId="46" r:id="rId33"/>
    <sheet name="Laufzeiten" sheetId="49" r:id="rId34"/>
  </sheets>
  <definedNames>
    <definedName name="_xlnm._FilterDatabase" localSheetId="13" hidden="1">'2BW'!$F$4:$F$27</definedName>
    <definedName name="_xlnm._FilterDatabase" localSheetId="14" hidden="1">'3BW'!$F$4:$F$27</definedName>
    <definedName name="_xlnm._FilterDatabase" localSheetId="17" hidden="1">'4bBW'!$F$4:$F$27</definedName>
    <definedName name="_xlnm._FilterDatabase" localSheetId="18" hidden="1">'4bBW RR'!$B$2:$AJ$23</definedName>
    <definedName name="_xlnm._FilterDatabase" localSheetId="15" hidden="1">'4BW'!$F$4:$F$27</definedName>
    <definedName name="_xlnm._FilterDatabase" localSheetId="16" hidden="1">'4BW RR'!$B$2:$AJ$23</definedName>
    <definedName name="_xlnm._FilterDatabase" localSheetId="19" hidden="1">'5BW'!$F$4:$F$27</definedName>
    <definedName name="_xlnm._FilterDatabase" localSheetId="20" hidden="1">'5BW RR'!$F$4:$F$27</definedName>
    <definedName name="_xlnm._FilterDatabase" localSheetId="21" hidden="1">'6BW'!$F$4:$F$27</definedName>
    <definedName name="_xlnm._FilterDatabase" localSheetId="22" hidden="1">'6BW RR'!$F$4:$F$27</definedName>
    <definedName name="_xlnm._FilterDatabase" localSheetId="25" hidden="1">'Beste t'!$B$2:$AD$22</definedName>
    <definedName name="_xlnm._FilterDatabase" localSheetId="23" hidden="1">BW!$F$3:$F$29</definedName>
    <definedName name="_xlnm._FilterDatabase" localSheetId="24" hidden="1">'BW RR'!#REF!</definedName>
    <definedName name="_xlnm._FilterDatabase" localSheetId="31" hidden="1">Eff!$B$2:$T$22</definedName>
    <definedName name="_xlnm._FilterDatabase" localSheetId="30" hidden="1">'Eff oRR'!$B$2:$L$22</definedName>
    <definedName name="_xlnm._FilterDatabase" localSheetId="33" hidden="1">Laufzeiten!$B$2:$V$22</definedName>
    <definedName name="_xlnm._FilterDatabase" localSheetId="29" hidden="1">RL!$B$2:$T$22</definedName>
    <definedName name="_xlnm._FilterDatabase" localSheetId="28" hidden="1">'RL oRR'!$B$2:$L$2</definedName>
    <definedName name="_xlnm._FilterDatabase" localSheetId="32" hidden="1">tEff!$B$3:$N$23</definedName>
  </definedNames>
  <calcPr calcId="125725"/>
</workbook>
</file>

<file path=xl/calcChain.xml><?xml version="1.0" encoding="utf-8"?>
<calcChain xmlns="http://schemas.openxmlformats.org/spreadsheetml/2006/main">
  <c r="E4" i="49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O17" i="50"/>
  <c r="P17"/>
  <c r="Q17"/>
  <c r="R17"/>
  <c r="S17"/>
  <c r="T17"/>
  <c r="U17"/>
  <c r="V17"/>
  <c r="W17"/>
  <c r="N17"/>
  <c r="D17"/>
  <c r="E17"/>
  <c r="F17"/>
  <c r="G17"/>
  <c r="H17"/>
  <c r="I17"/>
  <c r="J17"/>
  <c r="K17"/>
  <c r="L17"/>
  <c r="C17"/>
  <c r="O24" i="49"/>
  <c r="P24"/>
  <c r="O25"/>
  <c r="P25"/>
  <c r="O27"/>
  <c r="O28" s="1"/>
  <c r="P27"/>
  <c r="P29" s="1"/>
  <c r="AD5" i="51"/>
  <c r="AC5"/>
  <c r="AB5"/>
  <c r="AA5"/>
  <c r="Z5"/>
  <c r="Y5"/>
  <c r="W5"/>
  <c r="V5"/>
  <c r="U5"/>
  <c r="T5"/>
  <c r="S5"/>
  <c r="R5"/>
  <c r="Q5"/>
  <c r="P5"/>
  <c r="O5"/>
  <c r="N5"/>
  <c r="L5"/>
  <c r="K5"/>
  <c r="J5"/>
  <c r="I5"/>
  <c r="H5"/>
  <c r="G5"/>
  <c r="F5"/>
  <c r="E5"/>
  <c r="D5"/>
  <c r="C5"/>
  <c r="AD4"/>
  <c r="AC4"/>
  <c r="AB4"/>
  <c r="AA4"/>
  <c r="Z4"/>
  <c r="Y4"/>
  <c r="W4"/>
  <c r="V4"/>
  <c r="U4"/>
  <c r="T4"/>
  <c r="S4"/>
  <c r="R4"/>
  <c r="Q4"/>
  <c r="P4"/>
  <c r="O4"/>
  <c r="N4"/>
  <c r="L4"/>
  <c r="K4"/>
  <c r="J4"/>
  <c r="I4"/>
  <c r="H4"/>
  <c r="G4"/>
  <c r="F4"/>
  <c r="E4"/>
  <c r="D4"/>
  <c r="C4"/>
  <c r="AD3"/>
  <c r="AC3"/>
  <c r="AB3"/>
  <c r="AA3"/>
  <c r="Z3"/>
  <c r="Y3"/>
  <c r="W3"/>
  <c r="V3"/>
  <c r="U3"/>
  <c r="T3"/>
  <c r="S3"/>
  <c r="R3"/>
  <c r="Q3"/>
  <c r="P3"/>
  <c r="O3"/>
  <c r="N3"/>
  <c r="L3"/>
  <c r="K3"/>
  <c r="J3"/>
  <c r="I3"/>
  <c r="H3"/>
  <c r="G3"/>
  <c r="F3"/>
  <c r="E3"/>
  <c r="D3"/>
  <c r="C3"/>
  <c r="AD5" i="50"/>
  <c r="AC5"/>
  <c r="AB5"/>
  <c r="AA5"/>
  <c r="Z5"/>
  <c r="Y5"/>
  <c r="W5"/>
  <c r="V5"/>
  <c r="U5"/>
  <c r="T5"/>
  <c r="S5"/>
  <c r="R5"/>
  <c r="Q5"/>
  <c r="P5"/>
  <c r="O5"/>
  <c r="N5"/>
  <c r="L5"/>
  <c r="K5"/>
  <c r="J5"/>
  <c r="I5"/>
  <c r="H5"/>
  <c r="G5"/>
  <c r="F5"/>
  <c r="E5"/>
  <c r="D5"/>
  <c r="C5"/>
  <c r="AD4"/>
  <c r="AC4"/>
  <c r="AB4"/>
  <c r="AA4"/>
  <c r="Z4"/>
  <c r="Y4"/>
  <c r="W4"/>
  <c r="V4"/>
  <c r="U4"/>
  <c r="T4"/>
  <c r="S4"/>
  <c r="R4"/>
  <c r="Q4"/>
  <c r="P4"/>
  <c r="O4"/>
  <c r="N4"/>
  <c r="L4"/>
  <c r="K4"/>
  <c r="J4"/>
  <c r="I4"/>
  <c r="H4"/>
  <c r="G4"/>
  <c r="F4"/>
  <c r="E4"/>
  <c r="D4"/>
  <c r="C4"/>
  <c r="AD3"/>
  <c r="AC3"/>
  <c r="AB3"/>
  <c r="AA3"/>
  <c r="Z3"/>
  <c r="Y3"/>
  <c r="W3"/>
  <c r="V3"/>
  <c r="U3"/>
  <c r="T3"/>
  <c r="S3"/>
  <c r="R3"/>
  <c r="Q3"/>
  <c r="P3"/>
  <c r="O3"/>
  <c r="N3"/>
  <c r="L3"/>
  <c r="K3"/>
  <c r="J3"/>
  <c r="I3"/>
  <c r="H3"/>
  <c r="G3"/>
  <c r="F3"/>
  <c r="E3"/>
  <c r="D3"/>
  <c r="C3"/>
  <c r="E9" i="47"/>
  <c r="Q24" i="49"/>
  <c r="R24"/>
  <c r="S24"/>
  <c r="T24"/>
  <c r="U24"/>
  <c r="V24"/>
  <c r="Q25"/>
  <c r="R25"/>
  <c r="S25"/>
  <c r="T25"/>
  <c r="U25"/>
  <c r="V25"/>
  <c r="Q27"/>
  <c r="Q29" s="1"/>
  <c r="R27"/>
  <c r="R29" s="1"/>
  <c r="S27"/>
  <c r="S29" s="1"/>
  <c r="T27"/>
  <c r="T29" s="1"/>
  <c r="U27"/>
  <c r="V27"/>
  <c r="V28" s="1"/>
  <c r="J24"/>
  <c r="K24"/>
  <c r="L24"/>
  <c r="M24"/>
  <c r="N24"/>
  <c r="J25"/>
  <c r="K25"/>
  <c r="L25"/>
  <c r="M25"/>
  <c r="N25"/>
  <c r="J27"/>
  <c r="J28" s="1"/>
  <c r="K27"/>
  <c r="K28" s="1"/>
  <c r="L27"/>
  <c r="M27"/>
  <c r="M28" s="1"/>
  <c r="N27"/>
  <c r="G27"/>
  <c r="G28" s="1"/>
  <c r="H27"/>
  <c r="H28" s="1"/>
  <c r="I27"/>
  <c r="I28" s="1"/>
  <c r="F27"/>
  <c r="F28" s="1"/>
  <c r="G25"/>
  <c r="H25"/>
  <c r="I25"/>
  <c r="G24"/>
  <c r="H24"/>
  <c r="I24"/>
  <c r="F25"/>
  <c r="F24"/>
  <c r="H20" i="47"/>
  <c r="H8"/>
  <c r="H6"/>
  <c r="H24"/>
  <c r="H23"/>
  <c r="H5"/>
  <c r="H19"/>
  <c r="H21"/>
  <c r="H11"/>
  <c r="H9"/>
  <c r="H12"/>
  <c r="H25"/>
  <c r="H10"/>
  <c r="H22"/>
  <c r="H3"/>
  <c r="H7"/>
  <c r="H4"/>
  <c r="H16"/>
  <c r="H18"/>
  <c r="H17"/>
  <c r="O29" i="49" l="1"/>
  <c r="L28"/>
  <c r="S28"/>
  <c r="T28"/>
  <c r="P28"/>
  <c r="U28"/>
  <c r="Q28"/>
  <c r="M29"/>
  <c r="R28"/>
  <c r="U29"/>
  <c r="N28"/>
  <c r="N29"/>
  <c r="V29"/>
  <c r="E25" i="47"/>
  <c r="E24"/>
  <c r="E23"/>
  <c r="E22"/>
  <c r="E21"/>
  <c r="E20"/>
  <c r="E19"/>
  <c r="E18"/>
  <c r="E17"/>
  <c r="E16"/>
  <c r="E12"/>
  <c r="E11"/>
  <c r="E10"/>
  <c r="E8"/>
  <c r="E7"/>
  <c r="E6"/>
  <c r="E5"/>
  <c r="E4"/>
  <c r="E3"/>
  <c r="E48" i="46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K22" i="47"/>
  <c r="F3"/>
  <c r="L23"/>
  <c r="F8"/>
  <c r="F24"/>
  <c r="L18"/>
  <c r="I17"/>
  <c r="J17"/>
  <c r="AA54" i="45"/>
  <c r="I18" i="47"/>
  <c r="P54" i="45"/>
  <c r="G4" i="47"/>
  <c r="L20"/>
  <c r="J6"/>
  <c r="K19"/>
  <c r="I12"/>
  <c r="K12"/>
  <c r="J21"/>
  <c r="AC54" i="45"/>
  <c r="N12" i="47"/>
  <c r="I3"/>
  <c r="G22"/>
  <c r="K8"/>
  <c r="F17"/>
  <c r="K5"/>
  <c r="AE54" i="45"/>
  <c r="F20" i="47"/>
  <c r="G18"/>
  <c r="F10"/>
  <c r="N3"/>
  <c r="G10"/>
  <c r="L25"/>
  <c r="I5"/>
  <c r="J25"/>
  <c r="H54" i="45"/>
  <c r="L8" i="47"/>
  <c r="AH54" i="45"/>
  <c r="X54"/>
  <c r="L10" i="47"/>
  <c r="F4"/>
  <c r="G8"/>
  <c r="F12"/>
  <c r="F7"/>
  <c r="L19"/>
  <c r="I8"/>
  <c r="K20"/>
  <c r="N9"/>
  <c r="J11"/>
  <c r="K18"/>
  <c r="Q54" i="45"/>
  <c r="N23" i="47"/>
  <c r="I6"/>
  <c r="G54" i="45"/>
  <c r="U54"/>
  <c r="G11" i="47"/>
  <c r="F19"/>
  <c r="K16"/>
  <c r="G17"/>
  <c r="G3"/>
  <c r="I19"/>
  <c r="L4"/>
  <c r="J16"/>
  <c r="I54" i="45"/>
  <c r="N24" i="47"/>
  <c r="M4"/>
  <c r="I10"/>
  <c r="F6"/>
  <c r="AD54" i="45"/>
  <c r="L16" i="47"/>
  <c r="M24"/>
  <c r="N11"/>
  <c r="M54" i="45"/>
  <c r="K3" i="47"/>
  <c r="J12"/>
  <c r="I9"/>
  <c r="M23"/>
  <c r="J8"/>
  <c r="F22"/>
  <c r="N25"/>
  <c r="F18"/>
  <c r="L21"/>
  <c r="I4"/>
  <c r="K10"/>
  <c r="F5"/>
  <c r="AB54" i="45"/>
  <c r="K4" i="47"/>
  <c r="I11"/>
  <c r="M18"/>
  <c r="J22"/>
  <c r="AG54" i="45"/>
  <c r="O54"/>
  <c r="K21" i="47"/>
  <c r="F9"/>
  <c r="F23"/>
  <c r="Y54" i="45"/>
  <c r="F11" i="47"/>
  <c r="J54" i="45"/>
  <c r="J7" i="47"/>
  <c r="N18"/>
  <c r="M8"/>
  <c r="G12"/>
  <c r="N16"/>
  <c r="AF54" i="45"/>
  <c r="N6" i="47"/>
  <c r="M17"/>
  <c r="N8"/>
  <c r="L3"/>
  <c r="L22"/>
  <c r="G20"/>
  <c r="I16"/>
  <c r="G7"/>
  <c r="Z54" i="45"/>
  <c r="I7" i="47"/>
  <c r="I24"/>
  <c r="K25"/>
  <c r="K11"/>
  <c r="M11"/>
  <c r="M12"/>
  <c r="F16"/>
  <c r="N10"/>
  <c r="I22"/>
  <c r="N5"/>
  <c r="F25"/>
  <c r="J3"/>
  <c r="J20"/>
  <c r="N19"/>
  <c r="M7"/>
  <c r="M21"/>
  <c r="K9"/>
  <c r="L6"/>
  <c r="G24"/>
  <c r="L24"/>
  <c r="N7"/>
  <c r="M20"/>
  <c r="N22"/>
  <c r="N20"/>
  <c r="N17"/>
  <c r="G9"/>
  <c r="K54" i="45"/>
  <c r="J23" i="47"/>
  <c r="R54" i="45"/>
  <c r="L5" i="47"/>
  <c r="AJ54" i="45"/>
  <c r="J24" i="47"/>
  <c r="K24"/>
  <c r="J5"/>
  <c r="J4"/>
  <c r="N21"/>
  <c r="V54" i="45"/>
  <c r="G21" i="47"/>
  <c r="L54" i="45"/>
  <c r="M6" i="47"/>
  <c r="M9"/>
  <c r="K17"/>
  <c r="G23"/>
  <c r="S54" i="45"/>
  <c r="W54"/>
  <c r="I21" i="47"/>
  <c r="L11"/>
  <c r="G19"/>
  <c r="G5"/>
  <c r="L9"/>
  <c r="M19"/>
  <c r="F21"/>
  <c r="J9"/>
  <c r="L7"/>
  <c r="K23"/>
  <c r="G25"/>
  <c r="T54" i="45"/>
  <c r="N54"/>
  <c r="M25" i="47"/>
  <c r="J10"/>
  <c r="N4"/>
  <c r="K7"/>
  <c r="L12"/>
  <c r="G6"/>
  <c r="M10"/>
  <c r="K6"/>
  <c r="I25"/>
  <c r="I23"/>
  <c r="J18"/>
  <c r="J19"/>
  <c r="AI54" i="45"/>
  <c r="G16" i="47"/>
  <c r="L17"/>
  <c r="M16"/>
  <c r="I20"/>
  <c r="M3"/>
  <c r="M5"/>
  <c r="M22"/>
  <c r="E54" i="45" l="1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23" l="1"/>
  <c r="E22" l="1"/>
  <c r="E21" l="1"/>
  <c r="E20" l="1"/>
  <c r="E19" l="1"/>
  <c r="J36"/>
  <c r="I44"/>
  <c r="Y52"/>
  <c r="AA52"/>
  <c r="T38"/>
  <c r="AA41"/>
  <c r="AD23"/>
  <c r="AD38"/>
  <c r="X40"/>
  <c r="AC51"/>
  <c r="AD40"/>
  <c r="Z38"/>
  <c r="K41"/>
  <c r="L52"/>
  <c r="G23"/>
  <c r="K36"/>
  <c r="AG51"/>
  <c r="Y46"/>
  <c r="N47"/>
  <c r="O51"/>
  <c r="K38"/>
  <c r="AE48"/>
  <c r="H22"/>
  <c r="U38"/>
  <c r="Z49"/>
  <c r="Z35"/>
  <c r="AI52"/>
  <c r="Q20"/>
  <c r="AE41"/>
  <c r="W53"/>
  <c r="Y42"/>
  <c r="Z46"/>
  <c r="U35"/>
  <c r="Q40"/>
  <c r="K37"/>
  <c r="N51"/>
  <c r="AA21"/>
  <c r="T40"/>
  <c r="AG44"/>
  <c r="T43"/>
  <c r="Q53"/>
  <c r="I20"/>
  <c r="AC21"/>
  <c r="H19"/>
  <c r="O19"/>
  <c r="R35"/>
  <c r="T21"/>
  <c r="AE39"/>
  <c r="O38"/>
  <c r="AF39"/>
  <c r="K51"/>
  <c r="M23"/>
  <c r="AC48"/>
  <c r="M44"/>
  <c r="W21"/>
  <c r="X35"/>
  <c r="AJ52"/>
  <c r="P42"/>
  <c r="AF50"/>
  <c r="Q51"/>
  <c r="AH43"/>
  <c r="Y53"/>
  <c r="G53"/>
  <c r="AI49"/>
  <c r="V53"/>
  <c r="AJ38"/>
  <c r="AE38"/>
  <c r="H42"/>
  <c r="AJ20"/>
  <c r="AG53"/>
  <c r="Z47"/>
  <c r="Z52"/>
  <c r="AD48"/>
  <c r="G22"/>
  <c r="AI41"/>
  <c r="V47"/>
  <c r="AB51"/>
  <c r="G41"/>
  <c r="Q39"/>
  <c r="AE43"/>
  <c r="L37"/>
  <c r="S35"/>
  <c r="AE21"/>
  <c r="J52"/>
  <c r="Z21"/>
  <c r="AG35"/>
  <c r="AG40"/>
  <c r="P39"/>
  <c r="AJ35"/>
  <c r="AI51"/>
  <c r="AG41"/>
  <c r="V49"/>
  <c r="R20"/>
  <c r="Z48"/>
  <c r="H47"/>
  <c r="M39"/>
  <c r="AI46"/>
  <c r="AB50"/>
  <c r="O20"/>
  <c r="S19"/>
  <c r="M22"/>
  <c r="AI40"/>
  <c r="P49"/>
  <c r="AJ48"/>
  <c r="Y19"/>
  <c r="U50"/>
  <c r="W35"/>
  <c r="M21"/>
  <c r="H38"/>
  <c r="V46"/>
  <c r="V52"/>
  <c r="AF45"/>
  <c r="S48"/>
  <c r="AH48"/>
  <c r="S42"/>
  <c r="G20"/>
  <c r="AH39"/>
  <c r="S36"/>
  <c r="K52"/>
  <c r="S50"/>
  <c r="P44"/>
  <c r="T35"/>
  <c r="AJ43"/>
  <c r="U44"/>
  <c r="N37"/>
  <c r="Y35"/>
  <c r="K46"/>
  <c r="S53"/>
  <c r="S22"/>
  <c r="Q37"/>
  <c r="V22"/>
  <c r="U42"/>
  <c r="AH20"/>
  <c r="AA50"/>
  <c r="Q36"/>
  <c r="T45"/>
  <c r="AH41"/>
  <c r="W47"/>
  <c r="AC50"/>
  <c r="O35"/>
  <c r="AJ37"/>
  <c r="T36"/>
  <c r="T37"/>
  <c r="V42"/>
  <c r="O49"/>
  <c r="I22"/>
  <c r="V40"/>
  <c r="M49"/>
  <c r="AF22"/>
  <c r="AF43"/>
  <c r="O48"/>
  <c r="Z53"/>
  <c r="V48"/>
  <c r="W39"/>
  <c r="L48"/>
  <c r="L45"/>
  <c r="O52"/>
  <c r="AA48"/>
  <c r="T53"/>
  <c r="V19"/>
  <c r="AE46"/>
  <c r="AH53"/>
  <c r="R44"/>
  <c r="W52"/>
  <c r="Z22"/>
  <c r="AF52"/>
  <c r="S40"/>
  <c r="P53"/>
  <c r="S45"/>
  <c r="AB44"/>
  <c r="P48"/>
  <c r="K48"/>
  <c r="AC44"/>
  <c r="L42"/>
  <c r="Z23"/>
  <c r="AF35"/>
  <c r="AB19"/>
  <c r="AA20"/>
  <c r="K45"/>
  <c r="P19"/>
  <c r="V18"/>
  <c r="AF18"/>
  <c r="AG18"/>
  <c r="S18"/>
  <c r="O18"/>
  <c r="AA18"/>
  <c r="AC18"/>
  <c r="X49"/>
  <c r="AD47"/>
  <c r="G51"/>
  <c r="AJ44"/>
  <c r="Q50"/>
  <c r="AJ47"/>
  <c r="V43"/>
  <c r="Y39"/>
  <c r="W42"/>
  <c r="Y44"/>
  <c r="AE22"/>
  <c r="T19"/>
  <c r="T39"/>
  <c r="U36"/>
  <c r="I40"/>
  <c r="T50"/>
  <c r="AE45"/>
  <c r="G46"/>
  <c r="N44"/>
  <c r="H20"/>
  <c r="H43"/>
  <c r="N41"/>
  <c r="H53"/>
  <c r="X48"/>
  <c r="N49"/>
  <c r="AB40"/>
  <c r="Y50"/>
  <c r="AG49"/>
  <c r="AC40"/>
  <c r="AH19"/>
  <c r="L49"/>
  <c r="O50"/>
  <c r="G39"/>
  <c r="T48"/>
  <c r="I37"/>
  <c r="X42"/>
  <c r="AA43"/>
  <c r="AB52"/>
  <c r="O40"/>
  <c r="AI39"/>
  <c r="W49"/>
  <c r="AH42"/>
  <c r="W48"/>
  <c r="AA51"/>
  <c r="AC23"/>
  <c r="W40"/>
  <c r="H48"/>
  <c r="AE51"/>
  <c r="U22"/>
  <c r="W19"/>
  <c r="Q44"/>
  <c r="AB35"/>
  <c r="S49"/>
  <c r="G43"/>
  <c r="O22"/>
  <c r="N19"/>
  <c r="I42"/>
  <c r="AD18"/>
  <c r="AI18"/>
  <c r="AD41"/>
  <c r="O42"/>
  <c r="AG45"/>
  <c r="S47"/>
  <c r="AG37"/>
  <c r="J48"/>
  <c r="L51"/>
  <c r="W50"/>
  <c r="H51"/>
  <c r="H46"/>
  <c r="J42"/>
  <c r="R21"/>
  <c r="J46"/>
  <c r="AA22"/>
  <c r="W22"/>
  <c r="X21"/>
  <c r="M50"/>
  <c r="U52"/>
  <c r="J53"/>
  <c r="AD45"/>
  <c r="AD52"/>
  <c r="P35"/>
  <c r="T46"/>
  <c r="U47"/>
  <c r="AD50"/>
  <c r="R39"/>
  <c r="AD46"/>
  <c r="M20"/>
  <c r="AD53"/>
  <c r="Q45"/>
  <c r="AB37"/>
  <c r="Y21"/>
  <c r="H39"/>
  <c r="Z42"/>
  <c r="V45"/>
  <c r="AI20"/>
  <c r="J40"/>
  <c r="AF42"/>
  <c r="AF49"/>
  <c r="AE50"/>
  <c r="R52"/>
  <c r="Z40"/>
  <c r="N42"/>
  <c r="AD19"/>
  <c r="I19"/>
  <c r="T41"/>
  <c r="W38"/>
  <c r="AA40"/>
  <c r="AE53"/>
  <c r="G45"/>
  <c r="AA35"/>
  <c r="AC39"/>
  <c r="S52"/>
  <c r="AB48"/>
  <c r="AI22"/>
  <c r="Q43"/>
  <c r="L53"/>
  <c r="AJ53"/>
  <c r="T42"/>
  <c r="AI45"/>
  <c r="Y36"/>
  <c r="M53"/>
  <c r="H49"/>
  <c r="AH52"/>
  <c r="AI38"/>
  <c r="P21"/>
  <c r="V50"/>
  <c r="X43"/>
  <c r="L22"/>
  <c r="Q41"/>
  <c r="AC22"/>
  <c r="S38"/>
  <c r="AH36"/>
  <c r="I41"/>
  <c r="P45"/>
  <c r="N21"/>
  <c r="M47"/>
  <c r="X46"/>
  <c r="I47"/>
  <c r="V39"/>
  <c r="AC49"/>
  <c r="K21"/>
  <c r="AF47"/>
  <c r="Z36"/>
  <c r="X22"/>
  <c r="R23"/>
  <c r="AG42"/>
  <c r="AC42"/>
  <c r="J21"/>
  <c r="Z37"/>
  <c r="AD44"/>
  <c r="AJ41"/>
  <c r="AB41"/>
  <c r="M35"/>
  <c r="R22"/>
  <c r="AI36"/>
  <c r="AJ22"/>
  <c r="U49"/>
  <c r="AA36"/>
  <c r="G19"/>
  <c r="AG19"/>
  <c r="Z43"/>
  <c r="T47"/>
  <c r="Q35"/>
  <c r="L19"/>
  <c r="AH38"/>
  <c r="X23"/>
  <c r="AJ51"/>
  <c r="P51"/>
  <c r="W45"/>
  <c r="U23"/>
  <c r="R37"/>
  <c r="V35"/>
  <c r="N39"/>
  <c r="AJ21"/>
  <c r="AC46"/>
  <c r="M48"/>
  <c r="K20"/>
  <c r="Q23"/>
  <c r="G50"/>
  <c r="R47"/>
  <c r="S46"/>
  <c r="N38"/>
  <c r="G36"/>
  <c r="T51"/>
  <c r="AE35"/>
  <c r="X50"/>
  <c r="L50"/>
  <c r="G40"/>
  <c r="AH23"/>
  <c r="AJ42"/>
  <c r="AB49"/>
  <c r="I39"/>
  <c r="T22"/>
  <c r="H50"/>
  <c r="I36"/>
  <c r="N43"/>
  <c r="I53"/>
  <c r="AC43"/>
  <c r="Z51"/>
  <c r="K43"/>
  <c r="AB39"/>
  <c r="M40"/>
  <c r="AD39"/>
  <c r="G48"/>
  <c r="Y45"/>
  <c r="AF23"/>
  <c r="J49"/>
  <c r="G52"/>
  <c r="AE40"/>
  <c r="M36"/>
  <c r="AI50"/>
  <c r="R38"/>
  <c r="X53"/>
  <c r="T23"/>
  <c r="AE37"/>
  <c r="U53"/>
  <c r="AB21"/>
  <c r="P37"/>
  <c r="X19"/>
  <c r="H52"/>
  <c r="K53"/>
  <c r="X41"/>
  <c r="AD51"/>
  <c r="K49"/>
  <c r="AG20"/>
  <c r="Z39"/>
  <c r="AG38"/>
  <c r="O23"/>
  <c r="AH51"/>
  <c r="S20"/>
  <c r="S39"/>
  <c r="H21"/>
  <c r="N46"/>
  <c r="AB46"/>
  <c r="AE19"/>
  <c r="P47"/>
  <c r="G37"/>
  <c r="U19"/>
  <c r="R48"/>
  <c r="Y18"/>
  <c r="AJ18"/>
  <c r="H18"/>
  <c r="AE18"/>
  <c r="R18"/>
  <c r="X18"/>
  <c r="K18"/>
  <c r="AB18"/>
  <c r="AC35"/>
  <c r="R43"/>
  <c r="N22"/>
  <c r="AG50"/>
  <c r="AB45"/>
  <c r="Z20"/>
  <c r="N52"/>
  <c r="AJ23"/>
  <c r="I38"/>
  <c r="O53"/>
  <c r="T44"/>
  <c r="AC53"/>
  <c r="O39"/>
  <c r="AC37"/>
  <c r="AD43"/>
  <c r="AA19"/>
  <c r="U20"/>
  <c r="N45"/>
  <c r="M45"/>
  <c r="AJ49"/>
  <c r="AD36"/>
  <c r="U39"/>
  <c r="W46"/>
  <c r="N23"/>
  <c r="J23"/>
  <c r="I43"/>
  <c r="J41"/>
  <c r="T52"/>
  <c r="Y41"/>
  <c r="M51"/>
  <c r="AA39"/>
  <c r="W20"/>
  <c r="U45"/>
  <c r="J43"/>
  <c r="K19"/>
  <c r="R51"/>
  <c r="M19"/>
  <c r="K35"/>
  <c r="H40"/>
  <c r="AI48"/>
  <c r="O41"/>
  <c r="J20"/>
  <c r="V38"/>
  <c r="I23"/>
  <c r="AH45"/>
  <c r="Y38"/>
  <c r="AE20"/>
  <c r="L40"/>
  <c r="AE52"/>
  <c r="AJ36"/>
  <c r="W41"/>
  <c r="K50"/>
  <c r="AE36"/>
  <c r="AH49"/>
  <c r="M52"/>
  <c r="Z44"/>
  <c r="AI53"/>
  <c r="AJ50"/>
  <c r="J35"/>
  <c r="H35"/>
  <c r="M43"/>
  <c r="Q19"/>
  <c r="Z18"/>
  <c r="M18"/>
  <c r="M42"/>
  <c r="S41"/>
  <c r="K47"/>
  <c r="R42"/>
  <c r="L44"/>
  <c r="L46"/>
  <c r="L35"/>
  <c r="R50"/>
  <c r="AG39"/>
  <c r="AA38"/>
  <c r="J39"/>
  <c r="AE23"/>
  <c r="I52"/>
  <c r="AF20"/>
  <c r="V51"/>
  <c r="V41"/>
  <c r="K39"/>
  <c r="L36"/>
  <c r="P41"/>
  <c r="Y40"/>
  <c r="H37"/>
  <c r="AI43"/>
  <c r="U41"/>
  <c r="AA49"/>
  <c r="L23"/>
  <c r="U51"/>
  <c r="Y47"/>
  <c r="R49"/>
  <c r="P46"/>
  <c r="Q47"/>
  <c r="L38"/>
  <c r="AG36"/>
  <c r="I50"/>
  <c r="X44"/>
  <c r="AA37"/>
  <c r="AD35"/>
  <c r="W37"/>
  <c r="L20"/>
  <c r="V44"/>
  <c r="P38"/>
  <c r="Q52"/>
  <c r="L43"/>
  <c r="AF44"/>
  <c r="AF19"/>
  <c r="J19"/>
  <c r="J51"/>
  <c r="AI37"/>
  <c r="Q48"/>
  <c r="Y20"/>
  <c r="AF38"/>
  <c r="S43"/>
  <c r="R41"/>
  <c r="P52"/>
  <c r="O43"/>
  <c r="X20"/>
  <c r="V37"/>
  <c r="U48"/>
  <c r="X39"/>
  <c r="I48"/>
  <c r="Y43"/>
  <c r="X36"/>
  <c r="T49"/>
  <c r="G47"/>
  <c r="R40"/>
  <c r="AH40"/>
  <c r="AG46"/>
  <c r="N53"/>
  <c r="J22"/>
  <c r="AB53"/>
  <c r="AA46"/>
  <c r="N35"/>
  <c r="AD22"/>
  <c r="J50"/>
  <c r="AJ39"/>
  <c r="U40"/>
  <c r="AA44"/>
  <c r="AG52"/>
  <c r="K42"/>
  <c r="Y23"/>
  <c r="Q38"/>
  <c r="AF37"/>
  <c r="AG43"/>
  <c r="AH46"/>
  <c r="AC20"/>
  <c r="AI23"/>
  <c r="AC45"/>
  <c r="Y49"/>
  <c r="Z50"/>
  <c r="G49"/>
  <c r="Q49"/>
  <c r="Q46"/>
  <c r="AG22"/>
  <c r="J37"/>
  <c r="AE49"/>
  <c r="U43"/>
  <c r="I51"/>
  <c r="O36"/>
  <c r="AH44"/>
  <c r="G42"/>
  <c r="R19"/>
  <c r="AI19"/>
  <c r="T20"/>
  <c r="N36"/>
  <c r="J44"/>
  <c r="W36"/>
  <c r="O46"/>
  <c r="AF48"/>
  <c r="Q22"/>
  <c r="AB38"/>
  <c r="X38"/>
  <c r="U21"/>
  <c r="AE44"/>
  <c r="AD37"/>
  <c r="V23"/>
  <c r="W51"/>
  <c r="G21"/>
  <c r="R46"/>
  <c r="AD21"/>
  <c r="H23"/>
  <c r="J47"/>
  <c r="AF53"/>
  <c r="P23"/>
  <c r="S23"/>
  <c r="AB42"/>
  <c r="AC38"/>
  <c r="Q21"/>
  <c r="G35"/>
  <c r="AC52"/>
  <c r="R53"/>
  <c r="M37"/>
  <c r="Y48"/>
  <c r="X47"/>
  <c r="G44"/>
  <c r="AF36"/>
  <c r="U37"/>
  <c r="AB22"/>
  <c r="W23"/>
  <c r="S44"/>
  <c r="AI44"/>
  <c r="AB43"/>
  <c r="K22"/>
  <c r="U46"/>
  <c r="AF40"/>
  <c r="L47"/>
  <c r="O37"/>
  <c r="AF51"/>
  <c r="L41"/>
  <c r="N20"/>
  <c r="AD49"/>
  <c r="P36"/>
  <c r="AH22"/>
  <c r="AI35"/>
  <c r="V21"/>
  <c r="P22"/>
  <c r="L21"/>
  <c r="V20"/>
  <c r="S37"/>
  <c r="AB20"/>
  <c r="AC47"/>
  <c r="AC19"/>
  <c r="AH37"/>
  <c r="N40"/>
  <c r="AJ40"/>
  <c r="AA23"/>
  <c r="M41"/>
  <c r="P40"/>
  <c r="AG23"/>
  <c r="Y22"/>
  <c r="I35"/>
  <c r="AB47"/>
  <c r="AE42"/>
  <c r="K23"/>
  <c r="Z45"/>
  <c r="X37"/>
  <c r="P20"/>
  <c r="Z19"/>
  <c r="M38"/>
  <c r="O44"/>
  <c r="AJ19"/>
  <c r="O21"/>
  <c r="N18"/>
  <c r="U18"/>
  <c r="W18"/>
  <c r="T18"/>
  <c r="P18"/>
  <c r="L18"/>
  <c r="AH18"/>
  <c r="J18"/>
  <c r="J38"/>
  <c r="AA47"/>
  <c r="R36"/>
  <c r="H41"/>
  <c r="I21"/>
  <c r="Z41"/>
  <c r="AF41"/>
  <c r="AI21"/>
  <c r="S21"/>
  <c r="W43"/>
  <c r="X51"/>
  <c r="AC41"/>
  <c r="H45"/>
  <c r="AB23"/>
  <c r="P43"/>
  <c r="X45"/>
  <c r="N48"/>
  <c r="AD42"/>
  <c r="R45"/>
  <c r="AJ46"/>
  <c r="Y51"/>
  <c r="O45"/>
  <c r="V36"/>
  <c r="L39"/>
  <c r="J45"/>
  <c r="AB36"/>
  <c r="I46"/>
  <c r="AI47"/>
  <c r="S51"/>
  <c r="AD20"/>
  <c r="Q42"/>
  <c r="P50"/>
  <c r="I49"/>
  <c r="AC36"/>
  <c r="AA42"/>
  <c r="X52"/>
  <c r="Y37"/>
  <c r="AA45"/>
  <c r="AG47"/>
  <c r="AF46"/>
  <c r="I45"/>
  <c r="W44"/>
  <c r="AH50"/>
  <c r="AG48"/>
  <c r="N50"/>
  <c r="K44"/>
  <c r="AG21"/>
  <c r="H36"/>
  <c r="O47"/>
  <c r="AH21"/>
  <c r="AF21"/>
  <c r="K40"/>
  <c r="AI42"/>
  <c r="AH35"/>
  <c r="H44"/>
  <c r="AA53"/>
  <c r="AJ45"/>
  <c r="AH47"/>
  <c r="AE47"/>
  <c r="G38"/>
  <c r="M46"/>
  <c r="Q18"/>
  <c r="I18"/>
  <c r="G18"/>
  <c r="AK20" l="1"/>
  <c r="AK21"/>
  <c r="AK19"/>
  <c r="AK22"/>
  <c r="AK23"/>
  <c r="AK18"/>
  <c r="E18"/>
  <c r="AC17"/>
  <c r="M17"/>
  <c r="K17"/>
  <c r="H17"/>
  <c r="O17"/>
  <c r="AG17"/>
  <c r="W17"/>
  <c r="AA17"/>
  <c r="Z17"/>
  <c r="Y17"/>
  <c r="AI17"/>
  <c r="G17"/>
  <c r="N17"/>
  <c r="J17"/>
  <c r="AH17"/>
  <c r="AB17"/>
  <c r="L17"/>
  <c r="AJ17"/>
  <c r="P17"/>
  <c r="Q17"/>
  <c r="R17"/>
  <c r="AD17"/>
  <c r="U17"/>
  <c r="T17"/>
  <c r="X17"/>
  <c r="AF17"/>
  <c r="V17"/>
  <c r="I17"/>
  <c r="AE17"/>
  <c r="S17"/>
  <c r="AK17" l="1"/>
  <c r="E17"/>
  <c r="X16"/>
  <c r="U16"/>
  <c r="AC16"/>
  <c r="Z16"/>
  <c r="N16"/>
  <c r="AE16"/>
  <c r="Y16"/>
  <c r="I16"/>
  <c r="AI16"/>
  <c r="H16"/>
  <c r="R16"/>
  <c r="AF16"/>
  <c r="AD16"/>
  <c r="AA16"/>
  <c r="L16"/>
  <c r="W16"/>
  <c r="T16"/>
  <c r="Q16"/>
  <c r="O16"/>
  <c r="K16"/>
  <c r="AG16"/>
  <c r="AH16"/>
  <c r="V16"/>
  <c r="AJ16"/>
  <c r="S16"/>
  <c r="J16"/>
  <c r="AB16"/>
  <c r="P16"/>
  <c r="M16"/>
  <c r="G16"/>
  <c r="AK16" l="1"/>
  <c r="E16"/>
  <c r="G15"/>
  <c r="AA15"/>
  <c r="AJ15"/>
  <c r="O15"/>
  <c r="J15"/>
  <c r="T15"/>
  <c r="X15"/>
  <c r="AH15"/>
  <c r="N15"/>
  <c r="V15"/>
  <c r="R15"/>
  <c r="I15"/>
  <c r="S15"/>
  <c r="AI15"/>
  <c r="AE15"/>
  <c r="H15"/>
  <c r="Z15"/>
  <c r="L15"/>
  <c r="AB15"/>
  <c r="P15"/>
  <c r="K15"/>
  <c r="W15"/>
  <c r="AG15"/>
  <c r="U15"/>
  <c r="Q15"/>
  <c r="AF15"/>
  <c r="AD15"/>
  <c r="Y15"/>
  <c r="M15"/>
  <c r="AC15"/>
  <c r="AK15" l="1"/>
  <c r="E15"/>
  <c r="G14"/>
  <c r="K14"/>
  <c r="AG14"/>
  <c r="T14"/>
  <c r="Y14"/>
  <c r="AI14"/>
  <c r="I14"/>
  <c r="AC14"/>
  <c r="P14"/>
  <c r="X14"/>
  <c r="AA14"/>
  <c r="AH14"/>
  <c r="AJ14"/>
  <c r="U14"/>
  <c r="AB14"/>
  <c r="H14"/>
  <c r="S14"/>
  <c r="L14"/>
  <c r="J14"/>
  <c r="AF14"/>
  <c r="O14"/>
  <c r="Z14"/>
  <c r="AD14"/>
  <c r="V14"/>
  <c r="Q14"/>
  <c r="N14"/>
  <c r="AE14"/>
  <c r="M14"/>
  <c r="R14"/>
  <c r="W14"/>
  <c r="AK14" l="1"/>
  <c r="E14"/>
  <c r="AI13"/>
  <c r="M13"/>
  <c r="T13"/>
  <c r="Z13"/>
  <c r="L13"/>
  <c r="H13"/>
  <c r="J13"/>
  <c r="Y13"/>
  <c r="AD13"/>
  <c r="O13"/>
  <c r="N13"/>
  <c r="R13"/>
  <c r="AF13"/>
  <c r="AC13"/>
  <c r="K13"/>
  <c r="S13"/>
  <c r="AG13"/>
  <c r="AB13"/>
  <c r="P13"/>
  <c r="AA13"/>
  <c r="AH13"/>
  <c r="Q13"/>
  <c r="AE13"/>
  <c r="I13"/>
  <c r="U13"/>
  <c r="AJ13"/>
  <c r="X13"/>
  <c r="W13"/>
  <c r="G13"/>
  <c r="V13"/>
  <c r="AK13" l="1"/>
  <c r="E13"/>
  <c r="U12"/>
  <c r="N12"/>
  <c r="P12"/>
  <c r="AA12"/>
  <c r="M12"/>
  <c r="V12"/>
  <c r="Q12"/>
  <c r="O12"/>
  <c r="AH12"/>
  <c r="AB12"/>
  <c r="AI12"/>
  <c r="Z12"/>
  <c r="AD12"/>
  <c r="AJ12"/>
  <c r="I12"/>
  <c r="X12"/>
  <c r="Y12"/>
  <c r="AF12"/>
  <c r="H12"/>
  <c r="T12"/>
  <c r="K12"/>
  <c r="R12"/>
  <c r="G12"/>
  <c r="W12"/>
  <c r="L12"/>
  <c r="J12"/>
  <c r="S12"/>
  <c r="AC12"/>
  <c r="AG12"/>
  <c r="AE12"/>
  <c r="AK12" l="1"/>
  <c r="E12"/>
  <c r="M11"/>
  <c r="P11"/>
  <c r="AC11"/>
  <c r="L11"/>
  <c r="I11"/>
  <c r="AI11"/>
  <c r="AG11"/>
  <c r="H11"/>
  <c r="AA11"/>
  <c r="AE11"/>
  <c r="W11"/>
  <c r="Z11"/>
  <c r="AJ11"/>
  <c r="V11"/>
  <c r="G11"/>
  <c r="U11"/>
  <c r="J11"/>
  <c r="AF11"/>
  <c r="N11"/>
  <c r="AD11"/>
  <c r="Q11"/>
  <c r="T11"/>
  <c r="O11"/>
  <c r="AH11"/>
  <c r="AB11"/>
  <c r="Y11"/>
  <c r="K11"/>
  <c r="X11"/>
  <c r="S11"/>
  <c r="R11"/>
  <c r="AK11" l="1"/>
  <c r="E11"/>
  <c r="J10"/>
  <c r="K10"/>
  <c r="S10"/>
  <c r="L10"/>
  <c r="X10"/>
  <c r="N10"/>
  <c r="M10"/>
  <c r="T10"/>
  <c r="AA10"/>
  <c r="O10"/>
  <c r="W10"/>
  <c r="V10"/>
  <c r="AH10"/>
  <c r="Z10"/>
  <c r="AB10"/>
  <c r="AG10"/>
  <c r="H10"/>
  <c r="P10"/>
  <c r="AJ10"/>
  <c r="R10"/>
  <c r="AE10"/>
  <c r="Y10"/>
  <c r="Q10"/>
  <c r="I10"/>
  <c r="AI10"/>
  <c r="U10"/>
  <c r="AC10"/>
  <c r="AD10"/>
  <c r="G10"/>
  <c r="AF10"/>
  <c r="AK10" l="1"/>
  <c r="E10"/>
  <c r="P9"/>
  <c r="AC9"/>
  <c r="AG9"/>
  <c r="AD9"/>
  <c r="AH9"/>
  <c r="AJ9"/>
  <c r="Q9"/>
  <c r="K9"/>
  <c r="N9"/>
  <c r="AE9"/>
  <c r="AF9"/>
  <c r="S9"/>
  <c r="O9"/>
  <c r="R9"/>
  <c r="AI9"/>
  <c r="X9"/>
  <c r="W9"/>
  <c r="L9"/>
  <c r="AB9"/>
  <c r="M9"/>
  <c r="J9"/>
  <c r="G9"/>
  <c r="V9"/>
  <c r="Z9"/>
  <c r="T9"/>
  <c r="U9"/>
  <c r="AA9"/>
  <c r="I9"/>
  <c r="Y9"/>
  <c r="H9"/>
  <c r="AK9" l="1"/>
  <c r="E9"/>
  <c r="Y8"/>
  <c r="T8"/>
  <c r="AJ8"/>
  <c r="AG8"/>
  <c r="P8"/>
  <c r="I8"/>
  <c r="U8"/>
  <c r="H8"/>
  <c r="V8"/>
  <c r="J8"/>
  <c r="AE8"/>
  <c r="M8"/>
  <c r="AH8"/>
  <c r="AF8"/>
  <c r="W8"/>
  <c r="O8"/>
  <c r="AD8"/>
  <c r="L8"/>
  <c r="AA8"/>
  <c r="Q8"/>
  <c r="N8"/>
  <c r="X8"/>
  <c r="Z8"/>
  <c r="G8"/>
  <c r="K8"/>
  <c r="R8"/>
  <c r="S8"/>
  <c r="AB8"/>
  <c r="AC8"/>
  <c r="AI8"/>
  <c r="AK8" l="1"/>
  <c r="E8"/>
  <c r="U7"/>
  <c r="S7"/>
  <c r="AD7"/>
  <c r="M7"/>
  <c r="R7"/>
  <c r="X7"/>
  <c r="AJ7"/>
  <c r="AH7"/>
  <c r="J7"/>
  <c r="AB7"/>
  <c r="I7"/>
  <c r="AA7"/>
  <c r="G7"/>
  <c r="AC7"/>
  <c r="W7"/>
  <c r="P7"/>
  <c r="AG7"/>
  <c r="O7"/>
  <c r="AF7"/>
  <c r="Q7"/>
  <c r="N7"/>
  <c r="T7"/>
  <c r="V7"/>
  <c r="AI7"/>
  <c r="L7"/>
  <c r="H7"/>
  <c r="AE7"/>
  <c r="K7"/>
  <c r="Y7"/>
  <c r="Z7"/>
  <c r="AK7" l="1"/>
  <c r="E7"/>
  <c r="AJ6"/>
  <c r="AD6"/>
  <c r="K6"/>
  <c r="G6"/>
  <c r="P6"/>
  <c r="H6"/>
  <c r="R6"/>
  <c r="U6"/>
  <c r="AG6"/>
  <c r="AE6"/>
  <c r="L6"/>
  <c r="I6"/>
  <c r="AA6"/>
  <c r="J6"/>
  <c r="X6"/>
  <c r="AB6"/>
  <c r="S6"/>
  <c r="M6"/>
  <c r="W6"/>
  <c r="T6"/>
  <c r="Y6"/>
  <c r="Q6"/>
  <c r="AF6"/>
  <c r="V6"/>
  <c r="AC6"/>
  <c r="Z6"/>
  <c r="O6"/>
  <c r="N6"/>
  <c r="AI6"/>
  <c r="AH6"/>
  <c r="AK6" l="1"/>
  <c r="E6"/>
  <c r="G5"/>
  <c r="AF5"/>
  <c r="J5"/>
  <c r="P5"/>
  <c r="H5"/>
  <c r="AE5"/>
  <c r="AI5"/>
  <c r="X5"/>
  <c r="Q5"/>
  <c r="AC5"/>
  <c r="AA5"/>
  <c r="R5"/>
  <c r="Y5"/>
  <c r="W5"/>
  <c r="AD5"/>
  <c r="V5"/>
  <c r="N5"/>
  <c r="AG5"/>
  <c r="M5"/>
  <c r="I5"/>
  <c r="Z5"/>
  <c r="T5"/>
  <c r="AB5"/>
  <c r="L5"/>
  <c r="U5"/>
  <c r="O5"/>
  <c r="S5"/>
  <c r="AH5"/>
  <c r="AJ5"/>
  <c r="K5"/>
  <c r="AK5" l="1"/>
  <c r="E5"/>
  <c r="AG4"/>
  <c r="AE4"/>
  <c r="Y4"/>
  <c r="AD4"/>
  <c r="L4"/>
  <c r="I4"/>
  <c r="T4"/>
  <c r="G4"/>
  <c r="K4"/>
  <c r="U4"/>
  <c r="H4"/>
  <c r="Z4"/>
  <c r="AA4"/>
  <c r="AH4"/>
  <c r="J4"/>
  <c r="AC4"/>
  <c r="AJ4"/>
  <c r="AB4"/>
  <c r="P4"/>
  <c r="V4"/>
  <c r="AI4"/>
  <c r="AF4"/>
  <c r="S4"/>
  <c r="X4"/>
  <c r="R4"/>
  <c r="Q4"/>
  <c r="M4"/>
  <c r="W4"/>
  <c r="N4"/>
  <c r="O4"/>
  <c r="G27" l="1"/>
  <c r="AK4"/>
  <c r="H29" s="1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E4"/>
  <c r="AB29" l="1"/>
  <c r="Y29"/>
  <c r="AD29"/>
  <c r="M29"/>
  <c r="J29"/>
  <c r="AJ29"/>
  <c r="AH29"/>
  <c r="AF29"/>
  <c r="Z29"/>
  <c r="Q29"/>
  <c r="AG29"/>
  <c r="AE29"/>
  <c r="AC29"/>
  <c r="U29"/>
  <c r="O29"/>
  <c r="AI29"/>
  <c r="AA29"/>
  <c r="W29"/>
  <c r="S29"/>
  <c r="X29"/>
  <c r="V29"/>
  <c r="T29"/>
  <c r="R29"/>
  <c r="P29"/>
  <c r="N29"/>
  <c r="L29"/>
  <c r="I29"/>
  <c r="K29"/>
  <c r="G29"/>
  <c r="AB28"/>
  <c r="V28"/>
  <c r="AH28"/>
  <c r="G28"/>
  <c r="S28"/>
  <c r="AE28"/>
  <c r="Y28"/>
  <c r="M28"/>
  <c r="P28"/>
  <c r="J28"/>
  <c r="E54" i="34"/>
  <c r="AB30" i="45" l="1"/>
  <c r="Y30"/>
  <c r="S30"/>
  <c r="AE30"/>
  <c r="AH30"/>
  <c r="V30"/>
  <c r="M30"/>
  <c r="P30"/>
  <c r="J30"/>
  <c r="G30"/>
  <c r="E53" i="34"/>
  <c r="U46"/>
  <c r="AC41"/>
  <c r="K38"/>
  <c r="AI46"/>
  <c r="AB52"/>
  <c r="J40"/>
  <c r="K53"/>
  <c r="O52"/>
  <c r="AB35"/>
  <c r="AA52"/>
  <c r="AG51"/>
  <c r="AI41"/>
  <c r="L51"/>
  <c r="AD52"/>
  <c r="J50"/>
  <c r="I43"/>
  <c r="H45"/>
  <c r="X53"/>
  <c r="N41"/>
  <c r="AH35"/>
  <c r="AB42"/>
  <c r="V43"/>
  <c r="M42"/>
  <c r="J53"/>
  <c r="H51"/>
  <c r="AI50"/>
  <c r="X52"/>
  <c r="AH38"/>
  <c r="AC49"/>
  <c r="V46"/>
  <c r="Q54"/>
  <c r="AE54"/>
  <c r="Z42"/>
  <c r="AF39"/>
  <c r="M37"/>
  <c r="Q48"/>
  <c r="G35"/>
  <c r="P52"/>
  <c r="T48"/>
  <c r="U49"/>
  <c r="AC43"/>
  <c r="Z41"/>
  <c r="U52"/>
  <c r="AI49"/>
  <c r="AI43"/>
  <c r="L47"/>
  <c r="U35"/>
  <c r="W39"/>
  <c r="AF53"/>
  <c r="AG39"/>
  <c r="Y43"/>
  <c r="AF44"/>
  <c r="K51"/>
  <c r="P49"/>
  <c r="G38"/>
  <c r="P54"/>
  <c r="AF36"/>
  <c r="J41"/>
  <c r="AH45"/>
  <c r="AI53"/>
  <c r="AI39"/>
  <c r="L36"/>
  <c r="I51"/>
  <c r="S49"/>
  <c r="AC52"/>
  <c r="AA39"/>
  <c r="X50"/>
  <c r="K52"/>
  <c r="P51"/>
  <c r="AB40"/>
  <c r="W50"/>
  <c r="N37"/>
  <c r="AF38"/>
  <c r="AD47"/>
  <c r="R46"/>
  <c r="AE45"/>
  <c r="M53"/>
  <c r="K50"/>
  <c r="M48"/>
  <c r="K39"/>
  <c r="AJ53"/>
  <c r="Z36"/>
  <c r="AC44"/>
  <c r="M52"/>
  <c r="H46"/>
  <c r="M38"/>
  <c r="G54"/>
  <c r="H54"/>
  <c r="H41"/>
  <c r="AD49"/>
  <c r="L43"/>
  <c r="U45"/>
  <c r="W35"/>
  <c r="S53"/>
  <c r="AA40"/>
  <c r="K46"/>
  <c r="J49"/>
  <c r="AG41"/>
  <c r="AF54"/>
  <c r="U54"/>
  <c r="AB47"/>
  <c r="Q44"/>
  <c r="AB46"/>
  <c r="W48"/>
  <c r="AB36"/>
  <c r="L52"/>
  <c r="AJ44"/>
  <c r="H49"/>
  <c r="J43"/>
  <c r="W45"/>
  <c r="AE40"/>
  <c r="N39"/>
  <c r="K54"/>
  <c r="AJ49"/>
  <c r="AC48"/>
  <c r="U41"/>
  <c r="AH39"/>
  <c r="Z47"/>
  <c r="Q39"/>
  <c r="V54"/>
  <c r="R38"/>
  <c r="AD44"/>
  <c r="AJ38"/>
  <c r="G52"/>
  <c r="AH50"/>
  <c r="V35"/>
  <c r="AF47"/>
  <c r="AG35"/>
  <c r="Q37"/>
  <c r="AG54"/>
  <c r="AH43"/>
  <c r="AC35"/>
  <c r="AF45"/>
  <c r="H42"/>
  <c r="G51"/>
  <c r="AA46"/>
  <c r="AA43"/>
  <c r="J46"/>
  <c r="R40"/>
  <c r="AF49"/>
  <c r="O36"/>
  <c r="AA51"/>
  <c r="Z48"/>
  <c r="Q47"/>
  <c r="R51"/>
  <c r="P48"/>
  <c r="O53"/>
  <c r="I52"/>
  <c r="AA49"/>
  <c r="AH42"/>
  <c r="Q46"/>
  <c r="T51"/>
  <c r="Z51"/>
  <c r="S45"/>
  <c r="AD54"/>
  <c r="AE42"/>
  <c r="W44"/>
  <c r="J47"/>
  <c r="P44"/>
  <c r="W51"/>
  <c r="S44"/>
  <c r="AA50"/>
  <c r="AC42"/>
  <c r="AH44"/>
  <c r="AG36"/>
  <c r="AE53"/>
  <c r="W36"/>
  <c r="T42"/>
  <c r="W52"/>
  <c r="AA54"/>
  <c r="H52"/>
  <c r="AB44"/>
  <c r="X49"/>
  <c r="X43"/>
  <c r="O51"/>
  <c r="P38"/>
  <c r="AE44"/>
  <c r="G47"/>
  <c r="I53"/>
  <c r="I50"/>
  <c r="Z35"/>
  <c r="AA47"/>
  <c r="K36"/>
  <c r="M35"/>
  <c r="AE39"/>
  <c r="X37"/>
  <c r="L42"/>
  <c r="Z37"/>
  <c r="Q50"/>
  <c r="X36"/>
  <c r="AD36"/>
  <c r="AC51"/>
  <c r="V52"/>
  <c r="L50"/>
  <c r="L54"/>
  <c r="N49"/>
  <c r="S37"/>
  <c r="Q38"/>
  <c r="Z53"/>
  <c r="AC46"/>
  <c r="G42"/>
  <c r="S38"/>
  <c r="K48"/>
  <c r="AF52"/>
  <c r="O45"/>
  <c r="N54"/>
  <c r="G41"/>
  <c r="AB54"/>
  <c r="AF40"/>
  <c r="AF51"/>
  <c r="U42"/>
  <c r="AC47"/>
  <c r="O46"/>
  <c r="T35"/>
  <c r="AA42"/>
  <c r="W40"/>
  <c r="AH48"/>
  <c r="X47"/>
  <c r="AH37"/>
  <c r="I45"/>
  <c r="P53"/>
  <c r="AJ37"/>
  <c r="P39"/>
  <c r="AD39"/>
  <c r="Y52"/>
  <c r="I35"/>
  <c r="AJ54"/>
  <c r="AE37"/>
  <c r="AH49"/>
  <c r="M51"/>
  <c r="V37"/>
  <c r="AI48"/>
  <c r="L53"/>
  <c r="M46"/>
  <c r="P42"/>
  <c r="Z49"/>
  <c r="S48"/>
  <c r="M39"/>
  <c r="H43"/>
  <c r="J52"/>
  <c r="I37"/>
  <c r="AD45"/>
  <c r="AJ48"/>
  <c r="AC40"/>
  <c r="AJ39"/>
  <c r="H47"/>
  <c r="G39"/>
  <c r="K40"/>
  <c r="AI40"/>
  <c r="AE48"/>
  <c r="L46"/>
  <c r="AG38"/>
  <c r="Y37"/>
  <c r="Q35"/>
  <c r="K43"/>
  <c r="Y38"/>
  <c r="V45"/>
  <c r="S39"/>
  <c r="H37"/>
  <c r="O43"/>
  <c r="V41"/>
  <c r="Q51"/>
  <c r="Q53"/>
  <c r="AG52"/>
  <c r="Q40"/>
  <c r="AB50"/>
  <c r="N36"/>
  <c r="AF43"/>
  <c r="AG40"/>
  <c r="Q41"/>
  <c r="AF50"/>
  <c r="U37"/>
  <c r="W47"/>
  <c r="AG37"/>
  <c r="U44"/>
  <c r="U53"/>
  <c r="AC39"/>
  <c r="W46"/>
  <c r="X45"/>
  <c r="Q45"/>
  <c r="J48"/>
  <c r="AC38"/>
  <c r="AE36"/>
  <c r="P40"/>
  <c r="AE43"/>
  <c r="X48"/>
  <c r="Y46"/>
  <c r="AD38"/>
  <c r="O41"/>
  <c r="J39"/>
  <c r="G49"/>
  <c r="AH36"/>
  <c r="G48"/>
  <c r="AG45"/>
  <c r="AC53"/>
  <c r="AA44"/>
  <c r="R36"/>
  <c r="R50"/>
  <c r="K44"/>
  <c r="W43"/>
  <c r="P45"/>
  <c r="N38"/>
  <c r="G46"/>
  <c r="K35"/>
  <c r="AE51"/>
  <c r="AD46"/>
  <c r="AI54"/>
  <c r="R43"/>
  <c r="N53"/>
  <c r="W37"/>
  <c r="S41"/>
  <c r="Z40"/>
  <c r="T38"/>
  <c r="AI52"/>
  <c r="M41"/>
  <c r="M47"/>
  <c r="AC37"/>
  <c r="Z46"/>
  <c r="Y50"/>
  <c r="N52"/>
  <c r="W49"/>
  <c r="K47"/>
  <c r="AA38"/>
  <c r="L49"/>
  <c r="U47"/>
  <c r="R45"/>
  <c r="S35"/>
  <c r="R35"/>
  <c r="V36"/>
  <c r="R48"/>
  <c r="R41"/>
  <c r="P41"/>
  <c r="Z52"/>
  <c r="J36"/>
  <c r="W42"/>
  <c r="AA48"/>
  <c r="T41"/>
  <c r="Y49"/>
  <c r="K45"/>
  <c r="AB49"/>
  <c r="AG46"/>
  <c r="O39"/>
  <c r="AH53"/>
  <c r="U43"/>
  <c r="AF41"/>
  <c r="X54"/>
  <c r="Y42"/>
  <c r="N35"/>
  <c r="H48"/>
  <c r="Z45"/>
  <c r="AH54"/>
  <c r="AB43"/>
  <c r="L37"/>
  <c r="P35"/>
  <c r="AE46"/>
  <c r="W53"/>
  <c r="AB37"/>
  <c r="I41"/>
  <c r="H40"/>
  <c r="Q43"/>
  <c r="S43"/>
  <c r="J38"/>
  <c r="T53"/>
  <c r="S54"/>
  <c r="T46"/>
  <c r="S46"/>
  <c r="AD48"/>
  <c r="AF46"/>
  <c r="G50"/>
  <c r="AF37"/>
  <c r="I49"/>
  <c r="G36"/>
  <c r="U40"/>
  <c r="O49"/>
  <c r="N46"/>
  <c r="L35"/>
  <c r="AJ52"/>
  <c r="O50"/>
  <c r="M49"/>
  <c r="AG43"/>
  <c r="J54"/>
  <c r="AD37"/>
  <c r="N47"/>
  <c r="S47"/>
  <c r="AH41"/>
  <c r="AB51"/>
  <c r="R42"/>
  <c r="T39"/>
  <c r="AA36"/>
  <c r="V42"/>
  <c r="W54"/>
  <c r="V51"/>
  <c r="X40"/>
  <c r="AD51"/>
  <c r="J37"/>
  <c r="AH40"/>
  <c r="H36"/>
  <c r="AJ36"/>
  <c r="O40"/>
  <c r="R44"/>
  <c r="K42"/>
  <c r="U39"/>
  <c r="AI47"/>
  <c r="M45"/>
  <c r="T36"/>
  <c r="S42"/>
  <c r="T50"/>
  <c r="V53"/>
  <c r="AH51"/>
  <c r="I40"/>
  <c r="AJ35"/>
  <c r="I39"/>
  <c r="H38"/>
  <c r="Q49"/>
  <c r="AC45"/>
  <c r="N40"/>
  <c r="H50"/>
  <c r="J51"/>
  <c r="S51"/>
  <c r="G44"/>
  <c r="U48"/>
  <c r="H44"/>
  <c r="I46"/>
  <c r="Y36"/>
  <c r="G43"/>
  <c r="W41"/>
  <c r="O37"/>
  <c r="AI45"/>
  <c r="Z43"/>
  <c r="AE50"/>
  <c r="K49"/>
  <c r="AI44"/>
  <c r="AB38"/>
  <c r="N45"/>
  <c r="AF35"/>
  <c r="N50"/>
  <c r="AD35"/>
  <c r="J45"/>
  <c r="AD53"/>
  <c r="L38"/>
  <c r="AH47"/>
  <c r="AA45"/>
  <c r="R49"/>
  <c r="AJ40"/>
  <c r="P46"/>
  <c r="AJ45"/>
  <c r="O35"/>
  <c r="AI42"/>
  <c r="G40"/>
  <c r="Z50"/>
  <c r="L45"/>
  <c r="AD41"/>
  <c r="P37"/>
  <c r="N48"/>
  <c r="AH46"/>
  <c r="Y54"/>
  <c r="T45"/>
  <c r="M50"/>
  <c r="I47"/>
  <c r="AJ46"/>
  <c r="I42"/>
  <c r="S52"/>
  <c r="X51"/>
  <c r="L48"/>
  <c r="AD50"/>
  <c r="AA41"/>
  <c r="T49"/>
  <c r="Y47"/>
  <c r="K41"/>
  <c r="Y41"/>
  <c r="Y53"/>
  <c r="AG48"/>
  <c r="T37"/>
  <c r="M36"/>
  <c r="I38"/>
  <c r="V39"/>
  <c r="AF42"/>
  <c r="N51"/>
  <c r="S40"/>
  <c r="V38"/>
  <c r="X44"/>
  <c r="I54"/>
  <c r="T43"/>
  <c r="AE35"/>
  <c r="U51"/>
  <c r="Y51"/>
  <c r="Q42"/>
  <c r="AD40"/>
  <c r="I44"/>
  <c r="AB45"/>
  <c r="AB48"/>
  <c r="V48"/>
  <c r="M43"/>
  <c r="Y35"/>
  <c r="Z54"/>
  <c r="AJ42"/>
  <c r="K37"/>
  <c r="AA37"/>
  <c r="AG50"/>
  <c r="T40"/>
  <c r="R54"/>
  <c r="Y45"/>
  <c r="Y44"/>
  <c r="L41"/>
  <c r="V44"/>
  <c r="AJ41"/>
  <c r="U38"/>
  <c r="V40"/>
  <c r="M54"/>
  <c r="H53"/>
  <c r="AJ47"/>
  <c r="Q52"/>
  <c r="AI51"/>
  <c r="AG47"/>
  <c r="AC36"/>
  <c r="AJ50"/>
  <c r="X46"/>
  <c r="AF48"/>
  <c r="AC50"/>
  <c r="J42"/>
  <c r="X39"/>
  <c r="G53"/>
  <c r="O54"/>
  <c r="O44"/>
  <c r="S50"/>
  <c r="Z44"/>
  <c r="L40"/>
  <c r="O42"/>
  <c r="N42"/>
  <c r="T47"/>
  <c r="G45"/>
  <c r="AJ51"/>
  <c r="L44"/>
  <c r="N44"/>
  <c r="U50"/>
  <c r="H39"/>
  <c r="P50"/>
  <c r="AG42"/>
  <c r="AB53"/>
  <c r="T52"/>
  <c r="Y40"/>
  <c r="AE47"/>
  <c r="Q36"/>
  <c r="AE52"/>
  <c r="R52"/>
  <c r="AE38"/>
  <c r="AI35"/>
  <c r="L39"/>
  <c r="P36"/>
  <c r="J35"/>
  <c r="M44"/>
  <c r="X42"/>
  <c r="X35"/>
  <c r="AE41"/>
  <c r="R39"/>
  <c r="H35"/>
  <c r="V49"/>
  <c r="AA53"/>
  <c r="P47"/>
  <c r="J44"/>
  <c r="W38"/>
  <c r="M40"/>
  <c r="V47"/>
  <c r="X38"/>
  <c r="G37"/>
  <c r="AI38"/>
  <c r="Y39"/>
  <c r="V50"/>
  <c r="Y48"/>
  <c r="AD42"/>
  <c r="R37"/>
  <c r="P43"/>
  <c r="S36"/>
  <c r="O47"/>
  <c r="AB41"/>
  <c r="AG44"/>
  <c r="T54"/>
  <c r="R53"/>
  <c r="AG49"/>
  <c r="O48"/>
  <c r="AH52"/>
  <c r="O38"/>
  <c r="Z38"/>
  <c r="AG53"/>
  <c r="I36"/>
  <c r="X41"/>
  <c r="Z39"/>
  <c r="AJ43"/>
  <c r="I48"/>
  <c r="AI37"/>
  <c r="AD43"/>
  <c r="AC54"/>
  <c r="AE49"/>
  <c r="R47"/>
  <c r="T44"/>
  <c r="AA35"/>
  <c r="AB39"/>
  <c r="U36"/>
  <c r="AI36"/>
  <c r="N43"/>
  <c r="E52" l="1"/>
  <c r="E51" l="1"/>
  <c r="E50" l="1"/>
  <c r="E49" l="1"/>
  <c r="E48" l="1"/>
  <c r="E47" l="1"/>
  <c r="E46" l="1"/>
  <c r="E45" l="1"/>
  <c r="E44" l="1"/>
  <c r="E43" l="1"/>
  <c r="E42" l="1"/>
  <c r="E41" l="1"/>
  <c r="E40" l="1"/>
  <c r="E39" l="1"/>
  <c r="E38" l="1"/>
  <c r="E37" l="1"/>
  <c r="E36" l="1"/>
  <c r="E35" l="1"/>
  <c r="E54" i="4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23" l="1"/>
  <c r="E22" l="1"/>
  <c r="E21" l="1"/>
  <c r="E20" l="1"/>
  <c r="X13" i="34"/>
  <c r="Y8"/>
  <c r="I8"/>
  <c r="J20"/>
  <c r="R11"/>
  <c r="S6"/>
  <c r="AF5"/>
  <c r="S19"/>
  <c r="AB23" i="44"/>
  <c r="L21" i="34"/>
  <c r="K9"/>
  <c r="AG10"/>
  <c r="AB18"/>
  <c r="AC13"/>
  <c r="M13"/>
  <c r="AB11"/>
  <c r="V16"/>
  <c r="W11"/>
  <c r="AJ10"/>
  <c r="K13"/>
  <c r="AI18"/>
  <c r="J43" i="44"/>
  <c r="AH52"/>
  <c r="I7" i="34"/>
  <c r="N7"/>
  <c r="U14"/>
  <c r="AH50" i="44"/>
  <c r="AC23" i="34"/>
  <c r="AH15"/>
  <c r="N13"/>
  <c r="AD18"/>
  <c r="K17"/>
  <c r="AJ17"/>
  <c r="AA14"/>
  <c r="R23"/>
  <c r="T6"/>
  <c r="S44" i="44"/>
  <c r="H19" i="34"/>
  <c r="X4"/>
  <c r="J12"/>
  <c r="O20"/>
  <c r="X11"/>
  <c r="P45" i="44"/>
  <c r="V14" i="34"/>
  <c r="L17"/>
  <c r="AE8"/>
  <c r="S54" i="44"/>
  <c r="V51"/>
  <c r="Z15" i="34"/>
  <c r="AA20"/>
  <c r="AE20"/>
  <c r="M23"/>
  <c r="L11"/>
  <c r="AC20"/>
  <c r="T23"/>
  <c r="AB42" i="44"/>
  <c r="AD16" i="34"/>
  <c r="R8"/>
  <c r="I22"/>
  <c r="J52" i="44"/>
  <c r="P11" i="34"/>
  <c r="AI7"/>
  <c r="G45" i="44"/>
  <c r="AI14" i="34"/>
  <c r="R12"/>
  <c r="S7"/>
  <c r="AF6"/>
  <c r="P53" i="44"/>
  <c r="L10" i="34"/>
  <c r="M5"/>
  <c r="Z4"/>
  <c r="V50" i="44"/>
  <c r="I15" i="34"/>
  <c r="H5"/>
  <c r="Z13"/>
  <c r="AA22"/>
  <c r="AE21" i="44"/>
  <c r="H11" i="34"/>
  <c r="I20"/>
  <c r="J47" i="44"/>
  <c r="H7" i="34"/>
  <c r="T13"/>
  <c r="AF15"/>
  <c r="AE6"/>
  <c r="S37" i="44"/>
  <c r="P23" i="34"/>
  <c r="Z18"/>
  <c r="AB36" i="44"/>
  <c r="L5" i="34"/>
  <c r="S13"/>
  <c r="G40" i="44"/>
  <c r="S52"/>
  <c r="S48"/>
  <c r="AJ8" i="34"/>
  <c r="AJ11"/>
  <c r="AB7"/>
  <c r="J37" i="44"/>
  <c r="W12" i="34"/>
  <c r="AH36" i="44"/>
  <c r="AC10" i="34"/>
  <c r="V21" i="44"/>
  <c r="P13" i="34"/>
  <c r="U7"/>
  <c r="S21"/>
  <c r="W21"/>
  <c r="AA4"/>
  <c r="AE39" i="44"/>
  <c r="V19" i="34"/>
  <c r="AC5"/>
  <c r="V43" i="44"/>
  <c r="V53"/>
  <c r="Z6" i="34"/>
  <c r="AD19"/>
  <c r="L12"/>
  <c r="Y47" i="44"/>
  <c r="M9" i="34"/>
  <c r="Z9"/>
  <c r="P10"/>
  <c r="J6"/>
  <c r="I16"/>
  <c r="Y16"/>
  <c r="AC21"/>
  <c r="AB5"/>
  <c r="Z12"/>
  <c r="Z16"/>
  <c r="O5"/>
  <c r="AH19"/>
  <c r="V44" i="44"/>
  <c r="X22" i="34"/>
  <c r="H22"/>
  <c r="L15"/>
  <c r="G51" i="44"/>
  <c r="R20" i="34"/>
  <c r="AE19"/>
  <c r="AJ14"/>
  <c r="Y13"/>
  <c r="V42" i="44"/>
  <c r="P52"/>
  <c r="G47"/>
  <c r="W20" i="34"/>
  <c r="V12"/>
  <c r="AD4"/>
  <c r="N4"/>
  <c r="AJ9"/>
  <c r="J8"/>
  <c r="K16"/>
  <c r="V9"/>
  <c r="N22"/>
  <c r="P12"/>
  <c r="U4"/>
  <c r="V49" i="44"/>
  <c r="K14" i="34"/>
  <c r="AH7"/>
  <c r="Q22"/>
  <c r="H13"/>
  <c r="J5"/>
  <c r="J14"/>
  <c r="AJ18"/>
  <c r="M47" i="44"/>
  <c r="AE42"/>
  <c r="AI22" i="34"/>
  <c r="O11"/>
  <c r="AB10"/>
  <c r="V8"/>
  <c r="S35" i="44"/>
  <c r="AE49"/>
  <c r="K11" i="34"/>
  <c r="I5"/>
  <c r="T17"/>
  <c r="M37" i="44"/>
  <c r="AE43"/>
  <c r="Q14" i="34"/>
  <c r="O22"/>
  <c r="U8"/>
  <c r="J45" i="44"/>
  <c r="AH37"/>
  <c r="M20" i="34"/>
  <c r="AC18"/>
  <c r="AC12"/>
  <c r="AJ7"/>
  <c r="R21"/>
  <c r="P40" i="44"/>
  <c r="Z11" i="34"/>
  <c r="J49" i="44"/>
  <c r="K10" i="34"/>
  <c r="AG20"/>
  <c r="AE18"/>
  <c r="J39" i="44"/>
  <c r="AF12" i="34"/>
  <c r="V35" i="44"/>
  <c r="G52"/>
  <c r="AE54"/>
  <c r="AG11" i="34"/>
  <c r="AA9"/>
  <c r="S38" i="44"/>
  <c r="AD8" i="34"/>
  <c r="AH51" i="44"/>
  <c r="AB48"/>
  <c r="M38"/>
  <c r="P20" i="34"/>
  <c r="AE23" i="44"/>
  <c r="M21"/>
  <c r="Y20"/>
  <c r="V20"/>
  <c r="P20"/>
  <c r="K8" i="34"/>
  <c r="P36" i="44"/>
  <c r="O21" i="34"/>
  <c r="Y15"/>
  <c r="S12"/>
  <c r="V36" i="44"/>
  <c r="R17" i="34"/>
  <c r="AB37" i="44"/>
  <c r="Y38"/>
  <c r="W23" i="34"/>
  <c r="U11"/>
  <c r="P7"/>
  <c r="O7"/>
  <c r="G21" i="44"/>
  <c r="AH9" i="34"/>
  <c r="X18"/>
  <c r="H10"/>
  <c r="AD22"/>
  <c r="W5"/>
  <c r="T5"/>
  <c r="AF9"/>
  <c r="S47" i="44"/>
  <c r="G46"/>
  <c r="AD20" i="34"/>
  <c r="Y49" i="44"/>
  <c r="V15" i="34"/>
  <c r="S5"/>
  <c r="Q19"/>
  <c r="Z19"/>
  <c r="G23" i="44"/>
  <c r="V10" i="34"/>
  <c r="AE45" i="44"/>
  <c r="M8" i="34"/>
  <c r="I12"/>
  <c r="P39" i="44"/>
  <c r="X15" i="34"/>
  <c r="S4"/>
  <c r="O18"/>
  <c r="AG23"/>
  <c r="Y21"/>
  <c r="M23" i="44"/>
  <c r="J41"/>
  <c r="Y51"/>
  <c r="AE53"/>
  <c r="AC4" i="34"/>
  <c r="AH13"/>
  <c r="P23" i="44"/>
  <c r="M6" i="34"/>
  <c r="K4"/>
  <c r="N20"/>
  <c r="K19"/>
  <c r="M44" i="44"/>
  <c r="J48"/>
  <c r="AE15" i="34"/>
  <c r="AB14"/>
  <c r="Y10"/>
  <c r="M39" i="44"/>
  <c r="K22" i="34"/>
  <c r="H6"/>
  <c r="J13"/>
  <c r="P44" i="44"/>
  <c r="N8" i="34"/>
  <c r="AB51" i="44"/>
  <c r="AI16" i="34"/>
  <c r="O6"/>
  <c r="X23"/>
  <c r="V38" i="44"/>
  <c r="M43"/>
  <c r="W16" i="34"/>
  <c r="S23" i="44"/>
  <c r="AE17" i="34"/>
  <c r="AB8"/>
  <c r="Q16"/>
  <c r="J11"/>
  <c r="K6"/>
  <c r="X5"/>
  <c r="AH43" i="44"/>
  <c r="AG8" i="34"/>
  <c r="AB35" i="44"/>
  <c r="AH41"/>
  <c r="W18" i="34"/>
  <c r="N15"/>
  <c r="P46" i="44"/>
  <c r="AD17" i="34"/>
  <c r="S51" i="44"/>
  <c r="P22"/>
  <c r="J22" i="34"/>
  <c r="M51" i="44"/>
  <c r="X6" i="34"/>
  <c r="AE13"/>
  <c r="M7"/>
  <c r="AH35" i="44"/>
  <c r="L6" i="34"/>
  <c r="AH46" i="44"/>
  <c r="J53"/>
  <c r="W4" i="34"/>
  <c r="Y36" i="44"/>
  <c r="AE36"/>
  <c r="Y18" i="34"/>
  <c r="AJ20"/>
  <c r="K18"/>
  <c r="H4"/>
  <c r="M21"/>
  <c r="J51" i="44"/>
  <c r="T9" i="34"/>
  <c r="P17"/>
  <c r="J50" i="44"/>
  <c r="K15" i="34"/>
  <c r="AG22"/>
  <c r="P6"/>
  <c r="AI15"/>
  <c r="AB50" i="44"/>
  <c r="AF17" i="34"/>
  <c r="Y46" i="44"/>
  <c r="S20" i="34"/>
  <c r="AI23"/>
  <c r="N11"/>
  <c r="J36" i="44"/>
  <c r="AH40"/>
  <c r="Q4" i="34"/>
  <c r="Y41" i="44"/>
  <c r="M18" i="34"/>
  <c r="AH21"/>
  <c r="O4"/>
  <c r="AE50" i="44"/>
  <c r="Q13" i="34"/>
  <c r="G36" i="44"/>
  <c r="Y54"/>
  <c r="AE52"/>
  <c r="AB6" i="34"/>
  <c r="AE4"/>
  <c r="J38" i="44"/>
  <c r="G37"/>
  <c r="Z20" i="34"/>
  <c r="AH20"/>
  <c r="U6"/>
  <c r="Z23"/>
  <c r="AG9"/>
  <c r="AH4"/>
  <c r="R4"/>
  <c r="AG18"/>
  <c r="AA7"/>
  <c r="AH14"/>
  <c r="P8"/>
  <c r="AG4"/>
  <c r="J17"/>
  <c r="I14"/>
  <c r="M17"/>
  <c r="Q20"/>
  <c r="R5"/>
  <c r="Z21"/>
  <c r="AA11"/>
  <c r="I11"/>
  <c r="M54" i="44"/>
  <c r="P15" i="34"/>
  <c r="AJ21"/>
  <c r="Y22" i="44"/>
  <c r="AD15" i="34"/>
  <c r="AD9"/>
  <c r="AJ6"/>
  <c r="S22" i="44"/>
  <c r="J46"/>
  <c r="Y37"/>
  <c r="J42"/>
  <c r="H17" i="34"/>
  <c r="AF19"/>
  <c r="H14"/>
  <c r="Z7"/>
  <c r="V5"/>
  <c r="W14"/>
  <c r="W17"/>
  <c r="AH12"/>
  <c r="J4"/>
  <c r="Y19"/>
  <c r="X14"/>
  <c r="U9"/>
  <c r="Z17"/>
  <c r="AA23"/>
  <c r="M49" i="44"/>
  <c r="Y23"/>
  <c r="G43"/>
  <c r="I17" i="34"/>
  <c r="O19"/>
  <c r="L9"/>
  <c r="T10"/>
  <c r="T20"/>
  <c r="M45" i="44"/>
  <c r="J15" i="34"/>
  <c r="AB20"/>
  <c r="AC15"/>
  <c r="M15"/>
  <c r="Q15"/>
  <c r="V18"/>
  <c r="W13"/>
  <c r="AJ12"/>
  <c r="P14"/>
  <c r="Q9"/>
  <c r="H16"/>
  <c r="S36" i="44"/>
  <c r="AH42"/>
  <c r="AJ23" i="34"/>
  <c r="AB44" i="44"/>
  <c r="T21" i="34"/>
  <c r="T4"/>
  <c r="AF13"/>
  <c r="N16"/>
  <c r="L23"/>
  <c r="H9"/>
  <c r="M11"/>
  <c r="AA10"/>
  <c r="AB43" i="44"/>
  <c r="AC8" i="34"/>
  <c r="G54" i="44"/>
  <c r="S15" i="34"/>
  <c r="AE44" i="44"/>
  <c r="AF18" i="34"/>
  <c r="AI11"/>
  <c r="P54" i="44"/>
  <c r="AB21" i="34"/>
  <c r="O16"/>
  <c r="Y40" i="44"/>
  <c r="Q12" i="34"/>
  <c r="Y44" i="44"/>
  <c r="U16" i="34"/>
  <c r="AF8"/>
  <c r="G22" i="44"/>
  <c r="AB17" i="34"/>
  <c r="J44" i="44"/>
  <c r="V52"/>
  <c r="AE47"/>
  <c r="O17" i="34"/>
  <c r="O9"/>
  <c r="P9"/>
  <c r="L19"/>
  <c r="I23"/>
  <c r="Q7"/>
  <c r="AB19"/>
  <c r="AC9"/>
  <c r="P48" i="44"/>
  <c r="O12" i="34"/>
  <c r="AE22"/>
  <c r="AA17"/>
  <c r="T8"/>
  <c r="AH49" i="44"/>
  <c r="S9" i="34"/>
  <c r="AH53" i="44"/>
  <c r="V7" i="34"/>
  <c r="M50" i="44"/>
  <c r="T14" i="34"/>
  <c r="Y20"/>
  <c r="AD6"/>
  <c r="J20" i="44"/>
  <c r="S20"/>
  <c r="T22" i="34"/>
  <c r="S43" i="44"/>
  <c r="H18" i="34"/>
  <c r="Y17"/>
  <c r="X8"/>
  <c r="K21"/>
  <c r="G49" i="44"/>
  <c r="P16" i="34"/>
  <c r="AB54" i="44"/>
  <c r="AJ16" i="34"/>
  <c r="Y12"/>
  <c r="S42" i="44"/>
  <c r="AA13" i="34"/>
  <c r="M36" i="44"/>
  <c r="V23"/>
  <c r="M16" i="34"/>
  <c r="AB13"/>
  <c r="V22" i="44"/>
  <c r="K12" i="34"/>
  <c r="Y21" i="44"/>
  <c r="W7" i="34"/>
  <c r="U19"/>
  <c r="S16"/>
  <c r="O14"/>
  <c r="P19"/>
  <c r="N12"/>
  <c r="AB38" i="44"/>
  <c r="AB52"/>
  <c r="O15" i="34"/>
  <c r="V40" i="44"/>
  <c r="Y53"/>
  <c r="V41"/>
  <c r="R9" i="34"/>
  <c r="V17"/>
  <c r="H15"/>
  <c r="AC14"/>
  <c r="M41" i="44"/>
  <c r="P5" i="34"/>
  <c r="AB49" i="44"/>
  <c r="R13" i="34"/>
  <c r="AG6"/>
  <c r="AD21"/>
  <c r="Y4"/>
  <c r="S22"/>
  <c r="J23" i="44"/>
  <c r="J9" i="34"/>
  <c r="AJ22"/>
  <c r="AA18"/>
  <c r="AF11"/>
  <c r="Z5"/>
  <c r="V4"/>
  <c r="AH38" i="44"/>
  <c r="S53"/>
  <c r="AH54"/>
  <c r="AE11" i="34"/>
  <c r="S45" i="44"/>
  <c r="R22" i="34"/>
  <c r="AE21"/>
  <c r="K23"/>
  <c r="L18"/>
  <c r="S39" i="44"/>
  <c r="Q18" i="34"/>
  <c r="T19"/>
  <c r="X9"/>
  <c r="Y5"/>
  <c r="AH23" i="44"/>
  <c r="Y39"/>
  <c r="AE48"/>
  <c r="I10" i="34"/>
  <c r="J54" i="44"/>
  <c r="Z22" i="34"/>
  <c r="Q5"/>
  <c r="AG14"/>
  <c r="V21"/>
  <c r="Y23"/>
  <c r="J19"/>
  <c r="J21" i="44"/>
  <c r="AF16" i="34"/>
  <c r="H8"/>
  <c r="T12"/>
  <c r="V6"/>
  <c r="N10"/>
  <c r="J21"/>
  <c r="V13"/>
  <c r="AE46" i="44"/>
  <c r="AD11" i="34"/>
  <c r="R7"/>
  <c r="Y14"/>
  <c r="Q6"/>
  <c r="G38" i="44"/>
  <c r="AH39"/>
  <c r="AI20" i="34"/>
  <c r="W6"/>
  <c r="Y45" i="44"/>
  <c r="AE35"/>
  <c r="V45"/>
  <c r="V11" i="34"/>
  <c r="P21"/>
  <c r="U12"/>
  <c r="AI12"/>
  <c r="AB47" i="44"/>
  <c r="AG7" i="34"/>
  <c r="AJ19"/>
  <c r="AC7"/>
  <c r="H23"/>
  <c r="AE16"/>
  <c r="G42" i="44"/>
  <c r="U20" i="34"/>
  <c r="T15"/>
  <c r="AA16"/>
  <c r="L13"/>
  <c r="I4"/>
  <c r="I6"/>
  <c r="P37" i="44"/>
  <c r="Y9" i="34"/>
  <c r="P41" i="44"/>
  <c r="AD23" i="34"/>
  <c r="N23"/>
  <c r="AH22" i="44"/>
  <c r="V47"/>
  <c r="X21" i="34"/>
  <c r="H21"/>
  <c r="M22" i="44"/>
  <c r="L7" i="34"/>
  <c r="J40" i="44"/>
  <c r="M42"/>
  <c r="V20" i="34"/>
  <c r="P49" i="44"/>
  <c r="L16" i="34"/>
  <c r="N6"/>
  <c r="K5"/>
  <c r="S11"/>
  <c r="AC11"/>
  <c r="AC22"/>
  <c r="U18"/>
  <c r="AD12"/>
  <c r="AF7"/>
  <c r="X17"/>
  <c r="H12"/>
  <c r="Y52" i="44"/>
  <c r="S46"/>
  <c r="G53"/>
  <c r="AE9" i="34"/>
  <c r="L8"/>
  <c r="AA5"/>
  <c r="J18"/>
  <c r="P43" i="44"/>
  <c r="AE14" i="34"/>
  <c r="S10"/>
  <c r="AJ5"/>
  <c r="L22"/>
  <c r="T18"/>
  <c r="Q23"/>
  <c r="J10"/>
  <c r="Y50" i="44"/>
  <c r="S17" i="34"/>
  <c r="N5"/>
  <c r="AJ13"/>
  <c r="AH18"/>
  <c r="AE12"/>
  <c r="AH47" i="44"/>
  <c r="N19" i="34"/>
  <c r="I21"/>
  <c r="X19"/>
  <c r="R15"/>
  <c r="M35" i="44"/>
  <c r="AI9" i="34"/>
  <c r="AE38" i="44"/>
  <c r="AH17" i="34"/>
  <c r="AA15"/>
  <c r="K7"/>
  <c r="Q10"/>
  <c r="AE40" i="44"/>
  <c r="AA6" i="34"/>
  <c r="AB23"/>
  <c r="U10"/>
  <c r="R19"/>
  <c r="AA8"/>
  <c r="AE41" i="44"/>
  <c r="N9" i="34"/>
  <c r="AC17"/>
  <c r="W15"/>
  <c r="AI5"/>
  <c r="AH48" i="44"/>
  <c r="X10" i="34"/>
  <c r="AH8"/>
  <c r="Q21"/>
  <c r="AF10"/>
  <c r="X20"/>
  <c r="X7"/>
  <c r="AC16"/>
  <c r="AH21" i="44"/>
  <c r="V54"/>
  <c r="AC6" i="34"/>
  <c r="AH10"/>
  <c r="AH22"/>
  <c r="P4"/>
  <c r="AG12"/>
  <c r="S50" i="44"/>
  <c r="V37"/>
  <c r="AF21" i="34"/>
  <c r="AI19"/>
  <c r="AD7"/>
  <c r="AB9"/>
  <c r="I13"/>
  <c r="Y11"/>
  <c r="AG19"/>
  <c r="Y35" i="44"/>
  <c r="AE22"/>
  <c r="M48"/>
  <c r="V48"/>
  <c r="U22" i="34"/>
  <c r="AE10"/>
  <c r="AJ15"/>
  <c r="AI10"/>
  <c r="R18"/>
  <c r="I18"/>
  <c r="W19"/>
  <c r="AG13"/>
  <c r="AG21"/>
  <c r="AF4"/>
  <c r="M53" i="44"/>
  <c r="P22" i="34"/>
  <c r="S23"/>
  <c r="AI17"/>
  <c r="T11"/>
  <c r="AA12"/>
  <c r="N21"/>
  <c r="S49" i="44"/>
  <c r="J22"/>
  <c r="AC19" i="34"/>
  <c r="I19"/>
  <c r="M19"/>
  <c r="X12"/>
  <c r="N18"/>
  <c r="AG15"/>
  <c r="P42" i="44"/>
  <c r="V23" i="34"/>
  <c r="AI21"/>
  <c r="S41" i="44"/>
  <c r="Y7" i="34"/>
  <c r="AI8"/>
  <c r="T7"/>
  <c r="Z14"/>
  <c r="R6"/>
  <c r="L4"/>
  <c r="J16"/>
  <c r="AH44" i="44"/>
  <c r="G48"/>
  <c r="T16" i="34"/>
  <c r="V46" i="44"/>
  <c r="U23" i="34"/>
  <c r="AH23"/>
  <c r="AH16"/>
  <c r="AE20" i="44"/>
  <c r="AB20"/>
  <c r="J7" i="34"/>
  <c r="U17"/>
  <c r="Z8"/>
  <c r="U21"/>
  <c r="AF14"/>
  <c r="M10"/>
  <c r="H20"/>
  <c r="AB16"/>
  <c r="Q11"/>
  <c r="AB15"/>
  <c r="AF23"/>
  <c r="R10"/>
  <c r="Y6"/>
  <c r="O8"/>
  <c r="AI6"/>
  <c r="G50" i="44"/>
  <c r="N17" i="34"/>
  <c r="Y48" i="44"/>
  <c r="AB41"/>
  <c r="U13" i="34"/>
  <c r="AB22"/>
  <c r="AE23"/>
  <c r="W22"/>
  <c r="P38" i="44"/>
  <c r="AB46"/>
  <c r="G44"/>
  <c r="AE7" i="34"/>
  <c r="AA19"/>
  <c r="R16"/>
  <c r="W10"/>
  <c r="O10"/>
  <c r="AJ4"/>
  <c r="AB12"/>
  <c r="AD10"/>
  <c r="X16"/>
  <c r="P50" i="44"/>
  <c r="G35"/>
  <c r="AB22"/>
  <c r="Q17" i="34"/>
  <c r="R14"/>
  <c r="I9"/>
  <c r="S21" i="44"/>
  <c r="AE37"/>
  <c r="M46"/>
  <c r="P47"/>
  <c r="AD13" i="34"/>
  <c r="L20"/>
  <c r="AI4"/>
  <c r="M14"/>
  <c r="P51" i="44"/>
  <c r="W8" i="34"/>
  <c r="J23"/>
  <c r="U5"/>
  <c r="G41" i="44"/>
  <c r="P35"/>
  <c r="AE51"/>
  <c r="Y22" i="34"/>
  <c r="M22"/>
  <c r="N14"/>
  <c r="O13"/>
  <c r="AG16"/>
  <c r="AB4"/>
  <c r="AE5"/>
  <c r="J35" i="44"/>
  <c r="G20"/>
  <c r="AB53"/>
  <c r="AB21"/>
  <c r="AH5" i="34"/>
  <c r="M40" i="44"/>
  <c r="S14" i="34"/>
  <c r="M12"/>
  <c r="Y43" i="44"/>
  <c r="AH20"/>
  <c r="P21"/>
  <c r="AB39"/>
  <c r="AD14" i="34"/>
  <c r="M4"/>
  <c r="W9"/>
  <c r="U15"/>
  <c r="AB45" i="44"/>
  <c r="AF20" i="34"/>
  <c r="S40" i="44"/>
  <c r="AG17" i="34"/>
  <c r="AH6"/>
  <c r="S18"/>
  <c r="AA21"/>
  <c r="AG5"/>
  <c r="V22"/>
  <c r="K20"/>
  <c r="Q8"/>
  <c r="O23"/>
  <c r="L14"/>
  <c r="AI13"/>
  <c r="S8"/>
  <c r="AH11"/>
  <c r="G39" i="44"/>
  <c r="AD5" i="34"/>
  <c r="P18"/>
  <c r="Y42" i="44"/>
  <c r="Z10" i="34"/>
  <c r="AH45" i="44"/>
  <c r="M20"/>
  <c r="M52"/>
  <c r="AF22" i="34"/>
  <c r="V39" i="44"/>
  <c r="AB40"/>
  <c r="V19"/>
  <c r="S19"/>
  <c r="P19"/>
  <c r="G19"/>
  <c r="M19"/>
  <c r="AB19"/>
  <c r="J19"/>
  <c r="AE19"/>
  <c r="Y19"/>
  <c r="AH19"/>
  <c r="AK20" l="1"/>
  <c r="AK22"/>
  <c r="AK23"/>
  <c r="AK21"/>
  <c r="AK19"/>
  <c r="E19"/>
  <c r="AB18"/>
  <c r="M18"/>
  <c r="S18"/>
  <c r="V18"/>
  <c r="Y18"/>
  <c r="G18"/>
  <c r="J18"/>
  <c r="AH18"/>
  <c r="AE18"/>
  <c r="P18"/>
  <c r="AK18" l="1"/>
  <c r="E18"/>
  <c r="Y17"/>
  <c r="S17"/>
  <c r="AH17"/>
  <c r="AB17"/>
  <c r="V17"/>
  <c r="G17"/>
  <c r="J17"/>
  <c r="P17"/>
  <c r="AE17"/>
  <c r="M17"/>
  <c r="AK17" l="1"/>
  <c r="E17"/>
  <c r="AH16"/>
  <c r="Y16"/>
  <c r="AB16"/>
  <c r="G16"/>
  <c r="M16"/>
  <c r="P16"/>
  <c r="V16"/>
  <c r="AE16"/>
  <c r="S16"/>
  <c r="J16"/>
  <c r="AK16" l="1"/>
  <c r="E16"/>
  <c r="AE15"/>
  <c r="Y15"/>
  <c r="P15"/>
  <c r="M15"/>
  <c r="AH15"/>
  <c r="J15"/>
  <c r="S15"/>
  <c r="G15"/>
  <c r="V15"/>
  <c r="AB15"/>
  <c r="AK15" l="1"/>
  <c r="E15"/>
  <c r="Y14"/>
  <c r="AH14"/>
  <c r="G14"/>
  <c r="AE14"/>
  <c r="V14"/>
  <c r="J14"/>
  <c r="AB14"/>
  <c r="P14"/>
  <c r="M14"/>
  <c r="S14"/>
  <c r="AK14" l="1"/>
  <c r="E14"/>
  <c r="Y13"/>
  <c r="G13"/>
  <c r="M13"/>
  <c r="AH13"/>
  <c r="AE13"/>
  <c r="P13"/>
  <c r="J13"/>
  <c r="V13"/>
  <c r="AB13"/>
  <c r="S13"/>
  <c r="AK13" l="1"/>
  <c r="E13"/>
  <c r="Y12"/>
  <c r="S12"/>
  <c r="V12"/>
  <c r="AE12"/>
  <c r="M12"/>
  <c r="G12"/>
  <c r="J12"/>
  <c r="P12"/>
  <c r="AB12"/>
  <c r="AH12"/>
  <c r="AK12" l="1"/>
  <c r="E12"/>
  <c r="Y11"/>
  <c r="V11"/>
  <c r="G11"/>
  <c r="J11"/>
  <c r="M11"/>
  <c r="AE11"/>
  <c r="P11"/>
  <c r="S11"/>
  <c r="AB11"/>
  <c r="AH11"/>
  <c r="AK11" l="1"/>
  <c r="E11"/>
  <c r="AB10"/>
  <c r="G10"/>
  <c r="J10"/>
  <c r="M10"/>
  <c r="AH10"/>
  <c r="S10"/>
  <c r="AE10"/>
  <c r="V10"/>
  <c r="Y10"/>
  <c r="P10"/>
  <c r="AK10" l="1"/>
  <c r="E10"/>
  <c r="Y9"/>
  <c r="V9"/>
  <c r="G9"/>
  <c r="S9"/>
  <c r="AE9"/>
  <c r="J9"/>
  <c r="AB9"/>
  <c r="P9"/>
  <c r="M9"/>
  <c r="AH9"/>
  <c r="AK9" l="1"/>
  <c r="E9"/>
  <c r="J8"/>
  <c r="V8"/>
  <c r="AE8"/>
  <c r="M8"/>
  <c r="AB8"/>
  <c r="G8"/>
  <c r="P8"/>
  <c r="S8"/>
  <c r="Y8"/>
  <c r="AH8"/>
  <c r="AK8" l="1"/>
  <c r="E8"/>
  <c r="M7"/>
  <c r="S7"/>
  <c r="J7"/>
  <c r="P7"/>
  <c r="AH7"/>
  <c r="V7"/>
  <c r="AB7"/>
  <c r="Y7"/>
  <c r="AE7"/>
  <c r="G7"/>
  <c r="AK7" l="1"/>
  <c r="E7"/>
  <c r="M6"/>
  <c r="V6"/>
  <c r="G6"/>
  <c r="S6"/>
  <c r="AH6"/>
  <c r="Y6"/>
  <c r="J6"/>
  <c r="AB6"/>
  <c r="AE6"/>
  <c r="P6"/>
  <c r="AK6" l="1"/>
  <c r="E6"/>
  <c r="V5"/>
  <c r="P5"/>
  <c r="M5"/>
  <c r="G5"/>
  <c r="AE5"/>
  <c r="AB5"/>
  <c r="Y5"/>
  <c r="J5"/>
  <c r="AH5"/>
  <c r="S5"/>
  <c r="AK5" l="1"/>
  <c r="E5"/>
  <c r="M4"/>
  <c r="AH4"/>
  <c r="Y4"/>
  <c r="G4"/>
  <c r="J4"/>
  <c r="S4"/>
  <c r="V4"/>
  <c r="AE4"/>
  <c r="AB4"/>
  <c r="P4"/>
  <c r="G28" l="1"/>
  <c r="AK4"/>
  <c r="P30" s="1"/>
  <c r="J28"/>
  <c r="M28"/>
  <c r="P28"/>
  <c r="S28"/>
  <c r="V28"/>
  <c r="Y28"/>
  <c r="AB28"/>
  <c r="AE28"/>
  <c r="AH28"/>
  <c r="E4"/>
  <c r="V13" i="31"/>
  <c r="AB20"/>
  <c r="AE53"/>
  <c r="G19"/>
  <c r="Y15"/>
  <c r="AB10"/>
  <c r="Y40"/>
  <c r="Y51"/>
  <c r="AB47"/>
  <c r="AE21"/>
  <c r="V43"/>
  <c r="AE54"/>
  <c r="Y36"/>
  <c r="M19"/>
  <c r="AH16"/>
  <c r="S40"/>
  <c r="AE44"/>
  <c r="P11"/>
  <c r="S38"/>
  <c r="AB44"/>
  <c r="M38"/>
  <c r="J51"/>
  <c r="Y8"/>
  <c r="AH15"/>
  <c r="J46"/>
  <c r="AH13"/>
  <c r="AH17"/>
  <c r="Y18"/>
  <c r="Y52"/>
  <c r="Y49"/>
  <c r="AE20"/>
  <c r="AH11"/>
  <c r="V42"/>
  <c r="P12"/>
  <c r="G48"/>
  <c r="S52"/>
  <c r="M12"/>
  <c r="V46"/>
  <c r="S48"/>
  <c r="P8"/>
  <c r="Y16"/>
  <c r="Y42"/>
  <c r="AE12"/>
  <c r="G9"/>
  <c r="G49"/>
  <c r="AB16"/>
  <c r="S46"/>
  <c r="P48"/>
  <c r="V20"/>
  <c r="AH45"/>
  <c r="M9"/>
  <c r="M41"/>
  <c r="Y43"/>
  <c r="AB53"/>
  <c r="AH50"/>
  <c r="G38"/>
  <c r="P18"/>
  <c r="J47"/>
  <c r="AE40"/>
  <c r="AE18"/>
  <c r="G22"/>
  <c r="AB15"/>
  <c r="G52"/>
  <c r="V54"/>
  <c r="Y45"/>
  <c r="P22"/>
  <c r="AH12"/>
  <c r="AH10"/>
  <c r="AE22"/>
  <c r="G51"/>
  <c r="S16"/>
  <c r="V10"/>
  <c r="V40"/>
  <c r="AB21"/>
  <c r="J52"/>
  <c r="M53"/>
  <c r="AB14"/>
  <c r="AE13"/>
  <c r="J43"/>
  <c r="AH41"/>
  <c r="V17"/>
  <c r="J53"/>
  <c r="M46"/>
  <c r="V49"/>
  <c r="M7"/>
  <c r="P45"/>
  <c r="P42"/>
  <c r="AE7"/>
  <c r="M22"/>
  <c r="V36"/>
  <c r="G16"/>
  <c r="M23"/>
  <c r="M43"/>
  <c r="G37"/>
  <c r="AE42"/>
  <c r="V16"/>
  <c r="Y7"/>
  <c r="V22"/>
  <c r="P52"/>
  <c r="G20"/>
  <c r="AB18"/>
  <c r="S39"/>
  <c r="G39"/>
  <c r="J50"/>
  <c r="AH19"/>
  <c r="S11"/>
  <c r="M37"/>
  <c r="P53"/>
  <c r="G35"/>
  <c r="P17"/>
  <c r="AB46"/>
  <c r="AB35"/>
  <c r="P40"/>
  <c r="AH38"/>
  <c r="M40"/>
  <c r="AH20"/>
  <c r="J54"/>
  <c r="S17"/>
  <c r="AH49"/>
  <c r="G15"/>
  <c r="P46"/>
  <c r="P9"/>
  <c r="V8"/>
  <c r="G40"/>
  <c r="AH7"/>
  <c r="S18"/>
  <c r="V12"/>
  <c r="V53"/>
  <c r="G53"/>
  <c r="S47"/>
  <c r="Y19"/>
  <c r="AB9"/>
  <c r="M10"/>
  <c r="AE50"/>
  <c r="AH46"/>
  <c r="P54"/>
  <c r="J41"/>
  <c r="G54"/>
  <c r="M14"/>
  <c r="M18"/>
  <c r="J36"/>
  <c r="AB19"/>
  <c r="P36"/>
  <c r="S12"/>
  <c r="G12"/>
  <c r="AH48"/>
  <c r="Y50"/>
  <c r="S53"/>
  <c r="AH53"/>
  <c r="Y12"/>
  <c r="AB7"/>
  <c r="S43"/>
  <c r="M49"/>
  <c r="V44"/>
  <c r="AH8"/>
  <c r="V39"/>
  <c r="G36"/>
  <c r="G14"/>
  <c r="M16"/>
  <c r="AE9"/>
  <c r="P37"/>
  <c r="AE23"/>
  <c r="S50"/>
  <c r="S7"/>
  <c r="V52"/>
  <c r="M45"/>
  <c r="Y22"/>
  <c r="AH39"/>
  <c r="G44"/>
  <c r="J40"/>
  <c r="P35"/>
  <c r="J48"/>
  <c r="AB48"/>
  <c r="S42"/>
  <c r="V15"/>
  <c r="V51"/>
  <c r="Y38"/>
  <c r="AB40"/>
  <c r="G42"/>
  <c r="V35"/>
  <c r="S36"/>
  <c r="G7"/>
  <c r="M21"/>
  <c r="P16"/>
  <c r="P7"/>
  <c r="S35"/>
  <c r="S23"/>
  <c r="Y21"/>
  <c r="V7"/>
  <c r="S41"/>
  <c r="M44"/>
  <c r="S10"/>
  <c r="V47"/>
  <c r="J44"/>
  <c r="M52"/>
  <c r="M8"/>
  <c r="AB39"/>
  <c r="AB8"/>
  <c r="V19"/>
  <c r="G50"/>
  <c r="Y37"/>
  <c r="AE51"/>
  <c r="M35"/>
  <c r="P20"/>
  <c r="P41"/>
  <c r="S8"/>
  <c r="G11"/>
  <c r="AH52"/>
  <c r="Y9"/>
  <c r="Y14"/>
  <c r="M36"/>
  <c r="M48"/>
  <c r="AH18"/>
  <c r="M17"/>
  <c r="S21"/>
  <c r="P47"/>
  <c r="Y13"/>
  <c r="Y53"/>
  <c r="S49"/>
  <c r="S19"/>
  <c r="V21"/>
  <c r="M50"/>
  <c r="AH36"/>
  <c r="M47"/>
  <c r="AH40"/>
  <c r="G21"/>
  <c r="J35"/>
  <c r="AE38"/>
  <c r="V37"/>
  <c r="V18"/>
  <c r="V41"/>
  <c r="AB51"/>
  <c r="AE45"/>
  <c r="Y44"/>
  <c r="G8"/>
  <c r="AE36"/>
  <c r="G45"/>
  <c r="AE35"/>
  <c r="G18"/>
  <c r="P50"/>
  <c r="AE17"/>
  <c r="AB23"/>
  <c r="AB13"/>
  <c r="M13"/>
  <c r="M39"/>
  <c r="AB22"/>
  <c r="P21"/>
  <c r="P44"/>
  <c r="AE16"/>
  <c r="P13"/>
  <c r="G43"/>
  <c r="V11"/>
  <c r="S54"/>
  <c r="P14"/>
  <c r="AB37"/>
  <c r="Y17"/>
  <c r="AE47"/>
  <c r="AH44"/>
  <c r="AH51"/>
  <c r="AB42"/>
  <c r="AE11"/>
  <c r="Y23"/>
  <c r="AB52"/>
  <c r="AH23"/>
  <c r="G41"/>
  <c r="J37"/>
  <c r="AE48"/>
  <c r="AH21"/>
  <c r="J39"/>
  <c r="V23"/>
  <c r="AH54"/>
  <c r="M15"/>
  <c r="P19"/>
  <c r="AE46"/>
  <c r="J49"/>
  <c r="AH47"/>
  <c r="P23"/>
  <c r="AB17"/>
  <c r="Y41"/>
  <c r="AE39"/>
  <c r="S22"/>
  <c r="V14"/>
  <c r="G17"/>
  <c r="Y54"/>
  <c r="AB50"/>
  <c r="Y39"/>
  <c r="P51"/>
  <c r="P38"/>
  <c r="AE10"/>
  <c r="J45"/>
  <c r="M42"/>
  <c r="V45"/>
  <c r="AB12"/>
  <c r="P49"/>
  <c r="AB11"/>
  <c r="AE37"/>
  <c r="J42"/>
  <c r="V48"/>
  <c r="P10"/>
  <c r="AE19"/>
  <c r="AB45"/>
  <c r="Y46"/>
  <c r="M20"/>
  <c r="P15"/>
  <c r="AH42"/>
  <c r="Y48"/>
  <c r="G23"/>
  <c r="AB49"/>
  <c r="Y35"/>
  <c r="M11"/>
  <c r="G10"/>
  <c r="S15"/>
  <c r="S45"/>
  <c r="P43"/>
  <c r="S51"/>
  <c r="V50"/>
  <c r="AH35"/>
  <c r="P39"/>
  <c r="Y11"/>
  <c r="AB36"/>
  <c r="AB38"/>
  <c r="G13"/>
  <c r="S37"/>
  <c r="AE14"/>
  <c r="G47"/>
  <c r="AH14"/>
  <c r="S9"/>
  <c r="AH43"/>
  <c r="Y20"/>
  <c r="S20"/>
  <c r="S13"/>
  <c r="M54"/>
  <c r="AB41"/>
  <c r="V38"/>
  <c r="AB43"/>
  <c r="Y10"/>
  <c r="AE15"/>
  <c r="AB54"/>
  <c r="Y47"/>
  <c r="S44"/>
  <c r="AE41"/>
  <c r="AH37"/>
  <c r="AE8"/>
  <c r="AH22"/>
  <c r="AE43"/>
  <c r="S14"/>
  <c r="J38"/>
  <c r="AH9"/>
  <c r="AE52"/>
  <c r="M51"/>
  <c r="G46"/>
  <c r="V9"/>
  <c r="AE49"/>
  <c r="L35" i="46" l="1"/>
  <c r="L29"/>
  <c r="AA29"/>
  <c r="O29"/>
  <c r="AG29"/>
  <c r="X33"/>
  <c r="L32"/>
  <c r="I30"/>
  <c r="AD37"/>
  <c r="AA34"/>
  <c r="X31"/>
  <c r="U35"/>
  <c r="AG35"/>
  <c r="I34"/>
  <c r="AD34"/>
  <c r="AA38"/>
  <c r="AA36"/>
  <c r="U29"/>
  <c r="I37"/>
  <c r="O37"/>
  <c r="F38"/>
  <c r="R32"/>
  <c r="F29"/>
  <c r="U31"/>
  <c r="O36"/>
  <c r="AG33"/>
  <c r="AG38"/>
  <c r="R31"/>
  <c r="AG31"/>
  <c r="X32"/>
  <c r="AD32"/>
  <c r="AD38"/>
  <c r="U30"/>
  <c r="L31"/>
  <c r="I35"/>
  <c r="AD35"/>
  <c r="AA33"/>
  <c r="I29"/>
  <c r="R34"/>
  <c r="R38"/>
  <c r="AD29"/>
  <c r="AD33"/>
  <c r="AA31"/>
  <c r="AG34"/>
  <c r="X35"/>
  <c r="X29"/>
  <c r="I38"/>
  <c r="U34"/>
  <c r="X30"/>
  <c r="F33"/>
  <c r="AG30"/>
  <c r="X36"/>
  <c r="AA32"/>
  <c r="R33"/>
  <c r="O31"/>
  <c r="F32"/>
  <c r="U37"/>
  <c r="F37"/>
  <c r="F36"/>
  <c r="AA37"/>
  <c r="L36"/>
  <c r="L38"/>
  <c r="AG36"/>
  <c r="U32"/>
  <c r="AD30"/>
  <c r="R35"/>
  <c r="AA30"/>
  <c r="AA35"/>
  <c r="R36"/>
  <c r="O38"/>
  <c r="F30"/>
  <c r="X34"/>
  <c r="U33"/>
  <c r="L34"/>
  <c r="R29"/>
  <c r="O35"/>
  <c r="L33"/>
  <c r="AD36"/>
  <c r="I33"/>
  <c r="U38"/>
  <c r="I32"/>
  <c r="F31"/>
  <c r="F34"/>
  <c r="AG37"/>
  <c r="X38"/>
  <c r="AG32"/>
  <c r="U36"/>
  <c r="O33"/>
  <c r="L37"/>
  <c r="I36"/>
  <c r="R37"/>
  <c r="X37"/>
  <c r="O32"/>
  <c r="O30"/>
  <c r="I31"/>
  <c r="AD31"/>
  <c r="R30"/>
  <c r="L30"/>
  <c r="O34"/>
  <c r="F35"/>
  <c r="M30" i="44"/>
  <c r="AH30"/>
  <c r="Y30"/>
  <c r="S30"/>
  <c r="J30"/>
  <c r="G30"/>
  <c r="F39" i="46"/>
  <c r="AG39"/>
  <c r="AD39"/>
  <c r="AA39"/>
  <c r="X39"/>
  <c r="U39"/>
  <c r="R39"/>
  <c r="O39"/>
  <c r="L39"/>
  <c r="I39"/>
  <c r="AG48"/>
  <c r="AD48"/>
  <c r="AA48"/>
  <c r="X48"/>
  <c r="U48"/>
  <c r="R48"/>
  <c r="O48"/>
  <c r="L48"/>
  <c r="I48"/>
  <c r="F48"/>
  <c r="AG47"/>
  <c r="AD47"/>
  <c r="AA47"/>
  <c r="X47"/>
  <c r="U47"/>
  <c r="R47"/>
  <c r="O47"/>
  <c r="L47"/>
  <c r="I47"/>
  <c r="F47"/>
  <c r="AG46"/>
  <c r="AD46"/>
  <c r="AA46"/>
  <c r="X46"/>
  <c r="U46"/>
  <c r="R46"/>
  <c r="O46"/>
  <c r="L46"/>
  <c r="I46"/>
  <c r="F46"/>
  <c r="AG45"/>
  <c r="AD45"/>
  <c r="AA45"/>
  <c r="X45"/>
  <c r="U45"/>
  <c r="R45"/>
  <c r="O45"/>
  <c r="L45"/>
  <c r="I45"/>
  <c r="F45"/>
  <c r="AG44"/>
  <c r="AD44"/>
  <c r="AA44"/>
  <c r="X44"/>
  <c r="U44"/>
  <c r="R44"/>
  <c r="O44"/>
  <c r="L44"/>
  <c r="I44"/>
  <c r="F44"/>
  <c r="AG43"/>
  <c r="AD43"/>
  <c r="AA43"/>
  <c r="X43"/>
  <c r="U43"/>
  <c r="R43"/>
  <c r="O43"/>
  <c r="L43"/>
  <c r="I43"/>
  <c r="F43"/>
  <c r="AG42"/>
  <c r="AD42"/>
  <c r="AA42"/>
  <c r="X42"/>
  <c r="U42"/>
  <c r="R42"/>
  <c r="O42"/>
  <c r="L42"/>
  <c r="I42"/>
  <c r="F42"/>
  <c r="AG41"/>
  <c r="AD41"/>
  <c r="AA41"/>
  <c r="X41"/>
  <c r="U41"/>
  <c r="R41"/>
  <c r="O41"/>
  <c r="L41"/>
  <c r="I41"/>
  <c r="F41"/>
  <c r="AG40"/>
  <c r="AD40"/>
  <c r="AA40"/>
  <c r="X40"/>
  <c r="U40"/>
  <c r="R40"/>
  <c r="O40"/>
  <c r="L40"/>
  <c r="I40"/>
  <c r="F40"/>
  <c r="AE30" i="44"/>
  <c r="V30"/>
  <c r="AB30"/>
  <c r="E54" i="31"/>
  <c r="I50" i="46" l="1"/>
  <c r="I51"/>
  <c r="U50"/>
  <c r="U51"/>
  <c r="AG50"/>
  <c r="AG51"/>
  <c r="R50"/>
  <c r="R51"/>
  <c r="AD50"/>
  <c r="AD51"/>
  <c r="O51"/>
  <c r="O50"/>
  <c r="AA51"/>
  <c r="AA50"/>
  <c r="L50"/>
  <c r="L51"/>
  <c r="X51"/>
  <c r="X50"/>
  <c r="F50"/>
  <c r="F51"/>
  <c r="E53" i="31"/>
  <c r="E52" l="1"/>
  <c r="E51" l="1"/>
  <c r="E50" l="1"/>
  <c r="E49" l="1"/>
  <c r="E48" l="1"/>
  <c r="E47" l="1"/>
  <c r="E46" l="1"/>
  <c r="E45" l="1"/>
  <c r="E44" l="1"/>
  <c r="E43" l="1"/>
  <c r="E42" l="1"/>
  <c r="E41" l="1"/>
  <c r="E40" l="1"/>
  <c r="E39" l="1"/>
  <c r="E38" l="1"/>
  <c r="E37" l="1"/>
  <c r="E36" l="1"/>
  <c r="E35" l="1"/>
  <c r="E54" i="43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G36"/>
  <c r="AC41"/>
  <c r="AA52"/>
  <c r="N49"/>
  <c r="AG50"/>
  <c r="R36"/>
  <c r="G46"/>
  <c r="H42"/>
  <c r="AE40"/>
  <c r="AB44"/>
  <c r="U45"/>
  <c r="W39"/>
  <c r="G43"/>
  <c r="Z46"/>
  <c r="J40"/>
  <c r="AD49"/>
  <c r="Z39"/>
  <c r="G52"/>
  <c r="AA43"/>
  <c r="O53"/>
  <c r="AD47"/>
  <c r="P35"/>
  <c r="R46"/>
  <c r="M52"/>
  <c r="W23"/>
  <c r="AB46"/>
  <c r="AD50"/>
  <c r="N40"/>
  <c r="N46"/>
  <c r="V51"/>
  <c r="H39"/>
  <c r="AH46"/>
  <c r="Z54"/>
  <c r="AA36"/>
  <c r="Z35"/>
  <c r="W40"/>
  <c r="U23"/>
  <c r="I52"/>
  <c r="I36"/>
  <c r="J47"/>
  <c r="S46"/>
  <c r="AI50"/>
  <c r="T43"/>
  <c r="AB38"/>
  <c r="G51"/>
  <c r="O35"/>
  <c r="Y23"/>
  <c r="Y40"/>
  <c r="U47"/>
  <c r="AC47"/>
  <c r="X49"/>
  <c r="M51"/>
  <c r="K37"/>
  <c r="AC40"/>
  <c r="M49"/>
  <c r="AI52"/>
  <c r="AC50"/>
  <c r="H46"/>
  <c r="U51"/>
  <c r="Q39"/>
  <c r="G39"/>
  <c r="L53"/>
  <c r="H23"/>
  <c r="G38"/>
  <c r="K51"/>
  <c r="AA39"/>
  <c r="G35"/>
  <c r="Z52"/>
  <c r="L42"/>
  <c r="G45"/>
  <c r="Q53"/>
  <c r="Z37"/>
  <c r="Y37"/>
  <c r="M42"/>
  <c r="U37"/>
  <c r="Z43"/>
  <c r="Z45"/>
  <c r="X37"/>
  <c r="W38"/>
  <c r="O44"/>
  <c r="W50"/>
  <c r="AC44"/>
  <c r="V40"/>
  <c r="AH40"/>
  <c r="AD44"/>
  <c r="Y51"/>
  <c r="S53"/>
  <c r="Y45"/>
  <c r="H36"/>
  <c r="AH52"/>
  <c r="Y41"/>
  <c r="Q45"/>
  <c r="AA45"/>
  <c r="AG37"/>
  <c r="AG38"/>
  <c r="AA23"/>
  <c r="Q49"/>
  <c r="O46"/>
  <c r="Z41"/>
  <c r="V38"/>
  <c r="AI47"/>
  <c r="AC39"/>
  <c r="V23"/>
  <c r="M53"/>
  <c r="AD54"/>
  <c r="AC38"/>
  <c r="N52"/>
  <c r="AH47"/>
  <c r="AF41"/>
  <c r="AJ50"/>
  <c r="H40"/>
  <c r="X50"/>
  <c r="L47"/>
  <c r="AH48"/>
  <c r="W51"/>
  <c r="N50"/>
  <c r="T50"/>
  <c r="AA42"/>
  <c r="V39"/>
  <c r="O48"/>
  <c r="R42"/>
  <c r="L48"/>
  <c r="L39"/>
  <c r="V35"/>
  <c r="J44"/>
  <c r="T35"/>
  <c r="L43"/>
  <c r="R43"/>
  <c r="V54"/>
  <c r="M41"/>
  <c r="K45"/>
  <c r="M37"/>
  <c r="N39"/>
  <c r="O49"/>
  <c r="AA46"/>
  <c r="L35"/>
  <c r="Y47"/>
  <c r="L45"/>
  <c r="O47"/>
  <c r="V45"/>
  <c r="AC36"/>
  <c r="AF53"/>
  <c r="X45"/>
  <c r="AJ52"/>
  <c r="Z47"/>
  <c r="AG52"/>
  <c r="P23"/>
  <c r="AH36"/>
  <c r="AE39"/>
  <c r="H38"/>
  <c r="AI44"/>
  <c r="AB45"/>
  <c r="V53"/>
  <c r="AD39"/>
  <c r="T49"/>
  <c r="AC48"/>
  <c r="P52"/>
  <c r="P42"/>
  <c r="AF44"/>
  <c r="Y43"/>
  <c r="K43"/>
  <c r="O45"/>
  <c r="S35"/>
  <c r="AF37"/>
  <c r="AC52"/>
  <c r="J35"/>
  <c r="T45"/>
  <c r="P37"/>
  <c r="AF54"/>
  <c r="L41"/>
  <c r="N45"/>
  <c r="P49"/>
  <c r="Z53"/>
  <c r="K39"/>
  <c r="AD37"/>
  <c r="AE45"/>
  <c r="I50"/>
  <c r="I47"/>
  <c r="X52"/>
  <c r="K42"/>
  <c r="S41"/>
  <c r="W37"/>
  <c r="U50"/>
  <c r="P41"/>
  <c r="Q51"/>
  <c r="AE48"/>
  <c r="P47"/>
  <c r="L46"/>
  <c r="AH45"/>
  <c r="M50"/>
  <c r="AD48"/>
  <c r="P39"/>
  <c r="H45"/>
  <c r="R23"/>
  <c r="T40"/>
  <c r="H41"/>
  <c r="AJ42"/>
  <c r="Q41"/>
  <c r="I43"/>
  <c r="X40"/>
  <c r="R44"/>
  <c r="X42"/>
  <c r="M23"/>
  <c r="M54"/>
  <c r="X44"/>
  <c r="O38"/>
  <c r="K36"/>
  <c r="Z40"/>
  <c r="AF38"/>
  <c r="Q23"/>
  <c r="AH37"/>
  <c r="H50"/>
  <c r="G54"/>
  <c r="T44"/>
  <c r="AB39"/>
  <c r="AH54"/>
  <c r="J39"/>
  <c r="O36"/>
  <c r="O52"/>
  <c r="AI37"/>
  <c r="X47"/>
  <c r="X36"/>
  <c r="J37"/>
  <c r="AB36"/>
  <c r="AC46"/>
  <c r="Z44"/>
  <c r="Q43"/>
  <c r="S37"/>
  <c r="V47"/>
  <c r="P51"/>
  <c r="AH43"/>
  <c r="M36"/>
  <c r="W53"/>
  <c r="K40"/>
  <c r="AA53"/>
  <c r="AF35"/>
  <c r="AJ44"/>
  <c r="W35"/>
  <c r="M40"/>
  <c r="J52"/>
  <c r="I23"/>
  <c r="U43"/>
  <c r="S23"/>
  <c r="S45"/>
  <c r="J48"/>
  <c r="T52"/>
  <c r="N47"/>
  <c r="AI41"/>
  <c r="AJ41"/>
  <c r="P45"/>
  <c r="S48"/>
  <c r="AH41"/>
  <c r="AI38"/>
  <c r="T36"/>
  <c r="AB49"/>
  <c r="H49"/>
  <c r="Q35"/>
  <c r="Y49"/>
  <c r="Q46"/>
  <c r="AG40"/>
  <c r="J54"/>
  <c r="V48"/>
  <c r="AE37"/>
  <c r="AD41"/>
  <c r="N42"/>
  <c r="AH23"/>
  <c r="Z23"/>
  <c r="AD40"/>
  <c r="S39"/>
  <c r="AC51"/>
  <c r="AE46"/>
  <c r="G41"/>
  <c r="U49"/>
  <c r="V42"/>
  <c r="I48"/>
  <c r="H44"/>
  <c r="AI39"/>
  <c r="AI23"/>
  <c r="AJ45"/>
  <c r="Z42"/>
  <c r="S49"/>
  <c r="AG51"/>
  <c r="U41"/>
  <c r="Z38"/>
  <c r="AE44"/>
  <c r="AD43"/>
  <c r="K53"/>
  <c r="V52"/>
  <c r="AE49"/>
  <c r="S44"/>
  <c r="W46"/>
  <c r="AF36"/>
  <c r="AC49"/>
  <c r="U42"/>
  <c r="T53"/>
  <c r="N38"/>
  <c r="N48"/>
  <c r="Q38"/>
  <c r="AG45"/>
  <c r="K54"/>
  <c r="AE47"/>
  <c r="AE53"/>
  <c r="AJ37"/>
  <c r="K50"/>
  <c r="AA37"/>
  <c r="P40"/>
  <c r="W43"/>
  <c r="O51"/>
  <c r="AI49"/>
  <c r="Q47"/>
  <c r="O40"/>
  <c r="H47"/>
  <c r="Y36"/>
  <c r="J49"/>
  <c r="M44"/>
  <c r="J36"/>
  <c r="T42"/>
  <c r="AG35"/>
  <c r="AA38"/>
  <c r="M43"/>
  <c r="T48"/>
  <c r="H43"/>
  <c r="U46"/>
  <c r="R41"/>
  <c r="M45"/>
  <c r="AG36"/>
  <c r="Y39"/>
  <c r="S42"/>
  <c r="P48"/>
  <c r="G49"/>
  <c r="AC42"/>
  <c r="Y35"/>
  <c r="AH38"/>
  <c r="AB50"/>
  <c r="X39"/>
  <c r="AC43"/>
  <c r="N23"/>
  <c r="R53"/>
  <c r="G50"/>
  <c r="W44"/>
  <c r="AG47"/>
  <c r="AE50"/>
  <c r="AB35"/>
  <c r="I49"/>
  <c r="AI42"/>
  <c r="U48"/>
  <c r="AH50"/>
  <c r="AJ23"/>
  <c r="T54"/>
  <c r="L36"/>
  <c r="I42"/>
  <c r="T39"/>
  <c r="N54"/>
  <c r="S50"/>
  <c r="T47"/>
  <c r="R48"/>
  <c r="G42"/>
  <c r="AE54"/>
  <c r="L49"/>
  <c r="U44"/>
  <c r="AC23"/>
  <c r="H51"/>
  <c r="AI46"/>
  <c r="N35"/>
  <c r="O41"/>
  <c r="W41"/>
  <c r="M47"/>
  <c r="Y44"/>
  <c r="N44"/>
  <c r="Q42"/>
  <c r="Y52"/>
  <c r="AD36"/>
  <c r="X38"/>
  <c r="U53"/>
  <c r="I41"/>
  <c r="X54"/>
  <c r="V37"/>
  <c r="J45"/>
  <c r="S54"/>
  <c r="P54"/>
  <c r="P43"/>
  <c r="M35"/>
  <c r="X53"/>
  <c r="N41"/>
  <c r="AJ48"/>
  <c r="AG23"/>
  <c r="AJ43"/>
  <c r="AB40"/>
  <c r="W42"/>
  <c r="AE35"/>
  <c r="U40"/>
  <c r="P44"/>
  <c r="AG44"/>
  <c r="AB52"/>
  <c r="U39"/>
  <c r="AC37"/>
  <c r="S43"/>
  <c r="AG42"/>
  <c r="G53"/>
  <c r="R38"/>
  <c r="AI54"/>
  <c r="AF52"/>
  <c r="Q54"/>
  <c r="N53"/>
  <c r="AF47"/>
  <c r="O42"/>
  <c r="Y53"/>
  <c r="O23"/>
  <c r="J42"/>
  <c r="Q37"/>
  <c r="T41"/>
  <c r="O54"/>
  <c r="G47"/>
  <c r="AE52"/>
  <c r="R45"/>
  <c r="U38"/>
  <c r="Q40"/>
  <c r="AF42"/>
  <c r="AJ54"/>
  <c r="I39"/>
  <c r="AF40"/>
  <c r="AA48"/>
  <c r="U54"/>
  <c r="O43"/>
  <c r="AB23"/>
  <c r="AE36"/>
  <c r="O50"/>
  <c r="P38"/>
  <c r="AA41"/>
  <c r="AD35"/>
  <c r="AI43"/>
  <c r="AA51"/>
  <c r="V49"/>
  <c r="AC53"/>
  <c r="AI45"/>
  <c r="AA50"/>
  <c r="AG41"/>
  <c r="J38"/>
  <c r="AE42"/>
  <c r="Z50"/>
  <c r="AD23"/>
  <c r="V36"/>
  <c r="W45"/>
  <c r="AD51"/>
  <c r="AC54"/>
  <c r="AH53"/>
  <c r="I44"/>
  <c r="P53"/>
  <c r="R54"/>
  <c r="L50"/>
  <c r="AD46"/>
  <c r="AH51"/>
  <c r="AG49"/>
  <c r="AA49"/>
  <c r="AI53"/>
  <c r="Z36"/>
  <c r="AA47"/>
  <c r="I54"/>
  <c r="AH39"/>
  <c r="M48"/>
  <c r="AA40"/>
  <c r="X35"/>
  <c r="I53"/>
  <c r="H54"/>
  <c r="V44"/>
  <c r="Q50"/>
  <c r="Y38"/>
  <c r="K46"/>
  <c r="AB47"/>
  <c r="I46"/>
  <c r="T23"/>
  <c r="X23"/>
  <c r="AF49"/>
  <c r="AE23"/>
  <c r="AB42"/>
  <c r="Q52"/>
  <c r="V46"/>
  <c r="AJ40"/>
  <c r="AF45"/>
  <c r="Z51"/>
  <c r="AB54"/>
  <c r="AF51"/>
  <c r="S38"/>
  <c r="T46"/>
  <c r="AD38"/>
  <c r="N36"/>
  <c r="H35"/>
  <c r="AF50"/>
  <c r="K35"/>
  <c r="AJ35"/>
  <c r="Q44"/>
  <c r="AB48"/>
  <c r="H37"/>
  <c r="AD53"/>
  <c r="AI40"/>
  <c r="W48"/>
  <c r="L37"/>
  <c r="L54"/>
  <c r="S36"/>
  <c r="K23"/>
  <c r="AH35"/>
  <c r="J46"/>
  <c r="R47"/>
  <c r="AA44"/>
  <c r="L38"/>
  <c r="G37"/>
  <c r="T51"/>
  <c r="AJ39"/>
  <c r="L51"/>
  <c r="N37"/>
  <c r="P36"/>
  <c r="AJ49"/>
  <c r="Y48"/>
  <c r="H53"/>
  <c r="AF23"/>
  <c r="AF39"/>
  <c r="AE38"/>
  <c r="G23"/>
  <c r="AA54"/>
  <c r="K44"/>
  <c r="Y54"/>
  <c r="R52"/>
  <c r="AG43"/>
  <c r="M46"/>
  <c r="Q48"/>
  <c r="R50"/>
  <c r="L40"/>
  <c r="AG53"/>
  <c r="V41"/>
  <c r="L52"/>
  <c r="AB37"/>
  <c r="M39"/>
  <c r="AJ53"/>
  <c r="J43"/>
  <c r="M38"/>
  <c r="R51"/>
  <c r="AH49"/>
  <c r="T37"/>
  <c r="R39"/>
  <c r="U36"/>
  <c r="AJ47"/>
  <c r="I35"/>
  <c r="J50"/>
  <c r="K47"/>
  <c r="K52"/>
  <c r="S47"/>
  <c r="G44"/>
  <c r="V43"/>
  <c r="U52"/>
  <c r="AB51"/>
  <c r="P46"/>
  <c r="U35"/>
  <c r="AF46"/>
  <c r="J51"/>
  <c r="W49"/>
  <c r="R37"/>
  <c r="H52"/>
  <c r="AB53"/>
  <c r="I40"/>
  <c r="W36"/>
  <c r="X46"/>
  <c r="R49"/>
  <c r="AD52"/>
  <c r="X51"/>
  <c r="J41"/>
  <c r="AI36"/>
  <c r="H48"/>
  <c r="V50"/>
  <c r="I45"/>
  <c r="P50"/>
  <c r="J53"/>
  <c r="W47"/>
  <c r="AG46"/>
  <c r="K49"/>
  <c r="N43"/>
  <c r="I37"/>
  <c r="AD45"/>
  <c r="AE41"/>
  <c r="AJ46"/>
  <c r="Y50"/>
  <c r="AA35"/>
  <c r="R35"/>
  <c r="AC45"/>
  <c r="X41"/>
  <c r="K41"/>
  <c r="K48"/>
  <c r="J23"/>
  <c r="AH44"/>
  <c r="AC35"/>
  <c r="W52"/>
  <c r="AH42"/>
  <c r="AJ51"/>
  <c r="L23"/>
  <c r="AI51"/>
  <c r="AG54"/>
  <c r="Z49"/>
  <c r="AG39"/>
  <c r="N51"/>
  <c r="AJ36"/>
  <c r="AI35"/>
  <c r="Q36"/>
  <c r="L44"/>
  <c r="I38"/>
  <c r="K38"/>
  <c r="AB43"/>
  <c r="I51"/>
  <c r="R40"/>
  <c r="AE43"/>
  <c r="AE51"/>
  <c r="X48"/>
  <c r="S40"/>
  <c r="AB41"/>
  <c r="Y42"/>
  <c r="Z48"/>
  <c r="O39"/>
  <c r="AJ38"/>
  <c r="S51"/>
  <c r="G40"/>
  <c r="Y46"/>
  <c r="O37"/>
  <c r="AI48"/>
  <c r="G48"/>
  <c r="AF48"/>
  <c r="W54"/>
  <c r="S52"/>
  <c r="T38"/>
  <c r="AG48"/>
  <c r="X43"/>
  <c r="AF43"/>
  <c r="AD42"/>
  <c r="AK23" l="1"/>
  <c r="E23"/>
  <c r="AF22"/>
  <c r="R22"/>
  <c r="Q22"/>
  <c r="I22"/>
  <c r="H22"/>
  <c r="AH22"/>
  <c r="AI22"/>
  <c r="AC22"/>
  <c r="Y22"/>
  <c r="J22"/>
  <c r="W22"/>
  <c r="AA22"/>
  <c r="M22"/>
  <c r="X22"/>
  <c r="P22"/>
  <c r="V22"/>
  <c r="AJ22"/>
  <c r="S22"/>
  <c r="Z22"/>
  <c r="AE22"/>
  <c r="AG22"/>
  <c r="AB22"/>
  <c r="K22"/>
  <c r="T22"/>
  <c r="U22"/>
  <c r="L22"/>
  <c r="N22"/>
  <c r="G22"/>
  <c r="O22"/>
  <c r="AD22"/>
  <c r="AK22" l="1"/>
  <c r="E22"/>
  <c r="Y21"/>
  <c r="AD21"/>
  <c r="Z21"/>
  <c r="AF21"/>
  <c r="V21"/>
  <c r="K21"/>
  <c r="X21"/>
  <c r="S21"/>
  <c r="W21"/>
  <c r="T21"/>
  <c r="I21"/>
  <c r="AH21"/>
  <c r="AG21"/>
  <c r="AE21"/>
  <c r="R21"/>
  <c r="P21"/>
  <c r="AB21"/>
  <c r="AA21"/>
  <c r="N21"/>
  <c r="AI21"/>
  <c r="L21"/>
  <c r="M21"/>
  <c r="AJ21"/>
  <c r="H21"/>
  <c r="U21"/>
  <c r="O21"/>
  <c r="Q21"/>
  <c r="J21"/>
  <c r="G21"/>
  <c r="AC21"/>
  <c r="AK21" l="1"/>
  <c r="E21"/>
  <c r="S20"/>
  <c r="AA20"/>
  <c r="H20"/>
  <c r="V20"/>
  <c r="U20"/>
  <c r="N20"/>
  <c r="Q20"/>
  <c r="AD20"/>
  <c r="AF20"/>
  <c r="I20"/>
  <c r="L20"/>
  <c r="AH20"/>
  <c r="R20"/>
  <c r="J20"/>
  <c r="AI20"/>
  <c r="W20"/>
  <c r="AE20"/>
  <c r="T20"/>
  <c r="P20"/>
  <c r="K20"/>
  <c r="AB20"/>
  <c r="Z20"/>
  <c r="AC20"/>
  <c r="O20"/>
  <c r="AG20"/>
  <c r="AJ20"/>
  <c r="M20"/>
  <c r="Y20"/>
  <c r="G20"/>
  <c r="X20"/>
  <c r="AK20" l="1"/>
  <c r="E20"/>
  <c r="X19"/>
  <c r="S19"/>
  <c r="Z19"/>
  <c r="H19"/>
  <c r="AB19"/>
  <c r="I19"/>
  <c r="O19"/>
  <c r="R19"/>
  <c r="AE19"/>
  <c r="T19"/>
  <c r="P19"/>
  <c r="J19"/>
  <c r="AG19"/>
  <c r="V19"/>
  <c r="N19"/>
  <c r="AH19"/>
  <c r="M19"/>
  <c r="AD19"/>
  <c r="AI19"/>
  <c r="U19"/>
  <c r="AC19"/>
  <c r="W19"/>
  <c r="G19"/>
  <c r="AF19"/>
  <c r="Y19"/>
  <c r="K19"/>
  <c r="Q19"/>
  <c r="L19"/>
  <c r="AA19"/>
  <c r="AJ19"/>
  <c r="AK19" l="1"/>
  <c r="E19"/>
  <c r="AH18"/>
  <c r="AC18"/>
  <c r="J18"/>
  <c r="AI18"/>
  <c r="N18"/>
  <c r="I18"/>
  <c r="O18"/>
  <c r="R18"/>
  <c r="H18"/>
  <c r="T18"/>
  <c r="AB18"/>
  <c r="X18"/>
  <c r="AA18"/>
  <c r="P18"/>
  <c r="AD18"/>
  <c r="AF18"/>
  <c r="S18"/>
  <c r="W18"/>
  <c r="V18"/>
  <c r="Q18"/>
  <c r="L18"/>
  <c r="AJ18"/>
  <c r="G18"/>
  <c r="AG18"/>
  <c r="K18"/>
  <c r="M18"/>
  <c r="U18"/>
  <c r="AE18"/>
  <c r="Y18"/>
  <c r="Z18"/>
  <c r="AK18" l="1"/>
  <c r="E18"/>
  <c r="P17"/>
  <c r="L17"/>
  <c r="G17"/>
  <c r="AG17"/>
  <c r="AJ17"/>
  <c r="AC17"/>
  <c r="O17"/>
  <c r="AI17"/>
  <c r="AH17"/>
  <c r="AF17"/>
  <c r="AB17"/>
  <c r="N17"/>
  <c r="M17"/>
  <c r="Z17"/>
  <c r="Y17"/>
  <c r="J17"/>
  <c r="AE17"/>
  <c r="S17"/>
  <c r="X17"/>
  <c r="Q17"/>
  <c r="H17"/>
  <c r="U17"/>
  <c r="R17"/>
  <c r="K17"/>
  <c r="W17"/>
  <c r="AA17"/>
  <c r="I17"/>
  <c r="V17"/>
  <c r="T17"/>
  <c r="AD17"/>
  <c r="AK17" l="1"/>
  <c r="E17"/>
  <c r="N16"/>
  <c r="L16"/>
  <c r="AB16"/>
  <c r="I16"/>
  <c r="AH16"/>
  <c r="AF16"/>
  <c r="H16"/>
  <c r="AD16"/>
  <c r="U16"/>
  <c r="Y16"/>
  <c r="Z16"/>
  <c r="AJ16"/>
  <c r="O16"/>
  <c r="AI16"/>
  <c r="W16"/>
  <c r="T16"/>
  <c r="Q16"/>
  <c r="J16"/>
  <c r="M16"/>
  <c r="AE16"/>
  <c r="R16"/>
  <c r="G16"/>
  <c r="P16"/>
  <c r="AA16"/>
  <c r="AG16"/>
  <c r="X16"/>
  <c r="S16"/>
  <c r="AC16"/>
  <c r="V16"/>
  <c r="K16"/>
  <c r="AK16" l="1"/>
  <c r="E16"/>
  <c r="AF15"/>
  <c r="Z15"/>
  <c r="M15"/>
  <c r="Q15"/>
  <c r="Y15"/>
  <c r="V15"/>
  <c r="I15"/>
  <c r="AH15"/>
  <c r="G15"/>
  <c r="AI15"/>
  <c r="U15"/>
  <c r="H15"/>
  <c r="P15"/>
  <c r="R15"/>
  <c r="AG15"/>
  <c r="J15"/>
  <c r="AD15"/>
  <c r="O15"/>
  <c r="AB15"/>
  <c r="T15"/>
  <c r="K15"/>
  <c r="X15"/>
  <c r="N15"/>
  <c r="AC15"/>
  <c r="S15"/>
  <c r="AE15"/>
  <c r="AJ15"/>
  <c r="W15"/>
  <c r="L15"/>
  <c r="AA15"/>
  <c r="AK15" l="1"/>
  <c r="E15"/>
  <c r="AD14"/>
  <c r="R14"/>
  <c r="Y14"/>
  <c r="O14"/>
  <c r="X14"/>
  <c r="AB14"/>
  <c r="Q14"/>
  <c r="U14"/>
  <c r="W14"/>
  <c r="AH14"/>
  <c r="AG14"/>
  <c r="AA14"/>
  <c r="I14"/>
  <c r="M14"/>
  <c r="AI14"/>
  <c r="V14"/>
  <c r="T14"/>
  <c r="J14"/>
  <c r="G14"/>
  <c r="AJ14"/>
  <c r="N14"/>
  <c r="AF14"/>
  <c r="L14"/>
  <c r="AE14"/>
  <c r="K14"/>
  <c r="P14"/>
  <c r="Z14"/>
  <c r="S14"/>
  <c r="AC14"/>
  <c r="H14"/>
  <c r="AK14" l="1"/>
  <c r="E14"/>
  <c r="AD13"/>
  <c r="AB13"/>
  <c r="AG13"/>
  <c r="I13"/>
  <c r="P13"/>
  <c r="S13"/>
  <c r="G13"/>
  <c r="AH13"/>
  <c r="K13"/>
  <c r="U13"/>
  <c r="H13"/>
  <c r="N13"/>
  <c r="L13"/>
  <c r="X13"/>
  <c r="J13"/>
  <c r="AA13"/>
  <c r="AE13"/>
  <c r="AJ13"/>
  <c r="R13"/>
  <c r="AC13"/>
  <c r="AI13"/>
  <c r="Z13"/>
  <c r="Y13"/>
  <c r="W13"/>
  <c r="T13"/>
  <c r="AF13"/>
  <c r="M13"/>
  <c r="Q13"/>
  <c r="O13"/>
  <c r="V13"/>
  <c r="AK13" l="1"/>
  <c r="E13"/>
  <c r="K12"/>
  <c r="L12"/>
  <c r="Z12"/>
  <c r="AE12"/>
  <c r="AJ12"/>
  <c r="N12"/>
  <c r="O12"/>
  <c r="U12"/>
  <c r="P12"/>
  <c r="Y12"/>
  <c r="AA12"/>
  <c r="R12"/>
  <c r="AI12"/>
  <c r="AH12"/>
  <c r="H12"/>
  <c r="S12"/>
  <c r="V12"/>
  <c r="J12"/>
  <c r="W12"/>
  <c r="M12"/>
  <c r="I12"/>
  <c r="T12"/>
  <c r="X12"/>
  <c r="AD12"/>
  <c r="G12"/>
  <c r="AC12"/>
  <c r="Q12"/>
  <c r="AF12"/>
  <c r="AG12"/>
  <c r="AB12"/>
  <c r="AK12" l="1"/>
  <c r="E12"/>
  <c r="AB11"/>
  <c r="O11"/>
  <c r="AF11"/>
  <c r="U11"/>
  <c r="AA11"/>
  <c r="Q11"/>
  <c r="T11"/>
  <c r="P11"/>
  <c r="W11"/>
  <c r="Y11"/>
  <c r="K11"/>
  <c r="AG11"/>
  <c r="AC11"/>
  <c r="R11"/>
  <c r="AI11"/>
  <c r="AH11"/>
  <c r="AD11"/>
  <c r="V11"/>
  <c r="G11"/>
  <c r="Z11"/>
  <c r="X11"/>
  <c r="AJ11"/>
  <c r="M11"/>
  <c r="H11"/>
  <c r="J11"/>
  <c r="AE11"/>
  <c r="S11"/>
  <c r="N11"/>
  <c r="L11"/>
  <c r="I11"/>
  <c r="AK11" l="1"/>
  <c r="E11"/>
  <c r="P10"/>
  <c r="AB10"/>
  <c r="R10"/>
  <c r="M10"/>
  <c r="V10"/>
  <c r="AA10"/>
  <c r="Y10"/>
  <c r="AC10"/>
  <c r="O10"/>
  <c r="AI10"/>
  <c r="AD10"/>
  <c r="Z10"/>
  <c r="I10"/>
  <c r="H10"/>
  <c r="J10"/>
  <c r="AG10"/>
  <c r="X10"/>
  <c r="W10"/>
  <c r="U10"/>
  <c r="Q10"/>
  <c r="AJ10"/>
  <c r="L10"/>
  <c r="AH10"/>
  <c r="T10"/>
  <c r="AE10"/>
  <c r="G10"/>
  <c r="K10"/>
  <c r="AF10"/>
  <c r="S10"/>
  <c r="N10"/>
  <c r="AK10" l="1"/>
  <c r="E10"/>
  <c r="P9"/>
  <c r="AJ9"/>
  <c r="AE9"/>
  <c r="X9"/>
  <c r="K9"/>
  <c r="S9"/>
  <c r="AI9"/>
  <c r="R9"/>
  <c r="M9"/>
  <c r="U9"/>
  <c r="H9"/>
  <c r="AH9"/>
  <c r="Z9"/>
  <c r="L9"/>
  <c r="AB9"/>
  <c r="O9"/>
  <c r="Y9"/>
  <c r="Q9"/>
  <c r="AG9"/>
  <c r="G9"/>
  <c r="V9"/>
  <c r="N9"/>
  <c r="J9"/>
  <c r="AA9"/>
  <c r="I9"/>
  <c r="W9"/>
  <c r="T9"/>
  <c r="AF9"/>
  <c r="AC9"/>
  <c r="AD9"/>
  <c r="AK9" l="1"/>
  <c r="E9"/>
  <c r="X8"/>
  <c r="N8"/>
  <c r="U8"/>
  <c r="L8"/>
  <c r="J8"/>
  <c r="K8"/>
  <c r="AC8"/>
  <c r="R8"/>
  <c r="AD8"/>
  <c r="M8"/>
  <c r="T8"/>
  <c r="AJ8"/>
  <c r="AH8"/>
  <c r="AF8"/>
  <c r="S8"/>
  <c r="V8"/>
  <c r="H8"/>
  <c r="AB8"/>
  <c r="AE8"/>
  <c r="AA8"/>
  <c r="Z8"/>
  <c r="P8"/>
  <c r="Q8"/>
  <c r="O8"/>
  <c r="G8"/>
  <c r="W8"/>
  <c r="AG8"/>
  <c r="I8"/>
  <c r="Y8"/>
  <c r="AI8"/>
  <c r="AK8" l="1"/>
  <c r="E8"/>
  <c r="AF7"/>
  <c r="AE7"/>
  <c r="O7"/>
  <c r="AA7"/>
  <c r="I7"/>
  <c r="AH7"/>
  <c r="AC7"/>
  <c r="AD7"/>
  <c r="P7"/>
  <c r="V7"/>
  <c r="M7"/>
  <c r="H7"/>
  <c r="T7"/>
  <c r="G7"/>
  <c r="S7"/>
  <c r="L7"/>
  <c r="N7"/>
  <c r="AJ7"/>
  <c r="Y7"/>
  <c r="Q7"/>
  <c r="AI7"/>
  <c r="W7"/>
  <c r="R7"/>
  <c r="Z7"/>
  <c r="J7"/>
  <c r="AB7"/>
  <c r="U7"/>
  <c r="AG7"/>
  <c r="K7"/>
  <c r="X7"/>
  <c r="AK7" l="1"/>
  <c r="E7"/>
  <c r="L6"/>
  <c r="I6"/>
  <c r="AA6"/>
  <c r="Q6"/>
  <c r="Y6"/>
  <c r="N6"/>
  <c r="AG6"/>
  <c r="AH6"/>
  <c r="V6"/>
  <c r="M6"/>
  <c r="AJ6"/>
  <c r="S6"/>
  <c r="H6"/>
  <c r="AB6"/>
  <c r="R6"/>
  <c r="T6"/>
  <c r="X6"/>
  <c r="Z6"/>
  <c r="AD6"/>
  <c r="J6"/>
  <c r="G6"/>
  <c r="P6"/>
  <c r="AE6"/>
  <c r="U6"/>
  <c r="O6"/>
  <c r="AI6"/>
  <c r="AF6"/>
  <c r="AC6"/>
  <c r="W6"/>
  <c r="K6"/>
  <c r="AK6" l="1"/>
  <c r="E6"/>
  <c r="AC5"/>
  <c r="AB5"/>
  <c r="P5"/>
  <c r="M5"/>
  <c r="AI5"/>
  <c r="AA5"/>
  <c r="AG5"/>
  <c r="J5"/>
  <c r="I5"/>
  <c r="T5"/>
  <c r="S5"/>
  <c r="H5"/>
  <c r="V5"/>
  <c r="AH5"/>
  <c r="N5"/>
  <c r="Q5"/>
  <c r="U5"/>
  <c r="Y5"/>
  <c r="Z5"/>
  <c r="O5"/>
  <c r="AE5"/>
  <c r="G5"/>
  <c r="K5"/>
  <c r="AF5"/>
  <c r="W5"/>
  <c r="X5"/>
  <c r="R5"/>
  <c r="AD5"/>
  <c r="L5"/>
  <c r="AJ5"/>
  <c r="AK5" l="1"/>
  <c r="E5"/>
  <c r="T4"/>
  <c r="L4"/>
  <c r="AH4"/>
  <c r="AA4"/>
  <c r="K4"/>
  <c r="Y4"/>
  <c r="P4"/>
  <c r="J4"/>
  <c r="R4"/>
  <c r="Q4"/>
  <c r="AC4"/>
  <c r="H4"/>
  <c r="I4"/>
  <c r="AE4"/>
  <c r="U4"/>
  <c r="AB4"/>
  <c r="AI4"/>
  <c r="AF4"/>
  <c r="X4"/>
  <c r="N4"/>
  <c r="Z4"/>
  <c r="V4"/>
  <c r="AJ4"/>
  <c r="O4"/>
  <c r="M4"/>
  <c r="S4"/>
  <c r="AD4"/>
  <c r="AG4"/>
  <c r="G4"/>
  <c r="W4"/>
  <c r="G27" l="1"/>
  <c r="AK4"/>
  <c r="H29" s="1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E4"/>
  <c r="X54" i="29"/>
  <c r="AA20"/>
  <c r="L44"/>
  <c r="AJ23"/>
  <c r="AJ18"/>
  <c r="AJ17"/>
  <c r="H53"/>
  <c r="R50"/>
  <c r="AF49"/>
  <c r="N48"/>
  <c r="W45"/>
  <c r="M48"/>
  <c r="Z45"/>
  <c r="Z46"/>
  <c r="AH51"/>
  <c r="O44"/>
  <c r="R51"/>
  <c r="O39"/>
  <c r="H45"/>
  <c r="X40"/>
  <c r="AJ37"/>
  <c r="AE39"/>
  <c r="AB20"/>
  <c r="AA37"/>
  <c r="R35"/>
  <c r="AC43"/>
  <c r="N52"/>
  <c r="N44"/>
  <c r="AJ42"/>
  <c r="AE43"/>
  <c r="S48"/>
  <c r="AH19"/>
  <c r="O35"/>
  <c r="AH53"/>
  <c r="AD23"/>
  <c r="AI45"/>
  <c r="AA52"/>
  <c r="I9"/>
  <c r="AG37"/>
  <c r="T43"/>
  <c r="Z51"/>
  <c r="W16"/>
  <c r="N54"/>
  <c r="X17"/>
  <c r="W36"/>
  <c r="AD43"/>
  <c r="X41"/>
  <c r="K44"/>
  <c r="Q46"/>
  <c r="W15"/>
  <c r="Y43"/>
  <c r="J41"/>
  <c r="W43"/>
  <c r="AF43"/>
  <c r="U49"/>
  <c r="Z17"/>
  <c r="Z54"/>
  <c r="AF51"/>
  <c r="AE47"/>
  <c r="AJ21"/>
  <c r="R39"/>
  <c r="AJ40"/>
  <c r="AB19"/>
  <c r="Y50"/>
  <c r="U14"/>
  <c r="M52"/>
  <c r="AB39"/>
  <c r="W21"/>
  <c r="AG47"/>
  <c r="T35"/>
  <c r="AE53"/>
  <c r="AA19"/>
  <c r="AI23"/>
  <c r="U16"/>
  <c r="Y37"/>
  <c r="W19"/>
  <c r="K45"/>
  <c r="K39"/>
  <c r="AH52"/>
  <c r="J47"/>
  <c r="AB46"/>
  <c r="Z37"/>
  <c r="L49"/>
  <c r="W54"/>
  <c r="AH21"/>
  <c r="H51"/>
  <c r="Y19"/>
  <c r="M41"/>
  <c r="AJ19"/>
  <c r="I54"/>
  <c r="V48"/>
  <c r="Y23"/>
  <c r="Y22"/>
  <c r="AB47"/>
  <c r="AB35"/>
  <c r="AB21"/>
  <c r="L47"/>
  <c r="K47"/>
  <c r="AF16"/>
  <c r="AF14"/>
  <c r="AC39"/>
  <c r="AE38"/>
  <c r="N35"/>
  <c r="N37"/>
  <c r="O37"/>
  <c r="AB22"/>
  <c r="AH47"/>
  <c r="W23"/>
  <c r="W22"/>
  <c r="R46"/>
  <c r="O54"/>
  <c r="Y51"/>
  <c r="I51"/>
  <c r="AB40"/>
  <c r="H38"/>
  <c r="V37"/>
  <c r="Q47"/>
  <c r="AB14"/>
  <c r="S36"/>
  <c r="M53"/>
  <c r="AC45"/>
  <c r="AF41"/>
  <c r="V44"/>
  <c r="I53"/>
  <c r="G38"/>
  <c r="X51"/>
  <c r="H36"/>
  <c r="AI52"/>
  <c r="U21"/>
  <c r="O48"/>
  <c r="Q54"/>
  <c r="AF48"/>
  <c r="AG48"/>
  <c r="U18"/>
  <c r="Y14"/>
  <c r="AG45"/>
  <c r="N53"/>
  <c r="AE42"/>
  <c r="Y39"/>
  <c r="Z16"/>
  <c r="Y17"/>
  <c r="R45"/>
  <c r="AF46"/>
  <c r="Y20"/>
  <c r="J45"/>
  <c r="AE46"/>
  <c r="Z48"/>
  <c r="Y40"/>
  <c r="AB15"/>
  <c r="X47"/>
  <c r="L50"/>
  <c r="H40"/>
  <c r="V50"/>
  <c r="N36"/>
  <c r="J43"/>
  <c r="AI19"/>
  <c r="J36"/>
  <c r="AA44"/>
  <c r="T53"/>
  <c r="O11"/>
  <c r="R42"/>
  <c r="AD36"/>
  <c r="AJ35"/>
  <c r="N47"/>
  <c r="S38"/>
  <c r="K54"/>
  <c r="AB38"/>
  <c r="AG16"/>
  <c r="AG18"/>
  <c r="W41"/>
  <c r="T40"/>
  <c r="K35"/>
  <c r="AA46"/>
  <c r="G39"/>
  <c r="AH48"/>
  <c r="M51"/>
  <c r="J52"/>
  <c r="AG36"/>
  <c r="AD50"/>
  <c r="AF50"/>
  <c r="U39"/>
  <c r="X46"/>
  <c r="M45"/>
  <c r="P50"/>
  <c r="AG14"/>
  <c r="AG42"/>
  <c r="AC20"/>
  <c r="AD46"/>
  <c r="K50"/>
  <c r="V51"/>
  <c r="AJ45"/>
  <c r="X15"/>
  <c r="W51"/>
  <c r="AA42"/>
  <c r="AI50"/>
  <c r="AE48"/>
  <c r="AB43"/>
  <c r="H41"/>
  <c r="V40"/>
  <c r="AI43"/>
  <c r="G49"/>
  <c r="X22"/>
  <c r="X14"/>
  <c r="AD38"/>
  <c r="AI41"/>
  <c r="AG50"/>
  <c r="Z44"/>
  <c r="AH54"/>
  <c r="Q41"/>
  <c r="AI44"/>
  <c r="O42"/>
  <c r="AC41"/>
  <c r="AE36"/>
  <c r="AC37"/>
  <c r="I47"/>
  <c r="G35"/>
  <c r="G45"/>
  <c r="Z50"/>
  <c r="X49"/>
  <c r="Q37"/>
  <c r="W52"/>
  <c r="L38"/>
  <c r="AH15"/>
  <c r="I40"/>
  <c r="L52"/>
  <c r="AA21"/>
  <c r="U22"/>
  <c r="R38"/>
  <c r="Y47"/>
  <c r="AE54"/>
  <c r="O40"/>
  <c r="AJ48"/>
  <c r="G40"/>
  <c r="V46"/>
  <c r="AE37"/>
  <c r="AA15"/>
  <c r="W42"/>
  <c r="P47"/>
  <c r="I39"/>
  <c r="U20"/>
  <c r="M39"/>
  <c r="AG23"/>
  <c r="P54"/>
  <c r="K49"/>
  <c r="H52"/>
  <c r="AI54"/>
  <c r="AC51"/>
  <c r="H49"/>
  <c r="Y54"/>
  <c r="X35"/>
  <c r="V54"/>
  <c r="W35"/>
  <c r="AJ36"/>
  <c r="S43"/>
  <c r="M40"/>
  <c r="I50"/>
  <c r="T44"/>
  <c r="S45"/>
  <c r="AG54"/>
  <c r="AH49"/>
  <c r="AC44"/>
  <c r="AF44"/>
  <c r="AA40"/>
  <c r="J44"/>
  <c r="AI39"/>
  <c r="G37"/>
  <c r="Z36"/>
  <c r="AG41"/>
  <c r="Z53"/>
  <c r="AB54"/>
  <c r="AC17"/>
  <c r="AI21"/>
  <c r="I52"/>
  <c r="S35"/>
  <c r="K51"/>
  <c r="Q52"/>
  <c r="P39"/>
  <c r="AC38"/>
  <c r="AC18"/>
  <c r="AD41"/>
  <c r="AC16"/>
  <c r="J46"/>
  <c r="L53"/>
  <c r="Z35"/>
  <c r="AI42"/>
  <c r="S42"/>
  <c r="G48"/>
  <c r="AE17"/>
  <c r="K43"/>
  <c r="I42"/>
  <c r="AA47"/>
  <c r="AF17"/>
  <c r="AF15"/>
  <c r="U52"/>
  <c r="AD14"/>
  <c r="W48"/>
  <c r="Q42"/>
  <c r="O9"/>
  <c r="W39"/>
  <c r="X16"/>
  <c r="O43"/>
  <c r="Y52"/>
  <c r="AC54"/>
  <c r="S46"/>
  <c r="Z20"/>
  <c r="Z19"/>
  <c r="O38"/>
  <c r="W50"/>
  <c r="AJ44"/>
  <c r="V17"/>
  <c r="V16"/>
  <c r="L46"/>
  <c r="Y35"/>
  <c r="AD40"/>
  <c r="P51"/>
  <c r="Q51"/>
  <c r="S47"/>
  <c r="M44"/>
  <c r="G41"/>
  <c r="W53"/>
  <c r="AJ39"/>
  <c r="U46"/>
  <c r="AG39"/>
  <c r="AA39"/>
  <c r="K42"/>
  <c r="G51"/>
  <c r="AJ38"/>
  <c r="AF35"/>
  <c r="P44"/>
  <c r="U23"/>
  <c r="AF52"/>
  <c r="R48"/>
  <c r="K48"/>
  <c r="AI48"/>
  <c r="Y21"/>
  <c r="O49"/>
  <c r="AD22"/>
  <c r="L43"/>
  <c r="AG46"/>
  <c r="AI17"/>
  <c r="AC46"/>
  <c r="W49"/>
  <c r="U38"/>
  <c r="AJ41"/>
  <c r="G47"/>
  <c r="P43"/>
  <c r="AJ15"/>
  <c r="G52"/>
  <c r="AH46"/>
  <c r="U50"/>
  <c r="AF40"/>
  <c r="X39"/>
  <c r="Q36"/>
  <c r="Q53"/>
  <c r="W18"/>
  <c r="AC21"/>
  <c r="AF45"/>
  <c r="AE51"/>
  <c r="AE15"/>
  <c r="H44"/>
  <c r="G43"/>
  <c r="AD44"/>
  <c r="Z23"/>
  <c r="AC15"/>
  <c r="AA50"/>
  <c r="AH39"/>
  <c r="AJ16"/>
  <c r="AC48"/>
  <c r="Y16"/>
  <c r="AD42"/>
  <c r="O10"/>
  <c r="O41"/>
  <c r="AJ43"/>
  <c r="AI20"/>
  <c r="I49"/>
  <c r="K37"/>
  <c r="AF39"/>
  <c r="AG15"/>
  <c r="AI47"/>
  <c r="AG40"/>
  <c r="AA16"/>
  <c r="AJ46"/>
  <c r="G53"/>
  <c r="Z14"/>
  <c r="M54"/>
  <c r="R49"/>
  <c r="I10"/>
  <c r="L41"/>
  <c r="H39"/>
  <c r="AH42"/>
  <c r="AF54"/>
  <c r="X50"/>
  <c r="O46"/>
  <c r="AD39"/>
  <c r="T54"/>
  <c r="R53"/>
  <c r="AH50"/>
  <c r="H35"/>
  <c r="AE41"/>
  <c r="U53"/>
  <c r="L36"/>
  <c r="AE23"/>
  <c r="I37"/>
  <c r="S54"/>
  <c r="AG53"/>
  <c r="Q35"/>
  <c r="S51"/>
  <c r="I46"/>
  <c r="AF22"/>
  <c r="V36"/>
  <c r="L51"/>
  <c r="J50"/>
  <c r="AB53"/>
  <c r="N42"/>
  <c r="AD19"/>
  <c r="AH41"/>
  <c r="AI36"/>
  <c r="H46"/>
  <c r="J37"/>
  <c r="AB41"/>
  <c r="W46"/>
  <c r="T39"/>
  <c r="Q43"/>
  <c r="AE40"/>
  <c r="AI38"/>
  <c r="H50"/>
  <c r="M42"/>
  <c r="AH16"/>
  <c r="N51"/>
  <c r="Y15"/>
  <c r="AA41"/>
  <c r="AH14"/>
  <c r="H47"/>
  <c r="AA45"/>
  <c r="AJ20"/>
  <c r="W44"/>
  <c r="T37"/>
  <c r="Z41"/>
  <c r="T41"/>
  <c r="AB17"/>
  <c r="K52"/>
  <c r="P40"/>
  <c r="AA54"/>
  <c r="Z49"/>
  <c r="H48"/>
  <c r="AJ22"/>
  <c r="X42"/>
  <c r="H54"/>
  <c r="AI53"/>
  <c r="S37"/>
  <c r="P53"/>
  <c r="O53"/>
  <c r="AE21"/>
  <c r="Z52"/>
  <c r="AH43"/>
  <c r="AI35"/>
  <c r="AH37"/>
  <c r="AC50"/>
  <c r="R47"/>
  <c r="AH18"/>
  <c r="U48"/>
  <c r="I43"/>
  <c r="AH22"/>
  <c r="I38"/>
  <c r="P37"/>
  <c r="AA51"/>
  <c r="S41"/>
  <c r="V52"/>
  <c r="P49"/>
  <c r="U54"/>
  <c r="AG20"/>
  <c r="I7"/>
  <c r="N49"/>
  <c r="AC14"/>
  <c r="AC35"/>
  <c r="V39"/>
  <c r="X36"/>
  <c r="AD35"/>
  <c r="U41"/>
  <c r="M37"/>
  <c r="AE18"/>
  <c r="AA43"/>
  <c r="Y42"/>
  <c r="K41"/>
  <c r="U15"/>
  <c r="T49"/>
  <c r="I41"/>
  <c r="AF18"/>
  <c r="AI40"/>
  <c r="P38"/>
  <c r="AA14"/>
  <c r="AF21"/>
  <c r="AJ13"/>
  <c r="AD45"/>
  <c r="S50"/>
  <c r="Q49"/>
  <c r="AD51"/>
  <c r="P41"/>
  <c r="AD52"/>
  <c r="O47"/>
  <c r="X45"/>
  <c r="R44"/>
  <c r="J40"/>
  <c r="X38"/>
  <c r="Q39"/>
  <c r="AC53"/>
  <c r="V47"/>
  <c r="T51"/>
  <c r="AD54"/>
  <c r="J38"/>
  <c r="P46"/>
  <c r="U37"/>
  <c r="AC36"/>
  <c r="I44"/>
  <c r="S44"/>
  <c r="U17"/>
  <c r="N45"/>
  <c r="P36"/>
  <c r="AD48"/>
  <c r="Q40"/>
  <c r="X20"/>
  <c r="T36"/>
  <c r="AD53"/>
  <c r="L54"/>
  <c r="K40"/>
  <c r="Z21"/>
  <c r="Z15"/>
  <c r="G50"/>
  <c r="Q50"/>
  <c r="S53"/>
  <c r="S40"/>
  <c r="G54"/>
  <c r="L37"/>
  <c r="AJ52"/>
  <c r="AI37"/>
  <c r="Y45"/>
  <c r="V42"/>
  <c r="O51"/>
  <c r="Z38"/>
  <c r="AH35"/>
  <c r="V22"/>
  <c r="AF36"/>
  <c r="L42"/>
  <c r="AJ47"/>
  <c r="M47"/>
  <c r="AF38"/>
  <c r="X23"/>
  <c r="AJ50"/>
  <c r="Y38"/>
  <c r="AI14"/>
  <c r="AF42"/>
  <c r="T52"/>
  <c r="U47"/>
  <c r="Q48"/>
  <c r="M50"/>
  <c r="Z43"/>
  <c r="AE22"/>
  <c r="Y49"/>
  <c r="Y18"/>
  <c r="J49"/>
  <c r="AB36"/>
  <c r="T48"/>
  <c r="K38"/>
  <c r="AI46"/>
  <c r="T50"/>
  <c r="AB48"/>
  <c r="AF20"/>
  <c r="AA49"/>
  <c r="AE14"/>
  <c r="R40"/>
  <c r="AB49"/>
  <c r="N50"/>
  <c r="AA23"/>
  <c r="AC19"/>
  <c r="H42"/>
  <c r="J48"/>
  <c r="AC23"/>
  <c r="AC22"/>
  <c r="AH45"/>
  <c r="K36"/>
  <c r="AE50"/>
  <c r="AC49"/>
  <c r="AH40"/>
  <c r="N38"/>
  <c r="AB37"/>
  <c r="U44"/>
  <c r="X18"/>
  <c r="M35"/>
  <c r="AE49"/>
  <c r="N40"/>
  <c r="AF53"/>
  <c r="AA38"/>
  <c r="Y36"/>
  <c r="I48"/>
  <c r="U35"/>
  <c r="AI51"/>
  <c r="Y46"/>
  <c r="AF23"/>
  <c r="J39"/>
  <c r="Y44"/>
  <c r="I36"/>
  <c r="W47"/>
  <c r="AB51"/>
  <c r="V41"/>
  <c r="J54"/>
  <c r="AC42"/>
  <c r="V18"/>
  <c r="V49"/>
  <c r="AE44"/>
  <c r="Y48"/>
  <c r="U36"/>
  <c r="O50"/>
  <c r="U43"/>
  <c r="AE19"/>
  <c r="Q44"/>
  <c r="AG44"/>
  <c r="AG43"/>
  <c r="AB50"/>
  <c r="Z47"/>
  <c r="J35"/>
  <c r="AG38"/>
  <c r="AJ53"/>
  <c r="Z22"/>
  <c r="P48"/>
  <c r="AH38"/>
  <c r="Q38"/>
  <c r="O36"/>
  <c r="AD21"/>
  <c r="O52"/>
  <c r="Y53"/>
  <c r="V35"/>
  <c r="X44"/>
  <c r="AD16"/>
  <c r="R54"/>
  <c r="N41"/>
  <c r="AB52"/>
  <c r="AC40"/>
  <c r="AC52"/>
  <c r="X37"/>
  <c r="AB23"/>
  <c r="W37"/>
  <c r="Z39"/>
  <c r="L45"/>
  <c r="W17"/>
  <c r="T38"/>
  <c r="AI15"/>
  <c r="J51"/>
  <c r="AG51"/>
  <c r="W14"/>
  <c r="AA18"/>
  <c r="AJ49"/>
  <c r="M46"/>
  <c r="AE35"/>
  <c r="L48"/>
  <c r="U42"/>
  <c r="Y41"/>
  <c r="H43"/>
  <c r="AG21"/>
  <c r="AH44"/>
  <c r="AG52"/>
  <c r="AH20"/>
  <c r="AD17"/>
  <c r="AE52"/>
  <c r="M43"/>
  <c r="AI49"/>
  <c r="X19"/>
  <c r="W40"/>
  <c r="AG49"/>
  <c r="AC47"/>
  <c r="AF47"/>
  <c r="V53"/>
  <c r="AH23"/>
  <c r="Z40"/>
  <c r="M49"/>
  <c r="V43"/>
  <c r="R41"/>
  <c r="AF19"/>
  <c r="G44"/>
  <c r="I8"/>
  <c r="AD47"/>
  <c r="V19"/>
  <c r="X21"/>
  <c r="AE45"/>
  <c r="J53"/>
  <c r="X52"/>
  <c r="R43"/>
  <c r="AA36"/>
  <c r="G46"/>
  <c r="AD20"/>
  <c r="V20"/>
  <c r="V15"/>
  <c r="V14"/>
  <c r="AB16"/>
  <c r="V21"/>
  <c r="X43"/>
  <c r="H37"/>
  <c r="U45"/>
  <c r="N39"/>
  <c r="L39"/>
  <c r="AH17"/>
  <c r="P35"/>
  <c r="W38"/>
  <c r="AA17"/>
  <c r="AA48"/>
  <c r="AD18"/>
  <c r="N46"/>
  <c r="M38"/>
  <c r="N43"/>
  <c r="Z18"/>
  <c r="J42"/>
  <c r="P52"/>
  <c r="AB42"/>
  <c r="U19"/>
  <c r="AH36"/>
  <c r="O45"/>
  <c r="T42"/>
  <c r="V38"/>
  <c r="AB45"/>
  <c r="X48"/>
  <c r="AG35"/>
  <c r="Z42"/>
  <c r="AI22"/>
  <c r="AI16"/>
  <c r="AA35"/>
  <c r="T47"/>
  <c r="M36"/>
  <c r="T46"/>
  <c r="I35"/>
  <c r="S39"/>
  <c r="V23"/>
  <c r="R37"/>
  <c r="AE20"/>
  <c r="G42"/>
  <c r="AJ54"/>
  <c r="AJ14"/>
  <c r="AA53"/>
  <c r="U51"/>
  <c r="AI18"/>
  <c r="P45"/>
  <c r="I45"/>
  <c r="S49"/>
  <c r="AB18"/>
  <c r="AJ51"/>
  <c r="AG22"/>
  <c r="R36"/>
  <c r="AG19"/>
  <c r="L35"/>
  <c r="L12"/>
  <c r="AA22"/>
  <c r="X53"/>
  <c r="AF37"/>
  <c r="V45"/>
  <c r="K53"/>
  <c r="K46"/>
  <c r="AD49"/>
  <c r="G36"/>
  <c r="L40"/>
  <c r="AE16"/>
  <c r="T45"/>
  <c r="R52"/>
  <c r="AG17"/>
  <c r="S52"/>
  <c r="AB44"/>
  <c r="Q45"/>
  <c r="AD37"/>
  <c r="U40"/>
  <c r="W20"/>
  <c r="AD15"/>
  <c r="P42"/>
  <c r="J13" i="46" l="1"/>
  <c r="AE7"/>
  <c r="L8"/>
  <c r="N5"/>
  <c r="W5"/>
  <c r="J7"/>
  <c r="X12"/>
  <c r="W10"/>
  <c r="AE4"/>
  <c r="AE6"/>
  <c r="I11"/>
  <c r="Y5"/>
  <c r="AC12"/>
  <c r="S6"/>
  <c r="H8"/>
  <c r="W8"/>
  <c r="P7"/>
  <c r="AF7"/>
  <c r="V5"/>
  <c r="AI7"/>
  <c r="U8"/>
  <c r="Z10"/>
  <c r="P9"/>
  <c r="F6"/>
  <c r="I4"/>
  <c r="Z13"/>
  <c r="V13"/>
  <c r="V11"/>
  <c r="AE9"/>
  <c r="AA5"/>
  <c r="AG7"/>
  <c r="F11"/>
  <c r="F8"/>
  <c r="AH8"/>
  <c r="T9"/>
  <c r="M12"/>
  <c r="I5"/>
  <c r="AB4"/>
  <c r="AD6"/>
  <c r="AF12"/>
  <c r="J11"/>
  <c r="L12"/>
  <c r="O5"/>
  <c r="K11"/>
  <c r="L7"/>
  <c r="L11"/>
  <c r="AF13"/>
  <c r="Z8"/>
  <c r="I13"/>
  <c r="L10"/>
  <c r="S12"/>
  <c r="G11"/>
  <c r="F9"/>
  <c r="AG6"/>
  <c r="P13"/>
  <c r="AF8"/>
  <c r="AC6"/>
  <c r="AF6"/>
  <c r="AE5"/>
  <c r="S4"/>
  <c r="AG8"/>
  <c r="AH7"/>
  <c r="Q6"/>
  <c r="Z9"/>
  <c r="R13"/>
  <c r="I12"/>
  <c r="N9"/>
  <c r="AH4"/>
  <c r="AD9"/>
  <c r="T12"/>
  <c r="AI8"/>
  <c r="S7"/>
  <c r="H13"/>
  <c r="AC10"/>
  <c r="O11"/>
  <c r="P12"/>
  <c r="G5"/>
  <c r="J4"/>
  <c r="M5"/>
  <c r="AB5"/>
  <c r="AE13"/>
  <c r="V7"/>
  <c r="S8"/>
  <c r="AG12"/>
  <c r="T5"/>
  <c r="F10"/>
  <c r="T6"/>
  <c r="AG4"/>
  <c r="Q7"/>
  <c r="O4"/>
  <c r="F7"/>
  <c r="R8"/>
  <c r="L13"/>
  <c r="AB13"/>
  <c r="K4"/>
  <c r="AA10"/>
  <c r="O12"/>
  <c r="AD13"/>
  <c r="S9"/>
  <c r="N4"/>
  <c r="I7"/>
  <c r="Y7"/>
  <c r="AA13"/>
  <c r="K8"/>
  <c r="AA8"/>
  <c r="I6"/>
  <c r="U13"/>
  <c r="H4"/>
  <c r="G9"/>
  <c r="M8"/>
  <c r="AE10"/>
  <c r="AB7"/>
  <c r="Y8"/>
  <c r="AF9"/>
  <c r="H9"/>
  <c r="AH5"/>
  <c r="AB11"/>
  <c r="AC9"/>
  <c r="V10"/>
  <c r="AD12"/>
  <c r="G6"/>
  <c r="AG10"/>
  <c r="AI10"/>
  <c r="X4"/>
  <c r="V6"/>
  <c r="AI11"/>
  <c r="U11"/>
  <c r="AF11"/>
  <c r="K7"/>
  <c r="W12"/>
  <c r="Y12"/>
  <c r="R5"/>
  <c r="L5"/>
  <c r="O8"/>
  <c r="U10"/>
  <c r="Q5"/>
  <c r="M13"/>
  <c r="P8"/>
  <c r="M11"/>
  <c r="T7"/>
  <c r="W7"/>
  <c r="P6"/>
  <c r="AC13"/>
  <c r="S13"/>
  <c r="AG13"/>
  <c r="AB12"/>
  <c r="I9"/>
  <c r="R6"/>
  <c r="U6"/>
  <c r="H5"/>
  <c r="AI13"/>
  <c r="W6"/>
  <c r="Q4"/>
  <c r="Q13"/>
  <c r="AH6"/>
  <c r="G7"/>
  <c r="X13"/>
  <c r="Z4"/>
  <c r="Z6"/>
  <c r="F12"/>
  <c r="X9"/>
  <c r="U5"/>
  <c r="AA9"/>
  <c r="I8"/>
  <c r="N7"/>
  <c r="AI9"/>
  <c r="F4"/>
  <c r="Y6"/>
  <c r="AE8"/>
  <c r="L9"/>
  <c r="AD8"/>
  <c r="AA7"/>
  <c r="Q9"/>
  <c r="AB9"/>
  <c r="AI6"/>
  <c r="O10"/>
  <c r="K6"/>
  <c r="AB6"/>
  <c r="Z5"/>
  <c r="Q8"/>
  <c r="G13"/>
  <c r="G12"/>
  <c r="R12"/>
  <c r="W9"/>
  <c r="AD5"/>
  <c r="Q12"/>
  <c r="W11"/>
  <c r="P4"/>
  <c r="T4"/>
  <c r="J6"/>
  <c r="R4"/>
  <c r="AB10"/>
  <c r="Y11"/>
  <c r="AI5"/>
  <c r="R10"/>
  <c r="N8"/>
  <c r="N11"/>
  <c r="K12"/>
  <c r="X10"/>
  <c r="X5"/>
  <c r="N12"/>
  <c r="M10"/>
  <c r="R9"/>
  <c r="AH13"/>
  <c r="H6"/>
  <c r="AF4"/>
  <c r="Z7"/>
  <c r="V4"/>
  <c r="N13"/>
  <c r="P10"/>
  <c r="R7"/>
  <c r="V8"/>
  <c r="K9"/>
  <c r="K5"/>
  <c r="N6"/>
  <c r="T11"/>
  <c r="M9"/>
  <c r="AE11"/>
  <c r="T8"/>
  <c r="Y13"/>
  <c r="M6"/>
  <c r="P11"/>
  <c r="O7"/>
  <c r="AD10"/>
  <c r="M4"/>
  <c r="L4"/>
  <c r="W4"/>
  <c r="O6"/>
  <c r="AH9"/>
  <c r="F5"/>
  <c r="AH10"/>
  <c r="F13"/>
  <c r="G4"/>
  <c r="AD7"/>
  <c r="W13"/>
  <c r="AC7"/>
  <c r="J8"/>
  <c r="AB8"/>
  <c r="U7"/>
  <c r="T13"/>
  <c r="AI12"/>
  <c r="H10"/>
  <c r="Q10"/>
  <c r="O9"/>
  <c r="AI4"/>
  <c r="AA6"/>
  <c r="H7"/>
  <c r="U4"/>
  <c r="U12"/>
  <c r="S11"/>
  <c r="AD4"/>
  <c r="M7"/>
  <c r="X7"/>
  <c r="AC8"/>
  <c r="AG9"/>
  <c r="N10"/>
  <c r="J10"/>
  <c r="AH12"/>
  <c r="Y9"/>
  <c r="AC5"/>
  <c r="AE12"/>
  <c r="H11"/>
  <c r="X8"/>
  <c r="X11"/>
  <c r="U9"/>
  <c r="J12"/>
  <c r="J9"/>
  <c r="Z12"/>
  <c r="G10"/>
  <c r="AG5"/>
  <c r="AF5"/>
  <c r="AA4"/>
  <c r="V12"/>
  <c r="J5"/>
  <c r="AD11"/>
  <c r="AA12"/>
  <c r="Q11"/>
  <c r="AG11"/>
  <c r="S10"/>
  <c r="H12"/>
  <c r="K13"/>
  <c r="L6"/>
  <c r="G8"/>
  <c r="I10"/>
  <c r="R11"/>
  <c r="T10"/>
  <c r="X6"/>
  <c r="K10"/>
  <c r="Y10"/>
  <c r="AH11"/>
  <c r="AC4"/>
  <c r="AA11"/>
  <c r="AF10"/>
  <c r="Z11"/>
  <c r="V9"/>
  <c r="AC11"/>
  <c r="O13"/>
  <c r="P5"/>
  <c r="Y4"/>
  <c r="S5"/>
  <c r="AD17"/>
  <c r="O19"/>
  <c r="X17"/>
  <c r="AG17"/>
  <c r="L18"/>
  <c r="AA19"/>
  <c r="R22"/>
  <c r="F21"/>
  <c r="U22"/>
  <c r="R21"/>
  <c r="F15"/>
  <c r="AG22"/>
  <c r="F16"/>
  <c r="AA22"/>
  <c r="O16"/>
  <c r="X22"/>
  <c r="R19"/>
  <c r="L16"/>
  <c r="AG20"/>
  <c r="AA17"/>
  <c r="AD20"/>
  <c r="I21"/>
  <c r="I14"/>
  <c r="F23"/>
  <c r="AD19"/>
  <c r="X16"/>
  <c r="O21"/>
  <c r="I18"/>
  <c r="U16"/>
  <c r="L19"/>
  <c r="U19"/>
  <c r="AA14"/>
  <c r="X23"/>
  <c r="R20"/>
  <c r="L17"/>
  <c r="F14"/>
  <c r="AG23"/>
  <c r="AA20"/>
  <c r="U17"/>
  <c r="AG15"/>
  <c r="AG14"/>
  <c r="AD23"/>
  <c r="L22"/>
  <c r="X20"/>
  <c r="F19"/>
  <c r="R17"/>
  <c r="AD15"/>
  <c r="AD14"/>
  <c r="AA23"/>
  <c r="I22"/>
  <c r="U20"/>
  <c r="AG18"/>
  <c r="O17"/>
  <c r="AA15"/>
  <c r="O14"/>
  <c r="L23"/>
  <c r="X21"/>
  <c r="F20"/>
  <c r="R18"/>
  <c r="AD16"/>
  <c r="L15"/>
  <c r="X14"/>
  <c r="U23"/>
  <c r="AG21"/>
  <c r="O20"/>
  <c r="AA18"/>
  <c r="I17"/>
  <c r="U15"/>
  <c r="I16"/>
  <c r="F22"/>
  <c r="AD18"/>
  <c r="X15"/>
  <c r="O22"/>
  <c r="I19"/>
  <c r="U14"/>
  <c r="R23"/>
  <c r="AD21"/>
  <c r="L20"/>
  <c r="X18"/>
  <c r="F17"/>
  <c r="R15"/>
  <c r="R14"/>
  <c r="O23"/>
  <c r="AA21"/>
  <c r="I20"/>
  <c r="U18"/>
  <c r="AG16"/>
  <c r="O15"/>
  <c r="AD22"/>
  <c r="L21"/>
  <c r="X19"/>
  <c r="F18"/>
  <c r="R16"/>
  <c r="L14"/>
  <c r="I23"/>
  <c r="U21"/>
  <c r="AG19"/>
  <c r="O18"/>
  <c r="AA16"/>
  <c r="I15"/>
  <c r="U29" i="43"/>
  <c r="M29"/>
  <c r="J29"/>
  <c r="AI14" i="46"/>
  <c r="AH14"/>
  <c r="AF14"/>
  <c r="AE14"/>
  <c r="AC14"/>
  <c r="AB14"/>
  <c r="Z14"/>
  <c r="Y14"/>
  <c r="W14"/>
  <c r="V14"/>
  <c r="T14"/>
  <c r="S14"/>
  <c r="Q14"/>
  <c r="P14"/>
  <c r="N14"/>
  <c r="M14"/>
  <c r="K14"/>
  <c r="J14"/>
  <c r="H14"/>
  <c r="G14"/>
  <c r="AI23"/>
  <c r="AH23"/>
  <c r="AF23"/>
  <c r="AE23"/>
  <c r="AC23"/>
  <c r="AB23"/>
  <c r="Z23"/>
  <c r="Y23"/>
  <c r="W23"/>
  <c r="V23"/>
  <c r="T23"/>
  <c r="S23"/>
  <c r="Q23"/>
  <c r="P23"/>
  <c r="N23"/>
  <c r="M23"/>
  <c r="K23"/>
  <c r="J23"/>
  <c r="H23"/>
  <c r="G23"/>
  <c r="AI22"/>
  <c r="AH22"/>
  <c r="AF22"/>
  <c r="AE22"/>
  <c r="AC22"/>
  <c r="AB22"/>
  <c r="Z22"/>
  <c r="Y22"/>
  <c r="W22"/>
  <c r="V22"/>
  <c r="T22"/>
  <c r="S22"/>
  <c r="Q22"/>
  <c r="P22"/>
  <c r="N22"/>
  <c r="M22"/>
  <c r="K22"/>
  <c r="J22"/>
  <c r="H22"/>
  <c r="G22"/>
  <c r="AI21"/>
  <c r="AH21"/>
  <c r="AF21"/>
  <c r="AE21"/>
  <c r="AC21"/>
  <c r="AB21"/>
  <c r="Z21"/>
  <c r="Y21"/>
  <c r="W21"/>
  <c r="V21"/>
  <c r="T21"/>
  <c r="S21"/>
  <c r="Q21"/>
  <c r="P21"/>
  <c r="N21"/>
  <c r="M21"/>
  <c r="K21"/>
  <c r="J21"/>
  <c r="H21"/>
  <c r="G21"/>
  <c r="AI20"/>
  <c r="AH20"/>
  <c r="AF20"/>
  <c r="AE20"/>
  <c r="AC20"/>
  <c r="AB20"/>
  <c r="Z20"/>
  <c r="Y20"/>
  <c r="W20"/>
  <c r="V20"/>
  <c r="T20"/>
  <c r="S20"/>
  <c r="Q20"/>
  <c r="P20"/>
  <c r="N20"/>
  <c r="M20"/>
  <c r="K20"/>
  <c r="J20"/>
  <c r="H20"/>
  <c r="G20"/>
  <c r="AI19"/>
  <c r="AH19"/>
  <c r="AF19"/>
  <c r="AE19"/>
  <c r="AC19"/>
  <c r="AB19"/>
  <c r="Z19"/>
  <c r="Y19"/>
  <c r="W19"/>
  <c r="V19"/>
  <c r="T19"/>
  <c r="S19"/>
  <c r="Q19"/>
  <c r="P19"/>
  <c r="N19"/>
  <c r="M19"/>
  <c r="K19"/>
  <c r="J19"/>
  <c r="H19"/>
  <c r="G19"/>
  <c r="AI18"/>
  <c r="AH18"/>
  <c r="AF18"/>
  <c r="AE18"/>
  <c r="AC18"/>
  <c r="AB18"/>
  <c r="Z18"/>
  <c r="Y18"/>
  <c r="W18"/>
  <c r="V18"/>
  <c r="T18"/>
  <c r="S18"/>
  <c r="Q18"/>
  <c r="P18"/>
  <c r="N18"/>
  <c r="M18"/>
  <c r="K18"/>
  <c r="J18"/>
  <c r="H18"/>
  <c r="G18"/>
  <c r="AI17"/>
  <c r="AH17"/>
  <c r="AF17"/>
  <c r="AE17"/>
  <c r="AC17"/>
  <c r="AB17"/>
  <c r="Z17"/>
  <c r="Y17"/>
  <c r="W17"/>
  <c r="V17"/>
  <c r="T17"/>
  <c r="S17"/>
  <c r="Q17"/>
  <c r="P17"/>
  <c r="N17"/>
  <c r="M17"/>
  <c r="K17"/>
  <c r="J17"/>
  <c r="H17"/>
  <c r="G17"/>
  <c r="AI16"/>
  <c r="AH16"/>
  <c r="AF16"/>
  <c r="AE16"/>
  <c r="AC16"/>
  <c r="AB16"/>
  <c r="Z16"/>
  <c r="Y16"/>
  <c r="W16"/>
  <c r="V16"/>
  <c r="T16"/>
  <c r="S16"/>
  <c r="Q16"/>
  <c r="P16"/>
  <c r="N16"/>
  <c r="M16"/>
  <c r="K16"/>
  <c r="J16"/>
  <c r="H16"/>
  <c r="G16"/>
  <c r="AI15"/>
  <c r="AH15"/>
  <c r="AF15"/>
  <c r="AE15"/>
  <c r="AC15"/>
  <c r="AB15"/>
  <c r="Z15"/>
  <c r="Y15"/>
  <c r="W15"/>
  <c r="V15"/>
  <c r="T15"/>
  <c r="S15"/>
  <c r="Q15"/>
  <c r="P15"/>
  <c r="N15"/>
  <c r="M15"/>
  <c r="K15"/>
  <c r="J15"/>
  <c r="H15"/>
  <c r="G15"/>
  <c r="Z29" i="43"/>
  <c r="G29"/>
  <c r="AB29"/>
  <c r="V29"/>
  <c r="T29"/>
  <c r="Q29"/>
  <c r="N29"/>
  <c r="L29"/>
  <c r="AG29"/>
  <c r="AD29"/>
  <c r="AH29"/>
  <c r="AF29"/>
  <c r="X29"/>
  <c r="AJ29"/>
  <c r="AC29"/>
  <c r="AA29"/>
  <c r="Y29"/>
  <c r="R29"/>
  <c r="P29"/>
  <c r="AI29"/>
  <c r="AE29"/>
  <c r="W29"/>
  <c r="S29"/>
  <c r="O29"/>
  <c r="K29"/>
  <c r="I29"/>
  <c r="AE28"/>
  <c r="S28"/>
  <c r="AH28"/>
  <c r="AB28"/>
  <c r="V28"/>
  <c r="P28"/>
  <c r="J28"/>
  <c r="G28"/>
  <c r="Y28"/>
  <c r="M28"/>
  <c r="E54" i="29"/>
  <c r="G30" i="43" l="1"/>
  <c r="AG54" i="46"/>
  <c r="R54"/>
  <c r="AD54"/>
  <c r="U54"/>
  <c r="L54"/>
  <c r="X54"/>
  <c r="I54"/>
  <c r="O54"/>
  <c r="AA54"/>
  <c r="F54"/>
  <c r="O25"/>
  <c r="O53" s="1"/>
  <c r="O26"/>
  <c r="AA25"/>
  <c r="AA53" s="1"/>
  <c r="AA26"/>
  <c r="R26"/>
  <c r="R25"/>
  <c r="R53" s="1"/>
  <c r="AD26"/>
  <c r="AD25"/>
  <c r="AD53" s="1"/>
  <c r="I26"/>
  <c r="I25"/>
  <c r="I53" s="1"/>
  <c r="U26"/>
  <c r="U25"/>
  <c r="U53" s="1"/>
  <c r="AG26"/>
  <c r="AG25"/>
  <c r="AG53" s="1"/>
  <c r="L26"/>
  <c r="L25"/>
  <c r="L53" s="1"/>
  <c r="X26"/>
  <c r="X25"/>
  <c r="X53" s="1"/>
  <c r="F26"/>
  <c r="F25"/>
  <c r="F53" s="1"/>
  <c r="S30" i="43"/>
  <c r="J30"/>
  <c r="AE30"/>
  <c r="Y30"/>
  <c r="M30"/>
  <c r="AB30"/>
  <c r="V30"/>
  <c r="P30"/>
  <c r="AH30"/>
  <c r="E53" i="29"/>
  <c r="E52" l="1"/>
  <c r="E51" l="1"/>
  <c r="E50" l="1"/>
  <c r="E49" l="1"/>
  <c r="E48" l="1"/>
  <c r="E47" l="1"/>
  <c r="E46" l="1"/>
  <c r="E45" l="1"/>
  <c r="E44" l="1"/>
  <c r="E43" l="1"/>
  <c r="E42" l="1"/>
  <c r="E41" l="1"/>
  <c r="E40" l="1"/>
  <c r="E39" l="1"/>
  <c r="E38" l="1"/>
  <c r="E37" l="1"/>
  <c r="E36" l="1"/>
  <c r="E35" l="1"/>
  <c r="N23" i="41"/>
  <c r="Z23"/>
  <c r="AD23"/>
  <c r="X23"/>
  <c r="AE23"/>
  <c r="O23"/>
  <c r="Y23"/>
  <c r="AH23"/>
  <c r="Q23"/>
  <c r="AF23"/>
  <c r="I21"/>
  <c r="AA23"/>
  <c r="I23"/>
  <c r="AI23"/>
  <c r="T23"/>
  <c r="AG23"/>
  <c r="S23"/>
  <c r="K23"/>
  <c r="I22"/>
  <c r="J23"/>
  <c r="L23"/>
  <c r="Z18"/>
  <c r="H23"/>
  <c r="W23"/>
  <c r="AB23"/>
  <c r="AJ23"/>
  <c r="V23"/>
  <c r="R23"/>
  <c r="G23"/>
  <c r="M23"/>
  <c r="U23"/>
  <c r="AC23"/>
  <c r="P23"/>
  <c r="AK23" l="1"/>
  <c r="E23"/>
  <c r="AH22"/>
  <c r="AI22"/>
  <c r="L22"/>
  <c r="O22"/>
  <c r="Z22"/>
  <c r="AA22"/>
  <c r="K22"/>
  <c r="AC22"/>
  <c r="Y22"/>
  <c r="X22"/>
  <c r="V22"/>
  <c r="N22"/>
  <c r="AE22"/>
  <c r="AJ22"/>
  <c r="H22"/>
  <c r="R22"/>
  <c r="U22"/>
  <c r="Q22"/>
  <c r="J22"/>
  <c r="P22"/>
  <c r="W22"/>
  <c r="S22"/>
  <c r="T22"/>
  <c r="AD22"/>
  <c r="AB22"/>
  <c r="M22"/>
  <c r="G22"/>
  <c r="AG22"/>
  <c r="AF22"/>
  <c r="AK22" l="1"/>
  <c r="E22"/>
  <c r="AA21"/>
  <c r="V21"/>
  <c r="AJ21"/>
  <c r="P21"/>
  <c r="AE21"/>
  <c r="J21"/>
  <c r="AF21"/>
  <c r="R21"/>
  <c r="Z21"/>
  <c r="T21"/>
  <c r="M21"/>
  <c r="K21"/>
  <c r="AH21"/>
  <c r="L21"/>
  <c r="AC21"/>
  <c r="AI21"/>
  <c r="AD21"/>
  <c r="AB21"/>
  <c r="X21"/>
  <c r="H21"/>
  <c r="N21"/>
  <c r="AG21"/>
  <c r="O21"/>
  <c r="Q21"/>
  <c r="S21"/>
  <c r="U21"/>
  <c r="Y21"/>
  <c r="W21"/>
  <c r="G21"/>
  <c r="AK21" l="1"/>
  <c r="E21"/>
  <c r="V20"/>
  <c r="P20"/>
  <c r="S20"/>
  <c r="AD20"/>
  <c r="AA20"/>
  <c r="AB20"/>
  <c r="X20"/>
  <c r="AI20"/>
  <c r="AC20"/>
  <c r="T20"/>
  <c r="AJ20"/>
  <c r="K20"/>
  <c r="H20"/>
  <c r="J20"/>
  <c r="AG20"/>
  <c r="M20"/>
  <c r="Q20"/>
  <c r="AE20"/>
  <c r="AF20"/>
  <c r="Z20"/>
  <c r="AH20"/>
  <c r="G20"/>
  <c r="Y20"/>
  <c r="O20"/>
  <c r="W20"/>
  <c r="R20"/>
  <c r="N20"/>
  <c r="L20"/>
  <c r="I20"/>
  <c r="U20"/>
  <c r="AK20" l="1"/>
  <c r="E20"/>
  <c r="J19"/>
  <c r="AI19"/>
  <c r="X19"/>
  <c r="Y19"/>
  <c r="AC19"/>
  <c r="W19"/>
  <c r="S19"/>
  <c r="AA19"/>
  <c r="N19"/>
  <c r="U19"/>
  <c r="AE19"/>
  <c r="I19"/>
  <c r="G19"/>
  <c r="Q19"/>
  <c r="L19"/>
  <c r="Z19"/>
  <c r="P19"/>
  <c r="AJ19"/>
  <c r="T19"/>
  <c r="H19"/>
  <c r="V19"/>
  <c r="AB19"/>
  <c r="AF19"/>
  <c r="M19"/>
  <c r="R19"/>
  <c r="AG19"/>
  <c r="O19"/>
  <c r="AH19"/>
  <c r="K19"/>
  <c r="AD19"/>
  <c r="AK19" l="1"/>
  <c r="E19"/>
  <c r="R18"/>
  <c r="I18"/>
  <c r="AI18"/>
  <c r="H18"/>
  <c r="AF18"/>
  <c r="AH18"/>
  <c r="AD18"/>
  <c r="L18"/>
  <c r="X18"/>
  <c r="AC18"/>
  <c r="Y18"/>
  <c r="W18"/>
  <c r="G18"/>
  <c r="T18"/>
  <c r="AA18"/>
  <c r="AJ18"/>
  <c r="K18"/>
  <c r="O18"/>
  <c r="V18"/>
  <c r="Q18"/>
  <c r="AE18"/>
  <c r="AB18"/>
  <c r="J18"/>
  <c r="S18"/>
  <c r="P18"/>
  <c r="M18"/>
  <c r="U18"/>
  <c r="N18"/>
  <c r="AG18"/>
  <c r="AK18" l="1"/>
  <c r="E18"/>
  <c r="AF17"/>
  <c r="S17"/>
  <c r="AG17"/>
  <c r="AA17"/>
  <c r="M17"/>
  <c r="AH17"/>
  <c r="W17"/>
  <c r="Z17"/>
  <c r="AJ17"/>
  <c r="AB17"/>
  <c r="L17"/>
  <c r="Q17"/>
  <c r="T17"/>
  <c r="R17"/>
  <c r="V17"/>
  <c r="U17"/>
  <c r="AC17"/>
  <c r="N17"/>
  <c r="I17"/>
  <c r="AE17"/>
  <c r="P17"/>
  <c r="H17"/>
  <c r="X17"/>
  <c r="O17"/>
  <c r="Y17"/>
  <c r="J17"/>
  <c r="AD17"/>
  <c r="AI17"/>
  <c r="K17"/>
  <c r="G17"/>
  <c r="AK17" l="1"/>
  <c r="E17"/>
  <c r="M16"/>
  <c r="AJ16"/>
  <c r="Q16"/>
  <c r="AI16"/>
  <c r="H16"/>
  <c r="I16"/>
  <c r="P16"/>
  <c r="S16"/>
  <c r="K16"/>
  <c r="N16"/>
  <c r="AB16"/>
  <c r="R16"/>
  <c r="X16"/>
  <c r="AE16"/>
  <c r="Z16"/>
  <c r="J16"/>
  <c r="Y16"/>
  <c r="AC16"/>
  <c r="W16"/>
  <c r="AG16"/>
  <c r="AD16"/>
  <c r="AF16"/>
  <c r="G16"/>
  <c r="L16"/>
  <c r="U16"/>
  <c r="O16"/>
  <c r="AA16"/>
  <c r="AH16"/>
  <c r="T16"/>
  <c r="V16"/>
  <c r="AK16" l="1"/>
  <c r="E16"/>
  <c r="U15"/>
  <c r="N15"/>
  <c r="J15"/>
  <c r="O15"/>
  <c r="AG15"/>
  <c r="S15"/>
  <c r="AI15"/>
  <c r="M15"/>
  <c r="K15"/>
  <c r="AA15"/>
  <c r="Z15"/>
  <c r="T15"/>
  <c r="W15"/>
  <c r="G15"/>
  <c r="I15"/>
  <c r="AC15"/>
  <c r="AF15"/>
  <c r="AB15"/>
  <c r="X15"/>
  <c r="AD15"/>
  <c r="AE15"/>
  <c r="H15"/>
  <c r="AH15"/>
  <c r="V15"/>
  <c r="Q15"/>
  <c r="AJ15"/>
  <c r="Y15"/>
  <c r="R15"/>
  <c r="P15"/>
  <c r="L15"/>
  <c r="AK15" l="1"/>
  <c r="E15"/>
  <c r="V14"/>
  <c r="W14"/>
  <c r="M14"/>
  <c r="Q14"/>
  <c r="AE14"/>
  <c r="AG14"/>
  <c r="AB14"/>
  <c r="G14"/>
  <c r="X14"/>
  <c r="T14"/>
  <c r="P14"/>
  <c r="L14"/>
  <c r="AD14"/>
  <c r="AC14"/>
  <c r="Y14"/>
  <c r="R14"/>
  <c r="H14"/>
  <c r="U14"/>
  <c r="AJ14"/>
  <c r="AH14"/>
  <c r="AI14"/>
  <c r="Z14"/>
  <c r="I14"/>
  <c r="AF14"/>
  <c r="K14"/>
  <c r="O14"/>
  <c r="S14"/>
  <c r="N14"/>
  <c r="AA14"/>
  <c r="J14"/>
  <c r="AK14" l="1"/>
  <c r="E14"/>
  <c r="Y13"/>
  <c r="S13"/>
  <c r="AD13"/>
  <c r="M13"/>
  <c r="N13"/>
  <c r="L13"/>
  <c r="AJ13"/>
  <c r="H13"/>
  <c r="V13"/>
  <c r="R13"/>
  <c r="AB13"/>
  <c r="AA13"/>
  <c r="Q13"/>
  <c r="P13"/>
  <c r="W13"/>
  <c r="X13"/>
  <c r="AF13"/>
  <c r="AG13"/>
  <c r="AI13"/>
  <c r="AH13"/>
  <c r="AC13"/>
  <c r="K13"/>
  <c r="T13"/>
  <c r="O13"/>
  <c r="U13"/>
  <c r="G13"/>
  <c r="I13"/>
  <c r="J13"/>
  <c r="Z13"/>
  <c r="AE13"/>
  <c r="AK13" l="1"/>
  <c r="E13"/>
  <c r="M12"/>
  <c r="U12"/>
  <c r="R12"/>
  <c r="J12"/>
  <c r="AA12"/>
  <c r="P12"/>
  <c r="X12"/>
  <c r="AJ12"/>
  <c r="G12"/>
  <c r="AD12"/>
  <c r="T12"/>
  <c r="I12"/>
  <c r="N12"/>
  <c r="AH12"/>
  <c r="AI12"/>
  <c r="AG12"/>
  <c r="L12"/>
  <c r="V12"/>
  <c r="AC12"/>
  <c r="K12"/>
  <c r="Z12"/>
  <c r="AB12"/>
  <c r="S12"/>
  <c r="AE12"/>
  <c r="AF12"/>
  <c r="Q12"/>
  <c r="W12"/>
  <c r="H12"/>
  <c r="Y12"/>
  <c r="O12"/>
  <c r="AK12" l="1"/>
  <c r="E12"/>
  <c r="U11"/>
  <c r="L11"/>
  <c r="AG11"/>
  <c r="N11"/>
  <c r="AJ11"/>
  <c r="S11"/>
  <c r="AF11"/>
  <c r="T11"/>
  <c r="X11"/>
  <c r="Y11"/>
  <c r="G11"/>
  <c r="K11"/>
  <c r="Q11"/>
  <c r="AD11"/>
  <c r="AB11"/>
  <c r="AI11"/>
  <c r="AC11"/>
  <c r="AH11"/>
  <c r="M11"/>
  <c r="H11"/>
  <c r="V11"/>
  <c r="P11"/>
  <c r="AA11"/>
  <c r="W11"/>
  <c r="AE11"/>
  <c r="J11"/>
  <c r="O11"/>
  <c r="I11"/>
  <c r="R11"/>
  <c r="Z11"/>
  <c r="AK11" l="1"/>
  <c r="E11"/>
  <c r="AB10"/>
  <c r="Z10"/>
  <c r="H10"/>
  <c r="Y10"/>
  <c r="AC10"/>
  <c r="AG10"/>
  <c r="V10"/>
  <c r="U10"/>
  <c r="T10"/>
  <c r="W10"/>
  <c r="AA10"/>
  <c r="O10"/>
  <c r="X10"/>
  <c r="L10"/>
  <c r="R10"/>
  <c r="S10"/>
  <c r="AD10"/>
  <c r="AF10"/>
  <c r="N10"/>
  <c r="AH10"/>
  <c r="AI10"/>
  <c r="AJ10"/>
  <c r="AE10"/>
  <c r="Q10"/>
  <c r="P10"/>
  <c r="I10"/>
  <c r="G10"/>
  <c r="J10"/>
  <c r="K10"/>
  <c r="M10"/>
  <c r="AK10" l="1"/>
  <c r="E10"/>
  <c r="S9"/>
  <c r="Z9"/>
  <c r="M9"/>
  <c r="AA9"/>
  <c r="AJ9"/>
  <c r="K9"/>
  <c r="H9"/>
  <c r="L9"/>
  <c r="V9"/>
  <c r="AG9"/>
  <c r="AI9"/>
  <c r="AC9"/>
  <c r="AE9"/>
  <c r="I9"/>
  <c r="AB9"/>
  <c r="Y9"/>
  <c r="P9"/>
  <c r="X9"/>
  <c r="J9"/>
  <c r="G9"/>
  <c r="W9"/>
  <c r="AH9"/>
  <c r="AD9"/>
  <c r="T9"/>
  <c r="U9"/>
  <c r="R9"/>
  <c r="O9"/>
  <c r="AF9"/>
  <c r="N9"/>
  <c r="Q9"/>
  <c r="AK9" l="1"/>
  <c r="E9"/>
  <c r="R8"/>
  <c r="AG8"/>
  <c r="Q8"/>
  <c r="N8"/>
  <c r="W8"/>
  <c r="AA8"/>
  <c r="J8"/>
  <c r="M8"/>
  <c r="Y8"/>
  <c r="H8"/>
  <c r="AI8"/>
  <c r="K8"/>
  <c r="X8"/>
  <c r="AJ8"/>
  <c r="V8"/>
  <c r="AH8"/>
  <c r="T8"/>
  <c r="L8"/>
  <c r="AF8"/>
  <c r="P8"/>
  <c r="Z8"/>
  <c r="U8"/>
  <c r="AB8"/>
  <c r="AC8"/>
  <c r="AE8"/>
  <c r="I8"/>
  <c r="G8"/>
  <c r="O8"/>
  <c r="S8"/>
  <c r="AD8"/>
  <c r="AK8" l="1"/>
  <c r="E8"/>
  <c r="P7"/>
  <c r="J7"/>
  <c r="T7"/>
  <c r="AC7"/>
  <c r="M7"/>
  <c r="AF7"/>
  <c r="AD7"/>
  <c r="Q7"/>
  <c r="S7"/>
  <c r="X7"/>
  <c r="W7"/>
  <c r="AG7"/>
  <c r="AA7"/>
  <c r="U7"/>
  <c r="AB7"/>
  <c r="AE7"/>
  <c r="Y7"/>
  <c r="K7"/>
  <c r="L7"/>
  <c r="V7"/>
  <c r="H7"/>
  <c r="N7"/>
  <c r="G7"/>
  <c r="AJ7"/>
  <c r="R7"/>
  <c r="AH7"/>
  <c r="AI7"/>
  <c r="Z7"/>
  <c r="I7"/>
  <c r="O7"/>
  <c r="AK7" l="1"/>
  <c r="E7"/>
  <c r="AJ6"/>
  <c r="L6"/>
  <c r="O6"/>
  <c r="AH6"/>
  <c r="N6"/>
  <c r="P6"/>
  <c r="G6"/>
  <c r="AG6"/>
  <c r="Y6"/>
  <c r="V6"/>
  <c r="Z6"/>
  <c r="J6"/>
  <c r="AB6"/>
  <c r="AF6"/>
  <c r="AE6"/>
  <c r="AD6"/>
  <c r="U6"/>
  <c r="S6"/>
  <c r="AA6"/>
  <c r="T6"/>
  <c r="I6"/>
  <c r="W6"/>
  <c r="AI6"/>
  <c r="Q6"/>
  <c r="H6"/>
  <c r="K6"/>
  <c r="R6"/>
  <c r="X6"/>
  <c r="AC6"/>
  <c r="M6"/>
  <c r="AK6" l="1"/>
  <c r="E6"/>
  <c r="AH5"/>
  <c r="U5"/>
  <c r="AB5"/>
  <c r="AC5"/>
  <c r="V5"/>
  <c r="P5"/>
  <c r="AI5"/>
  <c r="G5"/>
  <c r="J5"/>
  <c r="W5"/>
  <c r="AD5"/>
  <c r="AF5"/>
  <c r="Z5"/>
  <c r="AJ5"/>
  <c r="I5"/>
  <c r="Q5"/>
  <c r="K5"/>
  <c r="M5"/>
  <c r="Y5"/>
  <c r="T5"/>
  <c r="O5"/>
  <c r="L5"/>
  <c r="AG5"/>
  <c r="S5"/>
  <c r="X5"/>
  <c r="AE5"/>
  <c r="N5"/>
  <c r="R5"/>
  <c r="H5"/>
  <c r="AA5"/>
  <c r="AK5" l="1"/>
  <c r="E5"/>
  <c r="M4"/>
  <c r="AA4"/>
  <c r="O4"/>
  <c r="Q4"/>
  <c r="J4"/>
  <c r="AE4"/>
  <c r="H4"/>
  <c r="T4"/>
  <c r="G4"/>
  <c r="V4"/>
  <c r="AJ4"/>
  <c r="R4"/>
  <c r="AF4"/>
  <c r="AB4"/>
  <c r="AI4"/>
  <c r="U4"/>
  <c r="P4"/>
  <c r="K4"/>
  <c r="AD4"/>
  <c r="W4"/>
  <c r="AC4"/>
  <c r="Y4"/>
  <c r="I4"/>
  <c r="S4"/>
  <c r="L4"/>
  <c r="AH4"/>
  <c r="AG4"/>
  <c r="X4"/>
  <c r="N4"/>
  <c r="Z4"/>
  <c r="G27" l="1"/>
  <c r="AK4"/>
  <c r="H29" s="1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E4"/>
  <c r="AH20" i="40"/>
  <c r="N15"/>
  <c r="R4"/>
  <c r="AE20"/>
  <c r="O15"/>
  <c r="J6" i="42"/>
  <c r="Z22" i="40"/>
  <c r="AD4"/>
  <c r="AH22"/>
  <c r="U17"/>
  <c r="AC14"/>
  <c r="R5"/>
  <c r="T19"/>
  <c r="Y15"/>
  <c r="AJ7"/>
  <c r="K19"/>
  <c r="AB9"/>
  <c r="Z12"/>
  <c r="L19"/>
  <c r="AJ11"/>
  <c r="AD17"/>
  <c r="L15"/>
  <c r="T12"/>
  <c r="AD16"/>
  <c r="X6" i="42"/>
  <c r="AC8" i="40"/>
  <c r="G10"/>
  <c r="Z11"/>
  <c r="L7"/>
  <c r="M9"/>
  <c r="G7"/>
  <c r="Q19"/>
  <c r="AF9"/>
  <c r="Y11"/>
  <c r="T20"/>
  <c r="H9"/>
  <c r="L6"/>
  <c r="K6" i="42"/>
  <c r="R19" i="40"/>
  <c r="O6"/>
  <c r="Z14"/>
  <c r="N6"/>
  <c r="AC17"/>
  <c r="O23"/>
  <c r="P4"/>
  <c r="U5"/>
  <c r="O19"/>
  <c r="H20"/>
  <c r="Z13"/>
  <c r="AC18"/>
  <c r="X14"/>
  <c r="AG7"/>
  <c r="K9"/>
  <c r="AJ19"/>
  <c r="AI17"/>
  <c r="J5"/>
  <c r="K10"/>
  <c r="U15"/>
  <c r="AJ14"/>
  <c r="N5"/>
  <c r="L5"/>
  <c r="V23"/>
  <c r="X5"/>
  <c r="O11"/>
  <c r="AB13"/>
  <c r="Z20"/>
  <c r="S13"/>
  <c r="T22"/>
  <c r="P9"/>
  <c r="Z15"/>
  <c r="V14"/>
  <c r="K13"/>
  <c r="J12"/>
  <c r="AC22"/>
  <c r="M4"/>
  <c r="N6" i="42"/>
  <c r="Z21" i="40"/>
  <c r="AJ17"/>
  <c r="AD21"/>
  <c r="R23"/>
  <c r="J14"/>
  <c r="Z6"/>
  <c r="H23"/>
  <c r="Q5"/>
  <c r="AJ10"/>
  <c r="AC9"/>
  <c r="K7"/>
  <c r="S11"/>
  <c r="V10"/>
  <c r="R7"/>
  <c r="L10"/>
  <c r="AE15"/>
  <c r="AF6"/>
  <c r="G6" i="42"/>
  <c r="K21" i="40"/>
  <c r="AJ4"/>
  <c r="W6" i="42"/>
  <c r="Y12" i="40"/>
  <c r="AF12"/>
  <c r="AC13"/>
  <c r="AI8"/>
  <c r="L9"/>
  <c r="AA22"/>
  <c r="I8"/>
  <c r="Z9"/>
  <c r="U21"/>
  <c r="S7"/>
  <c r="K22"/>
  <c r="K6"/>
  <c r="T15"/>
  <c r="S18"/>
  <c r="T23"/>
  <c r="J22"/>
  <c r="U7"/>
  <c r="AD6"/>
  <c r="N19"/>
  <c r="P17"/>
  <c r="E6" i="42"/>
  <c r="U20" i="40"/>
  <c r="G4"/>
  <c r="I23"/>
  <c r="Y22"/>
  <c r="AA8"/>
  <c r="AE12"/>
  <c r="L16"/>
  <c r="K5"/>
  <c r="Z17"/>
  <c r="W7"/>
  <c r="AI20"/>
  <c r="J23"/>
  <c r="M22"/>
  <c r="AJ23"/>
  <c r="AI7"/>
  <c r="P8"/>
  <c r="W23"/>
  <c r="AJ13"/>
  <c r="AE19"/>
  <c r="AF23"/>
  <c r="M6" i="42"/>
  <c r="R6" i="40"/>
  <c r="O21"/>
  <c r="W5"/>
  <c r="V6"/>
  <c r="H10"/>
  <c r="AF17"/>
  <c r="K18"/>
  <c r="L18"/>
  <c r="AA23"/>
  <c r="AG17"/>
  <c r="AC12"/>
  <c r="R12"/>
  <c r="L12"/>
  <c r="Q6" i="42"/>
  <c r="G22" i="40"/>
  <c r="I22"/>
  <c r="T6" i="42"/>
  <c r="AC6" i="40"/>
  <c r="AF21"/>
  <c r="V6" i="42"/>
  <c r="AD13" i="40"/>
  <c r="K4"/>
  <c r="AF7"/>
  <c r="AC15"/>
  <c r="P10"/>
  <c r="G19"/>
  <c r="AG13"/>
  <c r="Q13"/>
  <c r="Y6" i="42"/>
  <c r="AG12" i="40"/>
  <c r="V12"/>
  <c r="P21"/>
  <c r="U14"/>
  <c r="AF16"/>
  <c r="W14"/>
  <c r="K15"/>
  <c r="U12"/>
  <c r="U6"/>
  <c r="H14"/>
  <c r="W19"/>
  <c r="S6"/>
  <c r="C6" i="42"/>
  <c r="L17" i="40"/>
  <c r="AF20"/>
  <c r="Q6"/>
  <c r="J7"/>
  <c r="Q18"/>
  <c r="Z10"/>
  <c r="G12"/>
  <c r="AF11"/>
  <c r="X9"/>
  <c r="AG22"/>
  <c r="AF8"/>
  <c r="X13"/>
  <c r="AJ12"/>
  <c r="S14"/>
  <c r="G23"/>
  <c r="AG11"/>
  <c r="H11"/>
  <c r="G21"/>
  <c r="AG16"/>
  <c r="AI11"/>
  <c r="AH4"/>
  <c r="W20"/>
  <c r="AB15"/>
  <c r="W9"/>
  <c r="N13"/>
  <c r="U6" i="42"/>
  <c r="V19" i="40"/>
  <c r="H6" i="42"/>
  <c r="K17" i="40"/>
  <c r="AD7"/>
  <c r="AC10"/>
  <c r="AB6" i="42"/>
  <c r="O22" i="40"/>
  <c r="P23"/>
  <c r="AH7"/>
  <c r="T10"/>
  <c r="H6"/>
  <c r="AA4"/>
  <c r="U16"/>
  <c r="I11"/>
  <c r="P7"/>
  <c r="Z18"/>
  <c r="I10"/>
  <c r="AH11"/>
  <c r="S23"/>
  <c r="T8"/>
  <c r="H21"/>
  <c r="AG4"/>
  <c r="L13"/>
  <c r="Z4"/>
  <c r="V4"/>
  <c r="AB18"/>
  <c r="K12"/>
  <c r="K20"/>
  <c r="I17"/>
  <c r="O12"/>
  <c r="Q20"/>
  <c r="G8"/>
  <c r="AG21"/>
  <c r="U22"/>
  <c r="I18"/>
  <c r="AJ9"/>
  <c r="AE9"/>
  <c r="AA14"/>
  <c r="AJ20"/>
  <c r="AI13"/>
  <c r="I13"/>
  <c r="AE11"/>
  <c r="AB12"/>
  <c r="S12"/>
  <c r="AA6"/>
  <c r="AF10"/>
  <c r="AI6"/>
  <c r="N21"/>
  <c r="M23"/>
  <c r="H5"/>
  <c r="N20"/>
  <c r="AA18"/>
  <c r="R16"/>
  <c r="AI9"/>
  <c r="AG19"/>
  <c r="U19"/>
  <c r="X8"/>
  <c r="AC19"/>
  <c r="AB5"/>
  <c r="U18"/>
  <c r="R21"/>
  <c r="K11"/>
  <c r="Y10"/>
  <c r="AG6"/>
  <c r="AA10"/>
  <c r="H15"/>
  <c r="AB7"/>
  <c r="J6"/>
  <c r="M7"/>
  <c r="L21"/>
  <c r="Y14"/>
  <c r="G6"/>
  <c r="J13"/>
  <c r="AC6" i="42"/>
  <c r="AF13" i="40"/>
  <c r="AF22"/>
  <c r="X7"/>
  <c r="AI14"/>
  <c r="R6" i="42"/>
  <c r="H22" i="40"/>
  <c r="H13"/>
  <c r="G11"/>
  <c r="AC4"/>
  <c r="M21"/>
  <c r="AD15"/>
  <c r="Y4"/>
  <c r="AC11"/>
  <c r="N11"/>
  <c r="Y20"/>
  <c r="Q10"/>
  <c r="Y7"/>
  <c r="U10"/>
  <c r="Y17"/>
  <c r="Q4"/>
  <c r="AA6" i="42"/>
  <c r="AH14" i="40"/>
  <c r="AD18"/>
  <c r="AB14"/>
  <c r="AB16"/>
  <c r="V11"/>
  <c r="AA20"/>
  <c r="I16"/>
  <c r="D6" i="42"/>
  <c r="I14" i="40"/>
  <c r="AF18"/>
  <c r="J9"/>
  <c r="M14"/>
  <c r="G13"/>
  <c r="P22"/>
  <c r="P13"/>
  <c r="AD8"/>
  <c r="AG20"/>
  <c r="J8"/>
  <c r="R18"/>
  <c r="AE16"/>
  <c r="M19"/>
  <c r="Q14"/>
  <c r="AD10"/>
  <c r="W10"/>
  <c r="N23"/>
  <c r="G15"/>
  <c r="Y21"/>
  <c r="AB10"/>
  <c r="AI12"/>
  <c r="O18"/>
  <c r="W21"/>
  <c r="G16"/>
  <c r="AH6"/>
  <c r="AE18"/>
  <c r="X16"/>
  <c r="Y6"/>
  <c r="H7"/>
  <c r="X17"/>
  <c r="AC23"/>
  <c r="AB19"/>
  <c r="W17"/>
  <c r="X23"/>
  <c r="AE6"/>
  <c r="AD20"/>
  <c r="X21"/>
  <c r="AA16"/>
  <c r="AA7"/>
  <c r="P11"/>
  <c r="AA5"/>
  <c r="V20"/>
  <c r="AA12"/>
  <c r="K8"/>
  <c r="L20"/>
  <c r="W4"/>
  <c r="M15"/>
  <c r="Q23"/>
  <c r="U4"/>
  <c r="AE10"/>
  <c r="AG8"/>
  <c r="AB21"/>
  <c r="AE6" i="42"/>
  <c r="K23" i="40"/>
  <c r="AJ6" i="42"/>
  <c r="W12" i="40"/>
  <c r="AE13"/>
  <c r="O5"/>
  <c r="O7"/>
  <c r="Q11"/>
  <c r="W15"/>
  <c r="W22"/>
  <c r="I9"/>
  <c r="Y18"/>
  <c r="Z8"/>
  <c r="V18"/>
  <c r="N8"/>
  <c r="Q8"/>
  <c r="AI10"/>
  <c r="AF14"/>
  <c r="W8"/>
  <c r="J18"/>
  <c r="M16"/>
  <c r="S22"/>
  <c r="I6"/>
  <c r="AB17"/>
  <c r="I4"/>
  <c r="S20"/>
  <c r="O4"/>
  <c r="O9"/>
  <c r="M6"/>
  <c r="H16"/>
  <c r="Q12"/>
  <c r="AH23"/>
  <c r="T16"/>
  <c r="V22"/>
  <c r="T18"/>
  <c r="R20"/>
  <c r="S6" i="42"/>
  <c r="R10" i="40"/>
  <c r="H19"/>
  <c r="AH5"/>
  <c r="V16"/>
  <c r="G20"/>
  <c r="T13"/>
  <c r="AH8"/>
  <c r="T6"/>
  <c r="Y13"/>
  <c r="AH10"/>
  <c r="N10"/>
  <c r="Q22"/>
  <c r="T11"/>
  <c r="AG9"/>
  <c r="K16"/>
  <c r="V9"/>
  <c r="AI18"/>
  <c r="K14"/>
  <c r="AA21"/>
  <c r="W16"/>
  <c r="O20"/>
  <c r="N17"/>
  <c r="T4"/>
  <c r="I12"/>
  <c r="M12"/>
  <c r="R13"/>
  <c r="X20"/>
  <c r="V17"/>
  <c r="J4"/>
  <c r="S9"/>
  <c r="AC16"/>
  <c r="Z7"/>
  <c r="AD5"/>
  <c r="AH15"/>
  <c r="X15"/>
  <c r="AD12"/>
  <c r="N16"/>
  <c r="AE8"/>
  <c r="I5"/>
  <c r="S17"/>
  <c r="Y8"/>
  <c r="G18"/>
  <c r="AF6" i="42"/>
  <c r="AH18" i="40"/>
  <c r="AD11"/>
  <c r="Z16"/>
  <c r="AH16"/>
  <c r="N4"/>
  <c r="V8"/>
  <c r="AB8"/>
  <c r="M13"/>
  <c r="R8"/>
  <c r="G9"/>
  <c r="I19"/>
  <c r="I21"/>
  <c r="P12"/>
  <c r="R14"/>
  <c r="O13"/>
  <c r="X4"/>
  <c r="H17"/>
  <c r="L14"/>
  <c r="F6" i="42"/>
  <c r="AD22" i="40"/>
  <c r="Q21"/>
  <c r="N7"/>
  <c r="AI16"/>
  <c r="J17"/>
  <c r="Y23"/>
  <c r="AA15"/>
  <c r="AH19"/>
  <c r="J15"/>
  <c r="P6" i="42"/>
  <c r="AF5" i="40"/>
  <c r="AJ16"/>
  <c r="G5"/>
  <c r="AI21"/>
  <c r="AG18"/>
  <c r="X18"/>
  <c r="AC5"/>
  <c r="AI22"/>
  <c r="S16"/>
  <c r="X19"/>
  <c r="AH17"/>
  <c r="AH12"/>
  <c r="T9"/>
  <c r="J16"/>
  <c r="R9"/>
  <c r="AG10"/>
  <c r="AF15"/>
  <c r="AB22"/>
  <c r="Z19"/>
  <c r="O14"/>
  <c r="AE22"/>
  <c r="N9"/>
  <c r="I15"/>
  <c r="AD19"/>
  <c r="AI19"/>
  <c r="Q15"/>
  <c r="M8"/>
  <c r="AG14"/>
  <c r="AA13"/>
  <c r="J19"/>
  <c r="AE5"/>
  <c r="X12"/>
  <c r="H12"/>
  <c r="M11"/>
  <c r="X22"/>
  <c r="X6"/>
  <c r="J21"/>
  <c r="AJ6"/>
  <c r="AB6"/>
  <c r="N14"/>
  <c r="AB20"/>
  <c r="AF4"/>
  <c r="AB23"/>
  <c r="R15"/>
  <c r="V7"/>
  <c r="AE21"/>
  <c r="AG23"/>
  <c r="AJ15"/>
  <c r="U13"/>
  <c r="P16"/>
  <c r="G17"/>
  <c r="AE14"/>
  <c r="N22"/>
  <c r="Y16"/>
  <c r="R22"/>
  <c r="AA17"/>
  <c r="T14"/>
  <c r="W6"/>
  <c r="AI5"/>
  <c r="P6"/>
  <c r="I7"/>
  <c r="U23"/>
  <c r="AE4"/>
  <c r="T5"/>
  <c r="G14"/>
  <c r="AH9"/>
  <c r="U11"/>
  <c r="AC20"/>
  <c r="AB4"/>
  <c r="S21"/>
  <c r="R17"/>
  <c r="J11"/>
  <c r="AI23"/>
  <c r="Z23"/>
  <c r="V5"/>
  <c r="Z5"/>
  <c r="J10"/>
  <c r="P18"/>
  <c r="M18"/>
  <c r="H4"/>
  <c r="AD23"/>
  <c r="M5"/>
  <c r="AG5"/>
  <c r="W13"/>
  <c r="O10"/>
  <c r="O6" i="42"/>
  <c r="N18" i="40"/>
  <c r="AA9"/>
  <c r="Q7"/>
  <c r="W11"/>
  <c r="X10"/>
  <c r="H8"/>
  <c r="S19"/>
  <c r="Y19"/>
  <c r="AJ8"/>
  <c r="S15"/>
  <c r="AJ22"/>
  <c r="L6" i="42"/>
  <c r="L8" i="40"/>
  <c r="AA19"/>
  <c r="AG15"/>
  <c r="S4"/>
  <c r="AE23"/>
  <c r="Y5"/>
  <c r="AH21"/>
  <c r="L11"/>
  <c r="AE17"/>
  <c r="AD14"/>
  <c r="AI15"/>
  <c r="M17"/>
  <c r="H18"/>
  <c r="J20"/>
  <c r="L4"/>
  <c r="Q16"/>
  <c r="T21"/>
  <c r="Z6" i="42"/>
  <c r="AI4" i="40"/>
  <c r="U9"/>
  <c r="AD9"/>
  <c r="AD6" i="42"/>
  <c r="AJ21" i="40"/>
  <c r="I20"/>
  <c r="AJ18"/>
  <c r="R11"/>
  <c r="AE7"/>
  <c r="M20"/>
  <c r="S8"/>
  <c r="U8"/>
  <c r="T7"/>
  <c r="I6" i="42"/>
  <c r="L23" i="40"/>
  <c r="T17"/>
  <c r="AC21"/>
  <c r="Y9"/>
  <c r="M10"/>
  <c r="AB11"/>
  <c r="AC7"/>
  <c r="Q9"/>
  <c r="W18"/>
  <c r="AJ5"/>
  <c r="P5"/>
  <c r="N12"/>
  <c r="L22"/>
  <c r="O8"/>
  <c r="P20"/>
  <c r="X11"/>
  <c r="Q17"/>
  <c r="AA11"/>
  <c r="V21"/>
  <c r="AH13"/>
  <c r="S5"/>
  <c r="P14"/>
  <c r="P15"/>
  <c r="AF19"/>
  <c r="O16"/>
  <c r="O17"/>
  <c r="P19"/>
  <c r="V15"/>
  <c r="S10"/>
  <c r="V13"/>
  <c r="N29" i="41" l="1"/>
  <c r="AF29"/>
  <c r="AJ29"/>
  <c r="AD29"/>
  <c r="P29"/>
  <c r="J29"/>
  <c r="X29"/>
  <c r="V29"/>
  <c r="AB29"/>
  <c r="T29"/>
  <c r="Z29"/>
  <c r="R29"/>
  <c r="L29"/>
  <c r="AH29"/>
  <c r="AI29"/>
  <c r="AG29"/>
  <c r="AE29"/>
  <c r="AC29"/>
  <c r="AA29"/>
  <c r="Y29"/>
  <c r="W29"/>
  <c r="U29"/>
  <c r="S29"/>
  <c r="Q29"/>
  <c r="O29"/>
  <c r="M29"/>
  <c r="K29"/>
  <c r="I29"/>
  <c r="G29"/>
  <c r="AH28"/>
  <c r="AB28"/>
  <c r="V28"/>
  <c r="P28"/>
  <c r="J28"/>
  <c r="G28"/>
  <c r="AE28"/>
  <c r="Y28"/>
  <c r="S28"/>
  <c r="M28"/>
  <c r="AK23" i="40"/>
  <c r="E23"/>
  <c r="AN6" i="42"/>
  <c r="AL6"/>
  <c r="AV6"/>
  <c r="AX6"/>
  <c r="AZ6"/>
  <c r="AU6"/>
  <c r="BH6"/>
  <c r="AI6"/>
  <c r="BF6"/>
  <c r="AP6"/>
  <c r="BC6"/>
  <c r="AW6"/>
  <c r="BK6"/>
  <c r="AO6"/>
  <c r="BL6"/>
  <c r="AT6"/>
  <c r="BB6"/>
  <c r="AS6"/>
  <c r="BE6"/>
  <c r="AM6"/>
  <c r="AY6"/>
  <c r="AQ6"/>
  <c r="BG6"/>
  <c r="AR6"/>
  <c r="BD6"/>
  <c r="BJ6"/>
  <c r="AK6"/>
  <c r="BI6"/>
  <c r="BA6"/>
  <c r="Y30" i="41" l="1"/>
  <c r="P30"/>
  <c r="AE30"/>
  <c r="V30"/>
  <c r="J30"/>
  <c r="G30"/>
  <c r="M30"/>
  <c r="S30"/>
  <c r="AB30"/>
  <c r="AH30"/>
  <c r="AK22" i="40"/>
  <c r="E22"/>
  <c r="AK21" l="1"/>
  <c r="E21"/>
  <c r="AK20" l="1"/>
  <c r="E20"/>
  <c r="AK19" l="1"/>
  <c r="E19"/>
  <c r="AK18" l="1"/>
  <c r="E18"/>
  <c r="AK17" l="1"/>
  <c r="E17"/>
  <c r="AK16" l="1"/>
  <c r="E16"/>
  <c r="AK15" l="1"/>
  <c r="E15"/>
  <c r="AK14" l="1"/>
  <c r="E14"/>
  <c r="AK13" l="1"/>
  <c r="E13"/>
  <c r="AK12" l="1"/>
  <c r="E12"/>
  <c r="AK11" l="1"/>
  <c r="E11"/>
  <c r="AK10" l="1"/>
  <c r="E10"/>
  <c r="AK9" l="1"/>
  <c r="E9"/>
  <c r="AK8" l="1"/>
  <c r="E8"/>
  <c r="AK7" l="1"/>
  <c r="E7"/>
  <c r="AK6" l="1"/>
  <c r="E6"/>
  <c r="AK5" l="1"/>
  <c r="E5"/>
  <c r="G27" l="1"/>
  <c r="AK4"/>
  <c r="H29" s="1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E4"/>
  <c r="X4" i="42"/>
  <c r="Y4"/>
  <c r="T4"/>
  <c r="AC4"/>
  <c r="K4"/>
  <c r="F4"/>
  <c r="D4"/>
  <c r="AB4"/>
  <c r="Y23" i="39"/>
  <c r="AE23"/>
  <c r="J4" i="42"/>
  <c r="AA4"/>
  <c r="G4"/>
  <c r="AD4"/>
  <c r="V4"/>
  <c r="V23" i="39"/>
  <c r="AH23"/>
  <c r="L4" i="42"/>
  <c r="AJ4"/>
  <c r="I4"/>
  <c r="J23" i="39"/>
  <c r="Z4" i="42"/>
  <c r="P4"/>
  <c r="U4"/>
  <c r="AB23" i="39"/>
  <c r="C4" i="42"/>
  <c r="Q4"/>
  <c r="W4"/>
  <c r="O4"/>
  <c r="P23" i="39"/>
  <c r="M23"/>
  <c r="S4" i="42"/>
  <c r="E4"/>
  <c r="AE4"/>
  <c r="R4"/>
  <c r="H4"/>
  <c r="N4"/>
  <c r="M4"/>
  <c r="AF4"/>
  <c r="G23" i="39"/>
  <c r="S23"/>
  <c r="Y29" i="40" l="1"/>
  <c r="M29"/>
  <c r="I29"/>
  <c r="AJ14" i="42"/>
  <c r="AF14"/>
  <c r="E14"/>
  <c r="T14"/>
  <c r="N14"/>
  <c r="AD14"/>
  <c r="AA14"/>
  <c r="X14"/>
  <c r="R14"/>
  <c r="L14"/>
  <c r="I14"/>
  <c r="F14"/>
  <c r="Z14"/>
  <c r="V14"/>
  <c r="S14"/>
  <c r="H14"/>
  <c r="AC14"/>
  <c r="W14"/>
  <c r="Q14"/>
  <c r="K14"/>
  <c r="O14"/>
  <c r="AE14"/>
  <c r="AB14"/>
  <c r="Y14"/>
  <c r="U14"/>
  <c r="P14"/>
  <c r="M14"/>
  <c r="J14"/>
  <c r="G14"/>
  <c r="D14"/>
  <c r="C14"/>
  <c r="AG29" i="40"/>
  <c r="AE29"/>
  <c r="U29"/>
  <c r="Q29"/>
  <c r="O29"/>
  <c r="G29"/>
  <c r="W29"/>
  <c r="AI29"/>
  <c r="AC29"/>
  <c r="AA29"/>
  <c r="S29"/>
  <c r="K29"/>
  <c r="AJ29"/>
  <c r="AH29"/>
  <c r="AF29"/>
  <c r="AD29"/>
  <c r="AB29"/>
  <c r="Z29"/>
  <c r="X29"/>
  <c r="V29"/>
  <c r="T29"/>
  <c r="R29"/>
  <c r="P29"/>
  <c r="N29"/>
  <c r="L29"/>
  <c r="J29"/>
  <c r="P28"/>
  <c r="AH28"/>
  <c r="J28"/>
  <c r="G28"/>
  <c r="AE28"/>
  <c r="Y28"/>
  <c r="S28"/>
  <c r="M28"/>
  <c r="AB28"/>
  <c r="V28"/>
  <c r="AK23" i="39"/>
  <c r="E23"/>
  <c r="BA4" i="42"/>
  <c r="AL4"/>
  <c r="AQ4"/>
  <c r="AV4"/>
  <c r="BF4"/>
  <c r="AK4"/>
  <c r="BB4"/>
  <c r="J22" i="39"/>
  <c r="BD4" i="42"/>
  <c r="G22" i="39"/>
  <c r="P22"/>
  <c r="AZ4" i="42"/>
  <c r="AS4"/>
  <c r="V22" i="39"/>
  <c r="BH4" i="42"/>
  <c r="AO4"/>
  <c r="M22" i="39"/>
  <c r="AU4" i="42"/>
  <c r="AB22" i="39"/>
  <c r="AI4" i="42"/>
  <c r="AN4"/>
  <c r="AY4"/>
  <c r="BC4"/>
  <c r="AX4"/>
  <c r="Y22" i="39"/>
  <c r="AR4" i="42"/>
  <c r="AM4"/>
  <c r="AE22" i="39"/>
  <c r="S22"/>
  <c r="BJ4" i="42"/>
  <c r="BK4"/>
  <c r="AP4"/>
  <c r="BL4"/>
  <c r="BG4"/>
  <c r="BE4"/>
  <c r="AH22" i="39"/>
  <c r="AT4" i="42"/>
  <c r="AW4"/>
  <c r="BI4"/>
  <c r="G30" i="40" l="1"/>
  <c r="BA14" i="42"/>
  <c r="AO14"/>
  <c r="AK14"/>
  <c r="BB14"/>
  <c r="AY14"/>
  <c r="AZ14"/>
  <c r="AM14"/>
  <c r="BK14"/>
  <c r="BH14"/>
  <c r="AT14"/>
  <c r="AU14"/>
  <c r="AR14"/>
  <c r="AX14"/>
  <c r="BF14"/>
  <c r="BE14"/>
  <c r="AP14"/>
  <c r="AL14"/>
  <c r="BJ14"/>
  <c r="AN14"/>
  <c r="AV14"/>
  <c r="BD14"/>
  <c r="BL14"/>
  <c r="BC14"/>
  <c r="AQ14"/>
  <c r="AW14"/>
  <c r="BI14"/>
  <c r="BG14"/>
  <c r="AS14"/>
  <c r="AI14"/>
  <c r="AE30" i="40"/>
  <c r="M30"/>
  <c r="S30"/>
  <c r="V30"/>
  <c r="J30"/>
  <c r="AH30"/>
  <c r="P30"/>
  <c r="Y30"/>
  <c r="AB30"/>
  <c r="AK22" i="39"/>
  <c r="E22"/>
  <c r="AH21"/>
  <c r="M21"/>
  <c r="S21"/>
  <c r="P21"/>
  <c r="AB21"/>
  <c r="V21"/>
  <c r="Y21"/>
  <c r="AE21"/>
  <c r="J21"/>
  <c r="G21"/>
  <c r="AK21" l="1"/>
  <c r="E21"/>
  <c r="J20"/>
  <c r="AE20"/>
  <c r="G20"/>
  <c r="P20"/>
  <c r="Y20"/>
  <c r="V20"/>
  <c r="M20"/>
  <c r="AB20"/>
  <c r="S20"/>
  <c r="AH20"/>
  <c r="AK20" l="1"/>
  <c r="E20"/>
  <c r="M19"/>
  <c r="V19"/>
  <c r="G19"/>
  <c r="AB19"/>
  <c r="AE19"/>
  <c r="J19"/>
  <c r="Y19"/>
  <c r="S19"/>
  <c r="AH19"/>
  <c r="P19"/>
  <c r="AK19" l="1"/>
  <c r="E19"/>
  <c r="AE18"/>
  <c r="S18"/>
  <c r="Y18"/>
  <c r="AH18"/>
  <c r="AB18"/>
  <c r="M18"/>
  <c r="P18"/>
  <c r="J18"/>
  <c r="G18"/>
  <c r="V18"/>
  <c r="AK18" l="1"/>
  <c r="E18"/>
  <c r="AB17"/>
  <c r="V17"/>
  <c r="G17"/>
  <c r="S17"/>
  <c r="AE17"/>
  <c r="M17"/>
  <c r="J17"/>
  <c r="AH17"/>
  <c r="P17"/>
  <c r="Y17"/>
  <c r="AK17" l="1"/>
  <c r="E17"/>
  <c r="AH16"/>
  <c r="V16"/>
  <c r="P16"/>
  <c r="AB16"/>
  <c r="Y16"/>
  <c r="J16"/>
  <c r="AE16"/>
  <c r="M16"/>
  <c r="S16"/>
  <c r="G16"/>
  <c r="AK16" l="1"/>
  <c r="E16"/>
  <c r="V15"/>
  <c r="AE15"/>
  <c r="G15"/>
  <c r="P15"/>
  <c r="M15"/>
  <c r="S15"/>
  <c r="AH15"/>
  <c r="Y15"/>
  <c r="J15"/>
  <c r="AB15"/>
  <c r="AK15" l="1"/>
  <c r="E15"/>
  <c r="M14"/>
  <c r="P14"/>
  <c r="S14"/>
  <c r="AB14"/>
  <c r="AE14"/>
  <c r="G14"/>
  <c r="AH14"/>
  <c r="Y14"/>
  <c r="J14"/>
  <c r="V14"/>
  <c r="AK14" l="1"/>
  <c r="E14"/>
  <c r="J13"/>
  <c r="S13"/>
  <c r="AE13"/>
  <c r="Y13"/>
  <c r="AH13"/>
  <c r="G13"/>
  <c r="P13"/>
  <c r="V13"/>
  <c r="M13"/>
  <c r="AB13"/>
  <c r="AK13" l="1"/>
  <c r="E13"/>
  <c r="AE12"/>
  <c r="S12"/>
  <c r="AH12"/>
  <c r="AB12"/>
  <c r="M12"/>
  <c r="Y12"/>
  <c r="V12"/>
  <c r="J12"/>
  <c r="G12"/>
  <c r="P12"/>
  <c r="AK12" l="1"/>
  <c r="E12"/>
  <c r="V11"/>
  <c r="P11"/>
  <c r="M11"/>
  <c r="AE11"/>
  <c r="Y11"/>
  <c r="AH11"/>
  <c r="AB11"/>
  <c r="S11"/>
  <c r="J11"/>
  <c r="G11"/>
  <c r="AK11" l="1"/>
  <c r="E11"/>
  <c r="E10"/>
  <c r="E9"/>
  <c r="V8"/>
  <c r="Y8"/>
  <c r="AB8"/>
  <c r="S8"/>
  <c r="AE8"/>
  <c r="AH8"/>
  <c r="P8"/>
  <c r="G8"/>
  <c r="J8"/>
  <c r="M8"/>
  <c r="G28" l="1"/>
  <c r="AK8"/>
  <c r="AB30" s="1"/>
  <c r="J28"/>
  <c r="M28"/>
  <c r="P28"/>
  <c r="S28"/>
  <c r="S30"/>
  <c r="V28"/>
  <c r="Y30"/>
  <c r="Y28"/>
  <c r="AB28"/>
  <c r="AE28"/>
  <c r="AE30"/>
  <c r="AH28"/>
  <c r="E8"/>
  <c r="E7"/>
  <c r="E6"/>
  <c r="E5"/>
  <c r="E4"/>
  <c r="X11" i="42"/>
  <c r="AE14" i="38"/>
  <c r="Y8"/>
  <c r="M18"/>
  <c r="M22"/>
  <c r="P16"/>
  <c r="Y23"/>
  <c r="Y22"/>
  <c r="Y13"/>
  <c r="J11"/>
  <c r="G17"/>
  <c r="AE22"/>
  <c r="M16"/>
  <c r="P11"/>
  <c r="AB20"/>
  <c r="P12"/>
  <c r="V14"/>
  <c r="AE20"/>
  <c r="AH8"/>
  <c r="J21"/>
  <c r="Y15"/>
  <c r="P13"/>
  <c r="V12"/>
  <c r="AB12"/>
  <c r="O11" i="42"/>
  <c r="AH13" i="38"/>
  <c r="AE17"/>
  <c r="J20"/>
  <c r="AE21"/>
  <c r="V20"/>
  <c r="G21"/>
  <c r="S18"/>
  <c r="AE19"/>
  <c r="S22"/>
  <c r="AU11" i="42"/>
  <c r="Y11" i="38"/>
  <c r="V17"/>
  <c r="G13"/>
  <c r="AH11"/>
  <c r="M15"/>
  <c r="AB13"/>
  <c r="J8"/>
  <c r="P23"/>
  <c r="Y21"/>
  <c r="M19"/>
  <c r="S20"/>
  <c r="AH22"/>
  <c r="G20"/>
  <c r="AB19"/>
  <c r="S14"/>
  <c r="V8"/>
  <c r="V13"/>
  <c r="AB16"/>
  <c r="AH16"/>
  <c r="M14"/>
  <c r="Y20"/>
  <c r="S17"/>
  <c r="S11"/>
  <c r="V22"/>
  <c r="Y16"/>
  <c r="AH20"/>
  <c r="V16"/>
  <c r="P20"/>
  <c r="AD11" i="42"/>
  <c r="S12" i="38"/>
  <c r="J16"/>
  <c r="J13"/>
  <c r="AA11" i="42"/>
  <c r="G23" i="38"/>
  <c r="AB15"/>
  <c r="G12"/>
  <c r="M23"/>
  <c r="BG11" i="42"/>
  <c r="G22" i="38"/>
  <c r="I11" i="42"/>
  <c r="AB23" i="38"/>
  <c r="V18"/>
  <c r="AH23"/>
  <c r="P14"/>
  <c r="P19"/>
  <c r="S13"/>
  <c r="BA11" i="42"/>
  <c r="Y19" i="38"/>
  <c r="AE16"/>
  <c r="AE23"/>
  <c r="AH15"/>
  <c r="S8"/>
  <c r="Y18"/>
  <c r="V11"/>
  <c r="G15"/>
  <c r="BD11" i="42"/>
  <c r="P15" i="38"/>
  <c r="S23"/>
  <c r="AB14"/>
  <c r="S19"/>
  <c r="P8"/>
  <c r="J15"/>
  <c r="G18"/>
  <c r="P17"/>
  <c r="AE12"/>
  <c r="AB8"/>
  <c r="M11"/>
  <c r="AH19"/>
  <c r="J18"/>
  <c r="AE15"/>
  <c r="AE8"/>
  <c r="P18"/>
  <c r="AB17"/>
  <c r="V19"/>
  <c r="G16"/>
  <c r="Y12"/>
  <c r="M12"/>
  <c r="M21"/>
  <c r="AB22"/>
  <c r="AH14"/>
  <c r="S16"/>
  <c r="P22"/>
  <c r="J23"/>
  <c r="C11" i="42"/>
  <c r="U11"/>
  <c r="G14" i="38"/>
  <c r="V23"/>
  <c r="J22"/>
  <c r="AH21"/>
  <c r="G8"/>
  <c r="AB11"/>
  <c r="G19"/>
  <c r="M13"/>
  <c r="V15"/>
  <c r="AH17"/>
  <c r="F11" i="42"/>
  <c r="Y17" i="38"/>
  <c r="G11"/>
  <c r="L11" i="42"/>
  <c r="AB18" i="38"/>
  <c r="P21"/>
  <c r="S15"/>
  <c r="AH12"/>
  <c r="J12"/>
  <c r="AH18"/>
  <c r="AB21"/>
  <c r="M17"/>
  <c r="R11" i="42"/>
  <c r="J19" i="38"/>
  <c r="S21"/>
  <c r="AE11"/>
  <c r="AE13"/>
  <c r="M8"/>
  <c r="Y14"/>
  <c r="J14"/>
  <c r="J17"/>
  <c r="V21"/>
  <c r="M20"/>
  <c r="AE18"/>
  <c r="M30" i="39" l="1"/>
  <c r="G30"/>
  <c r="V30"/>
  <c r="P30"/>
  <c r="J30"/>
  <c r="AH30"/>
  <c r="AK23" i="38"/>
  <c r="E23"/>
  <c r="AO11" i="42"/>
  <c r="AI11"/>
  <c r="AL11"/>
  <c r="AR11"/>
  <c r="AX11"/>
  <c r="BJ11"/>
  <c r="AK22" i="38" l="1"/>
  <c r="E22"/>
  <c r="AK21" l="1"/>
  <c r="E21"/>
  <c r="AK20" l="1"/>
  <c r="E20"/>
  <c r="AK19" l="1"/>
  <c r="E19"/>
  <c r="AK18" l="1"/>
  <c r="E18"/>
  <c r="AK17" l="1"/>
  <c r="E17"/>
  <c r="AK16" l="1"/>
  <c r="E16"/>
  <c r="AK15" l="1"/>
  <c r="E15"/>
  <c r="AK14" l="1"/>
  <c r="E14"/>
  <c r="AK13" l="1"/>
  <c r="E13"/>
  <c r="AK12" l="1"/>
  <c r="E12"/>
  <c r="AK11" l="1"/>
  <c r="E11"/>
  <c r="E10" l="1"/>
  <c r="E9" l="1"/>
  <c r="AK8" l="1"/>
  <c r="E8"/>
  <c r="E7" l="1"/>
  <c r="E6" l="1"/>
  <c r="E5" l="1"/>
  <c r="G28" l="1"/>
  <c r="G30"/>
  <c r="P30"/>
  <c r="J28"/>
  <c r="J30"/>
  <c r="M30"/>
  <c r="M28"/>
  <c r="P28"/>
  <c r="S28"/>
  <c r="S30"/>
  <c r="V28"/>
  <c r="V30"/>
  <c r="Y30"/>
  <c r="Y28"/>
  <c r="AB28"/>
  <c r="AB30"/>
  <c r="AE28"/>
  <c r="AE30"/>
  <c r="AH28"/>
  <c r="AH30"/>
  <c r="E4"/>
  <c r="Z5" i="6"/>
  <c r="AA5"/>
  <c r="AB5"/>
  <c r="AC5"/>
  <c r="AD5"/>
  <c r="Y5"/>
  <c r="O5"/>
  <c r="P5"/>
  <c r="Q5"/>
  <c r="R5"/>
  <c r="S5"/>
  <c r="T5"/>
  <c r="U5"/>
  <c r="V5"/>
  <c r="W5"/>
  <c r="N5"/>
  <c r="D5"/>
  <c r="E5"/>
  <c r="F5"/>
  <c r="G5"/>
  <c r="H5"/>
  <c r="I5"/>
  <c r="J5"/>
  <c r="K5"/>
  <c r="L5"/>
  <c r="C5"/>
  <c r="AX10" i="42"/>
  <c r="AU10"/>
  <c r="AD10"/>
  <c r="I10"/>
  <c r="AI10"/>
  <c r="F10"/>
  <c r="AR10"/>
  <c r="L10"/>
  <c r="AL10"/>
  <c r="AO10"/>
  <c r="BA10"/>
  <c r="BJ10"/>
  <c r="BD10"/>
  <c r="X10"/>
  <c r="U10"/>
  <c r="AA10"/>
  <c r="BG10"/>
  <c r="C10"/>
  <c r="O10"/>
  <c r="R10"/>
  <c r="R7" l="1"/>
  <c r="F7"/>
  <c r="C7"/>
  <c r="AD7"/>
  <c r="AA7"/>
  <c r="X7"/>
  <c r="L7"/>
  <c r="O7"/>
  <c r="U7"/>
  <c r="I7"/>
  <c r="E23" i="34"/>
  <c r="P10" i="37"/>
  <c r="BL10"/>
  <c r="AP10"/>
  <c r="AL10"/>
  <c r="BH10"/>
  <c r="BE10"/>
  <c r="G6" i="34"/>
  <c r="G14"/>
  <c r="BB10" i="37"/>
  <c r="AD10"/>
  <c r="AY10"/>
  <c r="BF10"/>
  <c r="G5" i="34"/>
  <c r="AC10" i="37"/>
  <c r="J10"/>
  <c r="AX10"/>
  <c r="G16" i="34"/>
  <c r="BJ10" i="37"/>
  <c r="G20" i="34"/>
  <c r="AM10" i="37"/>
  <c r="AJ10"/>
  <c r="BI10"/>
  <c r="G12" i="34"/>
  <c r="F10" i="37"/>
  <c r="AF10"/>
  <c r="AK10"/>
  <c r="R10"/>
  <c r="G21" i="34"/>
  <c r="Y10" i="37"/>
  <c r="AQ10"/>
  <c r="AU10"/>
  <c r="O10"/>
  <c r="BC10"/>
  <c r="AI10"/>
  <c r="AE10"/>
  <c r="AR10"/>
  <c r="AS10"/>
  <c r="BD10"/>
  <c r="BG10"/>
  <c r="S10"/>
  <c r="AZ10"/>
  <c r="G17" i="34"/>
  <c r="AV10" i="37"/>
  <c r="M10"/>
  <c r="G22" i="34"/>
  <c r="C10" i="37"/>
  <c r="G19" i="34"/>
  <c r="AB10" i="37"/>
  <c r="Z10"/>
  <c r="G11" i="34"/>
  <c r="X10" i="37"/>
  <c r="G9" i="34"/>
  <c r="G15"/>
  <c r="G23"/>
  <c r="K10" i="37"/>
  <c r="G7" i="34"/>
  <c r="AO10" i="37"/>
  <c r="U10"/>
  <c r="Q10"/>
  <c r="H10"/>
  <c r="G13" i="34"/>
  <c r="AA10" i="37"/>
  <c r="I10"/>
  <c r="AW10"/>
  <c r="N10"/>
  <c r="E10"/>
  <c r="T10"/>
  <c r="G10"/>
  <c r="L10"/>
  <c r="G10" i="34"/>
  <c r="W10" i="37"/>
  <c r="V10"/>
  <c r="BA10"/>
  <c r="D10"/>
  <c r="BK10"/>
  <c r="G8" i="34"/>
  <c r="AT10" i="37"/>
  <c r="AN10"/>
  <c r="G18" i="34"/>
  <c r="AU7" i="42" l="1"/>
  <c r="AR7"/>
  <c r="BA7"/>
  <c r="BD7"/>
  <c r="BJ7"/>
  <c r="AI7"/>
  <c r="BG7"/>
  <c r="AX7"/>
  <c r="AL7"/>
  <c r="AO7"/>
  <c r="R11" i="37"/>
  <c r="F11"/>
  <c r="AA11"/>
  <c r="U11"/>
  <c r="X11"/>
  <c r="C11"/>
  <c r="I11"/>
  <c r="O11"/>
  <c r="L11"/>
  <c r="AD11"/>
  <c r="AL11"/>
  <c r="AU11"/>
  <c r="AR11"/>
  <c r="BA11"/>
  <c r="BD11"/>
  <c r="BJ11"/>
  <c r="AI11"/>
  <c r="BG11"/>
  <c r="AX11"/>
  <c r="AO11"/>
  <c r="E22" i="34"/>
  <c r="E21" l="1"/>
  <c r="E20" l="1"/>
  <c r="E19" l="1"/>
  <c r="E18" l="1"/>
  <c r="E17" l="1"/>
  <c r="E16" l="1"/>
  <c r="E15" l="1"/>
  <c r="E14" l="1"/>
  <c r="AK13" l="1"/>
  <c r="E13"/>
  <c r="AK12" l="1"/>
  <c r="E12"/>
  <c r="AK11" l="1"/>
  <c r="E11"/>
  <c r="AK10" l="1"/>
  <c r="E10"/>
  <c r="AK9" l="1"/>
  <c r="E9"/>
  <c r="AK8" l="1"/>
  <c r="E8"/>
  <c r="AK7" l="1"/>
  <c r="E7"/>
  <c r="AK6" l="1"/>
  <c r="E6"/>
  <c r="AK5" l="1"/>
  <c r="E5"/>
  <c r="G4"/>
  <c r="AK4" l="1"/>
  <c r="E4"/>
  <c r="N22" i="29"/>
  <c r="G12"/>
  <c r="S5" i="31"/>
  <c r="J15" i="29"/>
  <c r="T12"/>
  <c r="AF13"/>
  <c r="L8"/>
  <c r="O20"/>
  <c r="Q17"/>
  <c r="M23"/>
  <c r="T10"/>
  <c r="K14"/>
  <c r="Y8"/>
  <c r="G19"/>
  <c r="U12"/>
  <c r="M6"/>
  <c r="T11"/>
  <c r="AC11"/>
  <c r="AE12"/>
  <c r="AB12"/>
  <c r="R7"/>
  <c r="K16"/>
  <c r="K10"/>
  <c r="M5"/>
  <c r="N17"/>
  <c r="J14"/>
  <c r="W5"/>
  <c r="P22"/>
  <c r="T16"/>
  <c r="N21"/>
  <c r="Y12"/>
  <c r="M18"/>
  <c r="O23"/>
  <c r="W7"/>
  <c r="AD9"/>
  <c r="W12"/>
  <c r="T6"/>
  <c r="L13"/>
  <c r="P4"/>
  <c r="Q7"/>
  <c r="T15"/>
  <c r="J14" i="31"/>
  <c r="J11" i="29"/>
  <c r="N13"/>
  <c r="G7"/>
  <c r="N19"/>
  <c r="X5"/>
  <c r="H14"/>
  <c r="G18"/>
  <c r="M11"/>
  <c r="X7"/>
  <c r="J18" i="31"/>
  <c r="M12" i="29"/>
  <c r="AH5"/>
  <c r="J23" i="31"/>
  <c r="L18" i="29"/>
  <c r="T23"/>
  <c r="P17"/>
  <c r="L11"/>
  <c r="M4" i="31"/>
  <c r="S21" i="29"/>
  <c r="V11"/>
  <c r="V5"/>
  <c r="I15"/>
  <c r="AG7"/>
  <c r="N16"/>
  <c r="Y6"/>
  <c r="G5" i="31"/>
  <c r="K11" i="29"/>
  <c r="AG4"/>
  <c r="R6"/>
  <c r="Y7"/>
  <c r="H23"/>
  <c r="G4"/>
  <c r="C15" i="37"/>
  <c r="AH4" i="31"/>
  <c r="X8" i="29"/>
  <c r="S6" i="31"/>
  <c r="H19" i="29"/>
  <c r="N18"/>
  <c r="AA8"/>
  <c r="M10"/>
  <c r="AB6" i="31"/>
  <c r="Z11" i="29"/>
  <c r="P19"/>
  <c r="K9"/>
  <c r="R18"/>
  <c r="K21"/>
  <c r="Q18"/>
  <c r="J15" i="31"/>
  <c r="M14" i="29"/>
  <c r="J5" i="31"/>
  <c r="W10" i="29"/>
  <c r="G15"/>
  <c r="AF12"/>
  <c r="M5" i="31"/>
  <c r="J8" i="29"/>
  <c r="AH11"/>
  <c r="J19"/>
  <c r="N10"/>
  <c r="O15" i="37"/>
  <c r="AB9" i="29"/>
  <c r="W9"/>
  <c r="AC12"/>
  <c r="S19"/>
  <c r="I6"/>
  <c r="S5"/>
  <c r="J4"/>
  <c r="AG5"/>
  <c r="AJ5"/>
  <c r="P13"/>
  <c r="J21"/>
  <c r="S4"/>
  <c r="J9" i="31"/>
  <c r="U11" i="29"/>
  <c r="L6"/>
  <c r="AF10"/>
  <c r="AD10"/>
  <c r="AB10"/>
  <c r="BJ15" i="37"/>
  <c r="K20" i="29"/>
  <c r="Y10"/>
  <c r="Z5"/>
  <c r="BA15" i="37"/>
  <c r="J5" i="29"/>
  <c r="Q13"/>
  <c r="G11"/>
  <c r="K23"/>
  <c r="AF7"/>
  <c r="N9"/>
  <c r="S18"/>
  <c r="AI4"/>
  <c r="M8"/>
  <c r="J16"/>
  <c r="AB11"/>
  <c r="H12"/>
  <c r="L16"/>
  <c r="R16"/>
  <c r="AI13"/>
  <c r="AG6"/>
  <c r="AE13"/>
  <c r="N11"/>
  <c r="H15"/>
  <c r="U7"/>
  <c r="U4"/>
  <c r="O15"/>
  <c r="AC9"/>
  <c r="G14"/>
  <c r="W11"/>
  <c r="Y6" i="31"/>
  <c r="M19" i="29"/>
  <c r="G13"/>
  <c r="L15" i="37"/>
  <c r="J9" i="29"/>
  <c r="AG11"/>
  <c r="AD13"/>
  <c r="AA15" i="37"/>
  <c r="I4" i="29"/>
  <c r="T22"/>
  <c r="BD15" i="37"/>
  <c r="AE5" i="29"/>
  <c r="AF5"/>
  <c r="P18"/>
  <c r="K6"/>
  <c r="L10"/>
  <c r="H6"/>
  <c r="N23"/>
  <c r="M16"/>
  <c r="AB4" i="31"/>
  <c r="G16" i="29"/>
  <c r="H17"/>
  <c r="AA6"/>
  <c r="X10"/>
  <c r="AC5"/>
  <c r="Z6"/>
  <c r="J20"/>
  <c r="L7"/>
  <c r="AJ6"/>
  <c r="X6"/>
  <c r="L23"/>
  <c r="S6"/>
  <c r="AC4"/>
  <c r="AJ4"/>
  <c r="G8"/>
  <c r="L20"/>
  <c r="I16"/>
  <c r="J11" i="31"/>
  <c r="T7" i="29"/>
  <c r="AD5"/>
  <c r="J7" i="31"/>
  <c r="J17"/>
  <c r="N20" i="29"/>
  <c r="J22"/>
  <c r="AH10"/>
  <c r="S23"/>
  <c r="N8"/>
  <c r="M15"/>
  <c r="G23"/>
  <c r="I19"/>
  <c r="G5"/>
  <c r="H13"/>
  <c r="T4"/>
  <c r="I18"/>
  <c r="R20"/>
  <c r="G20"/>
  <c r="P14"/>
  <c r="R8"/>
  <c r="P20"/>
  <c r="AE11"/>
  <c r="O18"/>
  <c r="P4" i="31"/>
  <c r="AI7" i="29"/>
  <c r="O19"/>
  <c r="J16" i="31"/>
  <c r="AD11" i="29"/>
  <c r="J20" i="31"/>
  <c r="V10" i="29"/>
  <c r="X12"/>
  <c r="Y13"/>
  <c r="Z4"/>
  <c r="G21"/>
  <c r="J23"/>
  <c r="AI10"/>
  <c r="W8"/>
  <c r="AI15" i="37"/>
  <c r="K8" i="29"/>
  <c r="T18"/>
  <c r="S14"/>
  <c r="S13"/>
  <c r="N12"/>
  <c r="R19"/>
  <c r="AG8"/>
  <c r="AB7"/>
  <c r="P12"/>
  <c r="T5"/>
  <c r="AR15" i="37"/>
  <c r="M20" i="29"/>
  <c r="S8"/>
  <c r="T13"/>
  <c r="M22"/>
  <c r="I22"/>
  <c r="S15"/>
  <c r="H9"/>
  <c r="J19" i="31"/>
  <c r="Z10" i="29"/>
  <c r="K19"/>
  <c r="V6"/>
  <c r="F15" i="37"/>
  <c r="X11" i="29"/>
  <c r="AG12"/>
  <c r="T19"/>
  <c r="T14"/>
  <c r="Q6"/>
  <c r="H8"/>
  <c r="H21"/>
  <c r="N5"/>
  <c r="P16"/>
  <c r="K17"/>
  <c r="R14"/>
  <c r="AH8"/>
  <c r="Q21"/>
  <c r="R9"/>
  <c r="H22"/>
  <c r="AE10"/>
  <c r="AA12"/>
  <c r="Q14"/>
  <c r="V4" i="31"/>
  <c r="H10" i="29"/>
  <c r="AG9"/>
  <c r="U13"/>
  <c r="V12"/>
  <c r="J21" i="31"/>
  <c r="J12" i="29"/>
  <c r="O16"/>
  <c r="V4"/>
  <c r="Q4"/>
  <c r="AF11"/>
  <c r="M9"/>
  <c r="G6"/>
  <c r="AD6"/>
  <c r="R5"/>
  <c r="AI6"/>
  <c r="AI9"/>
  <c r="O5"/>
  <c r="I13"/>
  <c r="G4" i="31"/>
  <c r="S20" i="29"/>
  <c r="Q15"/>
  <c r="P11"/>
  <c r="H7"/>
  <c r="V5" i="31"/>
  <c r="AL15" i="37"/>
  <c r="O17" i="29"/>
  <c r="AJ9"/>
  <c r="AC7"/>
  <c r="T20"/>
  <c r="J7"/>
  <c r="H5"/>
  <c r="Y9"/>
  <c r="AI8"/>
  <c r="X13"/>
  <c r="Z7"/>
  <c r="BG15" i="37"/>
  <c r="O12" i="29"/>
  <c r="M7"/>
  <c r="Y11"/>
  <c r="L15"/>
  <c r="AG10"/>
  <c r="O14"/>
  <c r="K12"/>
  <c r="W13"/>
  <c r="L5"/>
  <c r="S17"/>
  <c r="P5"/>
  <c r="AJ12"/>
  <c r="AI12"/>
  <c r="AH6" i="31"/>
  <c r="H11" i="29"/>
  <c r="K15"/>
  <c r="S4" i="31"/>
  <c r="V6"/>
  <c r="T9" i="29"/>
  <c r="AJ10"/>
  <c r="I15" i="37"/>
  <c r="N4" i="29"/>
  <c r="S22"/>
  <c r="AD7"/>
  <c r="R15"/>
  <c r="J12" i="31"/>
  <c r="P8" i="29"/>
  <c r="AA13"/>
  <c r="AH7"/>
  <c r="O7"/>
  <c r="P10"/>
  <c r="M4"/>
  <c r="R22"/>
  <c r="P7"/>
  <c r="V9"/>
  <c r="J18"/>
  <c r="W4"/>
  <c r="J10"/>
  <c r="I20"/>
  <c r="V8"/>
  <c r="AA7"/>
  <c r="L17"/>
  <c r="N7"/>
  <c r="I11"/>
  <c r="AF4"/>
  <c r="AI5"/>
  <c r="Q12"/>
  <c r="Q23"/>
  <c r="AB5" i="31"/>
  <c r="T17" i="29"/>
  <c r="AA9"/>
  <c r="I21"/>
  <c r="H4"/>
  <c r="N6"/>
  <c r="S9"/>
  <c r="AJ8"/>
  <c r="AH13"/>
  <c r="M21"/>
  <c r="V13"/>
  <c r="J4" i="31"/>
  <c r="K22" i="29"/>
  <c r="G22"/>
  <c r="L4"/>
  <c r="AB8"/>
  <c r="AF8"/>
  <c r="U10"/>
  <c r="AB5"/>
  <c r="I23"/>
  <c r="R12"/>
  <c r="R21"/>
  <c r="AF6"/>
  <c r="S12"/>
  <c r="N15"/>
  <c r="AB4"/>
  <c r="T8"/>
  <c r="V7"/>
  <c r="AC10"/>
  <c r="J10" i="31"/>
  <c r="J17" i="29"/>
  <c r="N14"/>
  <c r="Z9"/>
  <c r="I5"/>
  <c r="S16"/>
  <c r="AH9"/>
  <c r="O4"/>
  <c r="O6"/>
  <c r="R10"/>
  <c r="P21"/>
  <c r="U6"/>
  <c r="AF9"/>
  <c r="Z12"/>
  <c r="Y5" i="31"/>
  <c r="AA5" i="29"/>
  <c r="AH4"/>
  <c r="Z8"/>
  <c r="Q11"/>
  <c r="L14"/>
  <c r="O8"/>
  <c r="R11"/>
  <c r="U9"/>
  <c r="P23"/>
  <c r="X9"/>
  <c r="AC13"/>
  <c r="M6" i="31"/>
  <c r="AE4"/>
  <c r="G9" i="29"/>
  <c r="AJ7"/>
  <c r="S7"/>
  <c r="L22"/>
  <c r="K4"/>
  <c r="J8" i="31"/>
  <c r="G10" i="29"/>
  <c r="L21"/>
  <c r="AD15" i="37"/>
  <c r="AJ11" i="29"/>
  <c r="AD12"/>
  <c r="P6"/>
  <c r="AH12"/>
  <c r="J13"/>
  <c r="O22"/>
  <c r="AB13"/>
  <c r="I12"/>
  <c r="L19"/>
  <c r="Y5"/>
  <c r="Q10"/>
  <c r="AE5" i="31"/>
  <c r="O21" i="29"/>
  <c r="AE4"/>
  <c r="I14"/>
  <c r="J22" i="31"/>
  <c r="K7" i="29"/>
  <c r="H16"/>
  <c r="AB6"/>
  <c r="K5"/>
  <c r="Z13"/>
  <c r="AX15" i="37"/>
  <c r="AA11" i="29"/>
  <c r="AC6"/>
  <c r="AO15" i="37"/>
  <c r="P6" i="31"/>
  <c r="I17" i="29"/>
  <c r="S10"/>
  <c r="Q8"/>
  <c r="AE8"/>
  <c r="K13"/>
  <c r="W6"/>
  <c r="Y4" i="31"/>
  <c r="T21" i="29"/>
  <c r="S11"/>
  <c r="AE9"/>
  <c r="U15" i="37"/>
  <c r="AH6" i="29"/>
  <c r="AE7"/>
  <c r="X15" i="37"/>
  <c r="G17" i="29"/>
  <c r="R23"/>
  <c r="Q9"/>
  <c r="Q22"/>
  <c r="G6" i="31"/>
  <c r="AI11" i="29"/>
  <c r="AE6" i="31"/>
  <c r="P9" i="29"/>
  <c r="J6"/>
  <c r="AC8"/>
  <c r="R17"/>
  <c r="M17"/>
  <c r="Q20"/>
  <c r="U5"/>
  <c r="L9"/>
  <c r="AH5" i="31"/>
  <c r="Q5" i="29"/>
  <c r="H18"/>
  <c r="O13"/>
  <c r="AU15" i="37"/>
  <c r="X4" i="29"/>
  <c r="R13"/>
  <c r="AA10"/>
  <c r="H20"/>
  <c r="AG13"/>
  <c r="AE6"/>
  <c r="R4"/>
  <c r="AD8"/>
  <c r="P5" i="31"/>
  <c r="Y4" i="29"/>
  <c r="AA4"/>
  <c r="P15"/>
  <c r="J13" i="31"/>
  <c r="U8" i="29"/>
  <c r="AD4"/>
  <c r="R15" i="37"/>
  <c r="Q19" i="29"/>
  <c r="Q16"/>
  <c r="J6" i="31"/>
  <c r="M13" i="29"/>
  <c r="K18"/>
  <c r="AI27" l="1"/>
  <c r="AE27"/>
  <c r="AA27"/>
  <c r="W27"/>
  <c r="S27"/>
  <c r="O27"/>
  <c r="K27"/>
  <c r="AJ27"/>
  <c r="X27"/>
  <c r="P27"/>
  <c r="L27"/>
  <c r="H27"/>
  <c r="AK12"/>
  <c r="AK10"/>
  <c r="AK8"/>
  <c r="AK6"/>
  <c r="AK22"/>
  <c r="AF27"/>
  <c r="T27"/>
  <c r="AG27"/>
  <c r="AC27"/>
  <c r="Y27"/>
  <c r="U27"/>
  <c r="Q27"/>
  <c r="M27"/>
  <c r="I27"/>
  <c r="AK14"/>
  <c r="AB27"/>
  <c r="G27"/>
  <c r="AK4"/>
  <c r="AH27"/>
  <c r="AD27"/>
  <c r="Z27"/>
  <c r="V27"/>
  <c r="R27"/>
  <c r="N27"/>
  <c r="J27"/>
  <c r="AK13"/>
  <c r="AK11"/>
  <c r="AK9"/>
  <c r="AK7"/>
  <c r="AK5"/>
  <c r="AK23"/>
  <c r="G28" i="31"/>
  <c r="Y28"/>
  <c r="M28"/>
  <c r="AK21" i="29"/>
  <c r="AK19"/>
  <c r="AK17"/>
  <c r="AK15"/>
  <c r="AB28" i="31"/>
  <c r="P28"/>
  <c r="AE28"/>
  <c r="S28"/>
  <c r="AK20" i="29"/>
  <c r="AK18"/>
  <c r="AK16"/>
  <c r="AH28" i="31"/>
  <c r="V28"/>
  <c r="J28"/>
  <c r="M4" i="37"/>
  <c r="X4"/>
  <c r="W4"/>
  <c r="I4"/>
  <c r="Z4"/>
  <c r="AA14"/>
  <c r="F4"/>
  <c r="L4"/>
  <c r="V4"/>
  <c r="O14"/>
  <c r="R4"/>
  <c r="AB4"/>
  <c r="Q4"/>
  <c r="AE4"/>
  <c r="K4"/>
  <c r="AC4"/>
  <c r="G4"/>
  <c r="U14"/>
  <c r="AA4"/>
  <c r="O4"/>
  <c r="Y4"/>
  <c r="I14"/>
  <c r="C4"/>
  <c r="R14"/>
  <c r="L14"/>
  <c r="E4"/>
  <c r="D4"/>
  <c r="T4"/>
  <c r="U4"/>
  <c r="J4"/>
  <c r="F14"/>
  <c r="N4"/>
  <c r="AF4"/>
  <c r="AD4"/>
  <c r="AD14"/>
  <c r="P4"/>
  <c r="H4"/>
  <c r="C14"/>
  <c r="X14"/>
  <c r="S4"/>
  <c r="O15" i="42" l="1"/>
  <c r="R15"/>
  <c r="X15"/>
  <c r="U15"/>
  <c r="AA15"/>
  <c r="AD15"/>
  <c r="C15"/>
  <c r="F15"/>
  <c r="L15"/>
  <c r="I15"/>
  <c r="AA19" i="37"/>
  <c r="F5"/>
  <c r="C5"/>
  <c r="I5"/>
  <c r="O5"/>
  <c r="AD19"/>
  <c r="O19"/>
  <c r="C19"/>
  <c r="R5"/>
  <c r="U5"/>
  <c r="L5"/>
  <c r="AA5"/>
  <c r="R19"/>
  <c r="X19"/>
  <c r="U19"/>
  <c r="AD5"/>
  <c r="F19"/>
  <c r="L19"/>
  <c r="I19"/>
  <c r="X5"/>
  <c r="AK4" i="31"/>
  <c r="AK13"/>
  <c r="AK12"/>
  <c r="AK11"/>
  <c r="AK10"/>
  <c r="AK9"/>
  <c r="AK8"/>
  <c r="AK7"/>
  <c r="AK6"/>
  <c r="AK5"/>
  <c r="AK14"/>
  <c r="AK15"/>
  <c r="AK23"/>
  <c r="AK22"/>
  <c r="AK21"/>
  <c r="AK20"/>
  <c r="AK19"/>
  <c r="AK18"/>
  <c r="AK17"/>
  <c r="AK16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K6" i="37"/>
  <c r="AK6"/>
  <c r="AS6"/>
  <c r="AZ6"/>
  <c r="AT6"/>
  <c r="AV6"/>
  <c r="BE6"/>
  <c r="BB6"/>
  <c r="AM6"/>
  <c r="BG6"/>
  <c r="BI6"/>
  <c r="AO6"/>
  <c r="AR6"/>
  <c r="BC6"/>
  <c r="AY6"/>
  <c r="BH6"/>
  <c r="AN6"/>
  <c r="BD6"/>
  <c r="BA6"/>
  <c r="BL6"/>
  <c r="BF6"/>
  <c r="AW6"/>
  <c r="AI6"/>
  <c r="AJ6"/>
  <c r="AX6"/>
  <c r="BJ6"/>
  <c r="AP6"/>
  <c r="AQ6"/>
  <c r="AL6"/>
  <c r="AU6"/>
  <c r="BA7" l="1"/>
  <c r="BD7"/>
  <c r="BG7"/>
  <c r="BJ7"/>
  <c r="AO7"/>
  <c r="AR7"/>
  <c r="AU7"/>
  <c r="AL7"/>
  <c r="AX7"/>
  <c r="AI7"/>
  <c r="G30" i="31"/>
  <c r="Y30"/>
  <c r="M30"/>
  <c r="AB30"/>
  <c r="P30"/>
  <c r="AE30"/>
  <c r="S30"/>
  <c r="AH30"/>
  <c r="V30"/>
  <c r="J30"/>
  <c r="E4"/>
  <c r="BA14" i="37"/>
  <c r="BD14"/>
  <c r="AR14"/>
  <c r="BJ14"/>
  <c r="AU14"/>
  <c r="BG14"/>
  <c r="AO14"/>
  <c r="AI14"/>
  <c r="AX14"/>
  <c r="AL14"/>
  <c r="AX15" i="42" l="1"/>
  <c r="AL15"/>
  <c r="BG15"/>
  <c r="BA15"/>
  <c r="AR15"/>
  <c r="AU15"/>
  <c r="AO15"/>
  <c r="AI15"/>
  <c r="BJ15"/>
  <c r="BD15"/>
  <c r="AI19" i="37"/>
  <c r="AL19"/>
  <c r="AX19"/>
  <c r="BA19"/>
  <c r="AU19"/>
  <c r="AO19"/>
  <c r="AR19"/>
  <c r="BG19"/>
  <c r="BJ19"/>
  <c r="BD19"/>
  <c r="W6"/>
  <c r="P6"/>
  <c r="G6"/>
  <c r="C6"/>
  <c r="J6"/>
  <c r="F6"/>
  <c r="V6"/>
  <c r="S6"/>
  <c r="H6"/>
  <c r="U6"/>
  <c r="Q6"/>
  <c r="AF6"/>
  <c r="N6"/>
  <c r="AD6"/>
  <c r="AA6"/>
  <c r="Y6"/>
  <c r="AB6"/>
  <c r="E6"/>
  <c r="M6"/>
  <c r="K6"/>
  <c r="AE6"/>
  <c r="Z6"/>
  <c r="X6"/>
  <c r="I6"/>
  <c r="R6"/>
  <c r="L6"/>
  <c r="D6"/>
  <c r="O6"/>
  <c r="AC6"/>
  <c r="T6"/>
  <c r="O7" l="1"/>
  <c r="L7"/>
  <c r="R7"/>
  <c r="AA7"/>
  <c r="X7"/>
  <c r="I7"/>
  <c r="U7"/>
  <c r="F7"/>
  <c r="AD7"/>
  <c r="C7"/>
  <c r="E23" i="29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AG29" l="1"/>
  <c r="AC29"/>
  <c r="Y29"/>
  <c r="U29"/>
  <c r="Q29"/>
  <c r="M29"/>
  <c r="I29"/>
  <c r="AH29"/>
  <c r="AD29"/>
  <c r="Z29"/>
  <c r="V29"/>
  <c r="R29"/>
  <c r="N29"/>
  <c r="J29"/>
  <c r="AI29"/>
  <c r="AE29"/>
  <c r="AA29"/>
  <c r="W29"/>
  <c r="S29"/>
  <c r="O29"/>
  <c r="K29"/>
  <c r="AJ29"/>
  <c r="AF29"/>
  <c r="AB29"/>
  <c r="X29"/>
  <c r="T29"/>
  <c r="P29"/>
  <c r="L29"/>
  <c r="H29"/>
  <c r="G29"/>
  <c r="AB28"/>
  <c r="P28"/>
  <c r="S28"/>
  <c r="AE28"/>
  <c r="V28"/>
  <c r="AH28"/>
  <c r="M28"/>
  <c r="Y28"/>
  <c r="J28"/>
  <c r="G28"/>
  <c r="E3" i="25"/>
  <c r="J29" s="1"/>
  <c r="E4"/>
  <c r="E5"/>
  <c r="E6"/>
  <c r="E7"/>
  <c r="E8"/>
  <c r="E9"/>
  <c r="E10"/>
  <c r="E11"/>
  <c r="E12"/>
  <c r="P28"/>
  <c r="R28"/>
  <c r="T28"/>
  <c r="V28"/>
  <c r="X28"/>
  <c r="Z28"/>
  <c r="AB28"/>
  <c r="N28"/>
  <c r="G27"/>
  <c r="H27"/>
  <c r="I27"/>
  <c r="J27"/>
  <c r="K27"/>
  <c r="L27"/>
  <c r="M27"/>
  <c r="O27"/>
  <c r="Q27"/>
  <c r="S27"/>
  <c r="U27"/>
  <c r="W27"/>
  <c r="Y27"/>
  <c r="AA27"/>
  <c r="F27"/>
  <c r="P26"/>
  <c r="R26"/>
  <c r="T26"/>
  <c r="V26"/>
  <c r="X26"/>
  <c r="Z26"/>
  <c r="AB26"/>
  <c r="N26"/>
  <c r="G25"/>
  <c r="H25"/>
  <c r="I25"/>
  <c r="J25"/>
  <c r="K25"/>
  <c r="L25"/>
  <c r="M25"/>
  <c r="O25"/>
  <c r="Q25"/>
  <c r="S25"/>
  <c r="U25"/>
  <c r="W25"/>
  <c r="Y25"/>
  <c r="AA25"/>
  <c r="F25"/>
  <c r="R30"/>
  <c r="K29"/>
  <c r="Q29"/>
  <c r="Y29"/>
  <c r="AC9"/>
  <c r="AC4"/>
  <c r="AC5"/>
  <c r="AC6"/>
  <c r="AC7"/>
  <c r="AD7"/>
  <c r="AC8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C25" s="1"/>
  <c r="AD19"/>
  <c r="AD28" s="1"/>
  <c r="AC20"/>
  <c r="AD20"/>
  <c r="AD26" s="1"/>
  <c r="AC21"/>
  <c r="AD21"/>
  <c r="AC22"/>
  <c r="AD22"/>
  <c r="AC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F23"/>
  <c r="E25" i="17"/>
  <c r="E24"/>
  <c r="E23"/>
  <c r="E22"/>
  <c r="E21"/>
  <c r="E20"/>
  <c r="E19"/>
  <c r="E18"/>
  <c r="E17"/>
  <c r="E16"/>
  <c r="E12"/>
  <c r="E11"/>
  <c r="E10"/>
  <c r="E9"/>
  <c r="E8"/>
  <c r="E7"/>
  <c r="E6"/>
  <c r="E5"/>
  <c r="E4"/>
  <c r="E3"/>
  <c r="E22" i="25"/>
  <c r="E21"/>
  <c r="E20"/>
  <c r="E19"/>
  <c r="E18"/>
  <c r="E17"/>
  <c r="E16"/>
  <c r="E15"/>
  <c r="E14"/>
  <c r="E13"/>
  <c r="T8" i="17"/>
  <c r="S17"/>
  <c r="M7"/>
  <c r="V8"/>
  <c r="T24"/>
  <c r="M12"/>
  <c r="T23"/>
  <c r="F19"/>
  <c r="U19"/>
  <c r="G21"/>
  <c r="M10"/>
  <c r="Q17"/>
  <c r="AW4" i="37"/>
  <c r="F18" i="17"/>
  <c r="F12"/>
  <c r="R20"/>
  <c r="AU4" i="37"/>
  <c r="F6" i="17"/>
  <c r="N21"/>
  <c r="G11"/>
  <c r="BI4" i="37"/>
  <c r="R9" i="17"/>
  <c r="G10"/>
  <c r="R7"/>
  <c r="N25"/>
  <c r="V16"/>
  <c r="M11"/>
  <c r="T10"/>
  <c r="U10"/>
  <c r="T5"/>
  <c r="S11"/>
  <c r="G12"/>
  <c r="T21"/>
  <c r="N24"/>
  <c r="AR4" i="37"/>
  <c r="Q22" i="17"/>
  <c r="V6"/>
  <c r="F3"/>
  <c r="U9"/>
  <c r="N10"/>
  <c r="G24"/>
  <c r="R18"/>
  <c r="F7"/>
  <c r="U8"/>
  <c r="BG4" i="37"/>
  <c r="S16" i="17"/>
  <c r="H4"/>
  <c r="Q18"/>
  <c r="M21"/>
  <c r="L24"/>
  <c r="AM4" i="37"/>
  <c r="Q19" i="17"/>
  <c r="T12"/>
  <c r="S21"/>
  <c r="Q25"/>
  <c r="V22"/>
  <c r="S8"/>
  <c r="AV4" i="37"/>
  <c r="N6" i="17"/>
  <c r="AI4" i="37"/>
  <c r="BA4"/>
  <c r="G22" i="17"/>
  <c r="L8"/>
  <c r="V24"/>
  <c r="R12"/>
  <c r="L7"/>
  <c r="U7"/>
  <c r="V11"/>
  <c r="R5"/>
  <c r="U6"/>
  <c r="AN4" i="37"/>
  <c r="L20" i="17"/>
  <c r="R3"/>
  <c r="M22"/>
  <c r="R4"/>
  <c r="M19"/>
  <c r="V7"/>
  <c r="N17"/>
  <c r="BJ4" i="37"/>
  <c r="V9" i="17"/>
  <c r="G5"/>
  <c r="Q23"/>
  <c r="U24"/>
  <c r="Q7"/>
  <c r="L12"/>
  <c r="Q16"/>
  <c r="T7"/>
  <c r="R21"/>
  <c r="L5"/>
  <c r="T3"/>
  <c r="V17"/>
  <c r="T16"/>
  <c r="L9"/>
  <c r="U16"/>
  <c r="T9"/>
  <c r="F4"/>
  <c r="G8"/>
  <c r="AT4" i="37"/>
  <c r="V3" i="17"/>
  <c r="F9"/>
  <c r="AQ4" i="37"/>
  <c r="N4" i="17"/>
  <c r="V18"/>
  <c r="M18"/>
  <c r="N7"/>
  <c r="T18"/>
  <c r="S20"/>
  <c r="U22"/>
  <c r="T11"/>
  <c r="S12"/>
  <c r="U4"/>
  <c r="BC4" i="37"/>
  <c r="F21" i="17"/>
  <c r="T17"/>
  <c r="N9"/>
  <c r="G3"/>
  <c r="BK4" i="37"/>
  <c r="S7" i="17"/>
  <c r="R11"/>
  <c r="N22"/>
  <c r="R17"/>
  <c r="R8"/>
  <c r="M8"/>
  <c r="G4"/>
  <c r="S4"/>
  <c r="U20"/>
  <c r="AZ4" i="37"/>
  <c r="L6" i="17"/>
  <c r="AX4" i="37"/>
  <c r="G23" i="17"/>
  <c r="N3"/>
  <c r="M3"/>
  <c r="G25"/>
  <c r="S24"/>
  <c r="Q10"/>
  <c r="L10"/>
  <c r="F10"/>
  <c r="L21"/>
  <c r="R10"/>
  <c r="U21"/>
  <c r="V19"/>
  <c r="F23"/>
  <c r="Q24"/>
  <c r="F20"/>
  <c r="G9"/>
  <c r="L11"/>
  <c r="G16"/>
  <c r="F22"/>
  <c r="S3"/>
  <c r="Q6"/>
  <c r="M17"/>
  <c r="AS4" i="37"/>
  <c r="G18" i="17"/>
  <c r="L25"/>
  <c r="F24"/>
  <c r="S18"/>
  <c r="N23"/>
  <c r="Q12"/>
  <c r="L4"/>
  <c r="R24"/>
  <c r="T22"/>
  <c r="F5"/>
  <c r="BB4" i="37"/>
  <c r="M9" i="17"/>
  <c r="L19"/>
  <c r="V21"/>
  <c r="F8"/>
  <c r="F16"/>
  <c r="N8"/>
  <c r="S10"/>
  <c r="M6"/>
  <c r="R16"/>
  <c r="V25"/>
  <c r="R23"/>
  <c r="R19"/>
  <c r="T20"/>
  <c r="S25"/>
  <c r="N12"/>
  <c r="R6"/>
  <c r="U18"/>
  <c r="S5"/>
  <c r="Q21"/>
  <c r="T6"/>
  <c r="V23"/>
  <c r="Q11"/>
  <c r="T25"/>
  <c r="S19"/>
  <c r="M24"/>
  <c r="Q8"/>
  <c r="V5"/>
  <c r="F17"/>
  <c r="N20"/>
  <c r="BF4" i="37"/>
  <c r="M4" i="17"/>
  <c r="M5"/>
  <c r="T4"/>
  <c r="Q3"/>
  <c r="BL4" i="37"/>
  <c r="N16" i="17"/>
  <c r="F25"/>
  <c r="S23"/>
  <c r="R22"/>
  <c r="G7"/>
  <c r="L18"/>
  <c r="N11"/>
  <c r="V20"/>
  <c r="M25"/>
  <c r="AY4" i="37"/>
  <c r="AK4"/>
  <c r="U25" i="17"/>
  <c r="U11"/>
  <c r="V4"/>
  <c r="N18"/>
  <c r="L22"/>
  <c r="U23"/>
  <c r="U17"/>
  <c r="U3"/>
  <c r="L16"/>
  <c r="BD4" i="37"/>
  <c r="F11" i="17"/>
  <c r="G6"/>
  <c r="M16"/>
  <c r="R25"/>
  <c r="S6"/>
  <c r="L23"/>
  <c r="G17"/>
  <c r="AL4" i="37"/>
  <c r="S9" i="17"/>
  <c r="V12"/>
  <c r="S22"/>
  <c r="AP4" i="37"/>
  <c r="Q4" i="17"/>
  <c r="BH4" i="37"/>
  <c r="M20" i="17"/>
  <c r="M23"/>
  <c r="Q20"/>
  <c r="N5"/>
  <c r="V10"/>
  <c r="G19"/>
  <c r="AO4" i="37"/>
  <c r="U5" i="17"/>
  <c r="U12"/>
  <c r="Q5"/>
  <c r="L17"/>
  <c r="G20"/>
  <c r="T19"/>
  <c r="AJ4" i="37"/>
  <c r="Q9" i="17"/>
  <c r="N19"/>
  <c r="BE4" i="37"/>
  <c r="AC27" i="25" l="1"/>
  <c r="AL5" i="37"/>
  <c r="AO5"/>
  <c r="AR5"/>
  <c r="AU5"/>
  <c r="AX5"/>
  <c r="BA5"/>
  <c r="BD5"/>
  <c r="BG5"/>
  <c r="BJ5"/>
  <c r="AI5"/>
  <c r="G30" i="29"/>
  <c r="J30"/>
  <c r="M30"/>
  <c r="P30"/>
  <c r="S30"/>
  <c r="V30"/>
  <c r="Y30"/>
  <c r="AB30"/>
  <c r="AE30"/>
  <c r="AH30"/>
  <c r="AA29" i="25"/>
  <c r="S29"/>
  <c r="L29"/>
  <c r="Z30"/>
  <c r="P30"/>
  <c r="AC29"/>
  <c r="U29"/>
  <c r="M29"/>
  <c r="G29"/>
  <c r="F29"/>
  <c r="W29"/>
  <c r="O29"/>
  <c r="H29"/>
  <c r="AB30"/>
  <c r="T30"/>
  <c r="I29"/>
  <c r="AD30"/>
  <c r="V30"/>
  <c r="N30"/>
  <c r="X30"/>
  <c r="AD23"/>
  <c r="AC23"/>
  <c r="K23" i="9"/>
  <c r="E22" i="19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2" i="21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2" i="18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14" i="20"/>
  <c r="E15"/>
  <c r="E16"/>
  <c r="E17"/>
  <c r="E18"/>
  <c r="E19"/>
  <c r="E20"/>
  <c r="E21"/>
  <c r="E22"/>
  <c r="E13"/>
  <c r="E4"/>
  <c r="E5"/>
  <c r="E6"/>
  <c r="E7"/>
  <c r="E8"/>
  <c r="E9"/>
  <c r="E10"/>
  <c r="E11"/>
  <c r="E12"/>
  <c r="E3"/>
  <c r="L3" i="17"/>
  <c r="R5" i="15" l="1"/>
  <c r="O5"/>
  <c r="L5"/>
  <c r="I5"/>
  <c r="F5"/>
  <c r="C5"/>
  <c r="AD5" i="14"/>
  <c r="AA5"/>
  <c r="X5"/>
  <c r="U5"/>
  <c r="R5"/>
  <c r="O5"/>
  <c r="L5"/>
  <c r="I5"/>
  <c r="F5"/>
  <c r="C5"/>
  <c r="AD5" i="13"/>
  <c r="AA5"/>
  <c r="X5"/>
  <c r="U5"/>
  <c r="R5"/>
  <c r="O5"/>
  <c r="L5"/>
  <c r="I5"/>
  <c r="F5"/>
  <c r="C5"/>
  <c r="R5" i="24"/>
  <c r="O5"/>
  <c r="L5"/>
  <c r="I5"/>
  <c r="F5"/>
  <c r="C5"/>
  <c r="AD5" i="23"/>
  <c r="AA5"/>
  <c r="X5"/>
  <c r="U5"/>
  <c r="R5"/>
  <c r="O5"/>
  <c r="L5"/>
  <c r="I5"/>
  <c r="F5"/>
  <c r="C5"/>
  <c r="AD5" i="22"/>
  <c r="AA5"/>
  <c r="X5"/>
  <c r="U5"/>
  <c r="R5"/>
  <c r="O5"/>
  <c r="L5"/>
  <c r="I5"/>
  <c r="F5"/>
  <c r="C5"/>
  <c r="T17" i="24"/>
  <c r="S17"/>
  <c r="R17"/>
  <c r="Q17"/>
  <c r="P17"/>
  <c r="O17"/>
  <c r="N17"/>
  <c r="M17"/>
  <c r="L17"/>
  <c r="K17"/>
  <c r="J17"/>
  <c r="I17"/>
  <c r="H17"/>
  <c r="G17"/>
  <c r="F17"/>
  <c r="E17"/>
  <c r="D17"/>
  <c r="C17"/>
  <c r="R4"/>
  <c r="O4"/>
  <c r="L4"/>
  <c r="I4"/>
  <c r="F4"/>
  <c r="C4"/>
  <c r="AF17" i="23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D4"/>
  <c r="AA4"/>
  <c r="X4"/>
  <c r="U4"/>
  <c r="R4"/>
  <c r="O4"/>
  <c r="L4"/>
  <c r="I4"/>
  <c r="F4"/>
  <c r="C4"/>
  <c r="AF17" i="22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D4"/>
  <c r="AA4"/>
  <c r="X4"/>
  <c r="U4"/>
  <c r="R4"/>
  <c r="O4"/>
  <c r="L4"/>
  <c r="I4"/>
  <c r="F4"/>
  <c r="C4"/>
  <c r="AD4" i="16" l="1"/>
  <c r="AC4"/>
  <c r="AB4"/>
  <c r="AA4"/>
  <c r="Z4"/>
  <c r="Y4"/>
  <c r="W4"/>
  <c r="V4"/>
  <c r="U4"/>
  <c r="T4"/>
  <c r="S4"/>
  <c r="R4"/>
  <c r="Q4"/>
  <c r="P4"/>
  <c r="O4"/>
  <c r="N4"/>
  <c r="L4"/>
  <c r="K4"/>
  <c r="J4"/>
  <c r="I4"/>
  <c r="H4"/>
  <c r="G4"/>
  <c r="F4"/>
  <c r="E4"/>
  <c r="D4"/>
  <c r="C4"/>
  <c r="AD3"/>
  <c r="AC3"/>
  <c r="AB3"/>
  <c r="AA3"/>
  <c r="Z3"/>
  <c r="Y3"/>
  <c r="W3"/>
  <c r="V3"/>
  <c r="U3"/>
  <c r="T3"/>
  <c r="S3"/>
  <c r="R3"/>
  <c r="Q3"/>
  <c r="P3"/>
  <c r="O3"/>
  <c r="N3"/>
  <c r="L3"/>
  <c r="K3"/>
  <c r="J3"/>
  <c r="I3"/>
  <c r="H3"/>
  <c r="G3"/>
  <c r="F3"/>
  <c r="E3"/>
  <c r="D3"/>
  <c r="C3"/>
  <c r="D17" i="15"/>
  <c r="E17"/>
  <c r="F17"/>
  <c r="G17"/>
  <c r="H17"/>
  <c r="I17"/>
  <c r="J17"/>
  <c r="K17"/>
  <c r="L17"/>
  <c r="M17"/>
  <c r="N17"/>
  <c r="O17"/>
  <c r="P17"/>
  <c r="Q17"/>
  <c r="R17"/>
  <c r="S17"/>
  <c r="T17"/>
  <c r="D17" i="14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C17" i="15"/>
  <c r="T6"/>
  <c r="T6" i="24" s="1"/>
  <c r="S6" i="15"/>
  <c r="S6" i="24" s="1"/>
  <c r="R6" i="15"/>
  <c r="R6" i="24" s="1"/>
  <c r="Q6" i="15"/>
  <c r="Q6" i="24" s="1"/>
  <c r="P6" i="15"/>
  <c r="P6" i="24" s="1"/>
  <c r="O6" i="15"/>
  <c r="O6" i="24" s="1"/>
  <c r="N6" i="15"/>
  <c r="N6" i="24" s="1"/>
  <c r="M6" i="15"/>
  <c r="M6" i="24" s="1"/>
  <c r="L6" i="15"/>
  <c r="L6" i="24" s="1"/>
  <c r="K6" i="15"/>
  <c r="K6" i="24" s="1"/>
  <c r="J6" i="15"/>
  <c r="J6" i="24" s="1"/>
  <c r="I6" i="15"/>
  <c r="I6" i="24" s="1"/>
  <c r="H6" i="15"/>
  <c r="H6" i="24" s="1"/>
  <c r="G6" i="15"/>
  <c r="G6" i="24" s="1"/>
  <c r="F6" i="15"/>
  <c r="F6" i="24" s="1"/>
  <c r="E6" i="15"/>
  <c r="E6" i="24" s="1"/>
  <c r="D6" i="15"/>
  <c r="D6" i="24" s="1"/>
  <c r="C6" i="15"/>
  <c r="C6" i="24" s="1"/>
  <c r="R4" i="15"/>
  <c r="O4"/>
  <c r="L4"/>
  <c r="I4"/>
  <c r="F4"/>
  <c r="C4"/>
  <c r="C17" i="14"/>
  <c r="AF6"/>
  <c r="AF6" i="23" s="1"/>
  <c r="AE6" i="14"/>
  <c r="AE6" i="23" s="1"/>
  <c r="AD6" i="14"/>
  <c r="AD6" i="23" s="1"/>
  <c r="AC6" i="14"/>
  <c r="AC6" i="23" s="1"/>
  <c r="AB6" i="14"/>
  <c r="AB6" i="23" s="1"/>
  <c r="AA6" i="14"/>
  <c r="AA6" i="23" s="1"/>
  <c r="Z6" i="14"/>
  <c r="Z6" i="23" s="1"/>
  <c r="Y6" i="14"/>
  <c r="Y6" i="23" s="1"/>
  <c r="X6" i="14"/>
  <c r="X6" i="23" s="1"/>
  <c r="W6" i="14"/>
  <c r="W6" i="23" s="1"/>
  <c r="V6" i="14"/>
  <c r="V6" i="23" s="1"/>
  <c r="U6" i="14"/>
  <c r="U6" i="23" s="1"/>
  <c r="T6" i="14"/>
  <c r="T6" i="23" s="1"/>
  <c r="S6" i="14"/>
  <c r="S6" i="23" s="1"/>
  <c r="R6" i="14"/>
  <c r="R6" i="23" s="1"/>
  <c r="Q6" i="14"/>
  <c r="Q6" i="23" s="1"/>
  <c r="P6" i="14"/>
  <c r="P6" i="23" s="1"/>
  <c r="O6" i="14"/>
  <c r="O6" i="23" s="1"/>
  <c r="N6" i="14"/>
  <c r="N6" i="23" s="1"/>
  <c r="M6" i="14"/>
  <c r="M6" i="23" s="1"/>
  <c r="L6" i="14"/>
  <c r="L6" i="23" s="1"/>
  <c r="K6" i="14"/>
  <c r="K6" i="23" s="1"/>
  <c r="J6" i="14"/>
  <c r="J6" i="23" s="1"/>
  <c r="I6" i="14"/>
  <c r="I6" i="23" s="1"/>
  <c r="H6" i="14"/>
  <c r="H6" i="23" s="1"/>
  <c r="G6" i="14"/>
  <c r="G6" i="23" s="1"/>
  <c r="F6" i="14"/>
  <c r="F6" i="23" s="1"/>
  <c r="E6" i="14"/>
  <c r="E6" i="23" s="1"/>
  <c r="D6" i="14"/>
  <c r="D6" i="23" s="1"/>
  <c r="C6" i="14"/>
  <c r="C6" i="23" s="1"/>
  <c r="AD4" i="14"/>
  <c r="AA4"/>
  <c r="X4"/>
  <c r="U4"/>
  <c r="R4"/>
  <c r="O4"/>
  <c r="L4"/>
  <c r="I4"/>
  <c r="F4"/>
  <c r="C4"/>
  <c r="AF17" i="13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F6"/>
  <c r="AF6" i="22" s="1"/>
  <c r="AE6" i="13"/>
  <c r="AE6" i="22" s="1"/>
  <c r="AD6" i="13"/>
  <c r="AD6" i="22" s="1"/>
  <c r="AC6" i="13"/>
  <c r="AC6" i="22" s="1"/>
  <c r="AB6" i="13"/>
  <c r="AB6" i="22" s="1"/>
  <c r="AA6" i="13"/>
  <c r="AA6" i="22" s="1"/>
  <c r="Z6" i="13"/>
  <c r="Z6" i="22" s="1"/>
  <c r="Y6" i="13"/>
  <c r="Y6" i="22" s="1"/>
  <c r="X6" i="13"/>
  <c r="X6" i="22" s="1"/>
  <c r="W6" i="13"/>
  <c r="W6" i="22" s="1"/>
  <c r="V6" i="13"/>
  <c r="V6" i="22" s="1"/>
  <c r="U6" i="13"/>
  <c r="U6" i="22" s="1"/>
  <c r="T6" i="13"/>
  <c r="T6" i="22" s="1"/>
  <c r="S6" i="13"/>
  <c r="S6" i="22" s="1"/>
  <c r="R6" i="13"/>
  <c r="R6" i="22" s="1"/>
  <c r="Q6" i="13"/>
  <c r="Q6" i="22" s="1"/>
  <c r="P6" i="13"/>
  <c r="P6" i="22" s="1"/>
  <c r="O6" i="13"/>
  <c r="O6" i="22" s="1"/>
  <c r="N6" i="13"/>
  <c r="N6" i="22" s="1"/>
  <c r="M6" i="13"/>
  <c r="M6" i="22" s="1"/>
  <c r="L6" i="13"/>
  <c r="L6" i="22" s="1"/>
  <c r="K6" i="13"/>
  <c r="K6" i="22" s="1"/>
  <c r="J6" i="13"/>
  <c r="J6" i="22" s="1"/>
  <c r="I6" i="13"/>
  <c r="I6" i="22" s="1"/>
  <c r="H6" i="13"/>
  <c r="H6" i="22" s="1"/>
  <c r="G6" i="13"/>
  <c r="G6" i="22" s="1"/>
  <c r="F6" i="13"/>
  <c r="F6" i="22" s="1"/>
  <c r="E6" i="13"/>
  <c r="E6" i="22" s="1"/>
  <c r="D6" i="13"/>
  <c r="D6" i="22" s="1"/>
  <c r="C6" i="13"/>
  <c r="C6" i="22" s="1"/>
  <c r="AD4" i="13"/>
  <c r="AA4"/>
  <c r="X4"/>
  <c r="U4"/>
  <c r="R4"/>
  <c r="O4"/>
  <c r="L4"/>
  <c r="I4"/>
  <c r="F4"/>
  <c r="C4"/>
  <c r="Y18" i="1"/>
  <c r="Z18"/>
  <c r="AA18"/>
  <c r="AB18"/>
  <c r="AC18"/>
  <c r="AD18"/>
  <c r="Y19"/>
  <c r="Z19"/>
  <c r="AA19"/>
  <c r="AB19"/>
  <c r="AC19"/>
  <c r="AD19"/>
  <c r="Y20"/>
  <c r="Z20"/>
  <c r="AA20"/>
  <c r="AB20"/>
  <c r="AC20"/>
  <c r="AD20"/>
  <c r="Y21"/>
  <c r="Z21"/>
  <c r="AA21"/>
  <c r="AB21"/>
  <c r="AC21"/>
  <c r="AD21"/>
  <c r="Y22"/>
  <c r="Z22"/>
  <c r="AA22"/>
  <c r="AB22"/>
  <c r="AC22"/>
  <c r="AD22"/>
  <c r="Y23"/>
  <c r="Z23"/>
  <c r="AA23"/>
  <c r="AB23"/>
  <c r="AC23"/>
  <c r="AD23"/>
  <c r="Y24"/>
  <c r="Z24"/>
  <c r="AA24"/>
  <c r="AB24"/>
  <c r="AC24"/>
  <c r="AD24"/>
  <c r="Y25"/>
  <c r="Z25"/>
  <c r="AA25"/>
  <c r="AB25"/>
  <c r="AC25"/>
  <c r="AD25"/>
  <c r="Y26"/>
  <c r="Z26"/>
  <c r="AA26"/>
  <c r="AB26"/>
  <c r="AC26"/>
  <c r="AD26"/>
  <c r="Y27"/>
  <c r="Z27"/>
  <c r="AA27"/>
  <c r="AB27"/>
  <c r="AC27"/>
  <c r="AD27"/>
  <c r="Y28"/>
  <c r="Z28"/>
  <c r="AA28"/>
  <c r="AB28"/>
  <c r="AC28"/>
  <c r="AD28"/>
  <c r="Z17"/>
  <c r="AA17"/>
  <c r="AB17"/>
  <c r="AC17"/>
  <c r="AD17"/>
  <c r="Y17"/>
  <c r="O18"/>
  <c r="P18"/>
  <c r="T18"/>
  <c r="U18"/>
  <c r="O19"/>
  <c r="P19"/>
  <c r="T19"/>
  <c r="U19"/>
  <c r="O20"/>
  <c r="P20"/>
  <c r="T20"/>
  <c r="U20"/>
  <c r="O21"/>
  <c r="P21"/>
  <c r="T21"/>
  <c r="U21"/>
  <c r="O22"/>
  <c r="P22"/>
  <c r="T22"/>
  <c r="U22"/>
  <c r="O23"/>
  <c r="P23"/>
  <c r="T23"/>
  <c r="U23"/>
  <c r="O24"/>
  <c r="P24"/>
  <c r="T24"/>
  <c r="U24"/>
  <c r="O25"/>
  <c r="P25"/>
  <c r="T25"/>
  <c r="U25"/>
  <c r="O26"/>
  <c r="P26"/>
  <c r="T26"/>
  <c r="U26"/>
  <c r="N27"/>
  <c r="O27"/>
  <c r="P27"/>
  <c r="Q27"/>
  <c r="R27"/>
  <c r="S27"/>
  <c r="T27"/>
  <c r="U27"/>
  <c r="V27"/>
  <c r="W27"/>
  <c r="N28"/>
  <c r="O28"/>
  <c r="P28"/>
  <c r="Q28"/>
  <c r="R28"/>
  <c r="S28"/>
  <c r="T28"/>
  <c r="U28"/>
  <c r="V28"/>
  <c r="W28"/>
  <c r="O17"/>
  <c r="P17"/>
  <c r="T17"/>
  <c r="U17"/>
  <c r="L17"/>
  <c r="L19"/>
  <c r="L20"/>
  <c r="L21"/>
  <c r="L22"/>
  <c r="L23"/>
  <c r="L24"/>
  <c r="L25"/>
  <c r="L26"/>
  <c r="C27"/>
  <c r="D27"/>
  <c r="E27"/>
  <c r="F27"/>
  <c r="G27"/>
  <c r="H27"/>
  <c r="I27"/>
  <c r="J27"/>
  <c r="K27"/>
  <c r="L27"/>
  <c r="C28"/>
  <c r="D28"/>
  <c r="E28"/>
  <c r="F28"/>
  <c r="G28"/>
  <c r="H28"/>
  <c r="I28"/>
  <c r="J28"/>
  <c r="K28"/>
  <c r="L28"/>
  <c r="L18"/>
  <c r="L39" i="16" l="1"/>
  <c r="L38"/>
  <c r="L37"/>
  <c r="L36"/>
  <c r="L35"/>
  <c r="L34"/>
  <c r="L33"/>
  <c r="L32"/>
  <c r="L31"/>
  <c r="L30"/>
  <c r="U39"/>
  <c r="U38"/>
  <c r="U37"/>
  <c r="U36"/>
  <c r="U35"/>
  <c r="U34"/>
  <c r="U33"/>
  <c r="U32"/>
  <c r="U31"/>
  <c r="U30"/>
  <c r="Z39"/>
  <c r="Z38"/>
  <c r="Z37"/>
  <c r="Z36"/>
  <c r="Z35"/>
  <c r="Z34"/>
  <c r="Z33"/>
  <c r="Z32"/>
  <c r="Z31"/>
  <c r="Z30"/>
  <c r="AD39"/>
  <c r="AD38"/>
  <c r="AD37"/>
  <c r="AD36"/>
  <c r="AD35"/>
  <c r="AD34"/>
  <c r="AD33"/>
  <c r="AD32"/>
  <c r="AD31"/>
  <c r="AD30"/>
  <c r="D29"/>
  <c r="H29"/>
  <c r="L29"/>
  <c r="Q29"/>
  <c r="U29"/>
  <c r="Z29"/>
  <c r="AD29"/>
  <c r="P39"/>
  <c r="P38"/>
  <c r="P37"/>
  <c r="P36"/>
  <c r="P35"/>
  <c r="P34"/>
  <c r="P33"/>
  <c r="P32"/>
  <c r="P31"/>
  <c r="P30"/>
  <c r="T39"/>
  <c r="T38"/>
  <c r="T37"/>
  <c r="T36"/>
  <c r="T35"/>
  <c r="T34"/>
  <c r="T33"/>
  <c r="T32"/>
  <c r="T31"/>
  <c r="T30"/>
  <c r="Y39"/>
  <c r="Y38"/>
  <c r="Y37"/>
  <c r="Y36"/>
  <c r="Y35"/>
  <c r="Y34"/>
  <c r="Y33"/>
  <c r="Y32"/>
  <c r="Y31"/>
  <c r="Y30"/>
  <c r="AC39"/>
  <c r="AC38"/>
  <c r="AC37"/>
  <c r="AC36"/>
  <c r="AC35"/>
  <c r="AC34"/>
  <c r="AC33"/>
  <c r="AC32"/>
  <c r="AC31"/>
  <c r="AC30"/>
  <c r="C29"/>
  <c r="G29"/>
  <c r="K29"/>
  <c r="P29"/>
  <c r="T29"/>
  <c r="Y29"/>
  <c r="AC29"/>
  <c r="O39"/>
  <c r="O38"/>
  <c r="O37"/>
  <c r="O36"/>
  <c r="O35"/>
  <c r="O34"/>
  <c r="O33"/>
  <c r="O32"/>
  <c r="O31"/>
  <c r="O30"/>
  <c r="AB39"/>
  <c r="AB38"/>
  <c r="AB37"/>
  <c r="AB36"/>
  <c r="AB35"/>
  <c r="AB34"/>
  <c r="AB33"/>
  <c r="AB32"/>
  <c r="AB31"/>
  <c r="AB30"/>
  <c r="F29"/>
  <c r="J29"/>
  <c r="O29"/>
  <c r="S29"/>
  <c r="W29"/>
  <c r="AB29"/>
  <c r="AA39"/>
  <c r="AA38"/>
  <c r="AA37"/>
  <c r="AA36"/>
  <c r="AA35"/>
  <c r="AA34"/>
  <c r="AA33"/>
  <c r="AA32"/>
  <c r="AA31"/>
  <c r="AA30"/>
  <c r="E29"/>
  <c r="I29"/>
  <c r="N29"/>
  <c r="R29"/>
  <c r="V29"/>
  <c r="AA29"/>
  <c r="AD4" i="6"/>
  <c r="AD3"/>
  <c r="AD34" s="1"/>
  <c r="AC3"/>
  <c r="AC31" s="1"/>
  <c r="AB3"/>
  <c r="AA3"/>
  <c r="AA33" s="1"/>
  <c r="Z3"/>
  <c r="Z30" s="1"/>
  <c r="Y3"/>
  <c r="Y31" s="1"/>
  <c r="W3"/>
  <c r="V3"/>
  <c r="U3"/>
  <c r="U30" s="1"/>
  <c r="T3"/>
  <c r="T29" s="1"/>
  <c r="S3"/>
  <c r="R3"/>
  <c r="Q3"/>
  <c r="P3"/>
  <c r="P30" s="1"/>
  <c r="O3"/>
  <c r="N3"/>
  <c r="L3"/>
  <c r="L30" s="1"/>
  <c r="K3"/>
  <c r="J3"/>
  <c r="I3"/>
  <c r="H3"/>
  <c r="G3"/>
  <c r="F3"/>
  <c r="E3"/>
  <c r="D3"/>
  <c r="C3"/>
  <c r="AB30"/>
  <c r="AC30"/>
  <c r="AB31"/>
  <c r="AA32"/>
  <c r="AB32"/>
  <c r="AC32"/>
  <c r="AB33"/>
  <c r="Y34"/>
  <c r="AB34"/>
  <c r="AC34"/>
  <c r="AB35"/>
  <c r="Y36"/>
  <c r="AA36"/>
  <c r="AB36"/>
  <c r="AC36"/>
  <c r="AB37"/>
  <c r="Y38"/>
  <c r="AB38"/>
  <c r="AC38"/>
  <c r="AB39"/>
  <c r="Z29"/>
  <c r="AA29"/>
  <c r="AB29"/>
  <c r="AD29"/>
  <c r="Y29"/>
  <c r="O30"/>
  <c r="T30"/>
  <c r="O31"/>
  <c r="T31"/>
  <c r="O32"/>
  <c r="T32"/>
  <c r="O33"/>
  <c r="T33"/>
  <c r="O34"/>
  <c r="T34"/>
  <c r="O35"/>
  <c r="T35"/>
  <c r="O36"/>
  <c r="T36"/>
  <c r="O37"/>
  <c r="T37"/>
  <c r="O38"/>
  <c r="T38"/>
  <c r="O39"/>
  <c r="T39"/>
  <c r="O29"/>
  <c r="U29"/>
  <c r="L29"/>
  <c r="Z4"/>
  <c r="AA4"/>
  <c r="AB4"/>
  <c r="AC4"/>
  <c r="Y4"/>
  <c r="O4"/>
  <c r="P4"/>
  <c r="Q4"/>
  <c r="R4"/>
  <c r="S4"/>
  <c r="T4"/>
  <c r="U4"/>
  <c r="V4"/>
  <c r="W4"/>
  <c r="N4"/>
  <c r="D4"/>
  <c r="E4"/>
  <c r="F4"/>
  <c r="G4"/>
  <c r="H4"/>
  <c r="I4"/>
  <c r="J4"/>
  <c r="K4"/>
  <c r="L4"/>
  <c r="C4"/>
  <c r="S29"/>
  <c r="J29"/>
  <c r="W29"/>
  <c r="R29"/>
  <c r="Q29"/>
  <c r="D29"/>
  <c r="N29"/>
  <c r="H29"/>
  <c r="C29"/>
  <c r="F29"/>
  <c r="G29"/>
  <c r="E29"/>
  <c r="K29"/>
  <c r="V29"/>
  <c r="Y32" l="1"/>
  <c r="Y30"/>
  <c r="AA39"/>
  <c r="AA35"/>
  <c r="AA31"/>
  <c r="AA38"/>
  <c r="AA34"/>
  <c r="AA30"/>
  <c r="AA37"/>
  <c r="L38"/>
  <c r="L34"/>
  <c r="L32"/>
  <c r="U38"/>
  <c r="U36"/>
  <c r="U34"/>
  <c r="AD38"/>
  <c r="Z38"/>
  <c r="AD32"/>
  <c r="Z32"/>
  <c r="AD30"/>
  <c r="L39"/>
  <c r="L37"/>
  <c r="L35"/>
  <c r="L33"/>
  <c r="L31"/>
  <c r="P29"/>
  <c r="P39"/>
  <c r="P38"/>
  <c r="P37"/>
  <c r="P36"/>
  <c r="P35"/>
  <c r="P34"/>
  <c r="P33"/>
  <c r="P32"/>
  <c r="P31"/>
  <c r="AC29"/>
  <c r="AD39"/>
  <c r="Z39"/>
  <c r="AD37"/>
  <c r="Z37"/>
  <c r="AD35"/>
  <c r="Z35"/>
  <c r="AD33"/>
  <c r="Z33"/>
  <c r="AD31"/>
  <c r="Z31"/>
  <c r="L36"/>
  <c r="U39"/>
  <c r="U37"/>
  <c r="U35"/>
  <c r="U33"/>
  <c r="U32"/>
  <c r="U31"/>
  <c r="AD36"/>
  <c r="Z36"/>
  <c r="Z34"/>
  <c r="AC39"/>
  <c r="Y39"/>
  <c r="AC37"/>
  <c r="Y37"/>
  <c r="AC35"/>
  <c r="Y35"/>
  <c r="AC33"/>
  <c r="Y33"/>
  <c r="R39" i="4"/>
  <c r="O39"/>
  <c r="L39"/>
  <c r="I39"/>
  <c r="F39"/>
  <c r="C39"/>
  <c r="R38"/>
  <c r="O38"/>
  <c r="L38"/>
  <c r="I38"/>
  <c r="F38"/>
  <c r="C38"/>
  <c r="R39" i="9"/>
  <c r="O39"/>
  <c r="L39"/>
  <c r="I39"/>
  <c r="F39"/>
  <c r="C39"/>
  <c r="R38"/>
  <c r="O38"/>
  <c r="L38"/>
  <c r="I38"/>
  <c r="F38"/>
  <c r="C38"/>
  <c r="AD22" i="4"/>
  <c r="AA22"/>
  <c r="X22"/>
  <c r="U22"/>
  <c r="R22"/>
  <c r="O22"/>
  <c r="L22"/>
  <c r="I22"/>
  <c r="F22"/>
  <c r="C22"/>
  <c r="AD22" i="9"/>
  <c r="AA22"/>
  <c r="X22"/>
  <c r="U22"/>
  <c r="R22"/>
  <c r="O22"/>
  <c r="L22"/>
  <c r="I22"/>
  <c r="F22"/>
  <c r="C22"/>
  <c r="AD21" i="4"/>
  <c r="AA21"/>
  <c r="X21"/>
  <c r="U21"/>
  <c r="R21"/>
  <c r="O21"/>
  <c r="L21"/>
  <c r="I21"/>
  <c r="F21"/>
  <c r="C21"/>
  <c r="AD21" i="9"/>
  <c r="AA21"/>
  <c r="X21"/>
  <c r="U21"/>
  <c r="R21"/>
  <c r="O21"/>
  <c r="L21"/>
  <c r="I21"/>
  <c r="F21"/>
  <c r="C21"/>
  <c r="AD4" i="4"/>
  <c r="AA4"/>
  <c r="X4"/>
  <c r="U4"/>
  <c r="R4"/>
  <c r="O4"/>
  <c r="L4"/>
  <c r="I4"/>
  <c r="F4"/>
  <c r="C4"/>
  <c r="AD4" i="9"/>
  <c r="AA4"/>
  <c r="X4"/>
  <c r="U4"/>
  <c r="R4"/>
  <c r="O4"/>
  <c r="L4"/>
  <c r="I4"/>
  <c r="F4"/>
  <c r="C4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J23"/>
  <c r="I23"/>
  <c r="H23"/>
  <c r="G23"/>
  <c r="F23"/>
  <c r="E23"/>
  <c r="D23"/>
  <c r="C23"/>
  <c r="T51" i="4"/>
  <c r="S51"/>
  <c r="R51"/>
  <c r="Q51"/>
  <c r="P51"/>
  <c r="O51"/>
  <c r="N51"/>
  <c r="M51"/>
  <c r="L51"/>
  <c r="K51"/>
  <c r="J51"/>
  <c r="I51"/>
  <c r="H51"/>
  <c r="G51"/>
  <c r="F51"/>
  <c r="E51"/>
  <c r="D51"/>
  <c r="C51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D5"/>
  <c r="AA5"/>
  <c r="X5"/>
  <c r="U5"/>
  <c r="R5"/>
  <c r="O5"/>
  <c r="L5"/>
  <c r="I5"/>
  <c r="F5"/>
  <c r="C5"/>
  <c r="D6" i="9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C6"/>
  <c r="AD5"/>
  <c r="AA5"/>
  <c r="X5"/>
  <c r="U5"/>
  <c r="R5"/>
  <c r="O5"/>
  <c r="L5"/>
  <c r="I5"/>
  <c r="F5"/>
  <c r="C5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C17"/>
  <c r="I29" i="6"/>
  <c r="AJ27" i="34" l="1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AK14"/>
  <c r="G27"/>
  <c r="AK15"/>
  <c r="AK16"/>
  <c r="AK20"/>
  <c r="AK17"/>
  <c r="AK22"/>
  <c r="AK23"/>
  <c r="AK21"/>
  <c r="AK18"/>
  <c r="AK19"/>
  <c r="L5" i="42" l="1"/>
  <c r="AA5"/>
  <c r="AA16"/>
  <c r="C5"/>
  <c r="F5"/>
  <c r="F16"/>
  <c r="R5"/>
  <c r="R16"/>
  <c r="AD5"/>
  <c r="AD16"/>
  <c r="X5"/>
  <c r="X16"/>
  <c r="O5"/>
  <c r="O16"/>
  <c r="I5"/>
  <c r="I16"/>
  <c r="U5"/>
  <c r="U16"/>
  <c r="P28" i="34"/>
  <c r="AB28"/>
  <c r="G28"/>
  <c r="J28"/>
  <c r="G29"/>
  <c r="AI29"/>
  <c r="W29"/>
  <c r="V28"/>
  <c r="AH28"/>
  <c r="AA29"/>
  <c r="H29"/>
  <c r="J29"/>
  <c r="L29"/>
  <c r="N29"/>
  <c r="P29"/>
  <c r="R29"/>
  <c r="T29"/>
  <c r="V29"/>
  <c r="X29"/>
  <c r="Z29"/>
  <c r="AB29"/>
  <c r="AH29"/>
  <c r="AJ29"/>
  <c r="AD29"/>
  <c r="AF29"/>
  <c r="M28"/>
  <c r="S28"/>
  <c r="Y28"/>
  <c r="AE28"/>
  <c r="I29"/>
  <c r="K29"/>
  <c r="M29"/>
  <c r="O29"/>
  <c r="Q29"/>
  <c r="S29"/>
  <c r="U29"/>
  <c r="Y29"/>
  <c r="AC29"/>
  <c r="AE29"/>
  <c r="AG29"/>
  <c r="BJ5" i="42" l="1"/>
  <c r="AX5"/>
  <c r="AX16"/>
  <c r="AI5"/>
  <c r="BG5"/>
  <c r="BG16"/>
  <c r="AR5"/>
  <c r="BA5"/>
  <c r="BD5"/>
  <c r="AU5"/>
  <c r="AO5"/>
  <c r="AL5"/>
  <c r="C16"/>
  <c r="L16"/>
  <c r="Y30" i="34"/>
  <c r="G30"/>
  <c r="M30"/>
  <c r="AH30"/>
  <c r="V30"/>
  <c r="P30"/>
  <c r="J30"/>
  <c r="AE30"/>
  <c r="S30"/>
  <c r="AB30"/>
  <c r="AR16" i="42" l="1"/>
  <c r="AO16"/>
  <c r="AU16"/>
  <c r="AI16"/>
  <c r="BJ16"/>
  <c r="BA16"/>
  <c r="AL16"/>
  <c r="BD16"/>
  <c r="AC36" i="23"/>
  <c r="J21" i="1"/>
  <c r="C39" i="23"/>
  <c r="S39" i="24"/>
  <c r="S38" i="13"/>
  <c r="D30" i="22"/>
  <c r="R35" i="6"/>
  <c r="N31" i="23"/>
  <c r="K33" i="24"/>
  <c r="AU8" i="37"/>
  <c r="O16" i="17"/>
  <c r="R36" i="23"/>
  <c r="Z31" i="13"/>
  <c r="K30"/>
  <c r="T34" i="23"/>
  <c r="AA38" i="13"/>
  <c r="U31" i="22"/>
  <c r="F34" i="6"/>
  <c r="X35" i="13"/>
  <c r="R31" i="14"/>
  <c r="H37" i="23"/>
  <c r="S30" i="16"/>
  <c r="AB39" i="22"/>
  <c r="AC33"/>
  <c r="O31" i="23"/>
  <c r="J37" i="14"/>
  <c r="R38" i="23"/>
  <c r="AA39" i="14"/>
  <c r="H39" i="16"/>
  <c r="AE35" i="14"/>
  <c r="S37" i="22"/>
  <c r="G35" i="13"/>
  <c r="X39" i="23"/>
  <c r="D25" i="1"/>
  <c r="F37" i="22"/>
  <c r="Q34" i="24"/>
  <c r="R32"/>
  <c r="O20" i="17"/>
  <c r="S32" i="24"/>
  <c r="S30"/>
  <c r="Q32" i="15"/>
  <c r="J39" i="6"/>
  <c r="E35" i="22"/>
  <c r="U35" i="14"/>
  <c r="S34" i="13"/>
  <c r="G39" i="22"/>
  <c r="F34" i="24"/>
  <c r="Q37" i="23"/>
  <c r="S30" i="6"/>
  <c r="AA34" i="14"/>
  <c r="P36"/>
  <c r="X33" i="22"/>
  <c r="F33" i="23"/>
  <c r="AD37" i="13"/>
  <c r="I39"/>
  <c r="F19" i="1"/>
  <c r="J38" i="6"/>
  <c r="N39" i="23"/>
  <c r="H19" i="17"/>
  <c r="K36" i="14"/>
  <c r="I20" i="17"/>
  <c r="C34" i="24"/>
  <c r="N38" i="14"/>
  <c r="F33" i="16"/>
  <c r="H39" i="14"/>
  <c r="Q32" i="16"/>
  <c r="C34" i="15"/>
  <c r="P24" i="17"/>
  <c r="G30" i="24"/>
  <c r="AD31" i="14"/>
  <c r="Z30" i="22"/>
  <c r="P21" i="17"/>
  <c r="R35" i="22"/>
  <c r="I31" i="24"/>
  <c r="J24" i="1"/>
  <c r="C39" i="22"/>
  <c r="AS8" i="37"/>
  <c r="C30" i="16"/>
  <c r="AB35" i="23"/>
  <c r="T37" i="13"/>
  <c r="Q31" i="15"/>
  <c r="AC31" i="13"/>
  <c r="AD33" i="23"/>
  <c r="O32" i="24"/>
  <c r="L37" i="15"/>
  <c r="Z38" i="13"/>
  <c r="X33" i="23"/>
  <c r="I11" i="17"/>
  <c r="K33" i="15"/>
  <c r="E37" i="16"/>
  <c r="J35" i="13"/>
  <c r="R31" i="22"/>
  <c r="F26" i="1"/>
  <c r="N8" i="37"/>
  <c r="I38" i="16"/>
  <c r="V34" i="13"/>
  <c r="V23" i="1"/>
  <c r="H36" i="6"/>
  <c r="AD37" i="14"/>
  <c r="J39" i="24"/>
  <c r="T39" i="13"/>
  <c r="AD34"/>
  <c r="G37" i="15"/>
  <c r="S32"/>
  <c r="S36" i="14"/>
  <c r="F38" i="16"/>
  <c r="U38" i="13"/>
  <c r="Q30" i="16"/>
  <c r="N36" i="23"/>
  <c r="M8" i="37"/>
  <c r="O33" i="24"/>
  <c r="N34" i="15"/>
  <c r="I31" i="22"/>
  <c r="N38" i="24"/>
  <c r="G35" i="23"/>
  <c r="W37" i="6"/>
  <c r="N32" i="15"/>
  <c r="N32" i="13"/>
  <c r="D35" i="6"/>
  <c r="J34" i="15"/>
  <c r="N30" i="6"/>
  <c r="R19" i="1"/>
  <c r="G33" i="13"/>
  <c r="J35" i="15"/>
  <c r="R30" i="22"/>
  <c r="F8" i="37"/>
  <c r="U30" i="14"/>
  <c r="O19" i="17"/>
  <c r="C17" i="1"/>
  <c r="V39" i="6"/>
  <c r="M34" i="15"/>
  <c r="Z39" i="23"/>
  <c r="J30" i="6"/>
  <c r="I34" i="23"/>
  <c r="AD37"/>
  <c r="C38" i="24"/>
  <c r="D30" i="14"/>
  <c r="I35" i="6"/>
  <c r="Q38" i="23"/>
  <c r="O37" i="14"/>
  <c r="W20" i="1"/>
  <c r="H17"/>
  <c r="AY8" i="37"/>
  <c r="Q35" i="16"/>
  <c r="I36" i="22"/>
  <c r="J22" i="1"/>
  <c r="H37" i="6"/>
  <c r="AD38" i="22"/>
  <c r="AA38"/>
  <c r="V34"/>
  <c r="F25" i="1"/>
  <c r="F30" i="23"/>
  <c r="M33" i="13"/>
  <c r="V30" i="16"/>
  <c r="K38"/>
  <c r="Q35" i="15"/>
  <c r="S38" i="16"/>
  <c r="AB30" i="13"/>
  <c r="I34" i="16"/>
  <c r="P30" i="24"/>
  <c r="C30" i="14"/>
  <c r="K37"/>
  <c r="R38"/>
  <c r="I34" i="24"/>
  <c r="C31" i="22"/>
  <c r="J39" i="15"/>
  <c r="V38" i="6"/>
  <c r="O38" i="22"/>
  <c r="K19" i="17"/>
  <c r="N39" i="6"/>
  <c r="N32"/>
  <c r="I23" i="17"/>
  <c r="P10"/>
  <c r="E18" i="1"/>
  <c r="L35" i="13"/>
  <c r="N37" i="24"/>
  <c r="BC8" i="37"/>
  <c r="G39" i="24"/>
  <c r="N26" i="1"/>
  <c r="H38" i="15"/>
  <c r="Q38" i="13"/>
  <c r="AA36" i="22"/>
  <c r="S8" i="37"/>
  <c r="AA34" i="23"/>
  <c r="D39" i="13"/>
  <c r="C31" i="23"/>
  <c r="N38" i="16"/>
  <c r="H23" i="17"/>
  <c r="H37" i="14"/>
  <c r="U37" i="13"/>
  <c r="G39" i="23"/>
  <c r="Q34" i="14"/>
  <c r="D21" i="1"/>
  <c r="M38" i="15"/>
  <c r="F30" i="16"/>
  <c r="AF31" i="13"/>
  <c r="O38" i="23"/>
  <c r="G20" i="1"/>
  <c r="Q32" i="6"/>
  <c r="AB33" i="14"/>
  <c r="O34" i="24"/>
  <c r="T31" i="14"/>
  <c r="AB33" i="23"/>
  <c r="AF32" i="13"/>
  <c r="AE34" i="14"/>
  <c r="AD33" i="13"/>
  <c r="I39" i="24"/>
  <c r="AC34" i="23"/>
  <c r="L32" i="14"/>
  <c r="O39" i="24"/>
  <c r="Z34" i="22"/>
  <c r="W37" i="16"/>
  <c r="J36"/>
  <c r="R37" i="6"/>
  <c r="F35" i="14"/>
  <c r="R31" i="13"/>
  <c r="E35"/>
  <c r="P34"/>
  <c r="I33" i="16"/>
  <c r="M37" i="22"/>
  <c r="T31" i="23"/>
  <c r="G35" i="16"/>
  <c r="T34" i="15"/>
  <c r="AA38" i="23"/>
  <c r="R32" i="13"/>
  <c r="H18" i="17"/>
  <c r="R39" i="15"/>
  <c r="E36" i="13"/>
  <c r="AD35"/>
  <c r="Q21" i="1"/>
  <c r="W19"/>
  <c r="V19"/>
  <c r="M34" i="24"/>
  <c r="E31" i="22"/>
  <c r="P32" i="15"/>
  <c r="Y30" i="23"/>
  <c r="T38"/>
  <c r="L37" i="24"/>
  <c r="Q22" i="1"/>
  <c r="H22" i="17"/>
  <c r="G32" i="22"/>
  <c r="C24" i="1"/>
  <c r="M30" i="13"/>
  <c r="J36" i="14"/>
  <c r="F38" i="15"/>
  <c r="G34" i="13"/>
  <c r="O32"/>
  <c r="G36" i="24"/>
  <c r="K32" i="16"/>
  <c r="AB32" i="13"/>
  <c r="E31" i="15"/>
  <c r="E32" i="16"/>
  <c r="P37" i="13"/>
  <c r="AD32"/>
  <c r="C32"/>
  <c r="C25" i="1"/>
  <c r="S32" i="14"/>
  <c r="AB39" i="23"/>
  <c r="H33" i="22"/>
  <c r="D33" i="23"/>
  <c r="H33" i="6"/>
  <c r="N21" i="1"/>
  <c r="AD30" i="23"/>
  <c r="K38" i="13"/>
  <c r="J34" i="22"/>
  <c r="X36"/>
  <c r="AC32" i="14"/>
  <c r="T30" i="15"/>
  <c r="C30" i="6"/>
  <c r="AA37" i="22"/>
  <c r="W36" i="6"/>
  <c r="C32" i="14"/>
  <c r="T37" i="23"/>
  <c r="K32" i="6"/>
  <c r="H32" i="22"/>
  <c r="D18" i="1"/>
  <c r="C33" i="14"/>
  <c r="T37" i="15"/>
  <c r="Q39" i="23"/>
  <c r="Q34"/>
  <c r="AA39" i="22"/>
  <c r="T35" i="15"/>
  <c r="J19" i="17"/>
  <c r="C33" i="24"/>
  <c r="AB38" i="23"/>
  <c r="L39" i="15"/>
  <c r="P31" i="14"/>
  <c r="X35" i="22"/>
  <c r="D38" i="6"/>
  <c r="C35" i="15"/>
  <c r="Q35" i="13"/>
  <c r="D30" i="6"/>
  <c r="T32" i="24"/>
  <c r="R30" i="6"/>
  <c r="R34" i="13"/>
  <c r="D39" i="23"/>
  <c r="AA32" i="13"/>
  <c r="AR8" i="37"/>
  <c r="C38" i="15"/>
  <c r="E31" i="14"/>
  <c r="H35" i="16"/>
  <c r="H30"/>
  <c r="C31" i="24"/>
  <c r="D34" i="16"/>
  <c r="Y37" i="13"/>
  <c r="AA34"/>
  <c r="C38" i="6"/>
  <c r="AA35" i="14"/>
  <c r="D26" i="1"/>
  <c r="V32" i="6"/>
  <c r="H32" i="24"/>
  <c r="C23" i="1"/>
  <c r="S33" i="16"/>
  <c r="G37" i="14"/>
  <c r="R33" i="15"/>
  <c r="F33"/>
  <c r="T35" i="22"/>
  <c r="Y37" i="23"/>
  <c r="G8" i="37"/>
  <c r="D23" i="1"/>
  <c r="R31" i="23"/>
  <c r="G32" i="16"/>
  <c r="AA36" i="23"/>
  <c r="M35"/>
  <c r="K34" i="22"/>
  <c r="N35" i="24"/>
  <c r="AC34" i="13"/>
  <c r="I8" i="37"/>
  <c r="P33" i="15"/>
  <c r="L35" i="14"/>
  <c r="F36" i="16"/>
  <c r="F37" i="23"/>
  <c r="K35"/>
  <c r="K32"/>
  <c r="I17" i="1"/>
  <c r="N30" i="22"/>
  <c r="AF37"/>
  <c r="J38" i="16"/>
  <c r="AF35" i="13"/>
  <c r="G38" i="14"/>
  <c r="Q33" i="13"/>
  <c r="K37" i="22"/>
  <c r="N34" i="13"/>
  <c r="C36"/>
  <c r="W39" i="6"/>
  <c r="T34" i="13"/>
  <c r="Z31" i="23"/>
  <c r="N19" i="1"/>
  <c r="R33" i="24"/>
  <c r="C36" i="15"/>
  <c r="P39" i="13"/>
  <c r="AD36"/>
  <c r="J34"/>
  <c r="M34" i="14"/>
  <c r="L36" i="22"/>
  <c r="M37" i="13"/>
  <c r="U39" i="22"/>
  <c r="I32" i="24"/>
  <c r="J10" i="17"/>
  <c r="S31" i="22"/>
  <c r="L32"/>
  <c r="D39" i="16"/>
  <c r="R36" i="13"/>
  <c r="U30"/>
  <c r="H32" i="16"/>
  <c r="E33" i="24"/>
  <c r="U36" i="14"/>
  <c r="W34"/>
  <c r="Q37" i="24"/>
  <c r="Q35" i="22"/>
  <c r="C35"/>
  <c r="Q34"/>
  <c r="H9" i="17"/>
  <c r="N32" i="23"/>
  <c r="AE31" i="13"/>
  <c r="I33" i="22"/>
  <c r="AF36" i="13"/>
  <c r="AD35" i="23"/>
  <c r="K34" i="14"/>
  <c r="Q33" i="23"/>
  <c r="V37" i="14"/>
  <c r="O9" i="17"/>
  <c r="D39" i="14"/>
  <c r="C37" i="16"/>
  <c r="V36" i="13"/>
  <c r="K18" i="17"/>
  <c r="AD37" i="22"/>
  <c r="AC35" i="14"/>
  <c r="C38"/>
  <c r="I37" i="22"/>
  <c r="E37" i="6"/>
  <c r="E35" i="24"/>
  <c r="L38" i="14"/>
  <c r="N18" i="1"/>
  <c r="L33" i="13"/>
  <c r="I36" i="23"/>
  <c r="AB31" i="13"/>
  <c r="E34" i="16"/>
  <c r="W37" i="14"/>
  <c r="AF30"/>
  <c r="U38" i="22"/>
  <c r="H19" i="1"/>
  <c r="J36" i="24"/>
  <c r="K33" i="14"/>
  <c r="L37" i="22"/>
  <c r="T38" i="14"/>
  <c r="BA8" i="37"/>
  <c r="N24" i="1"/>
  <c r="AD39" i="14"/>
  <c r="K23" i="17"/>
  <c r="AJ8" i="37"/>
  <c r="O12" i="17"/>
  <c r="P38" i="14"/>
  <c r="Q23" i="1"/>
  <c r="AD38" i="23"/>
  <c r="F24" i="1"/>
  <c r="G33" i="24"/>
  <c r="W34" i="6"/>
  <c r="P39" i="24"/>
  <c r="N32" i="16"/>
  <c r="J33" i="23"/>
  <c r="AD34" i="14"/>
  <c r="AA38"/>
  <c r="D35" i="15"/>
  <c r="K6" i="17"/>
  <c r="J35" i="6"/>
  <c r="AB31" i="23"/>
  <c r="J17" i="1"/>
  <c r="C30" i="15"/>
  <c r="K18" i="1"/>
  <c r="J25"/>
  <c r="J5" i="17"/>
  <c r="I32" i="14"/>
  <c r="K25" i="1"/>
  <c r="AD33" i="14"/>
  <c r="Q30"/>
  <c r="Q38" i="15"/>
  <c r="Z34" i="14"/>
  <c r="V33" i="6"/>
  <c r="C30" i="22"/>
  <c r="V18" i="1"/>
  <c r="M32" i="22"/>
  <c r="C20" i="1"/>
  <c r="W17"/>
  <c r="C37" i="23"/>
  <c r="C32"/>
  <c r="BI8" i="37"/>
  <c r="T36" i="15"/>
  <c r="P25" i="17"/>
  <c r="K33" i="16"/>
  <c r="N31" i="13"/>
  <c r="AC38" i="23"/>
  <c r="O32" i="15"/>
  <c r="F33" i="13"/>
  <c r="N22" i="1"/>
  <c r="J37" i="15"/>
  <c r="G37" i="22"/>
  <c r="G17" i="1"/>
  <c r="I39" i="16"/>
  <c r="BF8" i="37"/>
  <c r="Y35" i="13"/>
  <c r="I26" i="1"/>
  <c r="P30" i="23"/>
  <c r="AB36" i="22"/>
  <c r="O33" i="14"/>
  <c r="S33" i="23"/>
  <c r="X38" i="22"/>
  <c r="S31" i="13"/>
  <c r="Q31" i="14"/>
  <c r="S33"/>
  <c r="X37" i="23"/>
  <c r="O35" i="13"/>
  <c r="E25" i="1"/>
  <c r="I25"/>
  <c r="F38" i="23"/>
  <c r="R36" i="24"/>
  <c r="O38" i="15"/>
  <c r="C32" i="22"/>
  <c r="O34" i="13"/>
  <c r="E33" i="15"/>
  <c r="E39" i="24"/>
  <c r="D36" i="15"/>
  <c r="AD36" i="14"/>
  <c r="G30" i="22"/>
  <c r="D31" i="24"/>
  <c r="F32" i="15"/>
  <c r="K39" i="13"/>
  <c r="L36"/>
  <c r="F21" i="1"/>
  <c r="R38" i="6"/>
  <c r="U34" i="22"/>
  <c r="J30" i="14"/>
  <c r="L31" i="24"/>
  <c r="O23" i="17"/>
  <c r="E38" i="15"/>
  <c r="G34" i="24"/>
  <c r="G32" i="14"/>
  <c r="U32"/>
  <c r="I31" i="23"/>
  <c r="AF34" i="13"/>
  <c r="N39" i="16"/>
  <c r="AE36" i="13"/>
  <c r="I36" i="24"/>
  <c r="AD33" i="22"/>
  <c r="N32" i="24"/>
  <c r="V36" i="23"/>
  <c r="U32" i="13"/>
  <c r="I38" i="14"/>
  <c r="C37" i="13"/>
  <c r="AD39" i="23"/>
  <c r="D24" i="1"/>
  <c r="I32" i="23"/>
  <c r="D33" i="16"/>
  <c r="J31" i="14"/>
  <c r="J32" i="16"/>
  <c r="J32" i="23"/>
  <c r="P4" i="17"/>
  <c r="AB38" i="13"/>
  <c r="N30" i="14"/>
  <c r="I8" i="17"/>
  <c r="Q24" i="1"/>
  <c r="I39" i="14"/>
  <c r="G37" i="13"/>
  <c r="J35" i="23"/>
  <c r="G21" i="1"/>
  <c r="G25"/>
  <c r="AK8" i="37"/>
  <c r="S36" i="24"/>
  <c r="K17" i="1"/>
  <c r="M39" i="14"/>
  <c r="I32" i="15"/>
  <c r="F33" i="14"/>
  <c r="AE31" i="23"/>
  <c r="AC39" i="14"/>
  <c r="V31" i="22"/>
  <c r="V33" i="23"/>
  <c r="Q35" i="24"/>
  <c r="BB8" i="37"/>
  <c r="AA31" i="23"/>
  <c r="L30" i="13"/>
  <c r="Y34"/>
  <c r="AF35" i="22"/>
  <c r="H24" i="1"/>
  <c r="L35" i="15"/>
  <c r="K24" i="1"/>
  <c r="AD32" i="22"/>
  <c r="X37" i="13"/>
  <c r="O34" i="15"/>
  <c r="E37" i="14"/>
  <c r="G39" i="15"/>
  <c r="E35" i="14"/>
  <c r="P39" i="15"/>
  <c r="K37" i="13"/>
  <c r="D36" i="16"/>
  <c r="I9" i="17"/>
  <c r="O36" i="22"/>
  <c r="F38" i="13"/>
  <c r="N34" i="6"/>
  <c r="AD35" i="22"/>
  <c r="AD31" i="23"/>
  <c r="AB33" i="22"/>
  <c r="E24" i="1"/>
  <c r="I30" i="22"/>
  <c r="AB39" i="13"/>
  <c r="C30"/>
  <c r="Y33"/>
  <c r="I20" i="1"/>
  <c r="H31" i="14"/>
  <c r="AE30" i="23"/>
  <c r="J38" i="24"/>
  <c r="F23" i="1"/>
  <c r="V25"/>
  <c r="Y37" i="14"/>
  <c r="D35" i="16"/>
  <c r="M33" i="14"/>
  <c r="G32" i="24"/>
  <c r="AC37" i="22"/>
  <c r="D38" i="15"/>
  <c r="R36" i="6"/>
  <c r="S35" i="13"/>
  <c r="W31"/>
  <c r="S38" i="14"/>
  <c r="G32" i="23"/>
  <c r="AB30"/>
  <c r="Z35" i="13"/>
  <c r="AN8" i="37"/>
  <c r="AB38" i="14"/>
  <c r="AC32" i="22"/>
  <c r="Z31"/>
  <c r="K39" i="16"/>
  <c r="R35" i="15"/>
  <c r="G33"/>
  <c r="Y35" i="14"/>
  <c r="W35" i="13"/>
  <c r="P31" i="15"/>
  <c r="AE38" i="14"/>
  <c r="W23" i="1"/>
  <c r="E34" i="13"/>
  <c r="R35" i="23"/>
  <c r="T35" i="14"/>
  <c r="S21" i="1"/>
  <c r="S38" i="23"/>
  <c r="X33" i="13"/>
  <c r="C37" i="14"/>
  <c r="O8" i="17"/>
  <c r="W35" i="23"/>
  <c r="S30" i="22"/>
  <c r="V20" i="1"/>
  <c r="S35" i="14"/>
  <c r="H34" i="24"/>
  <c r="K20" i="1"/>
  <c r="F34" i="23"/>
  <c r="M35" i="15"/>
  <c r="H22" i="1"/>
  <c r="M36" i="14"/>
  <c r="H12" i="17"/>
  <c r="K30" i="15"/>
  <c r="N38" i="13"/>
  <c r="N33" i="16"/>
  <c r="J38" i="14"/>
  <c r="H36" i="22"/>
  <c r="P11" i="17"/>
  <c r="M39" i="23"/>
  <c r="R18" i="1"/>
  <c r="I6" i="17"/>
  <c r="T39" i="22"/>
  <c r="AB32"/>
  <c r="I39" i="23"/>
  <c r="M31" i="14"/>
  <c r="Z36" i="22"/>
  <c r="J34" i="14"/>
  <c r="D39" i="22"/>
  <c r="K31" i="24"/>
  <c r="M39"/>
  <c r="O38" i="14"/>
  <c r="R33" i="16"/>
  <c r="J25" i="17"/>
  <c r="AC37" i="23"/>
  <c r="Z33" i="13"/>
  <c r="S22" i="1"/>
  <c r="AF39" i="23"/>
  <c r="AE37" i="22"/>
  <c r="C35" i="13"/>
  <c r="S36" i="22"/>
  <c r="V34" i="23"/>
  <c r="AW8" i="37"/>
  <c r="W33" i="14"/>
  <c r="C38" i="13"/>
  <c r="Z38" i="14"/>
  <c r="W33" i="22"/>
  <c r="U33" i="14"/>
  <c r="G37" i="16"/>
  <c r="K37" i="15"/>
  <c r="D32" i="22"/>
  <c r="C34" i="6"/>
  <c r="D36" i="24"/>
  <c r="E22" i="1"/>
  <c r="AF36" i="14"/>
  <c r="AB30"/>
  <c r="AC35" i="22"/>
  <c r="D37" i="23"/>
  <c r="R17" i="1"/>
  <c r="L31" i="13"/>
  <c r="I30" i="14"/>
  <c r="Q36" i="6"/>
  <c r="K37" i="24"/>
  <c r="J33" i="6"/>
  <c r="E30" i="22"/>
  <c r="P23" i="17"/>
  <c r="P37" i="22"/>
  <c r="D22" i="1"/>
  <c r="R35" i="16"/>
  <c r="R39" i="13"/>
  <c r="X36" i="14"/>
  <c r="S31" i="23"/>
  <c r="R37"/>
  <c r="X39" i="22"/>
  <c r="Y34"/>
  <c r="R33"/>
  <c r="F20" i="1"/>
  <c r="H35" i="6"/>
  <c r="C33" i="23"/>
  <c r="R38" i="13"/>
  <c r="E30" i="6"/>
  <c r="Q36" i="15"/>
  <c r="F34"/>
  <c r="E39"/>
  <c r="AD39" i="13"/>
  <c r="N30"/>
  <c r="AE8" i="37"/>
  <c r="F36" i="14"/>
  <c r="E37" i="13"/>
  <c r="G32" i="6"/>
  <c r="J32" i="14"/>
  <c r="Q38" i="6"/>
  <c r="P30" i="15"/>
  <c r="V38" i="16"/>
  <c r="F35" i="23"/>
  <c r="L37" i="13"/>
  <c r="H30" i="24"/>
  <c r="R23" i="1"/>
  <c r="H37" i="16"/>
  <c r="V36" i="6"/>
  <c r="V32" i="22"/>
  <c r="V38" i="14"/>
  <c r="Z8" i="37"/>
  <c r="J22" i="17"/>
  <c r="H32" i="23"/>
  <c r="D35" i="22"/>
  <c r="BJ8" i="37"/>
  <c r="AC39" i="13"/>
  <c r="H30" i="22"/>
  <c r="AF38" i="23"/>
  <c r="Q31" i="13"/>
  <c r="G34" i="23"/>
  <c r="D38"/>
  <c r="G30" i="16"/>
  <c r="D32"/>
  <c r="G30" i="14"/>
  <c r="F39" i="22"/>
  <c r="I35" i="16"/>
  <c r="W8" i="37"/>
  <c r="L31" i="15"/>
  <c r="W25" i="1"/>
  <c r="U31" i="13"/>
  <c r="K5" i="17"/>
  <c r="G38" i="24"/>
  <c r="O35" i="23"/>
  <c r="V39" i="22"/>
  <c r="H31" i="24"/>
  <c r="AB33" i="13"/>
  <c r="S39" i="6"/>
  <c r="E36"/>
  <c r="O30" i="22"/>
  <c r="Q36" i="13"/>
  <c r="D33"/>
  <c r="T32"/>
  <c r="Y33" i="22"/>
  <c r="W39" i="16"/>
  <c r="F38" i="24"/>
  <c r="F36"/>
  <c r="J11" i="17"/>
  <c r="Y32" i="23"/>
  <c r="K35" i="6"/>
  <c r="M36" i="22"/>
  <c r="P38"/>
  <c r="D31" i="15"/>
  <c r="R34" i="22"/>
  <c r="AA33" i="13"/>
  <c r="AA33" i="23"/>
  <c r="F38" i="22"/>
  <c r="I35" i="14"/>
  <c r="E36"/>
  <c r="F37" i="13"/>
  <c r="P37" i="24"/>
  <c r="N33" i="22"/>
  <c r="AE31" i="14"/>
  <c r="E38" i="13"/>
  <c r="AA30" i="14"/>
  <c r="S34"/>
  <c r="I34"/>
  <c r="I35" i="15"/>
  <c r="N36"/>
  <c r="Q37" i="16"/>
  <c r="H26" i="1"/>
  <c r="N32" i="22"/>
  <c r="R39" i="6"/>
  <c r="P19" i="17"/>
  <c r="J30" i="15"/>
  <c r="V36" i="16"/>
  <c r="AA36" i="14"/>
  <c r="T38" i="13"/>
  <c r="U31" i="23"/>
  <c r="V34" i="6"/>
  <c r="G39" i="14"/>
  <c r="AC8" i="37"/>
  <c r="AC33" i="23"/>
  <c r="G30" i="6"/>
  <c r="AE37" i="14"/>
  <c r="AB34" i="13"/>
  <c r="AM8" i="37"/>
  <c r="Z39" i="14"/>
  <c r="H36" i="13"/>
  <c r="C33" i="16"/>
  <c r="J12" i="17"/>
  <c r="J35" i="14"/>
  <c r="N38" i="22"/>
  <c r="P17" i="17"/>
  <c r="G31" i="14"/>
  <c r="AF37" i="23"/>
  <c r="S37" i="14"/>
  <c r="V8" i="37"/>
  <c r="H32" i="6"/>
  <c r="P34" i="22"/>
  <c r="R38"/>
  <c r="N37" i="15"/>
  <c r="H34" i="23"/>
  <c r="AF31" i="22"/>
  <c r="L39" i="23"/>
  <c r="H16" i="17"/>
  <c r="Q39" i="6"/>
  <c r="Z36" i="23"/>
  <c r="G35" i="14"/>
  <c r="R33"/>
  <c r="L31" i="22"/>
  <c r="T32" i="14"/>
  <c r="G39" i="16"/>
  <c r="K39" i="23"/>
  <c r="G36" i="14"/>
  <c r="E34" i="6"/>
  <c r="D30" i="13"/>
  <c r="P37" i="15"/>
  <c r="M30" i="23"/>
  <c r="M37"/>
  <c r="U32" i="22"/>
  <c r="P36" i="13"/>
  <c r="N34" i="16"/>
  <c r="O37" i="23"/>
  <c r="H34" i="15"/>
  <c r="M33"/>
  <c r="K38"/>
  <c r="AF38" i="22"/>
  <c r="V30" i="6"/>
  <c r="P35" i="13"/>
  <c r="Q33" i="6"/>
  <c r="AE39" i="22"/>
  <c r="U39" i="14"/>
  <c r="F38"/>
  <c r="X30"/>
  <c r="S39" i="22"/>
  <c r="G39" i="13"/>
  <c r="F35"/>
  <c r="AB34" i="23"/>
  <c r="Q30" i="24"/>
  <c r="K31" i="23"/>
  <c r="U36" i="22"/>
  <c r="G33" i="6"/>
  <c r="L38" i="23"/>
  <c r="O36" i="15"/>
  <c r="J33" i="24"/>
  <c r="P38" i="23"/>
  <c r="AF33" i="22"/>
  <c r="T30" i="14"/>
  <c r="K32" i="15"/>
  <c r="N33" i="23"/>
  <c r="J35" i="16"/>
  <c r="O39" i="14"/>
  <c r="AC34" i="22"/>
  <c r="S31" i="6"/>
  <c r="K39" i="24"/>
  <c r="W36" i="16"/>
  <c r="C33" i="6"/>
  <c r="N33" i="15"/>
  <c r="Q37" i="13"/>
  <c r="Y35" i="22"/>
  <c r="U37" i="14"/>
  <c r="S37" i="15"/>
  <c r="H35" i="24"/>
  <c r="C38" i="22"/>
  <c r="P36" i="24"/>
  <c r="W35" i="22"/>
  <c r="W31" i="23"/>
  <c r="N35" i="13"/>
  <c r="V37"/>
  <c r="D38" i="16"/>
  <c r="E37" i="22"/>
  <c r="H20" i="17"/>
  <c r="W31" i="14"/>
  <c r="N31" i="15"/>
  <c r="P37" i="14"/>
  <c r="J18" i="1"/>
  <c r="AB39" i="14"/>
  <c r="L30" i="23"/>
  <c r="R34" i="16"/>
  <c r="M38" i="24"/>
  <c r="W33" i="23"/>
  <c r="K20" i="17"/>
  <c r="P31" i="13"/>
  <c r="S18" i="1"/>
  <c r="Q38" i="16"/>
  <c r="J17" i="17"/>
  <c r="AB37" i="13"/>
  <c r="Y34" i="23"/>
  <c r="S38" i="22"/>
  <c r="P5" i="17"/>
  <c r="O35" i="22"/>
  <c r="C36"/>
  <c r="Z30" i="23"/>
  <c r="I3" i="17"/>
  <c r="C35" i="14"/>
  <c r="M34" i="23"/>
  <c r="AC36" i="14"/>
  <c r="C35" i="24"/>
  <c r="E21" i="1"/>
  <c r="E39" i="14"/>
  <c r="J35" i="22"/>
  <c r="D36" i="23"/>
  <c r="Y39" i="14"/>
  <c r="L34" i="24"/>
  <c r="N36"/>
  <c r="O4" i="17"/>
  <c r="K24"/>
  <c r="K32" i="24"/>
  <c r="L36" i="15"/>
  <c r="J31" i="13"/>
  <c r="K12" i="17"/>
  <c r="F30" i="15"/>
  <c r="K36" i="16"/>
  <c r="W36" i="13"/>
  <c r="H10" i="17"/>
  <c r="E33" i="13"/>
  <c r="AB31" i="14"/>
  <c r="D32" i="24"/>
  <c r="BE8" i="37"/>
  <c r="O33" i="22"/>
  <c r="O37" i="13"/>
  <c r="P31" i="24"/>
  <c r="AD30" i="22"/>
  <c r="AD38" i="13"/>
  <c r="E32" i="6"/>
  <c r="I18" i="1"/>
  <c r="I33" i="13"/>
  <c r="F30" i="24"/>
  <c r="R21" i="1"/>
  <c r="AF34" i="23"/>
  <c r="D35" i="24"/>
  <c r="AC36" i="13"/>
  <c r="AE33" i="23"/>
  <c r="O37" i="24"/>
  <c r="K3" i="17"/>
  <c r="F18" i="1"/>
  <c r="AE36" i="22"/>
  <c r="AA37" i="13"/>
  <c r="R39" i="22"/>
  <c r="I30" i="24"/>
  <c r="Y33" i="23"/>
  <c r="Q30" i="6"/>
  <c r="H34" i="14"/>
  <c r="G35" i="24"/>
  <c r="I7" i="17"/>
  <c r="H30" i="14"/>
  <c r="E32" i="15"/>
  <c r="E30" i="24"/>
  <c r="O10" i="17"/>
  <c r="S39" i="16"/>
  <c r="F34"/>
  <c r="E32" i="24"/>
  <c r="V36" i="22"/>
  <c r="H33" i="14"/>
  <c r="R37" i="16"/>
  <c r="J8" i="37"/>
  <c r="Q37" i="22"/>
  <c r="L37" i="23"/>
  <c r="Z32"/>
  <c r="O37" i="22"/>
  <c r="J39"/>
  <c r="P16" i="17"/>
  <c r="V30" i="23"/>
  <c r="J36" i="15"/>
  <c r="W22" i="1"/>
  <c r="E36" i="24"/>
  <c r="V35" i="14"/>
  <c r="G32" i="13"/>
  <c r="S34" i="16"/>
  <c r="F31" i="22"/>
  <c r="F39" i="24"/>
  <c r="AF8" i="37"/>
  <c r="I31" i="16"/>
  <c r="F31"/>
  <c r="O30" i="24"/>
  <c r="X39" i="14"/>
  <c r="AF39" i="13"/>
  <c r="J30"/>
  <c r="D37" i="14"/>
  <c r="T36"/>
  <c r="I35" i="24"/>
  <c r="N33"/>
  <c r="Y38" i="13"/>
  <c r="S31" i="15"/>
  <c r="AC31" i="14"/>
  <c r="O21" i="17"/>
  <c r="AF34" i="14"/>
  <c r="G34" i="6"/>
  <c r="D37"/>
  <c r="AB38" i="22"/>
  <c r="G37" i="24"/>
  <c r="V31" i="14"/>
  <c r="F31"/>
  <c r="AA39" i="23"/>
  <c r="V33" i="13"/>
  <c r="I10" i="17"/>
  <c r="P35" i="15"/>
  <c r="AC38" i="22"/>
  <c r="Y31"/>
  <c r="S25" i="1"/>
  <c r="N38" i="15"/>
  <c r="C38" i="23"/>
  <c r="Q32" i="24"/>
  <c r="J23" i="1"/>
  <c r="N36" i="16"/>
  <c r="G30" i="23"/>
  <c r="I33" i="14"/>
  <c r="U30" i="22"/>
  <c r="N37" i="23"/>
  <c r="E32" i="13"/>
  <c r="I25" i="17"/>
  <c r="H38" i="23"/>
  <c r="Y32" i="22"/>
  <c r="G33" i="16"/>
  <c r="O33" i="13"/>
  <c r="P36" i="23"/>
  <c r="J16" i="17"/>
  <c r="W31" i="22"/>
  <c r="I38" i="6"/>
  <c r="M35" i="24"/>
  <c r="Y38" i="22"/>
  <c r="V36" i="14"/>
  <c r="W18" i="1"/>
  <c r="AI8" i="37"/>
  <c r="V37" i="22"/>
  <c r="R33" i="6"/>
  <c r="P33" i="13"/>
  <c r="J38" i="15"/>
  <c r="T38" i="24"/>
  <c r="L34" i="15"/>
  <c r="D39" i="6"/>
  <c r="L35" i="22"/>
  <c r="N37" i="13"/>
  <c r="N39" i="14"/>
  <c r="S33" i="6"/>
  <c r="AA35" i="23"/>
  <c r="J19" i="1"/>
  <c r="D33" i="15"/>
  <c r="U37" i="22"/>
  <c r="AE31"/>
  <c r="W32" i="14"/>
  <c r="S36" i="16"/>
  <c r="U37" i="23"/>
  <c r="D35"/>
  <c r="H30"/>
  <c r="Q36"/>
  <c r="T33"/>
  <c r="P3" i="17"/>
  <c r="K4"/>
  <c r="S35" i="23"/>
  <c r="U34" i="14"/>
  <c r="I32" i="13"/>
  <c r="Y35" i="23"/>
  <c r="AE38" i="22"/>
  <c r="L34" i="23"/>
  <c r="AB31" i="22"/>
  <c r="R32"/>
  <c r="AA34"/>
  <c r="R36" i="16"/>
  <c r="V31" i="13"/>
  <c r="P34" i="15"/>
  <c r="C39"/>
  <c r="C37" i="6"/>
  <c r="M35" i="13"/>
  <c r="L36" i="14"/>
  <c r="N39" i="13"/>
  <c r="Z32" i="22"/>
  <c r="Z34" i="13"/>
  <c r="R31" i="15"/>
  <c r="I37" i="6"/>
  <c r="X30" i="23"/>
  <c r="H36" i="14"/>
  <c r="N33"/>
  <c r="R33" i="13"/>
  <c r="Q38" i="22"/>
  <c r="Q38" i="14"/>
  <c r="W34" i="23"/>
  <c r="AA36" i="13"/>
  <c r="X32" i="22"/>
  <c r="T34" i="24"/>
  <c r="AB35" i="13"/>
  <c r="M32" i="15"/>
  <c r="O32" i="22"/>
  <c r="F37" i="24"/>
  <c r="G38" i="6"/>
  <c r="G39"/>
  <c r="V39" i="14"/>
  <c r="C18" i="1"/>
  <c r="W26"/>
  <c r="J24" i="17"/>
  <c r="J33" i="16"/>
  <c r="D36" i="13"/>
  <c r="H38" i="22"/>
  <c r="E37" i="15"/>
  <c r="K26" i="1"/>
  <c r="E20"/>
  <c r="Y39" i="22"/>
  <c r="H34" i="13"/>
  <c r="N39" i="24"/>
  <c r="L35"/>
  <c r="P20" i="17"/>
  <c r="U31" i="14"/>
  <c r="E30"/>
  <c r="S34" i="6"/>
  <c r="O17" i="17"/>
  <c r="D34" i="22"/>
  <c r="G38" i="15"/>
  <c r="W36" i="23"/>
  <c r="T36" i="22"/>
  <c r="L37" i="14"/>
  <c r="D39" i="15"/>
  <c r="R32" i="6"/>
  <c r="S36" i="13"/>
  <c r="K33" i="23"/>
  <c r="P30" i="13"/>
  <c r="J31" i="16"/>
  <c r="T36" i="13"/>
  <c r="Q31" i="16"/>
  <c r="H31" i="23"/>
  <c r="D31" i="22"/>
  <c r="X8" i="37"/>
  <c r="C31" i="14"/>
  <c r="R37" i="24"/>
  <c r="AD32" i="14"/>
  <c r="Q34" i="16"/>
  <c r="I36" i="15"/>
  <c r="I33" i="23"/>
  <c r="H30" i="15"/>
  <c r="L30"/>
  <c r="D37" i="16"/>
  <c r="Q30" i="13"/>
  <c r="AE35"/>
  <c r="U39"/>
  <c r="Q36" i="16"/>
  <c r="I34" i="6"/>
  <c r="P8" i="17"/>
  <c r="S37" i="16"/>
  <c r="J34"/>
  <c r="J33" i="14"/>
  <c r="M30"/>
  <c r="G33" i="22"/>
  <c r="S39" i="13"/>
  <c r="M32" i="24"/>
  <c r="J38" i="23"/>
  <c r="H33" i="16"/>
  <c r="Y30" i="22"/>
  <c r="R32" i="14"/>
  <c r="AF35" i="23"/>
  <c r="R31" i="16"/>
  <c r="R34" i="23"/>
  <c r="N39" i="22"/>
  <c r="N35"/>
  <c r="R25" i="1"/>
  <c r="E34" i="23"/>
  <c r="AC36" i="22"/>
  <c r="O30" i="13"/>
  <c r="C8" i="37"/>
  <c r="T33" i="13"/>
  <c r="E31" i="23"/>
  <c r="P31" i="22"/>
  <c r="S31" i="16"/>
  <c r="F37" i="14"/>
  <c r="P39"/>
  <c r="H36" i="23"/>
  <c r="O39"/>
  <c r="AE32" i="22"/>
  <c r="Y31" i="13"/>
  <c r="F33" i="24"/>
  <c r="G35" i="15"/>
  <c r="L31" i="23"/>
  <c r="K33" i="13"/>
  <c r="AE33" i="22"/>
  <c r="F34" i="14"/>
  <c r="J30" i="16"/>
  <c r="V38" i="23"/>
  <c r="J34" i="6"/>
  <c r="W35"/>
  <c r="P35" i="22"/>
  <c r="H39" i="13"/>
  <c r="S26" i="1"/>
  <c r="C37" i="15"/>
  <c r="Q35" i="14"/>
  <c r="Z33" i="22"/>
  <c r="X32" i="13"/>
  <c r="P36" i="15"/>
  <c r="R31" i="6"/>
  <c r="AE39" i="14"/>
  <c r="Z37"/>
  <c r="F34" i="13"/>
  <c r="M39" i="15"/>
  <c r="T31" i="24"/>
  <c r="F32" i="16"/>
  <c r="T32" i="15"/>
  <c r="F36"/>
  <c r="AD39" i="22"/>
  <c r="S35" i="24"/>
  <c r="D17" i="1"/>
  <c r="C39" i="16"/>
  <c r="L36" i="23"/>
  <c r="N30" i="15"/>
  <c r="J23" i="17"/>
  <c r="S32" i="23"/>
  <c r="S34" i="22"/>
  <c r="F35" i="16"/>
  <c r="W34" i="13"/>
  <c r="K36" i="6"/>
  <c r="I39"/>
  <c r="H21" i="17"/>
  <c r="C39" i="24"/>
  <c r="D31" i="14"/>
  <c r="AF39"/>
  <c r="I35" i="23"/>
  <c r="E36" i="16"/>
  <c r="V24" i="1"/>
  <c r="N37" i="22"/>
  <c r="H37" i="15"/>
  <c r="L33" i="14"/>
  <c r="V33"/>
  <c r="K8" i="17"/>
  <c r="N35" i="16"/>
  <c r="H39" i="22"/>
  <c r="I35"/>
  <c r="G31" i="13"/>
  <c r="P39" i="23"/>
  <c r="C31" i="15"/>
  <c r="AB8" i="37"/>
  <c r="AF32" i="14"/>
  <c r="G31" i="15"/>
  <c r="E38" i="6"/>
  <c r="E31" i="13"/>
  <c r="S20" i="1"/>
  <c r="H34" i="22"/>
  <c r="D36"/>
  <c r="Q20" i="1"/>
  <c r="AA31" i="14"/>
  <c r="W32" i="16"/>
  <c r="K35" i="13"/>
  <c r="R36" i="14"/>
  <c r="H8" i="17"/>
  <c r="P35" i="23"/>
  <c r="E30"/>
  <c r="J39"/>
  <c r="T30" i="13"/>
  <c r="I23" i="1"/>
  <c r="J37" i="16"/>
  <c r="K34"/>
  <c r="I34" i="13"/>
  <c r="AC34" i="14"/>
  <c r="P35"/>
  <c r="C32" i="16"/>
  <c r="Q32" i="23"/>
  <c r="T39"/>
  <c r="AA8" i="37"/>
  <c r="N38" i="6"/>
  <c r="Q31" i="22"/>
  <c r="V22" i="1"/>
  <c r="N36" i="22"/>
  <c r="R38" i="15"/>
  <c r="AC35" i="13"/>
  <c r="N34" i="23"/>
  <c r="X32"/>
  <c r="Q30" i="15"/>
  <c r="R39" i="23"/>
  <c r="Z35" i="14"/>
  <c r="S32" i="13"/>
  <c r="AF33"/>
  <c r="V37" i="23"/>
  <c r="O31" i="24"/>
  <c r="E34" i="22"/>
  <c r="X38" i="14"/>
  <c r="H32" i="13"/>
  <c r="F35" i="24"/>
  <c r="U39" i="23"/>
  <c r="F30" i="6"/>
  <c r="K38" i="22"/>
  <c r="V38"/>
  <c r="F37" i="15"/>
  <c r="H34" i="16"/>
  <c r="K31" i="13"/>
  <c r="AC32" i="23"/>
  <c r="T37" i="22"/>
  <c r="F22" i="1"/>
  <c r="Q36" i="22"/>
  <c r="T39" i="24"/>
  <c r="C35" i="6"/>
  <c r="W21" i="1"/>
  <c r="Q38" i="24"/>
  <c r="U35" i="22"/>
  <c r="T34"/>
  <c r="D38"/>
  <c r="F31" i="6"/>
  <c r="C36" i="14"/>
  <c r="K31"/>
  <c r="I30" i="13"/>
  <c r="V37" i="6"/>
  <c r="AE35" i="22"/>
  <c r="R33" i="23"/>
  <c r="C26" i="1"/>
  <c r="W36" i="22"/>
  <c r="F32" i="24"/>
  <c r="Y34" i="14"/>
  <c r="AB34" i="22"/>
  <c r="W34" i="16"/>
  <c r="G33" i="14"/>
  <c r="X34"/>
  <c r="J37" i="6"/>
  <c r="E32" i="22"/>
  <c r="AC37" i="14"/>
  <c r="M34" i="22"/>
  <c r="L31" i="14"/>
  <c r="J36" i="13"/>
  <c r="V32" i="14"/>
  <c r="D37" i="13"/>
  <c r="R39" i="16"/>
  <c r="W35"/>
  <c r="O18" i="17"/>
  <c r="R34" i="14"/>
  <c r="O30"/>
  <c r="AC35" i="23"/>
  <c r="Q34" i="15"/>
  <c r="F33" i="6"/>
  <c r="H23" i="1"/>
  <c r="D32" i="6"/>
  <c r="N30" i="24"/>
  <c r="K17" i="17"/>
  <c r="C37" i="24"/>
  <c r="E39" i="23"/>
  <c r="I33" i="24"/>
  <c r="W38" i="16"/>
  <c r="V30" i="13"/>
  <c r="M31"/>
  <c r="W31" i="6"/>
  <c r="AE32" i="13"/>
  <c r="C35" i="16"/>
  <c r="O22" i="17"/>
  <c r="AC32" i="13"/>
  <c r="N33" i="6"/>
  <c r="Z37" i="22"/>
  <c r="D32" i="13"/>
  <c r="O31" i="15"/>
  <c r="O33"/>
  <c r="P31" i="23"/>
  <c r="R30" i="16"/>
  <c r="S38" i="24"/>
  <c r="X34" i="13"/>
  <c r="Z33" i="14"/>
  <c r="M30" i="15"/>
  <c r="G35" i="22"/>
  <c r="E36" i="15"/>
  <c r="D34" i="14"/>
  <c r="Q17" i="1"/>
  <c r="AB35" i="14"/>
  <c r="M36" i="15"/>
  <c r="D31" i="23"/>
  <c r="I24" i="1"/>
  <c r="AA32" i="14"/>
  <c r="Q37"/>
  <c r="L34" i="22"/>
  <c r="J30"/>
  <c r="Z37" i="23"/>
  <c r="Z34"/>
  <c r="D39" i="24"/>
  <c r="P33" i="22"/>
  <c r="E19" i="1"/>
  <c r="F34" i="22"/>
  <c r="X35" i="14"/>
  <c r="AB36" i="23"/>
  <c r="O5" i="17"/>
  <c r="P30" i="14"/>
  <c r="G38" i="13"/>
  <c r="T32" i="23"/>
  <c r="E17" i="1"/>
  <c r="G37" i="23"/>
  <c r="M36"/>
  <c r="M32" i="13"/>
  <c r="W30" i="6"/>
  <c r="P35" i="24"/>
  <c r="R34" i="6"/>
  <c r="BD8" i="37"/>
  <c r="G31" i="6"/>
  <c r="L36" i="24"/>
  <c r="R34" i="15"/>
  <c r="R35" i="24"/>
  <c r="Z38" i="23"/>
  <c r="Y39"/>
  <c r="AB37"/>
  <c r="P38" i="13"/>
  <c r="E39" i="6"/>
  <c r="Q31" i="23"/>
  <c r="K36" i="13"/>
  <c r="Z30"/>
  <c r="H31" i="22"/>
  <c r="S35" i="15"/>
  <c r="L35" i="23"/>
  <c r="V26" i="1"/>
  <c r="AF37" i="14"/>
  <c r="E37" i="24"/>
  <c r="N31" i="22"/>
  <c r="H39" i="6"/>
  <c r="P7" i="17"/>
  <c r="E37" i="23"/>
  <c r="O39" i="13"/>
  <c r="I21" i="1"/>
  <c r="H33" i="24"/>
  <c r="I33" i="15"/>
  <c r="Q18" i="1"/>
  <c r="Y36" i="23"/>
  <c r="J21" i="17"/>
  <c r="R30" i="15"/>
  <c r="L8" i="37"/>
  <c r="I37" i="13"/>
  <c r="H38" i="14"/>
  <c r="R8" i="37"/>
  <c r="N38" i="23"/>
  <c r="P33" i="14"/>
  <c r="D33" i="22"/>
  <c r="BG8" i="37"/>
  <c r="AC38" i="13"/>
  <c r="K36" i="15"/>
  <c r="T32" i="22"/>
  <c r="AF31" i="14"/>
  <c r="E8" i="37"/>
  <c r="T38" i="15"/>
  <c r="Y31" i="23"/>
  <c r="N31" i="14"/>
  <c r="AX8" i="37"/>
  <c r="J31" i="24"/>
  <c r="O7" i="17"/>
  <c r="C30" i="23"/>
  <c r="M39" i="13"/>
  <c r="D30" i="23"/>
  <c r="I39" i="22"/>
  <c r="AD38" i="14"/>
  <c r="P32"/>
  <c r="J6" i="17"/>
  <c r="AE36" i="14"/>
  <c r="J31" i="23"/>
  <c r="AO8" i="37"/>
  <c r="J36" i="23"/>
  <c r="I21" i="17"/>
  <c r="L32" i="23"/>
  <c r="R36" i="15"/>
  <c r="E30" i="13"/>
  <c r="S35" i="22"/>
  <c r="R35" i="14"/>
  <c r="Q31" i="24"/>
  <c r="G30" i="13"/>
  <c r="R30" i="14"/>
  <c r="AE30" i="22"/>
  <c r="I31" i="6"/>
  <c r="N23" i="1"/>
  <c r="Z36" i="14"/>
  <c r="K23" i="1"/>
  <c r="F31" i="15"/>
  <c r="AF31" i="23"/>
  <c r="AE39"/>
  <c r="AC30" i="22"/>
  <c r="Y30" i="14"/>
  <c r="W31" i="16"/>
  <c r="Y31" i="14"/>
  <c r="W39" i="13"/>
  <c r="D30" i="24"/>
  <c r="R38"/>
  <c r="O36" i="23"/>
  <c r="U33"/>
  <c r="AF33" i="14"/>
  <c r="J33" i="22"/>
  <c r="X35" i="23"/>
  <c r="H35" i="14"/>
  <c r="S34" i="24"/>
  <c r="K37" i="6"/>
  <c r="W37" i="13"/>
  <c r="Z31" i="14"/>
  <c r="O36" i="13"/>
  <c r="N37" i="16"/>
  <c r="M31" i="24"/>
  <c r="M36" i="13"/>
  <c r="S35" i="6"/>
  <c r="AE37" i="13"/>
  <c r="H36" i="16"/>
  <c r="C36" i="23"/>
  <c r="H39" i="15"/>
  <c r="O38" i="13"/>
  <c r="C34" i="16"/>
  <c r="N34" i="14"/>
  <c r="Y8" i="37"/>
  <c r="S36" i="23"/>
  <c r="I38" i="15"/>
  <c r="W30" i="22"/>
  <c r="E32" i="23"/>
  <c r="O36" i="24"/>
  <c r="M34" i="13"/>
  <c r="V31" i="6"/>
  <c r="Y32" i="14"/>
  <c r="AF32" i="22"/>
  <c r="I24" i="17"/>
  <c r="I19" i="1"/>
  <c r="C31" i="16"/>
  <c r="V32" i="23"/>
  <c r="R32" i="16"/>
  <c r="O6" i="17"/>
  <c r="I12"/>
  <c r="G34" i="16"/>
  <c r="J32" i="24"/>
  <c r="E39" i="22"/>
  <c r="AF37" i="13"/>
  <c r="L39"/>
  <c r="C34"/>
  <c r="D33" i="6"/>
  <c r="M37" i="15"/>
  <c r="V33" i="16"/>
  <c r="K34" i="6"/>
  <c r="M30" i="24"/>
  <c r="J33" i="15"/>
  <c r="M32" i="23"/>
  <c r="P6" i="17"/>
  <c r="Z39" i="22"/>
  <c r="K22" i="1"/>
  <c r="X37" i="22"/>
  <c r="J3" i="17"/>
  <c r="P30" i="22"/>
  <c r="J36" i="6"/>
  <c r="R30" i="24"/>
  <c r="L30"/>
  <c r="I34" i="22"/>
  <c r="I39" i="15"/>
  <c r="Q36" i="24"/>
  <c r="O32" i="23"/>
  <c r="N31" i="16"/>
  <c r="T34" i="14"/>
  <c r="U34" i="23"/>
  <c r="I37"/>
  <c r="K16" i="17"/>
  <c r="G36" i="13"/>
  <c r="T35"/>
  <c r="D38"/>
  <c r="U33"/>
  <c r="F30" i="22"/>
  <c r="R39" i="24"/>
  <c r="K30" i="6"/>
  <c r="S38"/>
  <c r="H6" i="17"/>
  <c r="E31" i="16"/>
  <c r="S31" i="14"/>
  <c r="AB32"/>
  <c r="P37" i="23"/>
  <c r="D36" i="6"/>
  <c r="Q33" i="14"/>
  <c r="E35" i="15"/>
  <c r="W30" i="16"/>
  <c r="J37" i="24"/>
  <c r="K11" i="17"/>
  <c r="J8"/>
  <c r="I36" i="6"/>
  <c r="S37" i="24"/>
  <c r="I35" i="13"/>
  <c r="I34" i="15"/>
  <c r="G33" i="23"/>
  <c r="Y36" i="14"/>
  <c r="R37"/>
  <c r="I37" i="15"/>
  <c r="F39"/>
  <c r="I31" i="14"/>
  <c r="Q39" i="16"/>
  <c r="J33" i="13"/>
  <c r="Y36"/>
  <c r="H38"/>
  <c r="E35" i="6"/>
  <c r="N35" i="15"/>
  <c r="D34" i="24"/>
  <c r="Z32" i="14"/>
  <c r="S35" i="16"/>
  <c r="Q32" i="14"/>
  <c r="F39"/>
  <c r="I32" i="22"/>
  <c r="I36" i="16"/>
  <c r="I31" i="13"/>
  <c r="C34" i="14"/>
  <c r="M37" i="24"/>
  <c r="K34"/>
  <c r="D37" i="15"/>
  <c r="O36" i="14"/>
  <c r="J39" i="13"/>
  <c r="G38" i="22"/>
  <c r="S33" i="15"/>
  <c r="U32" i="23"/>
  <c r="K22" i="17"/>
  <c r="X38" i="23"/>
  <c r="I32" i="6"/>
  <c r="T30" i="23"/>
  <c r="O35" i="24"/>
  <c r="AD34" i="22"/>
  <c r="H33" i="23"/>
  <c r="R38" i="16"/>
  <c r="Q32" i="13"/>
  <c r="V35" i="16"/>
  <c r="S36" i="6"/>
  <c r="J37" i="22"/>
  <c r="AD34" i="23"/>
  <c r="T39" i="14"/>
  <c r="E23" i="1"/>
  <c r="AT8" i="37"/>
  <c r="K30" i="16"/>
  <c r="K30" i="23"/>
  <c r="P32" i="13"/>
  <c r="E35" i="23"/>
  <c r="AE34"/>
  <c r="AF30"/>
  <c r="P36" i="22"/>
  <c r="K31" i="16"/>
  <c r="K34" i="13"/>
  <c r="AD31"/>
  <c r="S33"/>
  <c r="S39" i="23"/>
  <c r="AC37" i="13"/>
  <c r="I38" i="24"/>
  <c r="L33"/>
  <c r="X36" i="23"/>
  <c r="AF35" i="14"/>
  <c r="K34" i="15"/>
  <c r="BK8" i="37"/>
  <c r="N36" i="13"/>
  <c r="T31" i="22"/>
  <c r="M35"/>
  <c r="H25" i="1"/>
  <c r="C31" i="13"/>
  <c r="J39" i="14"/>
  <c r="AA31" i="13"/>
  <c r="AA33" i="22"/>
  <c r="H36" i="24"/>
  <c r="C33" i="22"/>
  <c r="H33" i="13"/>
  <c r="T33" i="15"/>
  <c r="M35" i="14"/>
  <c r="F37" i="16"/>
  <c r="N35" i="23"/>
  <c r="K33" i="22"/>
  <c r="X33" i="14"/>
  <c r="Y37" i="22"/>
  <c r="AE33" i="13"/>
  <c r="F17" i="1"/>
  <c r="E38" i="14"/>
  <c r="F36" i="13"/>
  <c r="AF38" i="14"/>
  <c r="I30" i="15"/>
  <c r="Q39"/>
  <c r="Z35" i="22"/>
  <c r="AE33" i="14"/>
  <c r="P34" i="24"/>
  <c r="AA30" i="22"/>
  <c r="E36"/>
  <c r="R36"/>
  <c r="K31" i="15"/>
  <c r="O35" i="14"/>
  <c r="P34"/>
  <c r="K35" i="24"/>
  <c r="X31" i="13"/>
  <c r="T33" i="14"/>
  <c r="E33"/>
  <c r="S36" i="15"/>
  <c r="AD8" i="37"/>
  <c r="K35" i="22"/>
  <c r="L34" i="13"/>
  <c r="M33" i="22"/>
  <c r="P12" i="17"/>
  <c r="J26" i="1"/>
  <c r="H31" i="13"/>
  <c r="K39" i="6"/>
  <c r="H18" i="1"/>
  <c r="P33" i="24"/>
  <c r="O30" i="23"/>
  <c r="U38" i="14"/>
  <c r="AF39" i="22"/>
  <c r="I38" i="23"/>
  <c r="J20" i="17"/>
  <c r="M38" i="14"/>
  <c r="N34" i="22"/>
  <c r="P18" i="17"/>
  <c r="AF33" i="23"/>
  <c r="W38"/>
  <c r="O33"/>
  <c r="AD31" i="22"/>
  <c r="Y32" i="13"/>
  <c r="H21" i="1"/>
  <c r="U36" i="13"/>
  <c r="N36" i="14"/>
  <c r="H38" i="6"/>
  <c r="L33" i="23"/>
  <c r="AF32"/>
  <c r="S37" i="13"/>
  <c r="W32"/>
  <c r="V35" i="22"/>
  <c r="AC38" i="14"/>
  <c r="Y38" i="23"/>
  <c r="M38" i="13"/>
  <c r="AB32" i="23"/>
  <c r="W37"/>
  <c r="C33" i="15"/>
  <c r="Q26" i="1"/>
  <c r="AB35" i="22"/>
  <c r="W30" i="14"/>
  <c r="E34" i="15"/>
  <c r="E30" i="16"/>
  <c r="Z36" i="13"/>
  <c r="H32" i="15"/>
  <c r="K38" i="6"/>
  <c r="Z39" i="13"/>
  <c r="Q19" i="1"/>
  <c r="C35" i="23"/>
  <c r="G36"/>
  <c r="C39" i="6"/>
  <c r="AP8" i="37"/>
  <c r="G31" i="22"/>
  <c r="J36"/>
  <c r="W30" i="23"/>
  <c r="T35" i="24"/>
  <c r="O8" i="37"/>
  <c r="V32" i="13"/>
  <c r="P33" i="23"/>
  <c r="R32"/>
  <c r="H20" i="1"/>
  <c r="C34" i="23"/>
  <c r="X38" i="13"/>
  <c r="O25" i="17"/>
  <c r="K36" i="22"/>
  <c r="J32"/>
  <c r="Q33" i="24"/>
  <c r="AB37" i="14"/>
  <c r="I19" i="17"/>
  <c r="Q39" i="13"/>
  <c r="S30" i="14"/>
  <c r="C39"/>
  <c r="C33" i="13"/>
  <c r="BL8" i="37"/>
  <c r="J20" i="1"/>
  <c r="N37" i="14"/>
  <c r="W36"/>
  <c r="R35" i="13"/>
  <c r="V30" i="22"/>
  <c r="K36" i="24"/>
  <c r="R24" i="1"/>
  <c r="G32" i="15"/>
  <c r="H11" i="17"/>
  <c r="M36" i="24"/>
  <c r="J32" i="13"/>
  <c r="R39" i="14"/>
  <c r="X34" i="23"/>
  <c r="O35" i="15"/>
  <c r="D20" i="1"/>
  <c r="D19"/>
  <c r="H39" i="24"/>
  <c r="V39" i="13"/>
  <c r="G34" i="14"/>
  <c r="S24" i="1"/>
  <c r="G36" i="15"/>
  <c r="N35" i="6"/>
  <c r="C34" i="22"/>
  <c r="W38" i="13"/>
  <c r="W35" i="14"/>
  <c r="T37" i="24"/>
  <c r="AA30" i="13"/>
  <c r="C36" i="24"/>
  <c r="N32" i="14"/>
  <c r="AC31" i="23"/>
  <c r="S38" i="15"/>
  <c r="O39" i="22"/>
  <c r="G31" i="24"/>
  <c r="S32" i="16"/>
  <c r="U33" i="22"/>
  <c r="K35" i="14"/>
  <c r="O31"/>
  <c r="C39" i="13"/>
  <c r="V37" i="16"/>
  <c r="Y30" i="13"/>
  <c r="F36" i="23"/>
  <c r="E31" i="6"/>
  <c r="P39" i="22"/>
  <c r="V38" i="13"/>
  <c r="AC30" i="14"/>
  <c r="AQ8" i="37"/>
  <c r="H25" i="17"/>
  <c r="I33" i="6"/>
  <c r="G36" i="22"/>
  <c r="H7" i="17"/>
  <c r="H39" i="23"/>
  <c r="N30" i="16"/>
  <c r="W39" i="22"/>
  <c r="T30" i="24"/>
  <c r="I37" i="16"/>
  <c r="N17" i="1"/>
  <c r="M39" i="22"/>
  <c r="Y39" i="13"/>
  <c r="F36" i="22"/>
  <c r="Q25" i="1"/>
  <c r="O31" i="13"/>
  <c r="W24" i="1"/>
  <c r="S30" i="23"/>
  <c r="R30"/>
  <c r="T8" i="37"/>
  <c r="N20" i="1"/>
  <c r="O11" i="17"/>
  <c r="E34" i="24"/>
  <c r="K32" i="14"/>
  <c r="D34" i="13"/>
  <c r="K7" i="17"/>
  <c r="W32" i="23"/>
  <c r="R31" i="24"/>
  <c r="D30" i="16"/>
  <c r="J32" i="15"/>
  <c r="N31" i="6"/>
  <c r="M31" i="22"/>
  <c r="Z35" i="23"/>
  <c r="W34" i="22"/>
  <c r="S33" i="24"/>
  <c r="L39"/>
  <c r="I37" i="14"/>
  <c r="N35"/>
  <c r="C32" i="6"/>
  <c r="H37" i="24"/>
  <c r="H38"/>
  <c r="H38" i="16"/>
  <c r="M38" i="23"/>
  <c r="P32"/>
  <c r="J18" i="17"/>
  <c r="C36" i="6"/>
  <c r="J37" i="23"/>
  <c r="O34" i="22"/>
  <c r="S17" i="1"/>
  <c r="I22"/>
  <c r="C37" i="22"/>
  <c r="Q39"/>
  <c r="S34" i="23"/>
  <c r="K32" i="22"/>
  <c r="D35" i="13"/>
  <c r="AE35" i="23"/>
  <c r="W39"/>
  <c r="F30" i="13"/>
  <c r="C36" i="16"/>
  <c r="J32" i="6"/>
  <c r="N31" i="24"/>
  <c r="V35" i="6"/>
  <c r="D32" i="15"/>
  <c r="S32" i="6"/>
  <c r="E38" i="16"/>
  <c r="W38" i="22"/>
  <c r="K37" i="16"/>
  <c r="H8" i="37"/>
  <c r="X37" i="14"/>
  <c r="AE39" i="13"/>
  <c r="T37" i="14"/>
  <c r="L38" i="13"/>
  <c r="J38" i="22"/>
  <c r="X39" i="13"/>
  <c r="L32" i="15"/>
  <c r="K30" i="14"/>
  <c r="K37" i="23"/>
  <c r="O34" i="14"/>
  <c r="K30" i="24"/>
  <c r="J35"/>
  <c r="Z38" i="22"/>
  <c r="K21" i="17"/>
  <c r="O39" i="15"/>
  <c r="C19" i="1"/>
  <c r="G30" i="15"/>
  <c r="C32"/>
  <c r="L34" i="14"/>
  <c r="H30" i="13"/>
  <c r="N37" i="6"/>
  <c r="F32" i="14"/>
  <c r="H34" i="6"/>
  <c r="T33" i="24"/>
  <c r="G19" i="1"/>
  <c r="O34" i="23"/>
  <c r="AA33" i="14"/>
  <c r="E26" i="1"/>
  <c r="F35" i="6"/>
  <c r="K8" i="37"/>
  <c r="AB36" i="13"/>
  <c r="D38" i="14"/>
  <c r="H35" i="23"/>
  <c r="I37" i="24"/>
  <c r="J31" i="22"/>
  <c r="AD30" i="13"/>
  <c r="M33" i="24"/>
  <c r="L32" i="13"/>
  <c r="I16" i="17"/>
  <c r="L38" i="22"/>
  <c r="K31" i="6"/>
  <c r="S33" i="22"/>
  <c r="M38"/>
  <c r="G34" i="15"/>
  <c r="I31"/>
  <c r="S19" i="1"/>
  <c r="K36" i="23"/>
  <c r="H35" i="22"/>
  <c r="X31" i="14"/>
  <c r="J34" i="23"/>
  <c r="U35" i="13"/>
  <c r="H33" i="15"/>
  <c r="U30" i="23"/>
  <c r="G23" i="1"/>
  <c r="V21"/>
  <c r="AV8" i="37"/>
  <c r="E31" i="24"/>
  <c r="Q37" i="6"/>
  <c r="I38" i="22"/>
  <c r="N39" i="15"/>
  <c r="X30" i="22"/>
  <c r="F30" i="14"/>
  <c r="T31" i="15"/>
  <c r="Q35" i="6"/>
  <c r="G22" i="1"/>
  <c r="T38" i="22"/>
  <c r="E33" i="6"/>
  <c r="AA37" i="23"/>
  <c r="K35" i="15"/>
  <c r="W37" i="22"/>
  <c r="I18" i="17"/>
  <c r="I5"/>
  <c r="H30" i="6"/>
  <c r="W30" i="13"/>
  <c r="X31" i="22"/>
  <c r="T30"/>
  <c r="U36" i="23"/>
  <c r="R37" i="15"/>
  <c r="Q35" i="23"/>
  <c r="K9" i="17"/>
  <c r="N36" i="6"/>
  <c r="E33" i="22"/>
  <c r="M31" i="23"/>
  <c r="H31" i="16"/>
  <c r="S39" i="15"/>
  <c r="V34" i="16"/>
  <c r="D37" i="24"/>
  <c r="Z33" i="23"/>
  <c r="K39" i="22"/>
  <c r="E33" i="16"/>
  <c r="AA39" i="13"/>
  <c r="S37" i="23"/>
  <c r="S30" i="15"/>
  <c r="AE38" i="23"/>
  <c r="Q34" i="6"/>
  <c r="G31" i="23"/>
  <c r="AE30" i="14"/>
  <c r="Q32" i="22"/>
  <c r="K39" i="14"/>
  <c r="X31" i="23"/>
  <c r="Q31" i="6"/>
  <c r="F32" i="23"/>
  <c r="C21" i="1"/>
  <c r="V31" i="23"/>
  <c r="V30" i="14"/>
  <c r="H37" i="22"/>
  <c r="S23" i="1"/>
  <c r="H35" i="15"/>
  <c r="E30"/>
  <c r="U35" i="23"/>
  <c r="O31" i="22"/>
  <c r="H32" i="14"/>
  <c r="AE34" i="13"/>
  <c r="R30"/>
  <c r="Z30" i="14"/>
  <c r="R34" i="24"/>
  <c r="I36" i="14"/>
  <c r="M33" i="23"/>
  <c r="H31" i="6"/>
  <c r="K33"/>
  <c r="G38" i="16"/>
  <c r="G35" i="6"/>
  <c r="J4" i="17"/>
  <c r="M31" i="15"/>
  <c r="W33" i="6"/>
  <c r="V17" i="1"/>
  <c r="G36" i="16"/>
  <c r="D30" i="15"/>
  <c r="W38" i="14"/>
  <c r="K31" i="22"/>
  <c r="D33" i="14"/>
  <c r="V32" i="16"/>
  <c r="L33" i="22"/>
  <c r="P38" i="24"/>
  <c r="H5" i="17"/>
  <c r="D35" i="14"/>
  <c r="AC33"/>
  <c r="K38" i="24"/>
  <c r="I30" i="23"/>
  <c r="BH8" i="37"/>
  <c r="I22" i="17"/>
  <c r="O3"/>
  <c r="H37" i="13"/>
  <c r="G38" i="23"/>
  <c r="E35" i="16"/>
  <c r="AD30" i="14"/>
  <c r="X32"/>
  <c r="H35" i="13"/>
  <c r="E38" i="23"/>
  <c r="L38" i="24"/>
  <c r="AL8" i="37"/>
  <c r="T33" i="22"/>
  <c r="AB30"/>
  <c r="Q8" i="37"/>
  <c r="F39" i="23"/>
  <c r="I4" i="17"/>
  <c r="E38" i="22"/>
  <c r="AC33" i="13"/>
  <c r="I36"/>
  <c r="AD32" i="23"/>
  <c r="R32" i="15"/>
  <c r="E39" i="16"/>
  <c r="Q36" i="14"/>
  <c r="K30" i="22"/>
  <c r="W39" i="14"/>
  <c r="W32" i="6"/>
  <c r="L38" i="15"/>
  <c r="AA37" i="14"/>
  <c r="O32"/>
  <c r="G26" i="1"/>
  <c r="Q30" i="23"/>
  <c r="AA32" i="22"/>
  <c r="AD36"/>
  <c r="S30" i="13"/>
  <c r="D38" i="24"/>
  <c r="E39" i="13"/>
  <c r="J38"/>
  <c r="S32" i="22"/>
  <c r="F32" i="13"/>
  <c r="AB36" i="14"/>
  <c r="V31" i="16"/>
  <c r="F35" i="15"/>
  <c r="H17" i="17"/>
  <c r="D34" i="23"/>
  <c r="F31"/>
  <c r="Y38" i="14"/>
  <c r="R26" i="1"/>
  <c r="X34" i="22"/>
  <c r="Q39" i="24"/>
  <c r="I30" i="6"/>
  <c r="S39" i="14"/>
  <c r="M32"/>
  <c r="G24" i="1"/>
  <c r="K35" i="16"/>
  <c r="AE36" i="23"/>
  <c r="E38" i="24"/>
  <c r="K21" i="1"/>
  <c r="I17" i="17"/>
  <c r="D32" i="23"/>
  <c r="Z32" i="13"/>
  <c r="L39" i="14"/>
  <c r="J30" i="23"/>
  <c r="AF36"/>
  <c r="N33" i="13"/>
  <c r="X30"/>
  <c r="F31" i="24"/>
  <c r="K39" i="15"/>
  <c r="L39" i="22"/>
  <c r="Q33" i="15"/>
  <c r="Q33" i="16"/>
  <c r="P8" i="37"/>
  <c r="AC30" i="13"/>
  <c r="X36"/>
  <c r="D31" i="6"/>
  <c r="AZ8" i="37"/>
  <c r="D8"/>
  <c r="U34" i="13"/>
  <c r="K32"/>
  <c r="P32" i="24"/>
  <c r="F38" i="6"/>
  <c r="O30" i="15"/>
  <c r="P32" i="22"/>
  <c r="G36" i="6"/>
  <c r="AC30" i="23"/>
  <c r="P34"/>
  <c r="R37" i="22"/>
  <c r="E33" i="23"/>
  <c r="N25" i="1"/>
  <c r="J39" i="16"/>
  <c r="F39"/>
  <c r="F32" i="6"/>
  <c r="H36" i="15"/>
  <c r="J7" i="17"/>
  <c r="N34" i="24"/>
  <c r="J34"/>
  <c r="H24" i="17"/>
  <c r="N30" i="23"/>
  <c r="AE30" i="13"/>
  <c r="W32" i="22"/>
  <c r="Q33"/>
  <c r="R20" i="1"/>
  <c r="I38" i="13"/>
  <c r="C30" i="24"/>
  <c r="T36" i="23"/>
  <c r="AF38" i="13"/>
  <c r="Q37" i="15"/>
  <c r="D34" i="6"/>
  <c r="T31" i="13"/>
  <c r="W33" i="16"/>
  <c r="R22" i="1"/>
  <c r="Z37" i="13"/>
  <c r="C31" i="6"/>
  <c r="AF30" i="13"/>
  <c r="F39" i="6"/>
  <c r="I30" i="16"/>
  <c r="F35" i="22"/>
  <c r="M30"/>
  <c r="G18" i="1"/>
  <c r="S34" i="15"/>
  <c r="V39" i="23"/>
  <c r="AB34" i="14"/>
  <c r="K34" i="23"/>
  <c r="AF34" i="22"/>
  <c r="AA35"/>
  <c r="Y33" i="14"/>
  <c r="S31" i="24"/>
  <c r="S37" i="6"/>
  <c r="J9" i="17"/>
  <c r="K19" i="1"/>
  <c r="AB37" i="22"/>
  <c r="AC39"/>
  <c r="K25" i="17"/>
  <c r="D31" i="13"/>
  <c r="U8" i="37"/>
  <c r="Y36" i="22"/>
  <c r="M37" i="14"/>
  <c r="E32"/>
  <c r="O24" i="17"/>
  <c r="W33" i="13"/>
  <c r="L33" i="15"/>
  <c r="C22" i="1"/>
  <c r="K38" i="14"/>
  <c r="AE34" i="22"/>
  <c r="W38" i="6"/>
  <c r="V34" i="14"/>
  <c r="AE32" i="23"/>
  <c r="AC39"/>
  <c r="AF30" i="22"/>
  <c r="E34" i="14"/>
  <c r="L30"/>
  <c r="Q30" i="22"/>
  <c r="P38" i="15"/>
  <c r="R37" i="13"/>
  <c r="D37" i="22"/>
  <c r="J31" i="15"/>
  <c r="D36" i="14"/>
  <c r="J30" i="24"/>
  <c r="C38" i="16"/>
  <c r="D32" i="14"/>
  <c r="F37" i="6"/>
  <c r="AA32" i="23"/>
  <c r="U38"/>
  <c r="H31" i="15"/>
  <c r="L32" i="24"/>
  <c r="L30" i="22"/>
  <c r="G37" i="6"/>
  <c r="V39" i="16"/>
  <c r="H3" i="17"/>
  <c r="AA35" i="13"/>
  <c r="O38" i="24"/>
  <c r="AA31" i="22"/>
  <c r="F32"/>
  <c r="O37" i="15"/>
  <c r="G31" i="16"/>
  <c r="D33" i="24"/>
  <c r="V35" i="13"/>
  <c r="I32" i="16"/>
  <c r="Q34" i="13"/>
  <c r="T39" i="15"/>
  <c r="AE38" i="13"/>
  <c r="Q39" i="14"/>
  <c r="F39" i="13"/>
  <c r="P9" i="17"/>
  <c r="G34" i="22"/>
  <c r="F33"/>
  <c r="D31" i="16"/>
  <c r="P22" i="17"/>
  <c r="E36" i="23"/>
  <c r="F36" i="6"/>
  <c r="F31" i="13"/>
  <c r="K38" i="23"/>
  <c r="AE32" i="14"/>
  <c r="D34" i="15"/>
  <c r="AD35" i="14"/>
  <c r="K10" i="17"/>
  <c r="AF36" i="22"/>
  <c r="AC31"/>
  <c r="V35" i="23"/>
  <c r="J31" i="6"/>
  <c r="T36" i="24"/>
  <c r="C32"/>
  <c r="T35" i="23"/>
  <c r="AA30"/>
  <c r="J37" i="13"/>
  <c r="V33" i="22"/>
  <c r="AE37" i="23"/>
  <c r="AD36"/>
  <c r="I10" i="19" l="1"/>
  <c r="I10" i="18"/>
  <c r="I10" i="20"/>
  <c r="I10" i="21"/>
  <c r="N19" i="18"/>
  <c r="N19" i="19"/>
  <c r="N9" i="18"/>
  <c r="N9" i="19"/>
  <c r="P3" i="47"/>
  <c r="T3" i="18"/>
  <c r="K3" i="21"/>
  <c r="K3" i="19"/>
  <c r="K3" i="20"/>
  <c r="J3" i="19"/>
  <c r="F3" i="18"/>
  <c r="Q3"/>
  <c r="Q3" i="19"/>
  <c r="F3" i="20"/>
  <c r="O3" i="47"/>
  <c r="F3" i="21"/>
  <c r="J3"/>
  <c r="S3" i="18"/>
  <c r="P3"/>
  <c r="L3" i="20"/>
  <c r="O3" i="19"/>
  <c r="O3" i="18"/>
  <c r="F3" i="19"/>
  <c r="J3" i="18"/>
  <c r="K3"/>
  <c r="L3" i="21"/>
  <c r="L3" i="19"/>
  <c r="T3"/>
  <c r="S3"/>
  <c r="R3"/>
  <c r="P3"/>
  <c r="J3" i="20"/>
  <c r="L3" i="18"/>
  <c r="R3"/>
  <c r="M21"/>
  <c r="M21" i="19"/>
  <c r="U9" i="37"/>
  <c r="U18"/>
  <c r="I22" i="18"/>
  <c r="I22" i="19"/>
  <c r="I22" i="21"/>
  <c r="I22" i="20"/>
  <c r="H9" i="21"/>
  <c r="H9" i="19"/>
  <c r="H9" i="18"/>
  <c r="H9" i="20"/>
  <c r="R21" i="19"/>
  <c r="L21" i="18"/>
  <c r="J21" i="19"/>
  <c r="O21" i="18"/>
  <c r="K21"/>
  <c r="T21"/>
  <c r="F21" i="21"/>
  <c r="O24" i="47"/>
  <c r="L21" i="21"/>
  <c r="P21" i="18"/>
  <c r="P21" i="19"/>
  <c r="Q21"/>
  <c r="K21" i="20"/>
  <c r="J21" i="18"/>
  <c r="J21" i="21"/>
  <c r="Q21" i="18"/>
  <c r="S21"/>
  <c r="F21" i="19"/>
  <c r="T21"/>
  <c r="F21" i="20"/>
  <c r="S21" i="19"/>
  <c r="K21"/>
  <c r="P24" i="47"/>
  <c r="L21" i="19"/>
  <c r="O21"/>
  <c r="L21" i="20"/>
  <c r="K21" i="21"/>
  <c r="J21" i="20"/>
  <c r="F21" i="18"/>
  <c r="R21"/>
  <c r="H7" i="21"/>
  <c r="H7" i="20"/>
  <c r="H7" i="19"/>
  <c r="H7" i="18"/>
  <c r="D18" i="37"/>
  <c r="AZ18"/>
  <c r="P18"/>
  <c r="G14" i="18"/>
  <c r="G14" i="20"/>
  <c r="G14" i="19"/>
  <c r="G14" i="21"/>
  <c r="P17" i="47"/>
  <c r="O14" i="19"/>
  <c r="J14" i="20"/>
  <c r="L14" i="19"/>
  <c r="L14" i="20"/>
  <c r="K14"/>
  <c r="R14" i="18"/>
  <c r="F14" i="20"/>
  <c r="K14" i="21"/>
  <c r="K14" i="19"/>
  <c r="L14" i="18"/>
  <c r="P14" i="19"/>
  <c r="P14" i="18"/>
  <c r="S14"/>
  <c r="J14"/>
  <c r="F14"/>
  <c r="T14" i="19"/>
  <c r="F14"/>
  <c r="L14" i="21"/>
  <c r="K14" i="18"/>
  <c r="J14" i="21"/>
  <c r="F14"/>
  <c r="J14" i="19"/>
  <c r="O17" i="47"/>
  <c r="S14" i="19"/>
  <c r="T14" i="18"/>
  <c r="R14" i="19"/>
  <c r="Q14" i="18"/>
  <c r="O14"/>
  <c r="Q14" i="19"/>
  <c r="P4" i="47"/>
  <c r="F4" i="19"/>
  <c r="O4"/>
  <c r="K4"/>
  <c r="P4" i="18"/>
  <c r="J4" i="19"/>
  <c r="F4" i="21"/>
  <c r="Q4" i="19"/>
  <c r="T4"/>
  <c r="O4" i="47"/>
  <c r="O4" i="18"/>
  <c r="S4" i="19"/>
  <c r="T4" i="18"/>
  <c r="L4" i="20"/>
  <c r="F4"/>
  <c r="P4" i="19"/>
  <c r="J4" i="20"/>
  <c r="S4" i="18"/>
  <c r="K4"/>
  <c r="G4" i="19"/>
  <c r="Q4" i="18"/>
  <c r="G4" i="20"/>
  <c r="J4" i="18"/>
  <c r="K4" i="21"/>
  <c r="L4" i="18"/>
  <c r="F4"/>
  <c r="G4" i="21"/>
  <c r="R4" i="18"/>
  <c r="J4" i="21"/>
  <c r="L4"/>
  <c r="L4" i="19"/>
  <c r="K4" i="20"/>
  <c r="R4" i="19"/>
  <c r="G4" i="18"/>
  <c r="Q18" i="37"/>
  <c r="AL9"/>
  <c r="AL18"/>
  <c r="M3" i="18"/>
  <c r="M3" i="19"/>
  <c r="G19" i="18"/>
  <c r="G19" i="21"/>
  <c r="G19" i="19"/>
  <c r="G19" i="20"/>
  <c r="BH18" i="37"/>
  <c r="L5" i="18"/>
  <c r="T5" i="19"/>
  <c r="O5" i="47"/>
  <c r="L5" i="21"/>
  <c r="Q5" i="19"/>
  <c r="P5"/>
  <c r="S5" i="18"/>
  <c r="J5"/>
  <c r="J5" i="19"/>
  <c r="F5" i="21"/>
  <c r="O5" i="18"/>
  <c r="K5" i="21"/>
  <c r="L5" i="19"/>
  <c r="T5" i="18"/>
  <c r="J5" i="20"/>
  <c r="F5"/>
  <c r="O5" i="19"/>
  <c r="R5" i="18"/>
  <c r="S5" i="19"/>
  <c r="K5" i="18"/>
  <c r="F5" i="19"/>
  <c r="Q5" i="18"/>
  <c r="P5" i="47"/>
  <c r="P5" i="18"/>
  <c r="K5" i="19"/>
  <c r="F5" i="18"/>
  <c r="L5" i="20"/>
  <c r="K5"/>
  <c r="J5" i="21"/>
  <c r="R5" i="19"/>
  <c r="H4" i="18"/>
  <c r="H4" i="19"/>
  <c r="H4" i="20"/>
  <c r="H4" i="21"/>
  <c r="I9" i="18"/>
  <c r="I9" i="20"/>
  <c r="I9" i="19"/>
  <c r="I9" i="21"/>
  <c r="G5" i="20"/>
  <c r="G5" i="18"/>
  <c r="G5" i="21"/>
  <c r="G5" i="19"/>
  <c r="G15" i="21"/>
  <c r="G15" i="18"/>
  <c r="G15" i="19"/>
  <c r="G15" i="20"/>
  <c r="AV18" i="37"/>
  <c r="G13" i="21"/>
  <c r="G13" i="20"/>
  <c r="G13" i="18"/>
  <c r="G13" i="19"/>
  <c r="K18" i="37"/>
  <c r="I18" i="21"/>
  <c r="I18" i="20"/>
  <c r="I18" i="19"/>
  <c r="I18" i="18"/>
  <c r="H18" i="37"/>
  <c r="H15" i="19"/>
  <c r="H15" i="18"/>
  <c r="H15" i="20"/>
  <c r="H15" i="21"/>
  <c r="I7" i="18"/>
  <c r="I7" i="19"/>
  <c r="I7" i="21"/>
  <c r="I7" i="20"/>
  <c r="M11" i="19"/>
  <c r="M11" i="18"/>
  <c r="T18" i="37"/>
  <c r="R7" i="18"/>
  <c r="K7" i="21"/>
  <c r="T7" i="19"/>
  <c r="J7" i="18"/>
  <c r="O7" i="19"/>
  <c r="O7" i="18"/>
  <c r="R7" i="19"/>
  <c r="J7"/>
  <c r="L7" i="20"/>
  <c r="Q7" i="18"/>
  <c r="F7"/>
  <c r="Q7" i="19"/>
  <c r="K7" i="18"/>
  <c r="S7"/>
  <c r="L7"/>
  <c r="F7" i="19"/>
  <c r="O7" i="47"/>
  <c r="L7" i="21"/>
  <c r="K7" i="19"/>
  <c r="J7" i="21"/>
  <c r="L7" i="19"/>
  <c r="P7"/>
  <c r="P7" i="47"/>
  <c r="K7" i="20"/>
  <c r="F7"/>
  <c r="S7" i="19"/>
  <c r="J7" i="20"/>
  <c r="F7" i="21"/>
  <c r="P7" i="18"/>
  <c r="T7"/>
  <c r="P25" i="47"/>
  <c r="K22" i="19"/>
  <c r="J22"/>
  <c r="F22"/>
  <c r="T22" i="18"/>
  <c r="P22"/>
  <c r="R22" i="19"/>
  <c r="O22" i="18"/>
  <c r="J22" i="21"/>
  <c r="K22"/>
  <c r="L22" i="20"/>
  <c r="R22" i="18"/>
  <c r="J22" i="20"/>
  <c r="L22" i="19"/>
  <c r="F22" i="18"/>
  <c r="P22" i="19"/>
  <c r="L22" i="18"/>
  <c r="K22" i="20"/>
  <c r="O22" i="19"/>
  <c r="F22" i="21"/>
  <c r="O25" i="47"/>
  <c r="S22" i="19"/>
  <c r="Q22" i="18"/>
  <c r="T22" i="19"/>
  <c r="F22" i="20"/>
  <c r="J22" i="18"/>
  <c r="K22"/>
  <c r="Q22" i="19"/>
  <c r="S22" i="18"/>
  <c r="L22" i="21"/>
  <c r="AQ18" i="37"/>
  <c r="P11" i="47"/>
  <c r="F11" i="20"/>
  <c r="S11" i="18"/>
  <c r="L11"/>
  <c r="O11" i="47"/>
  <c r="Q11" i="18"/>
  <c r="P11" i="19"/>
  <c r="F11" i="18"/>
  <c r="T11"/>
  <c r="R11" i="19"/>
  <c r="P11" i="18"/>
  <c r="F11" i="21"/>
  <c r="K11" i="20"/>
  <c r="K11" i="21"/>
  <c r="J11" i="19"/>
  <c r="L11"/>
  <c r="O11"/>
  <c r="F11"/>
  <c r="R11" i="18"/>
  <c r="T11" i="19"/>
  <c r="K11"/>
  <c r="J11" i="18"/>
  <c r="L11" i="20"/>
  <c r="O11" i="18"/>
  <c r="Q11" i="19"/>
  <c r="J11" i="21"/>
  <c r="L11"/>
  <c r="J11" i="20"/>
  <c r="S11" i="19"/>
  <c r="K11" i="18"/>
  <c r="BL18" i="37"/>
  <c r="G16" i="18"/>
  <c r="G16" i="19"/>
  <c r="G16" i="20"/>
  <c r="G16" i="21"/>
  <c r="M22" i="19"/>
  <c r="M22" i="18"/>
  <c r="O9" i="37"/>
  <c r="O18"/>
  <c r="AP18"/>
  <c r="N15" i="18"/>
  <c r="N15" i="19"/>
  <c r="H17"/>
  <c r="H17" i="20"/>
  <c r="H17" i="18"/>
  <c r="H17" i="21"/>
  <c r="N12" i="18"/>
  <c r="N12" i="19"/>
  <c r="AD18" i="37"/>
  <c r="AD9"/>
  <c r="BK18"/>
  <c r="AT18"/>
  <c r="I19" i="19"/>
  <c r="I19" i="20"/>
  <c r="I19" i="21"/>
  <c r="I19" i="18"/>
  <c r="H8" i="20"/>
  <c r="H8" i="21"/>
  <c r="H8" i="18"/>
  <c r="H8" i="19"/>
  <c r="I11" i="18"/>
  <c r="I11" i="21"/>
  <c r="I11" i="19"/>
  <c r="I11" i="20"/>
  <c r="F6"/>
  <c r="P6" i="18"/>
  <c r="S6" i="19"/>
  <c r="P6"/>
  <c r="Q6"/>
  <c r="O6" i="47"/>
  <c r="R6" i="19"/>
  <c r="P6" i="47"/>
  <c r="K6" i="20"/>
  <c r="J6" i="19"/>
  <c r="L6" i="18"/>
  <c r="F6"/>
  <c r="O6"/>
  <c r="R6"/>
  <c r="K6"/>
  <c r="O6" i="19"/>
  <c r="T6"/>
  <c r="J6" i="20"/>
  <c r="S6" i="18"/>
  <c r="T6"/>
  <c r="L6" i="19"/>
  <c r="F6"/>
  <c r="L6" i="21"/>
  <c r="K6"/>
  <c r="J6" i="18"/>
  <c r="J6" i="21"/>
  <c r="F6"/>
  <c r="L6" i="20"/>
  <c r="Q6" i="18"/>
  <c r="K6" i="19"/>
  <c r="I13" i="21"/>
  <c r="I13" i="19"/>
  <c r="I13" i="18"/>
  <c r="I13" i="20"/>
  <c r="H3" i="21"/>
  <c r="H3" i="19"/>
  <c r="H3" i="20"/>
  <c r="H3" i="18"/>
  <c r="N6" i="19"/>
  <c r="N6" i="18"/>
  <c r="G12" i="20"/>
  <c r="G12" i="18"/>
  <c r="G12" i="21"/>
  <c r="G12" i="19"/>
  <c r="M6" i="18"/>
  <c r="M6" i="19"/>
  <c r="G21"/>
  <c r="G21" i="20"/>
  <c r="G21" i="21"/>
  <c r="G21" i="18"/>
  <c r="Y18" i="37"/>
  <c r="G18" i="21"/>
  <c r="G18" i="18"/>
  <c r="G18" i="20"/>
  <c r="G18" i="19"/>
  <c r="AO18" i="37"/>
  <c r="AO20" s="1"/>
  <c r="AO9"/>
  <c r="H6" i="18"/>
  <c r="H6" i="21"/>
  <c r="H6" i="19"/>
  <c r="H6" i="20"/>
  <c r="M7" i="18"/>
  <c r="M7" i="19"/>
  <c r="AX9" i="37"/>
  <c r="AX18"/>
  <c r="E18"/>
  <c r="BG9"/>
  <c r="BG18"/>
  <c r="R18"/>
  <c r="R9"/>
  <c r="L18"/>
  <c r="L9"/>
  <c r="H18" i="20"/>
  <c r="H18" i="21"/>
  <c r="H18" i="19"/>
  <c r="H18" i="18"/>
  <c r="N7" i="19"/>
  <c r="N7" i="18"/>
  <c r="BD18" i="37"/>
  <c r="BD9"/>
  <c r="M5" i="18"/>
  <c r="M5" i="19"/>
  <c r="M19" i="18"/>
  <c r="M19" i="19"/>
  <c r="I14" i="18"/>
  <c r="I14" i="21"/>
  <c r="I14" i="19"/>
  <c r="I14" i="20"/>
  <c r="M15" i="19"/>
  <c r="M15" i="18"/>
  <c r="AA9" i="37"/>
  <c r="AA18"/>
  <c r="L8" i="19"/>
  <c r="R8"/>
  <c r="K8"/>
  <c r="S8"/>
  <c r="R8" i="18"/>
  <c r="S8"/>
  <c r="F8" i="19"/>
  <c r="P8" i="47"/>
  <c r="J8" i="20"/>
  <c r="Q8" i="18"/>
  <c r="O8" i="47"/>
  <c r="K8" i="21"/>
  <c r="J8" i="19"/>
  <c r="F8" i="21"/>
  <c r="Q8" i="19"/>
  <c r="L8" i="21"/>
  <c r="L8" i="18"/>
  <c r="J8"/>
  <c r="T8"/>
  <c r="O8" i="19"/>
  <c r="F8" i="18"/>
  <c r="K8" i="20"/>
  <c r="J8" i="21"/>
  <c r="K8" i="18"/>
  <c r="L8" i="20"/>
  <c r="T8" i="19"/>
  <c r="P8" i="18"/>
  <c r="P8" i="19"/>
  <c r="O8" i="18"/>
  <c r="F8" i="20"/>
  <c r="AB18" i="37"/>
  <c r="I8" i="19"/>
  <c r="I8" i="21"/>
  <c r="I8" i="18"/>
  <c r="I8" i="20"/>
  <c r="F18" i="19"/>
  <c r="J18" i="21"/>
  <c r="J18" i="19"/>
  <c r="Q18"/>
  <c r="L18"/>
  <c r="P18" i="18"/>
  <c r="L18"/>
  <c r="O21" i="47"/>
  <c r="T18" i="19"/>
  <c r="T18" i="18"/>
  <c r="P18" i="19"/>
  <c r="J18" i="20"/>
  <c r="F18" i="21"/>
  <c r="K18" i="20"/>
  <c r="L18" i="21"/>
  <c r="P21" i="47"/>
  <c r="Q18" i="18"/>
  <c r="O18" i="19"/>
  <c r="S18"/>
  <c r="K18" i="21"/>
  <c r="O18" i="18"/>
  <c r="L18" i="20"/>
  <c r="F18"/>
  <c r="R18" i="19"/>
  <c r="R18" i="18"/>
  <c r="S18"/>
  <c r="F18"/>
  <c r="K18" i="19"/>
  <c r="J18" i="18"/>
  <c r="K18"/>
  <c r="H20" i="19"/>
  <c r="H20" i="21"/>
  <c r="H20" i="20"/>
  <c r="H20" i="18"/>
  <c r="C9" i="37"/>
  <c r="C18"/>
  <c r="N8" i="19"/>
  <c r="N8" i="18"/>
  <c r="X18" i="37"/>
  <c r="X9"/>
  <c r="M14" i="19"/>
  <c r="M14" i="18"/>
  <c r="N17" i="19"/>
  <c r="N17" i="18"/>
  <c r="H21" i="20"/>
  <c r="H21" i="18"/>
  <c r="H21" i="19"/>
  <c r="H21" i="21"/>
  <c r="I4" i="18"/>
  <c r="I4" i="19"/>
  <c r="I4" i="20"/>
  <c r="I4" i="21"/>
  <c r="N3" i="19"/>
  <c r="N3" i="18"/>
  <c r="AI9" i="37"/>
  <c r="AI18"/>
  <c r="H13" i="18"/>
  <c r="H13" i="20"/>
  <c r="H13" i="19"/>
  <c r="H13" i="21"/>
  <c r="G22" i="19"/>
  <c r="G22" i="20"/>
  <c r="G22" i="21"/>
  <c r="G22" i="18"/>
  <c r="G10" i="19"/>
  <c r="G10" i="21"/>
  <c r="G10" i="18"/>
  <c r="G10" i="20"/>
  <c r="M18" i="18"/>
  <c r="M18" i="19"/>
  <c r="AF18" i="37"/>
  <c r="N13" i="18"/>
  <c r="N13" i="19"/>
  <c r="J18" i="37"/>
  <c r="M10" i="18"/>
  <c r="M10" i="19"/>
  <c r="G7"/>
  <c r="G7" i="21"/>
  <c r="G7" i="20"/>
  <c r="G7" i="18"/>
  <c r="I3" i="20"/>
  <c r="I3" i="21"/>
  <c r="I3" i="19"/>
  <c r="I3" i="18"/>
  <c r="BE18" i="37"/>
  <c r="S10" i="18"/>
  <c r="F10" i="20"/>
  <c r="K10"/>
  <c r="L10" i="18"/>
  <c r="P10"/>
  <c r="T10" i="19"/>
  <c r="L10"/>
  <c r="O10" i="18"/>
  <c r="K10"/>
  <c r="R10"/>
  <c r="Q10" i="19"/>
  <c r="K10" i="21"/>
  <c r="P10" i="19"/>
  <c r="O10" i="47"/>
  <c r="P10"/>
  <c r="Q10" i="18"/>
  <c r="O10" i="19"/>
  <c r="L10" i="21"/>
  <c r="J10"/>
  <c r="J10" i="19"/>
  <c r="F10"/>
  <c r="T10" i="18"/>
  <c r="J10"/>
  <c r="R10" i="19"/>
  <c r="F10" i="18"/>
  <c r="J10" i="20"/>
  <c r="F10" i="21"/>
  <c r="L10" i="20"/>
  <c r="K10" i="19"/>
  <c r="S10"/>
  <c r="I12" i="20"/>
  <c r="I12" i="21"/>
  <c r="I12" i="18"/>
  <c r="I12" i="19"/>
  <c r="I21" i="18"/>
  <c r="I21" i="19"/>
  <c r="I21" i="20"/>
  <c r="I21" i="21"/>
  <c r="M4" i="19"/>
  <c r="M4" i="18"/>
  <c r="G3"/>
  <c r="G3" i="20"/>
  <c r="G3" i="21"/>
  <c r="G3" i="19"/>
  <c r="N5" i="18"/>
  <c r="N5" i="19"/>
  <c r="H14" i="21"/>
  <c r="H14" i="20"/>
  <c r="H14" i="19"/>
  <c r="H14" i="18"/>
  <c r="I17" i="21"/>
  <c r="I17" i="20"/>
  <c r="I17" i="18"/>
  <c r="I17" i="19"/>
  <c r="L17" i="18"/>
  <c r="J17" i="19"/>
  <c r="K17" i="20"/>
  <c r="J17" i="21"/>
  <c r="J17" i="18"/>
  <c r="T17"/>
  <c r="P17" i="19"/>
  <c r="F17" i="18"/>
  <c r="Q17" i="19"/>
  <c r="L17" i="20"/>
  <c r="L17" i="19"/>
  <c r="F17" i="20"/>
  <c r="F17" i="21"/>
  <c r="R17" i="18"/>
  <c r="P20" i="47"/>
  <c r="O20"/>
  <c r="O17" i="18"/>
  <c r="J17" i="20"/>
  <c r="S17" i="19"/>
  <c r="L17" i="21"/>
  <c r="K17" i="19"/>
  <c r="T17"/>
  <c r="K17" i="18"/>
  <c r="K17" i="21"/>
  <c r="S17" i="18"/>
  <c r="F17" i="19"/>
  <c r="O17"/>
  <c r="P17" i="18"/>
  <c r="R17" i="19"/>
  <c r="Q17" i="18"/>
  <c r="F13"/>
  <c r="T13"/>
  <c r="R13" i="19"/>
  <c r="F13" i="21"/>
  <c r="J13" i="18"/>
  <c r="J13" i="21"/>
  <c r="Q13" i="18"/>
  <c r="R13"/>
  <c r="K13" i="19"/>
  <c r="P13"/>
  <c r="O16" i="47"/>
  <c r="K13" i="21"/>
  <c r="L13" i="19"/>
  <c r="L13" i="20"/>
  <c r="P16" i="47"/>
  <c r="O13" i="19"/>
  <c r="F13"/>
  <c r="K13" i="20"/>
  <c r="L13" i="21"/>
  <c r="Q13" i="19"/>
  <c r="J13"/>
  <c r="P13" i="18"/>
  <c r="F13" i="20"/>
  <c r="J13"/>
  <c r="K13" i="18"/>
  <c r="T13" i="19"/>
  <c r="S13" i="18"/>
  <c r="L13"/>
  <c r="S13" i="19"/>
  <c r="O13" i="18"/>
  <c r="V18" i="37"/>
  <c r="N14" i="18"/>
  <c r="N14" i="19"/>
  <c r="H12" i="20"/>
  <c r="H12" i="21"/>
  <c r="H12" i="19"/>
  <c r="H12" i="18"/>
  <c r="AM18" i="37"/>
  <c r="AC18"/>
  <c r="N16" i="19"/>
  <c r="N16" i="18"/>
  <c r="H11" i="21"/>
  <c r="H11" i="18"/>
  <c r="H11" i="19"/>
  <c r="H11" i="20"/>
  <c r="I5" i="19"/>
  <c r="I5" i="21"/>
  <c r="I5" i="18"/>
  <c r="I5" i="20"/>
  <c r="W18" i="37"/>
  <c r="BJ9"/>
  <c r="BJ18"/>
  <c r="H19" i="18"/>
  <c r="H19" i="20"/>
  <c r="H19" i="19"/>
  <c r="H19" i="21"/>
  <c r="Z18" i="37"/>
  <c r="AE18"/>
  <c r="N20" i="18"/>
  <c r="N20" i="19"/>
  <c r="AW18" i="37"/>
  <c r="H22" i="19"/>
  <c r="H22" i="21"/>
  <c r="H22" i="18"/>
  <c r="H22" i="20"/>
  <c r="G6" i="21"/>
  <c r="G6" i="20"/>
  <c r="G6" i="19"/>
  <c r="G6" i="18"/>
  <c r="N11" i="19"/>
  <c r="N11" i="18"/>
  <c r="K12" i="19"/>
  <c r="S12"/>
  <c r="J12" i="21"/>
  <c r="O12" i="19"/>
  <c r="L12" i="20"/>
  <c r="L12" i="18"/>
  <c r="T12"/>
  <c r="K12"/>
  <c r="J12" i="19"/>
  <c r="F12" i="18"/>
  <c r="P12" i="19"/>
  <c r="K12" i="21"/>
  <c r="S12" i="18"/>
  <c r="F12" i="19"/>
  <c r="P12" i="47"/>
  <c r="O12" i="18"/>
  <c r="L12" i="19"/>
  <c r="F12" i="21"/>
  <c r="R12" i="18"/>
  <c r="J12"/>
  <c r="R12" i="19"/>
  <c r="O12" i="47"/>
  <c r="Q12" i="19"/>
  <c r="Q12" i="18"/>
  <c r="T12" i="19"/>
  <c r="L12" i="21"/>
  <c r="J12" i="20"/>
  <c r="F12"/>
  <c r="K12"/>
  <c r="P12" i="18"/>
  <c r="M8"/>
  <c r="M8" i="19"/>
  <c r="AN18" i="37"/>
  <c r="G9" i="18"/>
  <c r="G9" i="19"/>
  <c r="G9" i="21"/>
  <c r="G9" i="20"/>
  <c r="BB18" i="37"/>
  <c r="AK18"/>
  <c r="G8" i="19"/>
  <c r="G8" i="20"/>
  <c r="G8" i="18"/>
  <c r="G8" i="21"/>
  <c r="N4" i="18"/>
  <c r="N4" i="19"/>
  <c r="M20"/>
  <c r="M20" i="18"/>
  <c r="BF18" i="37"/>
  <c r="N22" i="19"/>
  <c r="N22" i="18"/>
  <c r="BI18" i="37"/>
  <c r="H5" i="21"/>
  <c r="H5" i="18"/>
  <c r="H5" i="20"/>
  <c r="H5" i="19"/>
  <c r="I6" i="21"/>
  <c r="I6" i="20"/>
  <c r="I6" i="19"/>
  <c r="I6" i="18"/>
  <c r="M12"/>
  <c r="M12" i="19"/>
  <c r="AJ18" i="37"/>
  <c r="I20" i="21"/>
  <c r="I20" i="20"/>
  <c r="I20" i="19"/>
  <c r="I20" i="18"/>
  <c r="BA18" i="37"/>
  <c r="BA9"/>
  <c r="I15" i="20"/>
  <c r="I15" i="19"/>
  <c r="I15" i="21"/>
  <c r="I15" i="18"/>
  <c r="M9"/>
  <c r="M9" i="19"/>
  <c r="L9" i="18"/>
  <c r="P9"/>
  <c r="S9" i="19"/>
  <c r="J9" i="20"/>
  <c r="O9" i="47"/>
  <c r="L9" i="20"/>
  <c r="F9"/>
  <c r="J9" i="21"/>
  <c r="P9" i="47"/>
  <c r="K9" i="19"/>
  <c r="K9" i="18"/>
  <c r="L9" i="19"/>
  <c r="P9"/>
  <c r="F9"/>
  <c r="O9" i="18"/>
  <c r="T9" i="19"/>
  <c r="Q9" i="18"/>
  <c r="J9"/>
  <c r="R9"/>
  <c r="R9" i="19"/>
  <c r="F9" i="21"/>
  <c r="J9" i="19"/>
  <c r="K9" i="20"/>
  <c r="S9" i="18"/>
  <c r="T9"/>
  <c r="Q9" i="19"/>
  <c r="L9" i="21"/>
  <c r="K9"/>
  <c r="F9" i="18"/>
  <c r="O9" i="19"/>
  <c r="H10" i="21"/>
  <c r="H10" i="20"/>
  <c r="H10" i="19"/>
  <c r="H10" i="18"/>
  <c r="I9" i="37"/>
  <c r="I18"/>
  <c r="G18"/>
  <c r="AR18"/>
  <c r="AR9"/>
  <c r="H16" i="21"/>
  <c r="H16" i="20"/>
  <c r="H16" i="18"/>
  <c r="H16" i="19"/>
  <c r="J19"/>
  <c r="J19" i="18"/>
  <c r="K19" i="20"/>
  <c r="F19" i="19"/>
  <c r="L19" i="18"/>
  <c r="R19" i="19"/>
  <c r="S19"/>
  <c r="K19" i="21"/>
  <c r="Q19" i="18"/>
  <c r="F19" i="21"/>
  <c r="L19" i="20"/>
  <c r="L19" i="21"/>
  <c r="F19" i="18"/>
  <c r="Q19" i="19"/>
  <c r="K19" i="18"/>
  <c r="S19"/>
  <c r="P19" i="19"/>
  <c r="O19" i="18"/>
  <c r="J19" i="20"/>
  <c r="T19" i="19"/>
  <c r="T19" i="18"/>
  <c r="P19"/>
  <c r="P22" i="47"/>
  <c r="R19" i="18"/>
  <c r="K19" i="19"/>
  <c r="J19" i="21"/>
  <c r="O19" i="19"/>
  <c r="L19"/>
  <c r="O22" i="47"/>
  <c r="F19" i="20"/>
  <c r="F15"/>
  <c r="S15" i="18"/>
  <c r="J15" i="19"/>
  <c r="P15" i="18"/>
  <c r="L15" i="20"/>
  <c r="F15" i="19"/>
  <c r="R15"/>
  <c r="K15" i="18"/>
  <c r="O15" i="19"/>
  <c r="P18" i="47"/>
  <c r="Q15" i="19"/>
  <c r="L15" i="21"/>
  <c r="L15" i="19"/>
  <c r="K15" i="21"/>
  <c r="J15"/>
  <c r="Q15" i="18"/>
  <c r="T15"/>
  <c r="F15" i="21"/>
  <c r="K15" i="20"/>
  <c r="L15" i="18"/>
  <c r="O15"/>
  <c r="F15"/>
  <c r="R15"/>
  <c r="K15" i="19"/>
  <c r="T15"/>
  <c r="S15"/>
  <c r="J15" i="18"/>
  <c r="O18" i="47"/>
  <c r="P15" i="19"/>
  <c r="J15" i="20"/>
  <c r="F20" i="19"/>
  <c r="J20"/>
  <c r="O23" i="47"/>
  <c r="R20" i="19"/>
  <c r="O20"/>
  <c r="F20" i="21"/>
  <c r="L20"/>
  <c r="S20" i="18"/>
  <c r="L20"/>
  <c r="T20"/>
  <c r="F20" i="20"/>
  <c r="K20" i="21"/>
  <c r="T20" i="19"/>
  <c r="S20"/>
  <c r="O20" i="18"/>
  <c r="L20" i="20"/>
  <c r="K20" i="19"/>
  <c r="P20" i="18"/>
  <c r="Q20"/>
  <c r="K20"/>
  <c r="Q20" i="19"/>
  <c r="P20"/>
  <c r="P23" i="47"/>
  <c r="J20" i="20"/>
  <c r="R20" i="18"/>
  <c r="F20"/>
  <c r="J20"/>
  <c r="L20" i="19"/>
  <c r="K20" i="20"/>
  <c r="J20" i="21"/>
  <c r="S18" i="37"/>
  <c r="BC18"/>
  <c r="N10" i="18"/>
  <c r="N10" i="19"/>
  <c r="G20"/>
  <c r="G20" i="21"/>
  <c r="G20" i="18"/>
  <c r="G20" i="20"/>
  <c r="I16" i="18"/>
  <c r="I16" i="20"/>
  <c r="I16" i="19"/>
  <c r="I16" i="21"/>
  <c r="AY18" i="37"/>
  <c r="M16" i="19"/>
  <c r="M16" i="18"/>
  <c r="F9" i="37"/>
  <c r="F18"/>
  <c r="M18"/>
  <c r="N18"/>
  <c r="G11" i="20"/>
  <c r="G11" i="19"/>
  <c r="G11" i="18"/>
  <c r="G11" i="21"/>
  <c r="AS18" i="37"/>
  <c r="N18" i="18"/>
  <c r="N18" i="19"/>
  <c r="N21"/>
  <c r="N21" i="18"/>
  <c r="G17" i="20"/>
  <c r="G17" i="21"/>
  <c r="G17" i="18"/>
  <c r="G17" i="19"/>
  <c r="L16"/>
  <c r="Q16"/>
  <c r="L16" i="18"/>
  <c r="J16" i="21"/>
  <c r="O16" i="19"/>
  <c r="T16" i="18"/>
  <c r="F16" i="20"/>
  <c r="P19" i="47"/>
  <c r="L16" i="21"/>
  <c r="J16" i="19"/>
  <c r="K16"/>
  <c r="F16" i="21"/>
  <c r="K16"/>
  <c r="T16" i="19"/>
  <c r="K16" i="18"/>
  <c r="O16"/>
  <c r="P16"/>
  <c r="Q16"/>
  <c r="R16" i="19"/>
  <c r="J16" i="18"/>
  <c r="K16" i="20"/>
  <c r="S16" i="18"/>
  <c r="O19" i="47"/>
  <c r="J16" i="20"/>
  <c r="F16" i="19"/>
  <c r="S16"/>
  <c r="F16" i="18"/>
  <c r="R16"/>
  <c r="L16" i="20"/>
  <c r="P16" i="19"/>
  <c r="M17"/>
  <c r="M17" i="18"/>
  <c r="M13"/>
  <c r="M13" i="19"/>
  <c r="AU18" i="37"/>
  <c r="AU9"/>
  <c r="C20" l="1"/>
  <c r="O20"/>
  <c r="AU20"/>
  <c r="F20"/>
  <c r="BJ20"/>
  <c r="I20"/>
  <c r="G24" i="21"/>
  <c r="G27"/>
  <c r="G28"/>
  <c r="H27"/>
  <c r="H28"/>
  <c r="H24"/>
  <c r="S28" i="19"/>
  <c r="S24"/>
  <c r="S27"/>
  <c r="O24"/>
  <c r="O27"/>
  <c r="O28"/>
  <c r="J28" i="21"/>
  <c r="J24"/>
  <c r="J27"/>
  <c r="Q24" i="19"/>
  <c r="Q28"/>
  <c r="Q27"/>
  <c r="AR20" i="37"/>
  <c r="L25" i="21"/>
  <c r="R25" i="19"/>
  <c r="I24" i="18"/>
  <c r="H25" i="21"/>
  <c r="AI20" i="37"/>
  <c r="BD20"/>
  <c r="L20"/>
  <c r="I25" i="21"/>
  <c r="G25"/>
  <c r="L24" i="18"/>
  <c r="K24"/>
  <c r="K24" i="20"/>
  <c r="G27" i="19"/>
  <c r="G28"/>
  <c r="G24"/>
  <c r="N28"/>
  <c r="N24"/>
  <c r="N27"/>
  <c r="H27"/>
  <c r="H28"/>
  <c r="R27"/>
  <c r="R24"/>
  <c r="R28"/>
  <c r="L28" i="21"/>
  <c r="L24"/>
  <c r="L27"/>
  <c r="J24" i="19"/>
  <c r="J28"/>
  <c r="J27"/>
  <c r="M25"/>
  <c r="Q25"/>
  <c r="O25"/>
  <c r="K25" i="21"/>
  <c r="F25"/>
  <c r="I24" i="20"/>
  <c r="N25" i="19"/>
  <c r="AA20" i="37"/>
  <c r="BG20"/>
  <c r="I25" i="19"/>
  <c r="AL20" i="37"/>
  <c r="U20"/>
  <c r="R24" i="18"/>
  <c r="O24"/>
  <c r="S24"/>
  <c r="F24" i="20"/>
  <c r="T24" i="18"/>
  <c r="I24" i="21"/>
  <c r="I28"/>
  <c r="I27"/>
  <c r="P27" i="19"/>
  <c r="P28"/>
  <c r="P24"/>
  <c r="L28"/>
  <c r="L27"/>
  <c r="L24"/>
  <c r="F24"/>
  <c r="F28"/>
  <c r="F27"/>
  <c r="K27" i="21"/>
  <c r="K28"/>
  <c r="K24"/>
  <c r="S25" i="19"/>
  <c r="J25"/>
  <c r="F25"/>
  <c r="L25"/>
  <c r="K25"/>
  <c r="G24" i="18"/>
  <c r="N24"/>
  <c r="R20" i="37"/>
  <c r="AX20"/>
  <c r="H24" i="20"/>
  <c r="AD20" i="37"/>
  <c r="M24" i="18"/>
  <c r="P24"/>
  <c r="F24"/>
  <c r="I24" i="19"/>
  <c r="I27"/>
  <c r="I28"/>
  <c r="M28"/>
  <c r="M24"/>
  <c r="M27"/>
  <c r="T24"/>
  <c r="T27"/>
  <c r="T28"/>
  <c r="F28" i="21"/>
  <c r="F24"/>
  <c r="F27"/>
  <c r="K24" i="19"/>
  <c r="K27"/>
  <c r="K28"/>
  <c r="BA20" i="37"/>
  <c r="H24" i="19"/>
  <c r="T25"/>
  <c r="P25"/>
  <c r="J25" i="21"/>
  <c r="G24" i="20"/>
  <c r="H25" i="19"/>
  <c r="X20" i="37"/>
  <c r="H24" i="18"/>
  <c r="G25" i="19"/>
  <c r="J24" i="20"/>
  <c r="J24" i="18"/>
  <c r="L24" i="20"/>
  <c r="Q24" i="18"/>
</calcChain>
</file>

<file path=xl/sharedStrings.xml><?xml version="1.0" encoding="utf-8"?>
<sst xmlns="http://schemas.openxmlformats.org/spreadsheetml/2006/main" count="2708" uniqueCount="111">
  <si>
    <t>ILP</t>
  </si>
  <si>
    <t>edge-d. LB</t>
  </si>
  <si>
    <t>t = 2</t>
  </si>
  <si>
    <t>t = 3</t>
  </si>
  <si>
    <t>t = 4</t>
  </si>
  <si>
    <t>t = 5</t>
  </si>
  <si>
    <t>t = 6</t>
  </si>
  <si>
    <t>t = 7</t>
  </si>
  <si>
    <t>t = 8</t>
  </si>
  <si>
    <t>t = 9</t>
  </si>
  <si>
    <t>t = 10</t>
  </si>
  <si>
    <t>t = 11</t>
  </si>
  <si>
    <t>t = 12</t>
  </si>
  <si>
    <t>moreno-zebra</t>
  </si>
  <si>
    <t>ucidata-zachary</t>
  </si>
  <si>
    <t>contiguous-usa</t>
  </si>
  <si>
    <t>dolphins</t>
  </si>
  <si>
    <t>ca-sandi-auths</t>
  </si>
  <si>
    <t>adjnoun_adjacency</t>
  </si>
  <si>
    <t>arenas-jazz</t>
  </si>
  <si>
    <t>inf-USAir97</t>
  </si>
  <si>
    <t>ca-netscience</t>
  </si>
  <si>
    <t>bio-celegans</t>
  </si>
  <si>
    <t>bio-diseasome</t>
  </si>
  <si>
    <t>soc-wiki-Vote</t>
  </si>
  <si>
    <t>arenas-email</t>
  </si>
  <si>
    <t>inf-euroroad</t>
  </si>
  <si>
    <t>bio-yeast</t>
  </si>
  <si>
    <t>ca-CSphd</t>
  </si>
  <si>
    <t>soc-hamsterster</t>
  </si>
  <si>
    <t>inf-openflights</t>
  </si>
  <si>
    <t>ca-GrQc</t>
  </si>
  <si>
    <t>inf-power</t>
  </si>
  <si>
    <t>soc-advogato</t>
  </si>
  <si>
    <t>bio-dmela</t>
  </si>
  <si>
    <t>ca-HepPh</t>
  </si>
  <si>
    <t>ca-AstroPh</t>
  </si>
  <si>
    <t>soc-brightkite</t>
  </si>
  <si>
    <t>soc-twitter-follows</t>
  </si>
  <si>
    <t>Part of P3s</t>
  </si>
  <si>
    <t>NB Count</t>
  </si>
  <si>
    <t>Node Degree</t>
  </si>
  <si>
    <t>N/A</t>
  </si>
  <si>
    <t>AVG</t>
  </si>
  <si>
    <t>MAX o.RR</t>
  </si>
  <si>
    <t>MAX o.Sort</t>
  </si>
  <si>
    <t>MAX m.Sort</t>
  </si>
  <si>
    <t>Faktor x kleine Daten:</t>
  </si>
  <si>
    <t>Faktor x mittl. Daten:</t>
  </si>
  <si>
    <t>Faktor x große Daten:</t>
  </si>
  <si>
    <r>
      <t xml:space="preserve">Annahme: </t>
    </r>
    <r>
      <rPr>
        <sz val="11"/>
        <color theme="1"/>
        <rFont val="Calibri"/>
        <family val="2"/>
      </rPr>
      <t xml:space="preserve">∑(k=LB-EE;ILP-EE) </t>
    </r>
    <r>
      <rPr>
        <sz val="11"/>
        <color theme="1"/>
        <rFont val="Calibri"/>
        <family val="2"/>
        <scheme val="minor"/>
      </rPr>
      <t>2,27^(k/x)</t>
    </r>
  </si>
  <si>
    <t>Annahme: ∑(k=LB-EE;ILP-EE) 2,27^(k/x)</t>
  </si>
  <si>
    <t xml:space="preserve"> </t>
  </si>
  <si>
    <t>Exact Edges</t>
  </si>
  <si>
    <t>Schätzung max. Suchbaumknoten</t>
  </si>
  <si>
    <t>1CtP</t>
  </si>
  <si>
    <t>4CtP RR</t>
  </si>
  <si>
    <t>4bCtP RR ALT</t>
  </si>
  <si>
    <t>SUMME</t>
  </si>
  <si>
    <t>2CtP SO P3</t>
  </si>
  <si>
    <t>2CtP SO Deg</t>
  </si>
  <si>
    <t>2CtP SO NB</t>
  </si>
  <si>
    <t>3CtP SO ALT P3</t>
  </si>
  <si>
    <t>3CtP SO ALT Deg</t>
  </si>
  <si>
    <t>3CtP SO ALT NB</t>
  </si>
  <si>
    <t>5CtP RR SO P3</t>
  </si>
  <si>
    <t>5CtP RR SO Deg</t>
  </si>
  <si>
    <t>5CtP RR SO NB</t>
  </si>
  <si>
    <t>Schnitt</t>
  </si>
  <si>
    <t>Schnitt ohne 100%</t>
  </si>
  <si>
    <t>MAX o.Alt.</t>
  </si>
  <si>
    <t>6CtP RR SO ALT P3</t>
  </si>
  <si>
    <t>6CtP RR SO ALT Deg</t>
  </si>
  <si>
    <t>6CtP RR SO ALT NB</t>
  </si>
  <si>
    <t>Knoten</t>
  </si>
  <si>
    <t>Kanten</t>
  </si>
  <si>
    <t>m/n</t>
  </si>
  <si>
    <t>Schnitt erste 10</t>
  </si>
  <si>
    <t>Schnitt zweite 10</t>
  </si>
  <si>
    <t>EDLB</t>
  </si>
  <si>
    <t>Durchschnitte</t>
  </si>
  <si>
    <t>Korrelation m/n</t>
  </si>
  <si>
    <t>Korrelation m/n RR</t>
  </si>
  <si>
    <t>Korrelation n</t>
  </si>
  <si>
    <t>Korrelation n RR</t>
  </si>
  <si>
    <t>Korrelation m</t>
  </si>
  <si>
    <t>Korrelation m RR</t>
  </si>
  <si>
    <t>P3</t>
  </si>
  <si>
    <t>Deg</t>
  </si>
  <si>
    <t>NB</t>
  </si>
  <si>
    <t>Datenblatt</t>
  </si>
  <si>
    <t>2CtP SO</t>
  </si>
  <si>
    <t>3CtP SO ALT</t>
  </si>
  <si>
    <t>absolut</t>
  </si>
  <si>
    <t>relativ</t>
  </si>
  <si>
    <t>5CtP RR SO</t>
  </si>
  <si>
    <t>6CtP RR SO ALT</t>
  </si>
  <si>
    <t>4b</t>
  </si>
  <si>
    <t>SUM</t>
  </si>
  <si>
    <t>MAX o.ALT</t>
  </si>
  <si>
    <t>Schnitt GESAMT gewichtet</t>
  </si>
  <si>
    <t>Schnitt GESAMT gewichtet ohne 100%</t>
  </si>
  <si>
    <t>durchschn. % d. besten LB</t>
  </si>
  <si>
    <t>alle für t=10</t>
  </si>
  <si>
    <t>4cCtP RRstart</t>
  </si>
  <si>
    <t>4dCtP RRbeide</t>
  </si>
  <si>
    <t>nicht aufgelistete Datensätze = keine Kanten gefunden</t>
  </si>
  <si>
    <t>START only</t>
  </si>
  <si>
    <t>durchschn. % d. besten LB o. 4d</t>
  </si>
  <si>
    <t>Diff. zu 1</t>
  </si>
  <si>
    <t>Diff. zu 4a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</si>
</sst>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"/>
    <numFmt numFmtId="166" formatCode="#,##0.0"/>
    <numFmt numFmtId="167" formatCode="0.0%"/>
    <numFmt numFmtId="168" formatCode="0.000"/>
  </numFmts>
  <fonts count="1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7" fillId="4" borderId="15" applyNumberFormat="0" applyAlignment="0" applyProtection="0"/>
    <xf numFmtId="0" fontId="8" fillId="0" borderId="0" applyNumberFormat="0" applyFill="0" applyBorder="0" applyAlignment="0" applyProtection="0"/>
    <xf numFmtId="0" fontId="10" fillId="5" borderId="0" applyNumberFormat="0" applyBorder="0" applyAlignment="0" applyProtection="0"/>
  </cellStyleXfs>
  <cellXfs count="192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3" fontId="0" fillId="0" borderId="3" xfId="0" applyNumberFormat="1" applyBorder="1"/>
    <xf numFmtId="3" fontId="0" fillId="0" borderId="4" xfId="0" applyNumberFormat="1" applyBorder="1"/>
    <xf numFmtId="0" fontId="0" fillId="0" borderId="5" xfId="0" applyBorder="1"/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2" xfId="0" applyNumberFormat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1" fillId="0" borderId="6" xfId="0" applyFont="1" applyBorder="1"/>
    <xf numFmtId="3" fontId="1" fillId="0" borderId="11" xfId="0" applyNumberFormat="1" applyFont="1" applyBorder="1"/>
    <xf numFmtId="3" fontId="1" fillId="0" borderId="12" xfId="0" applyNumberFormat="1" applyFont="1" applyBorder="1"/>
    <xf numFmtId="3" fontId="1" fillId="0" borderId="13" xfId="0" applyNumberFormat="1" applyFont="1" applyBorder="1"/>
    <xf numFmtId="11" fontId="0" fillId="0" borderId="3" xfId="0" applyNumberFormat="1" applyBorder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wrapText="1"/>
    </xf>
    <xf numFmtId="11" fontId="0" fillId="0" borderId="4" xfId="0" applyNumberFormat="1" applyBorder="1" applyAlignment="1">
      <alignment horizontal="right"/>
    </xf>
    <xf numFmtId="11" fontId="0" fillId="0" borderId="3" xfId="0" applyNumberFormat="1" applyBorder="1"/>
    <xf numFmtId="11" fontId="0" fillId="0" borderId="4" xfId="0" applyNumberFormat="1" applyBorder="1"/>
    <xf numFmtId="11" fontId="0" fillId="0" borderId="2" xfId="0" applyNumberFormat="1" applyBorder="1"/>
    <xf numFmtId="164" fontId="0" fillId="0" borderId="0" xfId="0" applyNumberFormat="1"/>
    <xf numFmtId="1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3" fontId="0" fillId="0" borderId="3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8" fillId="0" borderId="0" xfId="3" applyAlignment="1">
      <alignment vertical="center"/>
    </xf>
    <xf numFmtId="0" fontId="7" fillId="4" borderId="15" xfId="2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0" fillId="5" borderId="1" xfId="4" applyBorder="1" applyAlignment="1">
      <alignment horizontal="center" vertical="center"/>
    </xf>
    <xf numFmtId="0" fontId="11" fillId="4" borderId="15" xfId="2" applyFont="1" applyAlignment="1">
      <alignment vertical="center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12" fillId="4" borderId="15" xfId="2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168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0" fillId="5" borderId="2" xfId="4" applyBorder="1" applyAlignment="1">
      <alignment horizontal="center" vertical="center"/>
    </xf>
    <xf numFmtId="0" fontId="10" fillId="5" borderId="3" xfId="4" applyBorder="1" applyAlignment="1">
      <alignment horizontal="center" vertical="center"/>
    </xf>
    <xf numFmtId="0" fontId="10" fillId="5" borderId="4" xfId="4" applyBorder="1" applyAlignment="1">
      <alignment horizontal="center" vertical="center"/>
    </xf>
    <xf numFmtId="0" fontId="0" fillId="0" borderId="14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0" fontId="6" fillId="0" borderId="3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  <xf numFmtId="10" fontId="0" fillId="0" borderId="3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0" xfId="0" applyNumberFormat="1" applyAlignment="1">
      <alignment horizontal="center"/>
    </xf>
  </cellXfs>
  <cellStyles count="5">
    <cellStyle name="Eingabe" xfId="2" builtinId="20"/>
    <cellStyle name="Erklärender Text" xfId="3" builtinId="53"/>
    <cellStyle name="Gut" xfId="1" builtinId="26" hidden="1"/>
    <cellStyle name="Neutral" xfId="4" builtinId="28"/>
    <cellStyle name="Standard" xfId="0" builtinId="0"/>
  </cellStyles>
  <dxfs count="0"/>
  <tableStyles count="0" defaultTableStyle="TableStyleMedium9" defaultPivotStyle="PivotStyleLight16"/>
  <colors>
    <mruColors>
      <color rgb="FFFFEB84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'BW RR'!$E$3:$E$25</c:f>
              <c:numCache>
                <c:formatCode>0.0</c:formatCode>
                <c:ptCount val="23"/>
                <c:pt idx="0">
                  <c:v>4.1111111111111107</c:v>
                </c:pt>
                <c:pt idx="1">
                  <c:v>2.2941176470588234</c:v>
                </c:pt>
                <c:pt idx="2">
                  <c:v>2.1836734693877551</c:v>
                </c:pt>
                <c:pt idx="3">
                  <c:v>2.564516129032258</c:v>
                </c:pt>
                <c:pt idx="4">
                  <c:v>1.441860465116279</c:v>
                </c:pt>
                <c:pt idx="5">
                  <c:v>3.7946428571428572</c:v>
                </c:pt>
                <c:pt idx="6">
                  <c:v>13.848484848484848</c:v>
                </c:pt>
                <c:pt idx="7">
                  <c:v>6.403614457831325</c:v>
                </c:pt>
                <c:pt idx="8">
                  <c:v>2.4116094986807388</c:v>
                </c:pt>
                <c:pt idx="9">
                  <c:v>4.4701986754966887</c:v>
                </c:pt>
                <c:pt idx="13">
                  <c:v>2.3023255813953489</c:v>
                </c:pt>
                <c:pt idx="14">
                  <c:v>3.2778402699662541</c:v>
                </c:pt>
                <c:pt idx="15">
                  <c:v>4.8111209179170347</c:v>
                </c:pt>
                <c:pt idx="16">
                  <c:v>1.206984667802385</c:v>
                </c:pt>
                <c:pt idx="17">
                  <c:v>1.3353909465020577</c:v>
                </c:pt>
                <c:pt idx="18">
                  <c:v>0.924548352816153</c:v>
                </c:pt>
                <c:pt idx="19">
                  <c:v>6.8549051937345427</c:v>
                </c:pt>
                <c:pt idx="20">
                  <c:v>5.3341272541680844</c:v>
                </c:pt>
                <c:pt idx="21">
                  <c:v>3.2279942279942282</c:v>
                </c:pt>
                <c:pt idx="22">
                  <c:v>1.3345476624165149</c:v>
                </c:pt>
              </c:numCache>
            </c:numRef>
          </c:xVal>
          <c:yVal>
            <c:numRef>
              <c:f>'BW RR'!$O$3:$O$25</c:f>
              <c:numCache>
                <c:formatCode>0.00%</c:formatCode>
                <c:ptCount val="23"/>
                <c:pt idx="0">
                  <c:v>5.8823529411764705E-2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0.12307692307692308</c:v>
                </c:pt>
                <c:pt idx="5">
                  <c:v>0</c:v>
                </c:pt>
                <c:pt idx="6">
                  <c:v>7.1428571428571429E-4</c:v>
                </c:pt>
                <c:pt idx="7">
                  <c:v>2.4154589371980675E-3</c:v>
                </c:pt>
                <c:pt idx="8">
                  <c:v>3.3419023136246784E-2</c:v>
                </c:pt>
                <c:pt idx="9">
                  <c:v>7.0771408351026181E-3</c:v>
                </c:pt>
                <c:pt idx="13">
                  <c:v>6.3025210084033612E-2</c:v>
                </c:pt>
                <c:pt idx="14">
                  <c:v>8.5592011412268191E-3</c:v>
                </c:pt>
                <c:pt idx="15">
                  <c:v>2.3615848858567303E-3</c:v>
                </c:pt>
                <c:pt idx="16">
                  <c:v>0.24935732647814909</c:v>
                </c:pt>
                <c:pt idx="17">
                  <c:v>0.16003005259203607</c:v>
                </c:pt>
                <c:pt idx="18">
                  <c:v>0.24852071005917159</c:v>
                </c:pt>
                <c:pt idx="19">
                  <c:v>5.8961065365456949E-3</c:v>
                </c:pt>
                <c:pt idx="20">
                  <c:v>7.1599045346062056E-3</c:v>
                </c:pt>
                <c:pt idx="21">
                  <c:v>3.8546661748432312E-2</c:v>
                </c:pt>
                <c:pt idx="22">
                  <c:v>0.20667187907219181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'BW RR'!$E$3:$E$25</c:f>
              <c:numCache>
                <c:formatCode>0.0</c:formatCode>
                <c:ptCount val="23"/>
                <c:pt idx="0">
                  <c:v>4.1111111111111107</c:v>
                </c:pt>
                <c:pt idx="1">
                  <c:v>2.2941176470588234</c:v>
                </c:pt>
                <c:pt idx="2">
                  <c:v>2.1836734693877551</c:v>
                </c:pt>
                <c:pt idx="3">
                  <c:v>2.564516129032258</c:v>
                </c:pt>
                <c:pt idx="4">
                  <c:v>1.441860465116279</c:v>
                </c:pt>
                <c:pt idx="5">
                  <c:v>3.7946428571428572</c:v>
                </c:pt>
                <c:pt idx="6">
                  <c:v>13.848484848484848</c:v>
                </c:pt>
                <c:pt idx="7">
                  <c:v>6.403614457831325</c:v>
                </c:pt>
                <c:pt idx="8">
                  <c:v>2.4116094986807388</c:v>
                </c:pt>
                <c:pt idx="9">
                  <c:v>4.4701986754966887</c:v>
                </c:pt>
                <c:pt idx="13">
                  <c:v>2.3023255813953489</c:v>
                </c:pt>
                <c:pt idx="14">
                  <c:v>3.2778402699662541</c:v>
                </c:pt>
                <c:pt idx="15">
                  <c:v>4.8111209179170347</c:v>
                </c:pt>
                <c:pt idx="16">
                  <c:v>1.206984667802385</c:v>
                </c:pt>
                <c:pt idx="17">
                  <c:v>1.3353909465020577</c:v>
                </c:pt>
                <c:pt idx="18">
                  <c:v>0.924548352816153</c:v>
                </c:pt>
                <c:pt idx="19">
                  <c:v>6.8549051937345427</c:v>
                </c:pt>
                <c:pt idx="20">
                  <c:v>5.3341272541680844</c:v>
                </c:pt>
                <c:pt idx="21">
                  <c:v>3.2279942279942282</c:v>
                </c:pt>
                <c:pt idx="22">
                  <c:v>1.3345476624165149</c:v>
                </c:pt>
              </c:numCache>
            </c:numRef>
          </c:xVal>
          <c:yVal>
            <c:numRef>
              <c:f>'BW RR'!$P$3:$P$25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0.1076923076923077</c:v>
                </c:pt>
                <c:pt idx="5">
                  <c:v>0</c:v>
                </c:pt>
                <c:pt idx="6">
                  <c:v>7.1428571428571429E-4</c:v>
                </c:pt>
                <c:pt idx="7">
                  <c:v>8.0515297906602254E-4</c:v>
                </c:pt>
                <c:pt idx="8">
                  <c:v>2.313624678663239E-2</c:v>
                </c:pt>
                <c:pt idx="9">
                  <c:v>5.661712668082095E-3</c:v>
                </c:pt>
                <c:pt idx="13">
                  <c:v>3.9915966386554619E-2</c:v>
                </c:pt>
                <c:pt idx="14">
                  <c:v>5.2306229196386117E-3</c:v>
                </c:pt>
                <c:pt idx="15">
                  <c:v>1.0495932826029913E-3</c:v>
                </c:pt>
                <c:pt idx="16">
                  <c:v>0.19794344473007713</c:v>
                </c:pt>
                <c:pt idx="17">
                  <c:v>0.12396694214876033</c:v>
                </c:pt>
                <c:pt idx="18">
                  <c:v>0.20202874049027894</c:v>
                </c:pt>
                <c:pt idx="19">
                  <c:v>2.541425231269696E-3</c:v>
                </c:pt>
                <c:pt idx="20">
                  <c:v>4.3143014503396367E-3</c:v>
                </c:pt>
                <c:pt idx="21">
                  <c:v>1.8996680191811138E-2</c:v>
                </c:pt>
                <c:pt idx="22">
                  <c:v>0.16992442011988532</c:v>
                </c:pt>
              </c:numCache>
            </c:numRef>
          </c:yVal>
        </c:ser>
        <c:axId val="152482176"/>
        <c:axId val="152484480"/>
      </c:scatterChart>
      <c:valAx>
        <c:axId val="152482176"/>
        <c:scaling>
          <c:orientation val="minMax"/>
          <c:max val="7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de-DE" sz="1050"/>
                  <a:t>m/n</a:t>
                </a:r>
              </a:p>
            </c:rich>
          </c:tx>
        </c:title>
        <c:numFmt formatCode="0" sourceLinked="0"/>
        <c:tickLblPos val="nextTo"/>
        <c:crossAx val="152484480"/>
        <c:crosses val="autoZero"/>
        <c:crossBetween val="midCat"/>
      </c:valAx>
      <c:valAx>
        <c:axId val="15248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de-DE" sz="1050"/>
                  <a:t>Anteil</a:t>
                </a:r>
                <a:r>
                  <a:rPr lang="de-DE" sz="1050" baseline="0"/>
                  <a:t> Kanten an bester LB</a:t>
                </a:r>
              </a:p>
            </c:rich>
          </c:tx>
        </c:title>
        <c:numFmt formatCode="0%" sourceLinked="0"/>
        <c:tickLblPos val="nextTo"/>
        <c:crossAx val="152482176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'Beste t'!$C$3:$C$22</c:f>
              <c:numCache>
                <c:formatCode>#,##0</c:formatCode>
                <c:ptCount val="20"/>
                <c:pt idx="0">
                  <c:v>27</c:v>
                </c:pt>
                <c:pt idx="1">
                  <c:v>34</c:v>
                </c:pt>
                <c:pt idx="2">
                  <c:v>49</c:v>
                </c:pt>
                <c:pt idx="3">
                  <c:v>62</c:v>
                </c:pt>
                <c:pt idx="4">
                  <c:v>86</c:v>
                </c:pt>
                <c:pt idx="5">
                  <c:v>112</c:v>
                </c:pt>
                <c:pt idx="6">
                  <c:v>198</c:v>
                </c:pt>
                <c:pt idx="7">
                  <c:v>332</c:v>
                </c:pt>
                <c:pt idx="8">
                  <c:v>379</c:v>
                </c:pt>
                <c:pt idx="9">
                  <c:v>453</c:v>
                </c:pt>
                <c:pt idx="10">
                  <c:v>516</c:v>
                </c:pt>
                <c:pt idx="11">
                  <c:v>889</c:v>
                </c:pt>
                <c:pt idx="12">
                  <c:v>1133</c:v>
                </c:pt>
                <c:pt idx="13">
                  <c:v>1174</c:v>
                </c:pt>
                <c:pt idx="14">
                  <c:v>1458</c:v>
                </c:pt>
                <c:pt idx="15">
                  <c:v>1882</c:v>
                </c:pt>
                <c:pt idx="16">
                  <c:v>2426</c:v>
                </c:pt>
                <c:pt idx="17">
                  <c:v>2939</c:v>
                </c:pt>
                <c:pt idx="18">
                  <c:v>4158</c:v>
                </c:pt>
                <c:pt idx="19">
                  <c:v>4941</c:v>
                </c:pt>
              </c:numCache>
            </c:numRef>
          </c:xVal>
          <c:yVal>
            <c:numRef>
              <c:f>'Beste t'!$AC$3:$AC$22</c:f>
              <c:numCache>
                <c:formatCode>#,##0.0</c:formatCode>
                <c:ptCount val="20"/>
                <c:pt idx="0">
                  <c:v>11.133333333333333</c:v>
                </c:pt>
                <c:pt idx="1">
                  <c:v>3.5333333333333332</c:v>
                </c:pt>
                <c:pt idx="2">
                  <c:v>11.866666666666667</c:v>
                </c:pt>
                <c:pt idx="3">
                  <c:v>6.0666666666666664</c:v>
                </c:pt>
                <c:pt idx="4">
                  <c:v>11.866666666666667</c:v>
                </c:pt>
                <c:pt idx="5">
                  <c:v>7.666666666666667</c:v>
                </c:pt>
                <c:pt idx="6">
                  <c:v>3.4</c:v>
                </c:pt>
                <c:pt idx="7">
                  <c:v>8.8666666666666671</c:v>
                </c:pt>
                <c:pt idx="8">
                  <c:v>4.666666666666667</c:v>
                </c:pt>
                <c:pt idx="9">
                  <c:v>10.133333333333333</c:v>
                </c:pt>
                <c:pt idx="10">
                  <c:v>10</c:v>
                </c:pt>
                <c:pt idx="11">
                  <c:v>10.666666666666666</c:v>
                </c:pt>
                <c:pt idx="12">
                  <c:v>10.066666666666666</c:v>
                </c:pt>
                <c:pt idx="13">
                  <c:v>11.866666666666667</c:v>
                </c:pt>
                <c:pt idx="14">
                  <c:v>11.866666666666667</c:v>
                </c:pt>
                <c:pt idx="15">
                  <c:v>11.866666666666667</c:v>
                </c:pt>
                <c:pt idx="16">
                  <c:v>11.066666666666666</c:v>
                </c:pt>
                <c:pt idx="17">
                  <c:v>8.8000000000000007</c:v>
                </c:pt>
                <c:pt idx="18">
                  <c:v>7.1333333333333337</c:v>
                </c:pt>
                <c:pt idx="19">
                  <c:v>11.066666666666666</c:v>
                </c:pt>
              </c:numCache>
            </c:numRef>
          </c:yVal>
        </c:ser>
        <c:axId val="152806528"/>
        <c:axId val="152808064"/>
      </c:scatterChart>
      <c:valAx>
        <c:axId val="152806528"/>
        <c:scaling>
          <c:orientation val="minMax"/>
        </c:scaling>
        <c:axPos val="b"/>
        <c:numFmt formatCode="#,##0" sourceLinked="1"/>
        <c:tickLblPos val="nextTo"/>
        <c:crossAx val="152808064"/>
        <c:crosses val="autoZero"/>
        <c:crossBetween val="midCat"/>
      </c:valAx>
      <c:valAx>
        <c:axId val="152808064"/>
        <c:scaling>
          <c:orientation val="minMax"/>
        </c:scaling>
        <c:axPos val="l"/>
        <c:majorGridlines/>
        <c:numFmt formatCode="#,##0.0" sourceLinked="1"/>
        <c:tickLblPos val="nextTo"/>
        <c:crossAx val="152806528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'Beste t'!$D$3:$D$22</c:f>
              <c:numCache>
                <c:formatCode>#,##0</c:formatCode>
                <c:ptCount val="20"/>
                <c:pt idx="0">
                  <c:v>111</c:v>
                </c:pt>
                <c:pt idx="1">
                  <c:v>78</c:v>
                </c:pt>
                <c:pt idx="2">
                  <c:v>107</c:v>
                </c:pt>
                <c:pt idx="3">
                  <c:v>159</c:v>
                </c:pt>
                <c:pt idx="4">
                  <c:v>124</c:v>
                </c:pt>
                <c:pt idx="5">
                  <c:v>425</c:v>
                </c:pt>
                <c:pt idx="6">
                  <c:v>2742</c:v>
                </c:pt>
                <c:pt idx="7">
                  <c:v>2126</c:v>
                </c:pt>
                <c:pt idx="8">
                  <c:v>914</c:v>
                </c:pt>
                <c:pt idx="9">
                  <c:v>2025</c:v>
                </c:pt>
                <c:pt idx="10">
                  <c:v>1188</c:v>
                </c:pt>
                <c:pt idx="11">
                  <c:v>2914</c:v>
                </c:pt>
                <c:pt idx="12">
                  <c:v>5451</c:v>
                </c:pt>
                <c:pt idx="13">
                  <c:v>1417</c:v>
                </c:pt>
                <c:pt idx="14">
                  <c:v>1947</c:v>
                </c:pt>
                <c:pt idx="15">
                  <c:v>1740</c:v>
                </c:pt>
                <c:pt idx="16">
                  <c:v>16630</c:v>
                </c:pt>
                <c:pt idx="17">
                  <c:v>15677</c:v>
                </c:pt>
                <c:pt idx="18">
                  <c:v>13422</c:v>
                </c:pt>
                <c:pt idx="19">
                  <c:v>6594</c:v>
                </c:pt>
              </c:numCache>
            </c:numRef>
          </c:xVal>
          <c:yVal>
            <c:numRef>
              <c:f>'Beste t'!$AC$3:$AC$22</c:f>
              <c:numCache>
                <c:formatCode>#,##0.0</c:formatCode>
                <c:ptCount val="20"/>
                <c:pt idx="0">
                  <c:v>11.133333333333333</c:v>
                </c:pt>
                <c:pt idx="1">
                  <c:v>3.5333333333333332</c:v>
                </c:pt>
                <c:pt idx="2">
                  <c:v>11.866666666666667</c:v>
                </c:pt>
                <c:pt idx="3">
                  <c:v>6.0666666666666664</c:v>
                </c:pt>
                <c:pt idx="4">
                  <c:v>11.866666666666667</c:v>
                </c:pt>
                <c:pt idx="5">
                  <c:v>7.666666666666667</c:v>
                </c:pt>
                <c:pt idx="6">
                  <c:v>3.4</c:v>
                </c:pt>
                <c:pt idx="7">
                  <c:v>8.8666666666666671</c:v>
                </c:pt>
                <c:pt idx="8">
                  <c:v>4.666666666666667</c:v>
                </c:pt>
                <c:pt idx="9">
                  <c:v>10.133333333333333</c:v>
                </c:pt>
                <c:pt idx="10">
                  <c:v>10</c:v>
                </c:pt>
                <c:pt idx="11">
                  <c:v>10.666666666666666</c:v>
                </c:pt>
                <c:pt idx="12">
                  <c:v>10.066666666666666</c:v>
                </c:pt>
                <c:pt idx="13">
                  <c:v>11.866666666666667</c:v>
                </c:pt>
                <c:pt idx="14">
                  <c:v>11.866666666666667</c:v>
                </c:pt>
                <c:pt idx="15">
                  <c:v>11.866666666666667</c:v>
                </c:pt>
                <c:pt idx="16">
                  <c:v>11.066666666666666</c:v>
                </c:pt>
                <c:pt idx="17">
                  <c:v>8.8000000000000007</c:v>
                </c:pt>
                <c:pt idx="18">
                  <c:v>7.1333333333333337</c:v>
                </c:pt>
                <c:pt idx="19">
                  <c:v>11.066666666666666</c:v>
                </c:pt>
              </c:numCache>
            </c:numRef>
          </c:yVal>
        </c:ser>
        <c:axId val="152827392"/>
        <c:axId val="152828928"/>
      </c:scatterChart>
      <c:valAx>
        <c:axId val="152827392"/>
        <c:scaling>
          <c:orientation val="minMax"/>
        </c:scaling>
        <c:axPos val="b"/>
        <c:numFmt formatCode="#,##0" sourceLinked="1"/>
        <c:tickLblPos val="nextTo"/>
        <c:crossAx val="152828928"/>
        <c:crosses val="autoZero"/>
        <c:crossBetween val="midCat"/>
      </c:valAx>
      <c:valAx>
        <c:axId val="152828928"/>
        <c:scaling>
          <c:orientation val="minMax"/>
        </c:scaling>
        <c:axPos val="l"/>
        <c:majorGridlines/>
        <c:numFmt formatCode="#,##0.0" sourceLinked="1"/>
        <c:tickLblPos val="nextTo"/>
        <c:crossAx val="152827392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'Beste t'!$E$3:$E$22</c:f>
              <c:numCache>
                <c:formatCode>0.0</c:formatCode>
                <c:ptCount val="20"/>
                <c:pt idx="0">
                  <c:v>4.1111111111111107</c:v>
                </c:pt>
                <c:pt idx="1">
                  <c:v>2.2941176470588234</c:v>
                </c:pt>
                <c:pt idx="2">
                  <c:v>2.1836734693877551</c:v>
                </c:pt>
                <c:pt idx="3">
                  <c:v>2.564516129032258</c:v>
                </c:pt>
                <c:pt idx="4">
                  <c:v>1.441860465116279</c:v>
                </c:pt>
                <c:pt idx="5">
                  <c:v>3.7946428571428572</c:v>
                </c:pt>
                <c:pt idx="6">
                  <c:v>13.848484848484848</c:v>
                </c:pt>
                <c:pt idx="7">
                  <c:v>6.403614457831325</c:v>
                </c:pt>
                <c:pt idx="8">
                  <c:v>2.4116094986807388</c:v>
                </c:pt>
                <c:pt idx="9">
                  <c:v>4.4701986754966887</c:v>
                </c:pt>
                <c:pt idx="10">
                  <c:v>2.3023255813953489</c:v>
                </c:pt>
                <c:pt idx="11">
                  <c:v>3.2778402699662541</c:v>
                </c:pt>
                <c:pt idx="12">
                  <c:v>4.8111209179170347</c:v>
                </c:pt>
                <c:pt idx="13">
                  <c:v>1.206984667802385</c:v>
                </c:pt>
                <c:pt idx="14">
                  <c:v>1.3353909465020577</c:v>
                </c:pt>
                <c:pt idx="15">
                  <c:v>0.924548352816153</c:v>
                </c:pt>
                <c:pt idx="16">
                  <c:v>6.8549051937345427</c:v>
                </c:pt>
                <c:pt idx="17">
                  <c:v>5.3341272541680844</c:v>
                </c:pt>
                <c:pt idx="18">
                  <c:v>3.2279942279942282</c:v>
                </c:pt>
                <c:pt idx="19">
                  <c:v>1.3345476624165149</c:v>
                </c:pt>
              </c:numCache>
            </c:numRef>
          </c:xVal>
          <c:yVal>
            <c:numRef>
              <c:f>'Beste t'!$AC$3:$AC$22</c:f>
              <c:numCache>
                <c:formatCode>#,##0.0</c:formatCode>
                <c:ptCount val="20"/>
                <c:pt idx="0">
                  <c:v>11.133333333333333</c:v>
                </c:pt>
                <c:pt idx="1">
                  <c:v>3.5333333333333332</c:v>
                </c:pt>
                <c:pt idx="2">
                  <c:v>11.866666666666667</c:v>
                </c:pt>
                <c:pt idx="3">
                  <c:v>6.0666666666666664</c:v>
                </c:pt>
                <c:pt idx="4">
                  <c:v>11.866666666666667</c:v>
                </c:pt>
                <c:pt idx="5">
                  <c:v>7.666666666666667</c:v>
                </c:pt>
                <c:pt idx="6">
                  <c:v>3.4</c:v>
                </c:pt>
                <c:pt idx="7">
                  <c:v>8.8666666666666671</c:v>
                </c:pt>
                <c:pt idx="8">
                  <c:v>4.666666666666667</c:v>
                </c:pt>
                <c:pt idx="9">
                  <c:v>10.133333333333333</c:v>
                </c:pt>
                <c:pt idx="10">
                  <c:v>10</c:v>
                </c:pt>
                <c:pt idx="11">
                  <c:v>10.666666666666666</c:v>
                </c:pt>
                <c:pt idx="12">
                  <c:v>10.066666666666666</c:v>
                </c:pt>
                <c:pt idx="13">
                  <c:v>11.866666666666667</c:v>
                </c:pt>
                <c:pt idx="14">
                  <c:v>11.866666666666667</c:v>
                </c:pt>
                <c:pt idx="15">
                  <c:v>11.866666666666667</c:v>
                </c:pt>
                <c:pt idx="16">
                  <c:v>11.066666666666666</c:v>
                </c:pt>
                <c:pt idx="17">
                  <c:v>8.8000000000000007</c:v>
                </c:pt>
                <c:pt idx="18">
                  <c:v>7.1333333333333337</c:v>
                </c:pt>
                <c:pt idx="19">
                  <c:v>11.066666666666666</c:v>
                </c:pt>
              </c:numCache>
            </c:numRef>
          </c:yVal>
        </c:ser>
        <c:axId val="153311104"/>
        <c:axId val="153312640"/>
      </c:scatterChart>
      <c:valAx>
        <c:axId val="153311104"/>
        <c:scaling>
          <c:orientation val="minMax"/>
        </c:scaling>
        <c:axPos val="b"/>
        <c:numFmt formatCode="0.0" sourceLinked="1"/>
        <c:tickLblPos val="nextTo"/>
        <c:crossAx val="153312640"/>
        <c:crosses val="autoZero"/>
        <c:crossBetween val="midCat"/>
      </c:valAx>
      <c:valAx>
        <c:axId val="153312640"/>
        <c:scaling>
          <c:orientation val="minMax"/>
        </c:scaling>
        <c:axPos val="l"/>
        <c:majorGridlines/>
        <c:numFmt formatCode="#,##0.0" sourceLinked="1"/>
        <c:tickLblPos val="nextTo"/>
        <c:crossAx val="153311104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400048</xdr:colOff>
      <xdr:row>1</xdr:row>
      <xdr:rowOff>76199</xdr:rowOff>
    </xdr:from>
    <xdr:to>
      <xdr:col>24</xdr:col>
      <xdr:colOff>200025</xdr:colOff>
      <xdr:row>11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38100</xdr:rowOff>
    </xdr:from>
    <xdr:to>
      <xdr:col>6</xdr:col>
      <xdr:colOff>113850</xdr:colOff>
      <xdr:row>45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31</xdr:row>
      <xdr:rowOff>38100</xdr:rowOff>
    </xdr:from>
    <xdr:to>
      <xdr:col>13</xdr:col>
      <xdr:colOff>428175</xdr:colOff>
      <xdr:row>45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31</xdr:row>
      <xdr:rowOff>38100</xdr:rowOff>
    </xdr:from>
    <xdr:to>
      <xdr:col>21</xdr:col>
      <xdr:colOff>256725</xdr:colOff>
      <xdr:row>45</xdr:row>
      <xdr:rowOff>114300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B1:AD31"/>
  <sheetViews>
    <sheetView zoomScaleNormal="100" workbookViewId="0">
      <selection activeCell="G31" sqref="G31"/>
    </sheetView>
  </sheetViews>
  <sheetFormatPr baseColWidth="10" defaultColWidth="10.7109375" defaultRowHeight="15"/>
  <cols>
    <col min="1" max="1" width="1.42578125" customWidth="1"/>
    <col min="3" max="12" width="10" customWidth="1"/>
    <col min="14" max="23" width="10" customWidth="1"/>
    <col min="25" max="30" width="10" customWidth="1"/>
  </cols>
  <sheetData>
    <row r="1" spans="2:30" ht="7.5" customHeight="1"/>
    <row r="2" spans="2:30" ht="107.25" customHeight="1">
      <c r="B2" s="1"/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6"/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6"/>
      <c r="Y2" s="2" t="s">
        <v>33</v>
      </c>
      <c r="Z2" s="2" t="s">
        <v>34</v>
      </c>
      <c r="AA2" s="2" t="s">
        <v>35</v>
      </c>
      <c r="AB2" s="2" t="s">
        <v>36</v>
      </c>
      <c r="AC2" s="2" t="s">
        <v>37</v>
      </c>
      <c r="AD2" s="3" t="s">
        <v>38</v>
      </c>
    </row>
    <row r="3" spans="2:30">
      <c r="B3" s="1" t="s">
        <v>0</v>
      </c>
      <c r="C3" s="14">
        <v>17</v>
      </c>
      <c r="D3" s="14">
        <v>50</v>
      </c>
      <c r="E3" s="14">
        <v>61</v>
      </c>
      <c r="F3" s="14">
        <v>97</v>
      </c>
      <c r="G3" s="14">
        <v>65</v>
      </c>
      <c r="H3" s="14">
        <v>346</v>
      </c>
      <c r="I3" s="14">
        <v>1611</v>
      </c>
      <c r="J3" s="14">
        <v>1375</v>
      </c>
      <c r="K3" s="14">
        <v>418</v>
      </c>
      <c r="L3" s="14" t="s">
        <v>42</v>
      </c>
      <c r="M3" s="6" t="s">
        <v>0</v>
      </c>
      <c r="N3" s="14">
        <v>493</v>
      </c>
      <c r="O3" s="14" t="s">
        <v>42</v>
      </c>
      <c r="P3" s="14" t="s">
        <v>42</v>
      </c>
      <c r="Q3" s="14">
        <v>829</v>
      </c>
      <c r="R3" s="14">
        <v>1399</v>
      </c>
      <c r="S3" s="14">
        <v>1185</v>
      </c>
      <c r="T3" s="14" t="s">
        <v>42</v>
      </c>
      <c r="U3" s="14" t="s">
        <v>42</v>
      </c>
      <c r="V3" s="14">
        <v>5861</v>
      </c>
      <c r="W3" s="14">
        <v>4104</v>
      </c>
      <c r="X3" s="6" t="s">
        <v>0</v>
      </c>
      <c r="Y3" s="14" t="s">
        <v>42</v>
      </c>
      <c r="Z3" s="14" t="s">
        <v>42</v>
      </c>
      <c r="AA3" s="14" t="s">
        <v>42</v>
      </c>
      <c r="AB3" s="14" t="s">
        <v>42</v>
      </c>
      <c r="AC3" s="14" t="s">
        <v>42</v>
      </c>
      <c r="AD3" s="15" t="s">
        <v>42</v>
      </c>
    </row>
    <row r="4" spans="2:30">
      <c r="B4" s="1" t="s">
        <v>1</v>
      </c>
      <c r="C4" s="14">
        <v>15</v>
      </c>
      <c r="D4" s="14">
        <v>34</v>
      </c>
      <c r="E4" s="14">
        <v>44</v>
      </c>
      <c r="F4" s="14">
        <v>70</v>
      </c>
      <c r="G4" s="14">
        <v>48</v>
      </c>
      <c r="H4" s="14">
        <v>203</v>
      </c>
      <c r="I4" s="14">
        <v>1178</v>
      </c>
      <c r="J4" s="14">
        <v>964</v>
      </c>
      <c r="K4" s="14">
        <v>313</v>
      </c>
      <c r="L4" s="14">
        <v>945</v>
      </c>
      <c r="M4" s="6" t="s">
        <v>1</v>
      </c>
      <c r="N4" s="14">
        <v>377</v>
      </c>
      <c r="O4" s="14">
        <v>1391</v>
      </c>
      <c r="P4" s="14">
        <v>2588</v>
      </c>
      <c r="Q4" s="14">
        <v>616</v>
      </c>
      <c r="R4" s="14">
        <v>854</v>
      </c>
      <c r="S4" s="14">
        <v>725</v>
      </c>
      <c r="T4" s="14">
        <v>6763</v>
      </c>
      <c r="U4" s="14">
        <v>7527</v>
      </c>
      <c r="V4" s="14">
        <v>4099</v>
      </c>
      <c r="W4" s="14">
        <v>2839</v>
      </c>
      <c r="X4" s="6" t="s">
        <v>1</v>
      </c>
      <c r="Y4" s="14">
        <v>19217</v>
      </c>
      <c r="Z4" s="14">
        <v>12288</v>
      </c>
      <c r="AA4" s="14">
        <v>35258</v>
      </c>
      <c r="AB4" s="14">
        <v>83240</v>
      </c>
      <c r="AC4" s="14">
        <v>101327</v>
      </c>
      <c r="AD4" s="15"/>
    </row>
    <row r="5" spans="2:30">
      <c r="B5" s="1" t="s">
        <v>2</v>
      </c>
      <c r="C5" s="14">
        <v>17</v>
      </c>
      <c r="D5" s="14">
        <v>44</v>
      </c>
      <c r="E5" s="14">
        <v>51</v>
      </c>
      <c r="F5" s="14">
        <v>82</v>
      </c>
      <c r="G5" s="14">
        <v>57</v>
      </c>
      <c r="H5" s="14">
        <v>255</v>
      </c>
      <c r="I5" s="14">
        <v>1336</v>
      </c>
      <c r="J5" s="14">
        <v>1196</v>
      </c>
      <c r="K5" s="14">
        <v>371</v>
      </c>
      <c r="L5" s="14">
        <v>1159</v>
      </c>
      <c r="M5" s="6" t="s">
        <v>2</v>
      </c>
      <c r="N5" s="14">
        <v>448</v>
      </c>
      <c r="O5" s="14">
        <v>1753</v>
      </c>
      <c r="P5" s="14">
        <v>3269</v>
      </c>
      <c r="Q5" s="14">
        <v>718</v>
      </c>
      <c r="R5" s="14">
        <v>1089</v>
      </c>
      <c r="S5" s="14">
        <v>927</v>
      </c>
      <c r="T5" s="14">
        <v>8408</v>
      </c>
      <c r="U5" s="14">
        <v>9463</v>
      </c>
      <c r="V5" s="14">
        <v>4982</v>
      </c>
      <c r="W5" s="14">
        <v>3453</v>
      </c>
      <c r="X5" s="6" t="s">
        <v>2</v>
      </c>
      <c r="Y5" s="14">
        <v>24457</v>
      </c>
      <c r="Z5" s="14">
        <v>16022</v>
      </c>
      <c r="AA5" s="14">
        <v>40175</v>
      </c>
      <c r="AB5" s="14"/>
      <c r="AC5" s="14"/>
      <c r="AD5" s="15"/>
    </row>
    <row r="6" spans="2:30">
      <c r="B6" s="1" t="s">
        <v>3</v>
      </c>
      <c r="C6" s="14">
        <v>17</v>
      </c>
      <c r="D6" s="14">
        <v>46</v>
      </c>
      <c r="E6" s="14">
        <v>51</v>
      </c>
      <c r="F6" s="14">
        <v>83</v>
      </c>
      <c r="G6" s="14">
        <v>61</v>
      </c>
      <c r="H6" s="14">
        <v>273</v>
      </c>
      <c r="I6" s="14">
        <v>1374</v>
      </c>
      <c r="J6" s="14">
        <v>1220</v>
      </c>
      <c r="K6" s="14">
        <v>383</v>
      </c>
      <c r="L6" s="14">
        <v>1243</v>
      </c>
      <c r="M6" s="6" t="s">
        <v>3</v>
      </c>
      <c r="N6" s="14">
        <v>455</v>
      </c>
      <c r="O6" s="14">
        <v>1903</v>
      </c>
      <c r="P6" s="14">
        <v>3520</v>
      </c>
      <c r="Q6" s="14">
        <v>750</v>
      </c>
      <c r="R6" s="14">
        <v>1192</v>
      </c>
      <c r="S6" s="14">
        <v>1017</v>
      </c>
      <c r="T6" s="14">
        <v>8925</v>
      </c>
      <c r="U6" s="14">
        <v>10144</v>
      </c>
      <c r="V6" s="14">
        <v>5264</v>
      </c>
      <c r="W6" s="14">
        <v>3639</v>
      </c>
      <c r="X6" s="6" t="s">
        <v>3</v>
      </c>
      <c r="Y6" s="14">
        <v>26507</v>
      </c>
      <c r="Z6" s="14">
        <v>17725</v>
      </c>
      <c r="AA6" s="14"/>
      <c r="AB6" s="14"/>
      <c r="AC6" s="14"/>
      <c r="AD6" s="15"/>
    </row>
    <row r="7" spans="2:30">
      <c r="B7" s="1" t="s">
        <v>4</v>
      </c>
      <c r="C7" s="14">
        <v>17</v>
      </c>
      <c r="D7" s="14">
        <v>46</v>
      </c>
      <c r="E7" s="14">
        <v>51</v>
      </c>
      <c r="F7" s="14">
        <v>84</v>
      </c>
      <c r="G7" s="14">
        <v>64</v>
      </c>
      <c r="H7" s="14">
        <v>283</v>
      </c>
      <c r="I7" s="14">
        <v>1356</v>
      </c>
      <c r="J7" s="14">
        <v>1219</v>
      </c>
      <c r="K7" s="14">
        <v>382</v>
      </c>
      <c r="L7" s="14">
        <v>1284</v>
      </c>
      <c r="M7" s="6" t="s">
        <v>4</v>
      </c>
      <c r="N7" s="14">
        <v>463</v>
      </c>
      <c r="O7" s="14">
        <v>1966</v>
      </c>
      <c r="P7" s="14">
        <v>3587</v>
      </c>
      <c r="Q7" s="14">
        <v>759</v>
      </c>
      <c r="R7" s="14">
        <v>1243</v>
      </c>
      <c r="S7" s="14">
        <v>1058</v>
      </c>
      <c r="T7" s="14">
        <v>9201</v>
      </c>
      <c r="U7" s="14">
        <v>10414</v>
      </c>
      <c r="V7" s="14">
        <v>5361</v>
      </c>
      <c r="W7" s="14">
        <v>3711</v>
      </c>
      <c r="X7" s="6" t="s">
        <v>4</v>
      </c>
      <c r="Y7" s="14">
        <v>27674</v>
      </c>
      <c r="Z7" s="14">
        <v>18666</v>
      </c>
      <c r="AA7" s="14"/>
      <c r="AB7" s="14"/>
      <c r="AC7" s="14"/>
      <c r="AD7" s="15"/>
    </row>
    <row r="8" spans="2:30">
      <c r="B8" s="1" t="s">
        <v>5</v>
      </c>
      <c r="C8" s="14">
        <v>17</v>
      </c>
      <c r="D8" s="14">
        <v>43</v>
      </c>
      <c r="E8" s="14">
        <v>51</v>
      </c>
      <c r="F8" s="14">
        <v>86</v>
      </c>
      <c r="G8" s="14">
        <v>64</v>
      </c>
      <c r="H8" s="14">
        <v>283</v>
      </c>
      <c r="I8" s="14">
        <v>1348</v>
      </c>
      <c r="J8" s="14">
        <v>1216</v>
      </c>
      <c r="K8" s="14">
        <v>385</v>
      </c>
      <c r="L8" s="14">
        <v>1329</v>
      </c>
      <c r="M8" s="6" t="s">
        <v>5</v>
      </c>
      <c r="N8" s="14">
        <v>470</v>
      </c>
      <c r="O8" s="14">
        <v>2000</v>
      </c>
      <c r="P8" s="14">
        <v>3642</v>
      </c>
      <c r="Q8" s="14">
        <v>763</v>
      </c>
      <c r="R8" s="14">
        <v>1272</v>
      </c>
      <c r="S8" s="14">
        <v>1088</v>
      </c>
      <c r="T8" s="14">
        <v>9351</v>
      </c>
      <c r="U8" s="14">
        <v>10498</v>
      </c>
      <c r="V8" s="14">
        <v>5396</v>
      </c>
      <c r="W8" s="14">
        <v>3753</v>
      </c>
      <c r="X8" s="6" t="s">
        <v>5</v>
      </c>
      <c r="Y8" s="14">
        <v>28268</v>
      </c>
      <c r="Z8" s="14">
        <v>19170</v>
      </c>
      <c r="AA8" s="14"/>
      <c r="AB8" s="14"/>
      <c r="AC8" s="14"/>
      <c r="AD8" s="15"/>
    </row>
    <row r="9" spans="2:30">
      <c r="B9" s="1" t="s">
        <v>6</v>
      </c>
      <c r="C9" s="14">
        <v>17</v>
      </c>
      <c r="D9" s="14">
        <v>42</v>
      </c>
      <c r="E9" s="14">
        <v>51</v>
      </c>
      <c r="F9" s="14">
        <v>85</v>
      </c>
      <c r="G9" s="14">
        <v>65</v>
      </c>
      <c r="H9" s="14">
        <v>282</v>
      </c>
      <c r="I9" s="14">
        <v>1362</v>
      </c>
      <c r="J9" s="14">
        <v>1207</v>
      </c>
      <c r="K9" s="14">
        <v>383</v>
      </c>
      <c r="L9" s="14">
        <v>1331</v>
      </c>
      <c r="M9" s="6" t="s">
        <v>6</v>
      </c>
      <c r="N9" s="14">
        <v>467</v>
      </c>
      <c r="O9" s="14">
        <v>2012</v>
      </c>
      <c r="P9" s="14">
        <v>3690</v>
      </c>
      <c r="Q9" s="14">
        <v>764</v>
      </c>
      <c r="R9" s="14">
        <v>1282</v>
      </c>
      <c r="S9" s="14">
        <v>1113</v>
      </c>
      <c r="T9" s="14">
        <v>9407</v>
      </c>
      <c r="U9" s="14">
        <v>10575</v>
      </c>
      <c r="V9" s="14">
        <v>5390</v>
      </c>
      <c r="W9" s="14">
        <v>3768</v>
      </c>
      <c r="X9" s="6" t="s">
        <v>6</v>
      </c>
      <c r="Y9" s="14">
        <v>28776</v>
      </c>
      <c r="Z9" s="14">
        <v>19526</v>
      </c>
      <c r="AA9" s="14"/>
      <c r="AB9" s="14"/>
      <c r="AC9" s="14"/>
      <c r="AD9" s="15"/>
    </row>
    <row r="10" spans="2:30">
      <c r="B10" s="1" t="s">
        <v>7</v>
      </c>
      <c r="C10" s="14">
        <v>16</v>
      </c>
      <c r="D10" s="14">
        <v>43</v>
      </c>
      <c r="E10" s="14">
        <v>51</v>
      </c>
      <c r="F10" s="14">
        <v>83</v>
      </c>
      <c r="G10" s="14">
        <v>65</v>
      </c>
      <c r="H10" s="14">
        <v>280</v>
      </c>
      <c r="I10" s="14">
        <v>1336</v>
      </c>
      <c r="J10" s="14">
        <v>1219</v>
      </c>
      <c r="K10" s="14">
        <v>379</v>
      </c>
      <c r="L10" s="14">
        <v>1350</v>
      </c>
      <c r="M10" s="6" t="s">
        <v>7</v>
      </c>
      <c r="N10" s="14">
        <v>466</v>
      </c>
      <c r="O10" s="14">
        <v>2029</v>
      </c>
      <c r="P10" s="14">
        <v>3712</v>
      </c>
      <c r="Q10" s="14">
        <v>763</v>
      </c>
      <c r="R10" s="14">
        <v>1298</v>
      </c>
      <c r="S10" s="14">
        <v>1130</v>
      </c>
      <c r="T10" s="14">
        <v>9426</v>
      </c>
      <c r="U10" s="14">
        <v>10549</v>
      </c>
      <c r="V10" s="14">
        <v>5411</v>
      </c>
      <c r="W10" s="14">
        <v>3781</v>
      </c>
      <c r="X10" s="6" t="s">
        <v>7</v>
      </c>
      <c r="Y10" s="14">
        <v>29020</v>
      </c>
      <c r="Z10" s="14">
        <v>19754</v>
      </c>
      <c r="AA10" s="14"/>
      <c r="AB10" s="14"/>
      <c r="AC10" s="14"/>
      <c r="AD10" s="15"/>
    </row>
    <row r="11" spans="2:30">
      <c r="B11" s="1" t="s">
        <v>8</v>
      </c>
      <c r="C11" s="14">
        <v>17</v>
      </c>
      <c r="D11" s="14">
        <v>41</v>
      </c>
      <c r="E11" s="14">
        <v>51</v>
      </c>
      <c r="F11" s="14">
        <v>79</v>
      </c>
      <c r="G11" s="14">
        <v>65</v>
      </c>
      <c r="H11" s="14">
        <v>280</v>
      </c>
      <c r="I11" s="14">
        <v>1321</v>
      </c>
      <c r="J11" s="14">
        <v>1230</v>
      </c>
      <c r="K11" s="14">
        <v>376</v>
      </c>
      <c r="L11" s="14">
        <v>1349</v>
      </c>
      <c r="M11" s="6" t="s">
        <v>8</v>
      </c>
      <c r="N11" s="14">
        <v>468</v>
      </c>
      <c r="O11" s="14">
        <v>2043</v>
      </c>
      <c r="P11" s="14">
        <v>3704</v>
      </c>
      <c r="Q11" s="14">
        <v>763</v>
      </c>
      <c r="R11" s="14">
        <v>1300</v>
      </c>
      <c r="S11" s="14">
        <v>1135</v>
      </c>
      <c r="T11" s="14">
        <v>9459</v>
      </c>
      <c r="U11" s="14">
        <v>10570</v>
      </c>
      <c r="V11" s="14">
        <v>5418</v>
      </c>
      <c r="W11" s="14">
        <v>3787</v>
      </c>
      <c r="X11" s="6" t="s">
        <v>8</v>
      </c>
      <c r="Y11" s="14">
        <v>29272</v>
      </c>
      <c r="Z11" s="14">
        <v>19940</v>
      </c>
      <c r="AA11" s="14"/>
      <c r="AB11" s="14"/>
      <c r="AC11" s="14"/>
      <c r="AD11" s="15"/>
    </row>
    <row r="12" spans="2:30">
      <c r="B12" s="1" t="s">
        <v>9</v>
      </c>
      <c r="C12" s="14">
        <v>17</v>
      </c>
      <c r="D12" s="14">
        <v>41</v>
      </c>
      <c r="E12" s="14">
        <v>51</v>
      </c>
      <c r="F12" s="14">
        <v>83</v>
      </c>
      <c r="G12" s="14">
        <v>65</v>
      </c>
      <c r="H12" s="14">
        <v>283</v>
      </c>
      <c r="I12" s="14">
        <v>1335</v>
      </c>
      <c r="J12" s="14">
        <v>1213</v>
      </c>
      <c r="K12" s="14">
        <v>377</v>
      </c>
      <c r="L12" s="14">
        <v>1358</v>
      </c>
      <c r="M12" s="6" t="s">
        <v>9</v>
      </c>
      <c r="N12" s="14">
        <v>467</v>
      </c>
      <c r="O12" s="14">
        <v>2049</v>
      </c>
      <c r="P12" s="14">
        <v>3724</v>
      </c>
      <c r="Q12" s="14">
        <v>765</v>
      </c>
      <c r="R12" s="14">
        <v>1305</v>
      </c>
      <c r="S12" s="14">
        <v>1139</v>
      </c>
      <c r="T12" s="14">
        <v>9535</v>
      </c>
      <c r="U12" s="14">
        <v>10509</v>
      </c>
      <c r="V12" s="14">
        <v>5406</v>
      </c>
      <c r="W12" s="14">
        <v>3783</v>
      </c>
      <c r="X12" s="6" t="s">
        <v>9</v>
      </c>
      <c r="Y12" s="14">
        <v>29349</v>
      </c>
      <c r="Z12" s="14">
        <v>20082</v>
      </c>
      <c r="AA12" s="14"/>
      <c r="AB12" s="14"/>
      <c r="AC12" s="14"/>
      <c r="AD12" s="15"/>
    </row>
    <row r="13" spans="2:30">
      <c r="B13" s="1" t="s">
        <v>10</v>
      </c>
      <c r="C13" s="14">
        <v>17</v>
      </c>
      <c r="D13" s="14">
        <v>42</v>
      </c>
      <c r="E13" s="14">
        <v>51</v>
      </c>
      <c r="F13" s="14">
        <v>83</v>
      </c>
      <c r="G13" s="14">
        <v>65</v>
      </c>
      <c r="H13" s="14">
        <v>281</v>
      </c>
      <c r="I13" s="14">
        <v>1339</v>
      </c>
      <c r="J13" s="14">
        <v>1216</v>
      </c>
      <c r="K13" s="14">
        <v>376</v>
      </c>
      <c r="L13" s="14">
        <v>1358</v>
      </c>
      <c r="M13" s="6" t="s">
        <v>10</v>
      </c>
      <c r="N13" s="14">
        <v>468</v>
      </c>
      <c r="O13" s="14">
        <v>2041</v>
      </c>
      <c r="P13" s="14">
        <v>3707</v>
      </c>
      <c r="Q13" s="14">
        <v>765</v>
      </c>
      <c r="R13" s="14">
        <v>1309</v>
      </c>
      <c r="S13" s="14">
        <v>1147</v>
      </c>
      <c r="T13" s="14">
        <v>9605</v>
      </c>
      <c r="U13" s="14">
        <v>10505</v>
      </c>
      <c r="V13" s="14">
        <v>5386</v>
      </c>
      <c r="W13" s="14">
        <v>3793</v>
      </c>
      <c r="X13" s="6" t="s">
        <v>10</v>
      </c>
      <c r="Y13" s="14">
        <v>29507</v>
      </c>
      <c r="Z13" s="14">
        <v>20172</v>
      </c>
      <c r="AA13" s="14"/>
      <c r="AB13" s="14"/>
      <c r="AC13" s="14"/>
      <c r="AD13" s="15"/>
    </row>
    <row r="14" spans="2:30">
      <c r="B14" s="1" t="s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6" t="s">
        <v>11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6" t="s">
        <v>11</v>
      </c>
      <c r="Y14" s="14"/>
      <c r="Z14" s="14"/>
      <c r="AA14" s="14"/>
      <c r="AB14" s="14"/>
      <c r="AC14" s="14"/>
      <c r="AD14" s="15"/>
    </row>
    <row r="15" spans="2:30">
      <c r="B15" s="1" t="s">
        <v>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6" t="s">
        <v>12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6" t="s">
        <v>12</v>
      </c>
      <c r="Y15" s="14"/>
      <c r="Z15" s="14"/>
      <c r="AA15" s="14"/>
      <c r="AB15" s="14"/>
      <c r="AC15" s="14"/>
      <c r="AD15" s="15"/>
    </row>
    <row r="16" spans="2:30" ht="21">
      <c r="B16" s="111" t="s">
        <v>54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3"/>
    </row>
    <row r="17" spans="2:30">
      <c r="B17" s="1" t="s">
        <v>1</v>
      </c>
      <c r="C17" s="24">
        <f ca="1">IF(AND('1CtP'!C$3&lt;&gt;"N/A",'1CtP'!C4&lt;&gt;""),SUMPRODUCT(2.27^(ROW(INDIRECT('1CtP'!C4&amp;":"&amp;'1CtP'!C$3))/$D$31)),"")</f>
        <v>2235.2058407555337</v>
      </c>
      <c r="D17" s="24">
        <f ca="1">IF(AND('1CtP'!D$3&lt;&gt;"N/A",'1CtP'!D4&lt;&gt;""),SUMPRODUCT(2.27^(ROW(INDIRECT('1CtP'!D4&amp;":"&amp;'1CtP'!D$3))/$D$31)),"")</f>
        <v>2363418468.1908932</v>
      </c>
      <c r="E17" s="24">
        <f ca="1">IF(AND('1CtP'!E$3&lt;&gt;"N/A",'1CtP'!E4&lt;&gt;""),SUMPRODUCT(2.27^(ROW(INDIRECT('1CtP'!E4&amp;":"&amp;'1CtP'!E$3))/$D$31)),"")</f>
        <v>214694260318.09467</v>
      </c>
      <c r="F17" s="24">
        <f ca="1">IF(AND('1CtP'!F$3&lt;&gt;"N/A",'1CtP'!F4&lt;&gt;""),SUMPRODUCT(2.27^(ROW(INDIRECT('1CtP'!F4&amp;":"&amp;'1CtP'!F$3))/$D$31)),"")</f>
        <v>5.5024082516639706E+17</v>
      </c>
      <c r="G17" s="24">
        <f ca="1">IF(AND('1CtP'!G$3&lt;&gt;"N/A",'1CtP'!G4&lt;&gt;""),SUMPRODUCT(2.27^(ROW(INDIRECT('1CtP'!G4&amp;":"&amp;'1CtP'!G$3))/$D$31)),"")</f>
        <v>1106298053993.1104</v>
      </c>
      <c r="H17" s="24">
        <f ca="1">IF(AND('1CtP'!H$3&lt;&gt;"N/A",'1CtP'!H4&lt;&gt;""),SUMPRODUCT(2.27^(ROW(INDIRECT('1CtP'!H4&amp;":"&amp;'1CtP'!H$3))/$D$31)),"")</f>
        <v>1.1635271790505395E+62</v>
      </c>
      <c r="I17" s="24">
        <f ca="1">IF(AND('1CtP'!I$3&lt;&gt;"N/A",'1CtP'!I4&lt;&gt;""),SUMPRODUCT(2.27^(ROW(INDIRECT('1CtP'!I4&amp;":"&amp;'1CtP'!I$3))/$D$31)),"")</f>
        <v>1.7870273822378708E+287</v>
      </c>
      <c r="J17" s="24">
        <f ca="1">IF(AND('1CtP'!J$3&lt;&gt;"N/A",'1CtP'!J4&lt;&gt;""),SUMPRODUCT(2.27^(ROW(INDIRECT('1CtP'!J4&amp;":"&amp;'1CtP'!J$3))/$D$31)),"")</f>
        <v>1.7421279897716107E+245</v>
      </c>
      <c r="K17" s="24">
        <f ca="1">IF(AND('1CtP'!K$3&lt;&gt;"N/A",'1CtP'!K4&lt;&gt;""),SUMPRODUCT(2.27^(ROW(INDIRECT('1CtP'!K4&amp;":"&amp;'1CtP'!K$3))/$D$31)),"")</f>
        <v>7.6332131792001037E+74</v>
      </c>
      <c r="L17" s="24" t="str">
        <f ca="1">IF(AND('1CtP'!L$3&lt;&gt;"N/A",'1CtP'!L4&lt;&gt;""),SUMPRODUCT(2.27^(ROW(INDIRECT('1CtP'!L4&amp;":"&amp;'1CtP'!L$3))/$D$31)),"")</f>
        <v/>
      </c>
      <c r="M17" s="6" t="s">
        <v>1</v>
      </c>
      <c r="N17" s="24">
        <f ca="1">IF(AND('1CtP'!N$3&lt;&gt;"N/A",'1CtP'!N4&lt;&gt;""),SUMPRODUCT(2.27^(ROW(INDIRECT('1CtP'!N4&amp;":"&amp;'1CtP'!N$3))/$O$31)),"")</f>
        <v>5.7095438402248885E+26</v>
      </c>
      <c r="O17" s="24" t="str">
        <f ca="1">IF(AND('1CtP'!O$3&lt;&gt;"N/A",'1CtP'!O4&lt;&gt;""),SUMPRODUCT(2.27^(ROW(INDIRECT('1CtP'!O4&amp;":"&amp;'1CtP'!O$3))/$O$31)),"")</f>
        <v/>
      </c>
      <c r="P17" s="24" t="str">
        <f ca="1">IF(AND('1CtP'!P$3&lt;&gt;"N/A",'1CtP'!P4&lt;&gt;""),SUMPRODUCT(2.27^(ROW(INDIRECT('1CtP'!P4&amp;":"&amp;'1CtP'!P$3))/$O$31)),"")</f>
        <v/>
      </c>
      <c r="Q17" s="24">
        <f ca="1">IF(AND('1CtP'!Q$3&lt;&gt;"N/A",'1CtP'!Q4&lt;&gt;""),SUMPRODUCT(2.27^(ROW(INDIRECT('1CtP'!Q4&amp;":"&amp;'1CtP'!Q$3))/$O$31)),"")</f>
        <v>2.2308358853004663E+44</v>
      </c>
      <c r="R17" s="24">
        <f ca="1">IF(AND('1CtP'!R$3&lt;&gt;"N/A",'1CtP'!R4&lt;&gt;""),SUMPRODUCT(2.27^(ROW(INDIRECT('1CtP'!R4&amp;":"&amp;'1CtP'!R$3))/$O$31)),"")</f>
        <v>1.5552905518356397E+74</v>
      </c>
      <c r="S17" s="24">
        <f ca="1">IF(AND('1CtP'!S$3&lt;&gt;"N/A",'1CtP'!S4&lt;&gt;""),SUMPRODUCT(2.27^(ROW(INDIRECT('1CtP'!S4&amp;":"&amp;'1CtP'!S$3))/$O$31)),"")</f>
        <v>9.7155721410301563E+62</v>
      </c>
      <c r="T17" s="24" t="str">
        <f ca="1">IF(AND('1CtP'!T$3&lt;&gt;"N/A",'1CtP'!T4&lt;&gt;""),SUMPRODUCT(2.27^(ROW(INDIRECT('1CtP'!T4&amp;":"&amp;'1CtP'!T$3))/$O$31)),"")</f>
        <v/>
      </c>
      <c r="U17" s="24" t="str">
        <f ca="1">IF(AND('1CtP'!U$3&lt;&gt;"N/A",'1CtP'!U4&lt;&gt;""),SUMPRODUCT(2.27^(ROW(INDIRECT('1CtP'!U4&amp;":"&amp;'1CtP'!U$3))/$O$31)),"")</f>
        <v/>
      </c>
      <c r="V17" s="24">
        <f ca="1">IF(AND('1CtP'!V$3&lt;&gt;"N/A",'1CtP'!V4&lt;&gt;""),SUMPRODUCT(2.27^(ROW(INDIRECT('1CtP'!V4&amp;":"&amp;'1CtP'!V$3))/$O$31)),"")</f>
        <v>6.4209892801928336E+307</v>
      </c>
      <c r="W17" s="24">
        <f ca="1">IF(AND('1CtP'!W$3&lt;&gt;"N/A",'1CtP'!W4&lt;&gt;""),SUMPRODUCT(2.27^(ROW(INDIRECT('1CtP'!W4&amp;":"&amp;'1CtP'!W$3))/$O$31)),"")</f>
        <v>6.5584808592740797E+215</v>
      </c>
      <c r="X17" s="6" t="s">
        <v>1</v>
      </c>
      <c r="Y17" s="24" t="str">
        <f ca="1">IF(AND('1CtP'!Y$3&lt;&gt;"N/A",'1CtP'!Y4&lt;&gt;""),SUMPRODUCT(2.27^(ROW(INDIRECT('1CtP'!Y4&amp;":"&amp;'1CtP'!Y$3))/$Z$31)),"")</f>
        <v/>
      </c>
      <c r="Z17" s="14" t="str">
        <f ca="1">IF(AND('1CtP'!Z$3&lt;&gt;"N/A",'1CtP'!Z4&lt;&gt;""),SUMPRODUCT(2.27^(ROW(INDIRECT('1CtP'!Z4&amp;":"&amp;'1CtP'!Z$3))/$Z$31)),"")</f>
        <v/>
      </c>
      <c r="AA17" s="14" t="str">
        <f ca="1">IF(AND('1CtP'!AA$3&lt;&gt;"N/A",'1CtP'!AA4&lt;&gt;""),SUMPRODUCT(2.27^(ROW(INDIRECT('1CtP'!AA4&amp;":"&amp;'1CtP'!AA$3))/$Z$31)),"")</f>
        <v/>
      </c>
      <c r="AB17" s="14" t="str">
        <f ca="1">IF(AND('1CtP'!AB$3&lt;&gt;"N/A",'1CtP'!AB4&lt;&gt;""),SUMPRODUCT(2.27^(ROW(INDIRECT('1CtP'!AB4&amp;":"&amp;'1CtP'!AB$3))/$Z$31)),"")</f>
        <v/>
      </c>
      <c r="AC17" s="14" t="str">
        <f ca="1">IF(AND('1CtP'!AC$3&lt;&gt;"N/A",'1CtP'!AC4&lt;&gt;""),SUMPRODUCT(2.27^(ROW(INDIRECT('1CtP'!AC4&amp;":"&amp;'1CtP'!AC$3))/$Z$31)),"")</f>
        <v/>
      </c>
      <c r="AD17" s="15" t="str">
        <f ca="1">IF(AND('1CtP'!AD$3&lt;&gt;"N/A",'1CtP'!AD4&lt;&gt;""),SUMPRODUCT(2.27^(ROW(INDIRECT('1CtP'!AD4&amp;":"&amp;'1CtP'!AD$3))/$Z$31)),"")</f>
        <v/>
      </c>
    </row>
    <row r="18" spans="2:30">
      <c r="B18" s="1" t="s">
        <v>2</v>
      </c>
      <c r="C18" s="24">
        <f ca="1">IF(AND('1CtP'!C$3&lt;&gt;"N/A",'1CtP'!C5&lt;&gt;""),SUMPRODUCT(2.27^(ROW(INDIRECT('1CtP'!C5&amp;":"&amp;'1CtP'!C$3))/$D$31)),"")</f>
        <v>1062.2329921308499</v>
      </c>
      <c r="D18" s="24">
        <f ca="1">IF(AND('1CtP'!D$3&lt;&gt;"N/A",'1CtP'!D5&lt;&gt;""),SUMPRODUCT(2.27^(ROW(INDIRECT('1CtP'!D5&amp;":"&amp;'1CtP'!D$3))/$D$31)),"")</f>
        <v>2231412557.5237012</v>
      </c>
      <c r="E18" s="24">
        <f ca="1">IF(AND('1CtP'!E$3&lt;&gt;"N/A",'1CtP'!E5&lt;&gt;""),SUMPRODUCT(2.27^(ROW(INDIRECT('1CtP'!E5&amp;":"&amp;'1CtP'!E$3))/$D$31)),"")</f>
        <v>212462847760.57092</v>
      </c>
      <c r="F18" s="24">
        <f ca="1">IF(AND('1CtP'!F$3&lt;&gt;"N/A",'1CtP'!F5&lt;&gt;""),SUMPRODUCT(2.27^(ROW(INDIRECT('1CtP'!F5&amp;":"&amp;'1CtP'!F$3))/$D$31)),"")</f>
        <v>5.4946606972456922E+17</v>
      </c>
      <c r="G18" s="24">
        <f ca="1">IF(AND('1CtP'!G$3&lt;&gt;"N/A",'1CtP'!G5&lt;&gt;""),SUMPRODUCT(2.27^(ROW(INDIRECT('1CtP'!G5&amp;":"&amp;'1CtP'!G$3))/$D$31)),"")</f>
        <v>1079318591044.1547</v>
      </c>
      <c r="H18" s="24">
        <f ca="1">IF(AND('1CtP'!H$3&lt;&gt;"N/A",'1CtP'!H5&lt;&gt;""),SUMPRODUCT(2.27^(ROW(INDIRECT('1CtP'!H5&amp;":"&amp;'1CtP'!H$3))/$D$31)),"")</f>
        <v>1.1635271790505393E+62</v>
      </c>
      <c r="I18" s="24">
        <f ca="1">IF(AND('1CtP'!I$3&lt;&gt;"N/A",'1CtP'!I5&lt;&gt;""),SUMPRODUCT(2.27^(ROW(INDIRECT('1CtP'!I5&amp;":"&amp;'1CtP'!I$3))/$D$31)),"")</f>
        <v>1.7870273822378708E+287</v>
      </c>
      <c r="J18" s="24">
        <f ca="1">IF(AND('1CtP'!J$3&lt;&gt;"N/A",'1CtP'!J5&lt;&gt;""),SUMPRODUCT(2.27^(ROW(INDIRECT('1CtP'!J5&amp;":"&amp;'1CtP'!J$3))/$D$31)),"")</f>
        <v>1.7421279897716107E+245</v>
      </c>
      <c r="K18" s="24">
        <f ca="1">IF(AND('1CtP'!K$3&lt;&gt;"N/A",'1CtP'!K5&lt;&gt;""),SUMPRODUCT(2.27^(ROW(INDIRECT('1CtP'!K5&amp;":"&amp;'1CtP'!K$3))/$D$31)),"")</f>
        <v>7.6332131574186531E+74</v>
      </c>
      <c r="L18" s="24" t="str">
        <f ca="1">IF(AND('1CtP'!L$3&lt;&gt;"N/A",'1CtP'!L5&lt;&gt;""),SUMPRODUCT(2.27^(ROW(INDIRECT('1CtP'!L5&amp;":"&amp;'1CtP'!L$3))/$D$31)),"")</f>
        <v/>
      </c>
      <c r="M18" s="6" t="s">
        <v>2</v>
      </c>
      <c r="N18" s="24">
        <f ca="1">IF(AND('1CtP'!N$3&lt;&gt;"N/A",'1CtP'!N5&lt;&gt;""),SUMPRODUCT(2.27^(ROW(INDIRECT('1CtP'!N5&amp;":"&amp;'1CtP'!N$3))/$O$31)),"")</f>
        <v>5.6872539332983991E+26</v>
      </c>
      <c r="O18" s="24" t="str">
        <f ca="1">IF(AND('1CtP'!O$3&lt;&gt;"N/A",'1CtP'!O5&lt;&gt;""),SUMPRODUCT(2.27^(ROW(INDIRECT('1CtP'!O5&amp;":"&amp;'1CtP'!O$3))/$O$31)),"")</f>
        <v/>
      </c>
      <c r="P18" s="24" t="str">
        <f ca="1">IF(AND('1CtP'!P$3&lt;&gt;"N/A",'1CtP'!P5&lt;&gt;""),SUMPRODUCT(2.27^(ROW(INDIRECT('1CtP'!P5&amp;":"&amp;'1CtP'!P$3))/$O$31)),"")</f>
        <v/>
      </c>
      <c r="Q18" s="24">
        <f ca="1">IF(AND('1CtP'!Q$3&lt;&gt;"N/A",'1CtP'!Q5&lt;&gt;""),SUMPRODUCT(2.27^(ROW(INDIRECT('1CtP'!Q5&amp;":"&amp;'1CtP'!Q$3))/$O$31)),"")</f>
        <v>2.230832833821761E+44</v>
      </c>
      <c r="R18" s="24">
        <f ca="1">IF(AND('1CtP'!R$3&lt;&gt;"N/A",'1CtP'!R5&lt;&gt;""),SUMPRODUCT(2.27^(ROW(INDIRECT('1CtP'!R5&amp;":"&amp;'1CtP'!R$3))/$O$31)),"")</f>
        <v>1.5552905518356397E+74</v>
      </c>
      <c r="S18" s="24">
        <f ca="1">IF(AND('1CtP'!S$3&lt;&gt;"N/A",'1CtP'!S5&lt;&gt;""),SUMPRODUCT(2.27^(ROW(INDIRECT('1CtP'!S5&amp;":"&amp;'1CtP'!S$3))/$O$31)),"")</f>
        <v>9.7155721410298896E+62</v>
      </c>
      <c r="T18" s="24" t="str">
        <f ca="1">IF(AND('1CtP'!T$3&lt;&gt;"N/A",'1CtP'!T5&lt;&gt;""),SUMPRODUCT(2.27^(ROW(INDIRECT('1CtP'!T5&amp;":"&amp;'1CtP'!T$3))/$O$31)),"")</f>
        <v/>
      </c>
      <c r="U18" s="24" t="str">
        <f ca="1">IF(AND('1CtP'!U$3&lt;&gt;"N/A",'1CtP'!U5&lt;&gt;""),SUMPRODUCT(2.27^(ROW(INDIRECT('1CtP'!U5&amp;":"&amp;'1CtP'!U$3))/$O$31)),"")</f>
        <v/>
      </c>
      <c r="V18" s="24">
        <f ca="1">IF(AND('1CtP'!V$3&lt;&gt;"N/A",'1CtP'!V5&lt;&gt;""),SUMPRODUCT(2.27^(ROW(INDIRECT('1CtP'!V5&amp;":"&amp;'1CtP'!V$3))/$O$31)),"")</f>
        <v>6.4209892801928336E+307</v>
      </c>
      <c r="W18" s="24">
        <f ca="1">IF(AND('1CtP'!W$3&lt;&gt;"N/A",'1CtP'!W5&lt;&gt;""),SUMPRODUCT(2.27^(ROW(INDIRECT('1CtP'!W5&amp;":"&amp;'1CtP'!W$3))/$O$31)),"")</f>
        <v>6.5584808592740797E+215</v>
      </c>
      <c r="X18" s="6" t="s">
        <v>2</v>
      </c>
      <c r="Y18" s="24" t="str">
        <f ca="1">IF(AND('1CtP'!Y$3&lt;&gt;"N/A",'1CtP'!Y5&lt;&gt;""),SUMPRODUCT(2.27^(ROW(INDIRECT('1CtP'!Y5&amp;":"&amp;'1CtP'!Y$3))/$Z$31)),"")</f>
        <v/>
      </c>
      <c r="Z18" s="14" t="str">
        <f ca="1">IF(AND('1CtP'!Z$3&lt;&gt;"N/A",'1CtP'!Z5&lt;&gt;""),SUMPRODUCT(2.27^(ROW(INDIRECT('1CtP'!Z5&amp;":"&amp;'1CtP'!Z$3))/$Z$31)),"")</f>
        <v/>
      </c>
      <c r="AA18" s="14" t="str">
        <f ca="1">IF(AND('1CtP'!AA$3&lt;&gt;"N/A",'1CtP'!AA5&lt;&gt;""),SUMPRODUCT(2.27^(ROW(INDIRECT('1CtP'!AA5&amp;":"&amp;'1CtP'!AA$3))/$Z$31)),"")</f>
        <v/>
      </c>
      <c r="AB18" s="14" t="str">
        <f ca="1">IF(AND('1CtP'!AB$3&lt;&gt;"N/A",'1CtP'!AB5&lt;&gt;""),SUMPRODUCT(2.27^(ROW(INDIRECT('1CtP'!AB5&amp;":"&amp;'1CtP'!AB$3))/$Z$31)),"")</f>
        <v/>
      </c>
      <c r="AC18" s="14" t="str">
        <f ca="1">IF(AND('1CtP'!AC$3&lt;&gt;"N/A",'1CtP'!AC5&lt;&gt;""),SUMPRODUCT(2.27^(ROW(INDIRECT('1CtP'!AC5&amp;":"&amp;'1CtP'!AC$3))/$Z$31)),"")</f>
        <v/>
      </c>
      <c r="AD18" s="15" t="str">
        <f ca="1">IF(AND('1CtP'!AD$3&lt;&gt;"N/A",'1CtP'!AD5&lt;&gt;""),SUMPRODUCT(2.27^(ROW(INDIRECT('1CtP'!AD5&amp;":"&amp;'1CtP'!AD$3))/$Z$31)),"")</f>
        <v/>
      </c>
    </row>
    <row r="19" spans="2:30">
      <c r="B19" s="1" t="s">
        <v>3</v>
      </c>
      <c r="C19" s="24">
        <f ca="1">IF(AND('1CtP'!C$3&lt;&gt;"N/A",'1CtP'!C6&lt;&gt;""),SUMPRODUCT(2.27^(ROW(INDIRECT('1CtP'!C6&amp;":"&amp;'1CtP'!C$3))/$D$31)),"")</f>
        <v>1062.2329921308499</v>
      </c>
      <c r="D19" s="24">
        <f ca="1">IF(AND('1CtP'!D$3&lt;&gt;"N/A",'1CtP'!D6&lt;&gt;""),SUMPRODUCT(2.27^(ROW(INDIRECT('1CtP'!D6&amp;":"&amp;'1CtP'!D$3))/$D$31)),"")</f>
        <v>2060936698.035157</v>
      </c>
      <c r="E19" s="24">
        <f ca="1">IF(AND('1CtP'!E$3&lt;&gt;"N/A",'1CtP'!E6&lt;&gt;""),SUMPRODUCT(2.27^(ROW(INDIRECT('1CtP'!E6&amp;":"&amp;'1CtP'!E$3))/$D$31)),"")</f>
        <v>212462847760.57092</v>
      </c>
      <c r="F19" s="24">
        <f ca="1">IF(AND('1CtP'!F$3&lt;&gt;"N/A",'1CtP'!F6&lt;&gt;""),SUMPRODUCT(2.27^(ROW(INDIRECT('1CtP'!F6&amp;":"&amp;'1CtP'!F$3))/$D$31)),"")</f>
        <v>5.49070648346864E+17</v>
      </c>
      <c r="G19" s="24">
        <f ca="1">IF(AND('1CtP'!G$3&lt;&gt;"N/A",'1CtP'!G6&lt;&gt;""),SUMPRODUCT(2.27^(ROW(INDIRECT('1CtP'!G6&amp;":"&amp;'1CtP'!G$3))/$D$31)),"")</f>
        <v>964403064029.14478</v>
      </c>
      <c r="H19" s="24">
        <f ca="1">IF(AND('1CtP'!H$3&lt;&gt;"N/A",'1CtP'!H6&lt;&gt;""),SUMPRODUCT(2.27^(ROW(INDIRECT('1CtP'!H6&amp;":"&amp;'1CtP'!H$3))/$D$31)),"")</f>
        <v>1.1635271790504612E+62</v>
      </c>
      <c r="I19" s="24">
        <f ca="1">IF(AND('1CtP'!I$3&lt;&gt;"N/A",'1CtP'!I6&lt;&gt;""),SUMPRODUCT(2.27^(ROW(INDIRECT('1CtP'!I6&amp;":"&amp;'1CtP'!I$3))/$D$31)),"")</f>
        <v>1.7870273822378708E+287</v>
      </c>
      <c r="J19" s="24">
        <f ca="1">IF(AND('1CtP'!J$3&lt;&gt;"N/A",'1CtP'!J6&lt;&gt;""),SUMPRODUCT(2.27^(ROW(INDIRECT('1CtP'!J6&amp;":"&amp;'1CtP'!J$3))/$D$31)),"")</f>
        <v>1.7421279897716107E+245</v>
      </c>
      <c r="K19" s="24">
        <f ca="1">IF(AND('1CtP'!K$3&lt;&gt;"N/A",'1CtP'!K6&lt;&gt;""),SUMPRODUCT(2.27^(ROW(INDIRECT('1CtP'!K6&amp;":"&amp;'1CtP'!K$3))/$D$31)),"")</f>
        <v>7.6332101990237669E+74</v>
      </c>
      <c r="L19" s="24" t="str">
        <f ca="1">IF(AND('1CtP'!L$3&lt;&gt;"N/A",'1CtP'!L6&lt;&gt;""),SUMPRODUCT(2.27^(ROW(INDIRECT('1CtP'!L6&amp;":"&amp;'1CtP'!L$3))/$D$31)),"")</f>
        <v/>
      </c>
      <c r="M19" s="6" t="s">
        <v>3</v>
      </c>
      <c r="N19" s="24">
        <f ca="1">IF(AND('1CtP'!N$3&lt;&gt;"N/A",'1CtP'!N6&lt;&gt;""),SUMPRODUCT(2.27^(ROW(INDIRECT('1CtP'!N6&amp;":"&amp;'1CtP'!N$3))/$O$31)),"")</f>
        <v>5.6577052807039965E+26</v>
      </c>
      <c r="O19" s="24" t="str">
        <f ca="1">IF(AND('1CtP'!O$3&lt;&gt;"N/A",'1CtP'!O6&lt;&gt;""),SUMPRODUCT(2.27^(ROW(INDIRECT('1CtP'!O6&amp;":"&amp;'1CtP'!O$3))/$O$31)),"")</f>
        <v/>
      </c>
      <c r="P19" s="24" t="str">
        <f ca="1">IF(AND('1CtP'!P$3&lt;&gt;"N/A",'1CtP'!P6&lt;&gt;""),SUMPRODUCT(2.27^(ROW(INDIRECT('1CtP'!P6&amp;":"&amp;'1CtP'!P$3))/$O$31)),"")</f>
        <v/>
      </c>
      <c r="Q19" s="24">
        <f ca="1">IF(AND('1CtP'!Q$3&lt;&gt;"N/A",'1CtP'!Q6&lt;&gt;""),SUMPRODUCT(2.27^(ROW(INDIRECT('1CtP'!Q6&amp;":"&amp;'1CtP'!Q$3))/$O$31)),"")</f>
        <v>2.2306913652569432E+44</v>
      </c>
      <c r="R19" s="24">
        <f ca="1">IF(AND('1CtP'!R$3&lt;&gt;"N/A",'1CtP'!R6&lt;&gt;""),SUMPRODUCT(2.27^(ROW(INDIRECT('1CtP'!R6&amp;":"&amp;'1CtP'!R$3))/$O$31)),"")</f>
        <v>1.5552905518156127E+74</v>
      </c>
      <c r="S19" s="24">
        <f ca="1">IF(AND('1CtP'!S$3&lt;&gt;"N/A",'1CtP'!S6&lt;&gt;""),SUMPRODUCT(2.27^(ROW(INDIRECT('1CtP'!S6&amp;":"&amp;'1CtP'!S$3))/$O$31)),"")</f>
        <v>9.715572127252394E+62</v>
      </c>
      <c r="T19" s="24" t="str">
        <f ca="1">IF(AND('1CtP'!T$3&lt;&gt;"N/A",'1CtP'!T6&lt;&gt;""),SUMPRODUCT(2.27^(ROW(INDIRECT('1CtP'!T6&amp;":"&amp;'1CtP'!T$3))/$O$31)),"")</f>
        <v/>
      </c>
      <c r="U19" s="24" t="str">
        <f ca="1">IF(AND('1CtP'!U$3&lt;&gt;"N/A",'1CtP'!U6&lt;&gt;""),SUMPRODUCT(2.27^(ROW(INDIRECT('1CtP'!U6&amp;":"&amp;'1CtP'!U$3))/$O$31)),"")</f>
        <v/>
      </c>
      <c r="V19" s="24">
        <f ca="1">IF(AND('1CtP'!V$3&lt;&gt;"N/A",'1CtP'!V6&lt;&gt;""),SUMPRODUCT(2.27^(ROW(INDIRECT('1CtP'!V6&amp;":"&amp;'1CtP'!V$3))/$O$31)),"")</f>
        <v>6.4209892801928336E+307</v>
      </c>
      <c r="W19" s="24">
        <f ca="1">IF(AND('1CtP'!W$3&lt;&gt;"N/A",'1CtP'!W6&lt;&gt;""),SUMPRODUCT(2.27^(ROW(INDIRECT('1CtP'!W6&amp;":"&amp;'1CtP'!W$3))/$O$31)),"")</f>
        <v>6.5584808592740797E+215</v>
      </c>
      <c r="X19" s="6" t="s">
        <v>3</v>
      </c>
      <c r="Y19" s="24" t="str">
        <f ca="1">IF(AND('1CtP'!Y$3&lt;&gt;"N/A",'1CtP'!Y6&lt;&gt;""),SUMPRODUCT(2.27^(ROW(INDIRECT('1CtP'!Y6&amp;":"&amp;'1CtP'!Y$3))/$Z$31)),"")</f>
        <v/>
      </c>
      <c r="Z19" s="14" t="str">
        <f ca="1">IF(AND('1CtP'!Z$3&lt;&gt;"N/A",'1CtP'!Z6&lt;&gt;""),SUMPRODUCT(2.27^(ROW(INDIRECT('1CtP'!Z6&amp;":"&amp;'1CtP'!Z$3))/$Z$31)),"")</f>
        <v/>
      </c>
      <c r="AA19" s="14" t="str">
        <f ca="1">IF(AND('1CtP'!AA$3&lt;&gt;"N/A",'1CtP'!AA6&lt;&gt;""),SUMPRODUCT(2.27^(ROW(INDIRECT('1CtP'!AA6&amp;":"&amp;'1CtP'!AA$3))/$Z$31)),"")</f>
        <v/>
      </c>
      <c r="AB19" s="14" t="str">
        <f ca="1">IF(AND('1CtP'!AB$3&lt;&gt;"N/A",'1CtP'!AB6&lt;&gt;""),SUMPRODUCT(2.27^(ROW(INDIRECT('1CtP'!AB6&amp;":"&amp;'1CtP'!AB$3))/$Z$31)),"")</f>
        <v/>
      </c>
      <c r="AC19" s="14" t="str">
        <f ca="1">IF(AND('1CtP'!AC$3&lt;&gt;"N/A",'1CtP'!AC6&lt;&gt;""),SUMPRODUCT(2.27^(ROW(INDIRECT('1CtP'!AC6&amp;":"&amp;'1CtP'!AC$3))/$Z$31)),"")</f>
        <v/>
      </c>
      <c r="AD19" s="15" t="str">
        <f ca="1">IF(AND('1CtP'!AD$3&lt;&gt;"N/A",'1CtP'!AD6&lt;&gt;""),SUMPRODUCT(2.27^(ROW(INDIRECT('1CtP'!AD6&amp;":"&amp;'1CtP'!AD$3))/$Z$31)),"")</f>
        <v/>
      </c>
    </row>
    <row r="20" spans="2:30">
      <c r="B20" s="1" t="s">
        <v>4</v>
      </c>
      <c r="C20" s="24">
        <f ca="1">IF(AND('1CtP'!C$3&lt;&gt;"N/A",'1CtP'!C7&lt;&gt;""),SUMPRODUCT(2.27^(ROW(INDIRECT('1CtP'!C7&amp;":"&amp;'1CtP'!C$3))/$D$31)),"")</f>
        <v>1062.2329921308499</v>
      </c>
      <c r="D20" s="24">
        <f ca="1">IF(AND('1CtP'!D$3&lt;&gt;"N/A",'1CtP'!D7&lt;&gt;""),SUMPRODUCT(2.27^(ROW(INDIRECT('1CtP'!D7&amp;":"&amp;'1CtP'!D$3))/$D$31)),"")</f>
        <v>2060936698.035157</v>
      </c>
      <c r="E20" s="24">
        <f ca="1">IF(AND('1CtP'!E$3&lt;&gt;"N/A",'1CtP'!E7&lt;&gt;""),SUMPRODUCT(2.27^(ROW(INDIRECT('1CtP'!E7&amp;":"&amp;'1CtP'!E$3))/$D$31)),"")</f>
        <v>212462847760.57092</v>
      </c>
      <c r="F20" s="24">
        <f ca="1">IF(AND('1CtP'!F$3&lt;&gt;"N/A",'1CtP'!F7&lt;&gt;""),SUMPRODUCT(2.27^(ROW(INDIRECT('1CtP'!F7&amp;":"&amp;'1CtP'!F$3))/$D$31)),"")</f>
        <v>5.484748859699904E+17</v>
      </c>
      <c r="G20" s="24">
        <f ca="1">IF(AND('1CtP'!G$3&lt;&gt;"N/A",'1CtP'!G7&lt;&gt;""),SUMPRODUCT(2.27^(ROW(INDIRECT('1CtP'!G7&amp;":"&amp;'1CtP'!G$3))/$D$31)),"")</f>
        <v>619329063272.07446</v>
      </c>
      <c r="H20" s="24">
        <f ca="1">IF(AND('1CtP'!H$3&lt;&gt;"N/A",'1CtP'!H7&lt;&gt;""),SUMPRODUCT(2.27^(ROW(INDIRECT('1CtP'!H7&amp;":"&amp;'1CtP'!H$3))/$D$31)),"")</f>
        <v>1.1635271790458303E+62</v>
      </c>
      <c r="I20" s="24">
        <f ca="1">IF(AND('1CtP'!I$3&lt;&gt;"N/A",'1CtP'!I7&lt;&gt;""),SUMPRODUCT(2.27^(ROW(INDIRECT('1CtP'!I7&amp;":"&amp;'1CtP'!I$3))/$D$31)),"")</f>
        <v>1.7870273822378708E+287</v>
      </c>
      <c r="J20" s="24">
        <f ca="1">IF(AND('1CtP'!J$3&lt;&gt;"N/A",'1CtP'!J7&lt;&gt;""),SUMPRODUCT(2.27^(ROW(INDIRECT('1CtP'!J7&amp;":"&amp;'1CtP'!J$3))/$D$31)),"")</f>
        <v>1.7421279897716107E+245</v>
      </c>
      <c r="K20" s="24">
        <f ca="1">IF(AND('1CtP'!K$3&lt;&gt;"N/A",'1CtP'!K7&lt;&gt;""),SUMPRODUCT(2.27^(ROW(INDIRECT('1CtP'!K7&amp;":"&amp;'1CtP'!K$3))/$D$31)),"")</f>
        <v>7.6332112011875969E+74</v>
      </c>
      <c r="L20" s="24" t="str">
        <f ca="1">IF(AND('1CtP'!L$3&lt;&gt;"N/A",'1CtP'!L7&lt;&gt;""),SUMPRODUCT(2.27^(ROW(INDIRECT('1CtP'!L7&amp;":"&amp;'1CtP'!L$3))/$D$31)),"")</f>
        <v/>
      </c>
      <c r="M20" s="6" t="s">
        <v>4</v>
      </c>
      <c r="N20" s="24">
        <f ca="1">IF(AND('1CtP'!N$3&lt;&gt;"N/A",'1CtP'!N7&lt;&gt;""),SUMPRODUCT(2.27^(ROW(INDIRECT('1CtP'!N7&amp;":"&amp;'1CtP'!N$3))/$O$31)),"")</f>
        <v>5.5735469326958516E+26</v>
      </c>
      <c r="O20" s="24" t="str">
        <f ca="1">IF(AND('1CtP'!O$3&lt;&gt;"N/A",'1CtP'!O7&lt;&gt;""),SUMPRODUCT(2.27^(ROW(INDIRECT('1CtP'!O7&amp;":"&amp;'1CtP'!O$3))/$O$31)),"")</f>
        <v/>
      </c>
      <c r="P20" s="24" t="str">
        <f ca="1">IF(AND('1CtP'!P$3&lt;&gt;"N/A",'1CtP'!P7&lt;&gt;""),SUMPRODUCT(2.27^(ROW(INDIRECT('1CtP'!P7&amp;":"&amp;'1CtP'!P$3))/$O$31)),"")</f>
        <v/>
      </c>
      <c r="Q20" s="24">
        <f ca="1">IF(AND('1CtP'!Q$3&lt;&gt;"N/A",'1CtP'!Q7&lt;&gt;""),SUMPRODUCT(2.27^(ROW(INDIRECT('1CtP'!Q7&amp;":"&amp;'1CtP'!Q$3))/$O$31)),"")</f>
        <v>2.2304081857392009E+44</v>
      </c>
      <c r="R20" s="24">
        <f ca="1">IF(AND('1CtP'!R$3&lt;&gt;"N/A",'1CtP'!R7&lt;&gt;""),SUMPRODUCT(2.27^(ROW(INDIRECT('1CtP'!R7&amp;":"&amp;'1CtP'!R$3))/$O$31)),"")</f>
        <v>1.5552905424642763E+74</v>
      </c>
      <c r="S20" s="24">
        <f ca="1">IF(AND('1CtP'!S$3&lt;&gt;"N/A",'1CtP'!S7&lt;&gt;""),SUMPRODUCT(2.27^(ROW(INDIRECT('1CtP'!S7&amp;":"&amp;'1CtP'!S$3))/$O$31)),"")</f>
        <v>9.7155702099282761E+62</v>
      </c>
      <c r="T20" s="24" t="str">
        <f ca="1">IF(AND('1CtP'!T$3&lt;&gt;"N/A",'1CtP'!T7&lt;&gt;""),SUMPRODUCT(2.27^(ROW(INDIRECT('1CtP'!T7&amp;":"&amp;'1CtP'!T$3))/$O$31)),"")</f>
        <v/>
      </c>
      <c r="U20" s="24" t="str">
        <f ca="1">IF(AND('1CtP'!U$3&lt;&gt;"N/A",'1CtP'!U7&lt;&gt;""),SUMPRODUCT(2.27^(ROW(INDIRECT('1CtP'!U7&amp;":"&amp;'1CtP'!U$3))/$O$31)),"")</f>
        <v/>
      </c>
      <c r="V20" s="24">
        <f ca="1">IF(AND('1CtP'!V$3&lt;&gt;"N/A",'1CtP'!V7&lt;&gt;""),SUMPRODUCT(2.27^(ROW(INDIRECT('1CtP'!V7&amp;":"&amp;'1CtP'!V$3))/$O$31)),"")</f>
        <v>6.4209892801928336E+307</v>
      </c>
      <c r="W20" s="24">
        <f ca="1">IF(AND('1CtP'!W$3&lt;&gt;"N/A",'1CtP'!W7&lt;&gt;""),SUMPRODUCT(2.27^(ROW(INDIRECT('1CtP'!W7&amp;":"&amp;'1CtP'!W$3))/$O$31)),"")</f>
        <v>6.5584808592740797E+215</v>
      </c>
      <c r="X20" s="6" t="s">
        <v>4</v>
      </c>
      <c r="Y20" s="24" t="str">
        <f ca="1">IF(AND('1CtP'!Y$3&lt;&gt;"N/A",'1CtP'!Y7&lt;&gt;""),SUMPRODUCT(2.27^(ROW(INDIRECT('1CtP'!Y7&amp;":"&amp;'1CtP'!Y$3))/$Z$31)),"")</f>
        <v/>
      </c>
      <c r="Z20" s="14" t="str">
        <f ca="1">IF(AND('1CtP'!Z$3&lt;&gt;"N/A",'1CtP'!Z7&lt;&gt;""),SUMPRODUCT(2.27^(ROW(INDIRECT('1CtP'!Z7&amp;":"&amp;'1CtP'!Z$3))/$Z$31)),"")</f>
        <v/>
      </c>
      <c r="AA20" s="14" t="str">
        <f ca="1">IF(AND('1CtP'!AA$3&lt;&gt;"N/A",'1CtP'!AA7&lt;&gt;""),SUMPRODUCT(2.27^(ROW(INDIRECT('1CtP'!AA7&amp;":"&amp;'1CtP'!AA$3))/$Z$31)),"")</f>
        <v/>
      </c>
      <c r="AB20" s="14" t="str">
        <f ca="1">IF(AND('1CtP'!AB$3&lt;&gt;"N/A",'1CtP'!AB7&lt;&gt;""),SUMPRODUCT(2.27^(ROW(INDIRECT('1CtP'!AB7&amp;":"&amp;'1CtP'!AB$3))/$Z$31)),"")</f>
        <v/>
      </c>
      <c r="AC20" s="14" t="str">
        <f ca="1">IF(AND('1CtP'!AC$3&lt;&gt;"N/A",'1CtP'!AC7&lt;&gt;""),SUMPRODUCT(2.27^(ROW(INDIRECT('1CtP'!AC7&amp;":"&amp;'1CtP'!AC$3))/$Z$31)),"")</f>
        <v/>
      </c>
      <c r="AD20" s="15" t="str">
        <f ca="1">IF(AND('1CtP'!AD$3&lt;&gt;"N/A",'1CtP'!AD7&lt;&gt;""),SUMPRODUCT(2.27^(ROW(INDIRECT('1CtP'!AD7&amp;":"&amp;'1CtP'!AD$3))/$Z$31)),"")</f>
        <v/>
      </c>
    </row>
    <row r="21" spans="2:30">
      <c r="B21" s="1" t="s">
        <v>5</v>
      </c>
      <c r="C21" s="24">
        <f ca="1">IF(AND('1CtP'!C$3&lt;&gt;"N/A",'1CtP'!C8&lt;&gt;""),SUMPRODUCT(2.27^(ROW(INDIRECT('1CtP'!C8&amp;":"&amp;'1CtP'!C$3))/$D$31)),"")</f>
        <v>1062.2329921308499</v>
      </c>
      <c r="D21" s="24">
        <f ca="1">IF(AND('1CtP'!D$3&lt;&gt;"N/A",'1CtP'!D8&lt;&gt;""),SUMPRODUCT(2.27^(ROW(INDIRECT('1CtP'!D8&amp;":"&amp;'1CtP'!D$3))/$D$31)),"")</f>
        <v>2276551972.8630366</v>
      </c>
      <c r="E21" s="24">
        <f ca="1">IF(AND('1CtP'!E$3&lt;&gt;"N/A",'1CtP'!E8&lt;&gt;""),SUMPRODUCT(2.27^(ROW(INDIRECT('1CtP'!E8&amp;":"&amp;'1CtP'!E$3))/$D$31)),"")</f>
        <v>212462847760.57092</v>
      </c>
      <c r="F21" s="24">
        <f ca="1">IF(AND('1CtP'!F$3&lt;&gt;"N/A",'1CtP'!F8&lt;&gt;""),SUMPRODUCT(2.27^(ROW(INDIRECT('1CtP'!F8&amp;":"&amp;'1CtP'!F$3))/$D$31)),"")</f>
        <v>5.462248988470967E+17</v>
      </c>
      <c r="G21" s="24">
        <f ca="1">IF(AND('1CtP'!G$3&lt;&gt;"N/A",'1CtP'!G8&lt;&gt;""),SUMPRODUCT(2.27^(ROW(INDIRECT('1CtP'!G8&amp;":"&amp;'1CtP'!G$3))/$D$31)),"")</f>
        <v>619329063272.07446</v>
      </c>
      <c r="H21" s="24">
        <f ca="1">IF(AND('1CtP'!H$3&lt;&gt;"N/A",'1CtP'!H8&lt;&gt;""),SUMPRODUCT(2.27^(ROW(INDIRECT('1CtP'!H8&amp;":"&amp;'1CtP'!H$3))/$D$31)),"")</f>
        <v>1.1635271790458303E+62</v>
      </c>
      <c r="I21" s="24">
        <f ca="1">IF(AND('1CtP'!I$3&lt;&gt;"N/A",'1CtP'!I8&lt;&gt;""),SUMPRODUCT(2.27^(ROW(INDIRECT('1CtP'!I8&amp;":"&amp;'1CtP'!I$3))/$D$31)),"")</f>
        <v>1.7870273822378708E+287</v>
      </c>
      <c r="J21" s="24">
        <f ca="1">IF(AND('1CtP'!J$3&lt;&gt;"N/A",'1CtP'!J8&lt;&gt;""),SUMPRODUCT(2.27^(ROW(INDIRECT('1CtP'!J8&amp;":"&amp;'1CtP'!J$3))/$D$31)),"")</f>
        <v>1.7421279897716107E+245</v>
      </c>
      <c r="K21" s="24">
        <f ca="1">IF(AND('1CtP'!K$3&lt;&gt;"N/A",'1CtP'!K8&lt;&gt;""),SUMPRODUCT(2.27^(ROW(INDIRECT('1CtP'!K8&amp;":"&amp;'1CtP'!K$3))/$D$31)),"")</f>
        <v>7.6332064141998193E+74</v>
      </c>
      <c r="L21" s="24" t="str">
        <f ca="1">IF(AND('1CtP'!L$3&lt;&gt;"N/A",'1CtP'!L8&lt;&gt;""),SUMPRODUCT(2.27^(ROW(INDIRECT('1CtP'!L8&amp;":"&amp;'1CtP'!L$3))/$D$31)),"")</f>
        <v/>
      </c>
      <c r="M21" s="6" t="s">
        <v>5</v>
      </c>
      <c r="N21" s="24">
        <f ca="1">IF(AND('1CtP'!N$3&lt;&gt;"N/A",'1CtP'!N8&lt;&gt;""),SUMPRODUCT(2.27^(ROW(INDIRECT('1CtP'!N8&amp;":"&amp;'1CtP'!N$3))/$O$31)),"")</f>
        <v>5.3932913029041164E+26</v>
      </c>
      <c r="O21" s="24" t="str">
        <f ca="1">IF(AND('1CtP'!O$3&lt;&gt;"N/A",'1CtP'!O8&lt;&gt;""),SUMPRODUCT(2.27^(ROW(INDIRECT('1CtP'!O8&amp;":"&amp;'1CtP'!O$3))/$O$31)),"")</f>
        <v/>
      </c>
      <c r="P21" s="24" t="str">
        <f ca="1">IF(AND('1CtP'!P$3&lt;&gt;"N/A",'1CtP'!P8&lt;&gt;""),SUMPRODUCT(2.27^(ROW(INDIRECT('1CtP'!P8&amp;":"&amp;'1CtP'!P$3))/$O$31)),"")</f>
        <v/>
      </c>
      <c r="Q21" s="24">
        <f ca="1">IF(AND('1CtP'!Q$3&lt;&gt;"N/A",'1CtP'!Q8&lt;&gt;""),SUMPRODUCT(2.27^(ROW(INDIRECT('1CtP'!Q8&amp;":"&amp;'1CtP'!Q$3))/$O$31)),"")</f>
        <v>2.2301431524468937E+44</v>
      </c>
      <c r="R21" s="24">
        <f ca="1">IF(AND('1CtP'!R$3&lt;&gt;"N/A",'1CtP'!R8&lt;&gt;""),SUMPRODUCT(2.27^(ROW(INDIRECT('1CtP'!R8&amp;":"&amp;'1CtP'!R$3))/$O$31)),"")</f>
        <v>1.5552902427005247E+74</v>
      </c>
      <c r="S21" s="24">
        <f ca="1">IF(AND('1CtP'!S$3&lt;&gt;"N/A",'1CtP'!S8&lt;&gt;""),SUMPRODUCT(2.27^(ROW(INDIRECT('1CtP'!S8&amp;":"&amp;'1CtP'!S$3))/$O$31)),"")</f>
        <v>9.7155002776736559E+62</v>
      </c>
      <c r="T21" s="24" t="str">
        <f ca="1">IF(AND('1CtP'!T$3&lt;&gt;"N/A",'1CtP'!T8&lt;&gt;""),SUMPRODUCT(2.27^(ROW(INDIRECT('1CtP'!T8&amp;":"&amp;'1CtP'!T$3))/$O$31)),"")</f>
        <v/>
      </c>
      <c r="U21" s="24" t="str">
        <f ca="1">IF(AND('1CtP'!U$3&lt;&gt;"N/A",'1CtP'!U8&lt;&gt;""),SUMPRODUCT(2.27^(ROW(INDIRECT('1CtP'!U8&amp;":"&amp;'1CtP'!U$3))/$O$31)),"")</f>
        <v/>
      </c>
      <c r="V21" s="24">
        <f ca="1">IF(AND('1CtP'!V$3&lt;&gt;"N/A",'1CtP'!V8&lt;&gt;""),SUMPRODUCT(2.27^(ROW(INDIRECT('1CtP'!V8&amp;":"&amp;'1CtP'!V$3))/$O$31)),"")</f>
        <v>6.4209892801928336E+307</v>
      </c>
      <c r="W21" s="24">
        <f ca="1">IF(AND('1CtP'!W$3&lt;&gt;"N/A",'1CtP'!W8&lt;&gt;""),SUMPRODUCT(2.27^(ROW(INDIRECT('1CtP'!W8&amp;":"&amp;'1CtP'!W$3))/$O$31)),"")</f>
        <v>6.5584808592740797E+215</v>
      </c>
      <c r="X21" s="6" t="s">
        <v>5</v>
      </c>
      <c r="Y21" s="24" t="str">
        <f ca="1">IF(AND('1CtP'!Y$3&lt;&gt;"N/A",'1CtP'!Y8&lt;&gt;""),SUMPRODUCT(2.27^(ROW(INDIRECT('1CtP'!Y8&amp;":"&amp;'1CtP'!Y$3))/$Z$31)),"")</f>
        <v/>
      </c>
      <c r="Z21" s="14" t="str">
        <f ca="1">IF(AND('1CtP'!Z$3&lt;&gt;"N/A",'1CtP'!Z8&lt;&gt;""),SUMPRODUCT(2.27^(ROW(INDIRECT('1CtP'!Z8&amp;":"&amp;'1CtP'!Z$3))/$Z$31)),"")</f>
        <v/>
      </c>
      <c r="AA21" s="14" t="str">
        <f ca="1">IF(AND('1CtP'!AA$3&lt;&gt;"N/A",'1CtP'!AA8&lt;&gt;""),SUMPRODUCT(2.27^(ROW(INDIRECT('1CtP'!AA8&amp;":"&amp;'1CtP'!AA$3))/$Z$31)),"")</f>
        <v/>
      </c>
      <c r="AB21" s="14" t="str">
        <f ca="1">IF(AND('1CtP'!AB$3&lt;&gt;"N/A",'1CtP'!AB8&lt;&gt;""),SUMPRODUCT(2.27^(ROW(INDIRECT('1CtP'!AB8&amp;":"&amp;'1CtP'!AB$3))/$Z$31)),"")</f>
        <v/>
      </c>
      <c r="AC21" s="14" t="str">
        <f ca="1">IF(AND('1CtP'!AC$3&lt;&gt;"N/A",'1CtP'!AC8&lt;&gt;""),SUMPRODUCT(2.27^(ROW(INDIRECT('1CtP'!AC8&amp;":"&amp;'1CtP'!AC$3))/$Z$31)),"")</f>
        <v/>
      </c>
      <c r="AD21" s="15" t="str">
        <f ca="1">IF(AND('1CtP'!AD$3&lt;&gt;"N/A",'1CtP'!AD8&lt;&gt;""),SUMPRODUCT(2.27^(ROW(INDIRECT('1CtP'!AD8&amp;":"&amp;'1CtP'!AD$3))/$Z$31)),"")</f>
        <v/>
      </c>
    </row>
    <row r="22" spans="2:30">
      <c r="B22" s="1" t="s">
        <v>6</v>
      </c>
      <c r="C22" s="24">
        <f ca="1">IF(AND('1CtP'!C$3&lt;&gt;"N/A",'1CtP'!C9&lt;&gt;""),SUMPRODUCT(2.27^(ROW(INDIRECT('1CtP'!C9&amp;":"&amp;'1CtP'!C$3))/$D$31)),"")</f>
        <v>1062.2329921308499</v>
      </c>
      <c r="D22" s="24">
        <f ca="1">IF(AND('1CtP'!D$3&lt;&gt;"N/A",'1CtP'!D9&lt;&gt;""),SUMPRODUCT(2.27^(ROW(INDIRECT('1CtP'!D9&amp;":"&amp;'1CtP'!D$3))/$D$31)),"")</f>
        <v>2306512055.095747</v>
      </c>
      <c r="E22" s="24">
        <f ca="1">IF(AND('1CtP'!E$3&lt;&gt;"N/A",'1CtP'!E9&lt;&gt;""),SUMPRODUCT(2.27^(ROW(INDIRECT('1CtP'!E9&amp;":"&amp;'1CtP'!E$3))/$D$31)),"")</f>
        <v>212462847760.57092</v>
      </c>
      <c r="F22" s="24">
        <f ca="1">IF(AND('1CtP'!F$3&lt;&gt;"N/A",'1CtP'!F9&lt;&gt;""),SUMPRODUCT(2.27^(ROW(INDIRECT('1CtP'!F9&amp;":"&amp;'1CtP'!F$3))/$D$31)),"")</f>
        <v>5.4757727944259968E+17</v>
      </c>
      <c r="G22" s="24">
        <f ca="1">IF(AND('1CtP'!G$3&lt;&gt;"N/A",'1CtP'!G9&lt;&gt;""),SUMPRODUCT(2.27^(ROW(INDIRECT('1CtP'!G9&amp;":"&amp;'1CtP'!G$3))/$D$31)),"")</f>
        <v>372254844873.50122</v>
      </c>
      <c r="H22" s="24">
        <f ca="1">IF(AND('1CtP'!H$3&lt;&gt;"N/A",'1CtP'!H9&lt;&gt;""),SUMPRODUCT(2.27^(ROW(INDIRECT('1CtP'!H9&amp;":"&amp;'1CtP'!H$3))/$D$31)),"")</f>
        <v>1.1635271790474137E+62</v>
      </c>
      <c r="I22" s="24">
        <f ca="1">IF(AND('1CtP'!I$3&lt;&gt;"N/A",'1CtP'!I9&lt;&gt;""),SUMPRODUCT(2.27^(ROW(INDIRECT('1CtP'!I9&amp;":"&amp;'1CtP'!I$3))/$D$31)),"")</f>
        <v>1.7870273822378708E+287</v>
      </c>
      <c r="J22" s="24">
        <f ca="1">IF(AND('1CtP'!J$3&lt;&gt;"N/A",'1CtP'!J9&lt;&gt;""),SUMPRODUCT(2.27^(ROW(INDIRECT('1CtP'!J9&amp;":"&amp;'1CtP'!J$3))/$D$31)),"")</f>
        <v>1.7421279897716107E+245</v>
      </c>
      <c r="K22" s="24">
        <f ca="1">IF(AND('1CtP'!K$3&lt;&gt;"N/A",'1CtP'!K9&lt;&gt;""),SUMPRODUCT(2.27^(ROW(INDIRECT('1CtP'!K9&amp;":"&amp;'1CtP'!K$3))/$D$31)),"")</f>
        <v>7.6332101990237669E+74</v>
      </c>
      <c r="L22" s="24" t="str">
        <f ca="1">IF(AND('1CtP'!L$3&lt;&gt;"N/A",'1CtP'!L9&lt;&gt;""),SUMPRODUCT(2.27^(ROW(INDIRECT('1CtP'!L9&amp;":"&amp;'1CtP'!L$3))/$D$31)),"")</f>
        <v/>
      </c>
      <c r="M22" s="6" t="s">
        <v>6</v>
      </c>
      <c r="N22" s="24">
        <f ca="1">IF(AND('1CtP'!N$3&lt;&gt;"N/A",'1CtP'!N9&lt;&gt;""),SUMPRODUCT(2.27^(ROW(INDIRECT('1CtP'!N9&amp;":"&amp;'1CtP'!N$3))/$O$31)),"")</f>
        <v>5.4892708588770677E+26</v>
      </c>
      <c r="O22" s="24" t="str">
        <f ca="1">IF(AND('1CtP'!O$3&lt;&gt;"N/A",'1CtP'!O9&lt;&gt;""),SUMPRODUCT(2.27^(ROW(INDIRECT('1CtP'!O9&amp;":"&amp;'1CtP'!O$3))/$O$31)),"")</f>
        <v/>
      </c>
      <c r="P22" s="24" t="str">
        <f ca="1">IF(AND('1CtP'!P$3&lt;&gt;"N/A",'1CtP'!P9&lt;&gt;""),SUMPRODUCT(2.27^(ROW(INDIRECT('1CtP'!P9&amp;":"&amp;'1CtP'!P$3))/$O$31)),"")</f>
        <v/>
      </c>
      <c r="Q22" s="24">
        <f ca="1">IF(AND('1CtP'!Q$3&lt;&gt;"N/A",'1CtP'!Q9&lt;&gt;""),SUMPRODUCT(2.27^(ROW(INDIRECT('1CtP'!Q9&amp;":"&amp;'1CtP'!Q$3))/$O$31)),"")</f>
        <v>2.2300543969117626E+44</v>
      </c>
      <c r="R22" s="24">
        <f ca="1">IF(AND('1CtP'!R$3&lt;&gt;"N/A",'1CtP'!R9&lt;&gt;""),SUMPRODUCT(2.27^(ROW(INDIRECT('1CtP'!R9&amp;":"&amp;'1CtP'!R$3))/$O$31)),"")</f>
        <v>1.5552895197499022E+74</v>
      </c>
      <c r="S22" s="24">
        <f ca="1">IF(AND('1CtP'!S$3&lt;&gt;"N/A",'1CtP'!S9&lt;&gt;""),SUMPRODUCT(2.27^(ROW(INDIRECT('1CtP'!S9&amp;":"&amp;'1CtP'!S$3))/$O$31)),"")</f>
        <v>9.714108528595857E+62</v>
      </c>
      <c r="T22" s="24" t="str">
        <f ca="1">IF(AND('1CtP'!T$3&lt;&gt;"N/A",'1CtP'!T9&lt;&gt;""),SUMPRODUCT(2.27^(ROW(INDIRECT('1CtP'!T9&amp;":"&amp;'1CtP'!T$3))/$O$31)),"")</f>
        <v/>
      </c>
      <c r="U22" s="24" t="str">
        <f ca="1">IF(AND('1CtP'!U$3&lt;&gt;"N/A",'1CtP'!U9&lt;&gt;""),SUMPRODUCT(2.27^(ROW(INDIRECT('1CtP'!U9&amp;":"&amp;'1CtP'!U$3))/$O$31)),"")</f>
        <v/>
      </c>
      <c r="V22" s="24">
        <f ca="1">IF(AND('1CtP'!V$3&lt;&gt;"N/A",'1CtP'!V9&lt;&gt;""),SUMPRODUCT(2.27^(ROW(INDIRECT('1CtP'!V9&amp;":"&amp;'1CtP'!V$3))/$O$31)),"")</f>
        <v>6.4209892801928336E+307</v>
      </c>
      <c r="W22" s="24">
        <f ca="1">IF(AND('1CtP'!W$3&lt;&gt;"N/A",'1CtP'!W9&lt;&gt;""),SUMPRODUCT(2.27^(ROW(INDIRECT('1CtP'!W9&amp;":"&amp;'1CtP'!W$3))/$O$31)),"")</f>
        <v>6.5584808592740797E+215</v>
      </c>
      <c r="X22" s="6" t="s">
        <v>6</v>
      </c>
      <c r="Y22" s="24" t="str">
        <f ca="1">IF(AND('1CtP'!Y$3&lt;&gt;"N/A",'1CtP'!Y9&lt;&gt;""),SUMPRODUCT(2.27^(ROW(INDIRECT('1CtP'!Y9&amp;":"&amp;'1CtP'!Y$3))/$Z$31)),"")</f>
        <v/>
      </c>
      <c r="Z22" s="14" t="str">
        <f ca="1">IF(AND('1CtP'!Z$3&lt;&gt;"N/A",'1CtP'!Z9&lt;&gt;""),SUMPRODUCT(2.27^(ROW(INDIRECT('1CtP'!Z9&amp;":"&amp;'1CtP'!Z$3))/$Z$31)),"")</f>
        <v/>
      </c>
      <c r="AA22" s="14" t="str">
        <f ca="1">IF(AND('1CtP'!AA$3&lt;&gt;"N/A",'1CtP'!AA9&lt;&gt;""),SUMPRODUCT(2.27^(ROW(INDIRECT('1CtP'!AA9&amp;":"&amp;'1CtP'!AA$3))/$Z$31)),"")</f>
        <v/>
      </c>
      <c r="AB22" s="14" t="str">
        <f ca="1">IF(AND('1CtP'!AB$3&lt;&gt;"N/A",'1CtP'!AB9&lt;&gt;""),SUMPRODUCT(2.27^(ROW(INDIRECT('1CtP'!AB9&amp;":"&amp;'1CtP'!AB$3))/$Z$31)),"")</f>
        <v/>
      </c>
      <c r="AC22" s="14" t="str">
        <f ca="1">IF(AND('1CtP'!AC$3&lt;&gt;"N/A",'1CtP'!AC9&lt;&gt;""),SUMPRODUCT(2.27^(ROW(INDIRECT('1CtP'!AC9&amp;":"&amp;'1CtP'!AC$3))/$Z$31)),"")</f>
        <v/>
      </c>
      <c r="AD22" s="15" t="str">
        <f ca="1">IF(AND('1CtP'!AD$3&lt;&gt;"N/A",'1CtP'!AD9&lt;&gt;""),SUMPRODUCT(2.27^(ROW(INDIRECT('1CtP'!AD9&amp;":"&amp;'1CtP'!AD$3))/$Z$31)),"")</f>
        <v/>
      </c>
    </row>
    <row r="23" spans="2:30">
      <c r="B23" s="1" t="s">
        <v>7</v>
      </c>
      <c r="C23" s="24">
        <f ca="1">IF(AND('1CtP'!C$3&lt;&gt;"N/A",'1CtP'!C10&lt;&gt;""),SUMPRODUCT(2.27^(ROW(INDIRECT('1CtP'!C10&amp;":"&amp;'1CtP'!C$3))/$D$31)),"")</f>
        <v>1767.2617913586839</v>
      </c>
      <c r="D23" s="24">
        <f ca="1">IF(AND('1CtP'!D$3&lt;&gt;"N/A",'1CtP'!D10&lt;&gt;""),SUMPRODUCT(2.27^(ROW(INDIRECT('1CtP'!D10&amp;":"&amp;'1CtP'!D$3))/$D$31)),"")</f>
        <v>2276551972.8630366</v>
      </c>
      <c r="E23" s="24">
        <f ca="1">IF(AND('1CtP'!E$3&lt;&gt;"N/A",'1CtP'!E10&lt;&gt;""),SUMPRODUCT(2.27^(ROW(INDIRECT('1CtP'!E10&amp;":"&amp;'1CtP'!E$3))/$D$31)),"")</f>
        <v>212462847760.57092</v>
      </c>
      <c r="F23" s="24">
        <f ca="1">IF(AND('1CtP'!F$3&lt;&gt;"N/A",'1CtP'!F10&lt;&gt;""),SUMPRODUCT(2.27^(ROW(INDIRECT('1CtP'!F10&amp;":"&amp;'1CtP'!F$3))/$D$31)),"")</f>
        <v>5.49070648346864E+17</v>
      </c>
      <c r="G23" s="24">
        <f ca="1">IF(AND('1CtP'!G$3&lt;&gt;"N/A",'1CtP'!G10&lt;&gt;""),SUMPRODUCT(2.27^(ROW(INDIRECT('1CtP'!G10&amp;":"&amp;'1CtP'!G$3))/$D$31)),"")</f>
        <v>372254844873.50122</v>
      </c>
      <c r="H23" s="24">
        <f ca="1">IF(AND('1CtP'!H$3&lt;&gt;"N/A",'1CtP'!H10&lt;&gt;""),SUMPRODUCT(2.27^(ROW(INDIRECT('1CtP'!H10&amp;":"&amp;'1CtP'!H$3))/$D$31)),"")</f>
        <v>1.1635271790491625E+62</v>
      </c>
      <c r="I23" s="24">
        <f ca="1">IF(AND('1CtP'!I$3&lt;&gt;"N/A",'1CtP'!I10&lt;&gt;""),SUMPRODUCT(2.27^(ROW(INDIRECT('1CtP'!I10&amp;":"&amp;'1CtP'!I$3))/$D$31)),"")</f>
        <v>1.7870273822378708E+287</v>
      </c>
      <c r="J23" s="24">
        <f ca="1">IF(AND('1CtP'!J$3&lt;&gt;"N/A",'1CtP'!J10&lt;&gt;""),SUMPRODUCT(2.27^(ROW(INDIRECT('1CtP'!J10&amp;":"&amp;'1CtP'!J$3))/$D$31)),"")</f>
        <v>1.7421279897716107E+245</v>
      </c>
      <c r="K23" s="24">
        <f ca="1">IF(AND('1CtP'!K$3&lt;&gt;"N/A",'1CtP'!K10&lt;&gt;""),SUMPRODUCT(2.27^(ROW(INDIRECT('1CtP'!K10&amp;":"&amp;'1CtP'!K$3))/$D$31)),"")</f>
        <v>7.6332126008507603E+74</v>
      </c>
      <c r="L23" s="24" t="str">
        <f ca="1">IF(AND('1CtP'!L$3&lt;&gt;"N/A",'1CtP'!L10&lt;&gt;""),SUMPRODUCT(2.27^(ROW(INDIRECT('1CtP'!L10&amp;":"&amp;'1CtP'!L$3))/$D$31)),"")</f>
        <v/>
      </c>
      <c r="M23" s="6" t="s">
        <v>7</v>
      </c>
      <c r="N23" s="24">
        <f ca="1">IF(AND('1CtP'!N$3&lt;&gt;"N/A",'1CtP'!N10&lt;&gt;""),SUMPRODUCT(2.27^(ROW(INDIRECT('1CtP'!N10&amp;":"&amp;'1CtP'!N$3))/$O$31)),"")</f>
        <v>5.5142882815721316E+26</v>
      </c>
      <c r="O23" s="24" t="str">
        <f ca="1">IF(AND('1CtP'!O$3&lt;&gt;"N/A",'1CtP'!O10&lt;&gt;""),SUMPRODUCT(2.27^(ROW(INDIRECT('1CtP'!O10&amp;":"&amp;'1CtP'!O$3))/$O$31)),"")</f>
        <v/>
      </c>
      <c r="P23" s="24" t="str">
        <f ca="1">IF(AND('1CtP'!P$3&lt;&gt;"N/A",'1CtP'!P10&lt;&gt;""),SUMPRODUCT(2.27^(ROW(INDIRECT('1CtP'!P10&amp;":"&amp;'1CtP'!P$3))/$O$31)),"")</f>
        <v/>
      </c>
      <c r="Q23" s="24">
        <f ca="1">IF(AND('1CtP'!Q$3&lt;&gt;"N/A",'1CtP'!Q10&lt;&gt;""),SUMPRODUCT(2.27^(ROW(INDIRECT('1CtP'!Q10&amp;":"&amp;'1CtP'!Q$3))/$O$31)),"")</f>
        <v>2.2301431524468937E+44</v>
      </c>
      <c r="R23" s="24">
        <f ca="1">IF(AND('1CtP'!R$3&lt;&gt;"N/A",'1CtP'!R10&lt;&gt;""),SUMPRODUCT(2.27^(ROW(INDIRECT('1CtP'!R10&amp;":"&amp;'1CtP'!R$3))/$O$31)),"")</f>
        <v>1.555283449132299E+74</v>
      </c>
      <c r="S23" s="24">
        <f ca="1">IF(AND('1CtP'!S$3&lt;&gt;"N/A",'1CtP'!S10&lt;&gt;""),SUMPRODUCT(2.27^(ROW(INDIRECT('1CtP'!S10&amp;":"&amp;'1CtP'!S$3))/$O$31)),"")</f>
        <v>9.7042092005082678E+62</v>
      </c>
      <c r="T23" s="24" t="str">
        <f ca="1">IF(AND('1CtP'!T$3&lt;&gt;"N/A",'1CtP'!T10&lt;&gt;""),SUMPRODUCT(2.27^(ROW(INDIRECT('1CtP'!T10&amp;":"&amp;'1CtP'!T$3))/$O$31)),"")</f>
        <v/>
      </c>
      <c r="U23" s="24" t="str">
        <f ca="1">IF(AND('1CtP'!U$3&lt;&gt;"N/A",'1CtP'!U10&lt;&gt;""),SUMPRODUCT(2.27^(ROW(INDIRECT('1CtP'!U10&amp;":"&amp;'1CtP'!U$3))/$O$31)),"")</f>
        <v/>
      </c>
      <c r="V23" s="24">
        <f ca="1">IF(AND('1CtP'!V$3&lt;&gt;"N/A",'1CtP'!V10&lt;&gt;""),SUMPRODUCT(2.27^(ROW(INDIRECT('1CtP'!V10&amp;":"&amp;'1CtP'!V$3))/$O$31)),"")</f>
        <v>6.4209892801928336E+307</v>
      </c>
      <c r="W23" s="24">
        <f ca="1">IF(AND('1CtP'!W$3&lt;&gt;"N/A",'1CtP'!W10&lt;&gt;""),SUMPRODUCT(2.27^(ROW(INDIRECT('1CtP'!W10&amp;":"&amp;'1CtP'!W$3))/$O$31)),"")</f>
        <v>6.5584808592740797E+215</v>
      </c>
      <c r="X23" s="6" t="s">
        <v>7</v>
      </c>
      <c r="Y23" s="24" t="str">
        <f ca="1">IF(AND('1CtP'!Y$3&lt;&gt;"N/A",'1CtP'!Y10&lt;&gt;""),SUMPRODUCT(2.27^(ROW(INDIRECT('1CtP'!Y10&amp;":"&amp;'1CtP'!Y$3))/$Z$31)),"")</f>
        <v/>
      </c>
      <c r="Z23" s="14" t="str">
        <f ca="1">IF(AND('1CtP'!Z$3&lt;&gt;"N/A",'1CtP'!Z10&lt;&gt;""),SUMPRODUCT(2.27^(ROW(INDIRECT('1CtP'!Z10&amp;":"&amp;'1CtP'!Z$3))/$Z$31)),"")</f>
        <v/>
      </c>
      <c r="AA23" s="14" t="str">
        <f ca="1">IF(AND('1CtP'!AA$3&lt;&gt;"N/A",'1CtP'!AA10&lt;&gt;""),SUMPRODUCT(2.27^(ROW(INDIRECT('1CtP'!AA10&amp;":"&amp;'1CtP'!AA$3))/$Z$31)),"")</f>
        <v/>
      </c>
      <c r="AB23" s="14" t="str">
        <f ca="1">IF(AND('1CtP'!AB$3&lt;&gt;"N/A",'1CtP'!AB10&lt;&gt;""),SUMPRODUCT(2.27^(ROW(INDIRECT('1CtP'!AB10&amp;":"&amp;'1CtP'!AB$3))/$Z$31)),"")</f>
        <v/>
      </c>
      <c r="AC23" s="14" t="str">
        <f ca="1">IF(AND('1CtP'!AC$3&lt;&gt;"N/A",'1CtP'!AC10&lt;&gt;""),SUMPRODUCT(2.27^(ROW(INDIRECT('1CtP'!AC10&amp;":"&amp;'1CtP'!AC$3))/$Z$31)),"")</f>
        <v/>
      </c>
      <c r="AD23" s="15" t="str">
        <f ca="1">IF(AND('1CtP'!AD$3&lt;&gt;"N/A",'1CtP'!AD10&lt;&gt;""),SUMPRODUCT(2.27^(ROW(INDIRECT('1CtP'!AD10&amp;":"&amp;'1CtP'!AD$3))/$Z$31)),"")</f>
        <v/>
      </c>
    </row>
    <row r="24" spans="2:30">
      <c r="B24" s="1" t="s">
        <v>8</v>
      </c>
      <c r="C24" s="24">
        <f ca="1">IF(AND('1CtP'!C$3&lt;&gt;"N/A",'1CtP'!C11&lt;&gt;""),SUMPRODUCT(2.27^(ROW(INDIRECT('1CtP'!C11&amp;":"&amp;'1CtP'!C$3))/$D$31)),"")</f>
        <v>1062.2329921308499</v>
      </c>
      <c r="D24" s="24">
        <f ca="1">IF(AND('1CtP'!D$3&lt;&gt;"N/A",'1CtP'!D11&lt;&gt;""),SUMPRODUCT(2.27^(ROW(INDIRECT('1CtP'!D11&amp;":"&amp;'1CtP'!D$3))/$D$31)),"")</f>
        <v>2326397260.0910492</v>
      </c>
      <c r="E24" s="24">
        <f ca="1">IF(AND('1CtP'!E$3&lt;&gt;"N/A",'1CtP'!E11&lt;&gt;""),SUMPRODUCT(2.27^(ROW(INDIRECT('1CtP'!E11&amp;":"&amp;'1CtP'!E$3))/$D$31)),"")</f>
        <v>212462847760.57092</v>
      </c>
      <c r="F24" s="24">
        <f ca="1">IF(AND('1CtP'!F$3&lt;&gt;"N/A",'1CtP'!F11&lt;&gt;""),SUMPRODUCT(2.27^(ROW(INDIRECT('1CtP'!F11&amp;":"&amp;'1CtP'!F$3))/$D$31)),"")</f>
        <v>5.5001833146063373E+17</v>
      </c>
      <c r="G24" s="24">
        <f ca="1">IF(AND('1CtP'!G$3&lt;&gt;"N/A",'1CtP'!G11&lt;&gt;""),SUMPRODUCT(2.27^(ROW(INDIRECT('1CtP'!G11&amp;":"&amp;'1CtP'!G$3))/$D$31)),"")</f>
        <v>372254844873.50122</v>
      </c>
      <c r="H24" s="24">
        <f ca="1">IF(AND('1CtP'!H$3&lt;&gt;"N/A",'1CtP'!H11&lt;&gt;""),SUMPRODUCT(2.27^(ROW(INDIRECT('1CtP'!H11&amp;":"&amp;'1CtP'!H$3))/$D$31)),"")</f>
        <v>1.1635271790491625E+62</v>
      </c>
      <c r="I24" s="24">
        <f ca="1">IF(AND('1CtP'!I$3&lt;&gt;"N/A",'1CtP'!I11&lt;&gt;""),SUMPRODUCT(2.27^(ROW(INDIRECT('1CtP'!I11&amp;":"&amp;'1CtP'!I$3))/$D$31)),"")</f>
        <v>1.7870273822378708E+287</v>
      </c>
      <c r="J24" s="24">
        <f ca="1">IF(AND('1CtP'!J$3&lt;&gt;"N/A",'1CtP'!J11&lt;&gt;""),SUMPRODUCT(2.27^(ROW(INDIRECT('1CtP'!J11&amp;":"&amp;'1CtP'!J$3))/$D$31)),"")</f>
        <v>1.7421279897716107E+245</v>
      </c>
      <c r="K24" s="24">
        <f ca="1">IF(AND('1CtP'!K$3&lt;&gt;"N/A",'1CtP'!K11&lt;&gt;""),SUMPRODUCT(2.27^(ROW(INDIRECT('1CtP'!K11&amp;":"&amp;'1CtP'!K$3))/$D$31)),"")</f>
        <v>7.6332130100970459E+74</v>
      </c>
      <c r="L24" s="24" t="str">
        <f ca="1">IF(AND('1CtP'!L$3&lt;&gt;"N/A",'1CtP'!L11&lt;&gt;""),SUMPRODUCT(2.27^(ROW(INDIRECT('1CtP'!L11&amp;":"&amp;'1CtP'!L$3))/$D$31)),"")</f>
        <v/>
      </c>
      <c r="M24" s="6" t="s">
        <v>8</v>
      </c>
      <c r="N24" s="24">
        <f ca="1">IF(AND('1CtP'!N$3&lt;&gt;"N/A",'1CtP'!N11&lt;&gt;""),SUMPRODUCT(2.27^(ROW(INDIRECT('1CtP'!N11&amp;":"&amp;'1CtP'!N$3))/$O$31)),"")</f>
        <v>5.4610481100844092E+26</v>
      </c>
      <c r="O24" s="24" t="str">
        <f ca="1">IF(AND('1CtP'!O$3&lt;&gt;"N/A",'1CtP'!O11&lt;&gt;""),SUMPRODUCT(2.27^(ROW(INDIRECT('1CtP'!O11&amp;":"&amp;'1CtP'!O$3))/$O$31)),"")</f>
        <v/>
      </c>
      <c r="P24" s="24" t="str">
        <f ca="1">IF(AND('1CtP'!P$3&lt;&gt;"N/A",'1CtP'!P11&lt;&gt;""),SUMPRODUCT(2.27^(ROW(INDIRECT('1CtP'!P11&amp;":"&amp;'1CtP'!P$3))/$O$31)),"")</f>
        <v/>
      </c>
      <c r="Q24" s="24">
        <f ca="1">IF(AND('1CtP'!Q$3&lt;&gt;"N/A",'1CtP'!Q11&lt;&gt;""),SUMPRODUCT(2.27^(ROW(INDIRECT('1CtP'!Q11&amp;":"&amp;'1CtP'!Q$3))/$O$31)),"")</f>
        <v>2.2301431524468937E+44</v>
      </c>
      <c r="R24" s="24">
        <f ca="1">IF(AND('1CtP'!R$3&lt;&gt;"N/A",'1CtP'!R11&lt;&gt;""),SUMPRODUCT(2.27^(ROW(INDIRECT('1CtP'!R11&amp;":"&amp;'1CtP'!R$3))/$O$31)),"")</f>
        <v>1.555281512486455E+74</v>
      </c>
      <c r="S24" s="24">
        <f ca="1">IF(AND('1CtP'!S$3&lt;&gt;"N/A",'1CtP'!S11&lt;&gt;""),SUMPRODUCT(2.27^(ROW(INDIRECT('1CtP'!S11&amp;":"&amp;'1CtP'!S$3))/$O$31)),"")</f>
        <v>9.6948098893174727E+62</v>
      </c>
      <c r="T24" s="24" t="str">
        <f ca="1">IF(AND('1CtP'!T$3&lt;&gt;"N/A",'1CtP'!T11&lt;&gt;""),SUMPRODUCT(2.27^(ROW(INDIRECT('1CtP'!T11&amp;":"&amp;'1CtP'!T$3))/$O$31)),"")</f>
        <v/>
      </c>
      <c r="U24" s="24" t="str">
        <f ca="1">IF(AND('1CtP'!U$3&lt;&gt;"N/A",'1CtP'!U11&lt;&gt;""),SUMPRODUCT(2.27^(ROW(INDIRECT('1CtP'!U11&amp;":"&amp;'1CtP'!U$3))/$O$31)),"")</f>
        <v/>
      </c>
      <c r="V24" s="24">
        <f ca="1">IF(AND('1CtP'!V$3&lt;&gt;"N/A",'1CtP'!V11&lt;&gt;""),SUMPRODUCT(2.27^(ROW(INDIRECT('1CtP'!V11&amp;":"&amp;'1CtP'!V$3))/$O$31)),"")</f>
        <v>6.4209892801928336E+307</v>
      </c>
      <c r="W24" s="24">
        <f ca="1">IF(AND('1CtP'!W$3&lt;&gt;"N/A",'1CtP'!W11&lt;&gt;""),SUMPRODUCT(2.27^(ROW(INDIRECT('1CtP'!W11&amp;":"&amp;'1CtP'!W$3))/$O$31)),"")</f>
        <v>6.5584808592740797E+215</v>
      </c>
      <c r="X24" s="6" t="s">
        <v>8</v>
      </c>
      <c r="Y24" s="24" t="str">
        <f ca="1">IF(AND('1CtP'!Y$3&lt;&gt;"N/A",'1CtP'!Y11&lt;&gt;""),SUMPRODUCT(2.27^(ROW(INDIRECT('1CtP'!Y11&amp;":"&amp;'1CtP'!Y$3))/$Z$31)),"")</f>
        <v/>
      </c>
      <c r="Z24" s="14" t="str">
        <f ca="1">IF(AND('1CtP'!Z$3&lt;&gt;"N/A",'1CtP'!Z11&lt;&gt;""),SUMPRODUCT(2.27^(ROW(INDIRECT('1CtP'!Z11&amp;":"&amp;'1CtP'!Z$3))/$Z$31)),"")</f>
        <v/>
      </c>
      <c r="AA24" s="14" t="str">
        <f ca="1">IF(AND('1CtP'!AA$3&lt;&gt;"N/A",'1CtP'!AA11&lt;&gt;""),SUMPRODUCT(2.27^(ROW(INDIRECT('1CtP'!AA11&amp;":"&amp;'1CtP'!AA$3))/$Z$31)),"")</f>
        <v/>
      </c>
      <c r="AB24" s="14" t="str">
        <f ca="1">IF(AND('1CtP'!AB$3&lt;&gt;"N/A",'1CtP'!AB11&lt;&gt;""),SUMPRODUCT(2.27^(ROW(INDIRECT('1CtP'!AB11&amp;":"&amp;'1CtP'!AB$3))/$Z$31)),"")</f>
        <v/>
      </c>
      <c r="AC24" s="14" t="str">
        <f ca="1">IF(AND('1CtP'!AC$3&lt;&gt;"N/A",'1CtP'!AC11&lt;&gt;""),SUMPRODUCT(2.27^(ROW(INDIRECT('1CtP'!AC11&amp;":"&amp;'1CtP'!AC$3))/$Z$31)),"")</f>
        <v/>
      </c>
      <c r="AD24" s="15" t="str">
        <f ca="1">IF(AND('1CtP'!AD$3&lt;&gt;"N/A",'1CtP'!AD11&lt;&gt;""),SUMPRODUCT(2.27^(ROW(INDIRECT('1CtP'!AD11&amp;":"&amp;'1CtP'!AD$3))/$Z$31)),"")</f>
        <v/>
      </c>
    </row>
    <row r="25" spans="2:30">
      <c r="B25" s="1" t="s">
        <v>9</v>
      </c>
      <c r="C25" s="24">
        <f ca="1">IF(AND('1CtP'!C$3&lt;&gt;"N/A",'1CtP'!C12&lt;&gt;""),SUMPRODUCT(2.27^(ROW(INDIRECT('1CtP'!C12&amp;":"&amp;'1CtP'!C$3))/$D$31)),"")</f>
        <v>1062.2329921308499</v>
      </c>
      <c r="D25" s="24">
        <f ca="1">IF(AND('1CtP'!D$3&lt;&gt;"N/A",'1CtP'!D12&lt;&gt;""),SUMPRODUCT(2.27^(ROW(INDIRECT('1CtP'!D12&amp;":"&amp;'1CtP'!D$3))/$D$31)),"")</f>
        <v>2326397260.0910492</v>
      </c>
      <c r="E25" s="24">
        <f ca="1">IF(AND('1CtP'!E$3&lt;&gt;"N/A",'1CtP'!E12&lt;&gt;""),SUMPRODUCT(2.27^(ROW(INDIRECT('1CtP'!E12&amp;":"&amp;'1CtP'!E$3))/$D$31)),"")</f>
        <v>212462847760.57092</v>
      </c>
      <c r="F25" s="24">
        <f ca="1">IF(AND('1CtP'!F$3&lt;&gt;"N/A",'1CtP'!F12&lt;&gt;""),SUMPRODUCT(2.27^(ROW(INDIRECT('1CtP'!F12&amp;":"&amp;'1CtP'!F$3))/$D$31)),"")</f>
        <v>5.49070648346864E+17</v>
      </c>
      <c r="G25" s="24">
        <f ca="1">IF(AND('1CtP'!G$3&lt;&gt;"N/A",'1CtP'!G12&lt;&gt;""),SUMPRODUCT(2.27^(ROW(INDIRECT('1CtP'!G12&amp;":"&amp;'1CtP'!G$3))/$D$31)),"")</f>
        <v>372254844873.50122</v>
      </c>
      <c r="H25" s="24">
        <f ca="1">IF(AND('1CtP'!H$3&lt;&gt;"N/A",'1CtP'!H12&lt;&gt;""),SUMPRODUCT(2.27^(ROW(INDIRECT('1CtP'!H12&amp;":"&amp;'1CtP'!H$3))/$D$31)),"")</f>
        <v>1.1635271790458303E+62</v>
      </c>
      <c r="I25" s="24">
        <f ca="1">IF(AND('1CtP'!I$3&lt;&gt;"N/A",'1CtP'!I12&lt;&gt;""),SUMPRODUCT(2.27^(ROW(INDIRECT('1CtP'!I12&amp;":"&amp;'1CtP'!I$3))/$D$31)),"")</f>
        <v>1.7870273822378708E+287</v>
      </c>
      <c r="J25" s="24">
        <f ca="1">IF(AND('1CtP'!J$3&lt;&gt;"N/A",'1CtP'!J12&lt;&gt;""),SUMPRODUCT(2.27^(ROW(INDIRECT('1CtP'!J12&amp;":"&amp;'1CtP'!J$3))/$D$31)),"")</f>
        <v>1.7421279897716107E+245</v>
      </c>
      <c r="K25" s="24">
        <f ca="1">IF(AND('1CtP'!K$3&lt;&gt;"N/A",'1CtP'!K12&lt;&gt;""),SUMPRODUCT(2.27^(ROW(INDIRECT('1CtP'!K12&amp;":"&amp;'1CtP'!K$3))/$D$31)),"")</f>
        <v>7.6332129244206573E+74</v>
      </c>
      <c r="L25" s="24" t="str">
        <f ca="1">IF(AND('1CtP'!L$3&lt;&gt;"N/A",'1CtP'!L12&lt;&gt;""),SUMPRODUCT(2.27^(ROW(INDIRECT('1CtP'!L12&amp;":"&amp;'1CtP'!L$3))/$D$31)),"")</f>
        <v/>
      </c>
      <c r="M25" s="6" t="s">
        <v>9</v>
      </c>
      <c r="N25" s="24">
        <f ca="1">IF(AND('1CtP'!N$3&lt;&gt;"N/A",'1CtP'!N12&lt;&gt;""),SUMPRODUCT(2.27^(ROW(INDIRECT('1CtP'!N12&amp;":"&amp;'1CtP'!N$3))/$O$31)),"")</f>
        <v>5.4892708588770677E+26</v>
      </c>
      <c r="O25" s="24" t="str">
        <f ca="1">IF(AND('1CtP'!O$3&lt;&gt;"N/A",'1CtP'!O12&lt;&gt;""),SUMPRODUCT(2.27^(ROW(INDIRECT('1CtP'!O12&amp;":"&amp;'1CtP'!O$3))/$O$31)),"")</f>
        <v/>
      </c>
      <c r="P25" s="24" t="str">
        <f ca="1">IF(AND('1CtP'!P$3&lt;&gt;"N/A",'1CtP'!P12&lt;&gt;""),SUMPRODUCT(2.27^(ROW(INDIRECT('1CtP'!P12&amp;":"&amp;'1CtP'!P$3))/$O$31)),"")</f>
        <v/>
      </c>
      <c r="Q25" s="24">
        <f ca="1">IF(AND('1CtP'!Q$3&lt;&gt;"N/A",'1CtP'!Q12&lt;&gt;""),SUMPRODUCT(2.27^(ROW(INDIRECT('1CtP'!Q12&amp;":"&amp;'1CtP'!Q$3))/$O$31)),"")</f>
        <v>2.2299542696843313E+44</v>
      </c>
      <c r="R25" s="24">
        <f ca="1">IF(AND('1CtP'!R$3&lt;&gt;"N/A",'1CtP'!R12&lt;&gt;""),SUMPRODUCT(2.27^(ROW(INDIRECT('1CtP'!R12&amp;":"&amp;'1CtP'!R$3))/$O$31)),"")</f>
        <v>1.555274035226869E+74</v>
      </c>
      <c r="S25" s="24">
        <f ca="1">IF(AND('1CtP'!S$3&lt;&gt;"N/A",'1CtP'!S12&lt;&gt;""),SUMPRODUCT(2.27^(ROW(INDIRECT('1CtP'!S12&amp;":"&amp;'1CtP'!S$3))/$O$31)),"")</f>
        <v>9.681944110985705E+62</v>
      </c>
      <c r="T25" s="24" t="str">
        <f ca="1">IF(AND('1CtP'!T$3&lt;&gt;"N/A",'1CtP'!T12&lt;&gt;""),SUMPRODUCT(2.27^(ROW(INDIRECT('1CtP'!T12&amp;":"&amp;'1CtP'!T$3))/$O$31)),"")</f>
        <v/>
      </c>
      <c r="U25" s="24" t="str">
        <f ca="1">IF(AND('1CtP'!U$3&lt;&gt;"N/A",'1CtP'!U12&lt;&gt;""),SUMPRODUCT(2.27^(ROW(INDIRECT('1CtP'!U12&amp;":"&amp;'1CtP'!U$3))/$O$31)),"")</f>
        <v/>
      </c>
      <c r="V25" s="24">
        <f ca="1">IF(AND('1CtP'!V$3&lt;&gt;"N/A",'1CtP'!V12&lt;&gt;""),SUMPRODUCT(2.27^(ROW(INDIRECT('1CtP'!V12&amp;":"&amp;'1CtP'!V$3))/$O$31)),"")</f>
        <v>6.4209892801928336E+307</v>
      </c>
      <c r="W25" s="24">
        <f ca="1">IF(AND('1CtP'!W$3&lt;&gt;"N/A",'1CtP'!W12&lt;&gt;""),SUMPRODUCT(2.27^(ROW(INDIRECT('1CtP'!W12&amp;":"&amp;'1CtP'!W$3))/$O$31)),"")</f>
        <v>6.5584808592740797E+215</v>
      </c>
      <c r="X25" s="6" t="s">
        <v>9</v>
      </c>
      <c r="Y25" s="24" t="str">
        <f ca="1">IF(AND('1CtP'!Y$3&lt;&gt;"N/A",'1CtP'!Y12&lt;&gt;""),SUMPRODUCT(2.27^(ROW(INDIRECT('1CtP'!Y12&amp;":"&amp;'1CtP'!Y$3))/$Z$31)),"")</f>
        <v/>
      </c>
      <c r="Z25" s="14" t="str">
        <f ca="1">IF(AND('1CtP'!Z$3&lt;&gt;"N/A",'1CtP'!Z12&lt;&gt;""),SUMPRODUCT(2.27^(ROW(INDIRECT('1CtP'!Z12&amp;":"&amp;'1CtP'!Z$3))/$Z$31)),"")</f>
        <v/>
      </c>
      <c r="AA25" s="14" t="str">
        <f ca="1">IF(AND('1CtP'!AA$3&lt;&gt;"N/A",'1CtP'!AA12&lt;&gt;""),SUMPRODUCT(2.27^(ROW(INDIRECT('1CtP'!AA12&amp;":"&amp;'1CtP'!AA$3))/$Z$31)),"")</f>
        <v/>
      </c>
      <c r="AB25" s="14" t="str">
        <f ca="1">IF(AND('1CtP'!AB$3&lt;&gt;"N/A",'1CtP'!AB12&lt;&gt;""),SUMPRODUCT(2.27^(ROW(INDIRECT('1CtP'!AB12&amp;":"&amp;'1CtP'!AB$3))/$Z$31)),"")</f>
        <v/>
      </c>
      <c r="AC25" s="14" t="str">
        <f ca="1">IF(AND('1CtP'!AC$3&lt;&gt;"N/A",'1CtP'!AC12&lt;&gt;""),SUMPRODUCT(2.27^(ROW(INDIRECT('1CtP'!AC12&amp;":"&amp;'1CtP'!AC$3))/$Z$31)),"")</f>
        <v/>
      </c>
      <c r="AD25" s="15" t="str">
        <f ca="1">IF(AND('1CtP'!AD$3&lt;&gt;"N/A",'1CtP'!AD12&lt;&gt;""),SUMPRODUCT(2.27^(ROW(INDIRECT('1CtP'!AD12&amp;":"&amp;'1CtP'!AD$3))/$Z$31)),"")</f>
        <v/>
      </c>
    </row>
    <row r="26" spans="2:30">
      <c r="B26" s="1" t="s">
        <v>10</v>
      </c>
      <c r="C26" s="24">
        <f ca="1">IF(AND('1CtP'!C$3&lt;&gt;"N/A",'1CtP'!C13&lt;&gt;""),SUMPRODUCT(2.27^(ROW(INDIRECT('1CtP'!C13&amp;":"&amp;'1CtP'!C$3))/$D$31)),"")</f>
        <v>1062.2329921308499</v>
      </c>
      <c r="D26" s="24">
        <f ca="1">IF(AND('1CtP'!D$3&lt;&gt;"N/A",'1CtP'!D13&lt;&gt;""),SUMPRODUCT(2.27^(ROW(INDIRECT('1CtP'!D13&amp;":"&amp;'1CtP'!D$3))/$D$31)),"")</f>
        <v>2306512055.095747</v>
      </c>
      <c r="E26" s="24">
        <f ca="1">IF(AND('1CtP'!E$3&lt;&gt;"N/A",'1CtP'!E13&lt;&gt;""),SUMPRODUCT(2.27^(ROW(INDIRECT('1CtP'!E13&amp;":"&amp;'1CtP'!E$3))/$D$31)),"")</f>
        <v>212462847760.57092</v>
      </c>
      <c r="F26" s="24">
        <f ca="1">IF(AND('1CtP'!F$3&lt;&gt;"N/A",'1CtP'!F13&lt;&gt;""),SUMPRODUCT(2.27^(ROW(INDIRECT('1CtP'!F13&amp;":"&amp;'1CtP'!F$3))/$D$31)),"")</f>
        <v>5.49070648346864E+17</v>
      </c>
      <c r="G26" s="24">
        <f ca="1">IF(AND('1CtP'!G$3&lt;&gt;"N/A",'1CtP'!G13&lt;&gt;""),SUMPRODUCT(2.27^(ROW(INDIRECT('1CtP'!G13&amp;":"&amp;'1CtP'!G$3))/$D$31)),"")</f>
        <v>372254844873.50122</v>
      </c>
      <c r="H26" s="24">
        <f ca="1">IF(AND('1CtP'!H$3&lt;&gt;"N/A",'1CtP'!H13&lt;&gt;""),SUMPRODUCT(2.27^(ROW(INDIRECT('1CtP'!H13&amp;":"&amp;'1CtP'!H$3))/$D$31)),"")</f>
        <v>1.1635271790484649E+62</v>
      </c>
      <c r="I26" s="24">
        <f ca="1">IF(AND('1CtP'!I$3&lt;&gt;"N/A",'1CtP'!I13&lt;&gt;""),SUMPRODUCT(2.27^(ROW(INDIRECT('1CtP'!I13&amp;":"&amp;'1CtP'!I$3))/$D$31)),"")</f>
        <v>1.7870273822378708E+287</v>
      </c>
      <c r="J26" s="24">
        <f ca="1">IF(AND('1CtP'!J$3&lt;&gt;"N/A",'1CtP'!J13&lt;&gt;""),SUMPRODUCT(2.27^(ROW(INDIRECT('1CtP'!J13&amp;":"&amp;'1CtP'!J$3))/$D$31)),"")</f>
        <v>1.7421279897716107E+245</v>
      </c>
      <c r="K26" s="24">
        <f ca="1">IF(AND('1CtP'!K$3&lt;&gt;"N/A",'1CtP'!K13&lt;&gt;""),SUMPRODUCT(2.27^(ROW(INDIRECT('1CtP'!K13&amp;":"&amp;'1CtP'!K$3))/$D$31)),"")</f>
        <v>7.6332130100970459E+74</v>
      </c>
      <c r="L26" s="24" t="str">
        <f ca="1">IF(AND('1CtP'!L$3&lt;&gt;"N/A",'1CtP'!L13&lt;&gt;""),SUMPRODUCT(2.27^(ROW(INDIRECT('1CtP'!L13&amp;":"&amp;'1CtP'!L$3))/$D$31)),"")</f>
        <v/>
      </c>
      <c r="M26" s="6" t="s">
        <v>10</v>
      </c>
      <c r="N26" s="24">
        <f ca="1">IF(AND('1CtP'!N$3&lt;&gt;"N/A",'1CtP'!N13&lt;&gt;""),SUMPRODUCT(2.27^(ROW(INDIRECT('1CtP'!N13&amp;":"&amp;'1CtP'!N$3))/$O$31)),"")</f>
        <v>5.4610481100844092E+26</v>
      </c>
      <c r="O26" s="24" t="str">
        <f ca="1">IF(AND('1CtP'!O$3&lt;&gt;"N/A",'1CtP'!O13&lt;&gt;""),SUMPRODUCT(2.27^(ROW(INDIRECT('1CtP'!O13&amp;":"&amp;'1CtP'!O$3))/$O$31)),"")</f>
        <v/>
      </c>
      <c r="P26" s="24" t="str">
        <f ca="1">IF(AND('1CtP'!P$3&lt;&gt;"N/A",'1CtP'!P13&lt;&gt;""),SUMPRODUCT(2.27^(ROW(INDIRECT('1CtP'!P13&amp;":"&amp;'1CtP'!P$3))/$O$31)),"")</f>
        <v/>
      </c>
      <c r="Q26" s="24">
        <f ca="1">IF(AND('1CtP'!Q$3&lt;&gt;"N/A",'1CtP'!Q13&lt;&gt;""),SUMPRODUCT(2.27^(ROW(INDIRECT('1CtP'!Q13&amp;":"&amp;'1CtP'!Q$3))/$O$31)),"")</f>
        <v>2.2299542696843313E+44</v>
      </c>
      <c r="R26" s="24">
        <f ca="1">IF(AND('1CtP'!R$3&lt;&gt;"N/A",'1CtP'!R13&lt;&gt;""),SUMPRODUCT(2.27^(ROW(INDIRECT('1CtP'!R13&amp;":"&amp;'1CtP'!R$3))/$O$31)),"")</f>
        <v>1.5552638003530131E+74</v>
      </c>
      <c r="S26" s="24">
        <f ca="1">IF(AND('1CtP'!S$3&lt;&gt;"N/A",'1CtP'!S13&lt;&gt;""),SUMPRODUCT(2.27^(ROW(INDIRECT('1CtP'!S13&amp;":"&amp;'1CtP'!S$3))/$O$31)),"")</f>
        <v>9.6273545130036577E+62</v>
      </c>
      <c r="T26" s="24" t="str">
        <f ca="1">IF(AND('1CtP'!T$3&lt;&gt;"N/A",'1CtP'!T13&lt;&gt;""),SUMPRODUCT(2.27^(ROW(INDIRECT('1CtP'!T13&amp;":"&amp;'1CtP'!T$3))/$O$31)),"")</f>
        <v/>
      </c>
      <c r="U26" s="24" t="str">
        <f ca="1">IF(AND('1CtP'!U$3&lt;&gt;"N/A",'1CtP'!U13&lt;&gt;""),SUMPRODUCT(2.27^(ROW(INDIRECT('1CtP'!U13&amp;":"&amp;'1CtP'!U$3))/$O$31)),"")</f>
        <v/>
      </c>
      <c r="V26" s="24">
        <f ca="1">IF(AND('1CtP'!V$3&lt;&gt;"N/A",'1CtP'!V13&lt;&gt;""),SUMPRODUCT(2.27^(ROW(INDIRECT('1CtP'!V13&amp;":"&amp;'1CtP'!V$3))/$O$31)),"")</f>
        <v>6.4209892801928336E+307</v>
      </c>
      <c r="W26" s="24">
        <f ca="1">IF(AND('1CtP'!W$3&lt;&gt;"N/A",'1CtP'!W13&lt;&gt;""),SUMPRODUCT(2.27^(ROW(INDIRECT('1CtP'!W13&amp;":"&amp;'1CtP'!W$3))/$O$31)),"")</f>
        <v>6.5584808592740797E+215</v>
      </c>
      <c r="X26" s="6" t="s">
        <v>10</v>
      </c>
      <c r="Y26" s="24" t="str">
        <f ca="1">IF(AND('1CtP'!Y$3&lt;&gt;"N/A",'1CtP'!Y13&lt;&gt;""),SUMPRODUCT(2.27^(ROW(INDIRECT('1CtP'!Y13&amp;":"&amp;'1CtP'!Y$3))/$Z$31)),"")</f>
        <v/>
      </c>
      <c r="Z26" s="14" t="str">
        <f ca="1">IF(AND('1CtP'!Z$3&lt;&gt;"N/A",'1CtP'!Z13&lt;&gt;""),SUMPRODUCT(2.27^(ROW(INDIRECT('1CtP'!Z13&amp;":"&amp;'1CtP'!Z$3))/$Z$31)),"")</f>
        <v/>
      </c>
      <c r="AA26" s="14" t="str">
        <f ca="1">IF(AND('1CtP'!AA$3&lt;&gt;"N/A",'1CtP'!AA13&lt;&gt;""),SUMPRODUCT(2.27^(ROW(INDIRECT('1CtP'!AA13&amp;":"&amp;'1CtP'!AA$3))/$Z$31)),"")</f>
        <v/>
      </c>
      <c r="AB26" s="14" t="str">
        <f ca="1">IF(AND('1CtP'!AB$3&lt;&gt;"N/A",'1CtP'!AB13&lt;&gt;""),SUMPRODUCT(2.27^(ROW(INDIRECT('1CtP'!AB13&amp;":"&amp;'1CtP'!AB$3))/$Z$31)),"")</f>
        <v/>
      </c>
      <c r="AC26" s="14" t="str">
        <f ca="1">IF(AND('1CtP'!AC$3&lt;&gt;"N/A",'1CtP'!AC13&lt;&gt;""),SUMPRODUCT(2.27^(ROW(INDIRECT('1CtP'!AC13&amp;":"&amp;'1CtP'!AC$3))/$Z$31)),"")</f>
        <v/>
      </c>
      <c r="AD26" s="15" t="str">
        <f ca="1">IF(AND('1CtP'!AD$3&lt;&gt;"N/A",'1CtP'!AD13&lt;&gt;""),SUMPRODUCT(2.27^(ROW(INDIRECT('1CtP'!AD13&amp;":"&amp;'1CtP'!AD$3))/$Z$31)),"")</f>
        <v/>
      </c>
    </row>
    <row r="27" spans="2:30">
      <c r="B27" s="1" t="s">
        <v>11</v>
      </c>
      <c r="C27" s="24" t="str">
        <f ca="1">IF(AND('1CtP'!C$3&lt;&gt;"N/A",'1CtP'!C14&lt;&gt;""),SUMPRODUCT(2.27^(ROW(INDIRECT('1CtP'!C14&amp;":"&amp;'1CtP'!C$3))/$D$31)),"")</f>
        <v/>
      </c>
      <c r="D27" s="24" t="str">
        <f ca="1">IF(AND('1CtP'!D$3&lt;&gt;"N/A",'1CtP'!D14&lt;&gt;""),SUMPRODUCT(2.27^(ROW(INDIRECT('1CtP'!D14&amp;":"&amp;'1CtP'!D$3))/$D$31)),"")</f>
        <v/>
      </c>
      <c r="E27" s="24" t="str">
        <f ca="1">IF(AND('1CtP'!E$3&lt;&gt;"N/A",'1CtP'!E14&lt;&gt;""),SUMPRODUCT(2.27^(ROW(INDIRECT('1CtP'!E14&amp;":"&amp;'1CtP'!E$3))/$D$31)),"")</f>
        <v/>
      </c>
      <c r="F27" s="24" t="str">
        <f ca="1">IF(AND('1CtP'!F$3&lt;&gt;"N/A",'1CtP'!F14&lt;&gt;""),SUMPRODUCT(2.27^(ROW(INDIRECT('1CtP'!F14&amp;":"&amp;'1CtP'!F$3))/$D$31)),"")</f>
        <v/>
      </c>
      <c r="G27" s="24" t="str">
        <f ca="1">IF(AND('1CtP'!G$3&lt;&gt;"N/A",'1CtP'!G14&lt;&gt;""),SUMPRODUCT(2.27^(ROW(INDIRECT('1CtP'!G14&amp;":"&amp;'1CtP'!G$3))/$D$31)),"")</f>
        <v/>
      </c>
      <c r="H27" s="24" t="str">
        <f ca="1">IF(AND('1CtP'!H$3&lt;&gt;"N/A",'1CtP'!H14&lt;&gt;""),SUMPRODUCT(2.27^(ROW(INDIRECT('1CtP'!H14&amp;":"&amp;'1CtP'!H$3))/$D$31)),"")</f>
        <v/>
      </c>
      <c r="I27" s="24" t="str">
        <f ca="1">IF(AND('1CtP'!I$3&lt;&gt;"N/A",'1CtP'!I14&lt;&gt;""),SUMPRODUCT(2.27^(ROW(INDIRECT('1CtP'!I14&amp;":"&amp;'1CtP'!I$3))/$D$31)),"")</f>
        <v/>
      </c>
      <c r="J27" s="24" t="str">
        <f ca="1">IF(AND('1CtP'!J$3&lt;&gt;"N/A",'1CtP'!J14&lt;&gt;""),SUMPRODUCT(2.27^(ROW(INDIRECT('1CtP'!J14&amp;":"&amp;'1CtP'!J$3))/$D$31)),"")</f>
        <v/>
      </c>
      <c r="K27" s="24" t="str">
        <f ca="1">IF(AND('1CtP'!K$3&lt;&gt;"N/A",'1CtP'!K14&lt;&gt;""),SUMPRODUCT(2.27^(ROW(INDIRECT('1CtP'!K14&amp;":"&amp;'1CtP'!K$3))/$D$31)),"")</f>
        <v/>
      </c>
      <c r="L27" s="24" t="str">
        <f ca="1">IF(AND('1CtP'!L$3&lt;&gt;"N/A",'1CtP'!L14&lt;&gt;""),SUMPRODUCT(2.27^(ROW(INDIRECT('1CtP'!L14&amp;":"&amp;'1CtP'!L$3))/$D$31)),"")</f>
        <v/>
      </c>
      <c r="M27" s="6" t="s">
        <v>11</v>
      </c>
      <c r="N27" s="24" t="str">
        <f ca="1">IF(AND('1CtP'!N$3&lt;&gt;"N/A",'1CtP'!N14&lt;&gt;""),SUMPRODUCT(2.27^(ROW(INDIRECT('1CtP'!N14&amp;":"&amp;'1CtP'!N$3))/$O$31)),"")</f>
        <v/>
      </c>
      <c r="O27" s="24" t="str">
        <f ca="1">IF(AND('1CtP'!O$3&lt;&gt;"N/A",'1CtP'!O14&lt;&gt;""),SUMPRODUCT(2.27^(ROW(INDIRECT('1CtP'!O14&amp;":"&amp;'1CtP'!O$3))/$O$31)),"")</f>
        <v/>
      </c>
      <c r="P27" s="24" t="str">
        <f ca="1">IF(AND('1CtP'!P$3&lt;&gt;"N/A",'1CtP'!P14&lt;&gt;""),SUMPRODUCT(2.27^(ROW(INDIRECT('1CtP'!P14&amp;":"&amp;'1CtP'!P$3))/$O$31)),"")</f>
        <v/>
      </c>
      <c r="Q27" s="24" t="str">
        <f ca="1">IF(AND('1CtP'!Q$3&lt;&gt;"N/A",'1CtP'!Q14&lt;&gt;""),SUMPRODUCT(2.27^(ROW(INDIRECT('1CtP'!Q14&amp;":"&amp;'1CtP'!Q$3))/$O$31)),"")</f>
        <v/>
      </c>
      <c r="R27" s="24" t="str">
        <f ca="1">IF(AND('1CtP'!R$3&lt;&gt;"N/A",'1CtP'!R14&lt;&gt;""),SUMPRODUCT(2.27^(ROW(INDIRECT('1CtP'!R14&amp;":"&amp;'1CtP'!R$3))/$O$31)),"")</f>
        <v/>
      </c>
      <c r="S27" s="24" t="str">
        <f ca="1">IF(AND('1CtP'!S$3&lt;&gt;"N/A",'1CtP'!S14&lt;&gt;""),SUMPRODUCT(2.27^(ROW(INDIRECT('1CtP'!S14&amp;":"&amp;'1CtP'!S$3))/$O$31)),"")</f>
        <v/>
      </c>
      <c r="T27" s="24" t="str">
        <f ca="1">IF(AND('1CtP'!T$3&lt;&gt;"N/A",'1CtP'!T14&lt;&gt;""),SUMPRODUCT(2.27^(ROW(INDIRECT('1CtP'!T14&amp;":"&amp;'1CtP'!T$3))/$O$31)),"")</f>
        <v/>
      </c>
      <c r="U27" s="24" t="str">
        <f ca="1">IF(AND('1CtP'!U$3&lt;&gt;"N/A",'1CtP'!U14&lt;&gt;""),SUMPRODUCT(2.27^(ROW(INDIRECT('1CtP'!U14&amp;":"&amp;'1CtP'!U$3))/$O$31)),"")</f>
        <v/>
      </c>
      <c r="V27" s="24" t="str">
        <f ca="1">IF(AND('1CtP'!V$3&lt;&gt;"N/A",'1CtP'!V14&lt;&gt;""),SUMPRODUCT(2.27^(ROW(INDIRECT('1CtP'!V14&amp;":"&amp;'1CtP'!V$3))/$O$31)),"")</f>
        <v/>
      </c>
      <c r="W27" s="24" t="str">
        <f ca="1">IF(AND('1CtP'!W$3&lt;&gt;"N/A",'1CtP'!W14&lt;&gt;""),SUMPRODUCT(2.27^(ROW(INDIRECT('1CtP'!W14&amp;":"&amp;'1CtP'!W$3))/$O$31)),"")</f>
        <v/>
      </c>
      <c r="X27" s="6" t="s">
        <v>11</v>
      </c>
      <c r="Y27" s="24" t="str">
        <f ca="1">IF(AND('1CtP'!Y$3&lt;&gt;"N/A",'1CtP'!Y14&lt;&gt;""),SUMPRODUCT(2.27^(ROW(INDIRECT('1CtP'!Y14&amp;":"&amp;'1CtP'!Y$3))/$Z$31)),"")</f>
        <v/>
      </c>
      <c r="Z27" s="14" t="str">
        <f ca="1">IF(AND('1CtP'!Z$3&lt;&gt;"N/A",'1CtP'!Z14&lt;&gt;""),SUMPRODUCT(2.27^(ROW(INDIRECT('1CtP'!Z14&amp;":"&amp;'1CtP'!Z$3))/$Z$31)),"")</f>
        <v/>
      </c>
      <c r="AA27" s="14" t="str">
        <f ca="1">IF(AND('1CtP'!AA$3&lt;&gt;"N/A",'1CtP'!AA14&lt;&gt;""),SUMPRODUCT(2.27^(ROW(INDIRECT('1CtP'!AA14&amp;":"&amp;'1CtP'!AA$3))/$Z$31)),"")</f>
        <v/>
      </c>
      <c r="AB27" s="14" t="str">
        <f ca="1">IF(AND('1CtP'!AB$3&lt;&gt;"N/A",'1CtP'!AB14&lt;&gt;""),SUMPRODUCT(2.27^(ROW(INDIRECT('1CtP'!AB14&amp;":"&amp;'1CtP'!AB$3))/$Z$31)),"")</f>
        <v/>
      </c>
      <c r="AC27" s="14" t="str">
        <f ca="1">IF(AND('1CtP'!AC$3&lt;&gt;"N/A",'1CtP'!AC14&lt;&gt;""),SUMPRODUCT(2.27^(ROW(INDIRECT('1CtP'!AC14&amp;":"&amp;'1CtP'!AC$3))/$Z$31)),"")</f>
        <v/>
      </c>
      <c r="AD27" s="15" t="str">
        <f ca="1">IF(AND('1CtP'!AD$3&lt;&gt;"N/A",'1CtP'!AD14&lt;&gt;""),SUMPRODUCT(2.27^(ROW(INDIRECT('1CtP'!AD14&amp;":"&amp;'1CtP'!AD$3))/$Z$31)),"")</f>
        <v/>
      </c>
    </row>
    <row r="28" spans="2:30">
      <c r="B28" s="1" t="s">
        <v>12</v>
      </c>
      <c r="C28" s="24" t="str">
        <f ca="1">IF(AND('1CtP'!C$3&lt;&gt;"N/A",'1CtP'!C15&lt;&gt;""),SUMPRODUCT(2.27^(ROW(INDIRECT('1CtP'!C15&amp;":"&amp;'1CtP'!C$3))/$D$31)),"")</f>
        <v/>
      </c>
      <c r="D28" s="24" t="str">
        <f ca="1">IF(AND('1CtP'!D$3&lt;&gt;"N/A",'1CtP'!D15&lt;&gt;""),SUMPRODUCT(2.27^(ROW(INDIRECT('1CtP'!D15&amp;":"&amp;'1CtP'!D$3))/$D$31)),"")</f>
        <v/>
      </c>
      <c r="E28" s="24" t="str">
        <f ca="1">IF(AND('1CtP'!E$3&lt;&gt;"N/A",'1CtP'!E15&lt;&gt;""),SUMPRODUCT(2.27^(ROW(INDIRECT('1CtP'!E15&amp;":"&amp;'1CtP'!E$3))/$D$31)),"")</f>
        <v/>
      </c>
      <c r="F28" s="24" t="str">
        <f ca="1">IF(AND('1CtP'!F$3&lt;&gt;"N/A",'1CtP'!F15&lt;&gt;""),SUMPRODUCT(2.27^(ROW(INDIRECT('1CtP'!F15&amp;":"&amp;'1CtP'!F$3))/$D$31)),"")</f>
        <v/>
      </c>
      <c r="G28" s="24" t="str">
        <f ca="1">IF(AND('1CtP'!G$3&lt;&gt;"N/A",'1CtP'!G15&lt;&gt;""),SUMPRODUCT(2.27^(ROW(INDIRECT('1CtP'!G15&amp;":"&amp;'1CtP'!G$3))/$D$31)),"")</f>
        <v/>
      </c>
      <c r="H28" s="24" t="str">
        <f ca="1">IF(AND('1CtP'!H$3&lt;&gt;"N/A",'1CtP'!H15&lt;&gt;""),SUMPRODUCT(2.27^(ROW(INDIRECT('1CtP'!H15&amp;":"&amp;'1CtP'!H$3))/$D$31)),"")</f>
        <v/>
      </c>
      <c r="I28" s="24" t="str">
        <f ca="1">IF(AND('1CtP'!I$3&lt;&gt;"N/A",'1CtP'!I15&lt;&gt;""),SUMPRODUCT(2.27^(ROW(INDIRECT('1CtP'!I15&amp;":"&amp;'1CtP'!I$3))/$D$31)),"")</f>
        <v/>
      </c>
      <c r="J28" s="24" t="str">
        <f ca="1">IF(AND('1CtP'!J$3&lt;&gt;"N/A",'1CtP'!J15&lt;&gt;""),SUMPRODUCT(2.27^(ROW(INDIRECT('1CtP'!J15&amp;":"&amp;'1CtP'!J$3))/$D$31)),"")</f>
        <v/>
      </c>
      <c r="K28" s="24" t="str">
        <f ca="1">IF(AND('1CtP'!K$3&lt;&gt;"N/A",'1CtP'!K15&lt;&gt;""),SUMPRODUCT(2.27^(ROW(INDIRECT('1CtP'!K15&amp;":"&amp;'1CtP'!K$3))/$D$31)),"")</f>
        <v/>
      </c>
      <c r="L28" s="24" t="str">
        <f ca="1">IF(AND('1CtP'!L$3&lt;&gt;"N/A",'1CtP'!L15&lt;&gt;""),SUMPRODUCT(2.27^(ROW(INDIRECT('1CtP'!L15&amp;":"&amp;'1CtP'!L$3))/$D$31)),"")</f>
        <v/>
      </c>
      <c r="M28" s="6" t="s">
        <v>12</v>
      </c>
      <c r="N28" s="24" t="str">
        <f ca="1">IF(AND('1CtP'!N$3&lt;&gt;"N/A",'1CtP'!N15&lt;&gt;""),SUMPRODUCT(2.27^(ROW(INDIRECT('1CtP'!N15&amp;":"&amp;'1CtP'!N$3))/$O$31)),"")</f>
        <v/>
      </c>
      <c r="O28" s="24" t="str">
        <f ca="1">IF(AND('1CtP'!O$3&lt;&gt;"N/A",'1CtP'!O15&lt;&gt;""),SUMPRODUCT(2.27^(ROW(INDIRECT('1CtP'!O15&amp;":"&amp;'1CtP'!O$3))/$O$31)),"")</f>
        <v/>
      </c>
      <c r="P28" s="24" t="str">
        <f ca="1">IF(AND('1CtP'!P$3&lt;&gt;"N/A",'1CtP'!P15&lt;&gt;""),SUMPRODUCT(2.27^(ROW(INDIRECT('1CtP'!P15&amp;":"&amp;'1CtP'!P$3))/$O$31)),"")</f>
        <v/>
      </c>
      <c r="Q28" s="24" t="str">
        <f ca="1">IF(AND('1CtP'!Q$3&lt;&gt;"N/A",'1CtP'!Q15&lt;&gt;""),SUMPRODUCT(2.27^(ROW(INDIRECT('1CtP'!Q15&amp;":"&amp;'1CtP'!Q$3))/$O$31)),"")</f>
        <v/>
      </c>
      <c r="R28" s="24" t="str">
        <f ca="1">IF(AND('1CtP'!R$3&lt;&gt;"N/A",'1CtP'!R15&lt;&gt;""),SUMPRODUCT(2.27^(ROW(INDIRECT('1CtP'!R15&amp;":"&amp;'1CtP'!R$3))/$O$31)),"")</f>
        <v/>
      </c>
      <c r="S28" s="24" t="str">
        <f ca="1">IF(AND('1CtP'!S$3&lt;&gt;"N/A",'1CtP'!S15&lt;&gt;""),SUMPRODUCT(2.27^(ROW(INDIRECT('1CtP'!S15&amp;":"&amp;'1CtP'!S$3))/$O$31)),"")</f>
        <v/>
      </c>
      <c r="T28" s="24" t="str">
        <f ca="1">IF(AND('1CtP'!T$3&lt;&gt;"N/A",'1CtP'!T15&lt;&gt;""),SUMPRODUCT(2.27^(ROW(INDIRECT('1CtP'!T15&amp;":"&amp;'1CtP'!T$3))/$O$31)),"")</f>
        <v/>
      </c>
      <c r="U28" s="24" t="str">
        <f ca="1">IF(AND('1CtP'!U$3&lt;&gt;"N/A",'1CtP'!U15&lt;&gt;""),SUMPRODUCT(2.27^(ROW(INDIRECT('1CtP'!U15&amp;":"&amp;'1CtP'!U$3))/$O$31)),"")</f>
        <v/>
      </c>
      <c r="V28" s="24" t="str">
        <f ca="1">IF(AND('1CtP'!V$3&lt;&gt;"N/A",'1CtP'!V15&lt;&gt;""),SUMPRODUCT(2.27^(ROW(INDIRECT('1CtP'!V15&amp;":"&amp;'1CtP'!V$3))/$O$31)),"")</f>
        <v/>
      </c>
      <c r="W28" s="24" t="str">
        <f ca="1">IF(AND('1CtP'!W$3&lt;&gt;"N/A",'1CtP'!W15&lt;&gt;""),SUMPRODUCT(2.27^(ROW(INDIRECT('1CtP'!W15&amp;":"&amp;'1CtP'!W$3))/$O$31)),"")</f>
        <v/>
      </c>
      <c r="X28" s="6" t="s">
        <v>12</v>
      </c>
      <c r="Y28" s="24" t="str">
        <f ca="1">IF(AND('1CtP'!Y$3&lt;&gt;"N/A",'1CtP'!Y15&lt;&gt;""),SUMPRODUCT(2.27^(ROW(INDIRECT('1CtP'!Y15&amp;":"&amp;'1CtP'!Y$3))/$Z$31)),"")</f>
        <v/>
      </c>
      <c r="Z28" s="14" t="str">
        <f ca="1">IF(AND('1CtP'!Z$3&lt;&gt;"N/A",'1CtP'!Z15&lt;&gt;""),SUMPRODUCT(2.27^(ROW(INDIRECT('1CtP'!Z15&amp;":"&amp;'1CtP'!Z$3))/$Z$31)),"")</f>
        <v/>
      </c>
      <c r="AA28" s="14" t="str">
        <f ca="1">IF(AND('1CtP'!AA$3&lt;&gt;"N/A",'1CtP'!AA15&lt;&gt;""),SUMPRODUCT(2.27^(ROW(INDIRECT('1CtP'!AA15&amp;":"&amp;'1CtP'!AA$3))/$Z$31)),"")</f>
        <v/>
      </c>
      <c r="AB28" s="14" t="str">
        <f ca="1">IF(AND('1CtP'!AB$3&lt;&gt;"N/A",'1CtP'!AB15&lt;&gt;""),SUMPRODUCT(2.27^(ROW(INDIRECT('1CtP'!AB15&amp;":"&amp;'1CtP'!AB$3))/$Z$31)),"")</f>
        <v/>
      </c>
      <c r="AC28" s="14" t="str">
        <f ca="1">IF(AND('1CtP'!AC$3&lt;&gt;"N/A",'1CtP'!AC15&lt;&gt;""),SUMPRODUCT(2.27^(ROW(INDIRECT('1CtP'!AC15&amp;":"&amp;'1CtP'!AC$3))/$Z$31)),"")</f>
        <v/>
      </c>
      <c r="AD28" s="15" t="str">
        <f ca="1">IF(AND('1CtP'!AD$3&lt;&gt;"N/A",'1CtP'!AD15&lt;&gt;""),SUMPRODUCT(2.27^(ROW(INDIRECT('1CtP'!AD15&amp;":"&amp;'1CtP'!AD$3))/$Z$31)),"")</f>
        <v/>
      </c>
    </row>
    <row r="30" spans="2:30">
      <c r="B30" s="114" t="s">
        <v>50</v>
      </c>
      <c r="C30" s="114"/>
      <c r="D30" s="114"/>
      <c r="E30" s="114"/>
      <c r="M30" s="114" t="s">
        <v>51</v>
      </c>
      <c r="N30" s="114"/>
      <c r="O30" s="114"/>
      <c r="P30" s="114"/>
      <c r="X30" s="114" t="s">
        <v>51</v>
      </c>
      <c r="Y30" s="114"/>
      <c r="Z30" s="114"/>
      <c r="AA30" s="114"/>
    </row>
    <row r="31" spans="2:30">
      <c r="B31" s="114" t="s">
        <v>47</v>
      </c>
      <c r="C31" s="114"/>
      <c r="D31">
        <v>2</v>
      </c>
      <c r="G31" t="s">
        <v>52</v>
      </c>
      <c r="M31" s="114" t="s">
        <v>48</v>
      </c>
      <c r="N31" s="114"/>
      <c r="O31">
        <v>6.8</v>
      </c>
      <c r="V31" s="33"/>
      <c r="X31" s="114" t="s">
        <v>49</v>
      </c>
      <c r="Y31" s="114"/>
      <c r="Z31">
        <v>10000</v>
      </c>
    </row>
  </sheetData>
  <mergeCells count="7">
    <mergeCell ref="B16:AD16"/>
    <mergeCell ref="B30:E30"/>
    <mergeCell ref="M30:P30"/>
    <mergeCell ref="X30:AA30"/>
    <mergeCell ref="B31:C31"/>
    <mergeCell ref="M31:N31"/>
    <mergeCell ref="X31:Y31"/>
  </mergeCells>
  <conditionalFormatting sqref="C5:C15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:D1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:E1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:F1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:G1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:H1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:I1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5:J1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:K1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:L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:N1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5:O1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5:P1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:Q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:R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:S1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5:T1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5:U1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:V1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5:W1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5:Y1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:Z1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5:AA1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5:AB1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5:AC1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:AD1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C28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8:D2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8:F28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8:G28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8:H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8:I28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8:J2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:K28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8:L28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8:N28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8:O2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8:P28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8:Q2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18:R28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18:S2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18:T28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18:U2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18:V28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8:W28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18:Y28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18:Z2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18:AA2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8:AB2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8:AC2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18:AD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7:E28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belle12"/>
  <dimension ref="B1:T42"/>
  <sheetViews>
    <sheetView workbookViewId="0">
      <pane ySplit="3" topLeftCell="A4" activePane="bottomLeft" state="frozen"/>
      <selection pane="bottomLeft" activeCell="J24" sqref="J24"/>
    </sheetView>
  </sheetViews>
  <sheetFormatPr baseColWidth="10" defaultColWidth="10.7109375" defaultRowHeight="15"/>
  <cols>
    <col min="1" max="1" width="1.42578125" customWidth="1"/>
    <col min="3" max="20" width="10" customWidth="1"/>
    <col min="21" max="90" width="7.140625" customWidth="1"/>
  </cols>
  <sheetData>
    <row r="1" spans="2:20" ht="7.5" customHeight="1"/>
    <row r="2" spans="2:20" ht="15" customHeight="1">
      <c r="B2" s="1"/>
      <c r="C2" s="118" t="s">
        <v>33</v>
      </c>
      <c r="D2" s="119"/>
      <c r="E2" s="120"/>
      <c r="F2" s="118" t="s">
        <v>34</v>
      </c>
      <c r="G2" s="119"/>
      <c r="H2" s="120"/>
      <c r="I2" s="118" t="s">
        <v>35</v>
      </c>
      <c r="J2" s="119"/>
      <c r="K2" s="120"/>
      <c r="L2" s="118" t="s">
        <v>36</v>
      </c>
      <c r="M2" s="119"/>
      <c r="N2" s="120"/>
      <c r="O2" s="118" t="s">
        <v>37</v>
      </c>
      <c r="P2" s="119"/>
      <c r="Q2" s="120"/>
      <c r="R2" s="118" t="s">
        <v>38</v>
      </c>
      <c r="S2" s="119"/>
      <c r="T2" s="120"/>
    </row>
    <row r="3" spans="2:20" ht="30" customHeight="1">
      <c r="B3" s="1"/>
      <c r="C3" s="25" t="s">
        <v>39</v>
      </c>
      <c r="D3" s="26" t="s">
        <v>41</v>
      </c>
      <c r="E3" s="27" t="s">
        <v>40</v>
      </c>
      <c r="F3" s="25" t="s">
        <v>39</v>
      </c>
      <c r="G3" s="26" t="s">
        <v>41</v>
      </c>
      <c r="H3" s="27" t="s">
        <v>40</v>
      </c>
      <c r="I3" s="25" t="s">
        <v>39</v>
      </c>
      <c r="J3" s="26" t="s">
        <v>41</v>
      </c>
      <c r="K3" s="27" t="s">
        <v>40</v>
      </c>
      <c r="L3" s="25" t="s">
        <v>39</v>
      </c>
      <c r="M3" s="26" t="s">
        <v>41</v>
      </c>
      <c r="N3" s="27" t="s">
        <v>40</v>
      </c>
      <c r="O3" s="25" t="s">
        <v>39</v>
      </c>
      <c r="P3" s="26" t="s">
        <v>41</v>
      </c>
      <c r="Q3" s="27" t="s">
        <v>40</v>
      </c>
      <c r="R3" s="25" t="s">
        <v>39</v>
      </c>
      <c r="S3" s="26" t="s">
        <v>41</v>
      </c>
      <c r="T3" s="27" t="s">
        <v>40</v>
      </c>
    </row>
    <row r="4" spans="2:20">
      <c r="B4" s="1" t="s">
        <v>0</v>
      </c>
      <c r="C4" s="115" t="str">
        <f>'1CtP'!Y3</f>
        <v>N/A</v>
      </c>
      <c r="D4" s="116"/>
      <c r="E4" s="117"/>
      <c r="F4" s="115" t="str">
        <f>'1CtP'!Z3</f>
        <v>N/A</v>
      </c>
      <c r="G4" s="116"/>
      <c r="H4" s="117"/>
      <c r="I4" s="115" t="str">
        <f>'1CtP'!AA3</f>
        <v>N/A</v>
      </c>
      <c r="J4" s="116"/>
      <c r="K4" s="117"/>
      <c r="L4" s="115" t="str">
        <f>'1CtP'!AB3</f>
        <v>N/A</v>
      </c>
      <c r="M4" s="116"/>
      <c r="N4" s="117"/>
      <c r="O4" s="115" t="str">
        <f>'1CtP'!AC3</f>
        <v>N/A</v>
      </c>
      <c r="P4" s="116"/>
      <c r="Q4" s="117"/>
      <c r="R4" s="115" t="str">
        <f>'1CtP'!AD3</f>
        <v>N/A</v>
      </c>
      <c r="S4" s="116"/>
      <c r="T4" s="117"/>
    </row>
    <row r="5" spans="2:20">
      <c r="B5" s="1" t="s">
        <v>45</v>
      </c>
      <c r="C5" s="115">
        <f>MAX('4CtP RR'!Y5:Y15)</f>
        <v>29730</v>
      </c>
      <c r="D5" s="116"/>
      <c r="E5" s="117"/>
      <c r="F5" s="115">
        <f>MAX('4CtP RR'!Z5:Z15)</f>
        <v>20289</v>
      </c>
      <c r="G5" s="116"/>
      <c r="H5" s="117"/>
      <c r="I5" s="115">
        <f>MAX('4CtP RR'!AA5:AA15)</f>
        <v>41513</v>
      </c>
      <c r="J5" s="116"/>
      <c r="K5" s="117"/>
      <c r="L5" s="115">
        <f>MAX('4CtP RR'!AB5:AB15)</f>
        <v>0</v>
      </c>
      <c r="M5" s="116"/>
      <c r="N5" s="117"/>
      <c r="O5" s="115">
        <f>MAX('4CtP RR'!AC5:AC15)</f>
        <v>0</v>
      </c>
      <c r="P5" s="116"/>
      <c r="Q5" s="117"/>
      <c r="R5" s="115">
        <f>MAX('4CtP RR'!AD5:AD15)</f>
        <v>0</v>
      </c>
      <c r="S5" s="116"/>
      <c r="T5" s="117"/>
    </row>
    <row r="6" spans="2:20">
      <c r="B6" s="1" t="s">
        <v>46</v>
      </c>
      <c r="C6" s="10">
        <f>MAX('2CtP SO'!C40:C50)</f>
        <v>0</v>
      </c>
      <c r="D6" s="4">
        <f>MAX('2CtP SO'!D40:D50)</f>
        <v>0</v>
      </c>
      <c r="E6" s="5">
        <f>MAX('2CtP SO'!E40:E50)</f>
        <v>0</v>
      </c>
      <c r="F6" s="10">
        <f>MAX('2CtP SO'!F40:F50)</f>
        <v>0</v>
      </c>
      <c r="G6" s="4">
        <f>MAX('2CtP SO'!G40:G50)</f>
        <v>0</v>
      </c>
      <c r="H6" s="5">
        <f>MAX('2CtP SO'!H40:H50)</f>
        <v>0</v>
      </c>
      <c r="I6" s="10">
        <f>MAX('2CtP SO'!I40:I50)</f>
        <v>0</v>
      </c>
      <c r="J6" s="4">
        <f>MAX('2CtP SO'!J40:J50)</f>
        <v>0</v>
      </c>
      <c r="K6" s="5">
        <f>MAX('2CtP SO'!K40:K50)</f>
        <v>0</v>
      </c>
      <c r="L6" s="10">
        <f>MAX('2CtP SO'!L40:L50)</f>
        <v>0</v>
      </c>
      <c r="M6" s="4">
        <f>MAX('2CtP SO'!M40:M50)</f>
        <v>0</v>
      </c>
      <c r="N6" s="5">
        <f>MAX('2CtP SO'!N40:N50)</f>
        <v>0</v>
      </c>
      <c r="O6" s="10">
        <f>MAX('2CtP SO'!O40:O50)</f>
        <v>0</v>
      </c>
      <c r="P6" s="4">
        <f>MAX('2CtP SO'!P40:P50)</f>
        <v>0</v>
      </c>
      <c r="Q6" s="5">
        <f>MAX('2CtP SO'!Q40:Q50)</f>
        <v>0</v>
      </c>
      <c r="R6" s="10">
        <f>MAX('2CtP SO'!R40:R50)</f>
        <v>0</v>
      </c>
      <c r="S6" s="4">
        <f>MAX('2CtP SO'!S40:S50)</f>
        <v>0</v>
      </c>
      <c r="T6" s="5">
        <f>MAX('2CtP SO'!T40:T50)</f>
        <v>0</v>
      </c>
    </row>
    <row r="7" spans="2:20">
      <c r="B7" s="1" t="s">
        <v>3</v>
      </c>
      <c r="C7" s="10"/>
      <c r="D7" s="4"/>
      <c r="E7" s="5"/>
      <c r="F7" s="10">
        <v>17967</v>
      </c>
      <c r="G7" s="4">
        <v>17995</v>
      </c>
      <c r="H7" s="5">
        <v>17878</v>
      </c>
      <c r="I7" s="10"/>
      <c r="J7" s="4"/>
      <c r="K7" s="5"/>
      <c r="L7" s="10"/>
      <c r="M7" s="4"/>
      <c r="N7" s="5"/>
      <c r="O7" s="10"/>
      <c r="P7" s="4"/>
      <c r="Q7" s="5"/>
      <c r="R7" s="10"/>
      <c r="S7" s="4"/>
      <c r="T7" s="5"/>
    </row>
    <row r="8" spans="2:20">
      <c r="B8" s="1" t="s">
        <v>4</v>
      </c>
      <c r="C8" s="10"/>
      <c r="D8" s="4"/>
      <c r="E8" s="5"/>
      <c r="F8" s="10"/>
      <c r="G8" s="4"/>
      <c r="H8" s="5"/>
      <c r="I8" s="10"/>
      <c r="J8" s="4"/>
      <c r="K8" s="5"/>
      <c r="L8" s="10"/>
      <c r="M8" s="4"/>
      <c r="N8" s="5"/>
      <c r="O8" s="10"/>
      <c r="P8" s="4"/>
      <c r="Q8" s="5"/>
      <c r="R8" s="10"/>
      <c r="S8" s="4"/>
      <c r="T8" s="5"/>
    </row>
    <row r="9" spans="2:20">
      <c r="B9" s="1" t="s">
        <v>5</v>
      </c>
      <c r="C9" s="10"/>
      <c r="D9" s="4"/>
      <c r="E9" s="5"/>
      <c r="F9" s="10"/>
      <c r="G9" s="4"/>
      <c r="H9" s="5"/>
      <c r="I9" s="10"/>
      <c r="J9" s="4"/>
      <c r="K9" s="5"/>
      <c r="L9" s="10"/>
      <c r="M9" s="4"/>
      <c r="N9" s="5"/>
      <c r="O9" s="10"/>
      <c r="P9" s="4"/>
      <c r="Q9" s="5"/>
      <c r="R9" s="10"/>
      <c r="S9" s="4"/>
      <c r="T9" s="5"/>
    </row>
    <row r="10" spans="2:20">
      <c r="B10" s="1" t="s">
        <v>6</v>
      </c>
      <c r="C10" s="10"/>
      <c r="D10" s="4"/>
      <c r="E10" s="5"/>
      <c r="F10" s="10"/>
      <c r="G10" s="4"/>
      <c r="H10" s="5"/>
      <c r="I10" s="10"/>
      <c r="J10" s="4"/>
      <c r="K10" s="5"/>
      <c r="L10" s="10"/>
      <c r="M10" s="4"/>
      <c r="N10" s="5"/>
      <c r="O10" s="10"/>
      <c r="P10" s="4"/>
      <c r="Q10" s="5"/>
      <c r="R10" s="10"/>
      <c r="S10" s="4"/>
      <c r="T10" s="5"/>
    </row>
    <row r="11" spans="2:20">
      <c r="B11" s="1" t="s">
        <v>7</v>
      </c>
      <c r="C11" s="10"/>
      <c r="D11" s="4"/>
      <c r="E11" s="5"/>
      <c r="F11" s="10"/>
      <c r="G11" s="4"/>
      <c r="H11" s="5"/>
      <c r="I11" s="10"/>
      <c r="J11" s="4"/>
      <c r="K11" s="5"/>
      <c r="L11" s="10"/>
      <c r="M11" s="4"/>
      <c r="N11" s="5"/>
      <c r="O11" s="10"/>
      <c r="P11" s="4"/>
      <c r="Q11" s="5"/>
      <c r="R11" s="10"/>
      <c r="S11" s="4"/>
      <c r="T11" s="5"/>
    </row>
    <row r="12" spans="2:20">
      <c r="B12" s="1" t="s">
        <v>8</v>
      </c>
      <c r="C12" s="10"/>
      <c r="D12" s="4"/>
      <c r="E12" s="5"/>
      <c r="F12" s="10"/>
      <c r="G12" s="4"/>
      <c r="H12" s="5"/>
      <c r="I12" s="10"/>
      <c r="J12" s="4"/>
      <c r="K12" s="5"/>
      <c r="L12" s="10"/>
      <c r="M12" s="4"/>
      <c r="N12" s="5"/>
      <c r="O12" s="10"/>
      <c r="P12" s="4"/>
      <c r="Q12" s="5"/>
      <c r="R12" s="10"/>
      <c r="S12" s="4"/>
      <c r="T12" s="5"/>
    </row>
    <row r="13" spans="2:20">
      <c r="B13" s="1" t="s">
        <v>9</v>
      </c>
      <c r="C13" s="10"/>
      <c r="D13" s="4"/>
      <c r="E13" s="5"/>
      <c r="F13" s="10"/>
      <c r="G13" s="4"/>
      <c r="H13" s="5"/>
      <c r="I13" s="10"/>
      <c r="J13" s="4"/>
      <c r="K13" s="5"/>
      <c r="L13" s="10"/>
      <c r="M13" s="4"/>
      <c r="N13" s="5"/>
      <c r="O13" s="10"/>
      <c r="P13" s="4"/>
      <c r="Q13" s="5"/>
      <c r="R13" s="10"/>
      <c r="S13" s="4"/>
      <c r="T13" s="5"/>
    </row>
    <row r="14" spans="2:20">
      <c r="B14" s="1" t="s">
        <v>10</v>
      </c>
      <c r="C14" s="10"/>
      <c r="D14" s="4"/>
      <c r="E14" s="5"/>
      <c r="F14" s="10"/>
      <c r="G14" s="4"/>
      <c r="H14" s="5"/>
      <c r="I14" s="10"/>
      <c r="J14" s="4"/>
      <c r="K14" s="5"/>
      <c r="L14" s="10"/>
      <c r="M14" s="4"/>
      <c r="N14" s="5"/>
      <c r="O14" s="10"/>
      <c r="P14" s="4"/>
      <c r="Q14" s="5"/>
      <c r="R14" s="10"/>
      <c r="S14" s="4"/>
      <c r="T14" s="5"/>
    </row>
    <row r="15" spans="2:20">
      <c r="B15" s="1" t="s">
        <v>11</v>
      </c>
      <c r="C15" s="10"/>
      <c r="D15" s="4"/>
      <c r="E15" s="5"/>
      <c r="F15" s="10"/>
      <c r="G15" s="4"/>
      <c r="H15" s="5"/>
      <c r="I15" s="10"/>
      <c r="J15" s="4"/>
      <c r="K15" s="5"/>
      <c r="L15" s="10"/>
      <c r="M15" s="4"/>
      <c r="N15" s="5"/>
      <c r="O15" s="10"/>
      <c r="P15" s="4"/>
      <c r="Q15" s="5"/>
      <c r="R15" s="10"/>
      <c r="S15" s="4"/>
      <c r="T15" s="5"/>
    </row>
    <row r="16" spans="2:20" ht="15.75" thickBot="1">
      <c r="B16" s="1" t="s">
        <v>12</v>
      </c>
      <c r="C16" s="17"/>
      <c r="D16" s="18"/>
      <c r="E16" s="19"/>
      <c r="F16" s="17"/>
      <c r="G16" s="18"/>
      <c r="H16" s="19"/>
      <c r="I16" s="17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9"/>
    </row>
    <row r="17" spans="2:20" ht="15.75" thickTop="1">
      <c r="B17" s="20" t="s">
        <v>43</v>
      </c>
      <c r="C17" s="21" t="e">
        <f>AVERAGE(C7:C16)</f>
        <v>#DIV/0!</v>
      </c>
      <c r="D17" s="22" t="e">
        <f t="shared" ref="D17:T17" si="0">AVERAGE(D7:D16)</f>
        <v>#DIV/0!</v>
      </c>
      <c r="E17" s="23" t="e">
        <f t="shared" si="0"/>
        <v>#DIV/0!</v>
      </c>
      <c r="F17" s="21">
        <f t="shared" si="0"/>
        <v>17967</v>
      </c>
      <c r="G17" s="22">
        <f t="shared" si="0"/>
        <v>17995</v>
      </c>
      <c r="H17" s="23">
        <f t="shared" si="0"/>
        <v>17878</v>
      </c>
      <c r="I17" s="21" t="e">
        <f t="shared" si="0"/>
        <v>#DIV/0!</v>
      </c>
      <c r="J17" s="22" t="e">
        <f t="shared" si="0"/>
        <v>#DIV/0!</v>
      </c>
      <c r="K17" s="23" t="e">
        <f t="shared" si="0"/>
        <v>#DIV/0!</v>
      </c>
      <c r="L17" s="21" t="e">
        <f t="shared" si="0"/>
        <v>#DIV/0!</v>
      </c>
      <c r="M17" s="22" t="e">
        <f t="shared" si="0"/>
        <v>#DIV/0!</v>
      </c>
      <c r="N17" s="23" t="e">
        <f t="shared" si="0"/>
        <v>#DIV/0!</v>
      </c>
      <c r="O17" s="21" t="e">
        <f t="shared" si="0"/>
        <v>#DIV/0!</v>
      </c>
      <c r="P17" s="22" t="e">
        <f t="shared" si="0"/>
        <v>#DIV/0!</v>
      </c>
      <c r="Q17" s="23" t="e">
        <f t="shared" si="0"/>
        <v>#DIV/0!</v>
      </c>
      <c r="R17" s="21" t="e">
        <f t="shared" si="0"/>
        <v>#DIV/0!</v>
      </c>
      <c r="S17" s="22" t="e">
        <f t="shared" si="0"/>
        <v>#DIV/0!</v>
      </c>
      <c r="T17" s="23" t="e">
        <f t="shared" si="0"/>
        <v>#DIV/0!</v>
      </c>
    </row>
    <row r="18" spans="2:20" ht="21" customHeight="1">
      <c r="B18" s="111" t="s">
        <v>53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3"/>
    </row>
    <row r="19" spans="2:20">
      <c r="B19" s="1" t="s">
        <v>3</v>
      </c>
      <c r="C19" s="10"/>
      <c r="D19" s="4"/>
      <c r="E19" s="5"/>
      <c r="F19" s="10">
        <v>86</v>
      </c>
      <c r="G19" s="4">
        <v>93</v>
      </c>
      <c r="H19" s="5">
        <v>137</v>
      </c>
      <c r="I19" s="10"/>
      <c r="J19" s="4"/>
      <c r="K19" s="5"/>
      <c r="L19" s="10"/>
      <c r="M19" s="4"/>
      <c r="N19" s="5"/>
      <c r="O19" s="10"/>
      <c r="P19" s="4"/>
      <c r="Q19" s="5"/>
      <c r="R19" s="10"/>
      <c r="S19" s="4"/>
      <c r="T19" s="5"/>
    </row>
    <row r="20" spans="2:20">
      <c r="B20" s="1" t="s">
        <v>4</v>
      </c>
      <c r="C20" s="10"/>
      <c r="D20" s="4"/>
      <c r="E20" s="5"/>
      <c r="F20" s="10"/>
      <c r="G20" s="4"/>
      <c r="H20" s="5"/>
      <c r="I20" s="10"/>
      <c r="J20" s="4"/>
      <c r="K20" s="5"/>
      <c r="L20" s="10"/>
      <c r="M20" s="4"/>
      <c r="N20" s="5"/>
      <c r="O20" s="10"/>
      <c r="P20" s="4"/>
      <c r="Q20" s="5"/>
      <c r="R20" s="10"/>
      <c r="S20" s="4"/>
      <c r="T20" s="5"/>
    </row>
    <row r="21" spans="2:20">
      <c r="B21" s="1" t="s">
        <v>5</v>
      </c>
      <c r="C21" s="10"/>
      <c r="D21" s="4"/>
      <c r="E21" s="5"/>
      <c r="F21" s="10"/>
      <c r="G21" s="4"/>
      <c r="H21" s="5"/>
      <c r="I21" s="10"/>
      <c r="J21" s="4"/>
      <c r="K21" s="5"/>
      <c r="L21" s="10"/>
      <c r="M21" s="4"/>
      <c r="N21" s="5"/>
      <c r="O21" s="10"/>
      <c r="P21" s="4"/>
      <c r="Q21" s="5"/>
      <c r="R21" s="10"/>
      <c r="S21" s="4"/>
      <c r="T21" s="5"/>
    </row>
    <row r="22" spans="2:20">
      <c r="B22" s="1" t="s">
        <v>6</v>
      </c>
      <c r="C22" s="10"/>
      <c r="D22" s="4"/>
      <c r="E22" s="5"/>
      <c r="F22" s="10"/>
      <c r="G22" s="4"/>
      <c r="H22" s="5"/>
      <c r="I22" s="10"/>
      <c r="J22" s="4"/>
      <c r="K22" s="5"/>
      <c r="L22" s="10"/>
      <c r="M22" s="4"/>
      <c r="N22" s="5"/>
      <c r="O22" s="10"/>
      <c r="P22" s="4"/>
      <c r="Q22" s="5"/>
      <c r="R22" s="10"/>
      <c r="S22" s="4"/>
      <c r="T22" s="5"/>
    </row>
    <row r="23" spans="2:20">
      <c r="B23" s="1" t="s">
        <v>7</v>
      </c>
      <c r="C23" s="10"/>
      <c r="D23" s="4"/>
      <c r="E23" s="5"/>
      <c r="F23" s="10"/>
      <c r="G23" s="4"/>
      <c r="H23" s="5"/>
      <c r="I23" s="10"/>
      <c r="J23" s="4"/>
      <c r="K23" s="5"/>
      <c r="L23" s="10"/>
      <c r="M23" s="4"/>
      <c r="N23" s="5"/>
      <c r="O23" s="10"/>
      <c r="P23" s="4"/>
      <c r="Q23" s="5"/>
      <c r="R23" s="10"/>
      <c r="S23" s="4"/>
      <c r="T23" s="5"/>
    </row>
    <row r="24" spans="2:20">
      <c r="B24" s="1" t="s">
        <v>8</v>
      </c>
      <c r="C24" s="10"/>
      <c r="D24" s="4"/>
      <c r="E24" s="5"/>
      <c r="F24" s="10"/>
      <c r="G24" s="4"/>
      <c r="H24" s="5"/>
      <c r="I24" s="10"/>
      <c r="J24" s="4"/>
      <c r="K24" s="5"/>
      <c r="L24" s="10"/>
      <c r="M24" s="4"/>
      <c r="N24" s="5"/>
      <c r="O24" s="10"/>
      <c r="P24" s="4"/>
      <c r="Q24" s="5"/>
      <c r="R24" s="10"/>
      <c r="S24" s="4"/>
      <c r="T24" s="5"/>
    </row>
    <row r="25" spans="2:20">
      <c r="B25" s="1" t="s">
        <v>9</v>
      </c>
      <c r="C25" s="10"/>
      <c r="D25" s="4"/>
      <c r="E25" s="5"/>
      <c r="F25" s="10"/>
      <c r="G25" s="4"/>
      <c r="H25" s="5"/>
      <c r="I25" s="10"/>
      <c r="J25" s="4"/>
      <c r="K25" s="5"/>
      <c r="L25" s="10"/>
      <c r="M25" s="4"/>
      <c r="N25" s="5"/>
      <c r="O25" s="10"/>
      <c r="P25" s="4"/>
      <c r="Q25" s="5"/>
      <c r="R25" s="10"/>
      <c r="S25" s="4"/>
      <c r="T25" s="5"/>
    </row>
    <row r="26" spans="2:20">
      <c r="B26" s="1" t="s">
        <v>10</v>
      </c>
      <c r="C26" s="10"/>
      <c r="D26" s="4"/>
      <c r="E26" s="5"/>
      <c r="F26" s="10"/>
      <c r="G26" s="4"/>
      <c r="H26" s="5"/>
      <c r="I26" s="10"/>
      <c r="J26" s="4"/>
      <c r="K26" s="5"/>
      <c r="L26" s="10"/>
      <c r="M26" s="4"/>
      <c r="N26" s="5"/>
      <c r="O26" s="10"/>
      <c r="P26" s="4"/>
      <c r="Q26" s="5"/>
      <c r="R26" s="10"/>
      <c r="S26" s="4"/>
      <c r="T26" s="5"/>
    </row>
    <row r="27" spans="2:20">
      <c r="B27" s="1" t="s">
        <v>11</v>
      </c>
      <c r="C27" s="10"/>
      <c r="D27" s="4"/>
      <c r="E27" s="5"/>
      <c r="F27" s="10"/>
      <c r="G27" s="4"/>
      <c r="H27" s="5"/>
      <c r="I27" s="10"/>
      <c r="J27" s="4"/>
      <c r="K27" s="5"/>
      <c r="L27" s="10"/>
      <c r="M27" s="4"/>
      <c r="N27" s="5"/>
      <c r="O27" s="10"/>
      <c r="P27" s="4"/>
      <c r="Q27" s="5"/>
      <c r="R27" s="10"/>
      <c r="S27" s="4"/>
      <c r="T27" s="5"/>
    </row>
    <row r="28" spans="2:20">
      <c r="B28" s="1" t="s">
        <v>12</v>
      </c>
      <c r="C28" s="10"/>
      <c r="D28" s="4"/>
      <c r="E28" s="5"/>
      <c r="F28" s="10"/>
      <c r="G28" s="4"/>
      <c r="H28" s="5"/>
      <c r="I28" s="10"/>
      <c r="J28" s="4"/>
      <c r="K28" s="5"/>
      <c r="L28" s="10"/>
      <c r="M28" s="4"/>
      <c r="N28" s="5"/>
      <c r="O28" s="10"/>
      <c r="P28" s="4"/>
      <c r="Q28" s="5"/>
      <c r="R28" s="10"/>
      <c r="S28" s="4"/>
      <c r="T28" s="5"/>
    </row>
    <row r="29" spans="2:20" ht="21" customHeight="1">
      <c r="B29" s="111" t="s">
        <v>54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3"/>
    </row>
    <row r="30" spans="2:20">
      <c r="B30" s="1" t="s">
        <v>3</v>
      </c>
      <c r="C30" s="24" t="str">
        <f ca="1">IF(AND(C7&lt;&gt;"",INDIRECT("Z4S"&amp;(COLUMN()-MOD(COLUMN(),3)),FALSE)&lt;&gt;"N/A"),SUMPRODUCT(2.27^(ROW(INDIRECT(C7-IF(C19&lt;&gt;"",C19,0)&amp;":"&amp;INDIRECT("Z4S"&amp;(COLUMN()-MOD(COLUMN(),3)),FALSE)-IF(C19&lt;&gt;"",C19,0)))/$D$42)),"")</f>
        <v/>
      </c>
      <c r="D30" s="30" t="str">
        <f t="shared" ref="D30:T30" ca="1" si="1">IF(AND(D7&lt;&gt;"",INDIRECT("Z4S"&amp;(COLUMN()-MOD(COLUMN(),3)),FALSE)&lt;&gt;"N/A"),SUMPRODUCT(2.27^(ROW(INDIRECT(D7-IF(D19&lt;&gt;"",D19,0)&amp;":"&amp;INDIRECT("Z4S"&amp;(COLUMN()-MOD(COLUMN(),3)),FALSE)-IF(D19&lt;&gt;"",D19,0)))/$D$42)),"")</f>
        <v/>
      </c>
      <c r="E30" s="31" t="str">
        <f t="shared" ca="1" si="1"/>
        <v/>
      </c>
      <c r="F30" s="32" t="str">
        <f t="shared" ca="1" si="1"/>
        <v/>
      </c>
      <c r="G30" s="30" t="str">
        <f t="shared" ca="1" si="1"/>
        <v/>
      </c>
      <c r="H30" s="31" t="str">
        <f t="shared" ca="1" si="1"/>
        <v/>
      </c>
      <c r="I30" s="32" t="str">
        <f t="shared" ca="1" si="1"/>
        <v/>
      </c>
      <c r="J30" s="30" t="str">
        <f t="shared" ca="1" si="1"/>
        <v/>
      </c>
      <c r="K30" s="31" t="str">
        <f t="shared" ca="1" si="1"/>
        <v/>
      </c>
      <c r="L30" s="32" t="str">
        <f t="shared" ca="1" si="1"/>
        <v/>
      </c>
      <c r="M30" s="30" t="str">
        <f t="shared" ca="1" si="1"/>
        <v/>
      </c>
      <c r="N30" s="31" t="str">
        <f t="shared" ca="1" si="1"/>
        <v/>
      </c>
      <c r="O30" s="32" t="str">
        <f t="shared" ca="1" si="1"/>
        <v/>
      </c>
      <c r="P30" s="30" t="str">
        <f t="shared" ca="1" si="1"/>
        <v/>
      </c>
      <c r="Q30" s="31" t="str">
        <f t="shared" ca="1" si="1"/>
        <v/>
      </c>
      <c r="R30" s="32" t="str">
        <f t="shared" ca="1" si="1"/>
        <v/>
      </c>
      <c r="S30" s="30" t="str">
        <f t="shared" ca="1" si="1"/>
        <v/>
      </c>
      <c r="T30" s="31" t="str">
        <f t="shared" ca="1" si="1"/>
        <v/>
      </c>
    </row>
    <row r="31" spans="2:20">
      <c r="B31" s="1" t="s">
        <v>4</v>
      </c>
      <c r="C31" s="32" t="str">
        <f t="shared" ref="C31:T39" ca="1" si="2">IF(AND(C8&lt;&gt;"",INDIRECT("Z4S"&amp;(COLUMN()-MOD(COLUMN(),3)),FALSE)&lt;&gt;"N/A"),SUMPRODUCT(2.27^(ROW(INDIRECT(C8-IF(C20&lt;&gt;"",C20,0)&amp;":"&amp;INDIRECT("Z4S"&amp;(COLUMN()-MOD(COLUMN(),3)),FALSE)-IF(C20&lt;&gt;"",C20,0)))/$D$42)),"")</f>
        <v/>
      </c>
      <c r="D31" s="30" t="str">
        <f t="shared" ca="1" si="2"/>
        <v/>
      </c>
      <c r="E31" s="31" t="str">
        <f t="shared" ca="1" si="2"/>
        <v/>
      </c>
      <c r="F31" s="32" t="str">
        <f t="shared" ca="1" si="2"/>
        <v/>
      </c>
      <c r="G31" s="30" t="str">
        <f t="shared" ca="1" si="2"/>
        <v/>
      </c>
      <c r="H31" s="31" t="str">
        <f t="shared" ca="1" si="2"/>
        <v/>
      </c>
      <c r="I31" s="32" t="str">
        <f t="shared" ca="1" si="2"/>
        <v/>
      </c>
      <c r="J31" s="30" t="str">
        <f t="shared" ca="1" si="2"/>
        <v/>
      </c>
      <c r="K31" s="31" t="str">
        <f t="shared" ca="1" si="2"/>
        <v/>
      </c>
      <c r="L31" s="32" t="str">
        <f t="shared" ca="1" si="2"/>
        <v/>
      </c>
      <c r="M31" s="30" t="str">
        <f t="shared" ca="1" si="2"/>
        <v/>
      </c>
      <c r="N31" s="31" t="str">
        <f t="shared" ca="1" si="2"/>
        <v/>
      </c>
      <c r="O31" s="32" t="str">
        <f t="shared" ca="1" si="2"/>
        <v/>
      </c>
      <c r="P31" s="30" t="str">
        <f t="shared" ca="1" si="2"/>
        <v/>
      </c>
      <c r="Q31" s="31" t="str">
        <f t="shared" ca="1" si="2"/>
        <v/>
      </c>
      <c r="R31" s="32" t="str">
        <f t="shared" ca="1" si="2"/>
        <v/>
      </c>
      <c r="S31" s="30" t="str">
        <f t="shared" ca="1" si="2"/>
        <v/>
      </c>
      <c r="T31" s="31" t="str">
        <f t="shared" ca="1" si="2"/>
        <v/>
      </c>
    </row>
    <row r="32" spans="2:20">
      <c r="B32" s="1" t="s">
        <v>5</v>
      </c>
      <c r="C32" s="32" t="str">
        <f t="shared" ca="1" si="2"/>
        <v/>
      </c>
      <c r="D32" s="30" t="str">
        <f t="shared" ca="1" si="2"/>
        <v/>
      </c>
      <c r="E32" s="31" t="str">
        <f t="shared" ca="1" si="2"/>
        <v/>
      </c>
      <c r="F32" s="32" t="str">
        <f t="shared" ca="1" si="2"/>
        <v/>
      </c>
      <c r="G32" s="30" t="str">
        <f t="shared" ca="1" si="2"/>
        <v/>
      </c>
      <c r="H32" s="31" t="str">
        <f t="shared" ca="1" si="2"/>
        <v/>
      </c>
      <c r="I32" s="32" t="str">
        <f t="shared" ca="1" si="2"/>
        <v/>
      </c>
      <c r="J32" s="30" t="str">
        <f t="shared" ca="1" si="2"/>
        <v/>
      </c>
      <c r="K32" s="31" t="str">
        <f t="shared" ca="1" si="2"/>
        <v/>
      </c>
      <c r="L32" s="32" t="str">
        <f t="shared" ca="1" si="2"/>
        <v/>
      </c>
      <c r="M32" s="30" t="str">
        <f t="shared" ca="1" si="2"/>
        <v/>
      </c>
      <c r="N32" s="31" t="str">
        <f t="shared" ca="1" si="2"/>
        <v/>
      </c>
      <c r="O32" s="32" t="str">
        <f t="shared" ca="1" si="2"/>
        <v/>
      </c>
      <c r="P32" s="30" t="str">
        <f t="shared" ca="1" si="2"/>
        <v/>
      </c>
      <c r="Q32" s="31" t="str">
        <f t="shared" ca="1" si="2"/>
        <v/>
      </c>
      <c r="R32" s="32" t="str">
        <f t="shared" ca="1" si="2"/>
        <v/>
      </c>
      <c r="S32" s="30" t="str">
        <f t="shared" ca="1" si="2"/>
        <v/>
      </c>
      <c r="T32" s="31" t="str">
        <f t="shared" ca="1" si="2"/>
        <v/>
      </c>
    </row>
    <row r="33" spans="2:20">
      <c r="B33" s="1" t="s">
        <v>6</v>
      </c>
      <c r="C33" s="32" t="str">
        <f t="shared" ca="1" si="2"/>
        <v/>
      </c>
      <c r="D33" s="30" t="str">
        <f t="shared" ca="1" si="2"/>
        <v/>
      </c>
      <c r="E33" s="31" t="str">
        <f t="shared" ca="1" si="2"/>
        <v/>
      </c>
      <c r="F33" s="32" t="str">
        <f t="shared" ca="1" si="2"/>
        <v/>
      </c>
      <c r="G33" s="30" t="str">
        <f t="shared" ca="1" si="2"/>
        <v/>
      </c>
      <c r="H33" s="31" t="str">
        <f t="shared" ca="1" si="2"/>
        <v/>
      </c>
      <c r="I33" s="32" t="str">
        <f t="shared" ca="1" si="2"/>
        <v/>
      </c>
      <c r="J33" s="30" t="str">
        <f t="shared" ca="1" si="2"/>
        <v/>
      </c>
      <c r="K33" s="31" t="str">
        <f t="shared" ca="1" si="2"/>
        <v/>
      </c>
      <c r="L33" s="32" t="str">
        <f t="shared" ca="1" si="2"/>
        <v/>
      </c>
      <c r="M33" s="30" t="str">
        <f t="shared" ca="1" si="2"/>
        <v/>
      </c>
      <c r="N33" s="31" t="str">
        <f t="shared" ca="1" si="2"/>
        <v/>
      </c>
      <c r="O33" s="32" t="str">
        <f t="shared" ca="1" si="2"/>
        <v/>
      </c>
      <c r="P33" s="30" t="str">
        <f t="shared" ca="1" si="2"/>
        <v/>
      </c>
      <c r="Q33" s="31" t="str">
        <f t="shared" ca="1" si="2"/>
        <v/>
      </c>
      <c r="R33" s="32" t="str">
        <f t="shared" ca="1" si="2"/>
        <v/>
      </c>
      <c r="S33" s="30" t="str">
        <f t="shared" ca="1" si="2"/>
        <v/>
      </c>
      <c r="T33" s="31" t="str">
        <f t="shared" ca="1" si="2"/>
        <v/>
      </c>
    </row>
    <row r="34" spans="2:20">
      <c r="B34" s="1" t="s">
        <v>7</v>
      </c>
      <c r="C34" s="32" t="str">
        <f t="shared" ca="1" si="2"/>
        <v/>
      </c>
      <c r="D34" s="30" t="str">
        <f t="shared" ca="1" si="2"/>
        <v/>
      </c>
      <c r="E34" s="31" t="str">
        <f t="shared" ca="1" si="2"/>
        <v/>
      </c>
      <c r="F34" s="32" t="str">
        <f t="shared" ca="1" si="2"/>
        <v/>
      </c>
      <c r="G34" s="30" t="str">
        <f t="shared" ca="1" si="2"/>
        <v/>
      </c>
      <c r="H34" s="31" t="str">
        <f t="shared" ca="1" si="2"/>
        <v/>
      </c>
      <c r="I34" s="32" t="str">
        <f t="shared" ca="1" si="2"/>
        <v/>
      </c>
      <c r="J34" s="30" t="str">
        <f t="shared" ca="1" si="2"/>
        <v/>
      </c>
      <c r="K34" s="31" t="str">
        <f t="shared" ca="1" si="2"/>
        <v/>
      </c>
      <c r="L34" s="32" t="str">
        <f t="shared" ca="1" si="2"/>
        <v/>
      </c>
      <c r="M34" s="30" t="str">
        <f t="shared" ca="1" si="2"/>
        <v/>
      </c>
      <c r="N34" s="31" t="str">
        <f t="shared" ca="1" si="2"/>
        <v/>
      </c>
      <c r="O34" s="32" t="str">
        <f t="shared" ca="1" si="2"/>
        <v/>
      </c>
      <c r="P34" s="30" t="str">
        <f t="shared" ca="1" si="2"/>
        <v/>
      </c>
      <c r="Q34" s="31" t="str">
        <f t="shared" ca="1" si="2"/>
        <v/>
      </c>
      <c r="R34" s="32" t="str">
        <f t="shared" ca="1" si="2"/>
        <v/>
      </c>
      <c r="S34" s="30" t="str">
        <f t="shared" ca="1" si="2"/>
        <v/>
      </c>
      <c r="T34" s="31" t="str">
        <f t="shared" ca="1" si="2"/>
        <v/>
      </c>
    </row>
    <row r="35" spans="2:20">
      <c r="B35" s="1" t="s">
        <v>8</v>
      </c>
      <c r="C35" s="32" t="str">
        <f t="shared" ca="1" si="2"/>
        <v/>
      </c>
      <c r="D35" s="30" t="str">
        <f t="shared" ca="1" si="2"/>
        <v/>
      </c>
      <c r="E35" s="31" t="str">
        <f t="shared" ca="1" si="2"/>
        <v/>
      </c>
      <c r="F35" s="32" t="str">
        <f t="shared" ca="1" si="2"/>
        <v/>
      </c>
      <c r="G35" s="30" t="str">
        <f t="shared" ca="1" si="2"/>
        <v/>
      </c>
      <c r="H35" s="31" t="str">
        <f t="shared" ca="1" si="2"/>
        <v/>
      </c>
      <c r="I35" s="32" t="str">
        <f t="shared" ca="1" si="2"/>
        <v/>
      </c>
      <c r="J35" s="30" t="str">
        <f t="shared" ca="1" si="2"/>
        <v/>
      </c>
      <c r="K35" s="31" t="str">
        <f t="shared" ca="1" si="2"/>
        <v/>
      </c>
      <c r="L35" s="32" t="str">
        <f t="shared" ca="1" si="2"/>
        <v/>
      </c>
      <c r="M35" s="30" t="str">
        <f t="shared" ca="1" si="2"/>
        <v/>
      </c>
      <c r="N35" s="31" t="str">
        <f t="shared" ca="1" si="2"/>
        <v/>
      </c>
      <c r="O35" s="32" t="str">
        <f t="shared" ca="1" si="2"/>
        <v/>
      </c>
      <c r="P35" s="30" t="str">
        <f t="shared" ca="1" si="2"/>
        <v/>
      </c>
      <c r="Q35" s="31" t="str">
        <f t="shared" ca="1" si="2"/>
        <v/>
      </c>
      <c r="R35" s="32" t="str">
        <f t="shared" ca="1" si="2"/>
        <v/>
      </c>
      <c r="S35" s="30" t="str">
        <f t="shared" ca="1" si="2"/>
        <v/>
      </c>
      <c r="T35" s="31" t="str">
        <f t="shared" ca="1" si="2"/>
        <v/>
      </c>
    </row>
    <row r="36" spans="2:20">
      <c r="B36" s="1" t="s">
        <v>9</v>
      </c>
      <c r="C36" s="32" t="str">
        <f t="shared" ca="1" si="2"/>
        <v/>
      </c>
      <c r="D36" s="30" t="str">
        <f t="shared" ca="1" si="2"/>
        <v/>
      </c>
      <c r="E36" s="31" t="str">
        <f t="shared" ca="1" si="2"/>
        <v/>
      </c>
      <c r="F36" s="32" t="str">
        <f t="shared" ca="1" si="2"/>
        <v/>
      </c>
      <c r="G36" s="30" t="str">
        <f t="shared" ca="1" si="2"/>
        <v/>
      </c>
      <c r="H36" s="31" t="str">
        <f t="shared" ca="1" si="2"/>
        <v/>
      </c>
      <c r="I36" s="32" t="str">
        <f t="shared" ca="1" si="2"/>
        <v/>
      </c>
      <c r="J36" s="30" t="str">
        <f t="shared" ca="1" si="2"/>
        <v/>
      </c>
      <c r="K36" s="31" t="str">
        <f t="shared" ca="1" si="2"/>
        <v/>
      </c>
      <c r="L36" s="32" t="str">
        <f t="shared" ca="1" si="2"/>
        <v/>
      </c>
      <c r="M36" s="30" t="str">
        <f t="shared" ca="1" si="2"/>
        <v/>
      </c>
      <c r="N36" s="31" t="str">
        <f t="shared" ca="1" si="2"/>
        <v/>
      </c>
      <c r="O36" s="32" t="str">
        <f t="shared" ca="1" si="2"/>
        <v/>
      </c>
      <c r="P36" s="30" t="str">
        <f t="shared" ca="1" si="2"/>
        <v/>
      </c>
      <c r="Q36" s="31" t="str">
        <f t="shared" ca="1" si="2"/>
        <v/>
      </c>
      <c r="R36" s="32" t="str">
        <f t="shared" ca="1" si="2"/>
        <v/>
      </c>
      <c r="S36" s="30" t="str">
        <f t="shared" ca="1" si="2"/>
        <v/>
      </c>
      <c r="T36" s="31" t="str">
        <f t="shared" ca="1" si="2"/>
        <v/>
      </c>
    </row>
    <row r="37" spans="2:20">
      <c r="B37" s="1" t="s">
        <v>10</v>
      </c>
      <c r="C37" s="32" t="str">
        <f t="shared" ca="1" si="2"/>
        <v/>
      </c>
      <c r="D37" s="30" t="str">
        <f t="shared" ca="1" si="2"/>
        <v/>
      </c>
      <c r="E37" s="31" t="str">
        <f t="shared" ca="1" si="2"/>
        <v/>
      </c>
      <c r="F37" s="32" t="str">
        <f t="shared" ca="1" si="2"/>
        <v/>
      </c>
      <c r="G37" s="30" t="str">
        <f t="shared" ca="1" si="2"/>
        <v/>
      </c>
      <c r="H37" s="31" t="str">
        <f t="shared" ca="1" si="2"/>
        <v/>
      </c>
      <c r="I37" s="32" t="str">
        <f t="shared" ca="1" si="2"/>
        <v/>
      </c>
      <c r="J37" s="30" t="str">
        <f t="shared" ca="1" si="2"/>
        <v/>
      </c>
      <c r="K37" s="31" t="str">
        <f t="shared" ca="1" si="2"/>
        <v/>
      </c>
      <c r="L37" s="32" t="str">
        <f t="shared" ca="1" si="2"/>
        <v/>
      </c>
      <c r="M37" s="30" t="str">
        <f t="shared" ca="1" si="2"/>
        <v/>
      </c>
      <c r="N37" s="31" t="str">
        <f t="shared" ca="1" si="2"/>
        <v/>
      </c>
      <c r="O37" s="32" t="str">
        <f t="shared" ca="1" si="2"/>
        <v/>
      </c>
      <c r="P37" s="30" t="str">
        <f t="shared" ca="1" si="2"/>
        <v/>
      </c>
      <c r="Q37" s="31" t="str">
        <f t="shared" ca="1" si="2"/>
        <v/>
      </c>
      <c r="R37" s="32" t="str">
        <f t="shared" ca="1" si="2"/>
        <v/>
      </c>
      <c r="S37" s="30" t="str">
        <f t="shared" ca="1" si="2"/>
        <v/>
      </c>
      <c r="T37" s="31" t="str">
        <f t="shared" ca="1" si="2"/>
        <v/>
      </c>
    </row>
    <row r="38" spans="2:20">
      <c r="B38" s="1" t="s">
        <v>11</v>
      </c>
      <c r="C38" s="32" t="str">
        <f t="shared" ca="1" si="2"/>
        <v/>
      </c>
      <c r="D38" s="30" t="str">
        <f t="shared" ca="1" si="2"/>
        <v/>
      </c>
      <c r="E38" s="31" t="str">
        <f t="shared" ca="1" si="2"/>
        <v/>
      </c>
      <c r="F38" s="32" t="str">
        <f t="shared" ca="1" si="2"/>
        <v/>
      </c>
      <c r="G38" s="30" t="str">
        <f t="shared" ca="1" si="2"/>
        <v/>
      </c>
      <c r="H38" s="31" t="str">
        <f t="shared" ca="1" si="2"/>
        <v/>
      </c>
      <c r="I38" s="32" t="str">
        <f t="shared" ca="1" si="2"/>
        <v/>
      </c>
      <c r="J38" s="30" t="str">
        <f t="shared" ca="1" si="2"/>
        <v/>
      </c>
      <c r="K38" s="31" t="str">
        <f t="shared" ca="1" si="2"/>
        <v/>
      </c>
      <c r="L38" s="32" t="str">
        <f t="shared" ca="1" si="2"/>
        <v/>
      </c>
      <c r="M38" s="30" t="str">
        <f t="shared" ca="1" si="2"/>
        <v/>
      </c>
      <c r="N38" s="31" t="str">
        <f t="shared" ca="1" si="2"/>
        <v/>
      </c>
      <c r="O38" s="32" t="str">
        <f t="shared" ca="1" si="2"/>
        <v/>
      </c>
      <c r="P38" s="30" t="str">
        <f t="shared" ca="1" si="2"/>
        <v/>
      </c>
      <c r="Q38" s="31" t="str">
        <f t="shared" ca="1" si="2"/>
        <v/>
      </c>
      <c r="R38" s="32" t="str">
        <f t="shared" ca="1" si="2"/>
        <v/>
      </c>
      <c r="S38" s="30" t="str">
        <f t="shared" ca="1" si="2"/>
        <v/>
      </c>
      <c r="T38" s="31" t="str">
        <f t="shared" ca="1" si="2"/>
        <v/>
      </c>
    </row>
    <row r="39" spans="2:20">
      <c r="B39" s="1" t="s">
        <v>12</v>
      </c>
      <c r="C39" s="32" t="str">
        <f t="shared" ca="1" si="2"/>
        <v/>
      </c>
      <c r="D39" s="30" t="str">
        <f t="shared" ca="1" si="2"/>
        <v/>
      </c>
      <c r="E39" s="31" t="str">
        <f t="shared" ca="1" si="2"/>
        <v/>
      </c>
      <c r="F39" s="32" t="str">
        <f t="shared" ca="1" si="2"/>
        <v/>
      </c>
      <c r="G39" s="30" t="str">
        <f t="shared" ca="1" si="2"/>
        <v/>
      </c>
      <c r="H39" s="31" t="str">
        <f t="shared" ca="1" si="2"/>
        <v/>
      </c>
      <c r="I39" s="32" t="str">
        <f t="shared" ca="1" si="2"/>
        <v/>
      </c>
      <c r="J39" s="30" t="str">
        <f t="shared" ca="1" si="2"/>
        <v/>
      </c>
      <c r="K39" s="31" t="str">
        <f t="shared" ca="1" si="2"/>
        <v/>
      </c>
      <c r="L39" s="32" t="str">
        <f t="shared" ca="1" si="2"/>
        <v/>
      </c>
      <c r="M39" s="30" t="str">
        <f t="shared" ca="1" si="2"/>
        <v/>
      </c>
      <c r="N39" s="31" t="str">
        <f t="shared" ca="1" si="2"/>
        <v/>
      </c>
      <c r="O39" s="32" t="str">
        <f t="shared" ca="1" si="2"/>
        <v/>
      </c>
      <c r="P39" s="30" t="str">
        <f t="shared" ca="1" si="2"/>
        <v/>
      </c>
      <c r="Q39" s="31" t="str">
        <f t="shared" ca="1" si="2"/>
        <v/>
      </c>
      <c r="R39" s="32" t="str">
        <f t="shared" ca="1" si="2"/>
        <v/>
      </c>
      <c r="S39" s="30" t="str">
        <f t="shared" ca="1" si="2"/>
        <v/>
      </c>
      <c r="T39" s="31" t="str">
        <f t="shared" ca="1" si="2"/>
        <v/>
      </c>
    </row>
    <row r="41" spans="2:20">
      <c r="B41" s="114" t="s">
        <v>50</v>
      </c>
      <c r="C41" s="114"/>
      <c r="D41" s="114"/>
      <c r="E41" s="114"/>
    </row>
    <row r="42" spans="2:20">
      <c r="B42" s="114" t="s">
        <v>47</v>
      </c>
      <c r="C42" s="114"/>
      <c r="D42">
        <v>10000</v>
      </c>
    </row>
  </sheetData>
  <mergeCells count="22">
    <mergeCell ref="R2:T2"/>
    <mergeCell ref="B18:T18"/>
    <mergeCell ref="B29:T29"/>
    <mergeCell ref="B41:E41"/>
    <mergeCell ref="B42:C42"/>
    <mergeCell ref="C2:E2"/>
    <mergeCell ref="F2:H2"/>
    <mergeCell ref="I2:K2"/>
    <mergeCell ref="L2:N2"/>
    <mergeCell ref="O2:Q2"/>
    <mergeCell ref="R5:T5"/>
    <mergeCell ref="C4:E4"/>
    <mergeCell ref="F4:H4"/>
    <mergeCell ref="I4:K4"/>
    <mergeCell ref="L4:N4"/>
    <mergeCell ref="O4:Q4"/>
    <mergeCell ref="R4:T4"/>
    <mergeCell ref="C5:E5"/>
    <mergeCell ref="F5:H5"/>
    <mergeCell ref="I5:K5"/>
    <mergeCell ref="L5:N5"/>
    <mergeCell ref="O5:Q5"/>
  </mergeCells>
  <conditionalFormatting sqref="C7:E1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4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2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:E3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6">
      <colorScale>
        <cfvo type="min" val="0"/>
        <cfvo type="max" val="0"/>
        <color rgb="FFFF7128"/>
        <color rgb="FFFFEF9C"/>
      </colorScale>
    </cfRule>
  </conditionalFormatting>
  <conditionalFormatting sqref="F19:H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4">
      <colorScale>
        <cfvo type="min" val="0"/>
        <cfvo type="max" val="0"/>
        <color rgb="FFFF7128"/>
        <color rgb="FFFFEF9C"/>
      </colorScale>
    </cfRule>
  </conditionalFormatting>
  <conditionalFormatting sqref="I19:K3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9:N3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9:Q3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9:T3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4">
      <colorScale>
        <cfvo type="min" val="0"/>
        <cfvo type="max" val="0"/>
        <color rgb="FFFF7128"/>
        <color rgb="FFFFEF9C"/>
      </colorScale>
    </cfRule>
  </conditionalFormatting>
  <conditionalFormatting sqref="F30:H3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I30:K3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0:N3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0:Q3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0:T3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:H3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0:K3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0:N3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:Q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0:T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Tabelle14"/>
  <dimension ref="B1:AF42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H8" sqref="AH8"/>
    </sheetView>
  </sheetViews>
  <sheetFormatPr baseColWidth="10" defaultColWidth="10.7109375" defaultRowHeight="15"/>
  <cols>
    <col min="1" max="1" width="1.42578125" customWidth="1"/>
    <col min="3" max="32" width="10" customWidth="1"/>
    <col min="33" max="102" width="7.140625" customWidth="1"/>
  </cols>
  <sheetData>
    <row r="1" spans="2:32" ht="7.5" customHeight="1"/>
    <row r="2" spans="2:32">
      <c r="B2" s="1"/>
      <c r="C2" s="118" t="s">
        <v>13</v>
      </c>
      <c r="D2" s="119"/>
      <c r="E2" s="120"/>
      <c r="F2" s="118" t="s">
        <v>14</v>
      </c>
      <c r="G2" s="119"/>
      <c r="H2" s="120"/>
      <c r="I2" s="118" t="s">
        <v>15</v>
      </c>
      <c r="J2" s="119"/>
      <c r="K2" s="120"/>
      <c r="L2" s="118" t="s">
        <v>16</v>
      </c>
      <c r="M2" s="119"/>
      <c r="N2" s="120"/>
      <c r="O2" s="118" t="s">
        <v>17</v>
      </c>
      <c r="P2" s="119"/>
      <c r="Q2" s="120"/>
      <c r="R2" s="118" t="s">
        <v>18</v>
      </c>
      <c r="S2" s="119"/>
      <c r="T2" s="120"/>
      <c r="U2" s="118" t="s">
        <v>19</v>
      </c>
      <c r="V2" s="119"/>
      <c r="W2" s="120"/>
      <c r="X2" s="118" t="s">
        <v>20</v>
      </c>
      <c r="Y2" s="119"/>
      <c r="Z2" s="120"/>
      <c r="AA2" s="118" t="s">
        <v>21</v>
      </c>
      <c r="AB2" s="119"/>
      <c r="AC2" s="120"/>
      <c r="AD2" s="118" t="s">
        <v>22</v>
      </c>
      <c r="AE2" s="119"/>
      <c r="AF2" s="120"/>
    </row>
    <row r="3" spans="2:32" ht="30" customHeight="1">
      <c r="B3" s="1"/>
      <c r="C3" s="35" t="s">
        <v>39</v>
      </c>
      <c r="D3" s="36" t="s">
        <v>41</v>
      </c>
      <c r="E3" s="37" t="s">
        <v>40</v>
      </c>
      <c r="F3" s="35" t="s">
        <v>39</v>
      </c>
      <c r="G3" s="36" t="s">
        <v>41</v>
      </c>
      <c r="H3" s="37" t="s">
        <v>40</v>
      </c>
      <c r="I3" s="35" t="s">
        <v>39</v>
      </c>
      <c r="J3" s="36" t="s">
        <v>41</v>
      </c>
      <c r="K3" s="37" t="s">
        <v>40</v>
      </c>
      <c r="L3" s="35" t="s">
        <v>39</v>
      </c>
      <c r="M3" s="36" t="s">
        <v>41</v>
      </c>
      <c r="N3" s="37" t="s">
        <v>40</v>
      </c>
      <c r="O3" s="35" t="s">
        <v>39</v>
      </c>
      <c r="P3" s="36" t="s">
        <v>41</v>
      </c>
      <c r="Q3" s="37" t="s">
        <v>40</v>
      </c>
      <c r="R3" s="35" t="s">
        <v>39</v>
      </c>
      <c r="S3" s="36" t="s">
        <v>41</v>
      </c>
      <c r="T3" s="37" t="s">
        <v>40</v>
      </c>
      <c r="U3" s="35" t="s">
        <v>39</v>
      </c>
      <c r="V3" s="36" t="s">
        <v>41</v>
      </c>
      <c r="W3" s="37" t="s">
        <v>40</v>
      </c>
      <c r="X3" s="35" t="s">
        <v>39</v>
      </c>
      <c r="Y3" s="36" t="s">
        <v>41</v>
      </c>
      <c r="Z3" s="37" t="s">
        <v>40</v>
      </c>
      <c r="AA3" s="35" t="s">
        <v>39</v>
      </c>
      <c r="AB3" s="36" t="s">
        <v>41</v>
      </c>
      <c r="AC3" s="37" t="s">
        <v>40</v>
      </c>
      <c r="AD3" s="35" t="s">
        <v>39</v>
      </c>
      <c r="AE3" s="36" t="s">
        <v>41</v>
      </c>
      <c r="AF3" s="37" t="s">
        <v>40</v>
      </c>
    </row>
    <row r="4" spans="2:32">
      <c r="B4" s="1" t="s">
        <v>0</v>
      </c>
      <c r="C4" s="115">
        <f>'1CtP'!C3</f>
        <v>17</v>
      </c>
      <c r="D4" s="116"/>
      <c r="E4" s="117"/>
      <c r="F4" s="115">
        <f>'1CtP'!D3</f>
        <v>50</v>
      </c>
      <c r="G4" s="116"/>
      <c r="H4" s="117"/>
      <c r="I4" s="115">
        <f>'1CtP'!E3</f>
        <v>61</v>
      </c>
      <c r="J4" s="116"/>
      <c r="K4" s="117"/>
      <c r="L4" s="115">
        <f>'1CtP'!F3</f>
        <v>97</v>
      </c>
      <c r="M4" s="116"/>
      <c r="N4" s="117"/>
      <c r="O4" s="115">
        <f>'1CtP'!G3</f>
        <v>65</v>
      </c>
      <c r="P4" s="116"/>
      <c r="Q4" s="117"/>
      <c r="R4" s="115">
        <f>'1CtP'!H3</f>
        <v>346</v>
      </c>
      <c r="S4" s="116"/>
      <c r="T4" s="117"/>
      <c r="U4" s="115">
        <f>'1CtP'!I3</f>
        <v>1611</v>
      </c>
      <c r="V4" s="116"/>
      <c r="W4" s="117"/>
      <c r="X4" s="115">
        <f>'1CtP'!J3</f>
        <v>1375</v>
      </c>
      <c r="Y4" s="116"/>
      <c r="Z4" s="117"/>
      <c r="AA4" s="115">
        <f>'1CtP'!K3</f>
        <v>418</v>
      </c>
      <c r="AB4" s="116"/>
      <c r="AC4" s="117"/>
      <c r="AD4" s="115" t="str">
        <f>'1CtP'!L3</f>
        <v>N/A</v>
      </c>
      <c r="AE4" s="116"/>
      <c r="AF4" s="117"/>
    </row>
    <row r="5" spans="2:32">
      <c r="B5" s="1" t="s">
        <v>45</v>
      </c>
      <c r="C5" s="115">
        <f>MAX('4CtP RR'!C5:C15)</f>
        <v>17</v>
      </c>
      <c r="D5" s="116"/>
      <c r="E5" s="117"/>
      <c r="F5" s="115">
        <f>MAX('4CtP RR'!D5:D15)</f>
        <v>46</v>
      </c>
      <c r="G5" s="116"/>
      <c r="H5" s="117"/>
      <c r="I5" s="115">
        <f>MAX('4CtP RR'!E5:E15)</f>
        <v>51</v>
      </c>
      <c r="J5" s="116"/>
      <c r="K5" s="117"/>
      <c r="L5" s="115">
        <f>MAX('4CtP RR'!F5:F15)</f>
        <v>86</v>
      </c>
      <c r="M5" s="116"/>
      <c r="N5" s="117"/>
      <c r="O5" s="115">
        <f>MAX('4CtP RR'!G5:G15)</f>
        <v>65</v>
      </c>
      <c r="P5" s="116"/>
      <c r="Q5" s="117"/>
      <c r="R5" s="115">
        <f>MAX('4CtP RR'!H5:H15)</f>
        <v>284</v>
      </c>
      <c r="S5" s="116"/>
      <c r="T5" s="117"/>
      <c r="U5" s="115">
        <f>MAX('4CtP RR'!I5:I15)</f>
        <v>1374</v>
      </c>
      <c r="V5" s="116"/>
      <c r="W5" s="117"/>
      <c r="X5" s="115">
        <f>MAX('4CtP RR'!J5:J15)</f>
        <v>1230</v>
      </c>
      <c r="Y5" s="116"/>
      <c r="Z5" s="117"/>
      <c r="AA5" s="115">
        <f>MAX('4CtP RR'!K5:K15)</f>
        <v>385</v>
      </c>
      <c r="AB5" s="116"/>
      <c r="AC5" s="117"/>
      <c r="AD5" s="115">
        <f>MAX('4CtP RR'!L5:L15)</f>
        <v>1369</v>
      </c>
      <c r="AE5" s="116"/>
      <c r="AF5" s="117"/>
    </row>
    <row r="6" spans="2:32">
      <c r="B6" s="1" t="s">
        <v>70</v>
      </c>
      <c r="C6" s="10">
        <f>MAX('5CtP RR SO'!C6:C16)</f>
        <v>17</v>
      </c>
      <c r="D6" s="4">
        <f>MAX('5CtP RR SO'!D6:D16)</f>
        <v>17</v>
      </c>
      <c r="E6" s="5">
        <f>MAX('5CtP RR SO'!E6:E16)</f>
        <v>17</v>
      </c>
      <c r="F6" s="10">
        <f>MAX('5CtP RR SO'!F6:F16)</f>
        <v>46</v>
      </c>
      <c r="G6" s="4">
        <f>MAX('5CtP RR SO'!G6:G16)</f>
        <v>46</v>
      </c>
      <c r="H6" s="5">
        <f>MAX('5CtP RR SO'!H6:H16)</f>
        <v>46</v>
      </c>
      <c r="I6" s="10">
        <f>MAX('5CtP RR SO'!I6:I16)</f>
        <v>51</v>
      </c>
      <c r="J6" s="4">
        <f>MAX('5CtP RR SO'!J6:J16)</f>
        <v>51</v>
      </c>
      <c r="K6" s="5">
        <f>MAX('5CtP RR SO'!K6:K16)</f>
        <v>51</v>
      </c>
      <c r="L6" s="10">
        <f>MAX('5CtP RR SO'!L6:L16)</f>
        <v>85</v>
      </c>
      <c r="M6" s="4">
        <f>MAX('5CtP RR SO'!M6:M16)</f>
        <v>88</v>
      </c>
      <c r="N6" s="5">
        <f>MAX('5CtP RR SO'!N6:N16)</f>
        <v>89</v>
      </c>
      <c r="O6" s="10">
        <f>MAX('5CtP RR SO'!O6:O16)</f>
        <v>65</v>
      </c>
      <c r="P6" s="4">
        <f>MAX('5CtP RR SO'!P6:P16)</f>
        <v>65</v>
      </c>
      <c r="Q6" s="5">
        <f>MAX('5CtP RR SO'!Q6:Q16)</f>
        <v>65</v>
      </c>
      <c r="R6" s="10">
        <f>MAX('5CtP RR SO'!R6:R16)</f>
        <v>290</v>
      </c>
      <c r="S6" s="4">
        <f>MAX('5CtP RR SO'!S6:S16)</f>
        <v>290</v>
      </c>
      <c r="T6" s="5">
        <f>MAX('5CtP RR SO'!T6:T16)</f>
        <v>293</v>
      </c>
      <c r="U6" s="10">
        <f>MAX('5CtP RR SO'!U6:U16)</f>
        <v>1373</v>
      </c>
      <c r="V6" s="4">
        <f>MAX('5CtP RR SO'!V6:V16)</f>
        <v>1372</v>
      </c>
      <c r="W6" s="5">
        <f>MAX('5CtP RR SO'!W6:W16)</f>
        <v>1395</v>
      </c>
      <c r="X6" s="10">
        <f>MAX('5CtP RR SO'!X6:X16)</f>
        <v>1208</v>
      </c>
      <c r="Y6" s="4">
        <f>MAX('5CtP RR SO'!Y6:Y16)</f>
        <v>1206</v>
      </c>
      <c r="Z6" s="5">
        <f>MAX('5CtP RR SO'!Z6:Z16)</f>
        <v>1237</v>
      </c>
      <c r="AA6" s="10">
        <f>MAX('5CtP RR SO'!AA6:AA16)</f>
        <v>384</v>
      </c>
      <c r="AB6" s="4">
        <f>MAX('5CtP RR SO'!AB6:AB16)</f>
        <v>385</v>
      </c>
      <c r="AC6" s="5">
        <f>MAX('5CtP RR SO'!AC6:AC16)</f>
        <v>388</v>
      </c>
      <c r="AD6" s="10">
        <f>MAX('5CtP RR SO'!AD6:AD16)</f>
        <v>1382</v>
      </c>
      <c r="AE6" s="4">
        <f>MAX('5CtP RR SO'!AE6:AE16)</f>
        <v>1377</v>
      </c>
      <c r="AF6" s="5">
        <f>MAX('5CtP RR SO'!AF6:AF16)</f>
        <v>1399</v>
      </c>
    </row>
    <row r="7" spans="2:32">
      <c r="B7" s="1" t="s">
        <v>3</v>
      </c>
      <c r="C7" s="10">
        <v>17</v>
      </c>
      <c r="D7" s="4">
        <v>17</v>
      </c>
      <c r="E7" s="5">
        <v>17</v>
      </c>
      <c r="F7" s="10">
        <v>43</v>
      </c>
      <c r="G7" s="4">
        <v>46</v>
      </c>
      <c r="H7" s="5">
        <v>46</v>
      </c>
      <c r="I7" s="10">
        <v>52</v>
      </c>
      <c r="J7" s="4">
        <v>52</v>
      </c>
      <c r="K7" s="5">
        <v>51</v>
      </c>
      <c r="L7" s="10">
        <v>85</v>
      </c>
      <c r="M7" s="4">
        <v>84</v>
      </c>
      <c r="N7" s="5">
        <v>89</v>
      </c>
      <c r="O7" s="10">
        <v>63</v>
      </c>
      <c r="P7" s="4">
        <v>62</v>
      </c>
      <c r="Q7" s="5">
        <v>61</v>
      </c>
      <c r="R7" s="10">
        <v>275</v>
      </c>
      <c r="S7" s="4">
        <v>274</v>
      </c>
      <c r="T7" s="5">
        <v>284</v>
      </c>
      <c r="U7" s="10">
        <v>1385</v>
      </c>
      <c r="V7" s="4">
        <v>1371</v>
      </c>
      <c r="W7" s="5">
        <v>1400</v>
      </c>
      <c r="X7" s="10">
        <v>1188</v>
      </c>
      <c r="Y7" s="4">
        <v>1170</v>
      </c>
      <c r="Z7" s="5">
        <v>1240</v>
      </c>
      <c r="AA7" s="10">
        <v>377</v>
      </c>
      <c r="AB7" s="4">
        <v>376</v>
      </c>
      <c r="AC7" s="5">
        <v>381</v>
      </c>
      <c r="AD7" s="10">
        <v>1249</v>
      </c>
      <c r="AE7" s="4">
        <v>1241</v>
      </c>
      <c r="AF7" s="5">
        <v>1258</v>
      </c>
    </row>
    <row r="8" spans="2:32">
      <c r="B8" s="1" t="s">
        <v>4</v>
      </c>
      <c r="C8" s="10">
        <v>17</v>
      </c>
      <c r="D8" s="4">
        <v>16</v>
      </c>
      <c r="E8" s="5">
        <v>16</v>
      </c>
      <c r="F8" s="10">
        <v>44</v>
      </c>
      <c r="G8" s="4">
        <v>43</v>
      </c>
      <c r="H8" s="5">
        <v>46</v>
      </c>
      <c r="I8" s="10">
        <v>52</v>
      </c>
      <c r="J8" s="4">
        <v>52</v>
      </c>
      <c r="K8" s="5">
        <v>51</v>
      </c>
      <c r="L8" s="10">
        <v>84</v>
      </c>
      <c r="M8" s="4">
        <v>84</v>
      </c>
      <c r="N8" s="5">
        <v>85</v>
      </c>
      <c r="O8" s="10">
        <v>63</v>
      </c>
      <c r="P8" s="4">
        <v>63</v>
      </c>
      <c r="Q8" s="5">
        <v>64</v>
      </c>
      <c r="R8" s="10">
        <v>281</v>
      </c>
      <c r="S8" s="4">
        <v>288</v>
      </c>
      <c r="T8" s="5">
        <v>292</v>
      </c>
      <c r="U8" s="10">
        <v>1364</v>
      </c>
      <c r="V8" s="4">
        <v>1351</v>
      </c>
      <c r="W8" s="5">
        <v>1398</v>
      </c>
      <c r="X8" s="10">
        <v>1191</v>
      </c>
      <c r="Y8" s="4">
        <v>1178</v>
      </c>
      <c r="Z8" s="5">
        <v>1236</v>
      </c>
      <c r="AA8" s="10">
        <v>387</v>
      </c>
      <c r="AB8" s="4">
        <v>385</v>
      </c>
      <c r="AC8" s="5">
        <v>389</v>
      </c>
      <c r="AD8" s="10">
        <v>1304</v>
      </c>
      <c r="AE8" s="4">
        <v>1299</v>
      </c>
      <c r="AF8" s="5">
        <v>1311</v>
      </c>
    </row>
    <row r="9" spans="2:32">
      <c r="B9" s="1" t="s">
        <v>5</v>
      </c>
      <c r="C9" s="10">
        <v>17</v>
      </c>
      <c r="D9" s="4">
        <v>16</v>
      </c>
      <c r="E9" s="5">
        <v>16</v>
      </c>
      <c r="F9" s="10">
        <v>43</v>
      </c>
      <c r="G9" s="4">
        <v>43</v>
      </c>
      <c r="H9" s="5">
        <v>44</v>
      </c>
      <c r="I9" s="10">
        <v>52</v>
      </c>
      <c r="J9" s="4">
        <v>52</v>
      </c>
      <c r="K9" s="5">
        <v>51</v>
      </c>
      <c r="L9" s="10">
        <v>85</v>
      </c>
      <c r="M9" s="4">
        <v>84</v>
      </c>
      <c r="N9" s="5">
        <v>84</v>
      </c>
      <c r="O9" s="10">
        <v>64</v>
      </c>
      <c r="P9" s="4">
        <v>64</v>
      </c>
      <c r="Q9" s="5">
        <v>64</v>
      </c>
      <c r="R9" s="10">
        <v>282</v>
      </c>
      <c r="S9" s="4">
        <v>281</v>
      </c>
      <c r="T9" s="5">
        <v>291</v>
      </c>
      <c r="U9" s="10">
        <v>1359</v>
      </c>
      <c r="V9" s="4">
        <v>1347</v>
      </c>
      <c r="W9" s="5">
        <v>1374</v>
      </c>
      <c r="X9" s="10">
        <v>1192</v>
      </c>
      <c r="Y9" s="4">
        <v>1194</v>
      </c>
      <c r="Z9" s="5">
        <v>1233</v>
      </c>
      <c r="AA9" s="10">
        <v>387</v>
      </c>
      <c r="AB9" s="4">
        <v>383</v>
      </c>
      <c r="AC9" s="5">
        <v>385</v>
      </c>
      <c r="AD9" s="10">
        <v>1327</v>
      </c>
      <c r="AE9" s="4">
        <v>1317</v>
      </c>
      <c r="AF9" s="5">
        <v>1352</v>
      </c>
    </row>
    <row r="10" spans="2:32">
      <c r="B10" s="1" t="s">
        <v>6</v>
      </c>
      <c r="C10" s="10">
        <v>17</v>
      </c>
      <c r="D10" s="4">
        <v>16</v>
      </c>
      <c r="E10" s="5">
        <v>16</v>
      </c>
      <c r="F10" s="10">
        <v>42</v>
      </c>
      <c r="G10" s="4">
        <v>42</v>
      </c>
      <c r="H10" s="5">
        <v>42</v>
      </c>
      <c r="I10" s="10">
        <v>52</v>
      </c>
      <c r="J10" s="4">
        <v>52</v>
      </c>
      <c r="K10" s="5">
        <v>51</v>
      </c>
      <c r="L10" s="10">
        <v>83</v>
      </c>
      <c r="M10" s="4">
        <v>83</v>
      </c>
      <c r="N10" s="5">
        <v>86</v>
      </c>
      <c r="O10" s="10">
        <v>64</v>
      </c>
      <c r="P10" s="4">
        <v>64</v>
      </c>
      <c r="Q10" s="5">
        <v>65</v>
      </c>
      <c r="R10" s="10">
        <v>282</v>
      </c>
      <c r="S10" s="4">
        <v>289</v>
      </c>
      <c r="T10" s="5">
        <v>289</v>
      </c>
      <c r="U10" s="10">
        <v>1342</v>
      </c>
      <c r="V10" s="4">
        <v>1328</v>
      </c>
      <c r="W10" s="5">
        <v>1389</v>
      </c>
      <c r="X10" s="10">
        <v>1192</v>
      </c>
      <c r="Y10" s="4">
        <v>1174</v>
      </c>
      <c r="Z10" s="5">
        <v>1232</v>
      </c>
      <c r="AA10" s="10">
        <v>389</v>
      </c>
      <c r="AB10" s="4">
        <v>384</v>
      </c>
      <c r="AC10" s="5">
        <v>385</v>
      </c>
      <c r="AD10" s="10">
        <v>1355</v>
      </c>
      <c r="AE10" s="4">
        <v>1344</v>
      </c>
      <c r="AF10" s="5">
        <v>1375</v>
      </c>
    </row>
    <row r="11" spans="2:32">
      <c r="B11" s="1" t="s">
        <v>7</v>
      </c>
      <c r="C11" s="10">
        <v>17</v>
      </c>
      <c r="D11" s="4">
        <v>17</v>
      </c>
      <c r="E11" s="5">
        <v>17</v>
      </c>
      <c r="F11" s="10">
        <v>40</v>
      </c>
      <c r="G11" s="4">
        <v>41</v>
      </c>
      <c r="H11" s="5">
        <v>43</v>
      </c>
      <c r="I11" s="10">
        <v>52</v>
      </c>
      <c r="J11" s="4">
        <v>52</v>
      </c>
      <c r="K11" s="5">
        <v>51</v>
      </c>
      <c r="L11" s="10">
        <v>82</v>
      </c>
      <c r="M11" s="4">
        <v>82</v>
      </c>
      <c r="N11" s="5">
        <v>86</v>
      </c>
      <c r="O11" s="10">
        <v>65</v>
      </c>
      <c r="P11" s="4">
        <v>65</v>
      </c>
      <c r="Q11" s="5">
        <v>65</v>
      </c>
      <c r="R11" s="10">
        <v>294</v>
      </c>
      <c r="S11" s="4">
        <v>284</v>
      </c>
      <c r="T11" s="5">
        <v>291</v>
      </c>
      <c r="U11" s="10">
        <v>1348</v>
      </c>
      <c r="V11" s="4">
        <v>1342</v>
      </c>
      <c r="W11" s="5">
        <v>1368</v>
      </c>
      <c r="X11" s="10">
        <v>1187</v>
      </c>
      <c r="Y11" s="4">
        <v>1192</v>
      </c>
      <c r="Z11" s="5">
        <v>1236</v>
      </c>
      <c r="AA11" s="10">
        <v>383</v>
      </c>
      <c r="AB11" s="4">
        <v>378</v>
      </c>
      <c r="AC11" s="5">
        <v>385</v>
      </c>
      <c r="AD11" s="10">
        <v>1357</v>
      </c>
      <c r="AE11" s="4">
        <v>1366</v>
      </c>
      <c r="AF11" s="5">
        <v>1386</v>
      </c>
    </row>
    <row r="12" spans="2:32">
      <c r="B12" s="1" t="s">
        <v>8</v>
      </c>
      <c r="C12" s="10">
        <v>17</v>
      </c>
      <c r="D12" s="4">
        <v>17</v>
      </c>
      <c r="E12" s="5">
        <v>16</v>
      </c>
      <c r="F12" s="10">
        <v>41</v>
      </c>
      <c r="G12" s="4">
        <v>41</v>
      </c>
      <c r="H12" s="5">
        <v>42</v>
      </c>
      <c r="I12" s="10">
        <v>52</v>
      </c>
      <c r="J12" s="4">
        <v>52</v>
      </c>
      <c r="K12" s="5">
        <v>51</v>
      </c>
      <c r="L12" s="10">
        <v>84</v>
      </c>
      <c r="M12" s="4">
        <v>84</v>
      </c>
      <c r="N12" s="5">
        <v>86</v>
      </c>
      <c r="O12" s="10">
        <v>65</v>
      </c>
      <c r="P12" s="4">
        <v>65</v>
      </c>
      <c r="Q12" s="5">
        <v>65</v>
      </c>
      <c r="R12" s="10">
        <v>285</v>
      </c>
      <c r="S12" s="4">
        <v>286</v>
      </c>
      <c r="T12" s="5">
        <v>292</v>
      </c>
      <c r="U12" s="10">
        <v>1356</v>
      </c>
      <c r="V12" s="4">
        <v>1335</v>
      </c>
      <c r="W12" s="5">
        <v>1380</v>
      </c>
      <c r="X12" s="10">
        <v>1196</v>
      </c>
      <c r="Y12" s="4">
        <v>1201</v>
      </c>
      <c r="Z12" s="5">
        <v>1239</v>
      </c>
      <c r="AA12" s="10">
        <v>384</v>
      </c>
      <c r="AB12" s="4">
        <v>378</v>
      </c>
      <c r="AC12" s="5">
        <v>385</v>
      </c>
      <c r="AD12" s="10">
        <v>1368</v>
      </c>
      <c r="AE12" s="4">
        <v>1362</v>
      </c>
      <c r="AF12" s="5">
        <v>1401</v>
      </c>
    </row>
    <row r="13" spans="2:32">
      <c r="B13" s="1" t="s">
        <v>9</v>
      </c>
      <c r="C13" s="10">
        <v>17</v>
      </c>
      <c r="D13" s="4">
        <v>17</v>
      </c>
      <c r="E13" s="5">
        <v>16</v>
      </c>
      <c r="F13" s="10">
        <v>41</v>
      </c>
      <c r="G13" s="4">
        <v>40</v>
      </c>
      <c r="H13" s="5">
        <v>41</v>
      </c>
      <c r="I13" s="10">
        <v>52</v>
      </c>
      <c r="J13" s="4">
        <v>52</v>
      </c>
      <c r="K13" s="5">
        <v>51</v>
      </c>
      <c r="L13" s="10">
        <v>81</v>
      </c>
      <c r="M13" s="4">
        <v>82</v>
      </c>
      <c r="N13" s="5">
        <v>83</v>
      </c>
      <c r="O13" s="10">
        <v>65</v>
      </c>
      <c r="P13" s="4">
        <v>65</v>
      </c>
      <c r="Q13" s="5">
        <v>65</v>
      </c>
      <c r="R13" s="10">
        <v>283</v>
      </c>
      <c r="S13" s="4">
        <v>284</v>
      </c>
      <c r="T13" s="5">
        <v>287</v>
      </c>
      <c r="U13" s="10">
        <v>1322</v>
      </c>
      <c r="V13" s="4">
        <v>1328</v>
      </c>
      <c r="W13" s="5">
        <v>1374</v>
      </c>
      <c r="X13" s="10">
        <v>1202</v>
      </c>
      <c r="Y13" s="4">
        <v>1205</v>
      </c>
      <c r="Z13" s="5">
        <v>1242</v>
      </c>
      <c r="AA13" s="10">
        <v>383</v>
      </c>
      <c r="AB13" s="4">
        <v>372</v>
      </c>
      <c r="AC13" s="5">
        <v>379</v>
      </c>
      <c r="AD13" s="10">
        <v>1368</v>
      </c>
      <c r="AE13" s="4">
        <v>1374</v>
      </c>
      <c r="AF13" s="5">
        <v>1413</v>
      </c>
    </row>
    <row r="14" spans="2:32">
      <c r="B14" s="1" t="s">
        <v>10</v>
      </c>
      <c r="C14" s="10">
        <v>17</v>
      </c>
      <c r="D14" s="4">
        <v>17</v>
      </c>
      <c r="E14" s="5">
        <v>15</v>
      </c>
      <c r="F14" s="10">
        <v>41</v>
      </c>
      <c r="G14" s="4">
        <v>40</v>
      </c>
      <c r="H14" s="5">
        <v>41</v>
      </c>
      <c r="I14" s="10">
        <v>52</v>
      </c>
      <c r="J14" s="4">
        <v>52</v>
      </c>
      <c r="K14" s="5">
        <v>51</v>
      </c>
      <c r="L14" s="10">
        <v>80</v>
      </c>
      <c r="M14" s="4">
        <v>83</v>
      </c>
      <c r="N14" s="5">
        <v>82</v>
      </c>
      <c r="O14" s="10">
        <v>65</v>
      </c>
      <c r="P14" s="4">
        <v>65</v>
      </c>
      <c r="Q14" s="5">
        <v>65</v>
      </c>
      <c r="R14" s="10">
        <v>276</v>
      </c>
      <c r="S14" s="4">
        <v>280</v>
      </c>
      <c r="T14" s="5">
        <v>279</v>
      </c>
      <c r="U14" s="10">
        <v>1343</v>
      </c>
      <c r="V14" s="4">
        <v>1331</v>
      </c>
      <c r="W14" s="5">
        <v>1382</v>
      </c>
      <c r="X14" s="10">
        <v>1198</v>
      </c>
      <c r="Y14" s="4">
        <v>1201</v>
      </c>
      <c r="Z14" s="5">
        <v>1238</v>
      </c>
      <c r="AA14" s="10">
        <v>385</v>
      </c>
      <c r="AB14" s="4">
        <v>376</v>
      </c>
      <c r="AC14" s="5">
        <v>382</v>
      </c>
      <c r="AD14" s="10">
        <v>1371</v>
      </c>
      <c r="AE14" s="4">
        <v>1378</v>
      </c>
      <c r="AF14" s="5">
        <v>1412</v>
      </c>
    </row>
    <row r="15" spans="2:32">
      <c r="B15" s="1" t="s">
        <v>11</v>
      </c>
      <c r="C15" s="10">
        <v>17</v>
      </c>
      <c r="D15" s="4">
        <v>17</v>
      </c>
      <c r="E15" s="5">
        <v>16</v>
      </c>
      <c r="F15" s="10">
        <v>39</v>
      </c>
      <c r="G15" s="4">
        <v>41</v>
      </c>
      <c r="H15" s="5">
        <v>40</v>
      </c>
      <c r="I15" s="10">
        <v>52</v>
      </c>
      <c r="J15" s="4">
        <v>52</v>
      </c>
      <c r="K15" s="5">
        <v>51</v>
      </c>
      <c r="L15" s="10">
        <v>82</v>
      </c>
      <c r="M15" s="4">
        <v>85</v>
      </c>
      <c r="N15" s="5">
        <v>84</v>
      </c>
      <c r="O15" s="10">
        <v>65</v>
      </c>
      <c r="P15" s="4">
        <v>65</v>
      </c>
      <c r="Q15" s="5">
        <v>65</v>
      </c>
      <c r="R15" s="10">
        <v>273</v>
      </c>
      <c r="S15" s="4">
        <v>281</v>
      </c>
      <c r="T15" s="5">
        <v>279</v>
      </c>
      <c r="U15" s="10">
        <v>1318</v>
      </c>
      <c r="V15" s="4">
        <v>1333</v>
      </c>
      <c r="W15" s="5">
        <v>1362</v>
      </c>
      <c r="X15" s="10">
        <v>1203</v>
      </c>
      <c r="Y15" s="4">
        <v>1199</v>
      </c>
      <c r="Z15" s="5">
        <v>1234</v>
      </c>
      <c r="AA15" s="10">
        <v>381</v>
      </c>
      <c r="AB15" s="4">
        <v>375</v>
      </c>
      <c r="AC15" s="5">
        <v>385</v>
      </c>
      <c r="AD15" s="10">
        <v>1381</v>
      </c>
      <c r="AE15" s="4">
        <v>1373</v>
      </c>
      <c r="AF15" s="5">
        <v>1403</v>
      </c>
    </row>
    <row r="16" spans="2:32" ht="15.75" thickBot="1">
      <c r="B16" s="16" t="s">
        <v>12</v>
      </c>
      <c r="C16" s="10">
        <v>17</v>
      </c>
      <c r="D16" s="4">
        <v>17</v>
      </c>
      <c r="E16" s="5">
        <v>16</v>
      </c>
      <c r="F16" s="17">
        <v>42</v>
      </c>
      <c r="G16" s="18">
        <v>41</v>
      </c>
      <c r="H16" s="19">
        <v>40</v>
      </c>
      <c r="I16" s="10">
        <v>52</v>
      </c>
      <c r="J16" s="4">
        <v>52</v>
      </c>
      <c r="K16" s="5">
        <v>51</v>
      </c>
      <c r="L16" s="17">
        <v>81</v>
      </c>
      <c r="M16" s="18">
        <v>81</v>
      </c>
      <c r="N16" s="19">
        <v>84</v>
      </c>
      <c r="O16" s="10">
        <v>65</v>
      </c>
      <c r="P16" s="4">
        <v>65</v>
      </c>
      <c r="Q16" s="5">
        <v>65</v>
      </c>
      <c r="R16" s="17">
        <v>275</v>
      </c>
      <c r="S16" s="18">
        <v>285</v>
      </c>
      <c r="T16" s="19">
        <v>278</v>
      </c>
      <c r="U16" s="17">
        <v>1327</v>
      </c>
      <c r="V16" s="18">
        <v>1317</v>
      </c>
      <c r="W16" s="19">
        <v>1368</v>
      </c>
      <c r="X16" s="17">
        <v>1206</v>
      </c>
      <c r="Y16" s="18">
        <v>1205</v>
      </c>
      <c r="Z16" s="19">
        <v>1223</v>
      </c>
      <c r="AA16" s="17">
        <v>387</v>
      </c>
      <c r="AB16" s="18">
        <v>378</v>
      </c>
      <c r="AC16" s="19">
        <v>385</v>
      </c>
      <c r="AD16" s="17">
        <v>1360</v>
      </c>
      <c r="AE16" s="18">
        <v>1370</v>
      </c>
      <c r="AF16" s="19">
        <v>1401</v>
      </c>
    </row>
    <row r="17" spans="2:32" ht="15.75" thickTop="1">
      <c r="B17" s="20" t="s">
        <v>43</v>
      </c>
      <c r="C17" s="21">
        <f>AVERAGE(C7:C16)</f>
        <v>17</v>
      </c>
      <c r="D17" s="22">
        <f t="shared" ref="D17:AF17" si="0">AVERAGE(D7:D16)</f>
        <v>16.7</v>
      </c>
      <c r="E17" s="23">
        <f t="shared" si="0"/>
        <v>16.100000000000001</v>
      </c>
      <c r="F17" s="21">
        <f t="shared" si="0"/>
        <v>41.6</v>
      </c>
      <c r="G17" s="22">
        <f t="shared" si="0"/>
        <v>41.8</v>
      </c>
      <c r="H17" s="23">
        <f t="shared" si="0"/>
        <v>42.5</v>
      </c>
      <c r="I17" s="21">
        <f t="shared" si="0"/>
        <v>52</v>
      </c>
      <c r="J17" s="22">
        <f t="shared" si="0"/>
        <v>52</v>
      </c>
      <c r="K17" s="23">
        <f t="shared" si="0"/>
        <v>51</v>
      </c>
      <c r="L17" s="21">
        <f t="shared" si="0"/>
        <v>82.7</v>
      </c>
      <c r="M17" s="22">
        <f t="shared" si="0"/>
        <v>83.2</v>
      </c>
      <c r="N17" s="23">
        <f t="shared" si="0"/>
        <v>84.9</v>
      </c>
      <c r="O17" s="21">
        <f t="shared" si="0"/>
        <v>64.400000000000006</v>
      </c>
      <c r="P17" s="22">
        <f t="shared" si="0"/>
        <v>64.3</v>
      </c>
      <c r="Q17" s="23">
        <f t="shared" si="0"/>
        <v>64.400000000000006</v>
      </c>
      <c r="R17" s="21">
        <f t="shared" si="0"/>
        <v>280.60000000000002</v>
      </c>
      <c r="S17" s="22">
        <f t="shared" si="0"/>
        <v>283.2</v>
      </c>
      <c r="T17" s="23">
        <f t="shared" si="0"/>
        <v>286.2</v>
      </c>
      <c r="U17" s="21">
        <f t="shared" si="0"/>
        <v>1346.4</v>
      </c>
      <c r="V17" s="22">
        <f t="shared" si="0"/>
        <v>1338.3</v>
      </c>
      <c r="W17" s="23">
        <f t="shared" si="0"/>
        <v>1379.5</v>
      </c>
      <c r="X17" s="21">
        <f t="shared" si="0"/>
        <v>1195.5</v>
      </c>
      <c r="Y17" s="22">
        <f t="shared" si="0"/>
        <v>1191.9000000000001</v>
      </c>
      <c r="Z17" s="23">
        <f t="shared" si="0"/>
        <v>1235.3</v>
      </c>
      <c r="AA17" s="21">
        <f t="shared" si="0"/>
        <v>384.3</v>
      </c>
      <c r="AB17" s="22">
        <f t="shared" si="0"/>
        <v>378.5</v>
      </c>
      <c r="AC17" s="23">
        <f t="shared" si="0"/>
        <v>384.1</v>
      </c>
      <c r="AD17" s="21">
        <f t="shared" si="0"/>
        <v>1344</v>
      </c>
      <c r="AE17" s="22">
        <f t="shared" si="0"/>
        <v>1342.4</v>
      </c>
      <c r="AF17" s="23">
        <f t="shared" si="0"/>
        <v>1371.2</v>
      </c>
    </row>
    <row r="18" spans="2:32" ht="21" customHeight="1">
      <c r="B18" s="111" t="s">
        <v>53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3"/>
    </row>
    <row r="19" spans="2:32">
      <c r="B19" s="1" t="s">
        <v>3</v>
      </c>
      <c r="C19" s="10"/>
      <c r="D19" s="4"/>
      <c r="E19" s="5"/>
      <c r="F19" s="10"/>
      <c r="G19" s="4"/>
      <c r="H19" s="5"/>
      <c r="I19" s="10"/>
      <c r="J19" s="4"/>
      <c r="K19" s="5"/>
      <c r="L19" s="10"/>
      <c r="M19" s="4"/>
      <c r="N19" s="5"/>
      <c r="O19" s="10">
        <v>5</v>
      </c>
      <c r="P19" s="4">
        <v>5</v>
      </c>
      <c r="Q19" s="5">
        <v>5</v>
      </c>
      <c r="R19" s="10"/>
      <c r="S19" s="4"/>
      <c r="T19" s="5"/>
      <c r="U19" s="10"/>
      <c r="V19" s="4"/>
      <c r="W19" s="5"/>
      <c r="X19" s="10">
        <v>1</v>
      </c>
      <c r="Y19" s="4"/>
      <c r="Z19" s="5"/>
      <c r="AA19" s="10">
        <v>7</v>
      </c>
      <c r="AB19" s="4">
        <v>7</v>
      </c>
      <c r="AC19" s="5">
        <v>9</v>
      </c>
      <c r="AD19" s="10">
        <v>8</v>
      </c>
      <c r="AE19" s="4">
        <v>5</v>
      </c>
      <c r="AF19" s="5">
        <v>5</v>
      </c>
    </row>
    <row r="20" spans="2:32">
      <c r="B20" s="1" t="s">
        <v>4</v>
      </c>
      <c r="C20" s="10"/>
      <c r="D20" s="4"/>
      <c r="E20" s="5"/>
      <c r="F20" s="10"/>
      <c r="G20" s="4"/>
      <c r="H20" s="5"/>
      <c r="I20" s="10"/>
      <c r="J20" s="4"/>
      <c r="K20" s="5"/>
      <c r="L20" s="10"/>
      <c r="M20" s="4"/>
      <c r="N20" s="5"/>
      <c r="O20" s="10">
        <v>7</v>
      </c>
      <c r="P20" s="4">
        <v>7</v>
      </c>
      <c r="Q20" s="5">
        <v>5</v>
      </c>
      <c r="R20" s="10"/>
      <c r="S20" s="4"/>
      <c r="T20" s="5"/>
      <c r="U20" s="10"/>
      <c r="V20" s="4"/>
      <c r="W20" s="5"/>
      <c r="X20" s="10"/>
      <c r="Y20" s="4"/>
      <c r="Z20" s="5">
        <v>1</v>
      </c>
      <c r="AA20" s="10">
        <v>7</v>
      </c>
      <c r="AB20" s="4">
        <v>7</v>
      </c>
      <c r="AC20" s="5">
        <v>8</v>
      </c>
      <c r="AD20" s="10">
        <v>8</v>
      </c>
      <c r="AE20" s="4">
        <v>7</v>
      </c>
      <c r="AF20" s="5">
        <v>6</v>
      </c>
    </row>
    <row r="21" spans="2:32">
      <c r="B21" s="1" t="s">
        <v>5</v>
      </c>
      <c r="C21" s="10"/>
      <c r="D21" s="4"/>
      <c r="E21" s="5"/>
      <c r="F21" s="10"/>
      <c r="G21" s="4"/>
      <c r="H21" s="5"/>
      <c r="I21" s="10"/>
      <c r="J21" s="4"/>
      <c r="K21" s="5"/>
      <c r="L21" s="10"/>
      <c r="M21" s="4"/>
      <c r="N21" s="5"/>
      <c r="O21" s="10">
        <v>5</v>
      </c>
      <c r="P21" s="4">
        <v>5</v>
      </c>
      <c r="Q21" s="5">
        <v>5</v>
      </c>
      <c r="R21" s="10"/>
      <c r="S21" s="4"/>
      <c r="T21" s="5"/>
      <c r="U21" s="10"/>
      <c r="V21" s="4"/>
      <c r="W21" s="5"/>
      <c r="X21" s="10"/>
      <c r="Y21" s="4"/>
      <c r="Z21" s="5">
        <v>1</v>
      </c>
      <c r="AA21" s="10">
        <v>6</v>
      </c>
      <c r="AB21" s="4">
        <v>7</v>
      </c>
      <c r="AC21" s="5">
        <v>8</v>
      </c>
      <c r="AD21" s="10">
        <v>5</v>
      </c>
      <c r="AE21" s="4">
        <v>6</v>
      </c>
      <c r="AF21" s="5">
        <v>5</v>
      </c>
    </row>
    <row r="22" spans="2:32">
      <c r="B22" s="1" t="s">
        <v>6</v>
      </c>
      <c r="C22" s="10"/>
      <c r="D22" s="4"/>
      <c r="E22" s="5"/>
      <c r="F22" s="10"/>
      <c r="G22" s="4"/>
      <c r="H22" s="5"/>
      <c r="I22" s="10"/>
      <c r="J22" s="4"/>
      <c r="K22" s="5"/>
      <c r="L22" s="10"/>
      <c r="M22" s="4"/>
      <c r="N22" s="5"/>
      <c r="O22" s="10">
        <v>5</v>
      </c>
      <c r="P22" s="4">
        <v>5</v>
      </c>
      <c r="Q22" s="5">
        <v>5</v>
      </c>
      <c r="R22" s="10"/>
      <c r="S22" s="4"/>
      <c r="T22" s="5"/>
      <c r="U22" s="10"/>
      <c r="V22" s="4">
        <v>1</v>
      </c>
      <c r="W22" s="5"/>
      <c r="X22" s="10"/>
      <c r="Y22" s="4"/>
      <c r="Z22" s="5"/>
      <c r="AA22" s="10">
        <v>6</v>
      </c>
      <c r="AB22" s="4">
        <v>6</v>
      </c>
      <c r="AC22" s="5">
        <v>7</v>
      </c>
      <c r="AD22" s="10">
        <v>7</v>
      </c>
      <c r="AE22" s="4">
        <v>4</v>
      </c>
      <c r="AF22" s="5">
        <v>5</v>
      </c>
    </row>
    <row r="23" spans="2:32">
      <c r="B23" s="1" t="s">
        <v>7</v>
      </c>
      <c r="C23" s="10"/>
      <c r="D23" s="4"/>
      <c r="E23" s="5"/>
      <c r="F23" s="10"/>
      <c r="G23" s="4"/>
      <c r="H23" s="5"/>
      <c r="I23" s="10"/>
      <c r="J23" s="4"/>
      <c r="K23" s="5"/>
      <c r="L23" s="10"/>
      <c r="M23" s="4"/>
      <c r="N23" s="5"/>
      <c r="O23" s="10">
        <v>5</v>
      </c>
      <c r="P23" s="4">
        <v>5</v>
      </c>
      <c r="Q23" s="5">
        <v>5</v>
      </c>
      <c r="R23" s="10"/>
      <c r="S23" s="4"/>
      <c r="T23" s="5"/>
      <c r="U23" s="10"/>
      <c r="V23" s="4"/>
      <c r="W23" s="5"/>
      <c r="X23" s="10"/>
      <c r="Y23" s="4"/>
      <c r="Z23" s="5"/>
      <c r="AA23" s="10">
        <v>6</v>
      </c>
      <c r="AB23" s="4">
        <v>6</v>
      </c>
      <c r="AC23" s="5">
        <v>7</v>
      </c>
      <c r="AD23" s="10">
        <v>5</v>
      </c>
      <c r="AE23" s="4">
        <v>6</v>
      </c>
      <c r="AF23" s="5">
        <v>5</v>
      </c>
    </row>
    <row r="24" spans="2:32">
      <c r="B24" s="1" t="s">
        <v>8</v>
      </c>
      <c r="C24" s="10"/>
      <c r="D24" s="4"/>
      <c r="E24" s="5"/>
      <c r="F24" s="10"/>
      <c r="G24" s="4"/>
      <c r="H24" s="5"/>
      <c r="I24" s="10"/>
      <c r="J24" s="4"/>
      <c r="K24" s="5"/>
      <c r="L24" s="10"/>
      <c r="M24" s="4"/>
      <c r="N24" s="5"/>
      <c r="O24" s="10">
        <v>5</v>
      </c>
      <c r="P24" s="4">
        <v>5</v>
      </c>
      <c r="Q24" s="5">
        <v>5</v>
      </c>
      <c r="R24" s="10"/>
      <c r="S24" s="4"/>
      <c r="T24" s="5"/>
      <c r="U24" s="10"/>
      <c r="V24" s="4"/>
      <c r="W24" s="5"/>
      <c r="X24" s="10"/>
      <c r="Y24" s="4"/>
      <c r="Z24" s="5"/>
      <c r="AA24" s="10">
        <v>6</v>
      </c>
      <c r="AB24" s="4">
        <v>5</v>
      </c>
      <c r="AC24" s="5">
        <v>6</v>
      </c>
      <c r="AD24" s="10">
        <v>6</v>
      </c>
      <c r="AE24" s="4">
        <v>4</v>
      </c>
      <c r="AF24" s="5">
        <v>4</v>
      </c>
    </row>
    <row r="25" spans="2:32">
      <c r="B25" s="1" t="s">
        <v>9</v>
      </c>
      <c r="C25" s="10"/>
      <c r="D25" s="4"/>
      <c r="E25" s="5"/>
      <c r="F25" s="10"/>
      <c r="G25" s="4"/>
      <c r="H25" s="5"/>
      <c r="I25" s="10"/>
      <c r="J25" s="4"/>
      <c r="K25" s="5"/>
      <c r="L25" s="10"/>
      <c r="M25" s="4"/>
      <c r="N25" s="5"/>
      <c r="O25" s="10">
        <v>5</v>
      </c>
      <c r="P25" s="4">
        <v>5</v>
      </c>
      <c r="Q25" s="5">
        <v>5</v>
      </c>
      <c r="R25" s="10"/>
      <c r="S25" s="4"/>
      <c r="T25" s="5"/>
      <c r="U25" s="10"/>
      <c r="V25" s="4"/>
      <c r="W25" s="5"/>
      <c r="X25" s="10"/>
      <c r="Y25" s="4"/>
      <c r="Z25" s="5"/>
      <c r="AA25" s="10">
        <v>6</v>
      </c>
      <c r="AB25" s="4">
        <v>5</v>
      </c>
      <c r="AC25" s="5">
        <v>5</v>
      </c>
      <c r="AD25" s="10">
        <v>4</v>
      </c>
      <c r="AE25" s="4">
        <v>4</v>
      </c>
      <c r="AF25" s="5">
        <v>4</v>
      </c>
    </row>
    <row r="26" spans="2:32">
      <c r="B26" s="1" t="s">
        <v>10</v>
      </c>
      <c r="C26" s="10"/>
      <c r="D26" s="4"/>
      <c r="E26" s="5"/>
      <c r="F26" s="10"/>
      <c r="G26" s="4"/>
      <c r="H26" s="5"/>
      <c r="I26" s="10"/>
      <c r="J26" s="4"/>
      <c r="K26" s="5"/>
      <c r="L26" s="10"/>
      <c r="M26" s="4"/>
      <c r="N26" s="5"/>
      <c r="O26" s="10">
        <v>5</v>
      </c>
      <c r="P26" s="4">
        <v>5</v>
      </c>
      <c r="Q26" s="5">
        <v>5</v>
      </c>
      <c r="R26" s="10"/>
      <c r="S26" s="4"/>
      <c r="T26" s="5"/>
      <c r="U26" s="10"/>
      <c r="V26" s="4"/>
      <c r="W26" s="5"/>
      <c r="X26" s="10"/>
      <c r="Y26" s="4"/>
      <c r="Z26" s="5"/>
      <c r="AA26" s="10">
        <v>5</v>
      </c>
      <c r="AB26" s="4">
        <v>5</v>
      </c>
      <c r="AC26" s="5">
        <v>6</v>
      </c>
      <c r="AD26" s="10">
        <v>4</v>
      </c>
      <c r="AE26" s="4">
        <v>4</v>
      </c>
      <c r="AF26" s="5">
        <v>4</v>
      </c>
    </row>
    <row r="27" spans="2:32">
      <c r="B27" s="1" t="s">
        <v>11</v>
      </c>
      <c r="C27" s="10"/>
      <c r="D27" s="4"/>
      <c r="E27" s="5"/>
      <c r="F27" s="10"/>
      <c r="G27" s="4"/>
      <c r="H27" s="5"/>
      <c r="I27" s="10"/>
      <c r="J27" s="4"/>
      <c r="K27" s="5"/>
      <c r="L27" s="10"/>
      <c r="M27" s="4"/>
      <c r="N27" s="5"/>
      <c r="O27" s="10">
        <v>5</v>
      </c>
      <c r="P27" s="4">
        <v>5</v>
      </c>
      <c r="Q27" s="5">
        <v>5</v>
      </c>
      <c r="R27" s="10"/>
      <c r="S27" s="4"/>
      <c r="T27" s="5"/>
      <c r="U27" s="10"/>
      <c r="V27" s="4"/>
      <c r="W27" s="5"/>
      <c r="X27" s="10"/>
      <c r="Y27" s="4"/>
      <c r="Z27" s="5"/>
      <c r="AA27" s="10">
        <v>5</v>
      </c>
      <c r="AB27" s="4">
        <v>5</v>
      </c>
      <c r="AC27" s="5">
        <v>6</v>
      </c>
      <c r="AD27" s="10">
        <v>4</v>
      </c>
      <c r="AE27" s="4">
        <v>2</v>
      </c>
      <c r="AF27" s="5">
        <v>3</v>
      </c>
    </row>
    <row r="28" spans="2:32">
      <c r="B28" s="1" t="s">
        <v>12</v>
      </c>
      <c r="C28" s="10"/>
      <c r="D28" s="4"/>
      <c r="E28" s="5"/>
      <c r="F28" s="10"/>
      <c r="G28" s="4"/>
      <c r="H28" s="5"/>
      <c r="I28" s="10"/>
      <c r="J28" s="4"/>
      <c r="K28" s="5"/>
      <c r="L28" s="10"/>
      <c r="M28" s="4"/>
      <c r="N28" s="5"/>
      <c r="O28" s="10">
        <v>5</v>
      </c>
      <c r="P28" s="4">
        <v>5</v>
      </c>
      <c r="Q28" s="5">
        <v>5</v>
      </c>
      <c r="R28" s="10"/>
      <c r="S28" s="4"/>
      <c r="T28" s="5"/>
      <c r="U28" s="10"/>
      <c r="V28" s="4"/>
      <c r="W28" s="5"/>
      <c r="X28" s="10"/>
      <c r="Y28" s="4"/>
      <c r="Z28" s="5">
        <v>1</v>
      </c>
      <c r="AA28" s="10">
        <v>5</v>
      </c>
      <c r="AB28" s="4">
        <v>5</v>
      </c>
      <c r="AC28" s="5">
        <v>6</v>
      </c>
      <c r="AD28" s="10">
        <v>2</v>
      </c>
      <c r="AE28" s="4">
        <v>2</v>
      </c>
      <c r="AF28" s="5">
        <v>4</v>
      </c>
    </row>
    <row r="29" spans="2:32" ht="21" customHeight="1">
      <c r="B29" s="111" t="s">
        <v>54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3"/>
    </row>
    <row r="30" spans="2:32">
      <c r="B30" s="1" t="s">
        <v>3</v>
      </c>
      <c r="C30" s="24">
        <f ca="1">IF(AND(C7&lt;&gt;"",INDIRECT("Z4S"&amp;(COLUMN()-MOD(COLUMN(),3)),FALSE)&lt;&gt;"N/A"),SUMPRODUCT(2.27^(ROW(INDIRECT(C7-IF(C19&lt;&gt;"",C19,0)&amp;":"&amp;INDIRECT("Z4S"&amp;(COLUMN()-MOD(COLUMN(),3)),FALSE)-IF(C19&lt;&gt;"",C19,0)))/$D$42)),"")</f>
        <v>1062.2329921308499</v>
      </c>
      <c r="D30" s="30">
        <f t="shared" ref="D30:AF30" ca="1" si="1">IF(AND(D7&lt;&gt;"",INDIRECT("Z4S"&amp;(COLUMN()-MOD(COLUMN(),3)),FALSE)&lt;&gt;"N/A"),SUMPRODUCT(2.27^(ROW(INDIRECT(D7-IF(D19&lt;&gt;"",D19,0)&amp;":"&amp;INDIRECT("Z4S"&amp;(COLUMN()-MOD(COLUMN(),3)),FALSE)-IF(D19&lt;&gt;"",D19,0)))/$D$42)),"")</f>
        <v>1062.2329921308499</v>
      </c>
      <c r="E30" s="31">
        <f t="shared" ca="1" si="1"/>
        <v>1062.2329921308499</v>
      </c>
      <c r="F30" s="32">
        <f t="shared" ca="1" si="1"/>
        <v>2276551972.8630366</v>
      </c>
      <c r="G30" s="30">
        <f t="shared" ca="1" si="1"/>
        <v>2060936698.035157</v>
      </c>
      <c r="H30" s="31">
        <f t="shared" ca="1" si="1"/>
        <v>2060936698.035157</v>
      </c>
      <c r="I30" s="32">
        <f t="shared" ca="1" si="1"/>
        <v>211264288923.27478</v>
      </c>
      <c r="J30" s="30">
        <f t="shared" ca="1" si="1"/>
        <v>211264288923.27478</v>
      </c>
      <c r="K30" s="31">
        <f t="shared" ca="1" si="1"/>
        <v>212462847760.57092</v>
      </c>
      <c r="L30" s="32">
        <f t="shared" ca="1" si="1"/>
        <v>5.4757727944259968E+17</v>
      </c>
      <c r="M30" s="30">
        <f t="shared" ca="1" si="1"/>
        <v>5.484748859699904E+17</v>
      </c>
      <c r="N30" s="31">
        <f t="shared" ca="1" si="1"/>
        <v>5.3649215140313613E+17</v>
      </c>
      <c r="O30" s="32">
        <f t="shared" ca="1" si="1"/>
        <v>100895884814.77271</v>
      </c>
      <c r="P30" s="30">
        <f t="shared" ca="1" si="1"/>
        <v>114915527015.0098</v>
      </c>
      <c r="Q30" s="31">
        <f t="shared" ca="1" si="1"/>
        <v>124220690363.59787</v>
      </c>
      <c r="R30" s="32">
        <f t="shared" ca="1" si="1"/>
        <v>1.1635271790503621E+62</v>
      </c>
      <c r="S30" s="30">
        <f t="shared" ca="1" si="1"/>
        <v>1.1635271790504217E+62</v>
      </c>
      <c r="T30" s="31">
        <f t="shared" ca="1" si="1"/>
        <v>1.1635271790434442E+62</v>
      </c>
      <c r="U30" s="32">
        <f t="shared" ca="1" si="1"/>
        <v>1.7870273822378708E+287</v>
      </c>
      <c r="V30" s="30">
        <f t="shared" ca="1" si="1"/>
        <v>1.7870273822378708E+287</v>
      </c>
      <c r="W30" s="31">
        <f t="shared" ca="1" si="1"/>
        <v>1.7870273822378708E+287</v>
      </c>
      <c r="X30" s="32">
        <f t="shared" ca="1" si="1"/>
        <v>1.1562909586021837E+245</v>
      </c>
      <c r="Y30" s="30">
        <f t="shared" ca="1" si="1"/>
        <v>1.7421279897716107E+245</v>
      </c>
      <c r="Z30" s="31">
        <f t="shared" ca="1" si="1"/>
        <v>1.7421279897716107E+245</v>
      </c>
      <c r="AA30" s="32">
        <f t="shared" ca="1" si="1"/>
        <v>4.3312861508670075E+73</v>
      </c>
      <c r="AB30" s="30">
        <f t="shared" ca="1" si="1"/>
        <v>4.3312861994820481E+73</v>
      </c>
      <c r="AC30" s="31">
        <f t="shared" ca="1" si="1"/>
        <v>1.9080553085851126E+73</v>
      </c>
      <c r="AD30" s="32" t="str">
        <f t="shared" ca="1" si="1"/>
        <v/>
      </c>
      <c r="AE30" s="30" t="str">
        <f t="shared" ca="1" si="1"/>
        <v/>
      </c>
      <c r="AF30" s="31" t="str">
        <f t="shared" ca="1" si="1"/>
        <v/>
      </c>
    </row>
    <row r="31" spans="2:32">
      <c r="B31" s="1" t="s">
        <v>4</v>
      </c>
      <c r="C31" s="32">
        <f t="shared" ref="C31:AF39" ca="1" si="2">IF(AND(C8&lt;&gt;"",INDIRECT("Z4S"&amp;(COLUMN()-MOD(COLUMN(),3)),FALSE)&lt;&gt;"N/A"),SUMPRODUCT(2.27^(ROW(INDIRECT(C8-IF(C20&lt;&gt;"",C20,0)&amp;":"&amp;INDIRECT("Z4S"&amp;(COLUMN()-MOD(COLUMN(),3)),FALSE)-IF(C20&lt;&gt;"",C20,0)))/$D$42)),"")</f>
        <v>1062.2329921308499</v>
      </c>
      <c r="D31" s="30">
        <f t="shared" ca="1" si="2"/>
        <v>1767.2617913586839</v>
      </c>
      <c r="E31" s="31">
        <f t="shared" ca="1" si="2"/>
        <v>1767.2617913586839</v>
      </c>
      <c r="F31" s="32">
        <f t="shared" ca="1" si="2"/>
        <v>2231412557.5237012</v>
      </c>
      <c r="G31" s="30">
        <f t="shared" ca="1" si="2"/>
        <v>2276551972.8630366</v>
      </c>
      <c r="H31" s="31">
        <f t="shared" ca="1" si="2"/>
        <v>2060936698.035157</v>
      </c>
      <c r="I31" s="32">
        <f t="shared" ca="1" si="2"/>
        <v>211264288923.27478</v>
      </c>
      <c r="J31" s="30">
        <f t="shared" ca="1" si="2"/>
        <v>211264288923.27478</v>
      </c>
      <c r="K31" s="31">
        <f t="shared" ca="1" si="2"/>
        <v>212462847760.57092</v>
      </c>
      <c r="L31" s="32">
        <f t="shared" ca="1" si="2"/>
        <v>5.484748859699904E+17</v>
      </c>
      <c r="M31" s="30">
        <f t="shared" ca="1" si="2"/>
        <v>5.484748859699904E+17</v>
      </c>
      <c r="N31" s="31">
        <f t="shared" ca="1" si="2"/>
        <v>5.4757727944259968E+17</v>
      </c>
      <c r="O31" s="32">
        <f t="shared" ca="1" si="2"/>
        <v>44447526350.120102</v>
      </c>
      <c r="P31" s="30">
        <f t="shared" ca="1" si="2"/>
        <v>44447526350.120102</v>
      </c>
      <c r="Q31" s="31">
        <f t="shared" ca="1" si="2"/>
        <v>79773164013.477768</v>
      </c>
      <c r="R31" s="32">
        <f t="shared" ca="1" si="2"/>
        <v>1.1635271790484649E+62</v>
      </c>
      <c r="S31" s="30">
        <f t="shared" ca="1" si="2"/>
        <v>1.1635271790139787E+62</v>
      </c>
      <c r="T31" s="31">
        <f t="shared" ca="1" si="2"/>
        <v>1.163527178862146E+62</v>
      </c>
      <c r="U31" s="32">
        <f t="shared" ca="1" si="2"/>
        <v>1.7870273822378708E+287</v>
      </c>
      <c r="V31" s="30">
        <f t="shared" ca="1" si="2"/>
        <v>1.7870273822378708E+287</v>
      </c>
      <c r="W31" s="31">
        <f t="shared" ca="1" si="2"/>
        <v>1.7870273822378708E+287</v>
      </c>
      <c r="X31" s="32">
        <f t="shared" ca="1" si="2"/>
        <v>1.7421279897716107E+245</v>
      </c>
      <c r="Y31" s="30">
        <f t="shared" ca="1" si="2"/>
        <v>1.7421279897716107E+245</v>
      </c>
      <c r="Z31" s="31">
        <f t="shared" ca="1" si="2"/>
        <v>1.1562909586021837E+245</v>
      </c>
      <c r="AA31" s="32">
        <f t="shared" ca="1" si="2"/>
        <v>4.3312775817240933E+73</v>
      </c>
      <c r="AB31" s="30">
        <f t="shared" ca="1" si="2"/>
        <v>4.3312824567961577E+73</v>
      </c>
      <c r="AC31" s="31">
        <f t="shared" ca="1" si="2"/>
        <v>2.8747625549639654E+73</v>
      </c>
      <c r="AD31" s="32" t="str">
        <f t="shared" ca="1" si="2"/>
        <v/>
      </c>
      <c r="AE31" s="30" t="str">
        <f t="shared" ca="1" si="2"/>
        <v/>
      </c>
      <c r="AF31" s="31" t="str">
        <f t="shared" ca="1" si="2"/>
        <v/>
      </c>
    </row>
    <row r="32" spans="2:32">
      <c r="B32" s="1" t="s">
        <v>5</v>
      </c>
      <c r="C32" s="32">
        <f t="shared" ca="1" si="2"/>
        <v>1062.2329921308499</v>
      </c>
      <c r="D32" s="30">
        <f t="shared" ca="1" si="2"/>
        <v>1767.2617913586839</v>
      </c>
      <c r="E32" s="31">
        <f t="shared" ca="1" si="2"/>
        <v>1767.2617913586839</v>
      </c>
      <c r="F32" s="32">
        <f t="shared" ca="1" si="2"/>
        <v>2276551972.8630366</v>
      </c>
      <c r="G32" s="30">
        <f t="shared" ca="1" si="2"/>
        <v>2276551972.8630366</v>
      </c>
      <c r="H32" s="31">
        <f t="shared" ca="1" si="2"/>
        <v>2231412557.5237012</v>
      </c>
      <c r="I32" s="32">
        <f t="shared" ca="1" si="2"/>
        <v>211264288923.27478</v>
      </c>
      <c r="J32" s="30">
        <f t="shared" ca="1" si="2"/>
        <v>211264288923.27478</v>
      </c>
      <c r="K32" s="31">
        <f t="shared" ca="1" si="2"/>
        <v>212462847760.57092</v>
      </c>
      <c r="L32" s="32">
        <f t="shared" ca="1" si="2"/>
        <v>5.4757727944259968E+17</v>
      </c>
      <c r="M32" s="30">
        <f t="shared" ca="1" si="2"/>
        <v>5.484748859699904E+17</v>
      </c>
      <c r="N32" s="31">
        <f t="shared" ca="1" si="2"/>
        <v>5.484748859699904E+17</v>
      </c>
      <c r="O32" s="32">
        <f t="shared" ca="1" si="2"/>
        <v>79773164013.477768</v>
      </c>
      <c r="P32" s="30">
        <f t="shared" ca="1" si="2"/>
        <v>79773164013.477768</v>
      </c>
      <c r="Q32" s="31">
        <f t="shared" ca="1" si="2"/>
        <v>79773164013.477768</v>
      </c>
      <c r="R32" s="32">
        <f t="shared" ca="1" si="2"/>
        <v>1.1635271790474137E+62</v>
      </c>
      <c r="S32" s="30">
        <f t="shared" ca="1" si="2"/>
        <v>1.1635271790484649E+62</v>
      </c>
      <c r="T32" s="31">
        <f t="shared" ca="1" si="2"/>
        <v>1.1635271789254985E+62</v>
      </c>
      <c r="U32" s="32">
        <f t="shared" ca="1" si="2"/>
        <v>1.7870273822378708E+287</v>
      </c>
      <c r="V32" s="30">
        <f t="shared" ca="1" si="2"/>
        <v>1.7870273822378708E+287</v>
      </c>
      <c r="W32" s="31">
        <f t="shared" ca="1" si="2"/>
        <v>1.7870273822378708E+287</v>
      </c>
      <c r="X32" s="32">
        <f t="shared" ca="1" si="2"/>
        <v>1.7421279897716107E+245</v>
      </c>
      <c r="Y32" s="30">
        <f t="shared" ca="1" si="2"/>
        <v>1.7421279897716107E+245</v>
      </c>
      <c r="Z32" s="31">
        <f t="shared" ca="1" si="2"/>
        <v>1.1562909586021837E+245</v>
      </c>
      <c r="AA32" s="32">
        <f t="shared" ca="1" si="2"/>
        <v>6.5257276730014308E+73</v>
      </c>
      <c r="AB32" s="30">
        <f t="shared" ca="1" si="2"/>
        <v>4.3312846044049969E+73</v>
      </c>
      <c r="AC32" s="31">
        <f t="shared" ca="1" si="2"/>
        <v>2.8747731356996136E+73</v>
      </c>
      <c r="AD32" s="32" t="str">
        <f t="shared" ca="1" si="2"/>
        <v/>
      </c>
      <c r="AE32" s="30" t="str">
        <f t="shared" ca="1" si="2"/>
        <v/>
      </c>
      <c r="AF32" s="31" t="str">
        <f t="shared" ca="1" si="2"/>
        <v/>
      </c>
    </row>
    <row r="33" spans="2:32">
      <c r="B33" s="1" t="s">
        <v>6</v>
      </c>
      <c r="C33" s="32">
        <f t="shared" ca="1" si="2"/>
        <v>1062.2329921308499</v>
      </c>
      <c r="D33" s="30">
        <f t="shared" ca="1" si="2"/>
        <v>1767.2617913586839</v>
      </c>
      <c r="E33" s="31">
        <f t="shared" ca="1" si="2"/>
        <v>1767.2617913586839</v>
      </c>
      <c r="F33" s="32">
        <f t="shared" ca="1" si="2"/>
        <v>2306512055.095747</v>
      </c>
      <c r="G33" s="30">
        <f t="shared" ca="1" si="2"/>
        <v>2306512055.095747</v>
      </c>
      <c r="H33" s="31">
        <f t="shared" ca="1" si="2"/>
        <v>2306512055.095747</v>
      </c>
      <c r="I33" s="32">
        <f t="shared" ca="1" si="2"/>
        <v>211264288923.27478</v>
      </c>
      <c r="J33" s="30">
        <f t="shared" ca="1" si="2"/>
        <v>211264288923.27478</v>
      </c>
      <c r="K33" s="31">
        <f t="shared" ca="1" si="2"/>
        <v>212462847760.57092</v>
      </c>
      <c r="L33" s="32">
        <f t="shared" ca="1" si="2"/>
        <v>5.49070648346864E+17</v>
      </c>
      <c r="M33" s="30">
        <f t="shared" ca="1" si="2"/>
        <v>5.49070648346864E+17</v>
      </c>
      <c r="N33" s="31">
        <f t="shared" ca="1" si="2"/>
        <v>5.462248988470967E+17</v>
      </c>
      <c r="O33" s="32">
        <f t="shared" ca="1" si="2"/>
        <v>79773164013.477768</v>
      </c>
      <c r="P33" s="30">
        <f t="shared" ca="1" si="2"/>
        <v>79773164013.477768</v>
      </c>
      <c r="Q33" s="31">
        <f t="shared" ca="1" si="2"/>
        <v>47948576218.939499</v>
      </c>
      <c r="R33" s="32">
        <f t="shared" ca="1" si="2"/>
        <v>1.1635271790474137E+62</v>
      </c>
      <c r="S33" s="30">
        <f t="shared" ca="1" si="2"/>
        <v>1.1635271789954553E+62</v>
      </c>
      <c r="T33" s="31">
        <f t="shared" ca="1" si="2"/>
        <v>1.1635271789954553E+62</v>
      </c>
      <c r="U33" s="32">
        <f t="shared" ca="1" si="2"/>
        <v>1.7870273822378708E+287</v>
      </c>
      <c r="V33" s="30">
        <f t="shared" ca="1" si="2"/>
        <v>1.1860917320587478E+287</v>
      </c>
      <c r="W33" s="31">
        <f t="shared" ca="1" si="2"/>
        <v>1.7870273822378708E+287</v>
      </c>
      <c r="X33" s="32">
        <f t="shared" ca="1" si="2"/>
        <v>1.7421279897716107E+245</v>
      </c>
      <c r="Y33" s="30">
        <f t="shared" ca="1" si="2"/>
        <v>1.7421279897716107E+245</v>
      </c>
      <c r="Z33" s="31">
        <f t="shared" ca="1" si="2"/>
        <v>1.7421279897716107E+245</v>
      </c>
      <c r="AA33" s="32">
        <f t="shared" ca="1" si="2"/>
        <v>6.5257109997681827E+73</v>
      </c>
      <c r="AB33" s="30">
        <f t="shared" ca="1" si="2"/>
        <v>6.5257369628921274E+73</v>
      </c>
      <c r="AC33" s="31">
        <f t="shared" ca="1" si="2"/>
        <v>4.3312824567961577E+73</v>
      </c>
      <c r="AD33" s="32" t="str">
        <f t="shared" ca="1" si="2"/>
        <v/>
      </c>
      <c r="AE33" s="30" t="str">
        <f t="shared" ca="1" si="2"/>
        <v/>
      </c>
      <c r="AF33" s="31" t="str">
        <f t="shared" ca="1" si="2"/>
        <v/>
      </c>
    </row>
    <row r="34" spans="2:32">
      <c r="B34" s="1" t="s">
        <v>7</v>
      </c>
      <c r="C34" s="32">
        <f t="shared" ca="1" si="2"/>
        <v>1062.2329921308499</v>
      </c>
      <c r="D34" s="30">
        <f t="shared" ca="1" si="2"/>
        <v>1062.2329921308499</v>
      </c>
      <c r="E34" s="31">
        <f t="shared" ca="1" si="2"/>
        <v>1062.2329921308499</v>
      </c>
      <c r="F34" s="32">
        <f t="shared" ca="1" si="2"/>
        <v>2339595534.2023754</v>
      </c>
      <c r="G34" s="30">
        <f t="shared" ca="1" si="2"/>
        <v>2326397260.0910492</v>
      </c>
      <c r="H34" s="31">
        <f t="shared" ca="1" si="2"/>
        <v>2276551972.8630366</v>
      </c>
      <c r="I34" s="32">
        <f t="shared" ca="1" si="2"/>
        <v>211264288923.27478</v>
      </c>
      <c r="J34" s="30">
        <f t="shared" ca="1" si="2"/>
        <v>211264288923.27478</v>
      </c>
      <c r="K34" s="31">
        <f t="shared" ca="1" si="2"/>
        <v>212462847760.57092</v>
      </c>
      <c r="L34" s="32">
        <f t="shared" ca="1" si="2"/>
        <v>5.4946606972456922E+17</v>
      </c>
      <c r="M34" s="30">
        <f t="shared" ca="1" si="2"/>
        <v>5.4946606972456922E+17</v>
      </c>
      <c r="N34" s="31">
        <f t="shared" ca="1" si="2"/>
        <v>5.462248988470967E+17</v>
      </c>
      <c r="O34" s="32">
        <f t="shared" ca="1" si="2"/>
        <v>47948576218.939499</v>
      </c>
      <c r="P34" s="30">
        <f t="shared" ca="1" si="2"/>
        <v>47948576218.939499</v>
      </c>
      <c r="Q34" s="31">
        <f t="shared" ca="1" si="2"/>
        <v>47948576218.939499</v>
      </c>
      <c r="R34" s="32">
        <f t="shared" ca="1" si="2"/>
        <v>1.1635271786228866E+62</v>
      </c>
      <c r="S34" s="30">
        <f t="shared" ca="1" si="2"/>
        <v>1.1635271790434442E+62</v>
      </c>
      <c r="T34" s="31">
        <f t="shared" ca="1" si="2"/>
        <v>1.1635271789254985E+62</v>
      </c>
      <c r="U34" s="32">
        <f t="shared" ca="1" si="2"/>
        <v>1.7870273822378708E+287</v>
      </c>
      <c r="V34" s="30">
        <f t="shared" ca="1" si="2"/>
        <v>1.7870273822378708E+287</v>
      </c>
      <c r="W34" s="31">
        <f t="shared" ca="1" si="2"/>
        <v>1.7870273822378708E+287</v>
      </c>
      <c r="X34" s="32">
        <f t="shared" ca="1" si="2"/>
        <v>1.7421279897716107E+245</v>
      </c>
      <c r="Y34" s="30">
        <f t="shared" ca="1" si="2"/>
        <v>1.7421279897716107E+245</v>
      </c>
      <c r="Z34" s="31">
        <f t="shared" ca="1" si="2"/>
        <v>1.7421279897716107E+245</v>
      </c>
      <c r="AA34" s="32">
        <f t="shared" ca="1" si="2"/>
        <v>6.5257382537370796E+73</v>
      </c>
      <c r="AB34" s="30">
        <f t="shared" ca="1" si="2"/>
        <v>6.5257404733608912E+73</v>
      </c>
      <c r="AC34" s="31">
        <f t="shared" ca="1" si="2"/>
        <v>4.3312824567961577E+73</v>
      </c>
      <c r="AD34" s="32" t="str">
        <f t="shared" ca="1" si="2"/>
        <v/>
      </c>
      <c r="AE34" s="30" t="str">
        <f t="shared" ca="1" si="2"/>
        <v/>
      </c>
      <c r="AF34" s="31" t="str">
        <f t="shared" ca="1" si="2"/>
        <v/>
      </c>
    </row>
    <row r="35" spans="2:32">
      <c r="B35" s="1" t="s">
        <v>8</v>
      </c>
      <c r="C35" s="32">
        <f t="shared" ca="1" si="2"/>
        <v>1062.2329921308499</v>
      </c>
      <c r="D35" s="30">
        <f t="shared" ca="1" si="2"/>
        <v>1062.2329921308499</v>
      </c>
      <c r="E35" s="31">
        <f t="shared" ca="1" si="2"/>
        <v>1767.2617913586839</v>
      </c>
      <c r="F35" s="32">
        <f t="shared" ca="1" si="2"/>
        <v>2326397260.0910492</v>
      </c>
      <c r="G35" s="30">
        <f t="shared" ca="1" si="2"/>
        <v>2326397260.0910492</v>
      </c>
      <c r="H35" s="31">
        <f t="shared" ca="1" si="2"/>
        <v>2306512055.095747</v>
      </c>
      <c r="I35" s="32">
        <f t="shared" ca="1" si="2"/>
        <v>211264288923.27478</v>
      </c>
      <c r="J35" s="30">
        <f t="shared" ca="1" si="2"/>
        <v>211264288923.27478</v>
      </c>
      <c r="K35" s="31">
        <f t="shared" ca="1" si="2"/>
        <v>212462847760.57092</v>
      </c>
      <c r="L35" s="32">
        <f t="shared" ca="1" si="2"/>
        <v>5.484748859699904E+17</v>
      </c>
      <c r="M35" s="30">
        <f t="shared" ca="1" si="2"/>
        <v>5.484748859699904E+17</v>
      </c>
      <c r="N35" s="31">
        <f t="shared" ca="1" si="2"/>
        <v>5.462248988470967E+17</v>
      </c>
      <c r="O35" s="32">
        <f t="shared" ca="1" si="2"/>
        <v>47948576218.939499</v>
      </c>
      <c r="P35" s="30">
        <f t="shared" ca="1" si="2"/>
        <v>47948576218.939499</v>
      </c>
      <c r="Q35" s="31">
        <f t="shared" ca="1" si="2"/>
        <v>47948576218.939499</v>
      </c>
      <c r="R35" s="32">
        <f t="shared" ca="1" si="2"/>
        <v>1.1635271790398496E+62</v>
      </c>
      <c r="S35" s="30">
        <f t="shared" ca="1" si="2"/>
        <v>1.1635271790344333E+62</v>
      </c>
      <c r="T35" s="31">
        <f t="shared" ca="1" si="2"/>
        <v>1.163527178862146E+62</v>
      </c>
      <c r="U35" s="32">
        <f t="shared" ca="1" si="2"/>
        <v>1.7870273822378708E+287</v>
      </c>
      <c r="V35" s="30">
        <f t="shared" ca="1" si="2"/>
        <v>1.7870273822378708E+287</v>
      </c>
      <c r="W35" s="31">
        <f t="shared" ca="1" si="2"/>
        <v>1.7870273822378708E+287</v>
      </c>
      <c r="X35" s="32">
        <f t="shared" ca="1" si="2"/>
        <v>1.7421279897716107E+245</v>
      </c>
      <c r="Y35" s="30">
        <f t="shared" ca="1" si="2"/>
        <v>1.7421279897716107E+245</v>
      </c>
      <c r="Z35" s="31">
        <f t="shared" ca="1" si="2"/>
        <v>1.7421279897716107E+245</v>
      </c>
      <c r="AA35" s="32">
        <f t="shared" ca="1" si="2"/>
        <v>6.5257369628921274E+73</v>
      </c>
      <c r="AB35" s="30">
        <f t="shared" ca="1" si="2"/>
        <v>9.8320193961998258E+73</v>
      </c>
      <c r="AC35" s="31">
        <f t="shared" ca="1" si="2"/>
        <v>6.5257350180381046E+73</v>
      </c>
      <c r="AD35" s="32" t="str">
        <f t="shared" ca="1" si="2"/>
        <v/>
      </c>
      <c r="AE35" s="30" t="str">
        <f t="shared" ca="1" si="2"/>
        <v/>
      </c>
      <c r="AF35" s="31" t="str">
        <f t="shared" ca="1" si="2"/>
        <v/>
      </c>
    </row>
    <row r="36" spans="2:32">
      <c r="B36" s="1" t="s">
        <v>9</v>
      </c>
      <c r="C36" s="32">
        <f t="shared" ca="1" si="2"/>
        <v>1062.2329921308499</v>
      </c>
      <c r="D36" s="30">
        <f t="shared" ca="1" si="2"/>
        <v>1062.2329921308499</v>
      </c>
      <c r="E36" s="31">
        <f t="shared" ca="1" si="2"/>
        <v>1767.2617913586839</v>
      </c>
      <c r="F36" s="32">
        <f t="shared" ca="1" si="2"/>
        <v>2326397260.0910492</v>
      </c>
      <c r="G36" s="30">
        <f t="shared" ca="1" si="2"/>
        <v>2339595534.2023754</v>
      </c>
      <c r="H36" s="31">
        <f t="shared" ca="1" si="2"/>
        <v>2326397260.0910492</v>
      </c>
      <c r="I36" s="32">
        <f t="shared" ca="1" si="2"/>
        <v>211264288923.27478</v>
      </c>
      <c r="J36" s="30">
        <f t="shared" ca="1" si="2"/>
        <v>211264288923.27478</v>
      </c>
      <c r="K36" s="31">
        <f t="shared" ca="1" si="2"/>
        <v>212462847760.57092</v>
      </c>
      <c r="L36" s="32">
        <f t="shared" ca="1" si="2"/>
        <v>5.4972852011085709E+17</v>
      </c>
      <c r="M36" s="30">
        <f t="shared" ca="1" si="2"/>
        <v>5.4946606972456922E+17</v>
      </c>
      <c r="N36" s="31">
        <f t="shared" ca="1" si="2"/>
        <v>5.49070648346864E+17</v>
      </c>
      <c r="O36" s="32">
        <f t="shared" ca="1" si="2"/>
        <v>47948576218.939499</v>
      </c>
      <c r="P36" s="30">
        <f t="shared" ca="1" si="2"/>
        <v>47948576218.939499</v>
      </c>
      <c r="Q36" s="31">
        <f t="shared" ca="1" si="2"/>
        <v>47948576218.939499</v>
      </c>
      <c r="R36" s="32">
        <f t="shared" ca="1" si="2"/>
        <v>1.1635271790458303E+62</v>
      </c>
      <c r="S36" s="30">
        <f t="shared" ca="1" si="2"/>
        <v>1.1635271790434442E+62</v>
      </c>
      <c r="T36" s="31">
        <f t="shared" ca="1" si="2"/>
        <v>1.1635271790262734E+62</v>
      </c>
      <c r="U36" s="32">
        <f t="shared" ca="1" si="2"/>
        <v>1.7870273822378708E+287</v>
      </c>
      <c r="V36" s="30">
        <f t="shared" ca="1" si="2"/>
        <v>1.7870273822378708E+287</v>
      </c>
      <c r="W36" s="31">
        <f t="shared" ca="1" si="2"/>
        <v>1.7870273822378708E+287</v>
      </c>
      <c r="X36" s="32">
        <f t="shared" ca="1" si="2"/>
        <v>1.7421279897716107E+245</v>
      </c>
      <c r="Y36" s="30">
        <f t="shared" ca="1" si="2"/>
        <v>1.7421279897716107E+245</v>
      </c>
      <c r="Z36" s="31">
        <f t="shared" ca="1" si="2"/>
        <v>1.7421279897716107E+245</v>
      </c>
      <c r="AA36" s="32">
        <f t="shared" ca="1" si="2"/>
        <v>6.5257382537370796E+73</v>
      </c>
      <c r="AB36" s="30">
        <f t="shared" ca="1" si="2"/>
        <v>9.8320198483684967E+73</v>
      </c>
      <c r="AC36" s="31">
        <f t="shared" ca="1" si="2"/>
        <v>9.8320191456913817E+73</v>
      </c>
      <c r="AD36" s="32" t="str">
        <f t="shared" ca="1" si="2"/>
        <v/>
      </c>
      <c r="AE36" s="30" t="str">
        <f t="shared" ca="1" si="2"/>
        <v/>
      </c>
      <c r="AF36" s="31" t="str">
        <f t="shared" ca="1" si="2"/>
        <v/>
      </c>
    </row>
    <row r="37" spans="2:32">
      <c r="B37" s="1" t="s">
        <v>10</v>
      </c>
      <c r="C37" s="32">
        <f t="shared" ca="1" si="2"/>
        <v>1062.2329921308499</v>
      </c>
      <c r="D37" s="30">
        <f t="shared" ca="1" si="2"/>
        <v>1062.2329921308499</v>
      </c>
      <c r="E37" s="31">
        <f t="shared" ca="1" si="2"/>
        <v>2235.2058407555337</v>
      </c>
      <c r="F37" s="32">
        <f t="shared" ca="1" si="2"/>
        <v>2326397260.0910492</v>
      </c>
      <c r="G37" s="30">
        <f t="shared" ca="1" si="2"/>
        <v>2339595534.2023754</v>
      </c>
      <c r="H37" s="31">
        <f t="shared" ca="1" si="2"/>
        <v>2326397260.0910492</v>
      </c>
      <c r="I37" s="32">
        <f t="shared" ca="1" si="2"/>
        <v>211264288923.27478</v>
      </c>
      <c r="J37" s="30">
        <f t="shared" ca="1" si="2"/>
        <v>211264288923.27478</v>
      </c>
      <c r="K37" s="31">
        <f t="shared" ca="1" si="2"/>
        <v>212462847760.57092</v>
      </c>
      <c r="L37" s="32">
        <f t="shared" ca="1" si="2"/>
        <v>5.4990271455037478E+17</v>
      </c>
      <c r="M37" s="30">
        <f t="shared" ca="1" si="2"/>
        <v>5.49070648346864E+17</v>
      </c>
      <c r="N37" s="31">
        <f t="shared" ca="1" si="2"/>
        <v>5.4946606972456922E+17</v>
      </c>
      <c r="O37" s="32">
        <f t="shared" ca="1" si="2"/>
        <v>47948576218.939499</v>
      </c>
      <c r="P37" s="30">
        <f t="shared" ca="1" si="2"/>
        <v>47948576218.939499</v>
      </c>
      <c r="Q37" s="31">
        <f t="shared" ca="1" si="2"/>
        <v>47948576218.939499</v>
      </c>
      <c r="R37" s="32">
        <f t="shared" ca="1" si="2"/>
        <v>1.1635271790502721E+62</v>
      </c>
      <c r="S37" s="30">
        <f t="shared" ca="1" si="2"/>
        <v>1.1635271790491625E+62</v>
      </c>
      <c r="T37" s="31">
        <f t="shared" ca="1" si="2"/>
        <v>1.1635271790496256E+62</v>
      </c>
      <c r="U37" s="32">
        <f t="shared" ca="1" si="2"/>
        <v>1.7870273822378708E+287</v>
      </c>
      <c r="V37" s="30">
        <f t="shared" ca="1" si="2"/>
        <v>1.7870273822378708E+287</v>
      </c>
      <c r="W37" s="31">
        <f t="shared" ca="1" si="2"/>
        <v>1.7870273822378708E+287</v>
      </c>
      <c r="X37" s="32">
        <f t="shared" ca="1" si="2"/>
        <v>1.7421279897716107E+245</v>
      </c>
      <c r="Y37" s="30">
        <f t="shared" ca="1" si="2"/>
        <v>1.7421279897716107E+245</v>
      </c>
      <c r="Z37" s="31">
        <f t="shared" ca="1" si="2"/>
        <v>1.7421279897716107E+245</v>
      </c>
      <c r="AA37" s="32">
        <f t="shared" ca="1" si="2"/>
        <v>9.8320111769272901E+73</v>
      </c>
      <c r="AB37" s="30">
        <f t="shared" ca="1" si="2"/>
        <v>9.8320196728242597E+73</v>
      </c>
      <c r="AC37" s="31">
        <f t="shared" ca="1" si="2"/>
        <v>6.5257391105009653E+73</v>
      </c>
      <c r="AD37" s="32" t="str">
        <f t="shared" ca="1" si="2"/>
        <v/>
      </c>
      <c r="AE37" s="30" t="str">
        <f t="shared" ca="1" si="2"/>
        <v/>
      </c>
      <c r="AF37" s="31" t="str">
        <f t="shared" ca="1" si="2"/>
        <v/>
      </c>
    </row>
    <row r="38" spans="2:32">
      <c r="B38" s="1" t="s">
        <v>11</v>
      </c>
      <c r="C38" s="32">
        <f t="shared" ca="1" si="2"/>
        <v>1062.2329921308499</v>
      </c>
      <c r="D38" s="30">
        <f t="shared" ca="1" si="2"/>
        <v>1062.2329921308499</v>
      </c>
      <c r="E38" s="31">
        <f t="shared" ca="1" si="2"/>
        <v>1767.2617913586839</v>
      </c>
      <c r="F38" s="32">
        <f t="shared" ca="1" si="2"/>
        <v>2348355536.4029489</v>
      </c>
      <c r="G38" s="30">
        <f t="shared" ca="1" si="2"/>
        <v>2326397260.0910492</v>
      </c>
      <c r="H38" s="31">
        <f t="shared" ca="1" si="2"/>
        <v>2339595534.2023754</v>
      </c>
      <c r="I38" s="32">
        <f t="shared" ca="1" si="2"/>
        <v>211264288923.27478</v>
      </c>
      <c r="J38" s="30">
        <f t="shared" ca="1" si="2"/>
        <v>211264288923.27478</v>
      </c>
      <c r="K38" s="31">
        <f t="shared" ca="1" si="2"/>
        <v>212462847760.57092</v>
      </c>
      <c r="L38" s="32">
        <f t="shared" ca="1" si="2"/>
        <v>5.4946606972456922E+17</v>
      </c>
      <c r="M38" s="30">
        <f t="shared" ca="1" si="2"/>
        <v>5.4757727944259968E+17</v>
      </c>
      <c r="N38" s="31">
        <f t="shared" ca="1" si="2"/>
        <v>5.484748859699904E+17</v>
      </c>
      <c r="O38" s="32">
        <f t="shared" ca="1" si="2"/>
        <v>47948576218.939499</v>
      </c>
      <c r="P38" s="30">
        <f t="shared" ca="1" si="2"/>
        <v>47948576218.939499</v>
      </c>
      <c r="Q38" s="31">
        <f t="shared" ca="1" si="2"/>
        <v>47948576218.939499</v>
      </c>
      <c r="R38" s="32">
        <f t="shared" ca="1" si="2"/>
        <v>1.1635271790504612E+62</v>
      </c>
      <c r="S38" s="30">
        <f t="shared" ca="1" si="2"/>
        <v>1.1635271790484649E+62</v>
      </c>
      <c r="T38" s="31">
        <f t="shared" ca="1" si="2"/>
        <v>1.1635271790496256E+62</v>
      </c>
      <c r="U38" s="32">
        <f t="shared" ca="1" si="2"/>
        <v>1.7870273822378708E+287</v>
      </c>
      <c r="V38" s="30">
        <f t="shared" ca="1" si="2"/>
        <v>1.7870273822378708E+287</v>
      </c>
      <c r="W38" s="31">
        <f t="shared" ca="1" si="2"/>
        <v>1.7870273822378708E+287</v>
      </c>
      <c r="X38" s="32">
        <f t="shared" ca="1" si="2"/>
        <v>1.7421279897716107E+245</v>
      </c>
      <c r="Y38" s="30">
        <f t="shared" ca="1" si="2"/>
        <v>1.7421279897716107E+245</v>
      </c>
      <c r="Z38" s="31">
        <f t="shared" ca="1" si="2"/>
        <v>1.7421279897716107E+245</v>
      </c>
      <c r="AA38" s="32">
        <f t="shared" ca="1" si="2"/>
        <v>9.8320181996081925E+73</v>
      </c>
      <c r="AB38" s="30">
        <f t="shared" ca="1" si="2"/>
        <v>9.8320197460702031E+73</v>
      </c>
      <c r="AC38" s="31">
        <f t="shared" ca="1" si="2"/>
        <v>6.5257350180381046E+73</v>
      </c>
      <c r="AD38" s="32" t="str">
        <f t="shared" ca="1" si="2"/>
        <v/>
      </c>
      <c r="AE38" s="30" t="str">
        <f t="shared" ca="1" si="2"/>
        <v/>
      </c>
      <c r="AF38" s="31" t="str">
        <f t="shared" ca="1" si="2"/>
        <v/>
      </c>
    </row>
    <row r="39" spans="2:32">
      <c r="B39" s="1" t="s">
        <v>12</v>
      </c>
      <c r="C39" s="32">
        <f t="shared" ca="1" si="2"/>
        <v>1062.2329921308499</v>
      </c>
      <c r="D39" s="30">
        <f t="shared" ca="1" si="2"/>
        <v>1062.2329921308499</v>
      </c>
      <c r="E39" s="31">
        <f t="shared" ca="1" si="2"/>
        <v>1767.2617913586839</v>
      </c>
      <c r="F39" s="32">
        <f t="shared" ca="1" si="2"/>
        <v>2306512055.095747</v>
      </c>
      <c r="G39" s="30">
        <f t="shared" ca="1" si="2"/>
        <v>2326397260.0910492</v>
      </c>
      <c r="H39" s="31">
        <f t="shared" ca="1" si="2"/>
        <v>2339595534.2023754</v>
      </c>
      <c r="I39" s="32">
        <f t="shared" ca="1" si="2"/>
        <v>211264288923.27478</v>
      </c>
      <c r="J39" s="30">
        <f t="shared" ca="1" si="2"/>
        <v>211264288923.27478</v>
      </c>
      <c r="K39" s="31">
        <f t="shared" ca="1" si="2"/>
        <v>212462847760.57092</v>
      </c>
      <c r="L39" s="32">
        <f t="shared" ca="1" si="2"/>
        <v>5.4972852011085709E+17</v>
      </c>
      <c r="M39" s="30">
        <f t="shared" ca="1" si="2"/>
        <v>5.4972852011085709E+17</v>
      </c>
      <c r="N39" s="31">
        <f t="shared" ca="1" si="2"/>
        <v>5.484748859699904E+17</v>
      </c>
      <c r="O39" s="32">
        <f t="shared" ca="1" si="2"/>
        <v>47948576218.939499</v>
      </c>
      <c r="P39" s="30">
        <f t="shared" ca="1" si="2"/>
        <v>47948576218.939499</v>
      </c>
      <c r="Q39" s="31">
        <f t="shared" ca="1" si="2"/>
        <v>47948576218.939499</v>
      </c>
      <c r="R39" s="32">
        <f t="shared" ref="R39:AF39" ca="1" si="3">IF(AND(R16&lt;&gt;"",INDIRECT("Z4S"&amp;(COLUMN()-MOD(COLUMN(),3)),FALSE)&lt;&gt;"N/A"),SUMPRODUCT(2.27^(ROW(INDIRECT(R16-IF(R28&lt;&gt;"",R28,0)&amp;":"&amp;INDIRECT("Z4S"&amp;(COLUMN()-MOD(COLUMN(),3)),FALSE)-IF(R28&lt;&gt;"",R28,0)))/$D$42)),"")</f>
        <v>1.1635271790503621E+62</v>
      </c>
      <c r="S39" s="30">
        <f t="shared" ca="1" si="3"/>
        <v>1.1635271790398496E+62</v>
      </c>
      <c r="T39" s="31">
        <f t="shared" ca="1" si="3"/>
        <v>1.1635271790499328E+62</v>
      </c>
      <c r="U39" s="32">
        <f t="shared" ca="1" si="3"/>
        <v>1.7870273822378708E+287</v>
      </c>
      <c r="V39" s="30">
        <f t="shared" ca="1" si="3"/>
        <v>1.7870273822378708E+287</v>
      </c>
      <c r="W39" s="31">
        <f t="shared" ca="1" si="3"/>
        <v>1.7870273822378708E+287</v>
      </c>
      <c r="X39" s="32">
        <f t="shared" ca="1" si="3"/>
        <v>1.7421279897716107E+245</v>
      </c>
      <c r="Y39" s="30">
        <f t="shared" ca="1" si="3"/>
        <v>1.7421279897716107E+245</v>
      </c>
      <c r="Z39" s="31">
        <f t="shared" ca="1" si="3"/>
        <v>1.1562909586021837E+245</v>
      </c>
      <c r="AA39" s="32">
        <f t="shared" ca="1" si="3"/>
        <v>9.8320001105137023E+73</v>
      </c>
      <c r="AB39" s="30">
        <f t="shared" ca="1" si="3"/>
        <v>9.8320193961998258E+73</v>
      </c>
      <c r="AC39" s="31">
        <f t="shared" ca="1" si="3"/>
        <v>6.5257350180381046E+73</v>
      </c>
      <c r="AD39" s="32" t="str">
        <f t="shared" ca="1" si="3"/>
        <v/>
      </c>
      <c r="AE39" s="30" t="str">
        <f t="shared" ca="1" si="3"/>
        <v/>
      </c>
      <c r="AF39" s="31" t="str">
        <f t="shared" ca="1" si="3"/>
        <v/>
      </c>
    </row>
    <row r="41" spans="2:32">
      <c r="B41" s="114" t="s">
        <v>50</v>
      </c>
      <c r="C41" s="114"/>
      <c r="D41" s="114"/>
      <c r="E41" s="114"/>
    </row>
    <row r="42" spans="2:32">
      <c r="B42" s="114" t="s">
        <v>47</v>
      </c>
      <c r="C42" s="114"/>
      <c r="D42">
        <v>2</v>
      </c>
    </row>
  </sheetData>
  <mergeCells count="34">
    <mergeCell ref="B41:E41"/>
    <mergeCell ref="B42:C42"/>
    <mergeCell ref="U5:W5"/>
    <mergeCell ref="X5:Z5"/>
    <mergeCell ref="AA5:AC5"/>
    <mergeCell ref="AD5:AF5"/>
    <mergeCell ref="B18:AF18"/>
    <mergeCell ref="B29:AF29"/>
    <mergeCell ref="U4:W4"/>
    <mergeCell ref="X4:Z4"/>
    <mergeCell ref="AA4:AC4"/>
    <mergeCell ref="AD4:AF4"/>
    <mergeCell ref="C5:E5"/>
    <mergeCell ref="F5:H5"/>
    <mergeCell ref="I5:K5"/>
    <mergeCell ref="L5:N5"/>
    <mergeCell ref="O5:Q5"/>
    <mergeCell ref="R5:T5"/>
    <mergeCell ref="U2:W2"/>
    <mergeCell ref="X2:Z2"/>
    <mergeCell ref="AA2:AC2"/>
    <mergeCell ref="AD2:AF2"/>
    <mergeCell ref="C4:E4"/>
    <mergeCell ref="F4:H4"/>
    <mergeCell ref="I4:K4"/>
    <mergeCell ref="L4:N4"/>
    <mergeCell ref="O4:Q4"/>
    <mergeCell ref="R4:T4"/>
    <mergeCell ref="C2:E2"/>
    <mergeCell ref="F2:H2"/>
    <mergeCell ref="I2:K2"/>
    <mergeCell ref="L2:N2"/>
    <mergeCell ref="O2:Q2"/>
    <mergeCell ref="R2:T2"/>
  </mergeCells>
  <conditionalFormatting sqref="C7:E1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4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2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7:W1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7:Z1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7:AC1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:AF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:H3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0:K3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0:N3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:Q3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0:T39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0:W3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0:Z3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30:AC3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30:AF3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:E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F19:H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I19:K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9:N2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9:Q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9:T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9:W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Z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9:AC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9:AF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Tabelle15"/>
  <dimension ref="B1:AF42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14" sqref="AB14"/>
    </sheetView>
  </sheetViews>
  <sheetFormatPr baseColWidth="10" defaultColWidth="10.7109375" defaultRowHeight="15"/>
  <cols>
    <col min="1" max="1" width="1.42578125" customWidth="1"/>
    <col min="3" max="32" width="10" customWidth="1"/>
    <col min="33" max="102" width="7.140625" customWidth="1"/>
  </cols>
  <sheetData>
    <row r="1" spans="2:32" ht="7.5" customHeight="1"/>
    <row r="2" spans="2:32" ht="15" customHeight="1">
      <c r="B2" s="1"/>
      <c r="C2" s="118" t="s">
        <v>23</v>
      </c>
      <c r="D2" s="119"/>
      <c r="E2" s="120"/>
      <c r="F2" s="118" t="s">
        <v>24</v>
      </c>
      <c r="G2" s="119"/>
      <c r="H2" s="120"/>
      <c r="I2" s="118" t="s">
        <v>25</v>
      </c>
      <c r="J2" s="119"/>
      <c r="K2" s="120"/>
      <c r="L2" s="118" t="s">
        <v>26</v>
      </c>
      <c r="M2" s="119"/>
      <c r="N2" s="120"/>
      <c r="O2" s="118" t="s">
        <v>27</v>
      </c>
      <c r="P2" s="119"/>
      <c r="Q2" s="120"/>
      <c r="R2" s="118" t="s">
        <v>28</v>
      </c>
      <c r="S2" s="119"/>
      <c r="T2" s="120"/>
      <c r="U2" s="118" t="s">
        <v>29</v>
      </c>
      <c r="V2" s="119"/>
      <c r="W2" s="120"/>
      <c r="X2" s="118" t="s">
        <v>30</v>
      </c>
      <c r="Y2" s="119"/>
      <c r="Z2" s="120"/>
      <c r="AA2" s="118" t="s">
        <v>31</v>
      </c>
      <c r="AB2" s="119"/>
      <c r="AC2" s="120"/>
      <c r="AD2" s="118" t="s">
        <v>32</v>
      </c>
      <c r="AE2" s="119"/>
      <c r="AF2" s="120"/>
    </row>
    <row r="3" spans="2:32" ht="30" customHeight="1">
      <c r="B3" s="1"/>
      <c r="C3" s="35" t="s">
        <v>39</v>
      </c>
      <c r="D3" s="36" t="s">
        <v>41</v>
      </c>
      <c r="E3" s="37" t="s">
        <v>40</v>
      </c>
      <c r="F3" s="35" t="s">
        <v>39</v>
      </c>
      <c r="G3" s="36" t="s">
        <v>41</v>
      </c>
      <c r="H3" s="37" t="s">
        <v>40</v>
      </c>
      <c r="I3" s="35" t="s">
        <v>39</v>
      </c>
      <c r="J3" s="36" t="s">
        <v>41</v>
      </c>
      <c r="K3" s="37" t="s">
        <v>40</v>
      </c>
      <c r="L3" s="35" t="s">
        <v>39</v>
      </c>
      <c r="M3" s="36" t="s">
        <v>41</v>
      </c>
      <c r="N3" s="37" t="s">
        <v>40</v>
      </c>
      <c r="O3" s="35" t="s">
        <v>39</v>
      </c>
      <c r="P3" s="36" t="s">
        <v>41</v>
      </c>
      <c r="Q3" s="37" t="s">
        <v>40</v>
      </c>
      <c r="R3" s="35" t="s">
        <v>39</v>
      </c>
      <c r="S3" s="36" t="s">
        <v>41</v>
      </c>
      <c r="T3" s="37" t="s">
        <v>40</v>
      </c>
      <c r="U3" s="35" t="s">
        <v>39</v>
      </c>
      <c r="V3" s="36" t="s">
        <v>41</v>
      </c>
      <c r="W3" s="37" t="s">
        <v>40</v>
      </c>
      <c r="X3" s="35" t="s">
        <v>39</v>
      </c>
      <c r="Y3" s="36" t="s">
        <v>41</v>
      </c>
      <c r="Z3" s="37" t="s">
        <v>40</v>
      </c>
      <c r="AA3" s="35" t="s">
        <v>39</v>
      </c>
      <c r="AB3" s="36" t="s">
        <v>41</v>
      </c>
      <c r="AC3" s="37" t="s">
        <v>40</v>
      </c>
      <c r="AD3" s="35" t="s">
        <v>39</v>
      </c>
      <c r="AE3" s="36" t="s">
        <v>41</v>
      </c>
      <c r="AF3" s="37" t="s">
        <v>40</v>
      </c>
    </row>
    <row r="4" spans="2:32">
      <c r="B4" s="1" t="s">
        <v>0</v>
      </c>
      <c r="C4" s="115">
        <f>'1CtP'!N3</f>
        <v>493</v>
      </c>
      <c r="D4" s="116"/>
      <c r="E4" s="117"/>
      <c r="F4" s="115" t="str">
        <f>'1CtP'!O3</f>
        <v>N/A</v>
      </c>
      <c r="G4" s="116"/>
      <c r="H4" s="117"/>
      <c r="I4" s="115" t="str">
        <f>'1CtP'!P3</f>
        <v>N/A</v>
      </c>
      <c r="J4" s="116"/>
      <c r="K4" s="117"/>
      <c r="L4" s="115">
        <f>'1CtP'!Q3</f>
        <v>829</v>
      </c>
      <c r="M4" s="116"/>
      <c r="N4" s="117"/>
      <c r="O4" s="115">
        <f>'1CtP'!R3</f>
        <v>1399</v>
      </c>
      <c r="P4" s="116"/>
      <c r="Q4" s="117"/>
      <c r="R4" s="115">
        <f>'1CtP'!S3</f>
        <v>1185</v>
      </c>
      <c r="S4" s="116"/>
      <c r="T4" s="117"/>
      <c r="U4" s="115" t="str">
        <f>'1CtP'!T3</f>
        <v>N/A</v>
      </c>
      <c r="V4" s="116"/>
      <c r="W4" s="117"/>
      <c r="X4" s="115" t="str">
        <f>'1CtP'!U3</f>
        <v>N/A</v>
      </c>
      <c r="Y4" s="116"/>
      <c r="Z4" s="117"/>
      <c r="AA4" s="115">
        <f>'1CtP'!V3</f>
        <v>5861</v>
      </c>
      <c r="AB4" s="116"/>
      <c r="AC4" s="117"/>
      <c r="AD4" s="115">
        <f>'1CtP'!W3</f>
        <v>4104</v>
      </c>
      <c r="AE4" s="116"/>
      <c r="AF4" s="117"/>
    </row>
    <row r="5" spans="2:32">
      <c r="B5" s="1" t="s">
        <v>45</v>
      </c>
      <c r="C5" s="115">
        <f>MAX('4CtP RR'!N5:N15)</f>
        <v>476</v>
      </c>
      <c r="D5" s="116"/>
      <c r="E5" s="117"/>
      <c r="F5" s="115">
        <f>MAX('4CtP RR'!O5:O15)</f>
        <v>2062</v>
      </c>
      <c r="G5" s="116"/>
      <c r="H5" s="117"/>
      <c r="I5" s="115">
        <f>MAX('4CtP RR'!P5:P15)</f>
        <v>3729</v>
      </c>
      <c r="J5" s="116"/>
      <c r="K5" s="117"/>
      <c r="L5" s="115">
        <f>MAX('4CtP RR'!Q5:Q15)</f>
        <v>771</v>
      </c>
      <c r="M5" s="116"/>
      <c r="N5" s="117"/>
      <c r="O5" s="115">
        <f>MAX('4CtP RR'!R5:R15)</f>
        <v>1326</v>
      </c>
      <c r="P5" s="116"/>
      <c r="Q5" s="117"/>
      <c r="R5" s="115">
        <f>MAX('4CtP RR'!S5:S15)</f>
        <v>1174</v>
      </c>
      <c r="S5" s="116"/>
      <c r="T5" s="117"/>
      <c r="U5" s="115">
        <f>MAX('4CtP RR'!T5:T15)</f>
        <v>9615</v>
      </c>
      <c r="V5" s="116"/>
      <c r="W5" s="117"/>
      <c r="X5" s="115">
        <f>MAX('4CtP RR'!U5:U15)</f>
        <v>10586</v>
      </c>
      <c r="Y5" s="116"/>
      <c r="Z5" s="117"/>
      <c r="AA5" s="115">
        <f>MAX('4CtP RR'!V5:V15)</f>
        <v>5418</v>
      </c>
      <c r="AB5" s="116"/>
      <c r="AC5" s="117"/>
      <c r="AD5" s="115">
        <f>MAX('4CtP RR'!W5:W15)</f>
        <v>3804</v>
      </c>
      <c r="AE5" s="116"/>
      <c r="AF5" s="117"/>
    </row>
    <row r="6" spans="2:32">
      <c r="B6" s="1" t="s">
        <v>70</v>
      </c>
      <c r="C6" s="10">
        <f>MAX('5CtP RR SO (2)'!C6:C16)</f>
        <v>471</v>
      </c>
      <c r="D6" s="4">
        <f>MAX('5CtP RR SO (2)'!D6:D16)</f>
        <v>471</v>
      </c>
      <c r="E6" s="5">
        <f>MAX('5CtP RR SO (2)'!E6:E16)</f>
        <v>473</v>
      </c>
      <c r="F6" s="10">
        <f>MAX('5CtP RR SO (2)'!F6:F16)</f>
        <v>2076</v>
      </c>
      <c r="G6" s="4">
        <f>MAX('5CtP RR SO (2)'!G6:G16)</f>
        <v>2069</v>
      </c>
      <c r="H6" s="5">
        <f>MAX('5CtP RR SO (2)'!H6:H16)</f>
        <v>2103</v>
      </c>
      <c r="I6" s="10">
        <f>MAX('5CtP RR SO (2)'!I6:I16)</f>
        <v>3778</v>
      </c>
      <c r="J6" s="4">
        <f>MAX('5CtP RR SO (2)'!J6:J16)</f>
        <v>3780</v>
      </c>
      <c r="K6" s="5">
        <f>MAX('5CtP RR SO (2)'!K6:K16)</f>
        <v>3811</v>
      </c>
      <c r="L6" s="10">
        <f>MAX('5CtP RR SO (2)'!L6:L16)</f>
        <v>773</v>
      </c>
      <c r="M6" s="4">
        <f>MAX('5CtP RR SO (2)'!M6:M16)</f>
        <v>773</v>
      </c>
      <c r="N6" s="5">
        <f>MAX('5CtP RR SO (2)'!N6:N16)</f>
        <v>768</v>
      </c>
      <c r="O6" s="10">
        <f>MAX('5CtP RR SO (2)'!O6:O16)</f>
        <v>1328</v>
      </c>
      <c r="P6" s="4">
        <f>MAX('5CtP RR SO (2)'!P6:P16)</f>
        <v>1326</v>
      </c>
      <c r="Q6" s="5">
        <f>MAX('5CtP RR SO (2)'!Q6:Q16)</f>
        <v>1331</v>
      </c>
      <c r="R6" s="10">
        <f>MAX('5CtP RR SO (2)'!R6:R16)</f>
        <v>1171</v>
      </c>
      <c r="S6" s="4">
        <f>MAX('5CtP RR SO (2)'!S6:S16)</f>
        <v>1171</v>
      </c>
      <c r="T6" s="5">
        <f>MAX('5CtP RR SO (2)'!T6:T16)</f>
        <v>1164</v>
      </c>
      <c r="U6" s="10">
        <f>MAX('5CtP RR SO (2)'!U6:U16)</f>
        <v>9744</v>
      </c>
      <c r="V6" s="4">
        <f>MAX('5CtP RR SO (2)'!V6:V16)</f>
        <v>9774</v>
      </c>
      <c r="W6" s="5">
        <f>MAX('5CtP RR SO (2)'!W6:W16)</f>
        <v>9824</v>
      </c>
      <c r="X6" s="10">
        <f>MAX('5CtP RR SO (2)'!X6:X16)</f>
        <v>10600</v>
      </c>
      <c r="Y6" s="4">
        <f>MAX('5CtP RR SO (2)'!Y6:Y16)</f>
        <v>10614</v>
      </c>
      <c r="Z6" s="5">
        <f>MAX('5CtP RR SO (2)'!Z6:Z16)</f>
        <v>10831</v>
      </c>
      <c r="AA6" s="10">
        <f>MAX('5CtP RR SO (2)'!AA6:AA16)</f>
        <v>5411</v>
      </c>
      <c r="AB6" s="4">
        <f>MAX('5CtP RR SO (2)'!AB6:AB16)</f>
        <v>5411</v>
      </c>
      <c r="AC6" s="5">
        <f>MAX('5CtP RR SO (2)'!AC6:AC16)</f>
        <v>5422</v>
      </c>
      <c r="AD6" s="10">
        <f>MAX('5CtP RR SO (2)'!AD6:AD16)</f>
        <v>3805</v>
      </c>
      <c r="AE6" s="4">
        <f>MAX('5CtP RR SO (2)'!AE6:AE16)</f>
        <v>3817</v>
      </c>
      <c r="AF6" s="5">
        <f>MAX('5CtP RR SO (2)'!AF6:AF16)</f>
        <v>3794</v>
      </c>
    </row>
    <row r="7" spans="2:32">
      <c r="B7" s="1" t="s">
        <v>3</v>
      </c>
      <c r="C7" s="10">
        <v>462</v>
      </c>
      <c r="D7" s="4">
        <v>454</v>
      </c>
      <c r="E7" s="5">
        <v>457</v>
      </c>
      <c r="F7" s="10">
        <v>1904</v>
      </c>
      <c r="G7" s="4">
        <v>1904</v>
      </c>
      <c r="H7" s="5">
        <v>1948</v>
      </c>
      <c r="I7" s="10">
        <v>3545</v>
      </c>
      <c r="J7" s="4">
        <v>3546</v>
      </c>
      <c r="K7" s="5">
        <v>3583</v>
      </c>
      <c r="L7" s="10">
        <v>757</v>
      </c>
      <c r="M7" s="4">
        <v>761</v>
      </c>
      <c r="N7" s="5">
        <v>753</v>
      </c>
      <c r="O7" s="10">
        <v>1211</v>
      </c>
      <c r="P7" s="4">
        <v>1213</v>
      </c>
      <c r="Q7" s="5">
        <v>1196</v>
      </c>
      <c r="R7" s="10">
        <v>1037</v>
      </c>
      <c r="S7" s="4">
        <v>1037</v>
      </c>
      <c r="T7" s="5">
        <v>1030</v>
      </c>
      <c r="U7" s="10">
        <v>8999</v>
      </c>
      <c r="V7" s="4">
        <v>8955</v>
      </c>
      <c r="W7" s="5">
        <v>9129</v>
      </c>
      <c r="X7" s="10">
        <v>10038</v>
      </c>
      <c r="Y7" s="4">
        <v>10027</v>
      </c>
      <c r="Z7" s="5">
        <v>10365</v>
      </c>
      <c r="AA7" s="10">
        <v>5239</v>
      </c>
      <c r="AB7" s="4">
        <v>5227</v>
      </c>
      <c r="AC7" s="5">
        <v>5278</v>
      </c>
      <c r="AD7" s="10">
        <v>3663</v>
      </c>
      <c r="AE7" s="4">
        <v>3677</v>
      </c>
      <c r="AF7" s="5">
        <v>3661</v>
      </c>
    </row>
    <row r="8" spans="2:32">
      <c r="B8" s="1" t="s">
        <v>4</v>
      </c>
      <c r="C8" s="10">
        <v>462</v>
      </c>
      <c r="D8" s="4">
        <v>462</v>
      </c>
      <c r="E8" s="5">
        <v>465</v>
      </c>
      <c r="F8" s="10">
        <v>1971</v>
      </c>
      <c r="G8" s="4">
        <v>1963</v>
      </c>
      <c r="H8" s="5">
        <v>2003</v>
      </c>
      <c r="I8" s="10">
        <v>3632</v>
      </c>
      <c r="J8" s="4">
        <v>3640</v>
      </c>
      <c r="K8" s="5">
        <v>3702</v>
      </c>
      <c r="L8" s="10">
        <v>767</v>
      </c>
      <c r="M8" s="4">
        <v>766</v>
      </c>
      <c r="N8" s="5">
        <v>764</v>
      </c>
      <c r="O8" s="10">
        <v>1245</v>
      </c>
      <c r="P8" s="4">
        <v>1251</v>
      </c>
      <c r="Q8" s="5">
        <v>1244</v>
      </c>
      <c r="R8" s="10">
        <v>1078</v>
      </c>
      <c r="S8" s="4">
        <v>1079</v>
      </c>
      <c r="T8" s="5">
        <v>1073</v>
      </c>
      <c r="U8" s="10">
        <v>9230</v>
      </c>
      <c r="V8" s="4">
        <v>9235</v>
      </c>
      <c r="W8" s="5">
        <v>9440</v>
      </c>
      <c r="X8" s="10">
        <v>10314</v>
      </c>
      <c r="Y8" s="4">
        <v>10311</v>
      </c>
      <c r="Z8" s="5">
        <v>10713</v>
      </c>
      <c r="AA8" s="10">
        <v>5351</v>
      </c>
      <c r="AB8" s="4">
        <v>5328</v>
      </c>
      <c r="AC8" s="5">
        <v>5370</v>
      </c>
      <c r="AD8" s="10">
        <v>3735</v>
      </c>
      <c r="AE8" s="4">
        <v>3749</v>
      </c>
      <c r="AF8" s="5">
        <v>3738</v>
      </c>
    </row>
    <row r="9" spans="2:32">
      <c r="B9" s="1" t="s">
        <v>5</v>
      </c>
      <c r="C9" s="10">
        <v>467</v>
      </c>
      <c r="D9" s="4">
        <v>469</v>
      </c>
      <c r="E9" s="5">
        <v>472</v>
      </c>
      <c r="F9" s="10">
        <v>2009</v>
      </c>
      <c r="G9" s="4">
        <v>1994</v>
      </c>
      <c r="H9" s="5">
        <v>2035</v>
      </c>
      <c r="I9" s="10">
        <v>3683</v>
      </c>
      <c r="J9" s="4">
        <v>3668</v>
      </c>
      <c r="K9" s="5">
        <v>3763</v>
      </c>
      <c r="L9" s="10">
        <v>763</v>
      </c>
      <c r="M9" s="4">
        <v>766</v>
      </c>
      <c r="N9" s="5">
        <v>766</v>
      </c>
      <c r="O9" s="10">
        <v>1271</v>
      </c>
      <c r="P9" s="4">
        <v>1268</v>
      </c>
      <c r="Q9" s="5">
        <v>1277</v>
      </c>
      <c r="R9" s="10">
        <v>1116</v>
      </c>
      <c r="S9" s="4">
        <v>1116</v>
      </c>
      <c r="T9" s="5">
        <v>1106</v>
      </c>
      <c r="U9" s="10">
        <v>9363</v>
      </c>
      <c r="V9" s="4">
        <v>9378</v>
      </c>
      <c r="W9" s="5">
        <v>9607</v>
      </c>
      <c r="X9" s="10">
        <v>10461</v>
      </c>
      <c r="Y9" s="4">
        <v>10418</v>
      </c>
      <c r="Z9" s="5">
        <v>10801</v>
      </c>
      <c r="AA9" s="10">
        <v>5389</v>
      </c>
      <c r="AB9" s="4">
        <v>5359</v>
      </c>
      <c r="AC9" s="5">
        <v>5404</v>
      </c>
      <c r="AD9" s="10">
        <v>3771</v>
      </c>
      <c r="AE9" s="4">
        <v>3787</v>
      </c>
      <c r="AF9" s="5">
        <v>3772</v>
      </c>
    </row>
    <row r="10" spans="2:32">
      <c r="B10" s="1" t="s">
        <v>6</v>
      </c>
      <c r="C10" s="10">
        <v>464</v>
      </c>
      <c r="D10" s="4">
        <v>464</v>
      </c>
      <c r="E10" s="5">
        <v>473</v>
      </c>
      <c r="F10" s="10">
        <v>2029</v>
      </c>
      <c r="G10" s="4">
        <v>2010</v>
      </c>
      <c r="H10" s="5">
        <v>2063</v>
      </c>
      <c r="I10" s="10">
        <v>3694</v>
      </c>
      <c r="J10" s="4">
        <v>3693</v>
      </c>
      <c r="K10" s="5">
        <v>3780</v>
      </c>
      <c r="L10" s="10">
        <v>763</v>
      </c>
      <c r="M10" s="4">
        <v>766</v>
      </c>
      <c r="N10" s="5">
        <v>765</v>
      </c>
      <c r="O10" s="10">
        <v>1289</v>
      </c>
      <c r="P10" s="4">
        <v>1285</v>
      </c>
      <c r="Q10" s="5">
        <v>1285</v>
      </c>
      <c r="R10" s="10">
        <v>1137</v>
      </c>
      <c r="S10" s="4">
        <v>1140</v>
      </c>
      <c r="T10" s="5">
        <v>1131</v>
      </c>
      <c r="U10" s="10">
        <v>9436</v>
      </c>
      <c r="V10" s="4">
        <v>9470</v>
      </c>
      <c r="W10" s="5">
        <v>9705</v>
      </c>
      <c r="X10" s="10">
        <v>10477</v>
      </c>
      <c r="Y10" s="4">
        <v>10510</v>
      </c>
      <c r="Z10" s="5">
        <v>10865</v>
      </c>
      <c r="AA10" s="10">
        <v>5386</v>
      </c>
      <c r="AB10" s="4">
        <v>5385</v>
      </c>
      <c r="AC10" s="5">
        <v>5410</v>
      </c>
      <c r="AD10" s="10">
        <v>3789</v>
      </c>
      <c r="AE10" s="4">
        <v>3809</v>
      </c>
      <c r="AF10" s="5">
        <v>3795</v>
      </c>
    </row>
    <row r="11" spans="2:32">
      <c r="B11" s="1" t="s">
        <v>7</v>
      </c>
      <c r="C11" s="10">
        <v>468</v>
      </c>
      <c r="D11" s="4">
        <v>470</v>
      </c>
      <c r="E11" s="5">
        <v>474</v>
      </c>
      <c r="F11" s="10">
        <v>2035</v>
      </c>
      <c r="G11" s="4">
        <v>2026</v>
      </c>
      <c r="H11" s="5">
        <v>2083</v>
      </c>
      <c r="I11" s="10">
        <v>3708</v>
      </c>
      <c r="J11" s="4">
        <v>3726</v>
      </c>
      <c r="K11" s="5">
        <v>3786</v>
      </c>
      <c r="L11" s="10">
        <v>768</v>
      </c>
      <c r="M11" s="4">
        <v>770</v>
      </c>
      <c r="N11" s="5">
        <v>767</v>
      </c>
      <c r="O11" s="10">
        <v>1306</v>
      </c>
      <c r="P11" s="4">
        <v>1302</v>
      </c>
      <c r="Q11" s="5">
        <v>1302</v>
      </c>
      <c r="R11" s="10">
        <v>1152</v>
      </c>
      <c r="S11" s="4">
        <v>1151</v>
      </c>
      <c r="T11" s="5">
        <v>1148</v>
      </c>
      <c r="U11" s="10">
        <v>9553</v>
      </c>
      <c r="V11" s="4">
        <v>9532</v>
      </c>
      <c r="W11" s="5">
        <v>9752</v>
      </c>
      <c r="X11" s="10">
        <v>10477</v>
      </c>
      <c r="Y11" s="4">
        <v>10510</v>
      </c>
      <c r="Z11" s="5">
        <v>10865</v>
      </c>
      <c r="AA11" s="10">
        <v>5366</v>
      </c>
      <c r="AB11" s="4">
        <v>5374</v>
      </c>
      <c r="AC11" s="5">
        <v>5419</v>
      </c>
      <c r="AD11" s="10">
        <v>3811</v>
      </c>
      <c r="AE11" s="4">
        <v>3816</v>
      </c>
      <c r="AF11" s="5">
        <v>3800</v>
      </c>
    </row>
    <row r="12" spans="2:32">
      <c r="B12" s="1" t="s">
        <v>8</v>
      </c>
      <c r="C12" s="10">
        <v>471</v>
      </c>
      <c r="D12" s="4">
        <v>469</v>
      </c>
      <c r="E12" s="5">
        <v>475</v>
      </c>
      <c r="F12" s="10">
        <v>2032</v>
      </c>
      <c r="G12" s="4">
        <v>2028</v>
      </c>
      <c r="H12" s="5">
        <v>2081</v>
      </c>
      <c r="I12" s="10">
        <v>3736</v>
      </c>
      <c r="J12" s="4">
        <v>3732</v>
      </c>
      <c r="K12" s="5">
        <v>3784</v>
      </c>
      <c r="L12" s="10">
        <v>770</v>
      </c>
      <c r="M12" s="4">
        <v>772</v>
      </c>
      <c r="N12" s="5">
        <v>767</v>
      </c>
      <c r="O12" s="10">
        <v>1313</v>
      </c>
      <c r="P12" s="4">
        <v>1310</v>
      </c>
      <c r="Q12" s="5">
        <v>1308</v>
      </c>
      <c r="R12" s="10">
        <v>1157</v>
      </c>
      <c r="S12" s="4">
        <v>1158</v>
      </c>
      <c r="T12" s="5">
        <v>1153</v>
      </c>
      <c r="U12" s="10">
        <v>9589</v>
      </c>
      <c r="V12" s="4">
        <v>9596</v>
      </c>
      <c r="W12" s="5">
        <v>9770</v>
      </c>
      <c r="X12" s="10">
        <v>10505</v>
      </c>
      <c r="Y12" s="4">
        <v>10528</v>
      </c>
      <c r="Z12" s="5">
        <v>10859</v>
      </c>
      <c r="AA12" s="10">
        <v>5384</v>
      </c>
      <c r="AB12" s="4">
        <v>5384</v>
      </c>
      <c r="AC12" s="5">
        <v>5387</v>
      </c>
      <c r="AD12" s="10">
        <v>3816</v>
      </c>
      <c r="AE12" s="4">
        <v>3819</v>
      </c>
      <c r="AF12" s="5">
        <v>3813</v>
      </c>
    </row>
    <row r="13" spans="2:32">
      <c r="B13" s="1" t="s">
        <v>9</v>
      </c>
      <c r="C13" s="10">
        <v>473</v>
      </c>
      <c r="D13" s="4">
        <v>473</v>
      </c>
      <c r="E13" s="5">
        <v>475</v>
      </c>
      <c r="F13" s="10">
        <v>2045</v>
      </c>
      <c r="G13" s="4">
        <v>2047</v>
      </c>
      <c r="H13" s="5">
        <v>2093</v>
      </c>
      <c r="I13" s="10">
        <v>3700</v>
      </c>
      <c r="J13" s="4">
        <v>3721</v>
      </c>
      <c r="K13" s="5">
        <v>3782</v>
      </c>
      <c r="L13" s="10">
        <v>772</v>
      </c>
      <c r="M13" s="4">
        <v>773</v>
      </c>
      <c r="N13" s="5">
        <v>768</v>
      </c>
      <c r="O13" s="10">
        <v>1320</v>
      </c>
      <c r="P13" s="4">
        <v>1317</v>
      </c>
      <c r="Q13" s="5">
        <v>1315</v>
      </c>
      <c r="R13" s="10">
        <v>1165</v>
      </c>
      <c r="S13" s="4">
        <v>1165</v>
      </c>
      <c r="T13" s="5">
        <v>1158</v>
      </c>
      <c r="U13" s="10">
        <v>9635</v>
      </c>
      <c r="V13" s="4">
        <v>9600</v>
      </c>
      <c r="W13" s="5">
        <v>9796</v>
      </c>
      <c r="X13" s="10">
        <v>10528</v>
      </c>
      <c r="Y13" s="4">
        <v>10498</v>
      </c>
      <c r="Z13" s="5">
        <v>10894</v>
      </c>
      <c r="AA13" s="10">
        <v>5387</v>
      </c>
      <c r="AB13" s="4">
        <v>5362</v>
      </c>
      <c r="AC13" s="5">
        <v>5384</v>
      </c>
      <c r="AD13" s="10">
        <v>3818</v>
      </c>
      <c r="AE13" s="4">
        <v>3831</v>
      </c>
      <c r="AF13" s="5">
        <v>3818</v>
      </c>
    </row>
    <row r="14" spans="2:32">
      <c r="B14" s="1" t="s">
        <v>10</v>
      </c>
      <c r="C14" s="10">
        <v>470</v>
      </c>
      <c r="D14" s="4">
        <v>474</v>
      </c>
      <c r="E14" s="5">
        <v>476</v>
      </c>
      <c r="F14" s="10">
        <v>2044</v>
      </c>
      <c r="G14" s="4">
        <v>2041</v>
      </c>
      <c r="H14" s="5">
        <v>2075</v>
      </c>
      <c r="I14" s="10">
        <v>3669</v>
      </c>
      <c r="J14" s="4">
        <v>3723</v>
      </c>
      <c r="K14" s="5">
        <v>3807</v>
      </c>
      <c r="L14" s="10">
        <v>774</v>
      </c>
      <c r="M14" s="4">
        <v>775</v>
      </c>
      <c r="N14" s="5">
        <v>772</v>
      </c>
      <c r="O14" s="10">
        <v>1319</v>
      </c>
      <c r="P14" s="4">
        <v>1320</v>
      </c>
      <c r="Q14" s="5">
        <v>1317</v>
      </c>
      <c r="R14" s="10">
        <v>1173</v>
      </c>
      <c r="S14" s="4">
        <v>1176</v>
      </c>
      <c r="T14" s="5">
        <v>1167</v>
      </c>
      <c r="U14" s="10">
        <v>9591</v>
      </c>
      <c r="V14" s="4">
        <v>9632</v>
      </c>
      <c r="W14" s="5">
        <v>9837</v>
      </c>
      <c r="X14" s="10">
        <v>10497</v>
      </c>
      <c r="Y14" s="4">
        <v>10482</v>
      </c>
      <c r="Z14" s="5">
        <v>10824</v>
      </c>
      <c r="AA14" s="10">
        <v>5364</v>
      </c>
      <c r="AB14" s="4">
        <v>5355</v>
      </c>
      <c r="AC14" s="5">
        <v>5384</v>
      </c>
      <c r="AD14" s="10">
        <v>3826</v>
      </c>
      <c r="AE14" s="4">
        <v>3830</v>
      </c>
      <c r="AF14" s="5">
        <v>3823</v>
      </c>
    </row>
    <row r="15" spans="2:32">
      <c r="B15" s="1" t="s">
        <v>11</v>
      </c>
      <c r="C15" s="10">
        <v>471</v>
      </c>
      <c r="D15" s="4">
        <v>472</v>
      </c>
      <c r="E15" s="5">
        <v>475</v>
      </c>
      <c r="F15" s="10">
        <v>2046</v>
      </c>
      <c r="G15" s="4">
        <v>2053</v>
      </c>
      <c r="H15" s="5">
        <v>2090</v>
      </c>
      <c r="I15" s="10">
        <v>3704</v>
      </c>
      <c r="J15" s="4">
        <v>3729</v>
      </c>
      <c r="K15" s="5">
        <v>3806</v>
      </c>
      <c r="L15" s="10">
        <v>775</v>
      </c>
      <c r="M15" s="4">
        <v>776</v>
      </c>
      <c r="N15" s="5">
        <v>772</v>
      </c>
      <c r="O15" s="10">
        <v>1327</v>
      </c>
      <c r="P15" s="4">
        <v>1324</v>
      </c>
      <c r="Q15" s="5">
        <v>1322</v>
      </c>
      <c r="R15" s="10">
        <v>1180</v>
      </c>
      <c r="S15" s="4">
        <v>1180</v>
      </c>
      <c r="T15" s="5">
        <v>1169</v>
      </c>
      <c r="U15" s="10">
        <v>9608</v>
      </c>
      <c r="V15" s="4">
        <v>9648</v>
      </c>
      <c r="W15" s="5">
        <v>9837</v>
      </c>
      <c r="X15" s="10">
        <v>10489</v>
      </c>
      <c r="Y15" s="4">
        <v>10524</v>
      </c>
      <c r="Z15" s="5">
        <v>10841</v>
      </c>
      <c r="AA15" s="10">
        <v>5376</v>
      </c>
      <c r="AB15" s="4">
        <v>5345</v>
      </c>
      <c r="AC15" s="5">
        <v>5396</v>
      </c>
      <c r="AD15" s="10">
        <v>3835</v>
      </c>
      <c r="AE15" s="4">
        <v>3837</v>
      </c>
      <c r="AF15" s="5">
        <v>3828</v>
      </c>
    </row>
    <row r="16" spans="2:32" ht="15.75" thickBot="1">
      <c r="B16" s="1" t="s">
        <v>12</v>
      </c>
      <c r="C16" s="17">
        <v>473</v>
      </c>
      <c r="D16" s="18">
        <v>473</v>
      </c>
      <c r="E16" s="19">
        <v>472</v>
      </c>
      <c r="F16" s="17">
        <v>2031</v>
      </c>
      <c r="G16" s="18">
        <v>2048</v>
      </c>
      <c r="H16" s="19">
        <v>2097</v>
      </c>
      <c r="I16" s="17">
        <v>3703</v>
      </c>
      <c r="J16" s="18">
        <v>3730</v>
      </c>
      <c r="K16" s="19">
        <v>3797</v>
      </c>
      <c r="L16" s="17">
        <v>776</v>
      </c>
      <c r="M16" s="18">
        <v>778</v>
      </c>
      <c r="N16" s="19">
        <v>775</v>
      </c>
      <c r="O16" s="17">
        <v>1329</v>
      </c>
      <c r="P16" s="18">
        <v>1326</v>
      </c>
      <c r="Q16" s="19">
        <v>1328</v>
      </c>
      <c r="R16" s="17">
        <v>1182</v>
      </c>
      <c r="S16" s="18">
        <v>1183</v>
      </c>
      <c r="T16" s="19">
        <v>1175</v>
      </c>
      <c r="U16" s="17">
        <v>9587</v>
      </c>
      <c r="V16" s="18">
        <v>9634</v>
      </c>
      <c r="W16" s="19">
        <v>9834</v>
      </c>
      <c r="X16" s="17">
        <v>10470</v>
      </c>
      <c r="Y16" s="18">
        <v>10545</v>
      </c>
      <c r="Z16" s="19">
        <v>10830</v>
      </c>
      <c r="AA16" s="17">
        <v>5374</v>
      </c>
      <c r="AB16" s="18">
        <v>5346</v>
      </c>
      <c r="AC16" s="19">
        <v>5405</v>
      </c>
      <c r="AD16" s="17">
        <v>3831</v>
      </c>
      <c r="AE16" s="18">
        <v>3834</v>
      </c>
      <c r="AF16" s="19">
        <v>3832</v>
      </c>
    </row>
    <row r="17" spans="2:32" ht="15.75" thickTop="1">
      <c r="B17" s="20" t="s">
        <v>43</v>
      </c>
      <c r="C17" s="21">
        <f>AVERAGE(C7:C16)</f>
        <v>468.1</v>
      </c>
      <c r="D17" s="22">
        <f t="shared" ref="D17:AF17" si="0">AVERAGE(D7:D16)</f>
        <v>468</v>
      </c>
      <c r="E17" s="23">
        <f t="shared" si="0"/>
        <v>471.4</v>
      </c>
      <c r="F17" s="21">
        <f t="shared" si="0"/>
        <v>2014.6</v>
      </c>
      <c r="G17" s="22">
        <f t="shared" si="0"/>
        <v>2011.4</v>
      </c>
      <c r="H17" s="23">
        <f t="shared" si="0"/>
        <v>2056.8000000000002</v>
      </c>
      <c r="I17" s="21">
        <f t="shared" si="0"/>
        <v>3677.4</v>
      </c>
      <c r="J17" s="22">
        <f t="shared" si="0"/>
        <v>3690.8</v>
      </c>
      <c r="K17" s="23">
        <f t="shared" si="0"/>
        <v>3759</v>
      </c>
      <c r="L17" s="21">
        <f t="shared" si="0"/>
        <v>768.5</v>
      </c>
      <c r="M17" s="22">
        <f t="shared" si="0"/>
        <v>770.3</v>
      </c>
      <c r="N17" s="23">
        <f t="shared" si="0"/>
        <v>766.9</v>
      </c>
      <c r="O17" s="21">
        <f t="shared" si="0"/>
        <v>1293</v>
      </c>
      <c r="P17" s="22">
        <f t="shared" si="0"/>
        <v>1291.5999999999999</v>
      </c>
      <c r="Q17" s="23">
        <f t="shared" si="0"/>
        <v>1289.4000000000001</v>
      </c>
      <c r="R17" s="21">
        <f t="shared" si="0"/>
        <v>1137.7</v>
      </c>
      <c r="S17" s="22">
        <f t="shared" si="0"/>
        <v>1138.5</v>
      </c>
      <c r="T17" s="23">
        <f t="shared" si="0"/>
        <v>1131</v>
      </c>
      <c r="U17" s="21">
        <f t="shared" si="0"/>
        <v>9459.1</v>
      </c>
      <c r="V17" s="22">
        <f t="shared" si="0"/>
        <v>9468</v>
      </c>
      <c r="W17" s="23">
        <f t="shared" si="0"/>
        <v>9670.7000000000007</v>
      </c>
      <c r="X17" s="21">
        <f t="shared" si="0"/>
        <v>10425.6</v>
      </c>
      <c r="Y17" s="22">
        <f t="shared" si="0"/>
        <v>10435.299999999999</v>
      </c>
      <c r="Z17" s="23">
        <f t="shared" si="0"/>
        <v>10785.7</v>
      </c>
      <c r="AA17" s="21">
        <f t="shared" si="0"/>
        <v>5361.6</v>
      </c>
      <c r="AB17" s="22">
        <f t="shared" si="0"/>
        <v>5346.5</v>
      </c>
      <c r="AC17" s="23">
        <f t="shared" si="0"/>
        <v>5383.7</v>
      </c>
      <c r="AD17" s="21">
        <f t="shared" si="0"/>
        <v>3789.5</v>
      </c>
      <c r="AE17" s="22">
        <f t="shared" si="0"/>
        <v>3798.9</v>
      </c>
      <c r="AF17" s="23">
        <f t="shared" si="0"/>
        <v>3788</v>
      </c>
    </row>
    <row r="18" spans="2:32" ht="21" customHeight="1">
      <c r="B18" s="111" t="s">
        <v>53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3"/>
    </row>
    <row r="19" spans="2:32">
      <c r="B19" s="1" t="s">
        <v>3</v>
      </c>
      <c r="C19" s="10">
        <v>18</v>
      </c>
      <c r="D19" s="4">
        <v>16</v>
      </c>
      <c r="E19" s="5">
        <v>18</v>
      </c>
      <c r="F19" s="10">
        <v>5</v>
      </c>
      <c r="G19" s="4">
        <v>4</v>
      </c>
      <c r="H19" s="5">
        <v>8</v>
      </c>
      <c r="I19" s="10"/>
      <c r="J19" s="4"/>
      <c r="K19" s="5">
        <v>3</v>
      </c>
      <c r="L19" s="10">
        <v>111</v>
      </c>
      <c r="M19" s="4">
        <v>111</v>
      </c>
      <c r="N19" s="5">
        <v>108</v>
      </c>
      <c r="O19" s="10">
        <v>133</v>
      </c>
      <c r="P19" s="4">
        <v>137</v>
      </c>
      <c r="Q19" s="5">
        <v>130</v>
      </c>
      <c r="R19" s="10">
        <v>219</v>
      </c>
      <c r="S19" s="4">
        <v>220</v>
      </c>
      <c r="T19" s="5">
        <v>206</v>
      </c>
      <c r="U19" s="10">
        <v>20</v>
      </c>
      <c r="V19" s="4">
        <v>20</v>
      </c>
      <c r="W19" s="5">
        <v>24</v>
      </c>
      <c r="X19" s="10">
        <v>31</v>
      </c>
      <c r="Y19" s="4">
        <v>27</v>
      </c>
      <c r="Z19" s="5">
        <v>41</v>
      </c>
      <c r="AA19" s="10">
        <v>93</v>
      </c>
      <c r="AB19" s="4">
        <v>94</v>
      </c>
      <c r="AC19" s="5">
        <v>101</v>
      </c>
      <c r="AD19" s="10">
        <v>501</v>
      </c>
      <c r="AE19" s="4">
        <v>513</v>
      </c>
      <c r="AF19" s="5">
        <v>512</v>
      </c>
    </row>
    <row r="20" spans="2:32">
      <c r="B20" s="1" t="s">
        <v>4</v>
      </c>
      <c r="C20" s="10">
        <v>19</v>
      </c>
      <c r="D20" s="4">
        <v>17</v>
      </c>
      <c r="E20" s="5">
        <v>17</v>
      </c>
      <c r="F20" s="10">
        <v>3</v>
      </c>
      <c r="G20" s="4">
        <v>3</v>
      </c>
      <c r="H20" s="5">
        <v>5</v>
      </c>
      <c r="I20" s="10"/>
      <c r="J20" s="4"/>
      <c r="K20" s="5"/>
      <c r="L20" s="10">
        <v>136</v>
      </c>
      <c r="M20" s="4">
        <v>136</v>
      </c>
      <c r="N20" s="5">
        <v>133</v>
      </c>
      <c r="O20" s="10">
        <v>131</v>
      </c>
      <c r="P20" s="4">
        <v>141</v>
      </c>
      <c r="Q20" s="5">
        <v>138</v>
      </c>
      <c r="R20" s="10">
        <v>237</v>
      </c>
      <c r="S20" s="4">
        <v>239</v>
      </c>
      <c r="T20" s="5">
        <v>218</v>
      </c>
      <c r="U20" s="10">
        <v>20</v>
      </c>
      <c r="V20" s="4">
        <v>21</v>
      </c>
      <c r="W20" s="5">
        <v>23</v>
      </c>
      <c r="X20" s="10">
        <v>27</v>
      </c>
      <c r="Y20" s="4">
        <v>35</v>
      </c>
      <c r="Z20" s="5">
        <v>47</v>
      </c>
      <c r="AA20" s="10">
        <v>88</v>
      </c>
      <c r="AB20" s="4">
        <v>91</v>
      </c>
      <c r="AC20" s="5">
        <v>91</v>
      </c>
      <c r="AD20" s="10">
        <v>586</v>
      </c>
      <c r="AE20" s="4">
        <v>600</v>
      </c>
      <c r="AF20" s="5">
        <v>571</v>
      </c>
    </row>
    <row r="21" spans="2:32">
      <c r="B21" s="1" t="s">
        <v>5</v>
      </c>
      <c r="C21" s="10">
        <v>18</v>
      </c>
      <c r="D21" s="4">
        <v>15</v>
      </c>
      <c r="E21" s="5">
        <v>18</v>
      </c>
      <c r="F21" s="10">
        <v>4</v>
      </c>
      <c r="G21" s="4">
        <v>3</v>
      </c>
      <c r="H21" s="5">
        <v>5</v>
      </c>
      <c r="I21" s="10"/>
      <c r="J21" s="4"/>
      <c r="K21" s="5"/>
      <c r="L21" s="10">
        <v>131</v>
      </c>
      <c r="M21" s="4">
        <v>135</v>
      </c>
      <c r="N21" s="5">
        <v>132</v>
      </c>
      <c r="O21" s="10">
        <v>144</v>
      </c>
      <c r="P21" s="4">
        <v>150</v>
      </c>
      <c r="Q21" s="5">
        <v>148</v>
      </c>
      <c r="R21" s="10">
        <v>229</v>
      </c>
      <c r="S21" s="4">
        <v>230</v>
      </c>
      <c r="T21" s="5">
        <v>212</v>
      </c>
      <c r="U21" s="10">
        <v>19</v>
      </c>
      <c r="V21" s="4">
        <v>19</v>
      </c>
      <c r="W21" s="5">
        <v>21</v>
      </c>
      <c r="X21" s="10">
        <v>29</v>
      </c>
      <c r="Y21" s="4">
        <v>28</v>
      </c>
      <c r="Z21" s="5">
        <v>34</v>
      </c>
      <c r="AA21" s="10">
        <v>95</v>
      </c>
      <c r="AB21" s="4">
        <v>95</v>
      </c>
      <c r="AC21" s="5">
        <v>95</v>
      </c>
      <c r="AD21" s="10">
        <v>607</v>
      </c>
      <c r="AE21" s="4">
        <v>629</v>
      </c>
      <c r="AF21" s="5">
        <v>596</v>
      </c>
    </row>
    <row r="22" spans="2:32">
      <c r="B22" s="1" t="s">
        <v>6</v>
      </c>
      <c r="C22" s="10">
        <v>16</v>
      </c>
      <c r="D22" s="4">
        <v>14</v>
      </c>
      <c r="E22" s="5">
        <v>18</v>
      </c>
      <c r="F22" s="10">
        <v>4</v>
      </c>
      <c r="G22" s="4">
        <v>3</v>
      </c>
      <c r="H22" s="5">
        <v>4</v>
      </c>
      <c r="I22" s="10"/>
      <c r="J22" s="4"/>
      <c r="K22" s="5">
        <v>2</v>
      </c>
      <c r="L22" s="10">
        <v>131</v>
      </c>
      <c r="M22" s="4">
        <v>135</v>
      </c>
      <c r="N22" s="5">
        <v>132</v>
      </c>
      <c r="O22" s="10">
        <v>157</v>
      </c>
      <c r="P22" s="4">
        <v>159</v>
      </c>
      <c r="Q22" s="5">
        <v>157</v>
      </c>
      <c r="R22" s="10">
        <v>221</v>
      </c>
      <c r="S22" s="4">
        <v>226</v>
      </c>
      <c r="T22" s="5">
        <v>214</v>
      </c>
      <c r="U22" s="10">
        <v>19</v>
      </c>
      <c r="V22" s="4">
        <v>21</v>
      </c>
      <c r="W22" s="5">
        <v>22</v>
      </c>
      <c r="X22" s="10">
        <v>29</v>
      </c>
      <c r="Y22" s="4">
        <v>27</v>
      </c>
      <c r="Z22" s="5">
        <v>30</v>
      </c>
      <c r="AA22" s="10">
        <v>95</v>
      </c>
      <c r="AB22" s="4">
        <v>93</v>
      </c>
      <c r="AC22" s="5">
        <v>88</v>
      </c>
      <c r="AD22" s="10">
        <v>633</v>
      </c>
      <c r="AE22" s="4">
        <v>640</v>
      </c>
      <c r="AF22" s="5">
        <v>615</v>
      </c>
    </row>
    <row r="23" spans="2:32">
      <c r="B23" s="1" t="s">
        <v>7</v>
      </c>
      <c r="C23" s="10">
        <v>15</v>
      </c>
      <c r="D23" s="4">
        <v>15</v>
      </c>
      <c r="E23" s="5">
        <v>16</v>
      </c>
      <c r="F23" s="10">
        <v>4</v>
      </c>
      <c r="G23" s="4">
        <v>4</v>
      </c>
      <c r="H23" s="5">
        <v>4</v>
      </c>
      <c r="I23" s="10"/>
      <c r="J23" s="4"/>
      <c r="K23" s="5"/>
      <c r="L23" s="10">
        <v>131</v>
      </c>
      <c r="M23" s="4">
        <v>135</v>
      </c>
      <c r="N23" s="5">
        <v>128</v>
      </c>
      <c r="O23" s="10">
        <v>160</v>
      </c>
      <c r="P23" s="4">
        <v>156</v>
      </c>
      <c r="Q23" s="5">
        <v>155</v>
      </c>
      <c r="R23" s="10">
        <v>218</v>
      </c>
      <c r="S23" s="4">
        <v>220</v>
      </c>
      <c r="T23" s="5">
        <v>205</v>
      </c>
      <c r="U23" s="10">
        <v>19</v>
      </c>
      <c r="V23" s="4">
        <v>20</v>
      </c>
      <c r="W23" s="5">
        <v>21</v>
      </c>
      <c r="X23" s="10">
        <v>28</v>
      </c>
      <c r="Y23" s="4">
        <v>30</v>
      </c>
      <c r="Z23" s="5">
        <v>32</v>
      </c>
      <c r="AA23" s="10">
        <v>93</v>
      </c>
      <c r="AB23" s="4">
        <v>94</v>
      </c>
      <c r="AC23" s="5">
        <v>88</v>
      </c>
      <c r="AD23" s="10">
        <v>643</v>
      </c>
      <c r="AE23" s="4">
        <v>650</v>
      </c>
      <c r="AF23" s="5">
        <v>606</v>
      </c>
    </row>
    <row r="24" spans="2:32">
      <c r="B24" s="1" t="s">
        <v>8</v>
      </c>
      <c r="C24" s="10">
        <v>16</v>
      </c>
      <c r="D24" s="4">
        <v>16</v>
      </c>
      <c r="E24" s="5">
        <v>16</v>
      </c>
      <c r="F24" s="10">
        <v>5</v>
      </c>
      <c r="G24" s="4">
        <v>4</v>
      </c>
      <c r="H24" s="5">
        <v>4</v>
      </c>
      <c r="I24" s="10"/>
      <c r="J24" s="4">
        <v>1</v>
      </c>
      <c r="K24" s="5"/>
      <c r="L24" s="10">
        <v>131</v>
      </c>
      <c r="M24" s="4">
        <v>135</v>
      </c>
      <c r="N24" s="5">
        <v>128</v>
      </c>
      <c r="O24" s="10">
        <v>155</v>
      </c>
      <c r="P24" s="4">
        <v>157</v>
      </c>
      <c r="Q24" s="5">
        <v>144</v>
      </c>
      <c r="R24" s="10">
        <v>218</v>
      </c>
      <c r="S24" s="4">
        <v>218</v>
      </c>
      <c r="T24" s="5">
        <v>207</v>
      </c>
      <c r="U24" s="10">
        <v>19</v>
      </c>
      <c r="V24" s="4">
        <v>21</v>
      </c>
      <c r="W24" s="5">
        <v>21</v>
      </c>
      <c r="X24" s="10">
        <v>29</v>
      </c>
      <c r="Y24" s="4">
        <v>29</v>
      </c>
      <c r="Z24" s="5">
        <v>39</v>
      </c>
      <c r="AA24" s="10">
        <v>103</v>
      </c>
      <c r="AB24" s="4">
        <v>100</v>
      </c>
      <c r="AC24" s="5">
        <v>88</v>
      </c>
      <c r="AD24" s="10">
        <v>642</v>
      </c>
      <c r="AE24" s="4">
        <v>647</v>
      </c>
      <c r="AF24" s="5">
        <v>599</v>
      </c>
    </row>
    <row r="25" spans="2:32">
      <c r="B25" s="1" t="s">
        <v>9</v>
      </c>
      <c r="C25" s="10">
        <v>15</v>
      </c>
      <c r="D25" s="4">
        <v>15</v>
      </c>
      <c r="E25" s="5">
        <v>16</v>
      </c>
      <c r="F25" s="10">
        <v>5</v>
      </c>
      <c r="G25" s="4">
        <v>4</v>
      </c>
      <c r="H25" s="5">
        <v>5</v>
      </c>
      <c r="I25" s="10">
        <v>1</v>
      </c>
      <c r="J25" s="4"/>
      <c r="K25" s="5"/>
      <c r="L25" s="10">
        <v>150</v>
      </c>
      <c r="M25" s="4">
        <v>154</v>
      </c>
      <c r="N25" s="5">
        <v>149</v>
      </c>
      <c r="O25" s="10">
        <v>162</v>
      </c>
      <c r="P25" s="4">
        <v>162</v>
      </c>
      <c r="Q25" s="5">
        <v>153</v>
      </c>
      <c r="R25" s="10">
        <v>218</v>
      </c>
      <c r="S25" s="4">
        <v>219</v>
      </c>
      <c r="T25" s="5">
        <v>208</v>
      </c>
      <c r="U25" s="10">
        <v>19</v>
      </c>
      <c r="V25" s="4">
        <v>19</v>
      </c>
      <c r="W25" s="5">
        <v>19</v>
      </c>
      <c r="X25" s="10">
        <v>27</v>
      </c>
      <c r="Y25" s="4">
        <v>22</v>
      </c>
      <c r="Z25" s="5">
        <v>35</v>
      </c>
      <c r="AA25" s="10">
        <v>98</v>
      </c>
      <c r="AB25" s="4">
        <v>96</v>
      </c>
      <c r="AC25" s="5">
        <v>87</v>
      </c>
      <c r="AD25" s="10">
        <v>650</v>
      </c>
      <c r="AE25" s="4">
        <v>651</v>
      </c>
      <c r="AF25" s="5">
        <v>602</v>
      </c>
    </row>
    <row r="26" spans="2:32">
      <c r="B26" s="1" t="s">
        <v>10</v>
      </c>
      <c r="C26" s="10">
        <v>15</v>
      </c>
      <c r="D26" s="4">
        <v>15</v>
      </c>
      <c r="E26" s="5">
        <v>15</v>
      </c>
      <c r="F26" s="10">
        <v>5</v>
      </c>
      <c r="G26" s="4">
        <v>3</v>
      </c>
      <c r="H26" s="5">
        <v>4</v>
      </c>
      <c r="I26" s="10">
        <v>1</v>
      </c>
      <c r="J26" s="4"/>
      <c r="K26" s="5">
        <v>2</v>
      </c>
      <c r="L26" s="10">
        <v>150</v>
      </c>
      <c r="M26" s="4">
        <v>154</v>
      </c>
      <c r="N26" s="5">
        <v>147</v>
      </c>
      <c r="O26" s="10">
        <v>160</v>
      </c>
      <c r="P26" s="4">
        <v>163</v>
      </c>
      <c r="Q26" s="5">
        <v>153</v>
      </c>
      <c r="R26" s="10">
        <v>218</v>
      </c>
      <c r="S26" s="4">
        <v>221</v>
      </c>
      <c r="T26" s="5">
        <v>206</v>
      </c>
      <c r="U26" s="10">
        <v>19</v>
      </c>
      <c r="V26" s="4">
        <v>20</v>
      </c>
      <c r="W26" s="5">
        <v>19</v>
      </c>
      <c r="X26" s="10">
        <v>24</v>
      </c>
      <c r="Y26" s="4">
        <v>27</v>
      </c>
      <c r="Z26" s="5">
        <v>33</v>
      </c>
      <c r="AA26" s="10">
        <v>95</v>
      </c>
      <c r="AB26" s="4">
        <v>93</v>
      </c>
      <c r="AC26" s="5">
        <v>83</v>
      </c>
      <c r="AD26" s="10">
        <v>637</v>
      </c>
      <c r="AE26" s="4">
        <v>647</v>
      </c>
      <c r="AF26" s="5">
        <v>595</v>
      </c>
    </row>
    <row r="27" spans="2:32">
      <c r="B27" s="1" t="s">
        <v>11</v>
      </c>
      <c r="C27" s="10">
        <v>15</v>
      </c>
      <c r="D27" s="4">
        <v>15</v>
      </c>
      <c r="E27" s="5">
        <v>17</v>
      </c>
      <c r="F27" s="10">
        <v>5</v>
      </c>
      <c r="G27" s="4">
        <v>4</v>
      </c>
      <c r="H27" s="5">
        <v>4</v>
      </c>
      <c r="I27" s="10"/>
      <c r="J27" s="4"/>
      <c r="K27" s="5"/>
      <c r="L27" s="10">
        <v>150</v>
      </c>
      <c r="M27" s="4">
        <v>150</v>
      </c>
      <c r="N27" s="5">
        <v>147</v>
      </c>
      <c r="O27" s="10">
        <v>152</v>
      </c>
      <c r="P27" s="4">
        <v>158</v>
      </c>
      <c r="Q27" s="5">
        <v>154</v>
      </c>
      <c r="R27" s="10">
        <v>218</v>
      </c>
      <c r="S27" s="4">
        <v>221</v>
      </c>
      <c r="T27" s="5">
        <v>205</v>
      </c>
      <c r="U27" s="10">
        <v>17</v>
      </c>
      <c r="V27" s="4">
        <v>17</v>
      </c>
      <c r="W27" s="5">
        <v>20</v>
      </c>
      <c r="X27" s="10">
        <v>25</v>
      </c>
      <c r="Y27" s="4">
        <v>27</v>
      </c>
      <c r="Z27" s="5">
        <v>31</v>
      </c>
      <c r="AA27" s="10">
        <v>91</v>
      </c>
      <c r="AB27" s="4">
        <v>90</v>
      </c>
      <c r="AC27" s="5">
        <v>77</v>
      </c>
      <c r="AD27" s="10">
        <v>631</v>
      </c>
      <c r="AE27" s="4">
        <v>633</v>
      </c>
      <c r="AF27" s="5">
        <v>588</v>
      </c>
    </row>
    <row r="28" spans="2:32">
      <c r="B28" s="1" t="s">
        <v>12</v>
      </c>
      <c r="C28" s="10">
        <v>14</v>
      </c>
      <c r="D28" s="4">
        <v>15</v>
      </c>
      <c r="E28" s="5">
        <v>18</v>
      </c>
      <c r="F28" s="10">
        <v>4</v>
      </c>
      <c r="G28" s="4">
        <v>3</v>
      </c>
      <c r="H28" s="5">
        <v>5</v>
      </c>
      <c r="I28" s="10"/>
      <c r="J28" s="4"/>
      <c r="K28" s="5"/>
      <c r="L28" s="10">
        <v>152</v>
      </c>
      <c r="M28" s="4">
        <v>152</v>
      </c>
      <c r="N28" s="5">
        <v>147</v>
      </c>
      <c r="O28" s="10">
        <v>148</v>
      </c>
      <c r="P28" s="4">
        <v>159</v>
      </c>
      <c r="Q28" s="5">
        <v>141</v>
      </c>
      <c r="R28" s="10">
        <v>211</v>
      </c>
      <c r="S28" s="4">
        <v>213</v>
      </c>
      <c r="T28" s="5">
        <v>205</v>
      </c>
      <c r="U28" s="10">
        <v>17</v>
      </c>
      <c r="V28" s="4">
        <v>17</v>
      </c>
      <c r="W28" s="5">
        <v>21</v>
      </c>
      <c r="X28" s="10">
        <v>28</v>
      </c>
      <c r="Y28" s="4">
        <v>24</v>
      </c>
      <c r="Z28" s="5">
        <v>30</v>
      </c>
      <c r="AA28" s="10">
        <v>83</v>
      </c>
      <c r="AB28" s="4">
        <v>87</v>
      </c>
      <c r="AC28" s="5">
        <v>75</v>
      </c>
      <c r="AD28" s="10">
        <v>618</v>
      </c>
      <c r="AE28" s="4">
        <v>624</v>
      </c>
      <c r="AF28" s="5">
        <v>581</v>
      </c>
    </row>
    <row r="29" spans="2:32" ht="21" customHeight="1">
      <c r="B29" s="111" t="s">
        <v>54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3"/>
    </row>
    <row r="30" spans="2:32">
      <c r="B30" s="1" t="s">
        <v>3</v>
      </c>
      <c r="C30" s="24">
        <f ca="1">IF(AND(C7&lt;&gt;"",INDIRECT("Z4S"&amp;(COLUMN()-MOD(COLUMN(),3)),FALSE)&lt;&gt;"N/A"),SUMPRODUCT(2.27^(ROW(INDIRECT(C7-IF(C19&lt;&gt;"",C19,0)&amp;":"&amp;INDIRECT("Z4S"&amp;(COLUMN()-MOD(COLUMN(),3)),FALSE)-IF(C19&lt;&gt;"",C19,0)))/$D$42)),"")</f>
        <v>6.3813442310131507E+25</v>
      </c>
      <c r="D30" s="30">
        <f t="shared" ref="D30:AF30" ca="1" si="1">IF(AND(D7&lt;&gt;"",INDIRECT("Z4S"&amp;(COLUMN()-MOD(COLUMN(),3)),FALSE)&lt;&gt;"N/A"),SUMPRODUCT(2.27^(ROW(INDIRECT(D7-IF(D19&lt;&gt;"",D19,0)&amp;":"&amp;INDIRECT("Z4S"&amp;(COLUMN()-MOD(COLUMN(),3)),FALSE)-IF(D19&lt;&gt;"",D19,0)))/$D$42)),"")</f>
        <v>8.2297028071280879E+25</v>
      </c>
      <c r="E30" s="31">
        <f t="shared" ca="1" si="1"/>
        <v>6.4436583025196041E+25</v>
      </c>
      <c r="F30" s="32" t="str">
        <f t="shared" ca="1" si="1"/>
        <v/>
      </c>
      <c r="G30" s="30" t="str">
        <f t="shared" ca="1" si="1"/>
        <v/>
      </c>
      <c r="H30" s="31" t="str">
        <f t="shared" ca="1" si="1"/>
        <v/>
      </c>
      <c r="I30" s="32" t="str">
        <f t="shared" ca="1" si="1"/>
        <v/>
      </c>
      <c r="J30" s="30" t="str">
        <f t="shared" ca="1" si="1"/>
        <v/>
      </c>
      <c r="K30" s="31" t="str">
        <f t="shared" ca="1" si="1"/>
        <v/>
      </c>
      <c r="L30" s="32">
        <f t="shared" ca="1" si="1"/>
        <v>3.4419427391575938E+38</v>
      </c>
      <c r="M30" s="30">
        <f t="shared" ca="1" si="1"/>
        <v>3.4416213816925806E+38</v>
      </c>
      <c r="N30" s="31">
        <f t="shared" ca="1" si="1"/>
        <v>4.9419563608793413E+38</v>
      </c>
      <c r="O30" s="32">
        <f t="shared" ca="1" si="1"/>
        <v>1.6918607722844797E+67</v>
      </c>
      <c r="P30" s="30">
        <f t="shared" ca="1" si="1"/>
        <v>1.0445702340974484E+67</v>
      </c>
      <c r="Q30" s="31">
        <f t="shared" ca="1" si="1"/>
        <v>2.4290410376177977E+67</v>
      </c>
      <c r="R30" s="32">
        <f t="shared" ca="1" si="1"/>
        <v>3.3215554172076238E+51</v>
      </c>
      <c r="S30" s="30">
        <f t="shared" ca="1" si="1"/>
        <v>2.9443183046358562E+51</v>
      </c>
      <c r="T30" s="31">
        <f t="shared" ca="1" si="1"/>
        <v>1.5921323793675827E+52</v>
      </c>
      <c r="U30" s="32" t="str">
        <f t="shared" ca="1" si="1"/>
        <v/>
      </c>
      <c r="V30" s="30" t="str">
        <f t="shared" ca="1" si="1"/>
        <v/>
      </c>
      <c r="W30" s="31" t="str">
        <f t="shared" ca="1" si="1"/>
        <v/>
      </c>
      <c r="X30" s="32" t="str">
        <f t="shared" ca="1" si="1"/>
        <v/>
      </c>
      <c r="Y30" s="30" t="str">
        <f t="shared" ca="1" si="1"/>
        <v/>
      </c>
      <c r="Z30" s="31" t="str">
        <f t="shared" ca="1" si="1"/>
        <v/>
      </c>
      <c r="AA30" s="32">
        <f t="shared" ca="1" si="1"/>
        <v>8.6781025977015166E+302</v>
      </c>
      <c r="AB30" s="30">
        <f t="shared" ca="1" si="1"/>
        <v>7.6925094175911542E+302</v>
      </c>
      <c r="AC30" s="31">
        <f t="shared" ca="1" si="1"/>
        <v>3.3080405970184253E+302</v>
      </c>
      <c r="AD30" s="32">
        <f t="shared" ca="1" si="1"/>
        <v>3.8554463068177808E+189</v>
      </c>
      <c r="AE30" s="30">
        <f t="shared" ca="1" si="1"/>
        <v>9.0738946940223141E+188</v>
      </c>
      <c r="AF30" s="31">
        <f t="shared" ca="1" si="1"/>
        <v>1.0236476140723822E+189</v>
      </c>
    </row>
    <row r="31" spans="2:32">
      <c r="B31" s="1" t="s">
        <v>4</v>
      </c>
      <c r="C31" s="32">
        <f t="shared" ref="C31:AF39" ca="1" si="2">IF(AND(C8&lt;&gt;"",INDIRECT("Z4S"&amp;(COLUMN()-MOD(COLUMN(),3)),FALSE)&lt;&gt;"N/A"),SUMPRODUCT(2.27^(ROW(INDIRECT(C8-IF(C20&lt;&gt;"",C20,0)&amp;":"&amp;INDIRECT("Z4S"&amp;(COLUMN()-MOD(COLUMN(),3)),FALSE)-IF(C20&lt;&gt;"",C20,0)))/$D$42)),"")</f>
        <v>5.6565994745166039E+25</v>
      </c>
      <c r="D31" s="30">
        <f t="shared" ca="1" si="2"/>
        <v>7.1989460060126864E+25</v>
      </c>
      <c r="E31" s="31">
        <f t="shared" ca="1" si="2"/>
        <v>7.1312862581661972E+25</v>
      </c>
      <c r="F31" s="32" t="str">
        <f t="shared" ca="1" si="2"/>
        <v/>
      </c>
      <c r="G31" s="30" t="str">
        <f t="shared" ca="1" si="2"/>
        <v/>
      </c>
      <c r="H31" s="31" t="str">
        <f t="shared" ca="1" si="2"/>
        <v/>
      </c>
      <c r="I31" s="32" t="str">
        <f t="shared" ca="1" si="2"/>
        <v/>
      </c>
      <c r="J31" s="30" t="str">
        <f t="shared" ca="1" si="2"/>
        <v/>
      </c>
      <c r="K31" s="31" t="str">
        <f t="shared" ca="1" si="2"/>
        <v/>
      </c>
      <c r="L31" s="32">
        <f t="shared" ca="1" si="2"/>
        <v>1.6893980733657227E+37</v>
      </c>
      <c r="M31" s="30">
        <f t="shared" ca="1" si="2"/>
        <v>1.6894946225333699E+37</v>
      </c>
      <c r="N31" s="31">
        <f t="shared" ca="1" si="2"/>
        <v>2.4258756990598834E+37</v>
      </c>
      <c r="O31" s="32">
        <f t="shared" ca="1" si="2"/>
        <v>2.1531689334534624E+67</v>
      </c>
      <c r="P31" s="30">
        <f t="shared" ca="1" si="2"/>
        <v>6.4492715642098661E+66</v>
      </c>
      <c r="Q31" s="31">
        <f t="shared" ca="1" si="2"/>
        <v>9.2593585053247218E+66</v>
      </c>
      <c r="R31" s="32">
        <f t="shared" ca="1" si="2"/>
        <v>3.7924438605245738E+50</v>
      </c>
      <c r="S31" s="30">
        <f t="shared" ca="1" si="2"/>
        <v>2.9799264838528108E+50</v>
      </c>
      <c r="T31" s="31">
        <f t="shared" ca="1" si="2"/>
        <v>3.7471210803620144E+51</v>
      </c>
      <c r="U31" s="32" t="str">
        <f t="shared" ca="1" si="2"/>
        <v/>
      </c>
      <c r="V31" s="30" t="str">
        <f t="shared" ca="1" si="2"/>
        <v/>
      </c>
      <c r="W31" s="31" t="str">
        <f t="shared" ca="1" si="2"/>
        <v/>
      </c>
      <c r="X31" s="32" t="str">
        <f t="shared" ca="1" si="2"/>
        <v/>
      </c>
      <c r="Y31" s="30" t="str">
        <f t="shared" ca="1" si="2"/>
        <v/>
      </c>
      <c r="Z31" s="31" t="str">
        <f t="shared" ca="1" si="2"/>
        <v/>
      </c>
      <c r="AA31" s="32">
        <f t="shared" ca="1" si="2"/>
        <v>1.5856542606633541E+303</v>
      </c>
      <c r="AB31" s="30">
        <f t="shared" ca="1" si="2"/>
        <v>1.1044301849006189E+303</v>
      </c>
      <c r="AC31" s="31">
        <f t="shared" ca="1" si="2"/>
        <v>1.1044301849006189E+303</v>
      </c>
      <c r="AD31" s="32">
        <f t="shared" ca="1" si="2"/>
        <v>1.3669462702674378E+185</v>
      </c>
      <c r="AE31" s="30">
        <f t="shared" ca="1" si="2"/>
        <v>2.5278833678773181E+184</v>
      </c>
      <c r="AF31" s="31">
        <f t="shared" ca="1" si="2"/>
        <v>8.3387816094597028E+185</v>
      </c>
    </row>
    <row r="32" spans="2:32">
      <c r="B32" s="1" t="s">
        <v>5</v>
      </c>
      <c r="C32" s="32">
        <f t="shared" ca="1" si="2"/>
        <v>6.2674845803912975E+25</v>
      </c>
      <c r="D32" s="30">
        <f t="shared" ca="1" si="2"/>
        <v>8.8999062792784796E+25</v>
      </c>
      <c r="E32" s="31">
        <f t="shared" ca="1" si="2"/>
        <v>6.0594413611580986E+25</v>
      </c>
      <c r="F32" s="32" t="str">
        <f t="shared" ca="1" si="2"/>
        <v/>
      </c>
      <c r="G32" s="30" t="str">
        <f t="shared" ca="1" si="2"/>
        <v/>
      </c>
      <c r="H32" s="31" t="str">
        <f t="shared" ca="1" si="2"/>
        <v/>
      </c>
      <c r="I32" s="32" t="str">
        <f t="shared" ca="1" si="2"/>
        <v/>
      </c>
      <c r="J32" s="30" t="str">
        <f t="shared" ca="1" si="2"/>
        <v/>
      </c>
      <c r="K32" s="31" t="str">
        <f t="shared" ca="1" si="2"/>
        <v/>
      </c>
      <c r="L32" s="32">
        <f t="shared" ca="1" si="2"/>
        <v>3.0874456121126853E+37</v>
      </c>
      <c r="M32" s="30">
        <f t="shared" ca="1" si="2"/>
        <v>1.9059590150233124E+37</v>
      </c>
      <c r="N32" s="31">
        <f t="shared" ca="1" si="2"/>
        <v>2.7364265067541221E+37</v>
      </c>
      <c r="O32" s="32">
        <f t="shared" ca="1" si="2"/>
        <v>4.4920063726792354E+66</v>
      </c>
      <c r="P32" s="30">
        <f t="shared" ca="1" si="2"/>
        <v>2.1792142228370289E+66</v>
      </c>
      <c r="Q32" s="31">
        <f t="shared" ca="1" si="2"/>
        <v>2.7734050862290146E+66</v>
      </c>
      <c r="R32" s="32">
        <f t="shared" ca="1" si="2"/>
        <v>9.9467254478990902E+50</v>
      </c>
      <c r="S32" s="30">
        <f t="shared" ca="1" si="2"/>
        <v>8.8170516908181154E+50</v>
      </c>
      <c r="T32" s="31">
        <f t="shared" ca="1" si="2"/>
        <v>7.7234364899375558E+51</v>
      </c>
      <c r="U32" s="32" t="str">
        <f t="shared" ca="1" si="2"/>
        <v/>
      </c>
      <c r="V32" s="30" t="str">
        <f t="shared" ca="1" si="2"/>
        <v/>
      </c>
      <c r="W32" s="31" t="str">
        <f t="shared" ca="1" si="2"/>
        <v/>
      </c>
      <c r="X32" s="32" t="str">
        <f t="shared" ca="1" si="2"/>
        <v/>
      </c>
      <c r="Y32" s="30" t="str">
        <f t="shared" ca="1" si="2"/>
        <v/>
      </c>
      <c r="Z32" s="31" t="str">
        <f t="shared" ca="1" si="2"/>
        <v/>
      </c>
      <c r="AA32" s="32">
        <f t="shared" ca="1" si="2"/>
        <v>6.8188524476999706E+302</v>
      </c>
      <c r="AB32" s="30">
        <f t="shared" ca="1" si="2"/>
        <v>6.8188524476999706E+302</v>
      </c>
      <c r="AC32" s="31">
        <f t="shared" ca="1" si="2"/>
        <v>6.8188524476999706E+302</v>
      </c>
      <c r="AD32" s="32">
        <f t="shared" ca="1" si="2"/>
        <v>1.0870757969230523E+184</v>
      </c>
      <c r="AE32" s="30">
        <f t="shared" ca="1" si="2"/>
        <v>7.6632230233031935E+182</v>
      </c>
      <c r="AF32" s="31">
        <f t="shared" ca="1" si="2"/>
        <v>4.0943409713077159E+184</v>
      </c>
    </row>
    <row r="33" spans="2:32">
      <c r="B33" s="1" t="s">
        <v>6</v>
      </c>
      <c r="C33" s="32">
        <f t="shared" ca="1" si="2"/>
        <v>8.0735375623241112E+25</v>
      </c>
      <c r="D33" s="30">
        <f t="shared" ca="1" si="2"/>
        <v>1.0274894174587712E+26</v>
      </c>
      <c r="E33" s="31">
        <f t="shared" ca="1" si="2"/>
        <v>6.0005621962091718E+25</v>
      </c>
      <c r="F33" s="32" t="str">
        <f t="shared" ca="1" si="2"/>
        <v/>
      </c>
      <c r="G33" s="30" t="str">
        <f t="shared" ca="1" si="2"/>
        <v/>
      </c>
      <c r="H33" s="31" t="str">
        <f t="shared" ca="1" si="2"/>
        <v/>
      </c>
      <c r="I33" s="32" t="str">
        <f t="shared" ca="1" si="2"/>
        <v/>
      </c>
      <c r="J33" s="30" t="str">
        <f t="shared" ca="1" si="2"/>
        <v/>
      </c>
      <c r="K33" s="31" t="str">
        <f t="shared" ca="1" si="2"/>
        <v/>
      </c>
      <c r="L33" s="32">
        <f t="shared" ca="1" si="2"/>
        <v>3.0874456121126853E+37</v>
      </c>
      <c r="M33" s="30">
        <f t="shared" ca="1" si="2"/>
        <v>1.9059590150233124E+37</v>
      </c>
      <c r="N33" s="31">
        <f t="shared" ca="1" si="2"/>
        <v>2.7365651244785709E+37</v>
      </c>
      <c r="O33" s="32">
        <f t="shared" ca="1" si="2"/>
        <v>9.3713487859233866E+65</v>
      </c>
      <c r="P33" s="30">
        <f t="shared" ca="1" si="2"/>
        <v>7.3635776501288081E+65</v>
      </c>
      <c r="Q33" s="31">
        <f t="shared" ca="1" si="2"/>
        <v>9.3713543186455092E+65</v>
      </c>
      <c r="R33" s="32">
        <f t="shared" ca="1" si="2"/>
        <v>2.6028267786693443E+51</v>
      </c>
      <c r="S33" s="30">
        <f t="shared" ca="1" si="2"/>
        <v>1.4228043562349202E+51</v>
      </c>
      <c r="T33" s="31">
        <f t="shared" ca="1" si="2"/>
        <v>6.0611054256007688E+51</v>
      </c>
      <c r="U33" s="32" t="str">
        <f t="shared" ca="1" si="2"/>
        <v/>
      </c>
      <c r="V33" s="30" t="str">
        <f t="shared" ca="1" si="2"/>
        <v/>
      </c>
      <c r="W33" s="31" t="str">
        <f t="shared" ca="1" si="2"/>
        <v/>
      </c>
      <c r="X33" s="32" t="str">
        <f t="shared" ca="1" si="2"/>
        <v/>
      </c>
      <c r="Y33" s="30" t="str">
        <f t="shared" ca="1" si="2"/>
        <v/>
      </c>
      <c r="Z33" s="31" t="str">
        <f t="shared" ca="1" si="2"/>
        <v/>
      </c>
      <c r="AA33" s="32">
        <f t="shared" ca="1" si="2"/>
        <v>6.8188524476999706E+302</v>
      </c>
      <c r="AB33" s="30">
        <f t="shared" ca="1" si="2"/>
        <v>8.6781025977015166E+302</v>
      </c>
      <c r="AC33" s="31">
        <f t="shared" ca="1" si="2"/>
        <v>1.5856542606633541E+303</v>
      </c>
      <c r="AD33" s="32">
        <f t="shared" ca="1" si="2"/>
        <v>4.7313436181050506E+182</v>
      </c>
      <c r="AE33" s="30">
        <f t="shared" ca="1" si="2"/>
        <v>2.0346386227807626E+182</v>
      </c>
      <c r="AF33" s="31">
        <f t="shared" ca="1" si="2"/>
        <v>4.1438676574417323E+183</v>
      </c>
    </row>
    <row r="34" spans="2:32">
      <c r="B34" s="1" t="s">
        <v>7</v>
      </c>
      <c r="C34" s="32">
        <f t="shared" ca="1" si="2"/>
        <v>8.9520983945214477E+25</v>
      </c>
      <c r="D34" s="30">
        <f t="shared" ca="1" si="2"/>
        <v>8.8410271143295519E+25</v>
      </c>
      <c r="E34" s="31">
        <f t="shared" ca="1" si="2"/>
        <v>7.552160616861721E+25</v>
      </c>
      <c r="F34" s="32" t="str">
        <f t="shared" ca="1" si="2"/>
        <v/>
      </c>
      <c r="G34" s="30" t="str">
        <f t="shared" ca="1" si="2"/>
        <v/>
      </c>
      <c r="H34" s="31" t="str">
        <f t="shared" ca="1" si="2"/>
        <v/>
      </c>
      <c r="I34" s="32" t="str">
        <f t="shared" ca="1" si="2"/>
        <v/>
      </c>
      <c r="J34" s="30" t="str">
        <f t="shared" ca="1" si="2"/>
        <v/>
      </c>
      <c r="K34" s="31" t="str">
        <f t="shared" ca="1" si="2"/>
        <v/>
      </c>
      <c r="L34" s="32">
        <f t="shared" ca="1" si="2"/>
        <v>3.08665231173078E+37</v>
      </c>
      <c r="M34" s="30">
        <f t="shared" ca="1" si="2"/>
        <v>1.9054322253689054E+37</v>
      </c>
      <c r="N34" s="31">
        <f t="shared" ca="1" si="2"/>
        <v>4.4318590957561927E+37</v>
      </c>
      <c r="O34" s="32">
        <f t="shared" ca="1" si="2"/>
        <v>6.527206279894083E+65</v>
      </c>
      <c r="P34" s="30">
        <f t="shared" ca="1" si="2"/>
        <v>1.0571979282842579E+66</v>
      </c>
      <c r="Q34" s="31">
        <f t="shared" ca="1" si="2"/>
        <v>1.1926500950064732E+66</v>
      </c>
      <c r="R34" s="32">
        <f t="shared" ca="1" si="2"/>
        <v>3.6849573273143213E+51</v>
      </c>
      <c r="S34" s="30">
        <f t="shared" ca="1" si="2"/>
        <v>2.9010172704144644E+51</v>
      </c>
      <c r="T34" s="31">
        <f t="shared" ca="1" si="2"/>
        <v>1.7777239848040931E+52</v>
      </c>
      <c r="U34" s="32" t="str">
        <f t="shared" ca="1" si="2"/>
        <v/>
      </c>
      <c r="V34" s="30" t="str">
        <f t="shared" ca="1" si="2"/>
        <v/>
      </c>
      <c r="W34" s="31" t="str">
        <f t="shared" ca="1" si="2"/>
        <v/>
      </c>
      <c r="X34" s="32" t="str">
        <f t="shared" ca="1" si="2"/>
        <v/>
      </c>
      <c r="Y34" s="30" t="str">
        <f t="shared" ca="1" si="2"/>
        <v/>
      </c>
      <c r="Z34" s="31" t="str">
        <f t="shared" ca="1" si="2"/>
        <v/>
      </c>
      <c r="AA34" s="32">
        <f t="shared" ca="1" si="2"/>
        <v>8.6781025977015166E+302</v>
      </c>
      <c r="AB34" s="30">
        <f t="shared" ca="1" si="2"/>
        <v>7.6925094175911542E+302</v>
      </c>
      <c r="AC34" s="31">
        <f t="shared" ca="1" si="2"/>
        <v>1.5856542606633541E+303</v>
      </c>
      <c r="AD34" s="32">
        <f t="shared" ca="1" si="2"/>
        <v>1.4171540203371046E+182</v>
      </c>
      <c r="AE34" s="30">
        <f t="shared" ca="1" si="2"/>
        <v>6.0942441237480261E+181</v>
      </c>
      <c r="AF34" s="31">
        <f t="shared" ca="1" si="2"/>
        <v>1.2263560283206581E+184</v>
      </c>
    </row>
    <row r="35" spans="2:32">
      <c r="B35" s="1" t="s">
        <v>8</v>
      </c>
      <c r="C35" s="32">
        <f t="shared" ca="1" si="2"/>
        <v>7.7780510363800827E+25</v>
      </c>
      <c r="D35" s="30">
        <f t="shared" ca="1" si="2"/>
        <v>7.8891223165719785E+25</v>
      </c>
      <c r="E35" s="31">
        <f t="shared" ca="1" si="2"/>
        <v>7.4567957038795188E+25</v>
      </c>
      <c r="F35" s="32" t="str">
        <f t="shared" ca="1" si="2"/>
        <v/>
      </c>
      <c r="G35" s="30" t="str">
        <f t="shared" ca="1" si="2"/>
        <v/>
      </c>
      <c r="H35" s="31" t="str">
        <f t="shared" ca="1" si="2"/>
        <v/>
      </c>
      <c r="I35" s="32" t="str">
        <f t="shared" ca="1" si="2"/>
        <v/>
      </c>
      <c r="J35" s="30" t="str">
        <f t="shared" ca="1" si="2"/>
        <v/>
      </c>
      <c r="K35" s="31" t="str">
        <f t="shared" ca="1" si="2"/>
        <v/>
      </c>
      <c r="L35" s="32">
        <f t="shared" ca="1" si="2"/>
        <v>3.0861745156102066E+37</v>
      </c>
      <c r="M35" s="30">
        <f t="shared" ca="1" si="2"/>
        <v>1.9050567952320072E+37</v>
      </c>
      <c r="N35" s="31">
        <f t="shared" ca="1" si="2"/>
        <v>4.4318590957561927E+37</v>
      </c>
      <c r="O35" s="32">
        <f t="shared" ca="1" si="2"/>
        <v>1.1926256906547912E+66</v>
      </c>
      <c r="P35" s="30">
        <f t="shared" ca="1" si="2"/>
        <v>9.3711814044332911E+65</v>
      </c>
      <c r="Q35" s="31">
        <f t="shared" ca="1" si="2"/>
        <v>4.4919386752508771E+66</v>
      </c>
      <c r="R35" s="32">
        <f t="shared" ca="1" si="2"/>
        <v>3.6335323318298193E+51</v>
      </c>
      <c r="S35" s="30">
        <f t="shared" ca="1" si="2"/>
        <v>3.6189783328925314E+51</v>
      </c>
      <c r="T35" s="31">
        <f t="shared" ca="1" si="2"/>
        <v>1.384895093362056E+52</v>
      </c>
      <c r="U35" s="32" t="str">
        <f t="shared" ca="1" si="2"/>
        <v/>
      </c>
      <c r="V35" s="30" t="str">
        <f t="shared" ca="1" si="2"/>
        <v/>
      </c>
      <c r="W35" s="31" t="str">
        <f t="shared" ca="1" si="2"/>
        <v/>
      </c>
      <c r="X35" s="32" t="str">
        <f t="shared" ca="1" si="2"/>
        <v/>
      </c>
      <c r="Y35" s="30" t="str">
        <f t="shared" ca="1" si="2"/>
        <v/>
      </c>
      <c r="Z35" s="31" t="str">
        <f t="shared" ca="1" si="2"/>
        <v/>
      </c>
      <c r="AA35" s="32">
        <f t="shared" ca="1" si="2"/>
        <v>2.5993056048962158E+302</v>
      </c>
      <c r="AB35" s="30">
        <f t="shared" ca="1" si="2"/>
        <v>3.7318791749074397E+302</v>
      </c>
      <c r="AC35" s="31">
        <f t="shared" ca="1" si="2"/>
        <v>1.5856542606633541E+303</v>
      </c>
      <c r="AD35" s="32">
        <f t="shared" ca="1" si="2"/>
        <v>1.5987251126540244E+182</v>
      </c>
      <c r="AE35" s="30">
        <f t="shared" ca="1" si="2"/>
        <v>8.749637860733623E+181</v>
      </c>
      <c r="AF35" s="31">
        <f t="shared" ca="1" si="2"/>
        <v>2.8517652732796026E+184</v>
      </c>
    </row>
    <row r="36" spans="2:32">
      <c r="B36" s="1" t="s">
        <v>9</v>
      </c>
      <c r="C36" s="32">
        <f t="shared" ca="1" si="2"/>
        <v>8.6151366948111902E+25</v>
      </c>
      <c r="D36" s="30">
        <f t="shared" ca="1" si="2"/>
        <v>8.6151366948111902E+25</v>
      </c>
      <c r="E36" s="31">
        <f t="shared" ca="1" si="2"/>
        <v>7.4567957038795188E+25</v>
      </c>
      <c r="F36" s="32" t="str">
        <f t="shared" ca="1" si="2"/>
        <v/>
      </c>
      <c r="G36" s="30" t="str">
        <f t="shared" ca="1" si="2"/>
        <v/>
      </c>
      <c r="H36" s="31" t="str">
        <f t="shared" ca="1" si="2"/>
        <v/>
      </c>
      <c r="I36" s="32" t="str">
        <f t="shared" ca="1" si="2"/>
        <v/>
      </c>
      <c r="J36" s="30" t="str">
        <f t="shared" ca="1" si="2"/>
        <v/>
      </c>
      <c r="K36" s="31" t="str">
        <f t="shared" ca="1" si="2"/>
        <v/>
      </c>
      <c r="L36" s="32">
        <f t="shared" ca="1" si="2"/>
        <v>3.1228906126236337E+36</v>
      </c>
      <c r="M36" s="30">
        <f t="shared" ca="1" si="2"/>
        <v>1.9278738467092459E+36</v>
      </c>
      <c r="N36" s="31">
        <f t="shared" ca="1" si="2"/>
        <v>3.5242468929214613E+36</v>
      </c>
      <c r="O36" s="32">
        <f t="shared" ca="1" si="2"/>
        <v>5.1285065883034338E+65</v>
      </c>
      <c r="P36" s="30">
        <f t="shared" ca="1" si="2"/>
        <v>5.1286074249525736E+65</v>
      </c>
      <c r="Q36" s="31">
        <f t="shared" ca="1" si="2"/>
        <v>1.5177993018518362E+66</v>
      </c>
      <c r="R36" s="32">
        <f t="shared" ca="1" si="2"/>
        <v>3.4491322306394651E+51</v>
      </c>
      <c r="S36" s="30">
        <f t="shared" ca="1" si="2"/>
        <v>3.0574059096441921E+51</v>
      </c>
      <c r="T36" s="31">
        <f t="shared" ca="1" si="2"/>
        <v>1.2082405859681052E+52</v>
      </c>
      <c r="U36" s="32" t="str">
        <f t="shared" ca="1" si="2"/>
        <v/>
      </c>
      <c r="V36" s="30" t="str">
        <f t="shared" ca="1" si="2"/>
        <v/>
      </c>
      <c r="W36" s="31" t="str">
        <f t="shared" ca="1" si="2"/>
        <v/>
      </c>
      <c r="X36" s="32" t="str">
        <f t="shared" ca="1" si="2"/>
        <v/>
      </c>
      <c r="Y36" s="30" t="str">
        <f t="shared" ca="1" si="2"/>
        <v/>
      </c>
      <c r="Z36" s="31" t="str">
        <f t="shared" ca="1" si="2"/>
        <v/>
      </c>
      <c r="AA36" s="32">
        <f t="shared" ca="1" si="2"/>
        <v>4.749425304399452E+302</v>
      </c>
      <c r="AB36" s="30">
        <f t="shared" ca="1" si="2"/>
        <v>6.044418820882487E+302</v>
      </c>
      <c r="AC36" s="31">
        <f t="shared" ca="1" si="2"/>
        <v>1.7888142362298335E+303</v>
      </c>
      <c r="AD36" s="32">
        <f t="shared" ca="1" si="2"/>
        <v>6.0942441237480254E+181</v>
      </c>
      <c r="AE36" s="30">
        <f t="shared" ca="1" si="2"/>
        <v>5.4021060234351132E+181</v>
      </c>
      <c r="AF36" s="31">
        <f t="shared" ca="1" si="2"/>
        <v>1.9862940656078321E+184</v>
      </c>
    </row>
    <row r="37" spans="2:32">
      <c r="B37" s="1" t="s">
        <v>10</v>
      </c>
      <c r="C37" s="32">
        <f t="shared" ca="1" si="2"/>
        <v>8.8410271143295519E+25</v>
      </c>
      <c r="D37" s="30">
        <f t="shared" ca="1" si="2"/>
        <v>8.5197717818289888E+25</v>
      </c>
      <c r="E37" s="31">
        <f t="shared" ca="1" si="2"/>
        <v>8.2908209426257762E+25</v>
      </c>
      <c r="F37" s="32" t="str">
        <f t="shared" ca="1" si="2"/>
        <v/>
      </c>
      <c r="G37" s="30" t="str">
        <f t="shared" ca="1" si="2"/>
        <v/>
      </c>
      <c r="H37" s="31" t="str">
        <f t="shared" ca="1" si="2"/>
        <v/>
      </c>
      <c r="I37" s="32" t="str">
        <f t="shared" ca="1" si="2"/>
        <v/>
      </c>
      <c r="J37" s="30" t="str">
        <f t="shared" ca="1" si="2"/>
        <v/>
      </c>
      <c r="K37" s="31" t="str">
        <f t="shared" ca="1" si="2"/>
        <v/>
      </c>
      <c r="L37" s="32">
        <f t="shared" ca="1" si="2"/>
        <v>3.1221073787466062E+36</v>
      </c>
      <c r="M37" s="30">
        <f t="shared" ca="1" si="2"/>
        <v>1.9273283134507766E+36</v>
      </c>
      <c r="N37" s="31">
        <f t="shared" ca="1" si="2"/>
        <v>4.4836014744904783E+36</v>
      </c>
      <c r="O37" s="32">
        <f t="shared" ca="1" si="2"/>
        <v>6.5269096467420723E+65</v>
      </c>
      <c r="P37" s="30">
        <f t="shared" ca="1" si="2"/>
        <v>4.5460496444408808E+65</v>
      </c>
      <c r="Q37" s="31">
        <f t="shared" ca="1" si="2"/>
        <v>1.5177846283738694E+66</v>
      </c>
      <c r="R37" s="32">
        <f t="shared" ca="1" si="2"/>
        <v>2.9653887727753921E+51</v>
      </c>
      <c r="S37" s="30">
        <f t="shared" ca="1" si="2"/>
        <v>1.8281881169819251E+51</v>
      </c>
      <c r="T37" s="31">
        <f t="shared" ca="1" si="2"/>
        <v>1.430993248034873E+52</v>
      </c>
      <c r="U37" s="32" t="str">
        <f t="shared" ca="1" si="2"/>
        <v/>
      </c>
      <c r="V37" s="30" t="str">
        <f t="shared" ca="1" si="2"/>
        <v/>
      </c>
      <c r="W37" s="31" t="str">
        <f t="shared" ca="1" si="2"/>
        <v/>
      </c>
      <c r="X37" s="32" t="str">
        <f t="shared" ca="1" si="2"/>
        <v/>
      </c>
      <c r="Y37" s="30" t="str">
        <f t="shared" ca="1" si="2"/>
        <v/>
      </c>
      <c r="Z37" s="31" t="str">
        <f t="shared" ca="1" si="2"/>
        <v/>
      </c>
      <c r="AA37" s="32">
        <f t="shared" ca="1" si="2"/>
        <v>6.8188524476999706E+302</v>
      </c>
      <c r="AB37" s="30">
        <f t="shared" ca="1" si="2"/>
        <v>8.6781025977015166E+302</v>
      </c>
      <c r="AC37" s="31">
        <f t="shared" ca="1" si="2"/>
        <v>2.897291667219716E+303</v>
      </c>
      <c r="AD37" s="32">
        <f t="shared" ca="1" si="2"/>
        <v>2.921174597752243E+182</v>
      </c>
      <c r="AE37" s="30">
        <f t="shared" ca="1" si="2"/>
        <v>8.749637860733598E+181</v>
      </c>
      <c r="AF37" s="31">
        <f t="shared" ca="1" si="2"/>
        <v>4.6189233044978654E+184</v>
      </c>
    </row>
    <row r="38" spans="2:32">
      <c r="B38" s="1" t="s">
        <v>11</v>
      </c>
      <c r="C38" s="32">
        <f t="shared" ca="1" si="2"/>
        <v>8.7746041297667612E+25</v>
      </c>
      <c r="D38" s="30">
        <f t="shared" ca="1" si="2"/>
        <v>8.6996707831057508E+25</v>
      </c>
      <c r="E38" s="31">
        <f t="shared" ca="1" si="2"/>
        <v>6.6099093127038061E+25</v>
      </c>
      <c r="F38" s="32" t="str">
        <f t="shared" ca="1" si="2"/>
        <v/>
      </c>
      <c r="G38" s="30" t="str">
        <f t="shared" ca="1" si="2"/>
        <v/>
      </c>
      <c r="H38" s="31" t="str">
        <f t="shared" ca="1" si="2"/>
        <v/>
      </c>
      <c r="I38" s="32" t="str">
        <f t="shared" ca="1" si="2"/>
        <v/>
      </c>
      <c r="J38" s="30" t="str">
        <f t="shared" ca="1" si="2"/>
        <v/>
      </c>
      <c r="K38" s="31" t="str">
        <f t="shared" ca="1" si="2"/>
        <v/>
      </c>
      <c r="L38" s="32">
        <f t="shared" ca="1" si="2"/>
        <v>3.1216389882532859E+36</v>
      </c>
      <c r="M38" s="30">
        <f t="shared" ca="1" si="2"/>
        <v>3.1211105858118758E+36</v>
      </c>
      <c r="N38" s="31">
        <f t="shared" ca="1" si="2"/>
        <v>4.4836014744904783E+36</v>
      </c>
      <c r="O38" s="32">
        <f t="shared" ca="1" si="2"/>
        <v>1.7120682006814651E+66</v>
      </c>
      <c r="P38" s="30">
        <f t="shared" ca="1" si="2"/>
        <v>8.3061631393212921E+65</v>
      </c>
      <c r="Q38" s="31">
        <f t="shared" ca="1" si="2"/>
        <v>1.3453559242992828E+66</v>
      </c>
      <c r="R38" s="32">
        <f t="shared" ca="1" si="2"/>
        <v>1.9292766850419093E+51</v>
      </c>
      <c r="S38" s="30">
        <f t="shared" ca="1" si="2"/>
        <v>1.3437679693768316E+51</v>
      </c>
      <c r="T38" s="31">
        <f t="shared" ca="1" si="2"/>
        <v>1.5647714227057205E+52</v>
      </c>
      <c r="U38" s="32" t="str">
        <f t="shared" ca="1" si="2"/>
        <v/>
      </c>
      <c r="V38" s="30" t="str">
        <f t="shared" ca="1" si="2"/>
        <v/>
      </c>
      <c r="W38" s="31" t="str">
        <f t="shared" ca="1" si="2"/>
        <v/>
      </c>
      <c r="X38" s="32" t="str">
        <f t="shared" ca="1" si="2"/>
        <v/>
      </c>
      <c r="Y38" s="30" t="str">
        <f t="shared" ca="1" si="2"/>
        <v/>
      </c>
      <c r="Z38" s="31" t="str">
        <f t="shared" ca="1" si="2"/>
        <v/>
      </c>
      <c r="AA38" s="32">
        <f t="shared" ca="1" si="2"/>
        <v>1.1044301849006189E+303</v>
      </c>
      <c r="AB38" s="30">
        <f t="shared" ca="1" si="2"/>
        <v>1.2459339256249308E+303</v>
      </c>
      <c r="AC38" s="31">
        <f t="shared" ca="1" si="2"/>
        <v>5.9721771233788054E+303</v>
      </c>
      <c r="AD38" s="32">
        <f t="shared" ca="1" si="2"/>
        <v>6.0214069240851696E+182</v>
      </c>
      <c r="AE38" s="30">
        <f t="shared" ca="1" si="2"/>
        <v>4.731343618105007E+182</v>
      </c>
      <c r="AF38" s="31">
        <f t="shared" ca="1" si="2"/>
        <v>1.0740832821400572E+185</v>
      </c>
    </row>
    <row r="39" spans="2:32">
      <c r="B39" s="1" t="s">
        <v>12</v>
      </c>
      <c r="C39" s="32">
        <f t="shared" ca="1" si="2"/>
        <v>9.7189403447238312E+25</v>
      </c>
      <c r="D39" s="30">
        <f t="shared" ca="1" si="2"/>
        <v>8.6151366948111902E+25</v>
      </c>
      <c r="E39" s="31">
        <f t="shared" ca="1" si="2"/>
        <v>6.0594413611580986E+25</v>
      </c>
      <c r="F39" s="32" t="str">
        <f t="shared" ca="1" si="2"/>
        <v/>
      </c>
      <c r="G39" s="30" t="str">
        <f t="shared" ca="1" si="2"/>
        <v/>
      </c>
      <c r="H39" s="31" t="str">
        <f t="shared" ca="1" si="2"/>
        <v/>
      </c>
      <c r="I39" s="32" t="str">
        <f t="shared" ca="1" si="2"/>
        <v/>
      </c>
      <c r="J39" s="30" t="str">
        <f t="shared" ca="1" si="2"/>
        <v/>
      </c>
      <c r="K39" s="31" t="str">
        <f t="shared" ca="1" si="2"/>
        <v/>
      </c>
      <c r="L39" s="32">
        <f t="shared" ca="1" si="2"/>
        <v>2.4524246306148146E+36</v>
      </c>
      <c r="M39" s="30">
        <f t="shared" ca="1" si="2"/>
        <v>2.4514278376800841E+36</v>
      </c>
      <c r="N39" s="31">
        <f t="shared" ca="1" si="2"/>
        <v>4.4818044903599052E+36</v>
      </c>
      <c r="O39" s="32">
        <f t="shared" ca="1" si="2"/>
        <v>2.7728743714313057E+66</v>
      </c>
      <c r="P39" s="30">
        <f t="shared" ca="1" si="2"/>
        <v>7.3626013561766106E+65</v>
      </c>
      <c r="Q39" s="31">
        <f t="shared" ca="1" si="2"/>
        <v>6.4481756293814259E+66</v>
      </c>
      <c r="R39" s="32">
        <f t="shared" ref="R39:AF39" ca="1" si="3">IF(AND(R16&lt;&gt;"",INDIRECT("Z4S"&amp;(COLUMN()-MOD(COLUMN(),3)),FALSE)&lt;&gt;"N/A"),SUMPRODUCT(2.27^(ROW(INDIRECT(R16-IF(R28&lt;&gt;"",R28,0)&amp;":"&amp;INDIRECT("Z4S"&amp;(COLUMN()-MOD(COLUMN(),3)),FALSE)-IF(R28&lt;&gt;"",R28,0)))/$D$42)),"")</f>
        <v>3.33372749522131E+51</v>
      </c>
      <c r="S39" s="30">
        <f t="shared" ca="1" si="3"/>
        <v>2.0778817083421815E+51</v>
      </c>
      <c r="T39" s="31">
        <f t="shared" ca="1" si="3"/>
        <v>1.3192394781364492E+52</v>
      </c>
      <c r="U39" s="32" t="str">
        <f t="shared" ca="1" si="3"/>
        <v/>
      </c>
      <c r="V39" s="30" t="str">
        <f t="shared" ca="1" si="3"/>
        <v/>
      </c>
      <c r="W39" s="31" t="str">
        <f t="shared" ca="1" si="3"/>
        <v/>
      </c>
      <c r="X39" s="32" t="str">
        <f t="shared" ca="1" si="3"/>
        <v/>
      </c>
      <c r="Y39" s="30" t="str">
        <f t="shared" ca="1" si="3"/>
        <v/>
      </c>
      <c r="Z39" s="31" t="str">
        <f t="shared" ca="1" si="3"/>
        <v/>
      </c>
      <c r="AA39" s="32">
        <f t="shared" ca="1" si="3"/>
        <v>2.897291667219716E+303</v>
      </c>
      <c r="AB39" s="30">
        <f t="shared" ca="1" si="3"/>
        <v>1.7888142362298335E+303</v>
      </c>
      <c r="AC39" s="31">
        <f t="shared" ca="1" si="3"/>
        <v>7.6005700674471271E+303</v>
      </c>
      <c r="AD39" s="32">
        <f t="shared" ca="1" si="3"/>
        <v>2.8862612970859539E+183</v>
      </c>
      <c r="AE39" s="30">
        <f t="shared" ca="1" si="3"/>
        <v>1.4002164759532154E+183</v>
      </c>
      <c r="AF39" s="31">
        <f t="shared" ca="1" si="3"/>
        <v>2.4976706061547478E+185</v>
      </c>
    </row>
    <row r="41" spans="2:32">
      <c r="B41" s="114" t="s">
        <v>50</v>
      </c>
      <c r="C41" s="114"/>
      <c r="D41" s="114"/>
      <c r="E41" s="114"/>
    </row>
    <row r="42" spans="2:32">
      <c r="B42" s="114" t="s">
        <v>47</v>
      </c>
      <c r="C42" s="114"/>
      <c r="D42">
        <v>6.8</v>
      </c>
    </row>
  </sheetData>
  <mergeCells count="34">
    <mergeCell ref="B41:E41"/>
    <mergeCell ref="B42:C42"/>
    <mergeCell ref="U5:W5"/>
    <mergeCell ref="X5:Z5"/>
    <mergeCell ref="AA5:AC5"/>
    <mergeCell ref="AD5:AF5"/>
    <mergeCell ref="B18:AF18"/>
    <mergeCell ref="B29:AF29"/>
    <mergeCell ref="U4:W4"/>
    <mergeCell ref="X4:Z4"/>
    <mergeCell ref="AA4:AC4"/>
    <mergeCell ref="AD4:AF4"/>
    <mergeCell ref="C5:E5"/>
    <mergeCell ref="F5:H5"/>
    <mergeCell ref="I5:K5"/>
    <mergeCell ref="L5:N5"/>
    <mergeCell ref="O5:Q5"/>
    <mergeCell ref="R5:T5"/>
    <mergeCell ref="U2:W2"/>
    <mergeCell ref="X2:Z2"/>
    <mergeCell ref="AA2:AC2"/>
    <mergeCell ref="AD2:AF2"/>
    <mergeCell ref="C4:E4"/>
    <mergeCell ref="F4:H4"/>
    <mergeCell ref="I4:K4"/>
    <mergeCell ref="L4:N4"/>
    <mergeCell ref="O4:Q4"/>
    <mergeCell ref="R4:T4"/>
    <mergeCell ref="C2:E2"/>
    <mergeCell ref="F2:H2"/>
    <mergeCell ref="I2:K2"/>
    <mergeCell ref="L2:N2"/>
    <mergeCell ref="O2:Q2"/>
    <mergeCell ref="R2:T2"/>
  </mergeCells>
  <conditionalFormatting sqref="C7:E1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6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4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7:W1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7:Z1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7:AC1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:AF1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E3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4">
      <colorScale>
        <cfvo type="min" val="0"/>
        <cfvo type="max" val="0"/>
        <color rgb="FFFF7128"/>
        <color rgb="FFFFEF9C"/>
      </colorScale>
    </cfRule>
  </conditionalFormatting>
  <conditionalFormatting sqref="F29:H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2">
      <colorScale>
        <cfvo type="min" val="0"/>
        <cfvo type="max" val="0"/>
        <color rgb="FFFF7128"/>
        <color rgb="FFFFEF9C"/>
      </colorScale>
    </cfRule>
  </conditionalFormatting>
  <conditionalFormatting sqref="I29:K3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N3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9:Q3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9:T3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9:W3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9:Z3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9:AC3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9:AF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:H3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0:K3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0:N3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:Q3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0:T39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0:W3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0:Z3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30:AC3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30:AF3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:E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F19:H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I19:K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9:N2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9:Q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9:T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9:W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Z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9:AC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9:AF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Tabelle16"/>
  <dimension ref="B1:T42"/>
  <sheetViews>
    <sheetView workbookViewId="0">
      <pane ySplit="3" topLeftCell="A4" activePane="bottomLeft" state="frozen"/>
      <selection pane="bottomLeft" activeCell="H26" sqref="H26"/>
    </sheetView>
  </sheetViews>
  <sheetFormatPr baseColWidth="10" defaultColWidth="10.7109375" defaultRowHeight="15"/>
  <cols>
    <col min="1" max="1" width="1.42578125" customWidth="1"/>
    <col min="3" max="20" width="10" customWidth="1"/>
    <col min="21" max="90" width="7.140625" customWidth="1"/>
  </cols>
  <sheetData>
    <row r="1" spans="2:20" ht="7.5" customHeight="1"/>
    <row r="2" spans="2:20" ht="15" customHeight="1">
      <c r="B2" s="1"/>
      <c r="C2" s="118" t="s">
        <v>33</v>
      </c>
      <c r="D2" s="119"/>
      <c r="E2" s="120"/>
      <c r="F2" s="118" t="s">
        <v>34</v>
      </c>
      <c r="G2" s="119"/>
      <c r="H2" s="120"/>
      <c r="I2" s="118" t="s">
        <v>35</v>
      </c>
      <c r="J2" s="119"/>
      <c r="K2" s="120"/>
      <c r="L2" s="118" t="s">
        <v>36</v>
      </c>
      <c r="M2" s="119"/>
      <c r="N2" s="120"/>
      <c r="O2" s="118" t="s">
        <v>37</v>
      </c>
      <c r="P2" s="119"/>
      <c r="Q2" s="120"/>
      <c r="R2" s="118" t="s">
        <v>38</v>
      </c>
      <c r="S2" s="119"/>
      <c r="T2" s="120"/>
    </row>
    <row r="3" spans="2:20" ht="30" customHeight="1">
      <c r="B3" s="1"/>
      <c r="C3" s="35" t="s">
        <v>39</v>
      </c>
      <c r="D3" s="36" t="s">
        <v>41</v>
      </c>
      <c r="E3" s="37" t="s">
        <v>40</v>
      </c>
      <c r="F3" s="35" t="s">
        <v>39</v>
      </c>
      <c r="G3" s="36" t="s">
        <v>41</v>
      </c>
      <c r="H3" s="37" t="s">
        <v>40</v>
      </c>
      <c r="I3" s="35" t="s">
        <v>39</v>
      </c>
      <c r="J3" s="36" t="s">
        <v>41</v>
      </c>
      <c r="K3" s="37" t="s">
        <v>40</v>
      </c>
      <c r="L3" s="35" t="s">
        <v>39</v>
      </c>
      <c r="M3" s="36" t="s">
        <v>41</v>
      </c>
      <c r="N3" s="37" t="s">
        <v>40</v>
      </c>
      <c r="O3" s="35" t="s">
        <v>39</v>
      </c>
      <c r="P3" s="36" t="s">
        <v>41</v>
      </c>
      <c r="Q3" s="37" t="s">
        <v>40</v>
      </c>
      <c r="R3" s="35" t="s">
        <v>39</v>
      </c>
      <c r="S3" s="36" t="s">
        <v>41</v>
      </c>
      <c r="T3" s="37" t="s">
        <v>40</v>
      </c>
    </row>
    <row r="4" spans="2:20">
      <c r="B4" s="1" t="s">
        <v>0</v>
      </c>
      <c r="C4" s="115" t="str">
        <f>'1CtP'!Y3</f>
        <v>N/A</v>
      </c>
      <c r="D4" s="116"/>
      <c r="E4" s="117"/>
      <c r="F4" s="115" t="str">
        <f>'1CtP'!Z3</f>
        <v>N/A</v>
      </c>
      <c r="G4" s="116"/>
      <c r="H4" s="117"/>
      <c r="I4" s="115" t="str">
        <f>'1CtP'!AA3</f>
        <v>N/A</v>
      </c>
      <c r="J4" s="116"/>
      <c r="K4" s="117"/>
      <c r="L4" s="115" t="str">
        <f>'1CtP'!AB3</f>
        <v>N/A</v>
      </c>
      <c r="M4" s="116"/>
      <c r="N4" s="117"/>
      <c r="O4" s="115" t="str">
        <f>'1CtP'!AC3</f>
        <v>N/A</v>
      </c>
      <c r="P4" s="116"/>
      <c r="Q4" s="117"/>
      <c r="R4" s="115" t="str">
        <f>'1CtP'!AD3</f>
        <v>N/A</v>
      </c>
      <c r="S4" s="116"/>
      <c r="T4" s="117"/>
    </row>
    <row r="5" spans="2:20">
      <c r="B5" s="1" t="s">
        <v>45</v>
      </c>
      <c r="C5" s="115">
        <f>MAX('4CtP RR'!Y5:Y15)</f>
        <v>29730</v>
      </c>
      <c r="D5" s="116"/>
      <c r="E5" s="117"/>
      <c r="F5" s="115">
        <f>MAX('4CtP RR'!Z5:Z15)</f>
        <v>20289</v>
      </c>
      <c r="G5" s="116"/>
      <c r="H5" s="117"/>
      <c r="I5" s="115">
        <f>MAX('4CtP RR'!AA5:AA15)</f>
        <v>41513</v>
      </c>
      <c r="J5" s="116"/>
      <c r="K5" s="117"/>
      <c r="L5" s="115">
        <f>MAX('4CtP RR'!AB5:AB15)</f>
        <v>0</v>
      </c>
      <c r="M5" s="116"/>
      <c r="N5" s="117"/>
      <c r="O5" s="115">
        <f>MAX('4CtP RR'!AC5:AC15)</f>
        <v>0</v>
      </c>
      <c r="P5" s="116"/>
      <c r="Q5" s="117"/>
      <c r="R5" s="115">
        <f>MAX('4CtP RR'!AD5:AD15)</f>
        <v>0</v>
      </c>
      <c r="S5" s="116"/>
      <c r="T5" s="117"/>
    </row>
    <row r="6" spans="2:20">
      <c r="B6" s="1" t="s">
        <v>70</v>
      </c>
      <c r="C6" s="10">
        <f>MAX('5CtP RR SO (3)'!C6:C16)</f>
        <v>0</v>
      </c>
      <c r="D6" s="4">
        <f>MAX('5CtP RR SO (3)'!D6:D16)</f>
        <v>0</v>
      </c>
      <c r="E6" s="5">
        <f>MAX('5CtP RR SO (3)'!E6:E16)</f>
        <v>0</v>
      </c>
      <c r="F6" s="10">
        <f>MAX('5CtP RR SO (3)'!F6:F16)</f>
        <v>17967</v>
      </c>
      <c r="G6" s="4">
        <f>MAX('5CtP RR SO (3)'!G6:G16)</f>
        <v>17995</v>
      </c>
      <c r="H6" s="5">
        <f>MAX('5CtP RR SO (3)'!H6:H16)</f>
        <v>17878</v>
      </c>
      <c r="I6" s="10">
        <f>MAX('5CtP RR SO (3)'!I6:I16)</f>
        <v>0</v>
      </c>
      <c r="J6" s="4">
        <f>MAX('5CtP RR SO (3)'!J6:J16)</f>
        <v>0</v>
      </c>
      <c r="K6" s="5">
        <f>MAX('5CtP RR SO (3)'!K6:K16)</f>
        <v>0</v>
      </c>
      <c r="L6" s="10">
        <f>MAX('5CtP RR SO (3)'!L6:L16)</f>
        <v>0</v>
      </c>
      <c r="M6" s="4">
        <f>MAX('5CtP RR SO (3)'!M6:M16)</f>
        <v>0</v>
      </c>
      <c r="N6" s="5">
        <f>MAX('5CtP RR SO (3)'!N6:N16)</f>
        <v>0</v>
      </c>
      <c r="O6" s="10">
        <f>MAX('5CtP RR SO (3)'!O6:O16)</f>
        <v>0</v>
      </c>
      <c r="P6" s="4">
        <f>MAX('5CtP RR SO (3)'!P6:P16)</f>
        <v>0</v>
      </c>
      <c r="Q6" s="5">
        <f>MAX('5CtP RR SO (3)'!Q6:Q16)</f>
        <v>0</v>
      </c>
      <c r="R6" s="10">
        <f>MAX('5CtP RR SO (3)'!R6:R16)</f>
        <v>0</v>
      </c>
      <c r="S6" s="4">
        <f>MAX('5CtP RR SO (3)'!S6:S16)</f>
        <v>0</v>
      </c>
      <c r="T6" s="5">
        <f>MAX('5CtP RR SO (3)'!T6:T16)</f>
        <v>0</v>
      </c>
    </row>
    <row r="7" spans="2:20">
      <c r="B7" s="1" t="s">
        <v>3</v>
      </c>
      <c r="C7" s="10">
        <v>26763</v>
      </c>
      <c r="D7" s="4">
        <v>26753</v>
      </c>
      <c r="E7" s="5">
        <v>27249</v>
      </c>
      <c r="F7" s="10">
        <v>17919</v>
      </c>
      <c r="G7" s="4">
        <v>17932</v>
      </c>
      <c r="H7" s="5">
        <v>17882</v>
      </c>
      <c r="I7" s="10"/>
      <c r="J7" s="4"/>
      <c r="K7" s="5"/>
      <c r="L7" s="10"/>
      <c r="M7" s="4"/>
      <c r="N7" s="5"/>
      <c r="O7" s="10"/>
      <c r="P7" s="4"/>
      <c r="Q7" s="5"/>
      <c r="R7" s="10"/>
      <c r="S7" s="4"/>
      <c r="T7" s="5"/>
    </row>
    <row r="8" spans="2:20">
      <c r="B8" s="1" t="s">
        <v>4</v>
      </c>
      <c r="C8" s="10"/>
      <c r="D8" s="4"/>
      <c r="E8" s="5"/>
      <c r="F8" s="10">
        <v>18766</v>
      </c>
      <c r="G8" s="4">
        <v>18815</v>
      </c>
      <c r="H8" s="5">
        <v>18883</v>
      </c>
      <c r="I8" s="10"/>
      <c r="J8" s="4"/>
      <c r="K8" s="5"/>
      <c r="L8" s="10"/>
      <c r="M8" s="4"/>
      <c r="N8" s="5"/>
      <c r="O8" s="10"/>
      <c r="P8" s="4"/>
      <c r="Q8" s="5"/>
      <c r="R8" s="10"/>
      <c r="S8" s="4"/>
      <c r="T8" s="5"/>
    </row>
    <row r="9" spans="2:20">
      <c r="B9" s="1" t="s">
        <v>5</v>
      </c>
      <c r="C9" s="10"/>
      <c r="D9" s="4"/>
      <c r="E9" s="5"/>
      <c r="F9" s="10">
        <v>19243</v>
      </c>
      <c r="G9" s="4">
        <v>19320</v>
      </c>
      <c r="H9" s="5">
        <v>19469</v>
      </c>
      <c r="I9" s="10"/>
      <c r="J9" s="4"/>
      <c r="K9" s="5"/>
      <c r="L9" s="10"/>
      <c r="M9" s="4"/>
      <c r="N9" s="5"/>
      <c r="O9" s="10"/>
      <c r="P9" s="4"/>
      <c r="Q9" s="5"/>
      <c r="R9" s="10"/>
      <c r="S9" s="4"/>
      <c r="T9" s="5"/>
    </row>
    <row r="10" spans="2:20">
      <c r="B10" s="1" t="s">
        <v>6</v>
      </c>
      <c r="C10" s="10"/>
      <c r="D10" s="4"/>
      <c r="E10" s="5"/>
      <c r="F10" s="10">
        <v>19608</v>
      </c>
      <c r="G10" s="4">
        <v>19665</v>
      </c>
      <c r="H10" s="5">
        <v>19830</v>
      </c>
      <c r="I10" s="10"/>
      <c r="J10" s="4"/>
      <c r="K10" s="5"/>
      <c r="L10" s="10"/>
      <c r="M10" s="4"/>
      <c r="N10" s="5"/>
      <c r="O10" s="10"/>
      <c r="P10" s="4"/>
      <c r="Q10" s="5"/>
      <c r="R10" s="10"/>
      <c r="S10" s="4"/>
      <c r="T10" s="5"/>
    </row>
    <row r="11" spans="2:20">
      <c r="B11" s="1" t="s">
        <v>7</v>
      </c>
      <c r="C11" s="10"/>
      <c r="D11" s="4"/>
      <c r="E11" s="5"/>
      <c r="F11" s="10">
        <v>19830</v>
      </c>
      <c r="G11" s="4">
        <v>19922</v>
      </c>
      <c r="H11" s="5">
        <v>20119</v>
      </c>
      <c r="I11" s="10"/>
      <c r="J11" s="4"/>
      <c r="K11" s="5"/>
      <c r="L11" s="10"/>
      <c r="M11" s="4"/>
      <c r="N11" s="5"/>
      <c r="O11" s="10"/>
      <c r="P11" s="4"/>
      <c r="Q11" s="5"/>
      <c r="R11" s="10"/>
      <c r="S11" s="4"/>
      <c r="T11" s="5"/>
    </row>
    <row r="12" spans="2:20">
      <c r="B12" s="1" t="s">
        <v>8</v>
      </c>
      <c r="C12" s="10"/>
      <c r="D12" s="4"/>
      <c r="E12" s="5"/>
      <c r="F12" s="10">
        <v>20009</v>
      </c>
      <c r="G12" s="4">
        <v>20078</v>
      </c>
      <c r="H12" s="5">
        <v>20295</v>
      </c>
      <c r="I12" s="10"/>
      <c r="J12" s="4"/>
      <c r="K12" s="5"/>
      <c r="L12" s="10"/>
      <c r="M12" s="4"/>
      <c r="N12" s="5"/>
      <c r="O12" s="10"/>
      <c r="P12" s="4"/>
      <c r="Q12" s="5"/>
      <c r="R12" s="10"/>
      <c r="S12" s="4"/>
      <c r="T12" s="5"/>
    </row>
    <row r="13" spans="2:20">
      <c r="B13" s="1" t="s">
        <v>9</v>
      </c>
      <c r="C13" s="10"/>
      <c r="D13" s="4"/>
      <c r="E13" s="5"/>
      <c r="F13" s="10">
        <v>20120</v>
      </c>
      <c r="G13" s="4">
        <v>20200</v>
      </c>
      <c r="H13" s="5">
        <v>20438</v>
      </c>
      <c r="I13" s="10"/>
      <c r="J13" s="4"/>
      <c r="K13" s="5"/>
      <c r="L13" s="10"/>
      <c r="M13" s="4"/>
      <c r="N13" s="5"/>
      <c r="O13" s="10"/>
      <c r="P13" s="4"/>
      <c r="Q13" s="5"/>
      <c r="R13" s="10"/>
      <c r="S13" s="4"/>
      <c r="T13" s="5"/>
    </row>
    <row r="14" spans="2:20">
      <c r="B14" s="1" t="s">
        <v>10</v>
      </c>
      <c r="C14" s="10"/>
      <c r="D14" s="4"/>
      <c r="E14" s="5"/>
      <c r="F14" s="10">
        <v>20243</v>
      </c>
      <c r="G14" s="4">
        <v>20281</v>
      </c>
      <c r="H14" s="5"/>
      <c r="I14" s="10"/>
      <c r="J14" s="4"/>
      <c r="K14" s="5"/>
      <c r="L14" s="10"/>
      <c r="M14" s="4"/>
      <c r="N14" s="5"/>
      <c r="O14" s="10"/>
      <c r="P14" s="4"/>
      <c r="Q14" s="5"/>
      <c r="R14" s="10"/>
      <c r="S14" s="4"/>
      <c r="T14" s="5"/>
    </row>
    <row r="15" spans="2:20">
      <c r="B15" s="1" t="s">
        <v>11</v>
      </c>
      <c r="C15" s="10"/>
      <c r="D15" s="4"/>
      <c r="E15" s="5"/>
      <c r="F15" s="10"/>
      <c r="G15" s="4"/>
      <c r="H15" s="5"/>
      <c r="I15" s="10"/>
      <c r="J15" s="4"/>
      <c r="K15" s="5"/>
      <c r="L15" s="10"/>
      <c r="M15" s="4"/>
      <c r="N15" s="5"/>
      <c r="O15" s="10"/>
      <c r="P15" s="4"/>
      <c r="Q15" s="5"/>
      <c r="R15" s="10"/>
      <c r="S15" s="4"/>
      <c r="T15" s="5"/>
    </row>
    <row r="16" spans="2:20" ht="15.75" thickBot="1">
      <c r="B16" s="1" t="s">
        <v>12</v>
      </c>
      <c r="C16" s="17"/>
      <c r="D16" s="18"/>
      <c r="E16" s="19"/>
      <c r="F16" s="17"/>
      <c r="G16" s="18"/>
      <c r="H16" s="19"/>
      <c r="I16" s="17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9"/>
    </row>
    <row r="17" spans="2:20" ht="15.75" thickTop="1">
      <c r="B17" s="20" t="s">
        <v>43</v>
      </c>
      <c r="C17" s="21">
        <f>AVERAGE(C7:C16)</f>
        <v>26763</v>
      </c>
      <c r="D17" s="22">
        <f t="shared" ref="D17:T17" si="0">AVERAGE(D7:D16)</f>
        <v>26753</v>
      </c>
      <c r="E17" s="23">
        <f t="shared" si="0"/>
        <v>27249</v>
      </c>
      <c r="F17" s="21">
        <f t="shared" si="0"/>
        <v>19467.25</v>
      </c>
      <c r="G17" s="22">
        <f t="shared" si="0"/>
        <v>19526.625</v>
      </c>
      <c r="H17" s="23">
        <f t="shared" si="0"/>
        <v>19559.428571428572</v>
      </c>
      <c r="I17" s="21" t="e">
        <f t="shared" si="0"/>
        <v>#DIV/0!</v>
      </c>
      <c r="J17" s="22" t="e">
        <f t="shared" si="0"/>
        <v>#DIV/0!</v>
      </c>
      <c r="K17" s="23" t="e">
        <f t="shared" si="0"/>
        <v>#DIV/0!</v>
      </c>
      <c r="L17" s="21" t="e">
        <f t="shared" si="0"/>
        <v>#DIV/0!</v>
      </c>
      <c r="M17" s="22" t="e">
        <f t="shared" si="0"/>
        <v>#DIV/0!</v>
      </c>
      <c r="N17" s="23" t="e">
        <f t="shared" si="0"/>
        <v>#DIV/0!</v>
      </c>
      <c r="O17" s="21" t="e">
        <f t="shared" si="0"/>
        <v>#DIV/0!</v>
      </c>
      <c r="P17" s="22" t="e">
        <f t="shared" si="0"/>
        <v>#DIV/0!</v>
      </c>
      <c r="Q17" s="23" t="e">
        <f t="shared" si="0"/>
        <v>#DIV/0!</v>
      </c>
      <c r="R17" s="21" t="e">
        <f t="shared" si="0"/>
        <v>#DIV/0!</v>
      </c>
      <c r="S17" s="22" t="e">
        <f t="shared" si="0"/>
        <v>#DIV/0!</v>
      </c>
      <c r="T17" s="23" t="e">
        <f t="shared" si="0"/>
        <v>#DIV/0!</v>
      </c>
    </row>
    <row r="18" spans="2:20" ht="21" customHeight="1">
      <c r="B18" s="111" t="s">
        <v>53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3"/>
    </row>
    <row r="19" spans="2:20">
      <c r="B19" s="1" t="s">
        <v>3</v>
      </c>
      <c r="C19" s="10">
        <v>11</v>
      </c>
      <c r="D19" s="4">
        <v>10</v>
      </c>
      <c r="E19" s="5">
        <v>20</v>
      </c>
      <c r="F19" s="10">
        <v>86</v>
      </c>
      <c r="G19" s="4">
        <v>94</v>
      </c>
      <c r="H19" s="5">
        <v>137</v>
      </c>
      <c r="I19" s="10"/>
      <c r="J19" s="4"/>
      <c r="K19" s="5"/>
      <c r="L19" s="10"/>
      <c r="M19" s="4"/>
      <c r="N19" s="5"/>
      <c r="O19" s="10"/>
      <c r="P19" s="4"/>
      <c r="Q19" s="5"/>
      <c r="R19" s="10"/>
      <c r="S19" s="4"/>
      <c r="T19" s="5"/>
    </row>
    <row r="20" spans="2:20">
      <c r="B20" s="1" t="s">
        <v>4</v>
      </c>
      <c r="C20" s="10"/>
      <c r="D20" s="4"/>
      <c r="E20" s="5"/>
      <c r="F20" s="10">
        <v>113</v>
      </c>
      <c r="G20" s="4">
        <v>119</v>
      </c>
      <c r="H20" s="5">
        <v>149</v>
      </c>
      <c r="I20" s="10"/>
      <c r="J20" s="4"/>
      <c r="K20" s="5"/>
      <c r="L20" s="10"/>
      <c r="M20" s="4"/>
      <c r="N20" s="5"/>
      <c r="O20" s="10"/>
      <c r="P20" s="4"/>
      <c r="Q20" s="5"/>
      <c r="R20" s="10"/>
      <c r="S20" s="4"/>
      <c r="T20" s="5"/>
    </row>
    <row r="21" spans="2:20">
      <c r="B21" s="1" t="s">
        <v>5</v>
      </c>
      <c r="C21" s="10"/>
      <c r="D21" s="4"/>
      <c r="E21" s="5"/>
      <c r="F21" s="10">
        <v>122</v>
      </c>
      <c r="G21" s="4">
        <v>116</v>
      </c>
      <c r="H21" s="5">
        <v>165</v>
      </c>
      <c r="I21" s="10"/>
      <c r="J21" s="4"/>
      <c r="K21" s="5"/>
      <c r="L21" s="10"/>
      <c r="M21" s="4"/>
      <c r="N21" s="5"/>
      <c r="O21" s="10"/>
      <c r="P21" s="4"/>
      <c r="Q21" s="5"/>
      <c r="R21" s="10"/>
      <c r="S21" s="4"/>
      <c r="T21" s="5"/>
    </row>
    <row r="22" spans="2:20">
      <c r="B22" s="1" t="s">
        <v>6</v>
      </c>
      <c r="C22" s="10"/>
      <c r="D22" s="4"/>
      <c r="E22" s="5"/>
      <c r="F22" s="10">
        <v>117</v>
      </c>
      <c r="G22" s="4">
        <v>131</v>
      </c>
      <c r="H22" s="5">
        <v>162</v>
      </c>
      <c r="I22" s="10"/>
      <c r="J22" s="4"/>
      <c r="K22" s="5"/>
      <c r="L22" s="10"/>
      <c r="M22" s="4"/>
      <c r="N22" s="5"/>
      <c r="O22" s="10"/>
      <c r="P22" s="4"/>
      <c r="Q22" s="5"/>
      <c r="R22" s="10"/>
      <c r="S22" s="4"/>
      <c r="T22" s="5"/>
    </row>
    <row r="23" spans="2:20">
      <c r="B23" s="1" t="s">
        <v>7</v>
      </c>
      <c r="C23" s="10"/>
      <c r="D23" s="4"/>
      <c r="E23" s="5"/>
      <c r="F23" s="10">
        <v>106</v>
      </c>
      <c r="G23" s="4">
        <v>119</v>
      </c>
      <c r="H23" s="5">
        <v>147</v>
      </c>
      <c r="I23" s="10"/>
      <c r="J23" s="4"/>
      <c r="K23" s="5"/>
      <c r="L23" s="10"/>
      <c r="M23" s="4"/>
      <c r="N23" s="5"/>
      <c r="O23" s="10"/>
      <c r="P23" s="4"/>
      <c r="Q23" s="5"/>
      <c r="R23" s="10"/>
      <c r="S23" s="4"/>
      <c r="T23" s="5"/>
    </row>
    <row r="24" spans="2:20">
      <c r="B24" s="1" t="s">
        <v>8</v>
      </c>
      <c r="C24" s="10"/>
      <c r="D24" s="4"/>
      <c r="E24" s="5"/>
      <c r="F24" s="10">
        <v>99</v>
      </c>
      <c r="G24" s="4">
        <v>111</v>
      </c>
      <c r="H24" s="5">
        <v>149</v>
      </c>
      <c r="I24" s="10"/>
      <c r="J24" s="4"/>
      <c r="K24" s="5"/>
      <c r="L24" s="10"/>
      <c r="M24" s="4"/>
      <c r="N24" s="5"/>
      <c r="O24" s="10"/>
      <c r="P24" s="4"/>
      <c r="Q24" s="5"/>
      <c r="R24" s="10"/>
      <c r="S24" s="4"/>
      <c r="T24" s="5"/>
    </row>
    <row r="25" spans="2:20">
      <c r="B25" s="1" t="s">
        <v>9</v>
      </c>
      <c r="C25" s="10"/>
      <c r="D25" s="4"/>
      <c r="E25" s="5"/>
      <c r="F25" s="10">
        <v>100</v>
      </c>
      <c r="G25" s="4">
        <v>107</v>
      </c>
      <c r="H25" s="5">
        <v>146</v>
      </c>
      <c r="I25" s="10"/>
      <c r="J25" s="4"/>
      <c r="K25" s="5"/>
      <c r="L25" s="10"/>
      <c r="M25" s="4"/>
      <c r="N25" s="5"/>
      <c r="O25" s="10"/>
      <c r="P25" s="4"/>
      <c r="Q25" s="5"/>
      <c r="R25" s="10"/>
      <c r="S25" s="4"/>
      <c r="T25" s="5"/>
    </row>
    <row r="26" spans="2:20">
      <c r="B26" s="1" t="s">
        <v>10</v>
      </c>
      <c r="C26" s="10"/>
      <c r="D26" s="4"/>
      <c r="E26" s="5"/>
      <c r="F26" s="10">
        <v>95</v>
      </c>
      <c r="G26" s="4">
        <v>95</v>
      </c>
      <c r="H26" s="5"/>
      <c r="I26" s="10"/>
      <c r="J26" s="4"/>
      <c r="K26" s="5"/>
      <c r="L26" s="10"/>
      <c r="M26" s="4"/>
      <c r="N26" s="5"/>
      <c r="O26" s="10"/>
      <c r="P26" s="4"/>
      <c r="Q26" s="5"/>
      <c r="R26" s="10"/>
      <c r="S26" s="4"/>
      <c r="T26" s="5"/>
    </row>
    <row r="27" spans="2:20">
      <c r="B27" s="1" t="s">
        <v>11</v>
      </c>
      <c r="C27" s="10"/>
      <c r="D27" s="4"/>
      <c r="E27" s="5"/>
      <c r="F27" s="10"/>
      <c r="G27" s="4"/>
      <c r="H27" s="5"/>
      <c r="I27" s="10"/>
      <c r="J27" s="4"/>
      <c r="K27" s="5"/>
      <c r="L27" s="10"/>
      <c r="M27" s="4"/>
      <c r="N27" s="5"/>
      <c r="O27" s="10"/>
      <c r="P27" s="4"/>
      <c r="Q27" s="5"/>
      <c r="R27" s="10"/>
      <c r="S27" s="4"/>
      <c r="T27" s="5"/>
    </row>
    <row r="28" spans="2:20">
      <c r="B28" s="1" t="s">
        <v>12</v>
      </c>
      <c r="C28" s="10"/>
      <c r="D28" s="4"/>
      <c r="E28" s="5"/>
      <c r="F28" s="10"/>
      <c r="G28" s="4"/>
      <c r="H28" s="5"/>
      <c r="I28" s="10"/>
      <c r="J28" s="4"/>
      <c r="K28" s="5"/>
      <c r="L28" s="10"/>
      <c r="M28" s="4"/>
      <c r="N28" s="5"/>
      <c r="O28" s="10"/>
      <c r="P28" s="4"/>
      <c r="Q28" s="5"/>
      <c r="R28" s="10"/>
      <c r="S28" s="4"/>
      <c r="T28" s="5"/>
    </row>
    <row r="29" spans="2:20" ht="21" customHeight="1">
      <c r="B29" s="111" t="s">
        <v>54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3"/>
    </row>
    <row r="30" spans="2:20">
      <c r="B30" s="1" t="s">
        <v>3</v>
      </c>
      <c r="C30" s="24" t="str">
        <f ca="1">IF(AND(C7&lt;&gt;"",INDIRECT("Z4S"&amp;(COLUMN()-MOD(COLUMN(),3)),FALSE)&lt;&gt;"N/A"),SUMPRODUCT(2.27^(ROW(INDIRECT(C7-IF(C19&lt;&gt;"",C19,0)&amp;":"&amp;INDIRECT("Z4S"&amp;(COLUMN()-MOD(COLUMN(),3)),FALSE)-IF(C19&lt;&gt;"",C19,0)))/$D$42)),"")</f>
        <v/>
      </c>
      <c r="D30" s="30" t="str">
        <f t="shared" ref="D30:T30" ca="1" si="1">IF(AND(D7&lt;&gt;"",INDIRECT("Z4S"&amp;(COLUMN()-MOD(COLUMN(),3)),FALSE)&lt;&gt;"N/A"),SUMPRODUCT(2.27^(ROW(INDIRECT(D7-IF(D19&lt;&gt;"",D19,0)&amp;":"&amp;INDIRECT("Z4S"&amp;(COLUMN()-MOD(COLUMN(),3)),FALSE)-IF(D19&lt;&gt;"",D19,0)))/$D$42)),"")</f>
        <v/>
      </c>
      <c r="E30" s="31" t="str">
        <f t="shared" ca="1" si="1"/>
        <v/>
      </c>
      <c r="F30" s="32" t="str">
        <f t="shared" ca="1" si="1"/>
        <v/>
      </c>
      <c r="G30" s="30" t="str">
        <f t="shared" ca="1" si="1"/>
        <v/>
      </c>
      <c r="H30" s="31" t="str">
        <f t="shared" ca="1" si="1"/>
        <v/>
      </c>
      <c r="I30" s="32" t="str">
        <f t="shared" ca="1" si="1"/>
        <v/>
      </c>
      <c r="J30" s="30" t="str">
        <f t="shared" ca="1" si="1"/>
        <v/>
      </c>
      <c r="K30" s="31" t="str">
        <f t="shared" ca="1" si="1"/>
        <v/>
      </c>
      <c r="L30" s="32" t="str">
        <f t="shared" ca="1" si="1"/>
        <v/>
      </c>
      <c r="M30" s="30" t="str">
        <f t="shared" ca="1" si="1"/>
        <v/>
      </c>
      <c r="N30" s="31" t="str">
        <f t="shared" ca="1" si="1"/>
        <v/>
      </c>
      <c r="O30" s="32" t="str">
        <f t="shared" ca="1" si="1"/>
        <v/>
      </c>
      <c r="P30" s="30" t="str">
        <f t="shared" ca="1" si="1"/>
        <v/>
      </c>
      <c r="Q30" s="31" t="str">
        <f t="shared" ca="1" si="1"/>
        <v/>
      </c>
      <c r="R30" s="32" t="str">
        <f t="shared" ca="1" si="1"/>
        <v/>
      </c>
      <c r="S30" s="30" t="str">
        <f t="shared" ca="1" si="1"/>
        <v/>
      </c>
      <c r="T30" s="31" t="str">
        <f t="shared" ca="1" si="1"/>
        <v/>
      </c>
    </row>
    <row r="31" spans="2:20">
      <c r="B31" s="1" t="s">
        <v>4</v>
      </c>
      <c r="C31" s="32" t="str">
        <f t="shared" ref="C31:T39" ca="1" si="2">IF(AND(C8&lt;&gt;"",INDIRECT("Z4S"&amp;(COLUMN()-MOD(COLUMN(),3)),FALSE)&lt;&gt;"N/A"),SUMPRODUCT(2.27^(ROW(INDIRECT(C8-IF(C20&lt;&gt;"",C20,0)&amp;":"&amp;INDIRECT("Z4S"&amp;(COLUMN()-MOD(COLUMN(),3)),FALSE)-IF(C20&lt;&gt;"",C20,0)))/$D$42)),"")</f>
        <v/>
      </c>
      <c r="D31" s="30" t="str">
        <f t="shared" ca="1" si="2"/>
        <v/>
      </c>
      <c r="E31" s="31" t="str">
        <f t="shared" ca="1" si="2"/>
        <v/>
      </c>
      <c r="F31" s="32" t="str">
        <f t="shared" ca="1" si="2"/>
        <v/>
      </c>
      <c r="G31" s="30" t="str">
        <f t="shared" ca="1" si="2"/>
        <v/>
      </c>
      <c r="H31" s="31" t="str">
        <f t="shared" ca="1" si="2"/>
        <v/>
      </c>
      <c r="I31" s="32" t="str">
        <f t="shared" ca="1" si="2"/>
        <v/>
      </c>
      <c r="J31" s="30" t="str">
        <f t="shared" ca="1" si="2"/>
        <v/>
      </c>
      <c r="K31" s="31" t="str">
        <f t="shared" ca="1" si="2"/>
        <v/>
      </c>
      <c r="L31" s="32" t="str">
        <f t="shared" ca="1" si="2"/>
        <v/>
      </c>
      <c r="M31" s="30" t="str">
        <f t="shared" ca="1" si="2"/>
        <v/>
      </c>
      <c r="N31" s="31" t="str">
        <f t="shared" ca="1" si="2"/>
        <v/>
      </c>
      <c r="O31" s="32" t="str">
        <f t="shared" ca="1" si="2"/>
        <v/>
      </c>
      <c r="P31" s="30" t="str">
        <f t="shared" ca="1" si="2"/>
        <v/>
      </c>
      <c r="Q31" s="31" t="str">
        <f t="shared" ca="1" si="2"/>
        <v/>
      </c>
      <c r="R31" s="32" t="str">
        <f t="shared" ca="1" si="2"/>
        <v/>
      </c>
      <c r="S31" s="30" t="str">
        <f t="shared" ca="1" si="2"/>
        <v/>
      </c>
      <c r="T31" s="31" t="str">
        <f t="shared" ca="1" si="2"/>
        <v/>
      </c>
    </row>
    <row r="32" spans="2:20">
      <c r="B32" s="1" t="s">
        <v>5</v>
      </c>
      <c r="C32" s="32" t="str">
        <f t="shared" ca="1" si="2"/>
        <v/>
      </c>
      <c r="D32" s="30" t="str">
        <f t="shared" ca="1" si="2"/>
        <v/>
      </c>
      <c r="E32" s="31" t="str">
        <f t="shared" ca="1" si="2"/>
        <v/>
      </c>
      <c r="F32" s="32" t="str">
        <f t="shared" ca="1" si="2"/>
        <v/>
      </c>
      <c r="G32" s="30" t="str">
        <f t="shared" ca="1" si="2"/>
        <v/>
      </c>
      <c r="H32" s="31" t="str">
        <f t="shared" ca="1" si="2"/>
        <v/>
      </c>
      <c r="I32" s="32" t="str">
        <f t="shared" ca="1" si="2"/>
        <v/>
      </c>
      <c r="J32" s="30" t="str">
        <f t="shared" ca="1" si="2"/>
        <v/>
      </c>
      <c r="K32" s="31" t="str">
        <f t="shared" ca="1" si="2"/>
        <v/>
      </c>
      <c r="L32" s="32" t="str">
        <f t="shared" ca="1" si="2"/>
        <v/>
      </c>
      <c r="M32" s="30" t="str">
        <f t="shared" ca="1" si="2"/>
        <v/>
      </c>
      <c r="N32" s="31" t="str">
        <f t="shared" ca="1" si="2"/>
        <v/>
      </c>
      <c r="O32" s="32" t="str">
        <f t="shared" ca="1" si="2"/>
        <v/>
      </c>
      <c r="P32" s="30" t="str">
        <f t="shared" ca="1" si="2"/>
        <v/>
      </c>
      <c r="Q32" s="31" t="str">
        <f t="shared" ca="1" si="2"/>
        <v/>
      </c>
      <c r="R32" s="32" t="str">
        <f t="shared" ca="1" si="2"/>
        <v/>
      </c>
      <c r="S32" s="30" t="str">
        <f t="shared" ca="1" si="2"/>
        <v/>
      </c>
      <c r="T32" s="31" t="str">
        <f t="shared" ca="1" si="2"/>
        <v/>
      </c>
    </row>
    <row r="33" spans="2:20">
      <c r="B33" s="1" t="s">
        <v>6</v>
      </c>
      <c r="C33" s="32" t="str">
        <f t="shared" ca="1" si="2"/>
        <v/>
      </c>
      <c r="D33" s="30" t="str">
        <f t="shared" ca="1" si="2"/>
        <v/>
      </c>
      <c r="E33" s="31" t="str">
        <f t="shared" ca="1" si="2"/>
        <v/>
      </c>
      <c r="F33" s="32" t="str">
        <f t="shared" ca="1" si="2"/>
        <v/>
      </c>
      <c r="G33" s="30" t="str">
        <f t="shared" ca="1" si="2"/>
        <v/>
      </c>
      <c r="H33" s="31" t="str">
        <f t="shared" ca="1" si="2"/>
        <v/>
      </c>
      <c r="I33" s="32" t="str">
        <f t="shared" ca="1" si="2"/>
        <v/>
      </c>
      <c r="J33" s="30" t="str">
        <f t="shared" ca="1" si="2"/>
        <v/>
      </c>
      <c r="K33" s="31" t="str">
        <f t="shared" ca="1" si="2"/>
        <v/>
      </c>
      <c r="L33" s="32" t="str">
        <f t="shared" ca="1" si="2"/>
        <v/>
      </c>
      <c r="M33" s="30" t="str">
        <f t="shared" ca="1" si="2"/>
        <v/>
      </c>
      <c r="N33" s="31" t="str">
        <f t="shared" ca="1" si="2"/>
        <v/>
      </c>
      <c r="O33" s="32" t="str">
        <f t="shared" ca="1" si="2"/>
        <v/>
      </c>
      <c r="P33" s="30" t="str">
        <f t="shared" ca="1" si="2"/>
        <v/>
      </c>
      <c r="Q33" s="31" t="str">
        <f t="shared" ca="1" si="2"/>
        <v/>
      </c>
      <c r="R33" s="32" t="str">
        <f t="shared" ca="1" si="2"/>
        <v/>
      </c>
      <c r="S33" s="30" t="str">
        <f t="shared" ca="1" si="2"/>
        <v/>
      </c>
      <c r="T33" s="31" t="str">
        <f t="shared" ca="1" si="2"/>
        <v/>
      </c>
    </row>
    <row r="34" spans="2:20">
      <c r="B34" s="1" t="s">
        <v>7</v>
      </c>
      <c r="C34" s="32" t="str">
        <f t="shared" ca="1" si="2"/>
        <v/>
      </c>
      <c r="D34" s="30" t="str">
        <f t="shared" ca="1" si="2"/>
        <v/>
      </c>
      <c r="E34" s="31" t="str">
        <f t="shared" ca="1" si="2"/>
        <v/>
      </c>
      <c r="F34" s="32" t="str">
        <f t="shared" ca="1" si="2"/>
        <v/>
      </c>
      <c r="G34" s="30" t="str">
        <f t="shared" ca="1" si="2"/>
        <v/>
      </c>
      <c r="H34" s="31" t="str">
        <f t="shared" ca="1" si="2"/>
        <v/>
      </c>
      <c r="I34" s="32" t="str">
        <f t="shared" ca="1" si="2"/>
        <v/>
      </c>
      <c r="J34" s="30" t="str">
        <f t="shared" ca="1" si="2"/>
        <v/>
      </c>
      <c r="K34" s="31" t="str">
        <f t="shared" ca="1" si="2"/>
        <v/>
      </c>
      <c r="L34" s="32" t="str">
        <f t="shared" ca="1" si="2"/>
        <v/>
      </c>
      <c r="M34" s="30" t="str">
        <f t="shared" ca="1" si="2"/>
        <v/>
      </c>
      <c r="N34" s="31" t="str">
        <f t="shared" ca="1" si="2"/>
        <v/>
      </c>
      <c r="O34" s="32" t="str">
        <f t="shared" ca="1" si="2"/>
        <v/>
      </c>
      <c r="P34" s="30" t="str">
        <f t="shared" ca="1" si="2"/>
        <v/>
      </c>
      <c r="Q34" s="31" t="str">
        <f t="shared" ca="1" si="2"/>
        <v/>
      </c>
      <c r="R34" s="32" t="str">
        <f t="shared" ca="1" si="2"/>
        <v/>
      </c>
      <c r="S34" s="30" t="str">
        <f t="shared" ca="1" si="2"/>
        <v/>
      </c>
      <c r="T34" s="31" t="str">
        <f t="shared" ca="1" si="2"/>
        <v/>
      </c>
    </row>
    <row r="35" spans="2:20">
      <c r="B35" s="1" t="s">
        <v>8</v>
      </c>
      <c r="C35" s="32" t="str">
        <f t="shared" ca="1" si="2"/>
        <v/>
      </c>
      <c r="D35" s="30" t="str">
        <f t="shared" ca="1" si="2"/>
        <v/>
      </c>
      <c r="E35" s="31" t="str">
        <f t="shared" ca="1" si="2"/>
        <v/>
      </c>
      <c r="F35" s="32" t="str">
        <f t="shared" ca="1" si="2"/>
        <v/>
      </c>
      <c r="G35" s="30" t="str">
        <f t="shared" ca="1" si="2"/>
        <v/>
      </c>
      <c r="H35" s="31" t="str">
        <f t="shared" ca="1" si="2"/>
        <v/>
      </c>
      <c r="I35" s="32" t="str">
        <f t="shared" ca="1" si="2"/>
        <v/>
      </c>
      <c r="J35" s="30" t="str">
        <f t="shared" ca="1" si="2"/>
        <v/>
      </c>
      <c r="K35" s="31" t="str">
        <f t="shared" ca="1" si="2"/>
        <v/>
      </c>
      <c r="L35" s="32" t="str">
        <f t="shared" ca="1" si="2"/>
        <v/>
      </c>
      <c r="M35" s="30" t="str">
        <f t="shared" ca="1" si="2"/>
        <v/>
      </c>
      <c r="N35" s="31" t="str">
        <f t="shared" ca="1" si="2"/>
        <v/>
      </c>
      <c r="O35" s="32" t="str">
        <f t="shared" ca="1" si="2"/>
        <v/>
      </c>
      <c r="P35" s="30" t="str">
        <f t="shared" ca="1" si="2"/>
        <v/>
      </c>
      <c r="Q35" s="31" t="str">
        <f t="shared" ca="1" si="2"/>
        <v/>
      </c>
      <c r="R35" s="32" t="str">
        <f t="shared" ca="1" si="2"/>
        <v/>
      </c>
      <c r="S35" s="30" t="str">
        <f t="shared" ca="1" si="2"/>
        <v/>
      </c>
      <c r="T35" s="31" t="str">
        <f t="shared" ca="1" si="2"/>
        <v/>
      </c>
    </row>
    <row r="36" spans="2:20">
      <c r="B36" s="1" t="s">
        <v>9</v>
      </c>
      <c r="C36" s="32" t="str">
        <f t="shared" ca="1" si="2"/>
        <v/>
      </c>
      <c r="D36" s="30" t="str">
        <f t="shared" ca="1" si="2"/>
        <v/>
      </c>
      <c r="E36" s="31" t="str">
        <f t="shared" ca="1" si="2"/>
        <v/>
      </c>
      <c r="F36" s="32" t="str">
        <f t="shared" ca="1" si="2"/>
        <v/>
      </c>
      <c r="G36" s="30" t="str">
        <f t="shared" ca="1" si="2"/>
        <v/>
      </c>
      <c r="H36" s="31" t="str">
        <f t="shared" ca="1" si="2"/>
        <v/>
      </c>
      <c r="I36" s="32" t="str">
        <f t="shared" ca="1" si="2"/>
        <v/>
      </c>
      <c r="J36" s="30" t="str">
        <f t="shared" ca="1" si="2"/>
        <v/>
      </c>
      <c r="K36" s="31" t="str">
        <f t="shared" ca="1" si="2"/>
        <v/>
      </c>
      <c r="L36" s="32" t="str">
        <f t="shared" ca="1" si="2"/>
        <v/>
      </c>
      <c r="M36" s="30" t="str">
        <f t="shared" ca="1" si="2"/>
        <v/>
      </c>
      <c r="N36" s="31" t="str">
        <f t="shared" ca="1" si="2"/>
        <v/>
      </c>
      <c r="O36" s="32" t="str">
        <f t="shared" ca="1" si="2"/>
        <v/>
      </c>
      <c r="P36" s="30" t="str">
        <f t="shared" ca="1" si="2"/>
        <v/>
      </c>
      <c r="Q36" s="31" t="str">
        <f t="shared" ca="1" si="2"/>
        <v/>
      </c>
      <c r="R36" s="32" t="str">
        <f t="shared" ca="1" si="2"/>
        <v/>
      </c>
      <c r="S36" s="30" t="str">
        <f t="shared" ca="1" si="2"/>
        <v/>
      </c>
      <c r="T36" s="31" t="str">
        <f t="shared" ca="1" si="2"/>
        <v/>
      </c>
    </row>
    <row r="37" spans="2:20">
      <c r="B37" s="1" t="s">
        <v>10</v>
      </c>
      <c r="C37" s="32" t="str">
        <f t="shared" ca="1" si="2"/>
        <v/>
      </c>
      <c r="D37" s="30" t="str">
        <f t="shared" ca="1" si="2"/>
        <v/>
      </c>
      <c r="E37" s="31" t="str">
        <f t="shared" ca="1" si="2"/>
        <v/>
      </c>
      <c r="F37" s="32" t="str">
        <f t="shared" ca="1" si="2"/>
        <v/>
      </c>
      <c r="G37" s="30" t="str">
        <f t="shared" ca="1" si="2"/>
        <v/>
      </c>
      <c r="H37" s="31" t="str">
        <f t="shared" ca="1" si="2"/>
        <v/>
      </c>
      <c r="I37" s="32" t="str">
        <f t="shared" ca="1" si="2"/>
        <v/>
      </c>
      <c r="J37" s="30" t="str">
        <f t="shared" ca="1" si="2"/>
        <v/>
      </c>
      <c r="K37" s="31" t="str">
        <f t="shared" ca="1" si="2"/>
        <v/>
      </c>
      <c r="L37" s="32" t="str">
        <f t="shared" ca="1" si="2"/>
        <v/>
      </c>
      <c r="M37" s="30" t="str">
        <f t="shared" ca="1" si="2"/>
        <v/>
      </c>
      <c r="N37" s="31" t="str">
        <f t="shared" ca="1" si="2"/>
        <v/>
      </c>
      <c r="O37" s="32" t="str">
        <f t="shared" ca="1" si="2"/>
        <v/>
      </c>
      <c r="P37" s="30" t="str">
        <f t="shared" ca="1" si="2"/>
        <v/>
      </c>
      <c r="Q37" s="31" t="str">
        <f t="shared" ca="1" si="2"/>
        <v/>
      </c>
      <c r="R37" s="32" t="str">
        <f t="shared" ca="1" si="2"/>
        <v/>
      </c>
      <c r="S37" s="30" t="str">
        <f t="shared" ca="1" si="2"/>
        <v/>
      </c>
      <c r="T37" s="31" t="str">
        <f t="shared" ca="1" si="2"/>
        <v/>
      </c>
    </row>
    <row r="38" spans="2:20">
      <c r="B38" s="1" t="s">
        <v>11</v>
      </c>
      <c r="C38" s="32" t="str">
        <f t="shared" ca="1" si="2"/>
        <v/>
      </c>
      <c r="D38" s="30" t="str">
        <f t="shared" ca="1" si="2"/>
        <v/>
      </c>
      <c r="E38" s="31" t="str">
        <f t="shared" ca="1" si="2"/>
        <v/>
      </c>
      <c r="F38" s="32" t="str">
        <f t="shared" ca="1" si="2"/>
        <v/>
      </c>
      <c r="G38" s="30" t="str">
        <f t="shared" ca="1" si="2"/>
        <v/>
      </c>
      <c r="H38" s="31" t="str">
        <f t="shared" ca="1" si="2"/>
        <v/>
      </c>
      <c r="I38" s="32" t="str">
        <f t="shared" ca="1" si="2"/>
        <v/>
      </c>
      <c r="J38" s="30" t="str">
        <f t="shared" ca="1" si="2"/>
        <v/>
      </c>
      <c r="K38" s="31" t="str">
        <f t="shared" ca="1" si="2"/>
        <v/>
      </c>
      <c r="L38" s="32" t="str">
        <f t="shared" ca="1" si="2"/>
        <v/>
      </c>
      <c r="M38" s="30" t="str">
        <f t="shared" ca="1" si="2"/>
        <v/>
      </c>
      <c r="N38" s="31" t="str">
        <f t="shared" ca="1" si="2"/>
        <v/>
      </c>
      <c r="O38" s="32" t="str">
        <f t="shared" ca="1" si="2"/>
        <v/>
      </c>
      <c r="P38" s="30" t="str">
        <f t="shared" ca="1" si="2"/>
        <v/>
      </c>
      <c r="Q38" s="31" t="str">
        <f t="shared" ca="1" si="2"/>
        <v/>
      </c>
      <c r="R38" s="32" t="str">
        <f t="shared" ca="1" si="2"/>
        <v/>
      </c>
      <c r="S38" s="30" t="str">
        <f t="shared" ca="1" si="2"/>
        <v/>
      </c>
      <c r="T38" s="31" t="str">
        <f t="shared" ca="1" si="2"/>
        <v/>
      </c>
    </row>
    <row r="39" spans="2:20">
      <c r="B39" s="1" t="s">
        <v>12</v>
      </c>
      <c r="C39" s="32" t="str">
        <f t="shared" ca="1" si="2"/>
        <v/>
      </c>
      <c r="D39" s="30" t="str">
        <f t="shared" ca="1" si="2"/>
        <v/>
      </c>
      <c r="E39" s="31" t="str">
        <f t="shared" ca="1" si="2"/>
        <v/>
      </c>
      <c r="F39" s="32" t="str">
        <f t="shared" ca="1" si="2"/>
        <v/>
      </c>
      <c r="G39" s="30" t="str">
        <f t="shared" ca="1" si="2"/>
        <v/>
      </c>
      <c r="H39" s="31" t="str">
        <f t="shared" ca="1" si="2"/>
        <v/>
      </c>
      <c r="I39" s="32" t="str">
        <f t="shared" ca="1" si="2"/>
        <v/>
      </c>
      <c r="J39" s="30" t="str">
        <f t="shared" ca="1" si="2"/>
        <v/>
      </c>
      <c r="K39" s="31" t="str">
        <f t="shared" ca="1" si="2"/>
        <v/>
      </c>
      <c r="L39" s="32" t="str">
        <f t="shared" ca="1" si="2"/>
        <v/>
      </c>
      <c r="M39" s="30" t="str">
        <f t="shared" ca="1" si="2"/>
        <v/>
      </c>
      <c r="N39" s="31" t="str">
        <f t="shared" ca="1" si="2"/>
        <v/>
      </c>
      <c r="O39" s="32" t="str">
        <f t="shared" ca="1" si="2"/>
        <v/>
      </c>
      <c r="P39" s="30" t="str">
        <f t="shared" ca="1" si="2"/>
        <v/>
      </c>
      <c r="Q39" s="31" t="str">
        <f t="shared" ca="1" si="2"/>
        <v/>
      </c>
      <c r="R39" s="32" t="str">
        <f t="shared" ca="1" si="2"/>
        <v/>
      </c>
      <c r="S39" s="30" t="str">
        <f t="shared" ca="1" si="2"/>
        <v/>
      </c>
      <c r="T39" s="31" t="str">
        <f t="shared" ca="1" si="2"/>
        <v/>
      </c>
    </row>
    <row r="41" spans="2:20">
      <c r="B41" s="114" t="s">
        <v>50</v>
      </c>
      <c r="C41" s="114"/>
      <c r="D41" s="114"/>
      <c r="E41" s="114"/>
    </row>
    <row r="42" spans="2:20">
      <c r="B42" s="114" t="s">
        <v>47</v>
      </c>
      <c r="C42" s="114"/>
      <c r="D42">
        <v>10000</v>
      </c>
    </row>
  </sheetData>
  <mergeCells count="22">
    <mergeCell ref="B18:T18"/>
    <mergeCell ref="B29:T29"/>
    <mergeCell ref="B41:E41"/>
    <mergeCell ref="B42:C42"/>
    <mergeCell ref="C5:E5"/>
    <mergeCell ref="F5:H5"/>
    <mergeCell ref="I5:K5"/>
    <mergeCell ref="L5:N5"/>
    <mergeCell ref="O5:Q5"/>
    <mergeCell ref="R5:T5"/>
    <mergeCell ref="R4:T4"/>
    <mergeCell ref="C2:E2"/>
    <mergeCell ref="F2:H2"/>
    <mergeCell ref="I2:K2"/>
    <mergeCell ref="L2:N2"/>
    <mergeCell ref="O2:Q2"/>
    <mergeCell ref="R2:T2"/>
    <mergeCell ref="C4:E4"/>
    <mergeCell ref="F4:H4"/>
    <mergeCell ref="I4:K4"/>
    <mergeCell ref="L4:N4"/>
    <mergeCell ref="O4:Q4"/>
  </mergeCells>
  <conditionalFormatting sqref="C7:E1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0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8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:E3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max" val="0"/>
        <color rgb="FFFF7128"/>
        <color rgb="FFFFEF9C"/>
      </colorScale>
    </cfRule>
  </conditionalFormatting>
  <conditionalFormatting sqref="F19:H3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0">
      <colorScale>
        <cfvo type="min" val="0"/>
        <cfvo type="max" val="0"/>
        <color rgb="FFFF7128"/>
        <color rgb="FFFFEF9C"/>
      </colorScale>
    </cfRule>
  </conditionalFormatting>
  <conditionalFormatting sqref="I19:K3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9:N3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9:Q3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9:T3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4">
      <colorScale>
        <cfvo type="min" val="0"/>
        <cfvo type="max" val="0"/>
        <color rgb="FFFF7128"/>
        <color rgb="FFFFEF9C"/>
      </colorScale>
    </cfRule>
  </conditionalFormatting>
  <conditionalFormatting sqref="F30:H3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I30:K3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0:N3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0:Q3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0:T3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:H3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0:K3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0:N3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:Q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0:T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Tabelle3"/>
  <dimension ref="A1:AO54"/>
  <sheetViews>
    <sheetView workbookViewId="0">
      <selection activeCell="AK23" sqref="AK23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6.42578125" customWidth="1"/>
    <col min="8" max="15" width="6.42578125" style="39" customWidth="1"/>
    <col min="16" max="36" width="6.425781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21">
        <v>3</v>
      </c>
      <c r="H2" s="121"/>
      <c r="I2" s="121"/>
      <c r="J2" s="121">
        <v>4</v>
      </c>
      <c r="K2" s="121"/>
      <c r="L2" s="121"/>
      <c r="M2" s="121">
        <v>5</v>
      </c>
      <c r="N2" s="121"/>
      <c r="O2" s="121"/>
      <c r="P2" s="121">
        <v>6</v>
      </c>
      <c r="Q2" s="121"/>
      <c r="R2" s="121"/>
      <c r="S2" s="121">
        <v>7</v>
      </c>
      <c r="T2" s="121"/>
      <c r="U2" s="121"/>
      <c r="V2" s="121">
        <v>8</v>
      </c>
      <c r="W2" s="121"/>
      <c r="X2" s="121"/>
      <c r="Y2" s="121">
        <v>9</v>
      </c>
      <c r="Z2" s="121"/>
      <c r="AA2" s="121"/>
      <c r="AB2" s="121">
        <v>10</v>
      </c>
      <c r="AC2" s="121"/>
      <c r="AD2" s="121"/>
      <c r="AE2" s="121">
        <v>11</v>
      </c>
      <c r="AF2" s="121"/>
      <c r="AG2" s="121"/>
      <c r="AH2" s="121">
        <v>12</v>
      </c>
      <c r="AI2" s="121"/>
      <c r="AJ2" s="121"/>
    </row>
    <row r="3" spans="1:41">
      <c r="B3" s="123"/>
      <c r="C3" s="125"/>
      <c r="D3" s="125"/>
      <c r="E3" s="125"/>
      <c r="F3" s="123"/>
      <c r="G3" s="75" t="s">
        <v>87</v>
      </c>
      <c r="H3" s="75" t="s">
        <v>88</v>
      </c>
      <c r="I3" s="75" t="s">
        <v>89</v>
      </c>
      <c r="J3" s="75" t="s">
        <v>87</v>
      </c>
      <c r="K3" s="75" t="s">
        <v>88</v>
      </c>
      <c r="L3" s="75" t="s">
        <v>89</v>
      </c>
      <c r="M3" s="75" t="s">
        <v>87</v>
      </c>
      <c r="N3" s="75" t="s">
        <v>88</v>
      </c>
      <c r="O3" s="75" t="s">
        <v>89</v>
      </c>
      <c r="P3" s="75" t="s">
        <v>87</v>
      </c>
      <c r="Q3" s="75" t="s">
        <v>88</v>
      </c>
      <c r="R3" s="75" t="s">
        <v>89</v>
      </c>
      <c r="S3" s="75" t="s">
        <v>87</v>
      </c>
      <c r="T3" s="75" t="s">
        <v>88</v>
      </c>
      <c r="U3" s="75" t="s">
        <v>89</v>
      </c>
      <c r="V3" s="75" t="s">
        <v>87</v>
      </c>
      <c r="W3" s="75" t="s">
        <v>88</v>
      </c>
      <c r="X3" s="75" t="s">
        <v>89</v>
      </c>
      <c r="Y3" s="75" t="s">
        <v>87</v>
      </c>
      <c r="Z3" s="75" t="s">
        <v>88</v>
      </c>
      <c r="AA3" s="75" t="s">
        <v>89</v>
      </c>
      <c r="AB3" s="75" t="s">
        <v>87</v>
      </c>
      <c r="AC3" s="75" t="s">
        <v>88</v>
      </c>
      <c r="AD3" s="75" t="s">
        <v>89</v>
      </c>
      <c r="AE3" s="75" t="s">
        <v>87</v>
      </c>
      <c r="AF3" s="75" t="s">
        <v>88</v>
      </c>
      <c r="AG3" s="75" t="s">
        <v>89</v>
      </c>
      <c r="AH3" s="75" t="s">
        <v>87</v>
      </c>
      <c r="AI3" s="75" t="s">
        <v>88</v>
      </c>
      <c r="AJ3" s="75" t="s">
        <v>89</v>
      </c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43">
        <f ca="1">IF(MAX(INDIRECT("'"&amp;$AO$4&amp;"'!Z7S"&amp;(ROW()-3)*3&amp;":Z16S"&amp;(ROW()-3)*3+2,FALSE))=INDIRECT("'"&amp;$AO$4&amp;"'!Z"&amp;ROUNDDOWN((COLUMN()-7)/3,0)+7&amp;"S"&amp;(ROW()-3)*3+MOD(COLUMN()-1,3),FALSE),1,"")</f>
        <v>1</v>
      </c>
      <c r="H4" s="51">
        <f t="shared" ref="H4:AJ4" ca="1" si="1">IF(MAX(INDIRECT("'"&amp;$AO$4&amp;"'!Z7S"&amp;(ROW()-3)*3&amp;":Z16S"&amp;(ROW()-3)*3+2,FALSE))=INDIRECT("'"&amp;$AO$4&amp;"'!Z"&amp;ROUNDDOWN((COLUMN()-7)/3,0)+7&amp;"S"&amp;(ROW()-3)*3+MOD(COLUMN()-1,3),FALSE),1,"")</f>
        <v>1</v>
      </c>
      <c r="I4" s="51">
        <f t="shared" ca="1" si="1"/>
        <v>1</v>
      </c>
      <c r="J4" s="51">
        <f t="shared" ca="1" si="1"/>
        <v>1</v>
      </c>
      <c r="K4" s="51" t="str">
        <f t="shared" ca="1" si="1"/>
        <v/>
      </c>
      <c r="L4" s="51" t="str">
        <f t="shared" ca="1" si="1"/>
        <v/>
      </c>
      <c r="M4" s="51">
        <f t="shared" ca="1" si="1"/>
        <v>1</v>
      </c>
      <c r="N4" s="51">
        <f t="shared" ca="1" si="1"/>
        <v>1</v>
      </c>
      <c r="O4" s="51">
        <f t="shared" ca="1" si="1"/>
        <v>1</v>
      </c>
      <c r="P4" s="51">
        <f t="shared" ca="1" si="1"/>
        <v>1</v>
      </c>
      <c r="Q4" s="51">
        <f t="shared" ca="1" si="1"/>
        <v>1</v>
      </c>
      <c r="R4" s="51">
        <f t="shared" ca="1" si="1"/>
        <v>1</v>
      </c>
      <c r="S4" s="51">
        <f t="shared" ca="1" si="1"/>
        <v>1</v>
      </c>
      <c r="T4" s="51">
        <f t="shared" ca="1" si="1"/>
        <v>1</v>
      </c>
      <c r="U4" s="51">
        <f t="shared" ca="1" si="1"/>
        <v>1</v>
      </c>
      <c r="V4" s="51">
        <f t="shared" ca="1" si="1"/>
        <v>1</v>
      </c>
      <c r="W4" s="51">
        <f t="shared" ca="1" si="1"/>
        <v>1</v>
      </c>
      <c r="X4" s="51">
        <f t="shared" ca="1" si="1"/>
        <v>1</v>
      </c>
      <c r="Y4" s="51">
        <f t="shared" ca="1" si="1"/>
        <v>1</v>
      </c>
      <c r="Z4" s="51">
        <f t="shared" ca="1" si="1"/>
        <v>1</v>
      </c>
      <c r="AA4" s="51">
        <f t="shared" ca="1" si="1"/>
        <v>1</v>
      </c>
      <c r="AB4" s="51">
        <f t="shared" ca="1" si="1"/>
        <v>1</v>
      </c>
      <c r="AC4" s="51">
        <f t="shared" ca="1" si="1"/>
        <v>1</v>
      </c>
      <c r="AD4" s="51">
        <f t="shared" ca="1" si="1"/>
        <v>1</v>
      </c>
      <c r="AE4" s="51">
        <f t="shared" ca="1" si="1"/>
        <v>1</v>
      </c>
      <c r="AF4" s="51">
        <f t="shared" ca="1" si="1"/>
        <v>1</v>
      </c>
      <c r="AG4" s="51">
        <f t="shared" ca="1" si="1"/>
        <v>1</v>
      </c>
      <c r="AH4" s="51">
        <f t="shared" ca="1" si="1"/>
        <v>1</v>
      </c>
      <c r="AI4" s="51">
        <f t="shared" ca="1" si="1"/>
        <v>1</v>
      </c>
      <c r="AJ4" s="51">
        <f t="shared" ca="1" si="1"/>
        <v>1</v>
      </c>
      <c r="AK4" s="85">
        <f ca="1">1/SUM(G4:AJ4)</f>
        <v>3.5714285714285712E-2</v>
      </c>
      <c r="AN4" s="76" t="s">
        <v>90</v>
      </c>
      <c r="AO4" s="77" t="s">
        <v>91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43">
        <f t="shared" ref="G5:V13" ca="1" si="2">IF(MAX(INDIRECT("'"&amp;$AO$4&amp;"'!Z7S"&amp;(ROW()-3)*3&amp;":Z16S"&amp;(ROW()-3)*3+2,FALSE))=INDIRECT("'"&amp;$AO$4&amp;"'!Z"&amp;ROUNDDOWN((COLUMN()-7)/3,0)+7&amp;"S"&amp;(ROW()-3)*3+MOD(COLUMN()-1,3),FALSE),1,"")</f>
        <v>1</v>
      </c>
      <c r="H5" s="43">
        <f t="shared" ca="1" si="2"/>
        <v>1</v>
      </c>
      <c r="I5" s="43">
        <f t="shared" ca="1" si="2"/>
        <v>1</v>
      </c>
      <c r="J5" s="43" t="str">
        <f t="shared" ca="1" si="2"/>
        <v/>
      </c>
      <c r="K5" s="43" t="str">
        <f t="shared" ca="1" si="2"/>
        <v/>
      </c>
      <c r="L5" s="43">
        <f t="shared" ca="1" si="2"/>
        <v>1</v>
      </c>
      <c r="M5" s="43" t="str">
        <f t="shared" ca="1" si="2"/>
        <v/>
      </c>
      <c r="N5" s="43" t="str">
        <f t="shared" ca="1" si="2"/>
        <v/>
      </c>
      <c r="O5" s="43" t="str">
        <f t="shared" ca="1" si="2"/>
        <v/>
      </c>
      <c r="P5" s="43" t="str">
        <f t="shared" ca="1" si="2"/>
        <v/>
      </c>
      <c r="Q5" s="43" t="str">
        <f t="shared" ca="1" si="2"/>
        <v/>
      </c>
      <c r="R5" s="43" t="str">
        <f t="shared" ca="1" si="2"/>
        <v/>
      </c>
      <c r="S5" s="43" t="str">
        <f t="shared" ca="1" si="2"/>
        <v/>
      </c>
      <c r="T5" s="43" t="str">
        <f t="shared" ca="1" si="2"/>
        <v/>
      </c>
      <c r="U5" s="43" t="str">
        <f t="shared" ca="1" si="2"/>
        <v/>
      </c>
      <c r="V5" s="43" t="str">
        <f t="shared" ca="1" si="2"/>
        <v/>
      </c>
      <c r="W5" s="43" t="str">
        <f t="shared" ref="W5:AJ13" ca="1" si="3">IF(MAX(INDIRECT("'"&amp;$AO$4&amp;"'!Z7S"&amp;(ROW()-3)*3&amp;":Z16S"&amp;(ROW()-3)*3+2,FALSE))=INDIRECT("'"&amp;$AO$4&amp;"'!Z"&amp;ROUNDDOWN((COLUMN()-7)/3,0)+7&amp;"S"&amp;(ROW()-3)*3+MOD(COLUMN()-1,3),FALSE),1,"")</f>
        <v/>
      </c>
      <c r="X5" s="43" t="str">
        <f t="shared" ca="1" si="3"/>
        <v/>
      </c>
      <c r="Y5" s="43" t="str">
        <f t="shared" ca="1" si="3"/>
        <v/>
      </c>
      <c r="Z5" s="43" t="str">
        <f t="shared" ca="1" si="3"/>
        <v/>
      </c>
      <c r="AA5" s="43" t="str">
        <f t="shared" ca="1" si="3"/>
        <v/>
      </c>
      <c r="AB5" s="43" t="str">
        <f t="shared" ca="1" si="3"/>
        <v/>
      </c>
      <c r="AC5" s="43" t="str">
        <f t="shared" ca="1" si="3"/>
        <v/>
      </c>
      <c r="AD5" s="43" t="str">
        <f t="shared" ca="1" si="3"/>
        <v/>
      </c>
      <c r="AE5" s="43" t="str">
        <f t="shared" ca="1" si="3"/>
        <v/>
      </c>
      <c r="AF5" s="43" t="str">
        <f t="shared" ca="1" si="3"/>
        <v/>
      </c>
      <c r="AG5" s="43" t="str">
        <f t="shared" ca="1" si="3"/>
        <v/>
      </c>
      <c r="AH5" s="43" t="str">
        <f t="shared" ca="1" si="3"/>
        <v/>
      </c>
      <c r="AI5" s="43" t="str">
        <f t="shared" ca="1" si="3"/>
        <v/>
      </c>
      <c r="AJ5" s="43" t="str">
        <f t="shared" ca="1" si="3"/>
        <v/>
      </c>
      <c r="AK5" s="85">
        <f t="shared" ref="AK5:AK23" ca="1" si="4">1/SUM(G5:AJ5)</f>
        <v>0.25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43">
        <f t="shared" ca="1" si="2"/>
        <v>1</v>
      </c>
      <c r="H6" s="43">
        <f t="shared" ca="1" si="2"/>
        <v>1</v>
      </c>
      <c r="I6" s="43">
        <f t="shared" ca="1" si="2"/>
        <v>1</v>
      </c>
      <c r="J6" s="43">
        <f t="shared" ca="1" si="2"/>
        <v>1</v>
      </c>
      <c r="K6" s="43">
        <f t="shared" ca="1" si="2"/>
        <v>1</v>
      </c>
      <c r="L6" s="43">
        <f t="shared" ca="1" si="2"/>
        <v>1</v>
      </c>
      <c r="M6" s="43">
        <f t="shared" ca="1" si="2"/>
        <v>1</v>
      </c>
      <c r="N6" s="43">
        <f t="shared" ca="1" si="2"/>
        <v>1</v>
      </c>
      <c r="O6" s="43">
        <f t="shared" ca="1" si="2"/>
        <v>1</v>
      </c>
      <c r="P6" s="43">
        <f t="shared" ca="1" si="2"/>
        <v>1</v>
      </c>
      <c r="Q6" s="43">
        <f t="shared" ca="1" si="2"/>
        <v>1</v>
      </c>
      <c r="R6" s="43">
        <f t="shared" ca="1" si="2"/>
        <v>1</v>
      </c>
      <c r="S6" s="43">
        <f t="shared" ca="1" si="2"/>
        <v>1</v>
      </c>
      <c r="T6" s="43">
        <f t="shared" ca="1" si="2"/>
        <v>1</v>
      </c>
      <c r="U6" s="43">
        <f t="shared" ca="1" si="2"/>
        <v>1</v>
      </c>
      <c r="V6" s="43">
        <f t="shared" ca="1" si="2"/>
        <v>1</v>
      </c>
      <c r="W6" s="43">
        <f t="shared" ca="1" si="3"/>
        <v>1</v>
      </c>
      <c r="X6" s="43">
        <f t="shared" ca="1" si="3"/>
        <v>1</v>
      </c>
      <c r="Y6" s="43">
        <f t="shared" ca="1" si="3"/>
        <v>1</v>
      </c>
      <c r="Z6" s="43">
        <f t="shared" ca="1" si="3"/>
        <v>1</v>
      </c>
      <c r="AA6" s="43">
        <f t="shared" ca="1" si="3"/>
        <v>1</v>
      </c>
      <c r="AB6" s="43">
        <f t="shared" ca="1" si="3"/>
        <v>1</v>
      </c>
      <c r="AC6" s="43">
        <f t="shared" ca="1" si="3"/>
        <v>1</v>
      </c>
      <c r="AD6" s="43">
        <f t="shared" ca="1" si="3"/>
        <v>1</v>
      </c>
      <c r="AE6" s="43">
        <f t="shared" ca="1" si="3"/>
        <v>1</v>
      </c>
      <c r="AF6" s="43">
        <f t="shared" ca="1" si="3"/>
        <v>1</v>
      </c>
      <c r="AG6" s="43">
        <f t="shared" ca="1" si="3"/>
        <v>1</v>
      </c>
      <c r="AH6" s="43">
        <f t="shared" ca="1" si="3"/>
        <v>1</v>
      </c>
      <c r="AI6" s="43">
        <f t="shared" ca="1" si="3"/>
        <v>1</v>
      </c>
      <c r="AJ6" s="43">
        <f t="shared" ca="1" si="3"/>
        <v>1</v>
      </c>
      <c r="AK6" s="85">
        <f t="shared" ca="1" si="4"/>
        <v>3.3333333333333333E-2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43" t="str">
        <f t="shared" ca="1" si="2"/>
        <v/>
      </c>
      <c r="H7" s="43" t="str">
        <f t="shared" ca="1" si="2"/>
        <v/>
      </c>
      <c r="I7" s="51">
        <f t="shared" ca="1" si="2"/>
        <v>1</v>
      </c>
      <c r="J7" s="43" t="str">
        <f t="shared" ca="1" si="2"/>
        <v/>
      </c>
      <c r="K7" s="43" t="str">
        <f t="shared" ca="1" si="2"/>
        <v/>
      </c>
      <c r="L7" s="43" t="str">
        <f t="shared" ca="1" si="2"/>
        <v/>
      </c>
      <c r="M7" s="43" t="str">
        <f t="shared" ca="1" si="2"/>
        <v/>
      </c>
      <c r="N7" s="43" t="str">
        <f t="shared" ca="1" si="2"/>
        <v/>
      </c>
      <c r="O7" s="43" t="str">
        <f t="shared" ca="1" si="2"/>
        <v/>
      </c>
      <c r="P7" s="43" t="str">
        <f t="shared" ca="1" si="2"/>
        <v/>
      </c>
      <c r="Q7" s="43" t="str">
        <f t="shared" ca="1" si="2"/>
        <v/>
      </c>
      <c r="R7" s="43" t="str">
        <f t="shared" ca="1" si="2"/>
        <v/>
      </c>
      <c r="S7" s="43" t="str">
        <f t="shared" ca="1" si="2"/>
        <v/>
      </c>
      <c r="T7" s="43" t="str">
        <f t="shared" ca="1" si="2"/>
        <v/>
      </c>
      <c r="U7" s="43" t="str">
        <f t="shared" ca="1" si="2"/>
        <v/>
      </c>
      <c r="V7" s="43" t="str">
        <f t="shared" ca="1" si="2"/>
        <v/>
      </c>
      <c r="W7" s="43" t="str">
        <f t="shared" ca="1" si="3"/>
        <v/>
      </c>
      <c r="X7" s="43" t="str">
        <f t="shared" ca="1" si="3"/>
        <v/>
      </c>
      <c r="Y7" s="43" t="str">
        <f t="shared" ca="1" si="3"/>
        <v/>
      </c>
      <c r="Z7" s="43" t="str">
        <f t="shared" ca="1" si="3"/>
        <v/>
      </c>
      <c r="AA7" s="43" t="str">
        <f t="shared" ca="1" si="3"/>
        <v/>
      </c>
      <c r="AB7" s="43" t="str">
        <f t="shared" ca="1" si="3"/>
        <v/>
      </c>
      <c r="AC7" s="43" t="str">
        <f t="shared" ca="1" si="3"/>
        <v/>
      </c>
      <c r="AD7" s="43" t="str">
        <f t="shared" ca="1" si="3"/>
        <v/>
      </c>
      <c r="AE7" s="43" t="str">
        <f t="shared" ca="1" si="3"/>
        <v/>
      </c>
      <c r="AF7" s="43" t="str">
        <f t="shared" ca="1" si="3"/>
        <v/>
      </c>
      <c r="AG7" s="43" t="str">
        <f t="shared" ca="1" si="3"/>
        <v/>
      </c>
      <c r="AH7" s="43" t="str">
        <f t="shared" ca="1" si="3"/>
        <v/>
      </c>
      <c r="AI7" s="43" t="str">
        <f t="shared" ca="1" si="3"/>
        <v/>
      </c>
      <c r="AJ7" s="43" t="str">
        <f t="shared" ca="1" si="3"/>
        <v/>
      </c>
      <c r="AK7" s="85">
        <f t="shared" ca="1" si="4"/>
        <v>1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43" t="str">
        <f t="shared" ca="1" si="2"/>
        <v/>
      </c>
      <c r="H8" s="43" t="str">
        <f t="shared" ca="1" si="2"/>
        <v/>
      </c>
      <c r="I8" s="51" t="str">
        <f t="shared" ca="1" si="2"/>
        <v/>
      </c>
      <c r="J8" s="43" t="str">
        <f t="shared" ca="1" si="2"/>
        <v/>
      </c>
      <c r="K8" s="43" t="str">
        <f t="shared" ca="1" si="2"/>
        <v/>
      </c>
      <c r="L8" s="43" t="str">
        <f t="shared" ca="1" si="2"/>
        <v/>
      </c>
      <c r="M8" s="43" t="str">
        <f t="shared" ca="1" si="2"/>
        <v/>
      </c>
      <c r="N8" s="43" t="str">
        <f t="shared" ca="1" si="2"/>
        <v/>
      </c>
      <c r="O8" s="43" t="str">
        <f t="shared" ca="1" si="2"/>
        <v/>
      </c>
      <c r="P8" s="43" t="str">
        <f t="shared" ca="1" si="2"/>
        <v/>
      </c>
      <c r="Q8" s="43" t="str">
        <f t="shared" ca="1" si="2"/>
        <v/>
      </c>
      <c r="R8" s="43">
        <f t="shared" ca="1" si="2"/>
        <v>1</v>
      </c>
      <c r="S8" s="43">
        <f t="shared" ca="1" si="2"/>
        <v>1</v>
      </c>
      <c r="T8" s="43">
        <f t="shared" ca="1" si="2"/>
        <v>1</v>
      </c>
      <c r="U8" s="43">
        <f t="shared" ca="1" si="2"/>
        <v>1</v>
      </c>
      <c r="V8" s="43">
        <f t="shared" ca="1" si="2"/>
        <v>1</v>
      </c>
      <c r="W8" s="43">
        <f t="shared" ca="1" si="3"/>
        <v>1</v>
      </c>
      <c r="X8" s="43">
        <f t="shared" ca="1" si="3"/>
        <v>1</v>
      </c>
      <c r="Y8" s="43">
        <f t="shared" ca="1" si="3"/>
        <v>1</v>
      </c>
      <c r="Z8" s="43">
        <f t="shared" ca="1" si="3"/>
        <v>1</v>
      </c>
      <c r="AA8" s="43">
        <f t="shared" ca="1" si="3"/>
        <v>1</v>
      </c>
      <c r="AB8" s="43">
        <f t="shared" ca="1" si="3"/>
        <v>1</v>
      </c>
      <c r="AC8" s="43">
        <f t="shared" ca="1" si="3"/>
        <v>1</v>
      </c>
      <c r="AD8" s="43">
        <f t="shared" ca="1" si="3"/>
        <v>1</v>
      </c>
      <c r="AE8" s="43">
        <f t="shared" ca="1" si="3"/>
        <v>1</v>
      </c>
      <c r="AF8" s="43">
        <f t="shared" ca="1" si="3"/>
        <v>1</v>
      </c>
      <c r="AG8" s="43">
        <f t="shared" ca="1" si="3"/>
        <v>1</v>
      </c>
      <c r="AH8" s="43">
        <f t="shared" ca="1" si="3"/>
        <v>1</v>
      </c>
      <c r="AI8" s="43">
        <f t="shared" ca="1" si="3"/>
        <v>1</v>
      </c>
      <c r="AJ8" s="43">
        <f t="shared" ca="1" si="3"/>
        <v>1</v>
      </c>
      <c r="AK8" s="85">
        <f t="shared" ca="1" si="4"/>
        <v>5.2631578947368418E-2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43" t="str">
        <f t="shared" ca="1" si="2"/>
        <v/>
      </c>
      <c r="H9" s="43" t="str">
        <f t="shared" ca="1" si="2"/>
        <v/>
      </c>
      <c r="I9" s="51" t="str">
        <f t="shared" ca="1" si="2"/>
        <v/>
      </c>
      <c r="J9" s="43" t="str">
        <f t="shared" ca="1" si="2"/>
        <v/>
      </c>
      <c r="K9" s="43" t="str">
        <f t="shared" ca="1" si="2"/>
        <v/>
      </c>
      <c r="L9" s="43" t="str">
        <f t="shared" ca="1" si="2"/>
        <v/>
      </c>
      <c r="M9" s="43" t="str">
        <f t="shared" ca="1" si="2"/>
        <v/>
      </c>
      <c r="N9" s="43" t="str">
        <f t="shared" ca="1" si="2"/>
        <v/>
      </c>
      <c r="O9" s="51">
        <f t="shared" ca="1" si="2"/>
        <v>1</v>
      </c>
      <c r="P9" s="43" t="str">
        <f t="shared" ca="1" si="2"/>
        <v/>
      </c>
      <c r="Q9" s="43" t="str">
        <f t="shared" ca="1" si="2"/>
        <v/>
      </c>
      <c r="R9" s="43" t="str">
        <f t="shared" ca="1" si="2"/>
        <v/>
      </c>
      <c r="S9" s="43" t="str">
        <f t="shared" ca="1" si="2"/>
        <v/>
      </c>
      <c r="T9" s="43" t="str">
        <f t="shared" ca="1" si="2"/>
        <v/>
      </c>
      <c r="U9" s="43" t="str">
        <f t="shared" ca="1" si="2"/>
        <v/>
      </c>
      <c r="V9" s="43" t="str">
        <f t="shared" ca="1" si="2"/>
        <v/>
      </c>
      <c r="W9" s="43" t="str">
        <f t="shared" ca="1" si="3"/>
        <v/>
      </c>
      <c r="X9" s="43" t="str">
        <f t="shared" ca="1" si="3"/>
        <v/>
      </c>
      <c r="Y9" s="43" t="str">
        <f t="shared" ca="1" si="3"/>
        <v/>
      </c>
      <c r="Z9" s="43" t="str">
        <f t="shared" ca="1" si="3"/>
        <v/>
      </c>
      <c r="AA9" s="43" t="str">
        <f t="shared" ca="1" si="3"/>
        <v/>
      </c>
      <c r="AB9" s="43" t="str">
        <f t="shared" ca="1" si="3"/>
        <v/>
      </c>
      <c r="AC9" s="43" t="str">
        <f t="shared" ca="1" si="3"/>
        <v/>
      </c>
      <c r="AD9" s="43" t="str">
        <f t="shared" ca="1" si="3"/>
        <v/>
      </c>
      <c r="AE9" s="43" t="str">
        <f t="shared" ca="1" si="3"/>
        <v/>
      </c>
      <c r="AF9" s="43" t="str">
        <f t="shared" ca="1" si="3"/>
        <v/>
      </c>
      <c r="AG9" s="43" t="str">
        <f t="shared" ca="1" si="3"/>
        <v/>
      </c>
      <c r="AH9" s="43" t="str">
        <f t="shared" ca="1" si="3"/>
        <v/>
      </c>
      <c r="AI9" s="43" t="str">
        <f t="shared" ca="1" si="3"/>
        <v/>
      </c>
      <c r="AJ9" s="43" t="str">
        <f t="shared" ca="1" si="3"/>
        <v/>
      </c>
      <c r="AK9" s="85">
        <f t="shared" ca="1" si="4"/>
        <v>1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43" t="str">
        <f t="shared" ca="1" si="2"/>
        <v/>
      </c>
      <c r="H10" s="43" t="str">
        <f t="shared" ca="1" si="2"/>
        <v/>
      </c>
      <c r="I10" s="51">
        <f t="shared" ca="1" si="2"/>
        <v>1</v>
      </c>
      <c r="J10" s="43" t="str">
        <f t="shared" ca="1" si="2"/>
        <v/>
      </c>
      <c r="K10" s="43" t="str">
        <f t="shared" ca="1" si="2"/>
        <v/>
      </c>
      <c r="L10" s="43" t="str">
        <f t="shared" ca="1" si="2"/>
        <v/>
      </c>
      <c r="M10" s="43" t="str">
        <f t="shared" ca="1" si="2"/>
        <v/>
      </c>
      <c r="N10" s="43" t="str">
        <f t="shared" ca="1" si="2"/>
        <v/>
      </c>
      <c r="O10" s="51" t="str">
        <f t="shared" ca="1" si="2"/>
        <v/>
      </c>
      <c r="P10" s="43" t="str">
        <f t="shared" ca="1" si="2"/>
        <v/>
      </c>
      <c r="Q10" s="43" t="str">
        <f t="shared" ca="1" si="2"/>
        <v/>
      </c>
      <c r="R10" s="43" t="str">
        <f t="shared" ca="1" si="2"/>
        <v/>
      </c>
      <c r="S10" s="43" t="str">
        <f t="shared" ca="1" si="2"/>
        <v/>
      </c>
      <c r="T10" s="43" t="str">
        <f t="shared" ca="1" si="2"/>
        <v/>
      </c>
      <c r="U10" s="43" t="str">
        <f t="shared" ca="1" si="2"/>
        <v/>
      </c>
      <c r="V10" s="43" t="str">
        <f t="shared" ca="1" si="2"/>
        <v/>
      </c>
      <c r="W10" s="43" t="str">
        <f t="shared" ca="1" si="3"/>
        <v/>
      </c>
      <c r="X10" s="43" t="str">
        <f t="shared" ca="1" si="3"/>
        <v/>
      </c>
      <c r="Y10" s="43" t="str">
        <f t="shared" ca="1" si="3"/>
        <v/>
      </c>
      <c r="Z10" s="43" t="str">
        <f t="shared" ca="1" si="3"/>
        <v/>
      </c>
      <c r="AA10" s="43" t="str">
        <f t="shared" ca="1" si="3"/>
        <v/>
      </c>
      <c r="AB10" s="43" t="str">
        <f t="shared" ca="1" si="3"/>
        <v/>
      </c>
      <c r="AC10" s="43" t="str">
        <f t="shared" ca="1" si="3"/>
        <v/>
      </c>
      <c r="AD10" s="43" t="str">
        <f t="shared" ca="1" si="3"/>
        <v/>
      </c>
      <c r="AE10" s="43" t="str">
        <f t="shared" ca="1" si="3"/>
        <v/>
      </c>
      <c r="AF10" s="43" t="str">
        <f t="shared" ca="1" si="3"/>
        <v/>
      </c>
      <c r="AG10" s="43" t="str">
        <f t="shared" ca="1" si="3"/>
        <v/>
      </c>
      <c r="AH10" s="43" t="str">
        <f t="shared" ca="1" si="3"/>
        <v/>
      </c>
      <c r="AI10" s="43" t="str">
        <f t="shared" ca="1" si="3"/>
        <v/>
      </c>
      <c r="AJ10" s="43" t="str">
        <f t="shared" ca="1" si="3"/>
        <v/>
      </c>
      <c r="AK10" s="85">
        <f t="shared" ca="1" si="4"/>
        <v>1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43" t="str">
        <f t="shared" ca="1" si="2"/>
        <v/>
      </c>
      <c r="H11" s="43" t="str">
        <f t="shared" ca="1" si="2"/>
        <v/>
      </c>
      <c r="I11" s="43" t="str">
        <f t="shared" ca="1" si="2"/>
        <v/>
      </c>
      <c r="J11" s="43" t="str">
        <f t="shared" ca="1" si="2"/>
        <v/>
      </c>
      <c r="K11" s="43" t="str">
        <f t="shared" ca="1" si="2"/>
        <v/>
      </c>
      <c r="L11" s="43" t="str">
        <f t="shared" ca="1" si="2"/>
        <v/>
      </c>
      <c r="M11" s="43" t="str">
        <f t="shared" ca="1" si="2"/>
        <v/>
      </c>
      <c r="N11" s="43" t="str">
        <f t="shared" ca="1" si="2"/>
        <v/>
      </c>
      <c r="O11" s="51">
        <f t="shared" ca="1" si="2"/>
        <v>1</v>
      </c>
      <c r="P11" s="43" t="str">
        <f t="shared" ca="1" si="2"/>
        <v/>
      </c>
      <c r="Q11" s="43" t="str">
        <f t="shared" ca="1" si="2"/>
        <v/>
      </c>
      <c r="R11" s="43" t="str">
        <f t="shared" ca="1" si="2"/>
        <v/>
      </c>
      <c r="S11" s="43" t="str">
        <f t="shared" ca="1" si="2"/>
        <v/>
      </c>
      <c r="T11" s="43" t="str">
        <f t="shared" ca="1" si="2"/>
        <v/>
      </c>
      <c r="U11" s="43" t="str">
        <f t="shared" ca="1" si="2"/>
        <v/>
      </c>
      <c r="V11" s="43" t="str">
        <f t="shared" ca="1" si="2"/>
        <v/>
      </c>
      <c r="W11" s="43" t="str">
        <f t="shared" ca="1" si="3"/>
        <v/>
      </c>
      <c r="X11" s="43" t="str">
        <f t="shared" ca="1" si="3"/>
        <v/>
      </c>
      <c r="Y11" s="43" t="str">
        <f t="shared" ca="1" si="3"/>
        <v/>
      </c>
      <c r="Z11" s="43" t="str">
        <f t="shared" ca="1" si="3"/>
        <v/>
      </c>
      <c r="AA11" s="43" t="str">
        <f t="shared" ca="1" si="3"/>
        <v/>
      </c>
      <c r="AB11" s="43" t="str">
        <f t="shared" ca="1" si="3"/>
        <v/>
      </c>
      <c r="AC11" s="43" t="str">
        <f t="shared" ca="1" si="3"/>
        <v/>
      </c>
      <c r="AD11" s="43" t="str">
        <f t="shared" ca="1" si="3"/>
        <v/>
      </c>
      <c r="AE11" s="43" t="str">
        <f t="shared" ca="1" si="3"/>
        <v/>
      </c>
      <c r="AF11" s="43" t="str">
        <f t="shared" ca="1" si="3"/>
        <v/>
      </c>
      <c r="AG11" s="43" t="str">
        <f t="shared" ca="1" si="3"/>
        <v/>
      </c>
      <c r="AH11" s="43" t="str">
        <f t="shared" ca="1" si="3"/>
        <v/>
      </c>
      <c r="AI11" s="43" t="str">
        <f t="shared" ca="1" si="3"/>
        <v/>
      </c>
      <c r="AJ11" s="43" t="str">
        <f t="shared" ca="1" si="3"/>
        <v/>
      </c>
      <c r="AK11" s="85">
        <f t="shared" ca="1" si="4"/>
        <v>1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43" t="str">
        <f t="shared" ca="1" si="2"/>
        <v/>
      </c>
      <c r="H12" s="43" t="str">
        <f t="shared" ca="1" si="2"/>
        <v/>
      </c>
      <c r="I12" s="43" t="str">
        <f t="shared" ca="1" si="2"/>
        <v/>
      </c>
      <c r="J12" s="43" t="str">
        <f t="shared" ca="1" si="2"/>
        <v/>
      </c>
      <c r="K12" s="43" t="str">
        <f t="shared" ca="1" si="2"/>
        <v/>
      </c>
      <c r="L12" s="51">
        <f t="shared" ca="1" si="2"/>
        <v>1</v>
      </c>
      <c r="M12" s="43" t="str">
        <f t="shared" ca="1" si="2"/>
        <v/>
      </c>
      <c r="N12" s="43" t="str">
        <f t="shared" ca="1" si="2"/>
        <v/>
      </c>
      <c r="O12" s="43" t="str">
        <f t="shared" ca="1" si="2"/>
        <v/>
      </c>
      <c r="P12" s="43" t="str">
        <f t="shared" ca="1" si="2"/>
        <v/>
      </c>
      <c r="Q12" s="43" t="str">
        <f t="shared" ca="1" si="2"/>
        <v/>
      </c>
      <c r="R12" s="43" t="str">
        <f t="shared" ca="1" si="2"/>
        <v/>
      </c>
      <c r="S12" s="43" t="str">
        <f t="shared" ca="1" si="2"/>
        <v/>
      </c>
      <c r="T12" s="43" t="str">
        <f t="shared" ca="1" si="2"/>
        <v/>
      </c>
      <c r="U12" s="43" t="str">
        <f t="shared" ca="1" si="2"/>
        <v/>
      </c>
      <c r="V12" s="43" t="str">
        <f t="shared" ca="1" si="2"/>
        <v/>
      </c>
      <c r="W12" s="43" t="str">
        <f t="shared" ca="1" si="3"/>
        <v/>
      </c>
      <c r="X12" s="43" t="str">
        <f t="shared" ca="1" si="3"/>
        <v/>
      </c>
      <c r="Y12" s="43" t="str">
        <f t="shared" ca="1" si="3"/>
        <v/>
      </c>
      <c r="Z12" s="43" t="str">
        <f t="shared" ca="1" si="3"/>
        <v/>
      </c>
      <c r="AA12" s="43" t="str">
        <f t="shared" ca="1" si="3"/>
        <v/>
      </c>
      <c r="AB12" s="43" t="str">
        <f t="shared" ca="1" si="3"/>
        <v/>
      </c>
      <c r="AC12" s="43" t="str">
        <f t="shared" ca="1" si="3"/>
        <v/>
      </c>
      <c r="AD12" s="43" t="str">
        <f t="shared" ca="1" si="3"/>
        <v/>
      </c>
      <c r="AE12" s="43" t="str">
        <f t="shared" ca="1" si="3"/>
        <v/>
      </c>
      <c r="AF12" s="43" t="str">
        <f t="shared" ca="1" si="3"/>
        <v/>
      </c>
      <c r="AG12" s="43" t="str">
        <f t="shared" ca="1" si="3"/>
        <v/>
      </c>
      <c r="AH12" s="43" t="str">
        <f t="shared" ca="1" si="3"/>
        <v/>
      </c>
      <c r="AI12" s="43" t="str">
        <f t="shared" ca="1" si="3"/>
        <v/>
      </c>
      <c r="AJ12" s="43" t="str">
        <f t="shared" ca="1" si="3"/>
        <v/>
      </c>
      <c r="AK12" s="85">
        <f t="shared" ca="1" si="4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43" t="str">
        <f t="shared" ca="1" si="2"/>
        <v/>
      </c>
      <c r="H13" s="43" t="str">
        <f t="shared" ca="1" si="2"/>
        <v/>
      </c>
      <c r="I13" s="43" t="str">
        <f t="shared" ca="1" si="2"/>
        <v/>
      </c>
      <c r="J13" s="43" t="str">
        <f t="shared" ca="1" si="2"/>
        <v/>
      </c>
      <c r="K13" s="43" t="str">
        <f t="shared" ca="1" si="2"/>
        <v/>
      </c>
      <c r="L13" s="43" t="str">
        <f t="shared" ca="1" si="2"/>
        <v/>
      </c>
      <c r="M13" s="43" t="str">
        <f t="shared" ca="1" si="2"/>
        <v/>
      </c>
      <c r="N13" s="43" t="str">
        <f t="shared" ca="1" si="2"/>
        <v/>
      </c>
      <c r="O13" s="43" t="str">
        <f t="shared" ca="1" si="2"/>
        <v/>
      </c>
      <c r="P13" s="43" t="str">
        <f t="shared" ca="1" si="2"/>
        <v/>
      </c>
      <c r="Q13" s="43" t="str">
        <f t="shared" ca="1" si="2"/>
        <v/>
      </c>
      <c r="R13" s="43" t="str">
        <f t="shared" ca="1" si="2"/>
        <v/>
      </c>
      <c r="S13" s="43" t="str">
        <f t="shared" ca="1" si="2"/>
        <v/>
      </c>
      <c r="T13" s="43" t="str">
        <f t="shared" ca="1" si="2"/>
        <v/>
      </c>
      <c r="U13" s="43" t="str">
        <f t="shared" ca="1" si="2"/>
        <v/>
      </c>
      <c r="V13" s="43" t="str">
        <f t="shared" ca="1" si="2"/>
        <v/>
      </c>
      <c r="W13" s="43" t="str">
        <f t="shared" ca="1" si="3"/>
        <v/>
      </c>
      <c r="X13" s="43" t="str">
        <f t="shared" ca="1" si="3"/>
        <v/>
      </c>
      <c r="Y13" s="43" t="str">
        <f t="shared" ca="1" si="3"/>
        <v/>
      </c>
      <c r="Z13" s="43" t="str">
        <f t="shared" ca="1" si="3"/>
        <v/>
      </c>
      <c r="AA13" s="43" t="str">
        <f t="shared" ca="1" si="3"/>
        <v/>
      </c>
      <c r="AB13" s="43" t="str">
        <f t="shared" ca="1" si="3"/>
        <v/>
      </c>
      <c r="AC13" s="43" t="str">
        <f t="shared" ca="1" si="3"/>
        <v/>
      </c>
      <c r="AD13" s="43" t="str">
        <f t="shared" ca="1" si="3"/>
        <v/>
      </c>
      <c r="AE13" s="43" t="str">
        <f t="shared" ca="1" si="3"/>
        <v/>
      </c>
      <c r="AF13" s="43" t="str">
        <f t="shared" ca="1" si="3"/>
        <v/>
      </c>
      <c r="AG13" s="43" t="str">
        <f t="shared" ca="1" si="3"/>
        <v/>
      </c>
      <c r="AH13" s="43" t="str">
        <f t="shared" ca="1" si="3"/>
        <v/>
      </c>
      <c r="AI13" s="43" t="str">
        <f t="shared" ca="1" si="3"/>
        <v/>
      </c>
      <c r="AJ13" s="51">
        <f t="shared" ca="1" si="3"/>
        <v>1</v>
      </c>
      <c r="AK13" s="85">
        <f t="shared" ca="1" si="4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43" t="str">
        <f ca="1">IF(MAX(INDIRECT("'"&amp;$AO$4&amp;"'!Z24S"&amp;(ROW()-13)*3&amp;":Z33S"&amp;(ROW()-13)*3+2,FALSE))=INDIRECT("'"&amp;$AO$4&amp;"'!Z"&amp;ROUNDDOWN((COLUMN()-7)/3,0)+24&amp;"S"&amp;(ROW()-13)*3+MOD(COLUMN()-1,3),FALSE),1,"")</f>
        <v/>
      </c>
      <c r="H14" s="43" t="str">
        <f t="shared" ref="H14:AJ23" ca="1" si="5">IF(MAX(INDIRECT("'"&amp;$AO$4&amp;"'!Z24S"&amp;(ROW()-13)*3&amp;":Z33S"&amp;(ROW()-13)*3+2,FALSE))=INDIRECT("'"&amp;$AO$4&amp;"'!Z"&amp;ROUNDDOWN((COLUMN()-7)/3,0)+24&amp;"S"&amp;(ROW()-13)*3+MOD(COLUMN()-1,3),FALSE),1,"")</f>
        <v/>
      </c>
      <c r="I14" s="43" t="str">
        <f t="shared" ca="1" si="5"/>
        <v/>
      </c>
      <c r="J14" s="43" t="str">
        <f t="shared" ca="1" si="5"/>
        <v/>
      </c>
      <c r="K14" s="43" t="str">
        <f t="shared" ca="1" si="5"/>
        <v/>
      </c>
      <c r="L14" s="43" t="str">
        <f t="shared" ca="1" si="5"/>
        <v/>
      </c>
      <c r="M14" s="43" t="str">
        <f t="shared" ca="1" si="5"/>
        <v/>
      </c>
      <c r="N14" s="43" t="str">
        <f t="shared" ca="1" si="5"/>
        <v/>
      </c>
      <c r="O14" s="43" t="str">
        <f t="shared" ca="1" si="5"/>
        <v/>
      </c>
      <c r="P14" s="43" t="str">
        <f t="shared" ca="1" si="5"/>
        <v/>
      </c>
      <c r="Q14" s="43" t="str">
        <f t="shared" ca="1" si="5"/>
        <v/>
      </c>
      <c r="R14" s="43" t="str">
        <f t="shared" ca="1" si="5"/>
        <v/>
      </c>
      <c r="S14" s="43" t="str">
        <f t="shared" ca="1" si="5"/>
        <v/>
      </c>
      <c r="T14" s="43" t="str">
        <f t="shared" ca="1" si="5"/>
        <v/>
      </c>
      <c r="U14" s="51">
        <f t="shared" ca="1" si="5"/>
        <v>1</v>
      </c>
      <c r="V14" s="51" t="str">
        <f t="shared" ca="1" si="5"/>
        <v/>
      </c>
      <c r="W14" s="51" t="str">
        <f t="shared" ca="1" si="5"/>
        <v/>
      </c>
      <c r="X14" s="51" t="str">
        <f t="shared" ca="1" si="5"/>
        <v/>
      </c>
      <c r="Y14" s="51" t="str">
        <f t="shared" ca="1" si="5"/>
        <v/>
      </c>
      <c r="Z14" s="51" t="str">
        <f t="shared" ca="1" si="5"/>
        <v/>
      </c>
      <c r="AA14" s="51" t="str">
        <f t="shared" ca="1" si="5"/>
        <v/>
      </c>
      <c r="AB14" s="51" t="str">
        <f t="shared" ca="1" si="5"/>
        <v/>
      </c>
      <c r="AC14" s="51" t="str">
        <f t="shared" ca="1" si="5"/>
        <v/>
      </c>
      <c r="AD14" s="51" t="str">
        <f t="shared" ca="1" si="5"/>
        <v/>
      </c>
      <c r="AE14" s="51" t="str">
        <f t="shared" ca="1" si="5"/>
        <v/>
      </c>
      <c r="AF14" s="51" t="str">
        <f t="shared" ca="1" si="5"/>
        <v/>
      </c>
      <c r="AG14" s="51" t="str">
        <f t="shared" ca="1" si="5"/>
        <v/>
      </c>
      <c r="AH14" s="51" t="str">
        <f t="shared" ca="1" si="5"/>
        <v/>
      </c>
      <c r="AI14" s="51" t="str">
        <f t="shared" ca="1" si="5"/>
        <v/>
      </c>
      <c r="AJ14" s="51" t="str">
        <f t="shared" ca="1" si="5"/>
        <v/>
      </c>
      <c r="AK14" s="85">
        <f t="shared" ca="1" si="4"/>
        <v>1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43" t="str">
        <f t="shared" ref="G15:V23" ca="1" si="6">IF(MAX(INDIRECT("'"&amp;$AO$4&amp;"'!Z24S"&amp;(ROW()-13)*3&amp;":Z33S"&amp;(ROW()-13)*3+2,FALSE))=INDIRECT("'"&amp;$AO$4&amp;"'!Z"&amp;ROUNDDOWN((COLUMN()-7)/3,0)+24&amp;"S"&amp;(ROW()-13)*3+MOD(COLUMN()-1,3),FALSE),1,"")</f>
        <v/>
      </c>
      <c r="H15" s="43" t="str">
        <f t="shared" ca="1" si="6"/>
        <v/>
      </c>
      <c r="I15" s="43" t="str">
        <f t="shared" ca="1" si="6"/>
        <v/>
      </c>
      <c r="J15" s="43" t="str">
        <f t="shared" ca="1" si="6"/>
        <v/>
      </c>
      <c r="K15" s="43" t="str">
        <f t="shared" ca="1" si="6"/>
        <v/>
      </c>
      <c r="L15" s="43" t="str">
        <f t="shared" ca="1" si="6"/>
        <v/>
      </c>
      <c r="M15" s="43" t="str">
        <f t="shared" ca="1" si="6"/>
        <v/>
      </c>
      <c r="N15" s="43" t="str">
        <f t="shared" ca="1" si="6"/>
        <v/>
      </c>
      <c r="O15" s="43" t="str">
        <f t="shared" ca="1" si="6"/>
        <v/>
      </c>
      <c r="P15" s="43" t="str">
        <f t="shared" ca="1" si="6"/>
        <v/>
      </c>
      <c r="Q15" s="43" t="str">
        <f t="shared" ca="1" si="6"/>
        <v/>
      </c>
      <c r="R15" s="43" t="str">
        <f t="shared" ca="1" si="6"/>
        <v/>
      </c>
      <c r="S15" s="43" t="str">
        <f t="shared" ca="1" si="6"/>
        <v/>
      </c>
      <c r="T15" s="43" t="str">
        <f t="shared" ca="1" si="6"/>
        <v/>
      </c>
      <c r="U15" s="51" t="str">
        <f t="shared" ca="1" si="6"/>
        <v/>
      </c>
      <c r="V15" s="51" t="str">
        <f t="shared" ca="1" si="6"/>
        <v/>
      </c>
      <c r="W15" s="51" t="str">
        <f t="shared" ca="1" si="5"/>
        <v/>
      </c>
      <c r="X15" s="51" t="str">
        <f t="shared" ca="1" si="5"/>
        <v/>
      </c>
      <c r="Y15" s="51" t="str">
        <f t="shared" ca="1" si="5"/>
        <v/>
      </c>
      <c r="Z15" s="51" t="str">
        <f t="shared" ca="1" si="5"/>
        <v/>
      </c>
      <c r="AA15" s="51" t="str">
        <f t="shared" ca="1" si="5"/>
        <v/>
      </c>
      <c r="AB15" s="51" t="str">
        <f t="shared" ca="1" si="5"/>
        <v/>
      </c>
      <c r="AC15" s="51" t="str">
        <f t="shared" ca="1" si="5"/>
        <v/>
      </c>
      <c r="AD15" s="51" t="str">
        <f t="shared" ca="1" si="5"/>
        <v/>
      </c>
      <c r="AE15" s="51" t="str">
        <f t="shared" ca="1" si="5"/>
        <v/>
      </c>
      <c r="AF15" s="51" t="str">
        <f t="shared" ca="1" si="5"/>
        <v/>
      </c>
      <c r="AG15" s="51">
        <f t="shared" ca="1" si="5"/>
        <v>1</v>
      </c>
      <c r="AH15" s="51" t="str">
        <f t="shared" ca="1" si="5"/>
        <v/>
      </c>
      <c r="AI15" s="51" t="str">
        <f t="shared" ca="1" si="5"/>
        <v/>
      </c>
      <c r="AJ15" s="51">
        <f t="shared" ca="1" si="5"/>
        <v>1</v>
      </c>
      <c r="AK15" s="85">
        <f t="shared" ca="1" si="4"/>
        <v>0.5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43" t="str">
        <f t="shared" ca="1" si="6"/>
        <v/>
      </c>
      <c r="H16" s="43" t="str">
        <f t="shared" ca="1" si="6"/>
        <v/>
      </c>
      <c r="I16" s="43" t="str">
        <f t="shared" ca="1" si="6"/>
        <v/>
      </c>
      <c r="J16" s="43" t="str">
        <f t="shared" ca="1" si="6"/>
        <v/>
      </c>
      <c r="K16" s="43" t="str">
        <f t="shared" ca="1" si="6"/>
        <v/>
      </c>
      <c r="L16" s="43" t="str">
        <f t="shared" ca="1" si="6"/>
        <v/>
      </c>
      <c r="M16" s="43" t="str">
        <f t="shared" ca="1" si="6"/>
        <v/>
      </c>
      <c r="N16" s="43" t="str">
        <f t="shared" ca="1" si="6"/>
        <v/>
      </c>
      <c r="O16" s="43" t="str">
        <f t="shared" ca="1" si="6"/>
        <v/>
      </c>
      <c r="P16" s="43" t="str">
        <f t="shared" ca="1" si="6"/>
        <v/>
      </c>
      <c r="Q16" s="43" t="str">
        <f t="shared" ca="1" si="6"/>
        <v/>
      </c>
      <c r="R16" s="43" t="str">
        <f t="shared" ca="1" si="6"/>
        <v/>
      </c>
      <c r="S16" s="43" t="str">
        <f t="shared" ca="1" si="6"/>
        <v/>
      </c>
      <c r="T16" s="43" t="str">
        <f t="shared" ca="1" si="6"/>
        <v/>
      </c>
      <c r="U16" s="51" t="str">
        <f t="shared" ca="1" si="5"/>
        <v/>
      </c>
      <c r="V16" s="51" t="str">
        <f t="shared" ca="1" si="5"/>
        <v/>
      </c>
      <c r="W16" s="51" t="str">
        <f t="shared" ca="1" si="5"/>
        <v/>
      </c>
      <c r="X16" s="51" t="str">
        <f t="shared" ca="1" si="5"/>
        <v/>
      </c>
      <c r="Y16" s="51" t="str">
        <f t="shared" ca="1" si="5"/>
        <v/>
      </c>
      <c r="Z16" s="51" t="str">
        <f t="shared" ca="1" si="5"/>
        <v/>
      </c>
      <c r="AA16" s="51" t="str">
        <f t="shared" ca="1" si="5"/>
        <v/>
      </c>
      <c r="AB16" s="51" t="str">
        <f t="shared" ca="1" si="5"/>
        <v/>
      </c>
      <c r="AC16" s="51" t="str">
        <f t="shared" ca="1" si="5"/>
        <v/>
      </c>
      <c r="AD16" s="51" t="str">
        <f t="shared" ca="1" si="5"/>
        <v/>
      </c>
      <c r="AE16" s="51" t="str">
        <f t="shared" ca="1" si="5"/>
        <v/>
      </c>
      <c r="AF16" s="51" t="str">
        <f t="shared" ca="1" si="5"/>
        <v/>
      </c>
      <c r="AG16" s="51" t="str">
        <f t="shared" ca="1" si="5"/>
        <v/>
      </c>
      <c r="AH16" s="51" t="str">
        <f t="shared" ca="1" si="5"/>
        <v/>
      </c>
      <c r="AI16" s="51" t="str">
        <f t="shared" ca="1" si="5"/>
        <v/>
      </c>
      <c r="AJ16" s="51">
        <f t="shared" ca="1" si="5"/>
        <v>1</v>
      </c>
      <c r="AK16" s="85">
        <f t="shared" ca="1" si="4"/>
        <v>1</v>
      </c>
    </row>
    <row r="17" spans="1:37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43" t="str">
        <f t="shared" ca="1" si="6"/>
        <v/>
      </c>
      <c r="H17" s="43" t="str">
        <f t="shared" ca="1" si="6"/>
        <v/>
      </c>
      <c r="I17" s="43" t="str">
        <f t="shared" ca="1" si="6"/>
        <v/>
      </c>
      <c r="J17" s="43" t="str">
        <f t="shared" ca="1" si="6"/>
        <v/>
      </c>
      <c r="K17" s="43" t="str">
        <f t="shared" ca="1" si="6"/>
        <v/>
      </c>
      <c r="L17" s="43" t="str">
        <f t="shared" ca="1" si="6"/>
        <v/>
      </c>
      <c r="M17" s="43" t="str">
        <f t="shared" ca="1" si="6"/>
        <v/>
      </c>
      <c r="N17" s="43" t="str">
        <f t="shared" ca="1" si="6"/>
        <v/>
      </c>
      <c r="O17" s="43" t="str">
        <f t="shared" ca="1" si="6"/>
        <v/>
      </c>
      <c r="P17" s="43" t="str">
        <f t="shared" ca="1" si="6"/>
        <v/>
      </c>
      <c r="Q17" s="43" t="str">
        <f t="shared" ca="1" si="6"/>
        <v/>
      </c>
      <c r="R17" s="43" t="str">
        <f t="shared" ca="1" si="6"/>
        <v/>
      </c>
      <c r="S17" s="43" t="str">
        <f t="shared" ca="1" si="6"/>
        <v/>
      </c>
      <c r="T17" s="43" t="str">
        <f t="shared" ca="1" si="6"/>
        <v/>
      </c>
      <c r="U17" s="51" t="str">
        <f t="shared" ca="1" si="5"/>
        <v/>
      </c>
      <c r="V17" s="51" t="str">
        <f t="shared" ca="1" si="5"/>
        <v/>
      </c>
      <c r="W17" s="51" t="str">
        <f t="shared" ca="1" si="5"/>
        <v/>
      </c>
      <c r="X17" s="51" t="str">
        <f t="shared" ca="1" si="5"/>
        <v/>
      </c>
      <c r="Y17" s="51" t="str">
        <f t="shared" ca="1" si="5"/>
        <v/>
      </c>
      <c r="Z17" s="51" t="str">
        <f t="shared" ca="1" si="5"/>
        <v/>
      </c>
      <c r="AA17" s="51" t="str">
        <f t="shared" ca="1" si="5"/>
        <v/>
      </c>
      <c r="AB17" s="51">
        <f t="shared" ca="1" si="5"/>
        <v>1</v>
      </c>
      <c r="AC17" s="51">
        <f t="shared" ca="1" si="5"/>
        <v>1</v>
      </c>
      <c r="AD17" s="51" t="str">
        <f t="shared" ca="1" si="5"/>
        <v/>
      </c>
      <c r="AE17" s="51">
        <f t="shared" ca="1" si="5"/>
        <v>1</v>
      </c>
      <c r="AF17" s="51">
        <f t="shared" ca="1" si="5"/>
        <v>1</v>
      </c>
      <c r="AG17" s="51" t="str">
        <f t="shared" ca="1" si="5"/>
        <v/>
      </c>
      <c r="AH17" s="51">
        <f t="shared" ca="1" si="5"/>
        <v>1</v>
      </c>
      <c r="AI17" s="51">
        <f t="shared" ca="1" si="5"/>
        <v>1</v>
      </c>
      <c r="AJ17" s="51" t="str">
        <f t="shared" ca="1" si="5"/>
        <v/>
      </c>
      <c r="AK17" s="85">
        <f t="shared" ca="1" si="4"/>
        <v>0.16666666666666666</v>
      </c>
    </row>
    <row r="18" spans="1:37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43" t="str">
        <f t="shared" ca="1" si="6"/>
        <v/>
      </c>
      <c r="H18" s="43" t="str">
        <f t="shared" ca="1" si="6"/>
        <v/>
      </c>
      <c r="I18" s="43" t="str">
        <f t="shared" ca="1" si="6"/>
        <v/>
      </c>
      <c r="J18" s="43" t="str">
        <f t="shared" ca="1" si="6"/>
        <v/>
      </c>
      <c r="K18" s="43" t="str">
        <f t="shared" ca="1" si="6"/>
        <v/>
      </c>
      <c r="L18" s="43" t="str">
        <f t="shared" ca="1" si="6"/>
        <v/>
      </c>
      <c r="M18" s="43" t="str">
        <f t="shared" ca="1" si="6"/>
        <v/>
      </c>
      <c r="N18" s="43" t="str">
        <f t="shared" ca="1" si="6"/>
        <v/>
      </c>
      <c r="O18" s="43" t="str">
        <f t="shared" ca="1" si="6"/>
        <v/>
      </c>
      <c r="P18" s="43" t="str">
        <f t="shared" ca="1" si="6"/>
        <v/>
      </c>
      <c r="Q18" s="43" t="str">
        <f t="shared" ca="1" si="6"/>
        <v/>
      </c>
      <c r="R18" s="43" t="str">
        <f t="shared" ca="1" si="6"/>
        <v/>
      </c>
      <c r="S18" s="43" t="str">
        <f t="shared" ca="1" si="6"/>
        <v/>
      </c>
      <c r="T18" s="43" t="str">
        <f t="shared" ca="1" si="6"/>
        <v/>
      </c>
      <c r="U18" s="51" t="str">
        <f t="shared" ca="1" si="5"/>
        <v/>
      </c>
      <c r="V18" s="51" t="str">
        <f t="shared" ca="1" si="5"/>
        <v/>
      </c>
      <c r="W18" s="51" t="str">
        <f t="shared" ca="1" si="5"/>
        <v/>
      </c>
      <c r="X18" s="51" t="str">
        <f t="shared" ca="1" si="5"/>
        <v/>
      </c>
      <c r="Y18" s="51" t="str">
        <f t="shared" ca="1" si="5"/>
        <v/>
      </c>
      <c r="Z18" s="51" t="str">
        <f t="shared" ca="1" si="5"/>
        <v/>
      </c>
      <c r="AA18" s="51" t="str">
        <f t="shared" ca="1" si="5"/>
        <v/>
      </c>
      <c r="AB18" s="51" t="str">
        <f t="shared" ca="1" si="5"/>
        <v/>
      </c>
      <c r="AC18" s="51" t="str">
        <f t="shared" ca="1" si="5"/>
        <v/>
      </c>
      <c r="AD18" s="51" t="str">
        <f t="shared" ca="1" si="5"/>
        <v/>
      </c>
      <c r="AE18" s="51" t="str">
        <f t="shared" ca="1" si="5"/>
        <v/>
      </c>
      <c r="AF18" s="51" t="str">
        <f t="shared" ca="1" si="5"/>
        <v/>
      </c>
      <c r="AG18" s="51" t="str">
        <f t="shared" ca="1" si="5"/>
        <v/>
      </c>
      <c r="AH18" s="51" t="str">
        <f t="shared" ca="1" si="5"/>
        <v/>
      </c>
      <c r="AI18" s="51" t="str">
        <f t="shared" ca="1" si="5"/>
        <v/>
      </c>
      <c r="AJ18" s="51">
        <f t="shared" ca="1" si="5"/>
        <v>1</v>
      </c>
      <c r="AK18" s="85">
        <f t="shared" ca="1" si="4"/>
        <v>1</v>
      </c>
    </row>
    <row r="19" spans="1:37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43" t="str">
        <f t="shared" ca="1" si="6"/>
        <v/>
      </c>
      <c r="H19" s="43" t="str">
        <f t="shared" ca="1" si="6"/>
        <v/>
      </c>
      <c r="I19" s="43" t="str">
        <f t="shared" ca="1" si="6"/>
        <v/>
      </c>
      <c r="J19" s="43" t="str">
        <f t="shared" ca="1" si="6"/>
        <v/>
      </c>
      <c r="K19" s="43" t="str">
        <f t="shared" ca="1" si="6"/>
        <v/>
      </c>
      <c r="L19" s="43" t="str">
        <f t="shared" ca="1" si="6"/>
        <v/>
      </c>
      <c r="M19" s="43" t="str">
        <f t="shared" ca="1" si="6"/>
        <v/>
      </c>
      <c r="N19" s="43" t="str">
        <f t="shared" ca="1" si="6"/>
        <v/>
      </c>
      <c r="O19" s="43" t="str">
        <f t="shared" ca="1" si="6"/>
        <v/>
      </c>
      <c r="P19" s="43" t="str">
        <f t="shared" ca="1" si="6"/>
        <v/>
      </c>
      <c r="Q19" s="43" t="str">
        <f t="shared" ca="1" si="6"/>
        <v/>
      </c>
      <c r="R19" s="43" t="str">
        <f t="shared" ca="1" si="6"/>
        <v/>
      </c>
      <c r="S19" s="43" t="str">
        <f t="shared" ca="1" si="6"/>
        <v/>
      </c>
      <c r="T19" s="43" t="str">
        <f t="shared" ca="1" si="6"/>
        <v/>
      </c>
      <c r="U19" s="51" t="str">
        <f t="shared" ca="1" si="5"/>
        <v/>
      </c>
      <c r="V19" s="51" t="str">
        <f t="shared" ca="1" si="5"/>
        <v/>
      </c>
      <c r="W19" s="51" t="str">
        <f t="shared" ca="1" si="5"/>
        <v/>
      </c>
      <c r="X19" s="51" t="str">
        <f t="shared" ca="1" si="5"/>
        <v/>
      </c>
      <c r="Y19" s="51" t="str">
        <f t="shared" ca="1" si="5"/>
        <v/>
      </c>
      <c r="Z19" s="51" t="str">
        <f t="shared" ca="1" si="5"/>
        <v/>
      </c>
      <c r="AA19" s="51" t="str">
        <f t="shared" ca="1" si="5"/>
        <v/>
      </c>
      <c r="AB19" s="51" t="str">
        <f t="shared" ca="1" si="5"/>
        <v/>
      </c>
      <c r="AC19" s="51" t="str">
        <f t="shared" ca="1" si="5"/>
        <v/>
      </c>
      <c r="AD19" s="51" t="str">
        <f t="shared" ca="1" si="5"/>
        <v/>
      </c>
      <c r="AE19" s="51" t="str">
        <f t="shared" ca="1" si="5"/>
        <v/>
      </c>
      <c r="AF19" s="51" t="str">
        <f t="shared" ca="1" si="5"/>
        <v/>
      </c>
      <c r="AG19" s="51" t="str">
        <f t="shared" ca="1" si="5"/>
        <v/>
      </c>
      <c r="AH19" s="51">
        <f t="shared" ca="1" si="5"/>
        <v>1</v>
      </c>
      <c r="AI19" s="51">
        <f t="shared" ca="1" si="5"/>
        <v>1</v>
      </c>
      <c r="AJ19" s="51" t="str">
        <f t="shared" ca="1" si="5"/>
        <v/>
      </c>
      <c r="AK19" s="85">
        <f t="shared" ca="1" si="4"/>
        <v>0.5</v>
      </c>
    </row>
    <row r="20" spans="1:37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43" t="str">
        <f t="shared" ca="1" si="6"/>
        <v/>
      </c>
      <c r="H20" s="43" t="str">
        <f t="shared" ca="1" si="6"/>
        <v/>
      </c>
      <c r="I20" s="43" t="str">
        <f t="shared" ca="1" si="6"/>
        <v/>
      </c>
      <c r="J20" s="43" t="str">
        <f t="shared" ca="1" si="6"/>
        <v/>
      </c>
      <c r="K20" s="43" t="str">
        <f t="shared" ca="1" si="6"/>
        <v/>
      </c>
      <c r="L20" s="43" t="str">
        <f t="shared" ca="1" si="6"/>
        <v/>
      </c>
      <c r="M20" s="43" t="str">
        <f t="shared" ca="1" si="6"/>
        <v/>
      </c>
      <c r="N20" s="43" t="str">
        <f t="shared" ca="1" si="6"/>
        <v/>
      </c>
      <c r="O20" s="43" t="str">
        <f t="shared" ca="1" si="6"/>
        <v/>
      </c>
      <c r="P20" s="43" t="str">
        <f t="shared" ca="1" si="6"/>
        <v/>
      </c>
      <c r="Q20" s="43" t="str">
        <f t="shared" ca="1" si="6"/>
        <v/>
      </c>
      <c r="R20" s="43" t="str">
        <f t="shared" ca="1" si="6"/>
        <v/>
      </c>
      <c r="S20" s="43" t="str">
        <f t="shared" ca="1" si="6"/>
        <v/>
      </c>
      <c r="T20" s="43" t="str">
        <f t="shared" ca="1" si="6"/>
        <v/>
      </c>
      <c r="U20" s="51" t="str">
        <f t="shared" ca="1" si="5"/>
        <v/>
      </c>
      <c r="V20" s="51" t="str">
        <f t="shared" ca="1" si="5"/>
        <v/>
      </c>
      <c r="W20" s="51" t="str">
        <f t="shared" ca="1" si="5"/>
        <v/>
      </c>
      <c r="X20" s="51" t="str">
        <f t="shared" ca="1" si="5"/>
        <v/>
      </c>
      <c r="Y20" s="51" t="str">
        <f t="shared" ca="1" si="5"/>
        <v/>
      </c>
      <c r="Z20" s="51" t="str">
        <f t="shared" ca="1" si="5"/>
        <v/>
      </c>
      <c r="AA20" s="51" t="str">
        <f t="shared" ca="1" si="5"/>
        <v/>
      </c>
      <c r="AB20" s="51" t="str">
        <f t="shared" ca="1" si="5"/>
        <v/>
      </c>
      <c r="AC20" s="51" t="str">
        <f t="shared" ca="1" si="5"/>
        <v/>
      </c>
      <c r="AD20" s="51" t="str">
        <f t="shared" ca="1" si="5"/>
        <v/>
      </c>
      <c r="AE20" s="51" t="str">
        <f t="shared" ca="1" si="5"/>
        <v/>
      </c>
      <c r="AF20" s="51" t="str">
        <f t="shared" ca="1" si="5"/>
        <v/>
      </c>
      <c r="AG20" s="51" t="str">
        <f t="shared" ca="1" si="5"/>
        <v/>
      </c>
      <c r="AH20" s="51" t="str">
        <f t="shared" ca="1" si="5"/>
        <v/>
      </c>
      <c r="AI20" s="51" t="str">
        <f t="shared" ca="1" si="5"/>
        <v/>
      </c>
      <c r="AJ20" s="51">
        <f t="shared" ca="1" si="5"/>
        <v>1</v>
      </c>
      <c r="AK20" s="85">
        <f t="shared" ca="1" si="4"/>
        <v>1</v>
      </c>
    </row>
    <row r="21" spans="1:37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43" t="str">
        <f t="shared" ca="1" si="6"/>
        <v/>
      </c>
      <c r="H21" s="43" t="str">
        <f t="shared" ca="1" si="6"/>
        <v/>
      </c>
      <c r="I21" s="43" t="str">
        <f t="shared" ca="1" si="6"/>
        <v/>
      </c>
      <c r="J21" s="43" t="str">
        <f t="shared" ca="1" si="6"/>
        <v/>
      </c>
      <c r="K21" s="43" t="str">
        <f t="shared" ca="1" si="6"/>
        <v/>
      </c>
      <c r="L21" s="43" t="str">
        <f t="shared" ca="1" si="6"/>
        <v/>
      </c>
      <c r="M21" s="43" t="str">
        <f t="shared" ca="1" si="6"/>
        <v/>
      </c>
      <c r="N21" s="43" t="str">
        <f t="shared" ca="1" si="6"/>
        <v/>
      </c>
      <c r="O21" s="43" t="str">
        <f t="shared" ca="1" si="6"/>
        <v/>
      </c>
      <c r="P21" s="43" t="str">
        <f t="shared" ca="1" si="6"/>
        <v/>
      </c>
      <c r="Q21" s="43" t="str">
        <f t="shared" ca="1" si="6"/>
        <v/>
      </c>
      <c r="R21" s="43" t="str">
        <f t="shared" ca="1" si="6"/>
        <v/>
      </c>
      <c r="S21" s="43" t="str">
        <f t="shared" ca="1" si="6"/>
        <v/>
      </c>
      <c r="T21" s="43" t="str">
        <f t="shared" ca="1" si="6"/>
        <v/>
      </c>
      <c r="U21" s="51" t="str">
        <f t="shared" ca="1" si="5"/>
        <v/>
      </c>
      <c r="V21" s="51" t="str">
        <f t="shared" ca="1" si="5"/>
        <v/>
      </c>
      <c r="W21" s="51" t="str">
        <f t="shared" ca="1" si="5"/>
        <v/>
      </c>
      <c r="X21" s="51">
        <f t="shared" ca="1" si="5"/>
        <v>1</v>
      </c>
      <c r="Y21" s="51" t="str">
        <f t="shared" ca="1" si="5"/>
        <v/>
      </c>
      <c r="Z21" s="51" t="str">
        <f t="shared" ca="1" si="5"/>
        <v/>
      </c>
      <c r="AA21" s="51" t="str">
        <f t="shared" ca="1" si="5"/>
        <v/>
      </c>
      <c r="AB21" s="51" t="str">
        <f t="shared" ca="1" si="5"/>
        <v/>
      </c>
      <c r="AC21" s="51" t="str">
        <f t="shared" ca="1" si="5"/>
        <v/>
      </c>
      <c r="AD21" s="51" t="str">
        <f t="shared" ca="1" si="5"/>
        <v/>
      </c>
      <c r="AE21" s="51" t="str">
        <f t="shared" ca="1" si="5"/>
        <v/>
      </c>
      <c r="AF21" s="51" t="str">
        <f t="shared" ca="1" si="5"/>
        <v/>
      </c>
      <c r="AG21" s="51" t="str">
        <f t="shared" ca="1" si="5"/>
        <v/>
      </c>
      <c r="AH21" s="51" t="str">
        <f t="shared" ca="1" si="5"/>
        <v/>
      </c>
      <c r="AI21" s="51" t="str">
        <f t="shared" ca="1" si="5"/>
        <v/>
      </c>
      <c r="AJ21" s="51" t="str">
        <f t="shared" ca="1" si="5"/>
        <v/>
      </c>
      <c r="AK21" s="85">
        <f t="shared" ca="1" si="4"/>
        <v>1</v>
      </c>
    </row>
    <row r="22" spans="1:37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43" t="str">
        <f t="shared" ca="1" si="6"/>
        <v/>
      </c>
      <c r="H22" s="43" t="str">
        <f t="shared" ca="1" si="6"/>
        <v/>
      </c>
      <c r="I22" s="43" t="str">
        <f t="shared" ca="1" si="6"/>
        <v/>
      </c>
      <c r="J22" s="43" t="str">
        <f t="shared" ca="1" si="6"/>
        <v/>
      </c>
      <c r="K22" s="43" t="str">
        <f t="shared" ca="1" si="6"/>
        <v/>
      </c>
      <c r="L22" s="43" t="str">
        <f t="shared" ca="1" si="6"/>
        <v/>
      </c>
      <c r="M22" s="43" t="str">
        <f t="shared" ca="1" si="6"/>
        <v/>
      </c>
      <c r="N22" s="43" t="str">
        <f t="shared" ca="1" si="6"/>
        <v/>
      </c>
      <c r="O22" s="43" t="str">
        <f t="shared" ca="1" si="6"/>
        <v/>
      </c>
      <c r="P22" s="43" t="str">
        <f t="shared" ca="1" si="6"/>
        <v/>
      </c>
      <c r="Q22" s="43" t="str">
        <f t="shared" ca="1" si="6"/>
        <v/>
      </c>
      <c r="R22" s="43" t="str">
        <f t="shared" ca="1" si="6"/>
        <v/>
      </c>
      <c r="S22" s="43" t="str">
        <f t="shared" ca="1" si="6"/>
        <v/>
      </c>
      <c r="T22" s="43" t="str">
        <f t="shared" ca="1" si="6"/>
        <v/>
      </c>
      <c r="U22" s="51">
        <f t="shared" ca="1" si="5"/>
        <v>1</v>
      </c>
      <c r="V22" s="51" t="str">
        <f t="shared" ca="1" si="5"/>
        <v/>
      </c>
      <c r="W22" s="51" t="str">
        <f t="shared" ca="1" si="5"/>
        <v/>
      </c>
      <c r="X22" s="51" t="str">
        <f t="shared" ca="1" si="5"/>
        <v/>
      </c>
      <c r="Y22" s="51" t="str">
        <f t="shared" ca="1" si="5"/>
        <v/>
      </c>
      <c r="Z22" s="51" t="str">
        <f t="shared" ca="1" si="5"/>
        <v/>
      </c>
      <c r="AA22" s="51" t="str">
        <f t="shared" ca="1" si="5"/>
        <v/>
      </c>
      <c r="AB22" s="51" t="str">
        <f t="shared" ca="1" si="5"/>
        <v/>
      </c>
      <c r="AC22" s="51" t="str">
        <f t="shared" ca="1" si="5"/>
        <v/>
      </c>
      <c r="AD22" s="51" t="str">
        <f t="shared" ca="1" si="5"/>
        <v/>
      </c>
      <c r="AE22" s="51" t="str">
        <f t="shared" ca="1" si="5"/>
        <v/>
      </c>
      <c r="AF22" s="51" t="str">
        <f t="shared" ca="1" si="5"/>
        <v/>
      </c>
      <c r="AG22" s="51" t="str">
        <f t="shared" ca="1" si="5"/>
        <v/>
      </c>
      <c r="AH22" s="51" t="str">
        <f t="shared" ca="1" si="5"/>
        <v/>
      </c>
      <c r="AI22" s="51" t="str">
        <f t="shared" ca="1" si="5"/>
        <v/>
      </c>
      <c r="AJ22" s="51" t="str">
        <f t="shared" ca="1" si="5"/>
        <v/>
      </c>
      <c r="AK22" s="85">
        <f t="shared" ca="1" si="4"/>
        <v>1</v>
      </c>
    </row>
    <row r="23" spans="1:37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43" t="str">
        <f t="shared" ca="1" si="6"/>
        <v/>
      </c>
      <c r="H23" s="43" t="str">
        <f t="shared" ca="1" si="6"/>
        <v/>
      </c>
      <c r="I23" s="43" t="str">
        <f t="shared" ca="1" si="6"/>
        <v/>
      </c>
      <c r="J23" s="43" t="str">
        <f t="shared" ca="1" si="6"/>
        <v/>
      </c>
      <c r="K23" s="43" t="str">
        <f t="shared" ca="1" si="6"/>
        <v/>
      </c>
      <c r="L23" s="43" t="str">
        <f t="shared" ca="1" si="6"/>
        <v/>
      </c>
      <c r="M23" s="43" t="str">
        <f t="shared" ca="1" si="6"/>
        <v/>
      </c>
      <c r="N23" s="43" t="str">
        <f t="shared" ca="1" si="6"/>
        <v/>
      </c>
      <c r="O23" s="43" t="str">
        <f t="shared" ca="1" si="6"/>
        <v/>
      </c>
      <c r="P23" s="43" t="str">
        <f t="shared" ca="1" si="6"/>
        <v/>
      </c>
      <c r="Q23" s="43" t="str">
        <f t="shared" ca="1" si="6"/>
        <v/>
      </c>
      <c r="R23" s="43" t="str">
        <f t="shared" ca="1" si="6"/>
        <v/>
      </c>
      <c r="S23" s="43" t="str">
        <f t="shared" ca="1" si="6"/>
        <v/>
      </c>
      <c r="T23" s="43" t="str">
        <f t="shared" ca="1" si="6"/>
        <v/>
      </c>
      <c r="U23" s="51" t="str">
        <f t="shared" ca="1" si="5"/>
        <v/>
      </c>
      <c r="V23" s="51" t="str">
        <f t="shared" ca="1" si="5"/>
        <v/>
      </c>
      <c r="W23" s="51" t="str">
        <f t="shared" ca="1" si="5"/>
        <v/>
      </c>
      <c r="X23" s="51" t="str">
        <f t="shared" ca="1" si="5"/>
        <v/>
      </c>
      <c r="Y23" s="51" t="str">
        <f t="shared" ca="1" si="5"/>
        <v/>
      </c>
      <c r="Z23" s="51" t="str">
        <f t="shared" ca="1" si="5"/>
        <v/>
      </c>
      <c r="AA23" s="51" t="str">
        <f t="shared" ca="1" si="5"/>
        <v/>
      </c>
      <c r="AB23" s="51" t="str">
        <f t="shared" ca="1" si="5"/>
        <v/>
      </c>
      <c r="AC23" s="51" t="str">
        <f t="shared" ca="1" si="5"/>
        <v/>
      </c>
      <c r="AD23" s="51" t="str">
        <f t="shared" ca="1" si="5"/>
        <v/>
      </c>
      <c r="AE23" s="51" t="str">
        <f t="shared" ca="1" si="5"/>
        <v/>
      </c>
      <c r="AF23" s="51" t="str">
        <f t="shared" ca="1" si="5"/>
        <v/>
      </c>
      <c r="AG23" s="51" t="str">
        <f t="shared" ca="1" si="5"/>
        <v/>
      </c>
      <c r="AH23" s="51" t="str">
        <f t="shared" ca="1" si="5"/>
        <v/>
      </c>
      <c r="AI23" s="51">
        <f t="shared" ca="1" si="5"/>
        <v>1</v>
      </c>
      <c r="AJ23" s="51" t="str">
        <f t="shared" ca="1" si="5"/>
        <v/>
      </c>
      <c r="AK23" s="85">
        <f t="shared" ca="1" si="4"/>
        <v>1</v>
      </c>
    </row>
    <row r="24" spans="1:37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7" s="38" customFormat="1" ht="15" customHeight="1">
      <c r="A25"/>
      <c r="B25" s="133"/>
      <c r="C25" s="134"/>
      <c r="D25" s="134"/>
      <c r="E25" s="135"/>
      <c r="F25" s="44"/>
      <c r="G25" s="121">
        <v>3</v>
      </c>
      <c r="H25" s="121"/>
      <c r="I25" s="121"/>
      <c r="J25" s="121">
        <v>4</v>
      </c>
      <c r="K25" s="121"/>
      <c r="L25" s="121"/>
      <c r="M25" s="121">
        <v>5</v>
      </c>
      <c r="N25" s="121"/>
      <c r="O25" s="121"/>
      <c r="P25" s="121">
        <v>6</v>
      </c>
      <c r="Q25" s="121"/>
      <c r="R25" s="121"/>
      <c r="S25" s="121">
        <v>7</v>
      </c>
      <c r="T25" s="121"/>
      <c r="U25" s="121"/>
      <c r="V25" s="121">
        <v>8</v>
      </c>
      <c r="W25" s="121"/>
      <c r="X25" s="121"/>
      <c r="Y25" s="121">
        <v>9</v>
      </c>
      <c r="Z25" s="121"/>
      <c r="AA25" s="121"/>
      <c r="AB25" s="121">
        <v>10</v>
      </c>
      <c r="AC25" s="121"/>
      <c r="AD25" s="121"/>
      <c r="AE25" s="121">
        <v>11</v>
      </c>
      <c r="AF25" s="121"/>
      <c r="AG25" s="121"/>
      <c r="AH25" s="121">
        <v>12</v>
      </c>
      <c r="AI25" s="121"/>
      <c r="AJ25" s="121"/>
      <c r="AK25" s="81"/>
    </row>
    <row r="26" spans="1:37" s="38" customFormat="1" ht="15" customHeight="1">
      <c r="A26"/>
      <c r="B26" s="133"/>
      <c r="C26" s="134"/>
      <c r="D26" s="134"/>
      <c r="E26" s="135"/>
      <c r="F26" s="44"/>
      <c r="G26" s="75" t="s">
        <v>87</v>
      </c>
      <c r="H26" s="75" t="s">
        <v>88</v>
      </c>
      <c r="I26" s="75" t="s">
        <v>89</v>
      </c>
      <c r="J26" s="75" t="s">
        <v>87</v>
      </c>
      <c r="K26" s="75" t="s">
        <v>88</v>
      </c>
      <c r="L26" s="75" t="s">
        <v>89</v>
      </c>
      <c r="M26" s="75" t="s">
        <v>87</v>
      </c>
      <c r="N26" s="75" t="s">
        <v>88</v>
      </c>
      <c r="O26" s="75" t="s">
        <v>89</v>
      </c>
      <c r="P26" s="75" t="s">
        <v>87</v>
      </c>
      <c r="Q26" s="75" t="s">
        <v>88</v>
      </c>
      <c r="R26" s="75" t="s">
        <v>89</v>
      </c>
      <c r="S26" s="75" t="s">
        <v>87</v>
      </c>
      <c r="T26" s="75" t="s">
        <v>88</v>
      </c>
      <c r="U26" s="75" t="s">
        <v>89</v>
      </c>
      <c r="V26" s="75" t="s">
        <v>87</v>
      </c>
      <c r="W26" s="75" t="s">
        <v>88</v>
      </c>
      <c r="X26" s="75" t="s">
        <v>89</v>
      </c>
      <c r="Y26" s="75" t="s">
        <v>87</v>
      </c>
      <c r="Z26" s="75" t="s">
        <v>88</v>
      </c>
      <c r="AA26" s="75" t="s">
        <v>89</v>
      </c>
      <c r="AB26" s="75" t="s">
        <v>87</v>
      </c>
      <c r="AC26" s="75" t="s">
        <v>88</v>
      </c>
      <c r="AD26" s="75" t="s">
        <v>89</v>
      </c>
      <c r="AE26" s="75" t="s">
        <v>87</v>
      </c>
      <c r="AF26" s="75" t="s">
        <v>88</v>
      </c>
      <c r="AG26" s="75" t="s">
        <v>89</v>
      </c>
      <c r="AH26" s="75" t="s">
        <v>87</v>
      </c>
      <c r="AI26" s="75" t="s">
        <v>88</v>
      </c>
      <c r="AJ26" s="75" t="s">
        <v>89</v>
      </c>
      <c r="AK26" s="82"/>
    </row>
    <row r="27" spans="1:37" s="38" customFormat="1" ht="18.75" customHeight="1">
      <c r="A27"/>
      <c r="B27" s="127" t="s">
        <v>93</v>
      </c>
      <c r="C27" s="128"/>
      <c r="D27" s="128"/>
      <c r="E27" s="129"/>
      <c r="F27" s="44"/>
      <c r="G27" s="45">
        <f ca="1">SUM(G4:G23)</f>
        <v>3</v>
      </c>
      <c r="H27" s="45">
        <f t="shared" ref="H27:AJ27" ca="1" si="7">SUM(H4:H23)</f>
        <v>3</v>
      </c>
      <c r="I27" s="45">
        <f t="shared" ca="1" si="7"/>
        <v>5</v>
      </c>
      <c r="J27" s="45">
        <f t="shared" ca="1" si="7"/>
        <v>2</v>
      </c>
      <c r="K27" s="45">
        <f t="shared" ca="1" si="7"/>
        <v>1</v>
      </c>
      <c r="L27" s="45">
        <f t="shared" ca="1" si="7"/>
        <v>3</v>
      </c>
      <c r="M27" s="45">
        <f t="shared" ca="1" si="7"/>
        <v>2</v>
      </c>
      <c r="N27" s="45">
        <f t="shared" ca="1" si="7"/>
        <v>2</v>
      </c>
      <c r="O27" s="45">
        <f t="shared" ca="1" si="7"/>
        <v>4</v>
      </c>
      <c r="P27" s="45">
        <f t="shared" ca="1" si="7"/>
        <v>2</v>
      </c>
      <c r="Q27" s="45">
        <f t="shared" ca="1" si="7"/>
        <v>2</v>
      </c>
      <c r="R27" s="45">
        <f t="shared" ca="1" si="7"/>
        <v>3</v>
      </c>
      <c r="S27" s="45">
        <f t="shared" ca="1" si="7"/>
        <v>3</v>
      </c>
      <c r="T27" s="45">
        <f t="shared" ca="1" si="7"/>
        <v>3</v>
      </c>
      <c r="U27" s="45">
        <f t="shared" ca="1" si="7"/>
        <v>5</v>
      </c>
      <c r="V27" s="45">
        <f t="shared" ca="1" si="7"/>
        <v>3</v>
      </c>
      <c r="W27" s="45">
        <f t="shared" ca="1" si="7"/>
        <v>3</v>
      </c>
      <c r="X27" s="45">
        <f t="shared" ca="1" si="7"/>
        <v>4</v>
      </c>
      <c r="Y27" s="45">
        <f t="shared" ca="1" si="7"/>
        <v>3</v>
      </c>
      <c r="Z27" s="45">
        <f t="shared" ca="1" si="7"/>
        <v>3</v>
      </c>
      <c r="AA27" s="45">
        <f t="shared" ca="1" si="7"/>
        <v>3</v>
      </c>
      <c r="AB27" s="45">
        <f t="shared" ca="1" si="7"/>
        <v>4</v>
      </c>
      <c r="AC27" s="45">
        <f t="shared" ca="1" si="7"/>
        <v>4</v>
      </c>
      <c r="AD27" s="45">
        <f t="shared" ca="1" si="7"/>
        <v>3</v>
      </c>
      <c r="AE27" s="45">
        <f t="shared" ca="1" si="7"/>
        <v>4</v>
      </c>
      <c r="AF27" s="45">
        <f t="shared" ca="1" si="7"/>
        <v>4</v>
      </c>
      <c r="AG27" s="45">
        <f t="shared" ca="1" si="7"/>
        <v>4</v>
      </c>
      <c r="AH27" s="45">
        <f t="shared" ca="1" si="7"/>
        <v>5</v>
      </c>
      <c r="AI27" s="45">
        <f t="shared" ca="1" si="7"/>
        <v>6</v>
      </c>
      <c r="AJ27" s="45">
        <f t="shared" ca="1" si="7"/>
        <v>8</v>
      </c>
      <c r="AK27" s="84"/>
    </row>
    <row r="28" spans="1:37" s="38" customFormat="1" ht="18.75" customHeight="1">
      <c r="A28"/>
      <c r="B28" s="130"/>
      <c r="C28" s="131"/>
      <c r="D28" s="131"/>
      <c r="E28" s="132"/>
      <c r="F28" s="44"/>
      <c r="G28" s="139">
        <f ca="1">G27+H27+I27</f>
        <v>11</v>
      </c>
      <c r="H28" s="139"/>
      <c r="I28" s="139"/>
      <c r="J28" s="139">
        <f t="shared" ref="J28" ca="1" si="8">J27+K27+L27</f>
        <v>6</v>
      </c>
      <c r="K28" s="139"/>
      <c r="L28" s="139"/>
      <c r="M28" s="139">
        <f t="shared" ref="M28" ca="1" si="9">M27+N27+O27</f>
        <v>8</v>
      </c>
      <c r="N28" s="139"/>
      <c r="O28" s="139"/>
      <c r="P28" s="139">
        <f t="shared" ref="P28" ca="1" si="10">P27+Q27+R27</f>
        <v>7</v>
      </c>
      <c r="Q28" s="139"/>
      <c r="R28" s="139"/>
      <c r="S28" s="139">
        <f t="shared" ref="S28" ca="1" si="11">S27+T27+U27</f>
        <v>11</v>
      </c>
      <c r="T28" s="139"/>
      <c r="U28" s="139"/>
      <c r="V28" s="139">
        <f t="shared" ref="V28" ca="1" si="12">V27+W27+X27</f>
        <v>10</v>
      </c>
      <c r="W28" s="139"/>
      <c r="X28" s="139"/>
      <c r="Y28" s="139">
        <f t="shared" ref="Y28" ca="1" si="13">Y27+Z27+AA27</f>
        <v>9</v>
      </c>
      <c r="Z28" s="139"/>
      <c r="AA28" s="139"/>
      <c r="AB28" s="139">
        <f t="shared" ref="AB28" ca="1" si="14">AB27+AC27+AD27</f>
        <v>11</v>
      </c>
      <c r="AC28" s="139"/>
      <c r="AD28" s="139"/>
      <c r="AE28" s="139">
        <f t="shared" ref="AE28" ca="1" si="15">AE27+AF27+AG27</f>
        <v>12</v>
      </c>
      <c r="AF28" s="139"/>
      <c r="AG28" s="139"/>
      <c r="AH28" s="139">
        <f t="shared" ref="AH28" ca="1" si="16">AH27+AI27+AJ27</f>
        <v>19</v>
      </c>
      <c r="AI28" s="139"/>
      <c r="AJ28" s="139"/>
      <c r="AK28" s="84"/>
    </row>
    <row r="29" spans="1:37" ht="18.75" customHeight="1">
      <c r="B29" s="127" t="s">
        <v>94</v>
      </c>
      <c r="C29" s="128"/>
      <c r="D29" s="128"/>
      <c r="E29" s="129"/>
      <c r="F29" s="44"/>
      <c r="G29" s="91">
        <f ca="1">SUMPRODUCT(G4:G23,$AK4:$AK23)</f>
        <v>0.31904761904761902</v>
      </c>
      <c r="H29" s="91">
        <f t="shared" ref="H29:AJ29" ca="1" si="17">SUMPRODUCT(H4:H23,$AK4:$AK23)</f>
        <v>0.31904761904761902</v>
      </c>
      <c r="I29" s="91">
        <f t="shared" ca="1" si="17"/>
        <v>2.3190476190476188</v>
      </c>
      <c r="J29" s="91">
        <f t="shared" ca="1" si="17"/>
        <v>6.9047619047619052E-2</v>
      </c>
      <c r="K29" s="91">
        <f t="shared" ca="1" si="17"/>
        <v>3.3333333333333333E-2</v>
      </c>
      <c r="L29" s="91">
        <f t="shared" ca="1" si="17"/>
        <v>1.2833333333333332</v>
      </c>
      <c r="M29" s="91">
        <f t="shared" ca="1" si="17"/>
        <v>6.9047619047619052E-2</v>
      </c>
      <c r="N29" s="91">
        <f t="shared" ca="1" si="17"/>
        <v>6.9047619047619052E-2</v>
      </c>
      <c r="O29" s="91">
        <f t="shared" ca="1" si="17"/>
        <v>2.0690476190476188</v>
      </c>
      <c r="P29" s="91">
        <f t="shared" ca="1" si="17"/>
        <v>6.9047619047619052E-2</v>
      </c>
      <c r="Q29" s="91">
        <f t="shared" ca="1" si="17"/>
        <v>6.9047619047619052E-2</v>
      </c>
      <c r="R29" s="91">
        <f t="shared" ca="1" si="17"/>
        <v>0.12167919799498747</v>
      </c>
      <c r="S29" s="91">
        <f t="shared" ca="1" si="17"/>
        <v>0.12167919799498747</v>
      </c>
      <c r="T29" s="91">
        <f t="shared" ca="1" si="17"/>
        <v>0.12167919799498747</v>
      </c>
      <c r="U29" s="91">
        <f t="shared" ca="1" si="17"/>
        <v>2.1216791979949874</v>
      </c>
      <c r="V29" s="91">
        <f t="shared" ca="1" si="17"/>
        <v>0.12167919799498747</v>
      </c>
      <c r="W29" s="91">
        <f t="shared" ca="1" si="17"/>
        <v>0.12167919799498747</v>
      </c>
      <c r="X29" s="91">
        <f t="shared" ca="1" si="17"/>
        <v>1.1216791979949874</v>
      </c>
      <c r="Y29" s="91">
        <f t="shared" ca="1" si="17"/>
        <v>0.12167919799498747</v>
      </c>
      <c r="Z29" s="91">
        <f t="shared" ca="1" si="17"/>
        <v>0.12167919799498747</v>
      </c>
      <c r="AA29" s="91">
        <f t="shared" ca="1" si="17"/>
        <v>0.12167919799498747</v>
      </c>
      <c r="AB29" s="91">
        <f t="shared" ca="1" si="17"/>
        <v>0.28834586466165413</v>
      </c>
      <c r="AC29" s="91">
        <f t="shared" ca="1" si="17"/>
        <v>0.28834586466165413</v>
      </c>
      <c r="AD29" s="91">
        <f t="shared" ca="1" si="17"/>
        <v>0.12167919799498747</v>
      </c>
      <c r="AE29" s="91">
        <f t="shared" ca="1" si="17"/>
        <v>0.28834586466165413</v>
      </c>
      <c r="AF29" s="91">
        <f t="shared" ca="1" si="17"/>
        <v>0.28834586466165413</v>
      </c>
      <c r="AG29" s="91">
        <f t="shared" ca="1" si="17"/>
        <v>0.6216791979949875</v>
      </c>
      <c r="AH29" s="91">
        <f t="shared" ca="1" si="17"/>
        <v>0.78834586466165413</v>
      </c>
      <c r="AI29" s="91">
        <f t="shared" ca="1" si="17"/>
        <v>1.7883458646616541</v>
      </c>
      <c r="AJ29" s="91">
        <f t="shared" ca="1" si="17"/>
        <v>4.6216791979949878</v>
      </c>
    </row>
    <row r="30" spans="1:37" ht="18.75" customHeight="1">
      <c r="B30" s="130"/>
      <c r="C30" s="131"/>
      <c r="D30" s="131"/>
      <c r="E30" s="132"/>
      <c r="F30" s="44"/>
      <c r="G30" s="126">
        <f ca="1">SUM(G29:I29)</f>
        <v>2.9571428571428569</v>
      </c>
      <c r="H30" s="126"/>
      <c r="I30" s="126"/>
      <c r="J30" s="126">
        <f t="shared" ref="J30" ca="1" si="18">SUM(J29:L29)</f>
        <v>1.3857142857142857</v>
      </c>
      <c r="K30" s="126"/>
      <c r="L30" s="126"/>
      <c r="M30" s="126">
        <f t="shared" ref="M30" ca="1" si="19">SUM(M29:O29)</f>
        <v>2.2071428571428569</v>
      </c>
      <c r="N30" s="126"/>
      <c r="O30" s="126"/>
      <c r="P30" s="126">
        <f t="shared" ref="P30" ca="1" si="20">SUM(P29:R29)</f>
        <v>0.25977443609022555</v>
      </c>
      <c r="Q30" s="126"/>
      <c r="R30" s="126"/>
      <c r="S30" s="126">
        <f t="shared" ref="S30" ca="1" si="21">SUM(S29:U29)</f>
        <v>2.3650375939849622</v>
      </c>
      <c r="T30" s="126"/>
      <c r="U30" s="126"/>
      <c r="V30" s="126">
        <f t="shared" ref="V30" ca="1" si="22">SUM(V29:X29)</f>
        <v>1.3650375939849624</v>
      </c>
      <c r="W30" s="126"/>
      <c r="X30" s="126"/>
      <c r="Y30" s="126">
        <f t="shared" ref="Y30" ca="1" si="23">SUM(Y29:AA29)</f>
        <v>0.36503759398496238</v>
      </c>
      <c r="Z30" s="126"/>
      <c r="AA30" s="126"/>
      <c r="AB30" s="126">
        <f t="shared" ref="AB30" ca="1" si="24">SUM(AB29:AD29)</f>
        <v>0.69837092731829575</v>
      </c>
      <c r="AC30" s="126"/>
      <c r="AD30" s="126"/>
      <c r="AE30" s="126">
        <f t="shared" ref="AE30" ca="1" si="25">SUM(AE29:AG29)</f>
        <v>1.1983709273182956</v>
      </c>
      <c r="AF30" s="126"/>
      <c r="AG30" s="126"/>
      <c r="AH30" s="126">
        <f t="shared" ref="AH30" ca="1" si="26">SUM(AH29:AJ29)</f>
        <v>7.1983709273182956</v>
      </c>
      <c r="AI30" s="126"/>
      <c r="AJ30" s="126"/>
    </row>
    <row r="33" spans="1:37">
      <c r="B33" s="122"/>
      <c r="C33" s="124" t="s">
        <v>74</v>
      </c>
      <c r="D33" s="124" t="s">
        <v>75</v>
      </c>
      <c r="E33" s="124" t="s">
        <v>76</v>
      </c>
      <c r="F33" s="122"/>
      <c r="G33" s="121">
        <v>3</v>
      </c>
      <c r="H33" s="121"/>
      <c r="I33" s="121"/>
      <c r="J33" s="121">
        <v>4</v>
      </c>
      <c r="K33" s="121"/>
      <c r="L33" s="121"/>
      <c r="M33" s="121">
        <v>5</v>
      </c>
      <c r="N33" s="121"/>
      <c r="O33" s="121"/>
      <c r="P33" s="121">
        <v>6</v>
      </c>
      <c r="Q33" s="121"/>
      <c r="R33" s="121"/>
      <c r="S33" s="121">
        <v>7</v>
      </c>
      <c r="T33" s="121"/>
      <c r="U33" s="121"/>
      <c r="V33" s="121">
        <v>8</v>
      </c>
      <c r="W33" s="121"/>
      <c r="X33" s="121"/>
      <c r="Y33" s="121">
        <v>9</v>
      </c>
      <c r="Z33" s="121"/>
      <c r="AA33" s="121"/>
      <c r="AB33" s="121">
        <v>10</v>
      </c>
      <c r="AC33" s="121"/>
      <c r="AD33" s="121"/>
      <c r="AE33" s="121">
        <v>11</v>
      </c>
      <c r="AF33" s="121"/>
      <c r="AG33" s="121"/>
      <c r="AH33" s="121">
        <v>12</v>
      </c>
      <c r="AI33" s="121"/>
      <c r="AJ33" s="121"/>
    </row>
    <row r="34" spans="1:37">
      <c r="B34" s="123"/>
      <c r="C34" s="125"/>
      <c r="D34" s="125"/>
      <c r="E34" s="125"/>
      <c r="F34" s="123"/>
      <c r="G34" s="75" t="s">
        <v>87</v>
      </c>
      <c r="H34" s="75" t="s">
        <v>88</v>
      </c>
      <c r="I34" s="75" t="s">
        <v>89</v>
      </c>
      <c r="J34" s="75" t="s">
        <v>87</v>
      </c>
      <c r="K34" s="75" t="s">
        <v>88</v>
      </c>
      <c r="L34" s="75" t="s">
        <v>89</v>
      </c>
      <c r="M34" s="75" t="s">
        <v>87</v>
      </c>
      <c r="N34" s="75" t="s">
        <v>88</v>
      </c>
      <c r="O34" s="75" t="s">
        <v>89</v>
      </c>
      <c r="P34" s="75" t="s">
        <v>87</v>
      </c>
      <c r="Q34" s="75" t="s">
        <v>88</v>
      </c>
      <c r="R34" s="75" t="s">
        <v>89</v>
      </c>
      <c r="S34" s="75" t="s">
        <v>87</v>
      </c>
      <c r="T34" s="75" t="s">
        <v>88</v>
      </c>
      <c r="U34" s="75" t="s">
        <v>89</v>
      </c>
      <c r="V34" s="75" t="s">
        <v>87</v>
      </c>
      <c r="W34" s="75" t="s">
        <v>88</v>
      </c>
      <c r="X34" s="75" t="s">
        <v>89</v>
      </c>
      <c r="Y34" s="75" t="s">
        <v>87</v>
      </c>
      <c r="Z34" s="75" t="s">
        <v>88</v>
      </c>
      <c r="AA34" s="75" t="s">
        <v>89</v>
      </c>
      <c r="AB34" s="75" t="s">
        <v>87</v>
      </c>
      <c r="AC34" s="75" t="s">
        <v>88</v>
      </c>
      <c r="AD34" s="75" t="s">
        <v>89</v>
      </c>
      <c r="AE34" s="75" t="s">
        <v>87</v>
      </c>
      <c r="AF34" s="75" t="s">
        <v>88</v>
      </c>
      <c r="AG34" s="75" t="s">
        <v>89</v>
      </c>
      <c r="AH34" s="75" t="s">
        <v>87</v>
      </c>
      <c r="AI34" s="75" t="s">
        <v>88</v>
      </c>
      <c r="AJ34" s="75" t="s">
        <v>89</v>
      </c>
    </row>
    <row r="35" spans="1:37" s="38" customFormat="1" ht="18.75" customHeight="1">
      <c r="A35"/>
      <c r="B35" s="42" t="s">
        <v>13</v>
      </c>
      <c r="C35" s="53">
        <v>27</v>
      </c>
      <c r="D35" s="53">
        <v>111</v>
      </c>
      <c r="E35" s="54">
        <f t="shared" ref="E35:E54" si="27">D35/C35</f>
        <v>4.1111111111111107</v>
      </c>
      <c r="F35" s="46"/>
      <c r="G35" s="100">
        <f ca="1">INDIRECT("'"&amp;$AO$4&amp;"'!Z"&amp;ROUNDDOWN((COLUMN()-7)/3,0)+7&amp;"S"&amp;(ROW()-34)*3+MOD(COLUMN()-1,3),FALSE)/MAX(INDIRECT("'"&amp;$AO$4&amp;"'!Z7S"&amp;(ROW()-34)*3&amp;":Z16S"&amp;(ROW()-34)*3+2,FALSE))</f>
        <v>1</v>
      </c>
      <c r="H35" s="100">
        <f t="shared" ref="H35:AJ43" ca="1" si="28">INDIRECT("'"&amp;$AO$4&amp;"'!Z"&amp;ROUNDDOWN((COLUMN()-7)/3,0)+7&amp;"S"&amp;(ROW()-34)*3+MOD(COLUMN()-1,3),FALSE)/MAX(INDIRECT("'"&amp;$AO$4&amp;"'!Z7S"&amp;(ROW()-34)*3&amp;":Z16S"&amp;(ROW()-34)*3+2,FALSE))</f>
        <v>1</v>
      </c>
      <c r="I35" s="100">
        <f t="shared" ca="1" si="28"/>
        <v>1</v>
      </c>
      <c r="J35" s="100">
        <f t="shared" ca="1" si="28"/>
        <v>1</v>
      </c>
      <c r="K35" s="100">
        <f t="shared" ca="1" si="28"/>
        <v>0.94117647058823528</v>
      </c>
      <c r="L35" s="100">
        <f t="shared" ca="1" si="28"/>
        <v>0.94117647058823528</v>
      </c>
      <c r="M35" s="100">
        <f t="shared" ca="1" si="28"/>
        <v>1</v>
      </c>
      <c r="N35" s="100">
        <f t="shared" ca="1" si="28"/>
        <v>1</v>
      </c>
      <c r="O35" s="100">
        <f t="shared" ca="1" si="28"/>
        <v>1</v>
      </c>
      <c r="P35" s="100">
        <f t="shared" ca="1" si="28"/>
        <v>1</v>
      </c>
      <c r="Q35" s="100">
        <f t="shared" ca="1" si="28"/>
        <v>1</v>
      </c>
      <c r="R35" s="100">
        <f t="shared" ca="1" si="28"/>
        <v>1</v>
      </c>
      <c r="S35" s="100">
        <f t="shared" ca="1" si="28"/>
        <v>1</v>
      </c>
      <c r="T35" s="100">
        <f t="shared" ca="1" si="28"/>
        <v>1</v>
      </c>
      <c r="U35" s="100">
        <f t="shared" ca="1" si="28"/>
        <v>1</v>
      </c>
      <c r="V35" s="100">
        <f t="shared" ca="1" si="28"/>
        <v>1</v>
      </c>
      <c r="W35" s="100">
        <f t="shared" ca="1" si="28"/>
        <v>1</v>
      </c>
      <c r="X35" s="100">
        <f t="shared" ca="1" si="28"/>
        <v>1</v>
      </c>
      <c r="Y35" s="100">
        <f t="shared" ca="1" si="28"/>
        <v>1</v>
      </c>
      <c r="Z35" s="100">
        <f t="shared" ca="1" si="28"/>
        <v>1</v>
      </c>
      <c r="AA35" s="100">
        <f t="shared" ca="1" si="28"/>
        <v>1</v>
      </c>
      <c r="AB35" s="100">
        <f t="shared" ca="1" si="28"/>
        <v>1</v>
      </c>
      <c r="AC35" s="100">
        <f t="shared" ca="1" si="28"/>
        <v>1</v>
      </c>
      <c r="AD35" s="100">
        <f t="shared" ca="1" si="28"/>
        <v>1</v>
      </c>
      <c r="AE35" s="100">
        <f t="shared" ca="1" si="28"/>
        <v>1</v>
      </c>
      <c r="AF35" s="100">
        <f t="shared" ca="1" si="28"/>
        <v>1</v>
      </c>
      <c r="AG35" s="100">
        <f t="shared" ca="1" si="28"/>
        <v>1</v>
      </c>
      <c r="AH35" s="100">
        <f t="shared" ca="1" si="28"/>
        <v>1</v>
      </c>
      <c r="AI35" s="100">
        <f t="shared" ca="1" si="28"/>
        <v>1</v>
      </c>
      <c r="AJ35" s="100">
        <f t="shared" ca="1" si="28"/>
        <v>1</v>
      </c>
      <c r="AK35" s="85"/>
    </row>
    <row r="36" spans="1:37" s="38" customFormat="1" ht="18.75" customHeight="1">
      <c r="A36"/>
      <c r="B36" s="42" t="s">
        <v>14</v>
      </c>
      <c r="C36" s="53">
        <v>34</v>
      </c>
      <c r="D36" s="53">
        <v>78</v>
      </c>
      <c r="E36" s="54">
        <f t="shared" si="27"/>
        <v>2.2941176470588234</v>
      </c>
      <c r="F36" s="46"/>
      <c r="G36" s="100">
        <f t="shared" ref="G36:V44" ca="1" si="29">INDIRECT("'"&amp;$AO$4&amp;"'!Z"&amp;ROUNDDOWN((COLUMN()-7)/3,0)+7&amp;"S"&amp;(ROW()-34)*3+MOD(COLUMN()-1,3),FALSE)/MAX(INDIRECT("'"&amp;$AO$4&amp;"'!Z7S"&amp;(ROW()-34)*3&amp;":Z16S"&amp;(ROW()-34)*3+2,FALSE))</f>
        <v>1</v>
      </c>
      <c r="H36" s="100">
        <f t="shared" ca="1" si="28"/>
        <v>1</v>
      </c>
      <c r="I36" s="100">
        <f t="shared" ca="1" si="28"/>
        <v>1</v>
      </c>
      <c r="J36" s="100">
        <f t="shared" ca="1" si="28"/>
        <v>0.95652173913043481</v>
      </c>
      <c r="K36" s="100">
        <f t="shared" ca="1" si="28"/>
        <v>0.95652173913043481</v>
      </c>
      <c r="L36" s="100">
        <f t="shared" ca="1" si="28"/>
        <v>1</v>
      </c>
      <c r="M36" s="100">
        <f t="shared" ca="1" si="28"/>
        <v>0.91304347826086951</v>
      </c>
      <c r="N36" s="100">
        <f t="shared" ca="1" si="28"/>
        <v>0.93478260869565222</v>
      </c>
      <c r="O36" s="100">
        <f t="shared" ca="1" si="28"/>
        <v>0.93478260869565222</v>
      </c>
      <c r="P36" s="100">
        <f t="shared" ca="1" si="28"/>
        <v>0.89130434782608692</v>
      </c>
      <c r="Q36" s="100">
        <f t="shared" ca="1" si="28"/>
        <v>0.91304347826086951</v>
      </c>
      <c r="R36" s="100">
        <f t="shared" ca="1" si="28"/>
        <v>0.91304347826086951</v>
      </c>
      <c r="S36" s="100">
        <f t="shared" ca="1" si="28"/>
        <v>0.86956521739130432</v>
      </c>
      <c r="T36" s="100">
        <f t="shared" ca="1" si="28"/>
        <v>0.89130434782608692</v>
      </c>
      <c r="U36" s="100">
        <f t="shared" ca="1" si="28"/>
        <v>0.93478260869565222</v>
      </c>
      <c r="V36" s="100">
        <f t="shared" ca="1" si="28"/>
        <v>0.86956521739130432</v>
      </c>
      <c r="W36" s="100">
        <f t="shared" ca="1" si="28"/>
        <v>0.89130434782608692</v>
      </c>
      <c r="X36" s="100">
        <f t="shared" ca="1" si="28"/>
        <v>0.91304347826086951</v>
      </c>
      <c r="Y36" s="100">
        <f t="shared" ca="1" si="28"/>
        <v>0.86956521739130432</v>
      </c>
      <c r="Z36" s="100">
        <f t="shared" ca="1" si="28"/>
        <v>0.86956521739130432</v>
      </c>
      <c r="AA36" s="100">
        <f t="shared" ca="1" si="28"/>
        <v>0.89130434782608692</v>
      </c>
      <c r="AB36" s="100">
        <f t="shared" ca="1" si="28"/>
        <v>0.89130434782608692</v>
      </c>
      <c r="AC36" s="100">
        <f t="shared" ca="1" si="28"/>
        <v>0.86956521739130432</v>
      </c>
      <c r="AD36" s="100">
        <f t="shared" ca="1" si="28"/>
        <v>0.89130434782608692</v>
      </c>
      <c r="AE36" s="100">
        <f t="shared" ca="1" si="28"/>
        <v>0.86956521739130432</v>
      </c>
      <c r="AF36" s="100">
        <f t="shared" ca="1" si="28"/>
        <v>0.89130434782608692</v>
      </c>
      <c r="AG36" s="100">
        <f t="shared" ca="1" si="28"/>
        <v>0.86956521739130432</v>
      </c>
      <c r="AH36" s="100">
        <f t="shared" ca="1" si="28"/>
        <v>0.89130434782608692</v>
      </c>
      <c r="AI36" s="100">
        <f t="shared" ca="1" si="28"/>
        <v>0.89130434782608692</v>
      </c>
      <c r="AJ36" s="100">
        <f t="shared" ca="1" si="28"/>
        <v>0.86956521739130432</v>
      </c>
      <c r="AK36" s="85"/>
    </row>
    <row r="37" spans="1:37" s="38" customFormat="1" ht="18.75" customHeight="1">
      <c r="A37"/>
      <c r="B37" s="42" t="s">
        <v>15</v>
      </c>
      <c r="C37" s="53">
        <v>49</v>
      </c>
      <c r="D37" s="53">
        <v>107</v>
      </c>
      <c r="E37" s="54">
        <f t="shared" si="27"/>
        <v>2.1836734693877551</v>
      </c>
      <c r="F37" s="46"/>
      <c r="G37" s="100">
        <f t="shared" ca="1" si="29"/>
        <v>1</v>
      </c>
      <c r="H37" s="100">
        <f t="shared" ca="1" si="28"/>
        <v>1</v>
      </c>
      <c r="I37" s="100">
        <f t="shared" ca="1" si="28"/>
        <v>1</v>
      </c>
      <c r="J37" s="100">
        <f t="shared" ca="1" si="28"/>
        <v>1</v>
      </c>
      <c r="K37" s="100">
        <f t="shared" ca="1" si="28"/>
        <v>1</v>
      </c>
      <c r="L37" s="100">
        <f t="shared" ca="1" si="28"/>
        <v>1</v>
      </c>
      <c r="M37" s="100">
        <f t="shared" ca="1" si="28"/>
        <v>1</v>
      </c>
      <c r="N37" s="100">
        <f t="shared" ca="1" si="28"/>
        <v>1</v>
      </c>
      <c r="O37" s="100">
        <f t="shared" ca="1" si="28"/>
        <v>1</v>
      </c>
      <c r="P37" s="100">
        <f t="shared" ca="1" si="28"/>
        <v>1</v>
      </c>
      <c r="Q37" s="100">
        <f t="shared" ca="1" si="28"/>
        <v>1</v>
      </c>
      <c r="R37" s="100">
        <f t="shared" ca="1" si="28"/>
        <v>1</v>
      </c>
      <c r="S37" s="100">
        <f t="shared" ca="1" si="28"/>
        <v>1</v>
      </c>
      <c r="T37" s="100">
        <f t="shared" ca="1" si="28"/>
        <v>1</v>
      </c>
      <c r="U37" s="100">
        <f t="shared" ca="1" si="28"/>
        <v>1</v>
      </c>
      <c r="V37" s="100">
        <f t="shared" ca="1" si="28"/>
        <v>1</v>
      </c>
      <c r="W37" s="100">
        <f t="shared" ca="1" si="28"/>
        <v>1</v>
      </c>
      <c r="X37" s="100">
        <f t="shared" ca="1" si="28"/>
        <v>1</v>
      </c>
      <c r="Y37" s="100">
        <f t="shared" ca="1" si="28"/>
        <v>1</v>
      </c>
      <c r="Z37" s="100">
        <f t="shared" ca="1" si="28"/>
        <v>1</v>
      </c>
      <c r="AA37" s="100">
        <f t="shared" ca="1" si="28"/>
        <v>1</v>
      </c>
      <c r="AB37" s="100">
        <f t="shared" ca="1" si="28"/>
        <v>1</v>
      </c>
      <c r="AC37" s="100">
        <f t="shared" ca="1" si="28"/>
        <v>1</v>
      </c>
      <c r="AD37" s="100">
        <f t="shared" ca="1" si="28"/>
        <v>1</v>
      </c>
      <c r="AE37" s="100">
        <f t="shared" ca="1" si="28"/>
        <v>1</v>
      </c>
      <c r="AF37" s="100">
        <f t="shared" ca="1" si="28"/>
        <v>1</v>
      </c>
      <c r="AG37" s="100">
        <f t="shared" ca="1" si="28"/>
        <v>1</v>
      </c>
      <c r="AH37" s="100">
        <f t="shared" ca="1" si="28"/>
        <v>1</v>
      </c>
      <c r="AI37" s="100">
        <f t="shared" ca="1" si="28"/>
        <v>1</v>
      </c>
      <c r="AJ37" s="100">
        <f t="shared" ca="1" si="28"/>
        <v>1</v>
      </c>
      <c r="AK37" s="85"/>
    </row>
    <row r="38" spans="1:37" s="38" customFormat="1" ht="18.75" customHeight="1">
      <c r="A38"/>
      <c r="B38" s="42" t="s">
        <v>16</v>
      </c>
      <c r="C38" s="53">
        <v>62</v>
      </c>
      <c r="D38" s="53">
        <v>159</v>
      </c>
      <c r="E38" s="54">
        <f t="shared" si="27"/>
        <v>2.564516129032258</v>
      </c>
      <c r="F38" s="46"/>
      <c r="G38" s="100">
        <f t="shared" ca="1" si="29"/>
        <v>0.93258426966292129</v>
      </c>
      <c r="H38" s="100">
        <f t="shared" ca="1" si="28"/>
        <v>0.93258426966292129</v>
      </c>
      <c r="I38" s="100">
        <f t="shared" ca="1" si="28"/>
        <v>1</v>
      </c>
      <c r="J38" s="100">
        <f t="shared" ca="1" si="28"/>
        <v>0.9438202247191011</v>
      </c>
      <c r="K38" s="100">
        <f t="shared" ca="1" si="28"/>
        <v>0.9213483146067416</v>
      </c>
      <c r="L38" s="100">
        <f t="shared" ca="1" si="28"/>
        <v>0.9550561797752809</v>
      </c>
      <c r="M38" s="100">
        <f t="shared" ca="1" si="28"/>
        <v>0.9438202247191011</v>
      </c>
      <c r="N38" s="100">
        <f t="shared" ca="1" si="28"/>
        <v>0.9662921348314607</v>
      </c>
      <c r="O38" s="100">
        <f t="shared" ca="1" si="28"/>
        <v>0.9550561797752809</v>
      </c>
      <c r="P38" s="100">
        <f t="shared" ca="1" si="28"/>
        <v>0.9438202247191011</v>
      </c>
      <c r="Q38" s="100">
        <f t="shared" ca="1" si="28"/>
        <v>0.9550561797752809</v>
      </c>
      <c r="R38" s="100">
        <f t="shared" ca="1" si="28"/>
        <v>0.9101123595505618</v>
      </c>
      <c r="S38" s="100">
        <f t="shared" ca="1" si="28"/>
        <v>0.9438202247191011</v>
      </c>
      <c r="T38" s="100">
        <f t="shared" ca="1" si="28"/>
        <v>0.9887640449438202</v>
      </c>
      <c r="U38" s="100">
        <f t="shared" ca="1" si="28"/>
        <v>0.9213483146067416</v>
      </c>
      <c r="V38" s="100">
        <f t="shared" ca="1" si="28"/>
        <v>0.9550561797752809</v>
      </c>
      <c r="W38" s="100">
        <f t="shared" ca="1" si="28"/>
        <v>0.9887640449438202</v>
      </c>
      <c r="X38" s="100">
        <f t="shared" ca="1" si="28"/>
        <v>0.9213483146067416</v>
      </c>
      <c r="Y38" s="100">
        <f t="shared" ca="1" si="28"/>
        <v>0.9213483146067416</v>
      </c>
      <c r="Z38" s="100">
        <f t="shared" ca="1" si="28"/>
        <v>0.9438202247191011</v>
      </c>
      <c r="AA38" s="100">
        <f t="shared" ca="1" si="28"/>
        <v>0.9213483146067416</v>
      </c>
      <c r="AB38" s="100">
        <f t="shared" ca="1" si="28"/>
        <v>0.93258426966292129</v>
      </c>
      <c r="AC38" s="100">
        <f t="shared" ca="1" si="28"/>
        <v>0.9438202247191011</v>
      </c>
      <c r="AD38" s="100">
        <f t="shared" ca="1" si="28"/>
        <v>0.898876404494382</v>
      </c>
      <c r="AE38" s="100">
        <f t="shared" ca="1" si="28"/>
        <v>0.9213483146067416</v>
      </c>
      <c r="AF38" s="100">
        <f t="shared" ca="1" si="28"/>
        <v>0.9101123595505618</v>
      </c>
      <c r="AG38" s="100">
        <f t="shared" ca="1" si="28"/>
        <v>0.898876404494382</v>
      </c>
      <c r="AH38" s="100">
        <f t="shared" ca="1" si="28"/>
        <v>0.93258426966292129</v>
      </c>
      <c r="AI38" s="100">
        <f t="shared" ca="1" si="28"/>
        <v>0.898876404494382</v>
      </c>
      <c r="AJ38" s="100">
        <f t="shared" ca="1" si="28"/>
        <v>0.898876404494382</v>
      </c>
      <c r="AK38" s="85"/>
    </row>
    <row r="39" spans="1:37" s="38" customFormat="1" ht="18.75" customHeight="1">
      <c r="A39"/>
      <c r="B39" s="42" t="s">
        <v>17</v>
      </c>
      <c r="C39" s="53">
        <v>86</v>
      </c>
      <c r="D39" s="53">
        <v>124</v>
      </c>
      <c r="E39" s="54">
        <f t="shared" si="27"/>
        <v>1.441860465116279</v>
      </c>
      <c r="F39" s="46"/>
      <c r="G39" s="100">
        <f t="shared" ca="1" si="29"/>
        <v>0.96923076923076923</v>
      </c>
      <c r="H39" s="100">
        <f t="shared" ca="1" si="28"/>
        <v>0.9538461538461539</v>
      </c>
      <c r="I39" s="100">
        <f t="shared" ca="1" si="28"/>
        <v>0.93846153846153846</v>
      </c>
      <c r="J39" s="100">
        <f t="shared" ca="1" si="28"/>
        <v>0.96923076923076923</v>
      </c>
      <c r="K39" s="100">
        <f t="shared" ca="1" si="28"/>
        <v>0.96923076923076923</v>
      </c>
      <c r="L39" s="100">
        <f t="shared" ca="1" si="28"/>
        <v>0.98461538461538467</v>
      </c>
      <c r="M39" s="100">
        <f t="shared" ca="1" si="28"/>
        <v>0.98461538461538467</v>
      </c>
      <c r="N39" s="100">
        <f t="shared" ca="1" si="28"/>
        <v>0.98461538461538467</v>
      </c>
      <c r="O39" s="100">
        <f t="shared" ca="1" si="28"/>
        <v>0.98461538461538467</v>
      </c>
      <c r="P39" s="100">
        <f t="shared" ca="1" si="28"/>
        <v>0.98461538461538467</v>
      </c>
      <c r="Q39" s="100">
        <f t="shared" ca="1" si="28"/>
        <v>0.98461538461538467</v>
      </c>
      <c r="R39" s="100">
        <f t="shared" ca="1" si="28"/>
        <v>1</v>
      </c>
      <c r="S39" s="100">
        <f t="shared" ca="1" si="28"/>
        <v>1</v>
      </c>
      <c r="T39" s="100">
        <f t="shared" ca="1" si="28"/>
        <v>1</v>
      </c>
      <c r="U39" s="100">
        <f t="shared" ca="1" si="28"/>
        <v>1</v>
      </c>
      <c r="V39" s="100">
        <f t="shared" ca="1" si="28"/>
        <v>1</v>
      </c>
      <c r="W39" s="100">
        <f t="shared" ca="1" si="28"/>
        <v>1</v>
      </c>
      <c r="X39" s="100">
        <f t="shared" ca="1" si="28"/>
        <v>1</v>
      </c>
      <c r="Y39" s="100">
        <f t="shared" ca="1" si="28"/>
        <v>1</v>
      </c>
      <c r="Z39" s="100">
        <f t="shared" ca="1" si="28"/>
        <v>1</v>
      </c>
      <c r="AA39" s="100">
        <f t="shared" ca="1" si="28"/>
        <v>1</v>
      </c>
      <c r="AB39" s="100">
        <f t="shared" ca="1" si="28"/>
        <v>1</v>
      </c>
      <c r="AC39" s="100">
        <f t="shared" ca="1" si="28"/>
        <v>1</v>
      </c>
      <c r="AD39" s="100">
        <f t="shared" ca="1" si="28"/>
        <v>1</v>
      </c>
      <c r="AE39" s="100">
        <f t="shared" ca="1" si="28"/>
        <v>1</v>
      </c>
      <c r="AF39" s="100">
        <f t="shared" ca="1" si="28"/>
        <v>1</v>
      </c>
      <c r="AG39" s="100">
        <f t="shared" ca="1" si="28"/>
        <v>1</v>
      </c>
      <c r="AH39" s="100">
        <f t="shared" ca="1" si="28"/>
        <v>1</v>
      </c>
      <c r="AI39" s="100">
        <f t="shared" ca="1" si="28"/>
        <v>1</v>
      </c>
      <c r="AJ39" s="100">
        <f t="shared" ca="1" si="28"/>
        <v>1</v>
      </c>
      <c r="AK39" s="85"/>
    </row>
    <row r="40" spans="1:37" s="38" customFormat="1" ht="18.75" customHeight="1">
      <c r="A40"/>
      <c r="B40" s="42" t="s">
        <v>18</v>
      </c>
      <c r="C40" s="53">
        <v>112</v>
      </c>
      <c r="D40" s="53">
        <v>425</v>
      </c>
      <c r="E40" s="54">
        <f t="shared" si="27"/>
        <v>3.7946428571428572</v>
      </c>
      <c r="F40" s="46"/>
      <c r="G40" s="100">
        <f t="shared" ca="1" si="29"/>
        <v>0.94197952218430037</v>
      </c>
      <c r="H40" s="100">
        <f t="shared" ca="1" si="28"/>
        <v>0.95221843003412965</v>
      </c>
      <c r="I40" s="100">
        <f t="shared" ca="1" si="28"/>
        <v>0.97269624573378843</v>
      </c>
      <c r="J40" s="100">
        <f t="shared" ca="1" si="28"/>
        <v>0.97269624573378843</v>
      </c>
      <c r="K40" s="100">
        <f t="shared" ca="1" si="28"/>
        <v>0.96928327645051193</v>
      </c>
      <c r="L40" s="100">
        <f t="shared" ca="1" si="28"/>
        <v>0.99317406143344711</v>
      </c>
      <c r="M40" s="100">
        <f t="shared" ca="1" si="28"/>
        <v>0.96587030716723554</v>
      </c>
      <c r="N40" s="100">
        <f t="shared" ca="1" si="28"/>
        <v>0.97610921501706482</v>
      </c>
      <c r="O40" s="100">
        <f t="shared" ca="1" si="28"/>
        <v>1</v>
      </c>
      <c r="P40" s="100">
        <f t="shared" ca="1" si="28"/>
        <v>0.96245733788395904</v>
      </c>
      <c r="Q40" s="100">
        <f t="shared" ca="1" si="28"/>
        <v>0.98634812286689422</v>
      </c>
      <c r="R40" s="100">
        <f t="shared" ca="1" si="28"/>
        <v>0.98634812286689422</v>
      </c>
      <c r="S40" s="100">
        <f t="shared" ca="1" si="28"/>
        <v>0.98976109215017061</v>
      </c>
      <c r="T40" s="100">
        <f t="shared" ca="1" si="28"/>
        <v>0.97952218430034133</v>
      </c>
      <c r="U40" s="100">
        <f t="shared" ca="1" si="28"/>
        <v>0.98634812286689422</v>
      </c>
      <c r="V40" s="100">
        <f t="shared" ca="1" si="28"/>
        <v>0.98976109215017061</v>
      </c>
      <c r="W40" s="100">
        <f t="shared" ca="1" si="28"/>
        <v>0.98976109215017061</v>
      </c>
      <c r="X40" s="100">
        <f t="shared" ca="1" si="28"/>
        <v>0.98634812286689422</v>
      </c>
      <c r="Y40" s="100">
        <f t="shared" ca="1" si="28"/>
        <v>0.98293515358361772</v>
      </c>
      <c r="Z40" s="100">
        <f t="shared" ca="1" si="28"/>
        <v>0.98976109215017061</v>
      </c>
      <c r="AA40" s="100">
        <f t="shared" ca="1" si="28"/>
        <v>0.96587030716723554</v>
      </c>
      <c r="AB40" s="100">
        <f t="shared" ca="1" si="28"/>
        <v>0.98293515358361772</v>
      </c>
      <c r="AC40" s="100">
        <f t="shared" ca="1" si="28"/>
        <v>0.98634812286689422</v>
      </c>
      <c r="AD40" s="100">
        <f t="shared" ca="1" si="28"/>
        <v>0.96245733788395904</v>
      </c>
      <c r="AE40" s="100">
        <f t="shared" ca="1" si="28"/>
        <v>0.97952218430034133</v>
      </c>
      <c r="AF40" s="100">
        <f t="shared" ca="1" si="28"/>
        <v>0.98634812286689422</v>
      </c>
      <c r="AG40" s="100">
        <f t="shared" ca="1" si="28"/>
        <v>0.97269624573378843</v>
      </c>
      <c r="AH40" s="100">
        <f t="shared" ca="1" si="28"/>
        <v>0.97952218430034133</v>
      </c>
      <c r="AI40" s="100">
        <f t="shared" ca="1" si="28"/>
        <v>0.97952218430034133</v>
      </c>
      <c r="AJ40" s="100">
        <f t="shared" ca="1" si="28"/>
        <v>0.95904436860068254</v>
      </c>
      <c r="AK40" s="85"/>
    </row>
    <row r="41" spans="1:37" s="38" customFormat="1" ht="18.75" customHeight="1">
      <c r="A41"/>
      <c r="B41" s="42" t="s">
        <v>19</v>
      </c>
      <c r="C41" s="53">
        <v>198</v>
      </c>
      <c r="D41" s="53">
        <v>2742</v>
      </c>
      <c r="E41" s="54">
        <f t="shared" si="27"/>
        <v>13.848484848484848</v>
      </c>
      <c r="F41" s="46"/>
      <c r="G41" s="100">
        <f t="shared" ca="1" si="29"/>
        <v>0.98279569892473118</v>
      </c>
      <c r="H41" s="100">
        <f t="shared" ca="1" si="28"/>
        <v>0.98351254480286743</v>
      </c>
      <c r="I41" s="100">
        <f t="shared" ca="1" si="28"/>
        <v>1</v>
      </c>
      <c r="J41" s="100">
        <f t="shared" ca="1" si="28"/>
        <v>0.98136200716845878</v>
      </c>
      <c r="K41" s="100">
        <f t="shared" ca="1" si="28"/>
        <v>0.97562724014336921</v>
      </c>
      <c r="L41" s="100">
        <f t="shared" ca="1" si="28"/>
        <v>0.98637992831541221</v>
      </c>
      <c r="M41" s="100">
        <f t="shared" ca="1" si="28"/>
        <v>0.98064516129032253</v>
      </c>
      <c r="N41" s="100">
        <f t="shared" ca="1" si="28"/>
        <v>0.96200716845878131</v>
      </c>
      <c r="O41" s="100">
        <f t="shared" ca="1" si="28"/>
        <v>0.97204301075268817</v>
      </c>
      <c r="P41" s="100">
        <f t="shared" ca="1" si="28"/>
        <v>0.98422939068100357</v>
      </c>
      <c r="Q41" s="100">
        <f t="shared" ca="1" si="28"/>
        <v>0.96989247311827953</v>
      </c>
      <c r="R41" s="100">
        <f t="shared" ca="1" si="28"/>
        <v>0.9770609318996416</v>
      </c>
      <c r="S41" s="100">
        <f t="shared" ca="1" si="28"/>
        <v>0.96917562724014339</v>
      </c>
      <c r="T41" s="100">
        <f t="shared" ca="1" si="28"/>
        <v>0.97132616487455192</v>
      </c>
      <c r="U41" s="100">
        <f t="shared" ca="1" si="28"/>
        <v>0.97347670250896057</v>
      </c>
      <c r="V41" s="100">
        <f t="shared" ca="1" si="28"/>
        <v>0.96989247311827953</v>
      </c>
      <c r="W41" s="100">
        <f t="shared" ca="1" si="28"/>
        <v>0.97419354838709682</v>
      </c>
      <c r="X41" s="100">
        <f t="shared" ca="1" si="28"/>
        <v>0.96272401433691757</v>
      </c>
      <c r="Y41" s="100">
        <f t="shared" ca="1" si="28"/>
        <v>0.97204301075268817</v>
      </c>
      <c r="Z41" s="100">
        <f t="shared" ca="1" si="28"/>
        <v>0.96415770609318996</v>
      </c>
      <c r="AA41" s="100">
        <f t="shared" ca="1" si="28"/>
        <v>0.95340501792114696</v>
      </c>
      <c r="AB41" s="100">
        <f t="shared" ca="1" si="28"/>
        <v>0.96344086021505382</v>
      </c>
      <c r="AC41" s="100">
        <f t="shared" ca="1" si="28"/>
        <v>0.97562724014336921</v>
      </c>
      <c r="AD41" s="100">
        <f t="shared" ca="1" si="28"/>
        <v>0.95483870967741935</v>
      </c>
      <c r="AE41" s="100">
        <f t="shared" ca="1" si="28"/>
        <v>0.95842293906810039</v>
      </c>
      <c r="AF41" s="100">
        <f t="shared" ca="1" si="28"/>
        <v>0.95340501792114696</v>
      </c>
      <c r="AG41" s="100">
        <f t="shared" ca="1" si="28"/>
        <v>0.95340501792114696</v>
      </c>
      <c r="AH41" s="100">
        <f t="shared" ca="1" si="28"/>
        <v>0.9541218637992831</v>
      </c>
      <c r="AI41" s="100">
        <f t="shared" ca="1" si="28"/>
        <v>0.97204301075268817</v>
      </c>
      <c r="AJ41" s="100">
        <f t="shared" ca="1" si="28"/>
        <v>0.95125448028673831</v>
      </c>
      <c r="AK41" s="85"/>
    </row>
    <row r="42" spans="1:37" s="38" customFormat="1" ht="18.75" customHeight="1">
      <c r="A42"/>
      <c r="B42" s="42" t="s">
        <v>20</v>
      </c>
      <c r="C42" s="53">
        <v>332</v>
      </c>
      <c r="D42" s="53">
        <v>2126</v>
      </c>
      <c r="E42" s="54">
        <f t="shared" si="27"/>
        <v>6.403614457831325</v>
      </c>
      <c r="F42" s="46"/>
      <c r="G42" s="100">
        <f t="shared" ca="1" si="29"/>
        <v>0.95634599838318513</v>
      </c>
      <c r="H42" s="100">
        <f t="shared" ca="1" si="28"/>
        <v>0.95634599838318513</v>
      </c>
      <c r="I42" s="100">
        <f t="shared" ca="1" si="28"/>
        <v>0.99353274050121265</v>
      </c>
      <c r="J42" s="100">
        <f t="shared" ca="1" si="28"/>
        <v>0.96281325788197247</v>
      </c>
      <c r="K42" s="100">
        <f t="shared" ca="1" si="28"/>
        <v>0.95877122069523035</v>
      </c>
      <c r="L42" s="100">
        <f t="shared" ca="1" si="28"/>
        <v>0.99838318512530311</v>
      </c>
      <c r="M42" s="100">
        <f t="shared" ca="1" si="28"/>
        <v>0.96685529506871459</v>
      </c>
      <c r="N42" s="100">
        <f t="shared" ca="1" si="28"/>
        <v>0.96200485044462414</v>
      </c>
      <c r="O42" s="100">
        <f t="shared" ca="1" si="28"/>
        <v>1</v>
      </c>
      <c r="P42" s="100">
        <f t="shared" ca="1" si="28"/>
        <v>0.96038803556992725</v>
      </c>
      <c r="Q42" s="100">
        <f t="shared" ca="1" si="28"/>
        <v>0.97008892481810838</v>
      </c>
      <c r="R42" s="100">
        <f t="shared" ca="1" si="28"/>
        <v>0.99838318512530311</v>
      </c>
      <c r="S42" s="100">
        <f t="shared" ca="1" si="28"/>
        <v>0.96038803556992725</v>
      </c>
      <c r="T42" s="100">
        <f t="shared" ca="1" si="28"/>
        <v>0.97008892481810838</v>
      </c>
      <c r="U42" s="100">
        <f t="shared" ca="1" si="28"/>
        <v>0.99434114793856099</v>
      </c>
      <c r="V42" s="100">
        <f t="shared" ca="1" si="28"/>
        <v>0.96523848019401781</v>
      </c>
      <c r="W42" s="100">
        <f t="shared" ca="1" si="28"/>
        <v>0.97170573969280516</v>
      </c>
      <c r="X42" s="100">
        <f t="shared" ca="1" si="28"/>
        <v>0.99676637025060633</v>
      </c>
      <c r="Y42" s="100">
        <f t="shared" ca="1" si="28"/>
        <v>0.96766370250606304</v>
      </c>
      <c r="Z42" s="100">
        <f t="shared" ca="1" si="28"/>
        <v>0.97493936944219883</v>
      </c>
      <c r="AA42" s="100">
        <f t="shared" ca="1" si="28"/>
        <v>0.98949070331447053</v>
      </c>
      <c r="AB42" s="100">
        <f t="shared" ca="1" si="28"/>
        <v>0.97655618431689573</v>
      </c>
      <c r="AC42" s="100">
        <f t="shared" ca="1" si="28"/>
        <v>0.96038803556992725</v>
      </c>
      <c r="AD42" s="100">
        <f t="shared" ca="1" si="28"/>
        <v>0.99272433306386421</v>
      </c>
      <c r="AE42" s="100">
        <f t="shared" ca="1" si="28"/>
        <v>0.96766370250606304</v>
      </c>
      <c r="AF42" s="100">
        <f t="shared" ca="1" si="28"/>
        <v>0.96362166531932092</v>
      </c>
      <c r="AG42" s="100">
        <f t="shared" ca="1" si="28"/>
        <v>0.98868229587712209</v>
      </c>
      <c r="AH42" s="100">
        <f t="shared" ca="1" si="28"/>
        <v>0.9741309620048505</v>
      </c>
      <c r="AI42" s="100">
        <f t="shared" ca="1" si="28"/>
        <v>0.97251414713015361</v>
      </c>
      <c r="AJ42" s="100">
        <f t="shared" ca="1" si="28"/>
        <v>0.97574777687954728</v>
      </c>
      <c r="AK42" s="85"/>
    </row>
    <row r="43" spans="1:37" s="38" customFormat="1" ht="18.75" customHeight="1">
      <c r="A43"/>
      <c r="B43" s="42" t="s">
        <v>21</v>
      </c>
      <c r="C43" s="53">
        <v>379</v>
      </c>
      <c r="D43" s="53">
        <v>914</v>
      </c>
      <c r="E43" s="54">
        <f t="shared" si="27"/>
        <v>2.4116094986807388</v>
      </c>
      <c r="F43" s="46"/>
      <c r="G43" s="100">
        <f t="shared" ca="1" si="29"/>
        <v>0.97164948453608246</v>
      </c>
      <c r="H43" s="100">
        <f t="shared" ca="1" si="28"/>
        <v>0.96907216494845361</v>
      </c>
      <c r="I43" s="100">
        <f t="shared" ca="1" si="28"/>
        <v>0.98195876288659789</v>
      </c>
      <c r="J43" s="100">
        <f t="shared" ca="1" si="28"/>
        <v>0.98453608247422686</v>
      </c>
      <c r="K43" s="100">
        <f t="shared" ca="1" si="28"/>
        <v>0.99226804123711343</v>
      </c>
      <c r="L43" s="100">
        <f t="shared" ca="1" si="28"/>
        <v>1</v>
      </c>
      <c r="M43" s="100">
        <f t="shared" ca="1" si="28"/>
        <v>0.98969072164948457</v>
      </c>
      <c r="N43" s="100">
        <f t="shared" ca="1" si="28"/>
        <v>0.99226804123711343</v>
      </c>
      <c r="O43" s="100">
        <f t="shared" ca="1" si="28"/>
        <v>0.99226804123711343</v>
      </c>
      <c r="P43" s="100">
        <f t="shared" ca="1" si="28"/>
        <v>0.98711340206185572</v>
      </c>
      <c r="Q43" s="100">
        <f t="shared" ca="1" si="28"/>
        <v>0.98195876288659789</v>
      </c>
      <c r="R43" s="100">
        <f t="shared" ca="1" si="28"/>
        <v>0.98969072164948457</v>
      </c>
      <c r="S43" s="100">
        <f t="shared" ca="1" si="28"/>
        <v>0.98195876288659789</v>
      </c>
      <c r="T43" s="100">
        <f t="shared" ca="1" si="28"/>
        <v>0.97680412371134018</v>
      </c>
      <c r="U43" s="100">
        <f t="shared" ca="1" si="28"/>
        <v>0.98195876288659789</v>
      </c>
      <c r="V43" s="100">
        <f t="shared" ca="1" si="28"/>
        <v>0.97680412371134018</v>
      </c>
      <c r="W43" s="100">
        <f t="shared" ca="1" si="28"/>
        <v>0.97164948453608246</v>
      </c>
      <c r="X43" s="100">
        <f t="shared" ca="1" si="28"/>
        <v>0.98195876288659789</v>
      </c>
      <c r="Y43" s="100">
        <f t="shared" ca="1" si="28"/>
        <v>0.97422680412371132</v>
      </c>
      <c r="Z43" s="100">
        <f t="shared" ca="1" si="28"/>
        <v>0.97422680412371132</v>
      </c>
      <c r="AA43" s="100">
        <f t="shared" ca="1" si="28"/>
        <v>0.96907216494845361</v>
      </c>
      <c r="AB43" s="100">
        <f t="shared" ca="1" si="28"/>
        <v>0.97422680412371132</v>
      </c>
      <c r="AC43" s="100">
        <f t="shared" ca="1" si="28"/>
        <v>0.96391752577319589</v>
      </c>
      <c r="AD43" s="100">
        <f t="shared" ca="1" si="28"/>
        <v>0.96649484536082475</v>
      </c>
      <c r="AE43" s="100">
        <f t="shared" ref="AE43:AJ43" ca="1" si="30">INDIRECT("'"&amp;$AO$4&amp;"'!Z"&amp;ROUNDDOWN((COLUMN()-7)/3,0)+7&amp;"S"&amp;(ROW()-34)*3+MOD(COLUMN()-1,3),FALSE)/MAX(INDIRECT("'"&amp;$AO$4&amp;"'!Z7S"&amp;(ROW()-34)*3&amp;":Z16S"&amp;(ROW()-34)*3+2,FALSE))</f>
        <v>0.97680412371134018</v>
      </c>
      <c r="AF43" s="100">
        <f t="shared" ca="1" si="30"/>
        <v>0.96907216494845361</v>
      </c>
      <c r="AG43" s="100">
        <f t="shared" ca="1" si="30"/>
        <v>0.96907216494845361</v>
      </c>
      <c r="AH43" s="100">
        <f t="shared" ca="1" si="30"/>
        <v>0.98195876288659789</v>
      </c>
      <c r="AI43" s="100">
        <f t="shared" ca="1" si="30"/>
        <v>0.97680412371134018</v>
      </c>
      <c r="AJ43" s="100">
        <f t="shared" ca="1" si="30"/>
        <v>0.96649484536082475</v>
      </c>
      <c r="AK43" s="85"/>
    </row>
    <row r="44" spans="1:37" s="38" customFormat="1" ht="18.75" customHeight="1">
      <c r="A44"/>
      <c r="B44" s="42" t="s">
        <v>22</v>
      </c>
      <c r="C44" s="53">
        <v>453</v>
      </c>
      <c r="D44" s="53">
        <v>2025</v>
      </c>
      <c r="E44" s="54">
        <f t="shared" si="27"/>
        <v>4.4701986754966887</v>
      </c>
      <c r="F44" s="46"/>
      <c r="G44" s="100">
        <f t="shared" ca="1" si="29"/>
        <v>0.89135096497498212</v>
      </c>
      <c r="H44" s="100">
        <f t="shared" ca="1" si="29"/>
        <v>0.88706218727662611</v>
      </c>
      <c r="I44" s="100">
        <f t="shared" ca="1" si="29"/>
        <v>0.89992852037169402</v>
      </c>
      <c r="J44" s="100">
        <f t="shared" ca="1" si="29"/>
        <v>0.92780557541100783</v>
      </c>
      <c r="K44" s="100">
        <f t="shared" ca="1" si="29"/>
        <v>0.9242315939957112</v>
      </c>
      <c r="L44" s="100">
        <f t="shared" ca="1" si="29"/>
        <v>0.93066476054324521</v>
      </c>
      <c r="M44" s="100">
        <f t="shared" ca="1" si="29"/>
        <v>0.95139385275196564</v>
      </c>
      <c r="N44" s="100">
        <f t="shared" ca="1" si="29"/>
        <v>0.94710507505360975</v>
      </c>
      <c r="O44" s="100">
        <f t="shared" ca="1" si="29"/>
        <v>0.95639742673338102</v>
      </c>
      <c r="P44" s="100">
        <f t="shared" ca="1" si="29"/>
        <v>0.97140814867762693</v>
      </c>
      <c r="Q44" s="100">
        <f t="shared" ca="1" si="29"/>
        <v>0.95782701929949965</v>
      </c>
      <c r="R44" s="100">
        <f t="shared" ca="1" si="29"/>
        <v>0.97784131522516082</v>
      </c>
      <c r="S44" s="100">
        <f t="shared" ca="1" si="29"/>
        <v>0.97140814867762693</v>
      </c>
      <c r="T44" s="100">
        <f t="shared" ca="1" si="29"/>
        <v>0.97498213009292356</v>
      </c>
      <c r="U44" s="100">
        <f t="shared" ca="1" si="29"/>
        <v>0.98856325947105073</v>
      </c>
      <c r="V44" s="100">
        <f t="shared" ca="1" si="29"/>
        <v>0.97927090779127945</v>
      </c>
      <c r="W44" s="100">
        <f t="shared" ref="W44:AJ44" ca="1" si="31">INDIRECT("'"&amp;$AO$4&amp;"'!Z"&amp;ROUNDDOWN((COLUMN()-7)/3,0)+7&amp;"S"&amp;(ROW()-34)*3+MOD(COLUMN()-1,3),FALSE)/MAX(INDIRECT("'"&amp;$AO$4&amp;"'!Z7S"&amp;(ROW()-34)*3&amp;":Z16S"&amp;(ROW()-34)*3+2,FALSE))</f>
        <v>0.98355968548963546</v>
      </c>
      <c r="X44" s="100">
        <f t="shared" ca="1" si="31"/>
        <v>0.99356683345246599</v>
      </c>
      <c r="Y44" s="100">
        <f t="shared" ca="1" si="31"/>
        <v>0.98355968548963546</v>
      </c>
      <c r="Z44" s="100">
        <f t="shared" ca="1" si="31"/>
        <v>0.98427448177269483</v>
      </c>
      <c r="AA44" s="100">
        <f t="shared" ca="1" si="31"/>
        <v>0.99928520371694063</v>
      </c>
      <c r="AB44" s="100">
        <f t="shared" ca="1" si="31"/>
        <v>0.98784846318799147</v>
      </c>
      <c r="AC44" s="100">
        <f t="shared" ca="1" si="31"/>
        <v>0.97784131522516082</v>
      </c>
      <c r="AD44" s="100">
        <f t="shared" ca="1" si="31"/>
        <v>0.99714081486776274</v>
      </c>
      <c r="AE44" s="100">
        <f t="shared" ca="1" si="31"/>
        <v>0.98641887062187272</v>
      </c>
      <c r="AF44" s="100">
        <f t="shared" ca="1" si="31"/>
        <v>0.98355968548963546</v>
      </c>
      <c r="AG44" s="100">
        <f t="shared" ca="1" si="31"/>
        <v>0.99428162973552536</v>
      </c>
      <c r="AH44" s="100">
        <f t="shared" ca="1" si="31"/>
        <v>0.98570407433881346</v>
      </c>
      <c r="AI44" s="100">
        <f t="shared" ca="1" si="31"/>
        <v>0.98284488920657609</v>
      </c>
      <c r="AJ44" s="100">
        <f t="shared" ca="1" si="31"/>
        <v>1</v>
      </c>
      <c r="AK44" s="85"/>
    </row>
    <row r="45" spans="1:37" s="38" customFormat="1" ht="18.75" customHeight="1">
      <c r="A45"/>
      <c r="B45" s="42" t="s">
        <v>23</v>
      </c>
      <c r="C45" s="53">
        <v>516</v>
      </c>
      <c r="D45" s="53">
        <v>1188</v>
      </c>
      <c r="E45" s="54">
        <f t="shared" si="27"/>
        <v>2.3023255813953489</v>
      </c>
      <c r="F45" s="46"/>
      <c r="G45" s="100">
        <f ca="1">INDIRECT("'"&amp;$AO$4&amp;"'!Z"&amp;ROUNDDOWN((COLUMN()-7)/3,0)+7&amp;"S"&amp;(ROW()-44)*3+MOD(COLUMN()-1,3),FALSE)/MAX(INDIRECT("'"&amp;$AO$4&amp;"'!Z7S"&amp;(ROW()-44)*3&amp;":Z16S"&amp;(ROW()-44)*3+2,FALSE))</f>
        <v>1</v>
      </c>
      <c r="H45" s="100">
        <f t="shared" ref="H45:AJ53" ca="1" si="32">INDIRECT("'"&amp;$AO$4&amp;"'!Z"&amp;ROUNDDOWN((COLUMN()-7)/3,0)+7&amp;"S"&amp;(ROW()-44)*3+MOD(COLUMN()-1,3),FALSE)/MAX(INDIRECT("'"&amp;$AO$4&amp;"'!Z7S"&amp;(ROW()-44)*3&amp;":Z16S"&amp;(ROW()-44)*3+2,FALSE))</f>
        <v>1</v>
      </c>
      <c r="I45" s="100">
        <f t="shared" ca="1" si="32"/>
        <v>1</v>
      </c>
      <c r="J45" s="100">
        <f t="shared" ca="1" si="32"/>
        <v>1</v>
      </c>
      <c r="K45" s="100">
        <f t="shared" ca="1" si="32"/>
        <v>0.94117647058823528</v>
      </c>
      <c r="L45" s="100">
        <f t="shared" ca="1" si="32"/>
        <v>0.94117647058823528</v>
      </c>
      <c r="M45" s="100">
        <f t="shared" ca="1" si="32"/>
        <v>1</v>
      </c>
      <c r="N45" s="100">
        <f t="shared" ca="1" si="32"/>
        <v>1</v>
      </c>
      <c r="O45" s="100">
        <f t="shared" ca="1" si="32"/>
        <v>1</v>
      </c>
      <c r="P45" s="100">
        <f t="shared" ca="1" si="32"/>
        <v>1</v>
      </c>
      <c r="Q45" s="100">
        <f t="shared" ca="1" si="32"/>
        <v>1</v>
      </c>
      <c r="R45" s="100">
        <f t="shared" ca="1" si="32"/>
        <v>1</v>
      </c>
      <c r="S45" s="100">
        <f t="shared" ca="1" si="32"/>
        <v>1</v>
      </c>
      <c r="T45" s="100">
        <f t="shared" ca="1" si="32"/>
        <v>1</v>
      </c>
      <c r="U45" s="100">
        <f t="shared" ca="1" si="32"/>
        <v>1</v>
      </c>
      <c r="V45" s="100">
        <f t="shared" ca="1" si="32"/>
        <v>1</v>
      </c>
      <c r="W45" s="100">
        <f t="shared" ca="1" si="32"/>
        <v>1</v>
      </c>
      <c r="X45" s="100">
        <f t="shared" ca="1" si="32"/>
        <v>1</v>
      </c>
      <c r="Y45" s="100">
        <f t="shared" ca="1" si="32"/>
        <v>1</v>
      </c>
      <c r="Z45" s="100">
        <f t="shared" ca="1" si="32"/>
        <v>1</v>
      </c>
      <c r="AA45" s="100">
        <f t="shared" ca="1" si="32"/>
        <v>1</v>
      </c>
      <c r="AB45" s="100">
        <f t="shared" ca="1" si="32"/>
        <v>1</v>
      </c>
      <c r="AC45" s="100">
        <f t="shared" ca="1" si="32"/>
        <v>1</v>
      </c>
      <c r="AD45" s="100">
        <f t="shared" ca="1" si="32"/>
        <v>1</v>
      </c>
      <c r="AE45" s="100">
        <f t="shared" ca="1" si="32"/>
        <v>1</v>
      </c>
      <c r="AF45" s="100">
        <f t="shared" ca="1" si="32"/>
        <v>1</v>
      </c>
      <c r="AG45" s="100">
        <f t="shared" ca="1" si="32"/>
        <v>1</v>
      </c>
      <c r="AH45" s="100">
        <f t="shared" ca="1" si="32"/>
        <v>1</v>
      </c>
      <c r="AI45" s="100">
        <f t="shared" ca="1" si="32"/>
        <v>1</v>
      </c>
      <c r="AJ45" s="100">
        <f t="shared" ca="1" si="32"/>
        <v>1</v>
      </c>
      <c r="AK45" s="85"/>
    </row>
    <row r="46" spans="1:37" s="38" customFormat="1" ht="18.75" customHeight="1">
      <c r="A46"/>
      <c r="B46" s="42" t="s">
        <v>24</v>
      </c>
      <c r="C46" s="53">
        <v>889</v>
      </c>
      <c r="D46" s="53">
        <v>2914</v>
      </c>
      <c r="E46" s="54">
        <f t="shared" si="27"/>
        <v>3.2778402699662541</v>
      </c>
      <c r="F46" s="46"/>
      <c r="G46" s="100">
        <f t="shared" ref="G46:V54" ca="1" si="33">INDIRECT("'"&amp;$AO$4&amp;"'!Z"&amp;ROUNDDOWN((COLUMN()-7)/3,0)+7&amp;"S"&amp;(ROW()-44)*3+MOD(COLUMN()-1,3),FALSE)/MAX(INDIRECT("'"&amp;$AO$4&amp;"'!Z7S"&amp;(ROW()-44)*3&amp;":Z16S"&amp;(ROW()-44)*3+2,FALSE))</f>
        <v>1</v>
      </c>
      <c r="H46" s="100">
        <f t="shared" ca="1" si="32"/>
        <v>1</v>
      </c>
      <c r="I46" s="100">
        <f t="shared" ca="1" si="32"/>
        <v>1</v>
      </c>
      <c r="J46" s="100">
        <f t="shared" ca="1" si="32"/>
        <v>0.95652173913043481</v>
      </c>
      <c r="K46" s="100">
        <f t="shared" ca="1" si="32"/>
        <v>0.95652173913043481</v>
      </c>
      <c r="L46" s="100">
        <f t="shared" ca="1" si="32"/>
        <v>1</v>
      </c>
      <c r="M46" s="100">
        <f t="shared" ca="1" si="32"/>
        <v>0.91304347826086951</v>
      </c>
      <c r="N46" s="100">
        <f t="shared" ca="1" si="32"/>
        <v>0.93478260869565222</v>
      </c>
      <c r="O46" s="100">
        <f t="shared" ca="1" si="32"/>
        <v>0.93478260869565222</v>
      </c>
      <c r="P46" s="100">
        <f t="shared" ca="1" si="32"/>
        <v>0.89130434782608692</v>
      </c>
      <c r="Q46" s="100">
        <f t="shared" ca="1" si="32"/>
        <v>0.91304347826086951</v>
      </c>
      <c r="R46" s="100">
        <f t="shared" ca="1" si="32"/>
        <v>0.91304347826086951</v>
      </c>
      <c r="S46" s="100">
        <f t="shared" ca="1" si="32"/>
        <v>0.86956521739130432</v>
      </c>
      <c r="T46" s="100">
        <f t="shared" ca="1" si="32"/>
        <v>0.89130434782608692</v>
      </c>
      <c r="U46" s="100">
        <f t="shared" ca="1" si="32"/>
        <v>0.93478260869565222</v>
      </c>
      <c r="V46" s="100">
        <f t="shared" ca="1" si="32"/>
        <v>0.86956521739130432</v>
      </c>
      <c r="W46" s="100">
        <f t="shared" ca="1" si="32"/>
        <v>0.89130434782608692</v>
      </c>
      <c r="X46" s="100">
        <f t="shared" ca="1" si="32"/>
        <v>0.91304347826086951</v>
      </c>
      <c r="Y46" s="100">
        <f t="shared" ca="1" si="32"/>
        <v>0.86956521739130432</v>
      </c>
      <c r="Z46" s="100">
        <f t="shared" ca="1" si="32"/>
        <v>0.86956521739130432</v>
      </c>
      <c r="AA46" s="100">
        <f t="shared" ca="1" si="32"/>
        <v>0.89130434782608692</v>
      </c>
      <c r="AB46" s="100">
        <f t="shared" ca="1" si="32"/>
        <v>0.89130434782608692</v>
      </c>
      <c r="AC46" s="100">
        <f t="shared" ca="1" si="32"/>
        <v>0.86956521739130432</v>
      </c>
      <c r="AD46" s="100">
        <f t="shared" ca="1" si="32"/>
        <v>0.89130434782608692</v>
      </c>
      <c r="AE46" s="100">
        <f t="shared" ca="1" si="32"/>
        <v>0.86956521739130432</v>
      </c>
      <c r="AF46" s="100">
        <f t="shared" ca="1" si="32"/>
        <v>0.89130434782608692</v>
      </c>
      <c r="AG46" s="100">
        <f t="shared" ca="1" si="32"/>
        <v>0.86956521739130432</v>
      </c>
      <c r="AH46" s="100">
        <f t="shared" ca="1" si="32"/>
        <v>0.89130434782608692</v>
      </c>
      <c r="AI46" s="100">
        <f t="shared" ca="1" si="32"/>
        <v>0.89130434782608692</v>
      </c>
      <c r="AJ46" s="100">
        <f t="shared" ca="1" si="32"/>
        <v>0.86956521739130432</v>
      </c>
      <c r="AK46" s="85"/>
    </row>
    <row r="47" spans="1:37" s="38" customFormat="1" ht="18.75" customHeight="1">
      <c r="A47"/>
      <c r="B47" s="42" t="s">
        <v>25</v>
      </c>
      <c r="C47" s="53">
        <v>1133</v>
      </c>
      <c r="D47" s="53">
        <v>5451</v>
      </c>
      <c r="E47" s="54">
        <f t="shared" si="27"/>
        <v>4.8111209179170347</v>
      </c>
      <c r="F47" s="46"/>
      <c r="G47" s="100">
        <f t="shared" ca="1" si="33"/>
        <v>1</v>
      </c>
      <c r="H47" s="100">
        <f t="shared" ca="1" si="32"/>
        <v>1</v>
      </c>
      <c r="I47" s="100">
        <f t="shared" ca="1" si="32"/>
        <v>1</v>
      </c>
      <c r="J47" s="100">
        <f t="shared" ca="1" si="32"/>
        <v>1</v>
      </c>
      <c r="K47" s="100">
        <f t="shared" ca="1" si="32"/>
        <v>1</v>
      </c>
      <c r="L47" s="100">
        <f t="shared" ca="1" si="32"/>
        <v>1</v>
      </c>
      <c r="M47" s="100">
        <f t="shared" ca="1" si="32"/>
        <v>1</v>
      </c>
      <c r="N47" s="100">
        <f t="shared" ca="1" si="32"/>
        <v>1</v>
      </c>
      <c r="O47" s="100">
        <f t="shared" ca="1" si="32"/>
        <v>1</v>
      </c>
      <c r="P47" s="100">
        <f t="shared" ca="1" si="32"/>
        <v>1</v>
      </c>
      <c r="Q47" s="100">
        <f t="shared" ca="1" si="32"/>
        <v>1</v>
      </c>
      <c r="R47" s="100">
        <f t="shared" ca="1" si="32"/>
        <v>1</v>
      </c>
      <c r="S47" s="100">
        <f t="shared" ca="1" si="32"/>
        <v>1</v>
      </c>
      <c r="T47" s="100">
        <f t="shared" ca="1" si="32"/>
        <v>1</v>
      </c>
      <c r="U47" s="100">
        <f t="shared" ca="1" si="32"/>
        <v>1</v>
      </c>
      <c r="V47" s="100">
        <f t="shared" ca="1" si="32"/>
        <v>1</v>
      </c>
      <c r="W47" s="100">
        <f t="shared" ca="1" si="32"/>
        <v>1</v>
      </c>
      <c r="X47" s="100">
        <f t="shared" ca="1" si="32"/>
        <v>1</v>
      </c>
      <c r="Y47" s="100">
        <f t="shared" ca="1" si="32"/>
        <v>1</v>
      </c>
      <c r="Z47" s="100">
        <f t="shared" ca="1" si="32"/>
        <v>1</v>
      </c>
      <c r="AA47" s="100">
        <f t="shared" ca="1" si="32"/>
        <v>1</v>
      </c>
      <c r="AB47" s="100">
        <f t="shared" ca="1" si="32"/>
        <v>1</v>
      </c>
      <c r="AC47" s="100">
        <f t="shared" ca="1" si="32"/>
        <v>1</v>
      </c>
      <c r="AD47" s="100">
        <f t="shared" ca="1" si="32"/>
        <v>1</v>
      </c>
      <c r="AE47" s="100">
        <f t="shared" ca="1" si="32"/>
        <v>1</v>
      </c>
      <c r="AF47" s="100">
        <f t="shared" ca="1" si="32"/>
        <v>1</v>
      </c>
      <c r="AG47" s="100">
        <f t="shared" ca="1" si="32"/>
        <v>1</v>
      </c>
      <c r="AH47" s="100">
        <f t="shared" ca="1" si="32"/>
        <v>1</v>
      </c>
      <c r="AI47" s="100">
        <f t="shared" ca="1" si="32"/>
        <v>1</v>
      </c>
      <c r="AJ47" s="100">
        <f t="shared" ca="1" si="32"/>
        <v>1</v>
      </c>
      <c r="AK47" s="85"/>
    </row>
    <row r="48" spans="1:37" s="38" customFormat="1" ht="18.75" customHeight="1">
      <c r="A48"/>
      <c r="B48" s="42" t="s">
        <v>26</v>
      </c>
      <c r="C48" s="53">
        <v>1174</v>
      </c>
      <c r="D48" s="53">
        <v>1417</v>
      </c>
      <c r="E48" s="54">
        <f t="shared" si="27"/>
        <v>1.206984667802385</v>
      </c>
      <c r="F48" s="46"/>
      <c r="G48" s="100">
        <f t="shared" ca="1" si="33"/>
        <v>0.93258426966292129</v>
      </c>
      <c r="H48" s="100">
        <f t="shared" ca="1" si="32"/>
        <v>0.93258426966292129</v>
      </c>
      <c r="I48" s="100">
        <f t="shared" ca="1" si="32"/>
        <v>1</v>
      </c>
      <c r="J48" s="100">
        <f t="shared" ca="1" si="32"/>
        <v>0.9438202247191011</v>
      </c>
      <c r="K48" s="100">
        <f t="shared" ca="1" si="32"/>
        <v>0.9213483146067416</v>
      </c>
      <c r="L48" s="100">
        <f t="shared" ca="1" si="32"/>
        <v>0.9550561797752809</v>
      </c>
      <c r="M48" s="100">
        <f t="shared" ca="1" si="32"/>
        <v>0.9438202247191011</v>
      </c>
      <c r="N48" s="100">
        <f t="shared" ca="1" si="32"/>
        <v>0.9662921348314607</v>
      </c>
      <c r="O48" s="100">
        <f t="shared" ca="1" si="32"/>
        <v>0.9550561797752809</v>
      </c>
      <c r="P48" s="100">
        <f t="shared" ca="1" si="32"/>
        <v>0.9438202247191011</v>
      </c>
      <c r="Q48" s="100">
        <f t="shared" ca="1" si="32"/>
        <v>0.9550561797752809</v>
      </c>
      <c r="R48" s="100">
        <f t="shared" ca="1" si="32"/>
        <v>0.9101123595505618</v>
      </c>
      <c r="S48" s="100">
        <f t="shared" ca="1" si="32"/>
        <v>0.9438202247191011</v>
      </c>
      <c r="T48" s="100">
        <f t="shared" ca="1" si="32"/>
        <v>0.9887640449438202</v>
      </c>
      <c r="U48" s="100">
        <f t="shared" ca="1" si="32"/>
        <v>0.9213483146067416</v>
      </c>
      <c r="V48" s="100">
        <f t="shared" ca="1" si="32"/>
        <v>0.9550561797752809</v>
      </c>
      <c r="W48" s="100">
        <f t="shared" ca="1" si="32"/>
        <v>0.9887640449438202</v>
      </c>
      <c r="X48" s="100">
        <f t="shared" ca="1" si="32"/>
        <v>0.9213483146067416</v>
      </c>
      <c r="Y48" s="100">
        <f t="shared" ca="1" si="32"/>
        <v>0.9213483146067416</v>
      </c>
      <c r="Z48" s="100">
        <f t="shared" ca="1" si="32"/>
        <v>0.9438202247191011</v>
      </c>
      <c r="AA48" s="100">
        <f t="shared" ca="1" si="32"/>
        <v>0.9213483146067416</v>
      </c>
      <c r="AB48" s="100">
        <f t="shared" ca="1" si="32"/>
        <v>0.93258426966292129</v>
      </c>
      <c r="AC48" s="100">
        <f t="shared" ca="1" si="32"/>
        <v>0.9438202247191011</v>
      </c>
      <c r="AD48" s="100">
        <f t="shared" ca="1" si="32"/>
        <v>0.898876404494382</v>
      </c>
      <c r="AE48" s="100">
        <f t="shared" ca="1" si="32"/>
        <v>0.9213483146067416</v>
      </c>
      <c r="AF48" s="100">
        <f t="shared" ca="1" si="32"/>
        <v>0.9101123595505618</v>
      </c>
      <c r="AG48" s="100">
        <f t="shared" ca="1" si="32"/>
        <v>0.898876404494382</v>
      </c>
      <c r="AH48" s="100">
        <f t="shared" ca="1" si="32"/>
        <v>0.93258426966292129</v>
      </c>
      <c r="AI48" s="100">
        <f t="shared" ca="1" si="32"/>
        <v>0.898876404494382</v>
      </c>
      <c r="AJ48" s="100">
        <f t="shared" ca="1" si="32"/>
        <v>0.898876404494382</v>
      </c>
      <c r="AK48" s="85"/>
    </row>
    <row r="49" spans="1:37" s="38" customFormat="1" ht="18.75" customHeight="1">
      <c r="A49"/>
      <c r="B49" s="42" t="s">
        <v>27</v>
      </c>
      <c r="C49" s="53">
        <v>1458</v>
      </c>
      <c r="D49" s="53">
        <v>1947</v>
      </c>
      <c r="E49" s="54">
        <f t="shared" si="27"/>
        <v>1.3353909465020577</v>
      </c>
      <c r="F49" s="46"/>
      <c r="G49" s="100">
        <f t="shared" ca="1" si="33"/>
        <v>0.96923076923076923</v>
      </c>
      <c r="H49" s="100">
        <f t="shared" ca="1" si="32"/>
        <v>0.9538461538461539</v>
      </c>
      <c r="I49" s="100">
        <f t="shared" ca="1" si="32"/>
        <v>0.93846153846153846</v>
      </c>
      <c r="J49" s="100">
        <f t="shared" ca="1" si="32"/>
        <v>0.96923076923076923</v>
      </c>
      <c r="K49" s="100">
        <f t="shared" ca="1" si="32"/>
        <v>0.96923076923076923</v>
      </c>
      <c r="L49" s="100">
        <f t="shared" ca="1" si="32"/>
        <v>0.98461538461538467</v>
      </c>
      <c r="M49" s="100">
        <f t="shared" ca="1" si="32"/>
        <v>0.98461538461538467</v>
      </c>
      <c r="N49" s="100">
        <f t="shared" ca="1" si="32"/>
        <v>0.98461538461538467</v>
      </c>
      <c r="O49" s="100">
        <f t="shared" ca="1" si="32"/>
        <v>0.98461538461538467</v>
      </c>
      <c r="P49" s="100">
        <f t="shared" ca="1" si="32"/>
        <v>0.98461538461538467</v>
      </c>
      <c r="Q49" s="100">
        <f t="shared" ca="1" si="32"/>
        <v>0.98461538461538467</v>
      </c>
      <c r="R49" s="100">
        <f t="shared" ca="1" si="32"/>
        <v>1</v>
      </c>
      <c r="S49" s="100">
        <f t="shared" ca="1" si="32"/>
        <v>1</v>
      </c>
      <c r="T49" s="100">
        <f t="shared" ca="1" si="32"/>
        <v>1</v>
      </c>
      <c r="U49" s="100">
        <f t="shared" ca="1" si="32"/>
        <v>1</v>
      </c>
      <c r="V49" s="100">
        <f t="shared" ca="1" si="32"/>
        <v>1</v>
      </c>
      <c r="W49" s="100">
        <f t="shared" ca="1" si="32"/>
        <v>1</v>
      </c>
      <c r="X49" s="100">
        <f t="shared" ca="1" si="32"/>
        <v>1</v>
      </c>
      <c r="Y49" s="100">
        <f t="shared" ca="1" si="32"/>
        <v>1</v>
      </c>
      <c r="Z49" s="100">
        <f t="shared" ca="1" si="32"/>
        <v>1</v>
      </c>
      <c r="AA49" s="100">
        <f t="shared" ca="1" si="32"/>
        <v>1</v>
      </c>
      <c r="AB49" s="100">
        <f t="shared" ca="1" si="32"/>
        <v>1</v>
      </c>
      <c r="AC49" s="100">
        <f t="shared" ca="1" si="32"/>
        <v>1</v>
      </c>
      <c r="AD49" s="100">
        <f t="shared" ca="1" si="32"/>
        <v>1</v>
      </c>
      <c r="AE49" s="100">
        <f t="shared" ca="1" si="32"/>
        <v>1</v>
      </c>
      <c r="AF49" s="100">
        <f t="shared" ca="1" si="32"/>
        <v>1</v>
      </c>
      <c r="AG49" s="100">
        <f t="shared" ca="1" si="32"/>
        <v>1</v>
      </c>
      <c r="AH49" s="100">
        <f t="shared" ca="1" si="32"/>
        <v>1</v>
      </c>
      <c r="AI49" s="100">
        <f t="shared" ca="1" si="32"/>
        <v>1</v>
      </c>
      <c r="AJ49" s="100">
        <f t="shared" ca="1" si="32"/>
        <v>1</v>
      </c>
      <c r="AK49" s="85"/>
    </row>
    <row r="50" spans="1:37" s="38" customFormat="1" ht="18.75" customHeight="1">
      <c r="A50"/>
      <c r="B50" s="42" t="s">
        <v>28</v>
      </c>
      <c r="C50" s="53">
        <v>1882</v>
      </c>
      <c r="D50" s="53">
        <v>1740</v>
      </c>
      <c r="E50" s="54">
        <f t="shared" si="27"/>
        <v>0.924548352816153</v>
      </c>
      <c r="F50" s="46"/>
      <c r="G50" s="100">
        <f t="shared" ca="1" si="33"/>
        <v>0.94197952218430037</v>
      </c>
      <c r="H50" s="100">
        <f t="shared" ca="1" si="32"/>
        <v>0.95221843003412965</v>
      </c>
      <c r="I50" s="100">
        <f t="shared" ca="1" si="32"/>
        <v>0.97269624573378843</v>
      </c>
      <c r="J50" s="100">
        <f t="shared" ca="1" si="32"/>
        <v>0.97269624573378843</v>
      </c>
      <c r="K50" s="100">
        <f t="shared" ca="1" si="32"/>
        <v>0.96928327645051193</v>
      </c>
      <c r="L50" s="100">
        <f t="shared" ca="1" si="32"/>
        <v>0.99317406143344711</v>
      </c>
      <c r="M50" s="100">
        <f t="shared" ca="1" si="32"/>
        <v>0.96587030716723554</v>
      </c>
      <c r="N50" s="100">
        <f t="shared" ca="1" si="32"/>
        <v>0.97610921501706482</v>
      </c>
      <c r="O50" s="100">
        <f t="shared" ca="1" si="32"/>
        <v>1</v>
      </c>
      <c r="P50" s="100">
        <f t="shared" ca="1" si="32"/>
        <v>0.96245733788395904</v>
      </c>
      <c r="Q50" s="100">
        <f t="shared" ca="1" si="32"/>
        <v>0.98634812286689422</v>
      </c>
      <c r="R50" s="100">
        <f t="shared" ca="1" si="32"/>
        <v>0.98634812286689422</v>
      </c>
      <c r="S50" s="100">
        <f t="shared" ca="1" si="32"/>
        <v>0.98976109215017061</v>
      </c>
      <c r="T50" s="100">
        <f t="shared" ca="1" si="32"/>
        <v>0.97952218430034133</v>
      </c>
      <c r="U50" s="100">
        <f t="shared" ca="1" si="32"/>
        <v>0.98634812286689422</v>
      </c>
      <c r="V50" s="100">
        <f t="shared" ca="1" si="32"/>
        <v>0.98976109215017061</v>
      </c>
      <c r="W50" s="100">
        <f t="shared" ca="1" si="32"/>
        <v>0.98976109215017061</v>
      </c>
      <c r="X50" s="100">
        <f t="shared" ca="1" si="32"/>
        <v>0.98634812286689422</v>
      </c>
      <c r="Y50" s="100">
        <f t="shared" ca="1" si="32"/>
        <v>0.98293515358361772</v>
      </c>
      <c r="Z50" s="100">
        <f t="shared" ca="1" si="32"/>
        <v>0.98976109215017061</v>
      </c>
      <c r="AA50" s="100">
        <f t="shared" ca="1" si="32"/>
        <v>0.96587030716723554</v>
      </c>
      <c r="AB50" s="100">
        <f t="shared" ca="1" si="32"/>
        <v>0.98293515358361772</v>
      </c>
      <c r="AC50" s="100">
        <f t="shared" ca="1" si="32"/>
        <v>0.98634812286689422</v>
      </c>
      <c r="AD50" s="100">
        <f t="shared" ca="1" si="32"/>
        <v>0.96245733788395904</v>
      </c>
      <c r="AE50" s="100">
        <f t="shared" ca="1" si="32"/>
        <v>0.97952218430034133</v>
      </c>
      <c r="AF50" s="100">
        <f t="shared" ca="1" si="32"/>
        <v>0.98634812286689422</v>
      </c>
      <c r="AG50" s="100">
        <f t="shared" ca="1" si="32"/>
        <v>0.97269624573378843</v>
      </c>
      <c r="AH50" s="100">
        <f t="shared" ca="1" si="32"/>
        <v>0.97952218430034133</v>
      </c>
      <c r="AI50" s="100">
        <f t="shared" ca="1" si="32"/>
        <v>0.97952218430034133</v>
      </c>
      <c r="AJ50" s="100">
        <f t="shared" ca="1" si="32"/>
        <v>0.95904436860068254</v>
      </c>
      <c r="AK50" s="85"/>
    </row>
    <row r="51" spans="1:37" s="38" customFormat="1" ht="18.75" customHeight="1">
      <c r="A51"/>
      <c r="B51" s="42" t="s">
        <v>29</v>
      </c>
      <c r="C51" s="53">
        <v>2426</v>
      </c>
      <c r="D51" s="53">
        <v>16630</v>
      </c>
      <c r="E51" s="54">
        <f t="shared" si="27"/>
        <v>6.8549051937345427</v>
      </c>
      <c r="F51" s="46"/>
      <c r="G51" s="100">
        <f t="shared" ca="1" si="33"/>
        <v>0.98279569892473118</v>
      </c>
      <c r="H51" s="100">
        <f t="shared" ca="1" si="32"/>
        <v>0.98351254480286743</v>
      </c>
      <c r="I51" s="100">
        <f t="shared" ca="1" si="32"/>
        <v>1</v>
      </c>
      <c r="J51" s="100">
        <f t="shared" ca="1" si="32"/>
        <v>0.98136200716845878</v>
      </c>
      <c r="K51" s="100">
        <f t="shared" ca="1" si="32"/>
        <v>0.97562724014336921</v>
      </c>
      <c r="L51" s="100">
        <f t="shared" ca="1" si="32"/>
        <v>0.98637992831541221</v>
      </c>
      <c r="M51" s="100">
        <f t="shared" ca="1" si="32"/>
        <v>0.98064516129032253</v>
      </c>
      <c r="N51" s="100">
        <f t="shared" ca="1" si="32"/>
        <v>0.96200716845878131</v>
      </c>
      <c r="O51" s="100">
        <f t="shared" ca="1" si="32"/>
        <v>0.97204301075268817</v>
      </c>
      <c r="P51" s="100">
        <f t="shared" ca="1" si="32"/>
        <v>0.98422939068100357</v>
      </c>
      <c r="Q51" s="100">
        <f t="shared" ca="1" si="32"/>
        <v>0.96989247311827953</v>
      </c>
      <c r="R51" s="100">
        <f t="shared" ca="1" si="32"/>
        <v>0.9770609318996416</v>
      </c>
      <c r="S51" s="100">
        <f t="shared" ca="1" si="32"/>
        <v>0.96917562724014339</v>
      </c>
      <c r="T51" s="100">
        <f t="shared" ca="1" si="32"/>
        <v>0.97132616487455192</v>
      </c>
      <c r="U51" s="100">
        <f t="shared" ca="1" si="32"/>
        <v>0.97347670250896057</v>
      </c>
      <c r="V51" s="100">
        <f t="shared" ca="1" si="32"/>
        <v>0.96989247311827953</v>
      </c>
      <c r="W51" s="100">
        <f t="shared" ca="1" si="32"/>
        <v>0.97419354838709682</v>
      </c>
      <c r="X51" s="100">
        <f t="shared" ca="1" si="32"/>
        <v>0.96272401433691757</v>
      </c>
      <c r="Y51" s="100">
        <f t="shared" ca="1" si="32"/>
        <v>0.97204301075268817</v>
      </c>
      <c r="Z51" s="100">
        <f t="shared" ca="1" si="32"/>
        <v>0.96415770609318996</v>
      </c>
      <c r="AA51" s="100">
        <f t="shared" ca="1" si="32"/>
        <v>0.95340501792114696</v>
      </c>
      <c r="AB51" s="100">
        <f t="shared" ca="1" si="32"/>
        <v>0.96344086021505382</v>
      </c>
      <c r="AC51" s="100">
        <f t="shared" ca="1" si="32"/>
        <v>0.97562724014336921</v>
      </c>
      <c r="AD51" s="100">
        <f t="shared" ca="1" si="32"/>
        <v>0.95483870967741935</v>
      </c>
      <c r="AE51" s="100">
        <f t="shared" ca="1" si="32"/>
        <v>0.95842293906810039</v>
      </c>
      <c r="AF51" s="100">
        <f t="shared" ca="1" si="32"/>
        <v>0.95340501792114696</v>
      </c>
      <c r="AG51" s="100">
        <f t="shared" ca="1" si="32"/>
        <v>0.95340501792114696</v>
      </c>
      <c r="AH51" s="100">
        <f t="shared" ca="1" si="32"/>
        <v>0.9541218637992831</v>
      </c>
      <c r="AI51" s="100">
        <f t="shared" ca="1" si="32"/>
        <v>0.97204301075268817</v>
      </c>
      <c r="AJ51" s="100">
        <f t="shared" ca="1" si="32"/>
        <v>0.95125448028673831</v>
      </c>
      <c r="AK51" s="85"/>
    </row>
    <row r="52" spans="1:37" s="38" customFormat="1" ht="18.75" customHeight="1">
      <c r="A52"/>
      <c r="B52" s="42" t="s">
        <v>30</v>
      </c>
      <c r="C52" s="53">
        <v>2939</v>
      </c>
      <c r="D52" s="53">
        <v>15677</v>
      </c>
      <c r="E52" s="54">
        <f t="shared" si="27"/>
        <v>5.3341272541680844</v>
      </c>
      <c r="F52" s="46"/>
      <c r="G52" s="100">
        <f t="shared" ca="1" si="33"/>
        <v>0.95634599838318513</v>
      </c>
      <c r="H52" s="100">
        <f t="shared" ca="1" si="32"/>
        <v>0.95634599838318513</v>
      </c>
      <c r="I52" s="100">
        <f t="shared" ca="1" si="32"/>
        <v>0.99353274050121265</v>
      </c>
      <c r="J52" s="100">
        <f t="shared" ca="1" si="32"/>
        <v>0.96281325788197247</v>
      </c>
      <c r="K52" s="100">
        <f t="shared" ca="1" si="32"/>
        <v>0.95877122069523035</v>
      </c>
      <c r="L52" s="100">
        <f t="shared" ca="1" si="32"/>
        <v>0.99838318512530311</v>
      </c>
      <c r="M52" s="100">
        <f t="shared" ca="1" si="32"/>
        <v>0.96685529506871459</v>
      </c>
      <c r="N52" s="100">
        <f t="shared" ca="1" si="32"/>
        <v>0.96200485044462414</v>
      </c>
      <c r="O52" s="100">
        <f t="shared" ca="1" si="32"/>
        <v>1</v>
      </c>
      <c r="P52" s="100">
        <f t="shared" ca="1" si="32"/>
        <v>0.96038803556992725</v>
      </c>
      <c r="Q52" s="100">
        <f t="shared" ca="1" si="32"/>
        <v>0.97008892481810838</v>
      </c>
      <c r="R52" s="100">
        <f t="shared" ca="1" si="32"/>
        <v>0.99838318512530311</v>
      </c>
      <c r="S52" s="100">
        <f t="shared" ca="1" si="32"/>
        <v>0.96038803556992725</v>
      </c>
      <c r="T52" s="100">
        <f t="shared" ca="1" si="32"/>
        <v>0.97008892481810838</v>
      </c>
      <c r="U52" s="100">
        <f t="shared" ca="1" si="32"/>
        <v>0.99434114793856099</v>
      </c>
      <c r="V52" s="100">
        <f t="shared" ca="1" si="32"/>
        <v>0.96523848019401781</v>
      </c>
      <c r="W52" s="100">
        <f t="shared" ca="1" si="32"/>
        <v>0.97170573969280516</v>
      </c>
      <c r="X52" s="100">
        <f t="shared" ca="1" si="32"/>
        <v>0.99676637025060633</v>
      </c>
      <c r="Y52" s="100">
        <f t="shared" ca="1" si="32"/>
        <v>0.96766370250606304</v>
      </c>
      <c r="Z52" s="100">
        <f t="shared" ca="1" si="32"/>
        <v>0.97493936944219883</v>
      </c>
      <c r="AA52" s="100">
        <f t="shared" ca="1" si="32"/>
        <v>0.98949070331447053</v>
      </c>
      <c r="AB52" s="100">
        <f t="shared" ca="1" si="32"/>
        <v>0.97655618431689573</v>
      </c>
      <c r="AC52" s="100">
        <f t="shared" ca="1" si="32"/>
        <v>0.96038803556992725</v>
      </c>
      <c r="AD52" s="100">
        <f t="shared" ca="1" si="32"/>
        <v>0.99272433306386421</v>
      </c>
      <c r="AE52" s="100">
        <f t="shared" ca="1" si="32"/>
        <v>0.96766370250606304</v>
      </c>
      <c r="AF52" s="100">
        <f t="shared" ca="1" si="32"/>
        <v>0.96362166531932092</v>
      </c>
      <c r="AG52" s="100">
        <f t="shared" ca="1" si="32"/>
        <v>0.98868229587712209</v>
      </c>
      <c r="AH52" s="100">
        <f t="shared" ca="1" si="32"/>
        <v>0.9741309620048505</v>
      </c>
      <c r="AI52" s="100">
        <f t="shared" ca="1" si="32"/>
        <v>0.97251414713015361</v>
      </c>
      <c r="AJ52" s="100">
        <f t="shared" ca="1" si="32"/>
        <v>0.97574777687954728</v>
      </c>
      <c r="AK52" s="85"/>
    </row>
    <row r="53" spans="1:37" s="38" customFormat="1" ht="18.75" customHeight="1">
      <c r="A53"/>
      <c r="B53" s="42" t="s">
        <v>31</v>
      </c>
      <c r="C53" s="53">
        <v>4158</v>
      </c>
      <c r="D53" s="53">
        <v>13422</v>
      </c>
      <c r="E53" s="54">
        <f t="shared" si="27"/>
        <v>3.2279942279942282</v>
      </c>
      <c r="F53" s="46"/>
      <c r="G53" s="100">
        <f t="shared" ca="1" si="33"/>
        <v>0.97164948453608246</v>
      </c>
      <c r="H53" s="100">
        <f t="shared" ca="1" si="32"/>
        <v>0.96907216494845361</v>
      </c>
      <c r="I53" s="100">
        <f t="shared" ca="1" si="32"/>
        <v>0.98195876288659789</v>
      </c>
      <c r="J53" s="100">
        <f t="shared" ca="1" si="32"/>
        <v>0.98453608247422686</v>
      </c>
      <c r="K53" s="100">
        <f t="shared" ca="1" si="32"/>
        <v>0.99226804123711343</v>
      </c>
      <c r="L53" s="100">
        <f t="shared" ca="1" si="32"/>
        <v>1</v>
      </c>
      <c r="M53" s="100">
        <f t="shared" ca="1" si="32"/>
        <v>0.98969072164948457</v>
      </c>
      <c r="N53" s="100">
        <f t="shared" ca="1" si="32"/>
        <v>0.99226804123711343</v>
      </c>
      <c r="O53" s="100">
        <f t="shared" ca="1" si="32"/>
        <v>0.99226804123711343</v>
      </c>
      <c r="P53" s="100">
        <f t="shared" ca="1" si="32"/>
        <v>0.98711340206185572</v>
      </c>
      <c r="Q53" s="100">
        <f t="shared" ca="1" si="32"/>
        <v>0.98195876288659789</v>
      </c>
      <c r="R53" s="100">
        <f t="shared" ca="1" si="32"/>
        <v>0.98969072164948457</v>
      </c>
      <c r="S53" s="100">
        <f t="shared" ca="1" si="32"/>
        <v>0.98195876288659789</v>
      </c>
      <c r="T53" s="100">
        <f t="shared" ca="1" si="32"/>
        <v>0.97680412371134018</v>
      </c>
      <c r="U53" s="100">
        <f t="shared" ca="1" si="32"/>
        <v>0.98195876288659789</v>
      </c>
      <c r="V53" s="100">
        <f t="shared" ca="1" si="32"/>
        <v>0.97680412371134018</v>
      </c>
      <c r="W53" s="100">
        <f t="shared" ca="1" si="32"/>
        <v>0.97164948453608246</v>
      </c>
      <c r="X53" s="100">
        <f t="shared" ca="1" si="32"/>
        <v>0.98195876288659789</v>
      </c>
      <c r="Y53" s="100">
        <f t="shared" ca="1" si="32"/>
        <v>0.97422680412371132</v>
      </c>
      <c r="Z53" s="100">
        <f t="shared" ca="1" si="32"/>
        <v>0.97422680412371132</v>
      </c>
      <c r="AA53" s="100">
        <f t="shared" ca="1" si="32"/>
        <v>0.96907216494845361</v>
      </c>
      <c r="AB53" s="100">
        <f t="shared" ca="1" si="32"/>
        <v>0.97422680412371132</v>
      </c>
      <c r="AC53" s="100">
        <f t="shared" ca="1" si="32"/>
        <v>0.96391752577319589</v>
      </c>
      <c r="AD53" s="100">
        <f t="shared" ca="1" si="32"/>
        <v>0.96649484536082475</v>
      </c>
      <c r="AE53" s="100">
        <f t="shared" ref="AE53:AJ53" ca="1" si="34">INDIRECT("'"&amp;$AO$4&amp;"'!Z"&amp;ROUNDDOWN((COLUMN()-7)/3,0)+7&amp;"S"&amp;(ROW()-44)*3+MOD(COLUMN()-1,3),FALSE)/MAX(INDIRECT("'"&amp;$AO$4&amp;"'!Z7S"&amp;(ROW()-44)*3&amp;":Z16S"&amp;(ROW()-44)*3+2,FALSE))</f>
        <v>0.97680412371134018</v>
      </c>
      <c r="AF53" s="100">
        <f t="shared" ca="1" si="34"/>
        <v>0.96907216494845361</v>
      </c>
      <c r="AG53" s="100">
        <f t="shared" ca="1" si="34"/>
        <v>0.96907216494845361</v>
      </c>
      <c r="AH53" s="100">
        <f t="shared" ca="1" si="34"/>
        <v>0.98195876288659789</v>
      </c>
      <c r="AI53" s="100">
        <f t="shared" ca="1" si="34"/>
        <v>0.97680412371134018</v>
      </c>
      <c r="AJ53" s="100">
        <f t="shared" ca="1" si="34"/>
        <v>0.96649484536082475</v>
      </c>
      <c r="AK53" s="85"/>
    </row>
    <row r="54" spans="1:37" s="38" customFormat="1" ht="18.75" customHeight="1">
      <c r="A54"/>
      <c r="B54" s="42" t="s">
        <v>32</v>
      </c>
      <c r="C54" s="53">
        <v>4941</v>
      </c>
      <c r="D54" s="53">
        <v>6594</v>
      </c>
      <c r="E54" s="54">
        <f t="shared" si="27"/>
        <v>1.3345476624165149</v>
      </c>
      <c r="F54" s="46"/>
      <c r="G54" s="100">
        <f t="shared" ca="1" si="33"/>
        <v>0.89135096497498212</v>
      </c>
      <c r="H54" s="100">
        <f t="shared" ca="1" si="33"/>
        <v>0.88706218727662611</v>
      </c>
      <c r="I54" s="100">
        <f t="shared" ca="1" si="33"/>
        <v>0.89992852037169402</v>
      </c>
      <c r="J54" s="100">
        <f t="shared" ca="1" si="33"/>
        <v>0.92780557541100783</v>
      </c>
      <c r="K54" s="100">
        <f t="shared" ca="1" si="33"/>
        <v>0.9242315939957112</v>
      </c>
      <c r="L54" s="100">
        <f t="shared" ca="1" si="33"/>
        <v>0.93066476054324521</v>
      </c>
      <c r="M54" s="100">
        <f t="shared" ca="1" si="33"/>
        <v>0.95139385275196564</v>
      </c>
      <c r="N54" s="100">
        <f t="shared" ca="1" si="33"/>
        <v>0.94710507505360975</v>
      </c>
      <c r="O54" s="100">
        <f t="shared" ca="1" si="33"/>
        <v>0.95639742673338102</v>
      </c>
      <c r="P54" s="100">
        <f t="shared" ca="1" si="33"/>
        <v>0.97140814867762693</v>
      </c>
      <c r="Q54" s="100">
        <f t="shared" ca="1" si="33"/>
        <v>0.95782701929949965</v>
      </c>
      <c r="R54" s="100">
        <f t="shared" ca="1" si="33"/>
        <v>0.97784131522516082</v>
      </c>
      <c r="S54" s="100">
        <f t="shared" ca="1" si="33"/>
        <v>0.97140814867762693</v>
      </c>
      <c r="T54" s="100">
        <f t="shared" ca="1" si="33"/>
        <v>0.97498213009292356</v>
      </c>
      <c r="U54" s="100">
        <f t="shared" ca="1" si="33"/>
        <v>0.98856325947105073</v>
      </c>
      <c r="V54" s="100">
        <f t="shared" ca="1" si="33"/>
        <v>0.97927090779127945</v>
      </c>
      <c r="W54" s="100">
        <f t="shared" ref="W54:AJ54" ca="1" si="35">INDIRECT("'"&amp;$AO$4&amp;"'!Z"&amp;ROUNDDOWN((COLUMN()-7)/3,0)+7&amp;"S"&amp;(ROW()-44)*3+MOD(COLUMN()-1,3),FALSE)/MAX(INDIRECT("'"&amp;$AO$4&amp;"'!Z7S"&amp;(ROW()-44)*3&amp;":Z16S"&amp;(ROW()-44)*3+2,FALSE))</f>
        <v>0.98355968548963546</v>
      </c>
      <c r="X54" s="100">
        <f t="shared" ca="1" si="35"/>
        <v>0.99356683345246599</v>
      </c>
      <c r="Y54" s="100">
        <f t="shared" ca="1" si="35"/>
        <v>0.98355968548963546</v>
      </c>
      <c r="Z54" s="100">
        <f t="shared" ca="1" si="35"/>
        <v>0.98427448177269483</v>
      </c>
      <c r="AA54" s="100">
        <f t="shared" ca="1" si="35"/>
        <v>0.99928520371694063</v>
      </c>
      <c r="AB54" s="100">
        <f t="shared" ca="1" si="35"/>
        <v>0.98784846318799147</v>
      </c>
      <c r="AC54" s="100">
        <f t="shared" ca="1" si="35"/>
        <v>0.97784131522516082</v>
      </c>
      <c r="AD54" s="100">
        <f t="shared" ca="1" si="35"/>
        <v>0.99714081486776274</v>
      </c>
      <c r="AE54" s="100">
        <f t="shared" ca="1" si="35"/>
        <v>0.98641887062187272</v>
      </c>
      <c r="AF54" s="100">
        <f t="shared" ca="1" si="35"/>
        <v>0.98355968548963546</v>
      </c>
      <c r="AG54" s="100">
        <f t="shared" ca="1" si="35"/>
        <v>0.99428162973552536</v>
      </c>
      <c r="AH54" s="100">
        <f t="shared" ca="1" si="35"/>
        <v>0.98570407433881346</v>
      </c>
      <c r="AI54" s="100">
        <f t="shared" ca="1" si="35"/>
        <v>0.98284488920657609</v>
      </c>
      <c r="AJ54" s="100">
        <f t="shared" ca="1" si="35"/>
        <v>1</v>
      </c>
      <c r="AK54" s="85"/>
    </row>
  </sheetData>
  <mergeCells count="66">
    <mergeCell ref="M28:O28"/>
    <mergeCell ref="Y2:AA2"/>
    <mergeCell ref="AB2:AD2"/>
    <mergeCell ref="AE2:AG2"/>
    <mergeCell ref="AH2:AJ2"/>
    <mergeCell ref="M2:O2"/>
    <mergeCell ref="P2:R2"/>
    <mergeCell ref="S2:U2"/>
    <mergeCell ref="V2:X2"/>
    <mergeCell ref="AH28:AJ28"/>
    <mergeCell ref="P28:R28"/>
    <mergeCell ref="S28:U28"/>
    <mergeCell ref="V28:X28"/>
    <mergeCell ref="Y28:AA28"/>
    <mergeCell ref="AB28:AD28"/>
    <mergeCell ref="AE28:AG28"/>
    <mergeCell ref="C2:C3"/>
    <mergeCell ref="B2:B3"/>
    <mergeCell ref="F2:F3"/>
    <mergeCell ref="G28:I28"/>
    <mergeCell ref="J28:L28"/>
    <mergeCell ref="E2:E3"/>
    <mergeCell ref="D2:D3"/>
    <mergeCell ref="G2:I2"/>
    <mergeCell ref="J2:L2"/>
    <mergeCell ref="B26:E26"/>
    <mergeCell ref="G25:I25"/>
    <mergeCell ref="J25:L25"/>
    <mergeCell ref="B27:E28"/>
    <mergeCell ref="AH25:AJ25"/>
    <mergeCell ref="B24:E24"/>
    <mergeCell ref="G24:AJ24"/>
    <mergeCell ref="P25:R25"/>
    <mergeCell ref="S25:U25"/>
    <mergeCell ref="V25:X25"/>
    <mergeCell ref="Y25:AA25"/>
    <mergeCell ref="AB25:AD25"/>
    <mergeCell ref="AE25:AG25"/>
    <mergeCell ref="B25:E25"/>
    <mergeCell ref="M25:O25"/>
    <mergeCell ref="B29:E30"/>
    <mergeCell ref="G30:I30"/>
    <mergeCell ref="J30:L30"/>
    <mergeCell ref="M30:O30"/>
    <mergeCell ref="P30:R30"/>
    <mergeCell ref="AH30:AJ30"/>
    <mergeCell ref="S30:U30"/>
    <mergeCell ref="V30:X30"/>
    <mergeCell ref="Y30:AA30"/>
    <mergeCell ref="AB30:AD30"/>
    <mergeCell ref="AE30:AG30"/>
    <mergeCell ref="B33:B34"/>
    <mergeCell ref="C33:C34"/>
    <mergeCell ref="D33:D34"/>
    <mergeCell ref="E33:E34"/>
    <mergeCell ref="F33:F34"/>
    <mergeCell ref="G33:I33"/>
    <mergeCell ref="J33:L33"/>
    <mergeCell ref="M33:O33"/>
    <mergeCell ref="P33:R33"/>
    <mergeCell ref="S33:U33"/>
    <mergeCell ref="V33:X33"/>
    <mergeCell ref="Y33:AA33"/>
    <mergeCell ref="AB33:AD33"/>
    <mergeCell ref="AE33:AG33"/>
    <mergeCell ref="AH33:AJ33"/>
  </mergeCells>
  <conditionalFormatting sqref="G27:AK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AK2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AJ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O54"/>
  <sheetViews>
    <sheetView workbookViewId="0">
      <selection activeCell="AK23" sqref="AK23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6.42578125" customWidth="1"/>
    <col min="8" max="15" width="6.42578125" style="39" customWidth="1"/>
    <col min="16" max="36" width="6.425781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21">
        <v>3</v>
      </c>
      <c r="H2" s="121"/>
      <c r="I2" s="121"/>
      <c r="J2" s="121">
        <v>4</v>
      </c>
      <c r="K2" s="121"/>
      <c r="L2" s="121"/>
      <c r="M2" s="121">
        <v>5</v>
      </c>
      <c r="N2" s="121"/>
      <c r="O2" s="121"/>
      <c r="P2" s="121">
        <v>6</v>
      </c>
      <c r="Q2" s="121"/>
      <c r="R2" s="121"/>
      <c r="S2" s="121">
        <v>7</v>
      </c>
      <c r="T2" s="121"/>
      <c r="U2" s="121"/>
      <c r="V2" s="121">
        <v>8</v>
      </c>
      <c r="W2" s="121"/>
      <c r="X2" s="121"/>
      <c r="Y2" s="121">
        <v>9</v>
      </c>
      <c r="Z2" s="121"/>
      <c r="AA2" s="121"/>
      <c r="AB2" s="121">
        <v>10</v>
      </c>
      <c r="AC2" s="121"/>
      <c r="AD2" s="121"/>
      <c r="AE2" s="121">
        <v>11</v>
      </c>
      <c r="AF2" s="121"/>
      <c r="AG2" s="121"/>
      <c r="AH2" s="121">
        <v>12</v>
      </c>
      <c r="AI2" s="121"/>
      <c r="AJ2" s="121"/>
    </row>
    <row r="3" spans="1:41">
      <c r="B3" s="123"/>
      <c r="C3" s="125"/>
      <c r="D3" s="125"/>
      <c r="E3" s="125"/>
      <c r="F3" s="123"/>
      <c r="G3" s="75" t="s">
        <v>87</v>
      </c>
      <c r="H3" s="75" t="s">
        <v>88</v>
      </c>
      <c r="I3" s="75" t="s">
        <v>89</v>
      </c>
      <c r="J3" s="75" t="s">
        <v>87</v>
      </c>
      <c r="K3" s="75" t="s">
        <v>88</v>
      </c>
      <c r="L3" s="75" t="s">
        <v>89</v>
      </c>
      <c r="M3" s="75" t="s">
        <v>87</v>
      </c>
      <c r="N3" s="75" t="s">
        <v>88</v>
      </c>
      <c r="O3" s="75" t="s">
        <v>89</v>
      </c>
      <c r="P3" s="75" t="s">
        <v>87</v>
      </c>
      <c r="Q3" s="75" t="s">
        <v>88</v>
      </c>
      <c r="R3" s="75" t="s">
        <v>89</v>
      </c>
      <c r="S3" s="75" t="s">
        <v>87</v>
      </c>
      <c r="T3" s="75" t="s">
        <v>88</v>
      </c>
      <c r="U3" s="75" t="s">
        <v>89</v>
      </c>
      <c r="V3" s="75" t="s">
        <v>87</v>
      </c>
      <c r="W3" s="75" t="s">
        <v>88</v>
      </c>
      <c r="X3" s="75" t="s">
        <v>89</v>
      </c>
      <c r="Y3" s="75" t="s">
        <v>87</v>
      </c>
      <c r="Z3" s="75" t="s">
        <v>88</v>
      </c>
      <c r="AA3" s="75" t="s">
        <v>89</v>
      </c>
      <c r="AB3" s="75" t="s">
        <v>87</v>
      </c>
      <c r="AC3" s="75" t="s">
        <v>88</v>
      </c>
      <c r="AD3" s="75" t="s">
        <v>89</v>
      </c>
      <c r="AE3" s="75" t="s">
        <v>87</v>
      </c>
      <c r="AF3" s="75" t="s">
        <v>88</v>
      </c>
      <c r="AG3" s="75" t="s">
        <v>89</v>
      </c>
      <c r="AH3" s="75" t="s">
        <v>87</v>
      </c>
      <c r="AI3" s="75" t="s">
        <v>88</v>
      </c>
      <c r="AJ3" s="75" t="s">
        <v>89</v>
      </c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51">
        <f ca="1">IF(MAX(INDIRECT("'"&amp;$AO$4&amp;"'!Z7S"&amp;(ROW()-3)*3&amp;":Z16S"&amp;(ROW()-3)*3+2,FALSE))=INDIRECT("'"&amp;$AO$4&amp;"'!Z"&amp;ROUNDDOWN((COLUMN()-7)/3,0)+7&amp;"S"&amp;(ROW()-3)*3+MOD(COLUMN()-1,3),FALSE),1,"")</f>
        <v>1</v>
      </c>
      <c r="H4" s="51">
        <f t="shared" ref="H4:AJ13" ca="1" si="1">IF(MAX(INDIRECT("'"&amp;$AO$4&amp;"'!Z7S"&amp;(ROW()-3)*3&amp;":Z16S"&amp;(ROW()-3)*3+2,FALSE))=INDIRECT("'"&amp;$AO$4&amp;"'!Z"&amp;ROUNDDOWN((COLUMN()-7)/3,0)+7&amp;"S"&amp;(ROW()-3)*3+MOD(COLUMN()-1,3),FALSE),1,"")</f>
        <v>1</v>
      </c>
      <c r="I4" s="51">
        <f t="shared" ca="1" si="1"/>
        <v>1</v>
      </c>
      <c r="J4" s="51">
        <f t="shared" ca="1" si="1"/>
        <v>1</v>
      </c>
      <c r="K4" s="51" t="str">
        <f t="shared" ca="1" si="1"/>
        <v/>
      </c>
      <c r="L4" s="51" t="str">
        <f t="shared" ca="1" si="1"/>
        <v/>
      </c>
      <c r="M4" s="51">
        <f t="shared" ca="1" si="1"/>
        <v>1</v>
      </c>
      <c r="N4" s="51" t="str">
        <f t="shared" ca="1" si="1"/>
        <v/>
      </c>
      <c r="O4" s="51" t="str">
        <f t="shared" ca="1" si="1"/>
        <v/>
      </c>
      <c r="P4" s="51">
        <f t="shared" ca="1" si="1"/>
        <v>1</v>
      </c>
      <c r="Q4" s="51" t="str">
        <f t="shared" ca="1" si="1"/>
        <v/>
      </c>
      <c r="R4" s="51" t="str">
        <f t="shared" ca="1" si="1"/>
        <v/>
      </c>
      <c r="S4" s="51">
        <f t="shared" ca="1" si="1"/>
        <v>1</v>
      </c>
      <c r="T4" s="51">
        <f t="shared" ca="1" si="1"/>
        <v>1</v>
      </c>
      <c r="U4" s="51">
        <f t="shared" ca="1" si="1"/>
        <v>1</v>
      </c>
      <c r="V4" s="51">
        <f t="shared" ca="1" si="1"/>
        <v>1</v>
      </c>
      <c r="W4" s="51">
        <f t="shared" ca="1" si="1"/>
        <v>1</v>
      </c>
      <c r="X4" s="51" t="str">
        <f t="shared" ca="1" si="1"/>
        <v/>
      </c>
      <c r="Y4" s="51">
        <f t="shared" ca="1" si="1"/>
        <v>1</v>
      </c>
      <c r="Z4" s="51">
        <f t="shared" ca="1" si="1"/>
        <v>1</v>
      </c>
      <c r="AA4" s="51" t="str">
        <f t="shared" ca="1" si="1"/>
        <v/>
      </c>
      <c r="AB4" s="51">
        <f t="shared" ca="1" si="1"/>
        <v>1</v>
      </c>
      <c r="AC4" s="51">
        <f t="shared" ca="1" si="1"/>
        <v>1</v>
      </c>
      <c r="AD4" s="51" t="str">
        <f t="shared" ca="1" si="1"/>
        <v/>
      </c>
      <c r="AE4" s="51">
        <f t="shared" ca="1" si="1"/>
        <v>1</v>
      </c>
      <c r="AF4" s="51">
        <f t="shared" ca="1" si="1"/>
        <v>1</v>
      </c>
      <c r="AG4" s="51" t="str">
        <f t="shared" ca="1" si="1"/>
        <v/>
      </c>
      <c r="AH4" s="51">
        <f t="shared" ca="1" si="1"/>
        <v>1</v>
      </c>
      <c r="AI4" s="51">
        <f t="shared" ca="1" si="1"/>
        <v>1</v>
      </c>
      <c r="AJ4" s="51" t="str">
        <f t="shared" ca="1" si="1"/>
        <v/>
      </c>
      <c r="AK4" s="85">
        <f ca="1">1/SUM(G4:AJ4)</f>
        <v>5.2631578947368418E-2</v>
      </c>
      <c r="AN4" s="76" t="s">
        <v>90</v>
      </c>
      <c r="AO4" s="77" t="s">
        <v>92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51" t="str">
        <f t="shared" ref="G5:V13" ca="1" si="2">IF(MAX(INDIRECT("'"&amp;$AO$4&amp;"'!Z7S"&amp;(ROW()-3)*3&amp;":Z16S"&amp;(ROW()-3)*3+2,FALSE))=INDIRECT("'"&amp;$AO$4&amp;"'!Z"&amp;ROUNDDOWN((COLUMN()-7)/3,0)+7&amp;"S"&amp;(ROW()-3)*3+MOD(COLUMN()-1,3),FALSE),1,"")</f>
        <v/>
      </c>
      <c r="H5" s="51">
        <f t="shared" ca="1" si="2"/>
        <v>1</v>
      </c>
      <c r="I5" s="51">
        <f t="shared" ca="1" si="2"/>
        <v>1</v>
      </c>
      <c r="J5" s="51" t="str">
        <f t="shared" ca="1" si="2"/>
        <v/>
      </c>
      <c r="K5" s="51" t="str">
        <f t="shared" ca="1" si="2"/>
        <v/>
      </c>
      <c r="L5" s="51">
        <f t="shared" ca="1" si="2"/>
        <v>1</v>
      </c>
      <c r="M5" s="51" t="str">
        <f t="shared" ca="1" si="2"/>
        <v/>
      </c>
      <c r="N5" s="51" t="str">
        <f t="shared" ca="1" si="2"/>
        <v/>
      </c>
      <c r="O5" s="51" t="str">
        <f t="shared" ca="1" si="2"/>
        <v/>
      </c>
      <c r="P5" s="51" t="str">
        <f t="shared" ca="1" si="2"/>
        <v/>
      </c>
      <c r="Q5" s="51" t="str">
        <f t="shared" ca="1" si="2"/>
        <v/>
      </c>
      <c r="R5" s="51" t="str">
        <f t="shared" ca="1" si="2"/>
        <v/>
      </c>
      <c r="S5" s="51" t="str">
        <f t="shared" ca="1" si="2"/>
        <v/>
      </c>
      <c r="T5" s="51" t="str">
        <f t="shared" ca="1" si="2"/>
        <v/>
      </c>
      <c r="U5" s="51" t="str">
        <f t="shared" ca="1" si="2"/>
        <v/>
      </c>
      <c r="V5" s="51" t="str">
        <f t="shared" ca="1" si="2"/>
        <v/>
      </c>
      <c r="W5" s="51" t="str">
        <f t="shared" ca="1" si="1"/>
        <v/>
      </c>
      <c r="X5" s="51" t="str">
        <f t="shared" ca="1" si="1"/>
        <v/>
      </c>
      <c r="Y5" s="51" t="str">
        <f t="shared" ca="1" si="1"/>
        <v/>
      </c>
      <c r="Z5" s="51" t="str">
        <f t="shared" ca="1" si="1"/>
        <v/>
      </c>
      <c r="AA5" s="51" t="str">
        <f t="shared" ca="1" si="1"/>
        <v/>
      </c>
      <c r="AB5" s="51" t="str">
        <f t="shared" ca="1" si="1"/>
        <v/>
      </c>
      <c r="AC5" s="51" t="str">
        <f t="shared" ca="1" si="1"/>
        <v/>
      </c>
      <c r="AD5" s="51" t="str">
        <f t="shared" ca="1" si="1"/>
        <v/>
      </c>
      <c r="AE5" s="51" t="str">
        <f t="shared" ca="1" si="1"/>
        <v/>
      </c>
      <c r="AF5" s="51" t="str">
        <f t="shared" ca="1" si="1"/>
        <v/>
      </c>
      <c r="AG5" s="51" t="str">
        <f t="shared" ca="1" si="1"/>
        <v/>
      </c>
      <c r="AH5" s="51" t="str">
        <f t="shared" ca="1" si="1"/>
        <v/>
      </c>
      <c r="AI5" s="51" t="str">
        <f t="shared" ca="1" si="1"/>
        <v/>
      </c>
      <c r="AJ5" s="51" t="str">
        <f t="shared" ca="1" si="1"/>
        <v/>
      </c>
      <c r="AK5" s="85">
        <f t="shared" ref="AK5:AK23" ca="1" si="3">1/SUM(G5:AJ5)</f>
        <v>0.33333333333333331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51">
        <f t="shared" ca="1" si="2"/>
        <v>1</v>
      </c>
      <c r="H6" s="51">
        <f t="shared" ca="1" si="2"/>
        <v>1</v>
      </c>
      <c r="I6" s="51" t="str">
        <f t="shared" ca="1" si="2"/>
        <v/>
      </c>
      <c r="J6" s="51">
        <f t="shared" ca="1" si="2"/>
        <v>1</v>
      </c>
      <c r="K6" s="51">
        <f t="shared" ca="1" si="2"/>
        <v>1</v>
      </c>
      <c r="L6" s="51" t="str">
        <f t="shared" ca="1" si="2"/>
        <v/>
      </c>
      <c r="M6" s="51">
        <f t="shared" ca="1" si="2"/>
        <v>1</v>
      </c>
      <c r="N6" s="51">
        <f t="shared" ca="1" si="2"/>
        <v>1</v>
      </c>
      <c r="O6" s="51" t="str">
        <f t="shared" ca="1" si="2"/>
        <v/>
      </c>
      <c r="P6" s="51">
        <f t="shared" ca="1" si="2"/>
        <v>1</v>
      </c>
      <c r="Q6" s="51">
        <f t="shared" ca="1" si="2"/>
        <v>1</v>
      </c>
      <c r="R6" s="51" t="str">
        <f t="shared" ca="1" si="2"/>
        <v/>
      </c>
      <c r="S6" s="51">
        <f t="shared" ca="1" si="2"/>
        <v>1</v>
      </c>
      <c r="T6" s="51">
        <f t="shared" ca="1" si="2"/>
        <v>1</v>
      </c>
      <c r="U6" s="51" t="str">
        <f t="shared" ca="1" si="2"/>
        <v/>
      </c>
      <c r="V6" s="51">
        <f t="shared" ca="1" si="2"/>
        <v>1</v>
      </c>
      <c r="W6" s="51">
        <f t="shared" ca="1" si="1"/>
        <v>1</v>
      </c>
      <c r="X6" s="51" t="str">
        <f t="shared" ca="1" si="1"/>
        <v/>
      </c>
      <c r="Y6" s="51">
        <f t="shared" ca="1" si="1"/>
        <v>1</v>
      </c>
      <c r="Z6" s="51">
        <f t="shared" ca="1" si="1"/>
        <v>1</v>
      </c>
      <c r="AA6" s="51" t="str">
        <f t="shared" ca="1" si="1"/>
        <v/>
      </c>
      <c r="AB6" s="51">
        <f t="shared" ca="1" si="1"/>
        <v>1</v>
      </c>
      <c r="AC6" s="51">
        <f t="shared" ca="1" si="1"/>
        <v>1</v>
      </c>
      <c r="AD6" s="51" t="str">
        <f t="shared" ca="1" si="1"/>
        <v/>
      </c>
      <c r="AE6" s="51">
        <f t="shared" ca="1" si="1"/>
        <v>1</v>
      </c>
      <c r="AF6" s="51">
        <f t="shared" ca="1" si="1"/>
        <v>1</v>
      </c>
      <c r="AG6" s="51" t="str">
        <f t="shared" ca="1" si="1"/>
        <v/>
      </c>
      <c r="AH6" s="51">
        <f t="shared" ca="1" si="1"/>
        <v>1</v>
      </c>
      <c r="AI6" s="51">
        <f t="shared" ca="1" si="1"/>
        <v>1</v>
      </c>
      <c r="AJ6" s="51" t="str">
        <f t="shared" ca="1" si="1"/>
        <v/>
      </c>
      <c r="AK6" s="85">
        <f t="shared" ca="1" si="3"/>
        <v>0.05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51" t="str">
        <f t="shared" ca="1" si="2"/>
        <v/>
      </c>
      <c r="H7" s="51" t="str">
        <f t="shared" ca="1" si="2"/>
        <v/>
      </c>
      <c r="I7" s="51">
        <f t="shared" ca="1" si="2"/>
        <v>1</v>
      </c>
      <c r="J7" s="51" t="str">
        <f t="shared" ca="1" si="2"/>
        <v/>
      </c>
      <c r="K7" s="51" t="str">
        <f t="shared" ca="1" si="2"/>
        <v/>
      </c>
      <c r="L7" s="51" t="str">
        <f t="shared" ca="1" si="2"/>
        <v/>
      </c>
      <c r="M7" s="51" t="str">
        <f t="shared" ca="1" si="2"/>
        <v/>
      </c>
      <c r="N7" s="51" t="str">
        <f t="shared" ca="1" si="2"/>
        <v/>
      </c>
      <c r="O7" s="51" t="str">
        <f t="shared" ca="1" si="2"/>
        <v/>
      </c>
      <c r="P7" s="51" t="str">
        <f t="shared" ca="1" si="2"/>
        <v/>
      </c>
      <c r="Q7" s="51" t="str">
        <f t="shared" ca="1" si="2"/>
        <v/>
      </c>
      <c r="R7" s="51" t="str">
        <f t="shared" ca="1" si="2"/>
        <v/>
      </c>
      <c r="S7" s="51" t="str">
        <f t="shared" ca="1" si="2"/>
        <v/>
      </c>
      <c r="T7" s="51" t="str">
        <f t="shared" ca="1" si="2"/>
        <v/>
      </c>
      <c r="U7" s="51" t="str">
        <f t="shared" ca="1" si="2"/>
        <v/>
      </c>
      <c r="V7" s="51" t="str">
        <f t="shared" ca="1" si="2"/>
        <v/>
      </c>
      <c r="W7" s="51" t="str">
        <f t="shared" ca="1" si="1"/>
        <v/>
      </c>
      <c r="X7" s="51" t="str">
        <f t="shared" ca="1" si="1"/>
        <v/>
      </c>
      <c r="Y7" s="51" t="str">
        <f t="shared" ca="1" si="1"/>
        <v/>
      </c>
      <c r="Z7" s="51" t="str">
        <f t="shared" ca="1" si="1"/>
        <v/>
      </c>
      <c r="AA7" s="51" t="str">
        <f t="shared" ca="1" si="1"/>
        <v/>
      </c>
      <c r="AB7" s="51" t="str">
        <f t="shared" ca="1" si="1"/>
        <v/>
      </c>
      <c r="AC7" s="51" t="str">
        <f t="shared" ca="1" si="1"/>
        <v/>
      </c>
      <c r="AD7" s="51" t="str">
        <f t="shared" ca="1" si="1"/>
        <v/>
      </c>
      <c r="AE7" s="51" t="str">
        <f t="shared" ca="1" si="1"/>
        <v/>
      </c>
      <c r="AF7" s="51" t="str">
        <f t="shared" ca="1" si="1"/>
        <v/>
      </c>
      <c r="AG7" s="51" t="str">
        <f t="shared" ca="1" si="1"/>
        <v/>
      </c>
      <c r="AH7" s="51" t="str">
        <f t="shared" ca="1" si="1"/>
        <v/>
      </c>
      <c r="AI7" s="51" t="str">
        <f t="shared" ca="1" si="1"/>
        <v/>
      </c>
      <c r="AJ7" s="51" t="str">
        <f t="shared" ca="1" si="1"/>
        <v/>
      </c>
      <c r="AK7" s="85">
        <f t="shared" ca="1" si="3"/>
        <v>1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51" t="str">
        <f t="shared" ca="1" si="2"/>
        <v/>
      </c>
      <c r="H8" s="51" t="str">
        <f t="shared" ca="1" si="2"/>
        <v/>
      </c>
      <c r="I8" s="51" t="str">
        <f t="shared" ca="1" si="2"/>
        <v/>
      </c>
      <c r="J8" s="51" t="str">
        <f t="shared" ca="1" si="2"/>
        <v/>
      </c>
      <c r="K8" s="51" t="str">
        <f t="shared" ca="1" si="2"/>
        <v/>
      </c>
      <c r="L8" s="51" t="str">
        <f t="shared" ca="1" si="2"/>
        <v/>
      </c>
      <c r="M8" s="51" t="str">
        <f t="shared" ca="1" si="2"/>
        <v/>
      </c>
      <c r="N8" s="51" t="str">
        <f t="shared" ca="1" si="2"/>
        <v/>
      </c>
      <c r="O8" s="51" t="str">
        <f t="shared" ca="1" si="2"/>
        <v/>
      </c>
      <c r="P8" s="51" t="str">
        <f t="shared" ca="1" si="2"/>
        <v/>
      </c>
      <c r="Q8" s="51" t="str">
        <f t="shared" ca="1" si="2"/>
        <v/>
      </c>
      <c r="R8" s="51">
        <f t="shared" ca="1" si="2"/>
        <v>1</v>
      </c>
      <c r="S8" s="51">
        <f t="shared" ca="1" si="2"/>
        <v>1</v>
      </c>
      <c r="T8" s="51">
        <f t="shared" ca="1" si="2"/>
        <v>1</v>
      </c>
      <c r="U8" s="51">
        <f t="shared" ca="1" si="2"/>
        <v>1</v>
      </c>
      <c r="V8" s="51">
        <f t="shared" ca="1" si="2"/>
        <v>1</v>
      </c>
      <c r="W8" s="51">
        <f t="shared" ca="1" si="1"/>
        <v>1</v>
      </c>
      <c r="X8" s="51">
        <f t="shared" ca="1" si="1"/>
        <v>1</v>
      </c>
      <c r="Y8" s="51">
        <f t="shared" ca="1" si="1"/>
        <v>1</v>
      </c>
      <c r="Z8" s="51">
        <f t="shared" ca="1" si="1"/>
        <v>1</v>
      </c>
      <c r="AA8" s="51">
        <f t="shared" ca="1" si="1"/>
        <v>1</v>
      </c>
      <c r="AB8" s="51">
        <f t="shared" ca="1" si="1"/>
        <v>1</v>
      </c>
      <c r="AC8" s="51">
        <f t="shared" ca="1" si="1"/>
        <v>1</v>
      </c>
      <c r="AD8" s="51">
        <f t="shared" ca="1" si="1"/>
        <v>1</v>
      </c>
      <c r="AE8" s="51">
        <f t="shared" ca="1" si="1"/>
        <v>1</v>
      </c>
      <c r="AF8" s="51">
        <f t="shared" ca="1" si="1"/>
        <v>1</v>
      </c>
      <c r="AG8" s="51">
        <f t="shared" ca="1" si="1"/>
        <v>1</v>
      </c>
      <c r="AH8" s="51">
        <f t="shared" ca="1" si="1"/>
        <v>1</v>
      </c>
      <c r="AI8" s="51">
        <f t="shared" ca="1" si="1"/>
        <v>1</v>
      </c>
      <c r="AJ8" s="51">
        <f t="shared" ca="1" si="1"/>
        <v>1</v>
      </c>
      <c r="AK8" s="85">
        <f t="shared" ca="1" si="3"/>
        <v>5.2631578947368418E-2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51" t="str">
        <f t="shared" ca="1" si="2"/>
        <v/>
      </c>
      <c r="H9" s="51" t="str">
        <f t="shared" ca="1" si="2"/>
        <v/>
      </c>
      <c r="I9" s="51" t="str">
        <f t="shared" ca="1" si="2"/>
        <v/>
      </c>
      <c r="J9" s="51" t="str">
        <f t="shared" ca="1" si="2"/>
        <v/>
      </c>
      <c r="K9" s="51" t="str">
        <f t="shared" ca="1" si="2"/>
        <v/>
      </c>
      <c r="L9" s="51" t="str">
        <f t="shared" ca="1" si="2"/>
        <v/>
      </c>
      <c r="M9" s="51" t="str">
        <f t="shared" ca="1" si="2"/>
        <v/>
      </c>
      <c r="N9" s="51" t="str">
        <f t="shared" ca="1" si="2"/>
        <v/>
      </c>
      <c r="O9" s="51" t="str">
        <f t="shared" ca="1" si="2"/>
        <v/>
      </c>
      <c r="P9" s="51" t="str">
        <f t="shared" ca="1" si="2"/>
        <v/>
      </c>
      <c r="Q9" s="51" t="str">
        <f t="shared" ca="1" si="2"/>
        <v/>
      </c>
      <c r="R9" s="51" t="str">
        <f t="shared" ca="1" si="2"/>
        <v/>
      </c>
      <c r="S9" s="51">
        <f t="shared" ca="1" si="2"/>
        <v>1</v>
      </c>
      <c r="T9" s="51" t="str">
        <f t="shared" ca="1" si="2"/>
        <v/>
      </c>
      <c r="U9" s="51" t="str">
        <f t="shared" ca="1" si="2"/>
        <v/>
      </c>
      <c r="V9" s="51" t="str">
        <f t="shared" ca="1" si="2"/>
        <v/>
      </c>
      <c r="W9" s="51" t="str">
        <f t="shared" ca="1" si="1"/>
        <v/>
      </c>
      <c r="X9" s="51" t="str">
        <f t="shared" ca="1" si="1"/>
        <v/>
      </c>
      <c r="Y9" s="51" t="str">
        <f t="shared" ca="1" si="1"/>
        <v/>
      </c>
      <c r="Z9" s="51" t="str">
        <f t="shared" ca="1" si="1"/>
        <v/>
      </c>
      <c r="AA9" s="51" t="str">
        <f t="shared" ca="1" si="1"/>
        <v/>
      </c>
      <c r="AB9" s="51" t="str">
        <f t="shared" ca="1" si="1"/>
        <v/>
      </c>
      <c r="AC9" s="51" t="str">
        <f t="shared" ca="1" si="1"/>
        <v/>
      </c>
      <c r="AD9" s="51" t="str">
        <f t="shared" ca="1" si="1"/>
        <v/>
      </c>
      <c r="AE9" s="51" t="str">
        <f t="shared" ca="1" si="1"/>
        <v/>
      </c>
      <c r="AF9" s="51" t="str">
        <f t="shared" ca="1" si="1"/>
        <v/>
      </c>
      <c r="AG9" s="51" t="str">
        <f t="shared" ca="1" si="1"/>
        <v/>
      </c>
      <c r="AH9" s="51" t="str">
        <f t="shared" ca="1" si="1"/>
        <v/>
      </c>
      <c r="AI9" s="51" t="str">
        <f t="shared" ca="1" si="1"/>
        <v/>
      </c>
      <c r="AJ9" s="51" t="str">
        <f t="shared" ca="1" si="1"/>
        <v/>
      </c>
      <c r="AK9" s="85">
        <f t="shared" ca="1" si="3"/>
        <v>1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51" t="str">
        <f t="shared" ca="1" si="2"/>
        <v/>
      </c>
      <c r="H10" s="51" t="str">
        <f t="shared" ca="1" si="2"/>
        <v/>
      </c>
      <c r="I10" s="51">
        <f t="shared" ca="1" si="2"/>
        <v>1</v>
      </c>
      <c r="J10" s="51" t="str">
        <f t="shared" ca="1" si="2"/>
        <v/>
      </c>
      <c r="K10" s="51" t="str">
        <f t="shared" ca="1" si="2"/>
        <v/>
      </c>
      <c r="L10" s="51" t="str">
        <f t="shared" ca="1" si="2"/>
        <v/>
      </c>
      <c r="M10" s="51" t="str">
        <f t="shared" ca="1" si="2"/>
        <v/>
      </c>
      <c r="N10" s="51" t="str">
        <f t="shared" ca="1" si="2"/>
        <v/>
      </c>
      <c r="O10" s="51" t="str">
        <f t="shared" ca="1" si="2"/>
        <v/>
      </c>
      <c r="P10" s="51" t="str">
        <f t="shared" ca="1" si="2"/>
        <v/>
      </c>
      <c r="Q10" s="51" t="str">
        <f t="shared" ca="1" si="2"/>
        <v/>
      </c>
      <c r="R10" s="51" t="str">
        <f t="shared" ca="1" si="2"/>
        <v/>
      </c>
      <c r="S10" s="51" t="str">
        <f t="shared" ca="1" si="2"/>
        <v/>
      </c>
      <c r="T10" s="51" t="str">
        <f t="shared" ca="1" si="2"/>
        <v/>
      </c>
      <c r="U10" s="51" t="str">
        <f t="shared" ca="1" si="2"/>
        <v/>
      </c>
      <c r="V10" s="51" t="str">
        <f t="shared" ca="1" si="2"/>
        <v/>
      </c>
      <c r="W10" s="51" t="str">
        <f t="shared" ca="1" si="1"/>
        <v/>
      </c>
      <c r="X10" s="51" t="str">
        <f t="shared" ca="1" si="1"/>
        <v/>
      </c>
      <c r="Y10" s="51" t="str">
        <f t="shared" ca="1" si="1"/>
        <v/>
      </c>
      <c r="Z10" s="51" t="str">
        <f t="shared" ca="1" si="1"/>
        <v/>
      </c>
      <c r="AA10" s="51" t="str">
        <f t="shared" ca="1" si="1"/>
        <v/>
      </c>
      <c r="AB10" s="51" t="str">
        <f t="shared" ca="1" si="1"/>
        <v/>
      </c>
      <c r="AC10" s="51" t="str">
        <f t="shared" ca="1" si="1"/>
        <v/>
      </c>
      <c r="AD10" s="51" t="str">
        <f t="shared" ca="1" si="1"/>
        <v/>
      </c>
      <c r="AE10" s="51" t="str">
        <f t="shared" ca="1" si="1"/>
        <v/>
      </c>
      <c r="AF10" s="51" t="str">
        <f t="shared" ca="1" si="1"/>
        <v/>
      </c>
      <c r="AG10" s="51" t="str">
        <f t="shared" ca="1" si="1"/>
        <v/>
      </c>
      <c r="AH10" s="51" t="str">
        <f t="shared" ca="1" si="1"/>
        <v/>
      </c>
      <c r="AI10" s="51" t="str">
        <f t="shared" ca="1" si="1"/>
        <v/>
      </c>
      <c r="AJ10" s="51" t="str">
        <f t="shared" ca="1" si="1"/>
        <v/>
      </c>
      <c r="AK10" s="85">
        <f t="shared" ca="1" si="3"/>
        <v>1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51" t="str">
        <f t="shared" ca="1" si="2"/>
        <v/>
      </c>
      <c r="H11" s="51" t="str">
        <f t="shared" ca="1" si="2"/>
        <v/>
      </c>
      <c r="I11" s="51" t="str">
        <f t="shared" ca="1" si="2"/>
        <v/>
      </c>
      <c r="J11" s="51" t="str">
        <f t="shared" ca="1" si="2"/>
        <v/>
      </c>
      <c r="K11" s="51" t="str">
        <f t="shared" ca="1" si="2"/>
        <v/>
      </c>
      <c r="L11" s="51" t="str">
        <f t="shared" ca="1" si="2"/>
        <v/>
      </c>
      <c r="M11" s="51" t="str">
        <f t="shared" ca="1" si="2"/>
        <v/>
      </c>
      <c r="N11" s="51" t="str">
        <f t="shared" ca="1" si="2"/>
        <v/>
      </c>
      <c r="O11" s="51" t="str">
        <f t="shared" ca="1" si="2"/>
        <v/>
      </c>
      <c r="P11" s="51" t="str">
        <f t="shared" ca="1" si="2"/>
        <v/>
      </c>
      <c r="Q11" s="51" t="str">
        <f t="shared" ca="1" si="2"/>
        <v/>
      </c>
      <c r="R11" s="51" t="str">
        <f t="shared" ca="1" si="2"/>
        <v/>
      </c>
      <c r="S11" s="51" t="str">
        <f t="shared" ca="1" si="2"/>
        <v/>
      </c>
      <c r="T11" s="51" t="str">
        <f t="shared" ca="1" si="2"/>
        <v/>
      </c>
      <c r="U11" s="51" t="str">
        <f t="shared" ca="1" si="2"/>
        <v/>
      </c>
      <c r="V11" s="51" t="str">
        <f t="shared" ca="1" si="2"/>
        <v/>
      </c>
      <c r="W11" s="51" t="str">
        <f t="shared" ca="1" si="1"/>
        <v/>
      </c>
      <c r="X11" s="51" t="str">
        <f t="shared" ca="1" si="1"/>
        <v/>
      </c>
      <c r="Y11" s="51" t="str">
        <f t="shared" ca="1" si="1"/>
        <v/>
      </c>
      <c r="Z11" s="51" t="str">
        <f t="shared" ca="1" si="1"/>
        <v/>
      </c>
      <c r="AA11" s="51">
        <f t="shared" ca="1" si="1"/>
        <v>1</v>
      </c>
      <c r="AB11" s="51" t="str">
        <f t="shared" ca="1" si="1"/>
        <v/>
      </c>
      <c r="AC11" s="51" t="str">
        <f t="shared" ca="1" si="1"/>
        <v/>
      </c>
      <c r="AD11" s="51" t="str">
        <f t="shared" ca="1" si="1"/>
        <v/>
      </c>
      <c r="AE11" s="51" t="str">
        <f t="shared" ca="1" si="1"/>
        <v/>
      </c>
      <c r="AF11" s="51" t="str">
        <f t="shared" ca="1" si="1"/>
        <v/>
      </c>
      <c r="AG11" s="51" t="str">
        <f t="shared" ca="1" si="1"/>
        <v/>
      </c>
      <c r="AH11" s="51" t="str">
        <f t="shared" ca="1" si="1"/>
        <v/>
      </c>
      <c r="AI11" s="51" t="str">
        <f t="shared" ca="1" si="1"/>
        <v/>
      </c>
      <c r="AJ11" s="51" t="str">
        <f t="shared" ca="1" si="1"/>
        <v/>
      </c>
      <c r="AK11" s="85">
        <f t="shared" ca="1" si="3"/>
        <v>1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51" t="str">
        <f t="shared" ca="1" si="2"/>
        <v/>
      </c>
      <c r="H12" s="51" t="str">
        <f t="shared" ca="1" si="2"/>
        <v/>
      </c>
      <c r="I12" s="51" t="str">
        <f t="shared" ca="1" si="2"/>
        <v/>
      </c>
      <c r="J12" s="51" t="str">
        <f t="shared" ca="1" si="2"/>
        <v/>
      </c>
      <c r="K12" s="51" t="str">
        <f t="shared" ca="1" si="2"/>
        <v/>
      </c>
      <c r="L12" s="51">
        <f t="shared" ca="1" si="2"/>
        <v>1</v>
      </c>
      <c r="M12" s="51" t="str">
        <f t="shared" ca="1" si="2"/>
        <v/>
      </c>
      <c r="N12" s="51" t="str">
        <f t="shared" ca="1" si="2"/>
        <v/>
      </c>
      <c r="O12" s="51" t="str">
        <f t="shared" ca="1" si="2"/>
        <v/>
      </c>
      <c r="P12" s="51">
        <f t="shared" ca="1" si="2"/>
        <v>1</v>
      </c>
      <c r="Q12" s="51" t="str">
        <f t="shared" ca="1" si="2"/>
        <v/>
      </c>
      <c r="R12" s="51" t="str">
        <f t="shared" ca="1" si="2"/>
        <v/>
      </c>
      <c r="S12" s="51" t="str">
        <f t="shared" ca="1" si="2"/>
        <v/>
      </c>
      <c r="T12" s="51" t="str">
        <f t="shared" ca="1" si="2"/>
        <v/>
      </c>
      <c r="U12" s="51" t="str">
        <f t="shared" ca="1" si="2"/>
        <v/>
      </c>
      <c r="V12" s="51" t="str">
        <f t="shared" ca="1" si="2"/>
        <v/>
      </c>
      <c r="W12" s="51" t="str">
        <f t="shared" ca="1" si="1"/>
        <v/>
      </c>
      <c r="X12" s="51" t="str">
        <f t="shared" ca="1" si="1"/>
        <v/>
      </c>
      <c r="Y12" s="51" t="str">
        <f t="shared" ca="1" si="1"/>
        <v/>
      </c>
      <c r="Z12" s="51" t="str">
        <f t="shared" ca="1" si="1"/>
        <v/>
      </c>
      <c r="AA12" s="51" t="str">
        <f t="shared" ca="1" si="1"/>
        <v/>
      </c>
      <c r="AB12" s="51" t="str">
        <f t="shared" ca="1" si="1"/>
        <v/>
      </c>
      <c r="AC12" s="51" t="str">
        <f t="shared" ca="1" si="1"/>
        <v/>
      </c>
      <c r="AD12" s="51" t="str">
        <f t="shared" ca="1" si="1"/>
        <v/>
      </c>
      <c r="AE12" s="51" t="str">
        <f t="shared" ca="1" si="1"/>
        <v/>
      </c>
      <c r="AF12" s="51" t="str">
        <f t="shared" ca="1" si="1"/>
        <v/>
      </c>
      <c r="AG12" s="51" t="str">
        <f t="shared" ca="1" si="1"/>
        <v/>
      </c>
      <c r="AH12" s="51" t="str">
        <f t="shared" ca="1" si="1"/>
        <v/>
      </c>
      <c r="AI12" s="51" t="str">
        <f t="shared" ca="1" si="1"/>
        <v/>
      </c>
      <c r="AJ12" s="51" t="str">
        <f t="shared" ca="1" si="1"/>
        <v/>
      </c>
      <c r="AK12" s="85">
        <f t="shared" ca="1" si="3"/>
        <v>0.5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51" t="str">
        <f t="shared" ca="1" si="2"/>
        <v/>
      </c>
      <c r="H13" s="51" t="str">
        <f t="shared" ca="1" si="2"/>
        <v/>
      </c>
      <c r="I13" s="51" t="str">
        <f t="shared" ca="1" si="2"/>
        <v/>
      </c>
      <c r="J13" s="51" t="str">
        <f t="shared" ca="1" si="2"/>
        <v/>
      </c>
      <c r="K13" s="51" t="str">
        <f t="shared" ca="1" si="2"/>
        <v/>
      </c>
      <c r="L13" s="51" t="str">
        <f t="shared" ca="1" si="2"/>
        <v/>
      </c>
      <c r="M13" s="51" t="str">
        <f t="shared" ca="1" si="2"/>
        <v/>
      </c>
      <c r="N13" s="51" t="str">
        <f t="shared" ca="1" si="2"/>
        <v/>
      </c>
      <c r="O13" s="51" t="str">
        <f t="shared" ca="1" si="2"/>
        <v/>
      </c>
      <c r="P13" s="51" t="str">
        <f t="shared" ca="1" si="2"/>
        <v/>
      </c>
      <c r="Q13" s="51" t="str">
        <f t="shared" ca="1" si="2"/>
        <v/>
      </c>
      <c r="R13" s="51" t="str">
        <f t="shared" ca="1" si="2"/>
        <v/>
      </c>
      <c r="S13" s="51" t="str">
        <f t="shared" ca="1" si="2"/>
        <v/>
      </c>
      <c r="T13" s="51" t="str">
        <f t="shared" ca="1" si="2"/>
        <v/>
      </c>
      <c r="U13" s="51" t="str">
        <f t="shared" ca="1" si="2"/>
        <v/>
      </c>
      <c r="V13" s="51" t="str">
        <f t="shared" ca="1" si="2"/>
        <v/>
      </c>
      <c r="W13" s="51" t="str">
        <f t="shared" ca="1" si="1"/>
        <v/>
      </c>
      <c r="X13" s="51" t="str">
        <f t="shared" ca="1" si="1"/>
        <v/>
      </c>
      <c r="Y13" s="51" t="str">
        <f t="shared" ca="1" si="1"/>
        <v/>
      </c>
      <c r="Z13" s="51" t="str">
        <f t="shared" ca="1" si="1"/>
        <v/>
      </c>
      <c r="AA13" s="51">
        <f t="shared" ca="1" si="1"/>
        <v>1</v>
      </c>
      <c r="AB13" s="51" t="str">
        <f t="shared" ca="1" si="1"/>
        <v/>
      </c>
      <c r="AC13" s="51" t="str">
        <f t="shared" ca="1" si="1"/>
        <v/>
      </c>
      <c r="AD13" s="51" t="str">
        <f t="shared" ca="1" si="1"/>
        <v/>
      </c>
      <c r="AE13" s="51" t="str">
        <f t="shared" ca="1" si="1"/>
        <v/>
      </c>
      <c r="AF13" s="51" t="str">
        <f t="shared" ca="1" si="1"/>
        <v/>
      </c>
      <c r="AG13" s="51" t="str">
        <f t="shared" ca="1" si="1"/>
        <v/>
      </c>
      <c r="AH13" s="51" t="str">
        <f t="shared" ca="1" si="1"/>
        <v/>
      </c>
      <c r="AI13" s="51" t="str">
        <f t="shared" ca="1" si="1"/>
        <v/>
      </c>
      <c r="AJ13" s="51" t="str">
        <f t="shared" ca="1" si="1"/>
        <v/>
      </c>
      <c r="AK13" s="85">
        <f t="shared" ca="1" si="3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51" t="str">
        <f ca="1">IF(MAX(INDIRECT("'"&amp;$AO$4&amp;"'!Z24S"&amp;(ROW()-13)*3&amp;":Z33S"&amp;(ROW()-13)*3+2,FALSE))=INDIRECT("'"&amp;$AO$4&amp;"'!Z"&amp;ROUNDDOWN((COLUMN()-7)/3,0)+24&amp;"S"&amp;(ROW()-13)*3+MOD(COLUMN()-1,3),FALSE),1,"")</f>
        <v/>
      </c>
      <c r="H14" s="51" t="str">
        <f t="shared" ref="H14:AJ23" ca="1" si="4">IF(MAX(INDIRECT("'"&amp;$AO$4&amp;"'!Z24S"&amp;(ROW()-13)*3&amp;":Z33S"&amp;(ROW()-13)*3+2,FALSE))=INDIRECT("'"&amp;$AO$4&amp;"'!Z"&amp;ROUNDDOWN((COLUMN()-7)/3,0)+24&amp;"S"&amp;(ROW()-13)*3+MOD(COLUMN()-1,3),FALSE),1,"")</f>
        <v/>
      </c>
      <c r="I14" s="51" t="str">
        <f t="shared" ca="1" si="4"/>
        <v/>
      </c>
      <c r="J14" s="51" t="str">
        <f t="shared" ca="1" si="4"/>
        <v/>
      </c>
      <c r="K14" s="51" t="str">
        <f t="shared" ca="1" si="4"/>
        <v/>
      </c>
      <c r="L14" s="51" t="str">
        <f t="shared" ca="1" si="4"/>
        <v/>
      </c>
      <c r="M14" s="51" t="str">
        <f t="shared" ca="1" si="4"/>
        <v/>
      </c>
      <c r="N14" s="51" t="str">
        <f t="shared" ca="1" si="4"/>
        <v/>
      </c>
      <c r="O14" s="51" t="str">
        <f t="shared" ca="1" si="4"/>
        <v/>
      </c>
      <c r="P14" s="51" t="str">
        <f t="shared" ca="1" si="4"/>
        <v/>
      </c>
      <c r="Q14" s="51" t="str">
        <f t="shared" ca="1" si="4"/>
        <v/>
      </c>
      <c r="R14" s="51" t="str">
        <f t="shared" ca="1" si="4"/>
        <v/>
      </c>
      <c r="S14" s="51" t="str">
        <f t="shared" ca="1" si="4"/>
        <v/>
      </c>
      <c r="T14" s="51" t="str">
        <f t="shared" ca="1" si="4"/>
        <v/>
      </c>
      <c r="U14" s="51" t="str">
        <f t="shared" ca="1" si="4"/>
        <v/>
      </c>
      <c r="V14" s="51" t="str">
        <f t="shared" ca="1" si="4"/>
        <v/>
      </c>
      <c r="W14" s="51" t="str">
        <f t="shared" ca="1" si="4"/>
        <v/>
      </c>
      <c r="X14" s="51" t="str">
        <f t="shared" ca="1" si="4"/>
        <v/>
      </c>
      <c r="Y14" s="51" t="str">
        <f t="shared" ca="1" si="4"/>
        <v/>
      </c>
      <c r="Z14" s="51" t="str">
        <f t="shared" ca="1" si="4"/>
        <v/>
      </c>
      <c r="AA14" s="51" t="str">
        <f t="shared" ca="1" si="4"/>
        <v/>
      </c>
      <c r="AB14" s="51" t="str">
        <f t="shared" ca="1" si="4"/>
        <v/>
      </c>
      <c r="AC14" s="51" t="str">
        <f t="shared" ca="1" si="4"/>
        <v/>
      </c>
      <c r="AD14" s="51">
        <f t="shared" ca="1" si="4"/>
        <v>1</v>
      </c>
      <c r="AE14" s="51" t="str">
        <f t="shared" ca="1" si="4"/>
        <v/>
      </c>
      <c r="AF14" s="51" t="str">
        <f t="shared" ca="1" si="4"/>
        <v/>
      </c>
      <c r="AG14" s="51" t="str">
        <f t="shared" ca="1" si="4"/>
        <v/>
      </c>
      <c r="AH14" s="51" t="str">
        <f t="shared" ca="1" si="4"/>
        <v/>
      </c>
      <c r="AI14" s="51" t="str">
        <f t="shared" ca="1" si="4"/>
        <v/>
      </c>
      <c r="AJ14" s="51" t="str">
        <f t="shared" ca="1" si="4"/>
        <v/>
      </c>
      <c r="AK14" s="85">
        <f t="shared" ca="1" si="3"/>
        <v>1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51" t="str">
        <f t="shared" ref="G15:V23" ca="1" si="5">IF(MAX(INDIRECT("'"&amp;$AO$4&amp;"'!Z24S"&amp;(ROW()-13)*3&amp;":Z33S"&amp;(ROW()-13)*3+2,FALSE))=INDIRECT("'"&amp;$AO$4&amp;"'!Z"&amp;ROUNDDOWN((COLUMN()-7)/3,0)+24&amp;"S"&amp;(ROW()-13)*3+MOD(COLUMN()-1,3),FALSE),1,"")</f>
        <v/>
      </c>
      <c r="H15" s="51" t="str">
        <f t="shared" ca="1" si="5"/>
        <v/>
      </c>
      <c r="I15" s="51" t="str">
        <f t="shared" ca="1" si="5"/>
        <v/>
      </c>
      <c r="J15" s="51" t="str">
        <f t="shared" ca="1" si="5"/>
        <v/>
      </c>
      <c r="K15" s="51" t="str">
        <f t="shared" ca="1" si="5"/>
        <v/>
      </c>
      <c r="L15" s="51" t="str">
        <f t="shared" ca="1" si="5"/>
        <v/>
      </c>
      <c r="M15" s="51" t="str">
        <f t="shared" ca="1" si="5"/>
        <v/>
      </c>
      <c r="N15" s="51" t="str">
        <f t="shared" ca="1" si="5"/>
        <v/>
      </c>
      <c r="O15" s="51" t="str">
        <f t="shared" ca="1" si="5"/>
        <v/>
      </c>
      <c r="P15" s="51" t="str">
        <f t="shared" ca="1" si="5"/>
        <v/>
      </c>
      <c r="Q15" s="51" t="str">
        <f t="shared" ca="1" si="5"/>
        <v/>
      </c>
      <c r="R15" s="51" t="str">
        <f t="shared" ca="1" si="5"/>
        <v/>
      </c>
      <c r="S15" s="51" t="str">
        <f t="shared" ca="1" si="5"/>
        <v/>
      </c>
      <c r="T15" s="51" t="str">
        <f t="shared" ca="1" si="5"/>
        <v/>
      </c>
      <c r="U15" s="51" t="str">
        <f t="shared" ca="1" si="5"/>
        <v/>
      </c>
      <c r="V15" s="51" t="str">
        <f t="shared" ca="1" si="5"/>
        <v/>
      </c>
      <c r="W15" s="51" t="str">
        <f t="shared" ca="1" si="4"/>
        <v/>
      </c>
      <c r="X15" s="51" t="str">
        <f t="shared" ca="1" si="4"/>
        <v/>
      </c>
      <c r="Y15" s="51" t="str">
        <f t="shared" ca="1" si="4"/>
        <v/>
      </c>
      <c r="Z15" s="51" t="str">
        <f t="shared" ca="1" si="4"/>
        <v/>
      </c>
      <c r="AA15" s="51" t="str">
        <f t="shared" ca="1" si="4"/>
        <v/>
      </c>
      <c r="AB15" s="51" t="str">
        <f t="shared" ca="1" si="4"/>
        <v/>
      </c>
      <c r="AC15" s="51" t="str">
        <f t="shared" ca="1" si="4"/>
        <v/>
      </c>
      <c r="AD15" s="51" t="str">
        <f t="shared" ca="1" si="4"/>
        <v/>
      </c>
      <c r="AE15" s="51" t="str">
        <f t="shared" ca="1" si="4"/>
        <v/>
      </c>
      <c r="AF15" s="51" t="str">
        <f t="shared" ca="1" si="4"/>
        <v/>
      </c>
      <c r="AG15" s="51" t="str">
        <f t="shared" ca="1" si="4"/>
        <v/>
      </c>
      <c r="AH15" s="51" t="str">
        <f t="shared" ca="1" si="4"/>
        <v/>
      </c>
      <c r="AI15" s="51" t="str">
        <f t="shared" ca="1" si="4"/>
        <v/>
      </c>
      <c r="AJ15" s="51">
        <f t="shared" ca="1" si="4"/>
        <v>1</v>
      </c>
      <c r="AK15" s="85">
        <f t="shared" ca="1" si="3"/>
        <v>1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51" t="str">
        <f t="shared" ca="1" si="5"/>
        <v/>
      </c>
      <c r="H16" s="51" t="str">
        <f t="shared" ca="1" si="5"/>
        <v/>
      </c>
      <c r="I16" s="51" t="str">
        <f t="shared" ca="1" si="5"/>
        <v/>
      </c>
      <c r="J16" s="51" t="str">
        <f t="shared" ca="1" si="5"/>
        <v/>
      </c>
      <c r="K16" s="51" t="str">
        <f t="shared" ca="1" si="5"/>
        <v/>
      </c>
      <c r="L16" s="51" t="str">
        <f t="shared" ca="1" si="5"/>
        <v/>
      </c>
      <c r="M16" s="51" t="str">
        <f t="shared" ca="1" si="5"/>
        <v/>
      </c>
      <c r="N16" s="51" t="str">
        <f t="shared" ca="1" si="5"/>
        <v/>
      </c>
      <c r="O16" s="51" t="str">
        <f t="shared" ca="1" si="5"/>
        <v/>
      </c>
      <c r="P16" s="51" t="str">
        <f t="shared" ca="1" si="5"/>
        <v/>
      </c>
      <c r="Q16" s="51" t="str">
        <f t="shared" ca="1" si="5"/>
        <v/>
      </c>
      <c r="R16" s="51" t="str">
        <f t="shared" ca="1" si="5"/>
        <v/>
      </c>
      <c r="S16" s="51" t="str">
        <f t="shared" ca="1" si="5"/>
        <v/>
      </c>
      <c r="T16" s="51" t="str">
        <f t="shared" ca="1" si="5"/>
        <v/>
      </c>
      <c r="U16" s="51" t="str">
        <f t="shared" ca="1" si="4"/>
        <v/>
      </c>
      <c r="V16" s="51" t="str">
        <f t="shared" ca="1" si="4"/>
        <v/>
      </c>
      <c r="W16" s="51" t="str">
        <f t="shared" ca="1" si="4"/>
        <v/>
      </c>
      <c r="X16" s="51" t="str">
        <f t="shared" ca="1" si="4"/>
        <v/>
      </c>
      <c r="Y16" s="51" t="str">
        <f t="shared" ca="1" si="4"/>
        <v/>
      </c>
      <c r="Z16" s="51" t="str">
        <f t="shared" ca="1" si="4"/>
        <v/>
      </c>
      <c r="AA16" s="51" t="str">
        <f t="shared" ca="1" si="4"/>
        <v/>
      </c>
      <c r="AB16" s="51" t="str">
        <f t="shared" ca="1" si="4"/>
        <v/>
      </c>
      <c r="AC16" s="51" t="str">
        <f t="shared" ca="1" si="4"/>
        <v/>
      </c>
      <c r="AD16" s="51">
        <f t="shared" ca="1" si="4"/>
        <v>1</v>
      </c>
      <c r="AE16" s="51" t="str">
        <f t="shared" ca="1" si="4"/>
        <v/>
      </c>
      <c r="AF16" s="51" t="str">
        <f t="shared" ca="1" si="4"/>
        <v/>
      </c>
      <c r="AG16" s="51" t="str">
        <f t="shared" ca="1" si="4"/>
        <v/>
      </c>
      <c r="AH16" s="51" t="str">
        <f t="shared" ca="1" si="4"/>
        <v/>
      </c>
      <c r="AI16" s="51" t="str">
        <f t="shared" ca="1" si="4"/>
        <v/>
      </c>
      <c r="AJ16" s="51" t="str">
        <f t="shared" ca="1" si="4"/>
        <v/>
      </c>
      <c r="AK16" s="85">
        <f t="shared" ca="1" si="3"/>
        <v>1</v>
      </c>
    </row>
    <row r="17" spans="1:37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51" t="str">
        <f t="shared" ca="1" si="5"/>
        <v/>
      </c>
      <c r="H17" s="51" t="str">
        <f t="shared" ca="1" si="5"/>
        <v/>
      </c>
      <c r="I17" s="51" t="str">
        <f t="shared" ca="1" si="5"/>
        <v/>
      </c>
      <c r="J17" s="51" t="str">
        <f t="shared" ca="1" si="5"/>
        <v/>
      </c>
      <c r="K17" s="51" t="str">
        <f t="shared" ca="1" si="5"/>
        <v/>
      </c>
      <c r="L17" s="51" t="str">
        <f t="shared" ca="1" si="5"/>
        <v/>
      </c>
      <c r="M17" s="51" t="str">
        <f t="shared" ca="1" si="5"/>
        <v/>
      </c>
      <c r="N17" s="51" t="str">
        <f t="shared" ca="1" si="5"/>
        <v/>
      </c>
      <c r="O17" s="51" t="str">
        <f t="shared" ca="1" si="5"/>
        <v/>
      </c>
      <c r="P17" s="51" t="str">
        <f t="shared" ca="1" si="5"/>
        <v/>
      </c>
      <c r="Q17" s="51" t="str">
        <f t="shared" ca="1" si="5"/>
        <v/>
      </c>
      <c r="R17" s="51" t="str">
        <f t="shared" ca="1" si="5"/>
        <v/>
      </c>
      <c r="S17" s="51" t="str">
        <f t="shared" ca="1" si="5"/>
        <v/>
      </c>
      <c r="T17" s="51" t="str">
        <f t="shared" ca="1" si="5"/>
        <v/>
      </c>
      <c r="U17" s="51" t="str">
        <f t="shared" ca="1" si="4"/>
        <v/>
      </c>
      <c r="V17" s="51" t="str">
        <f t="shared" ca="1" si="4"/>
        <v/>
      </c>
      <c r="W17" s="51" t="str">
        <f t="shared" ca="1" si="4"/>
        <v/>
      </c>
      <c r="X17" s="51" t="str">
        <f t="shared" ca="1" si="4"/>
        <v/>
      </c>
      <c r="Y17" s="51" t="str">
        <f t="shared" ca="1" si="4"/>
        <v/>
      </c>
      <c r="Z17" s="51" t="str">
        <f t="shared" ca="1" si="4"/>
        <v/>
      </c>
      <c r="AA17" s="51" t="str">
        <f t="shared" ca="1" si="4"/>
        <v/>
      </c>
      <c r="AB17" s="51" t="str">
        <f t="shared" ca="1" si="4"/>
        <v/>
      </c>
      <c r="AC17" s="51" t="str">
        <f t="shared" ca="1" si="4"/>
        <v/>
      </c>
      <c r="AD17" s="51" t="str">
        <f t="shared" ca="1" si="4"/>
        <v/>
      </c>
      <c r="AE17" s="51" t="str">
        <f t="shared" ca="1" si="4"/>
        <v/>
      </c>
      <c r="AF17" s="51" t="str">
        <f t="shared" ca="1" si="4"/>
        <v/>
      </c>
      <c r="AG17" s="51" t="str">
        <f t="shared" ca="1" si="4"/>
        <v/>
      </c>
      <c r="AH17" s="51" t="str">
        <f t="shared" ca="1" si="4"/>
        <v/>
      </c>
      <c r="AI17" s="51">
        <f t="shared" ca="1" si="4"/>
        <v>1</v>
      </c>
      <c r="AJ17" s="51" t="str">
        <f t="shared" ca="1" si="4"/>
        <v/>
      </c>
      <c r="AK17" s="85">
        <f t="shared" ca="1" si="3"/>
        <v>1</v>
      </c>
    </row>
    <row r="18" spans="1:37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51" t="str">
        <f t="shared" ca="1" si="5"/>
        <v/>
      </c>
      <c r="H18" s="51" t="str">
        <f t="shared" ca="1" si="5"/>
        <v/>
      </c>
      <c r="I18" s="51" t="str">
        <f t="shared" ca="1" si="5"/>
        <v/>
      </c>
      <c r="J18" s="51" t="str">
        <f t="shared" ca="1" si="5"/>
        <v/>
      </c>
      <c r="K18" s="51" t="str">
        <f t="shared" ca="1" si="5"/>
        <v/>
      </c>
      <c r="L18" s="51" t="str">
        <f t="shared" ca="1" si="5"/>
        <v/>
      </c>
      <c r="M18" s="51" t="str">
        <f t="shared" ca="1" si="5"/>
        <v/>
      </c>
      <c r="N18" s="51" t="str">
        <f t="shared" ca="1" si="5"/>
        <v/>
      </c>
      <c r="O18" s="51" t="str">
        <f t="shared" ca="1" si="5"/>
        <v/>
      </c>
      <c r="P18" s="51" t="str">
        <f t="shared" ca="1" si="5"/>
        <v/>
      </c>
      <c r="Q18" s="51" t="str">
        <f t="shared" ca="1" si="5"/>
        <v/>
      </c>
      <c r="R18" s="51" t="str">
        <f t="shared" ca="1" si="5"/>
        <v/>
      </c>
      <c r="S18" s="51" t="str">
        <f t="shared" ca="1" si="5"/>
        <v/>
      </c>
      <c r="T18" s="51" t="str">
        <f t="shared" ca="1" si="5"/>
        <v/>
      </c>
      <c r="U18" s="51" t="str">
        <f t="shared" ca="1" si="4"/>
        <v/>
      </c>
      <c r="V18" s="51" t="str">
        <f t="shared" ca="1" si="4"/>
        <v/>
      </c>
      <c r="W18" s="51" t="str">
        <f t="shared" ca="1" si="4"/>
        <v/>
      </c>
      <c r="X18" s="51" t="str">
        <f t="shared" ca="1" si="4"/>
        <v/>
      </c>
      <c r="Y18" s="51" t="str">
        <f t="shared" ca="1" si="4"/>
        <v/>
      </c>
      <c r="Z18" s="51" t="str">
        <f t="shared" ca="1" si="4"/>
        <v/>
      </c>
      <c r="AA18" s="51" t="str">
        <f t="shared" ca="1" si="4"/>
        <v/>
      </c>
      <c r="AB18" s="51" t="str">
        <f t="shared" ca="1" si="4"/>
        <v/>
      </c>
      <c r="AC18" s="51" t="str">
        <f t="shared" ca="1" si="4"/>
        <v/>
      </c>
      <c r="AD18" s="51" t="str">
        <f t="shared" ca="1" si="4"/>
        <v/>
      </c>
      <c r="AE18" s="51">
        <f t="shared" ca="1" si="4"/>
        <v>1</v>
      </c>
      <c r="AF18" s="51" t="str">
        <f t="shared" ca="1" si="4"/>
        <v/>
      </c>
      <c r="AG18" s="51" t="str">
        <f t="shared" ca="1" si="4"/>
        <v/>
      </c>
      <c r="AH18" s="51">
        <f t="shared" ca="1" si="4"/>
        <v>1</v>
      </c>
      <c r="AI18" s="51" t="str">
        <f t="shared" ca="1" si="4"/>
        <v/>
      </c>
      <c r="AJ18" s="51" t="str">
        <f t="shared" ca="1" si="4"/>
        <v/>
      </c>
      <c r="AK18" s="85">
        <f t="shared" ca="1" si="3"/>
        <v>0.5</v>
      </c>
    </row>
    <row r="19" spans="1:37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51" t="str">
        <f t="shared" ca="1" si="5"/>
        <v/>
      </c>
      <c r="H19" s="51" t="str">
        <f t="shared" ca="1" si="5"/>
        <v/>
      </c>
      <c r="I19" s="51" t="str">
        <f t="shared" ca="1" si="5"/>
        <v/>
      </c>
      <c r="J19" s="51" t="str">
        <f t="shared" ca="1" si="5"/>
        <v/>
      </c>
      <c r="K19" s="51" t="str">
        <f t="shared" ca="1" si="5"/>
        <v/>
      </c>
      <c r="L19" s="51" t="str">
        <f t="shared" ca="1" si="5"/>
        <v/>
      </c>
      <c r="M19" s="51" t="str">
        <f t="shared" ca="1" si="5"/>
        <v/>
      </c>
      <c r="N19" s="51" t="str">
        <f t="shared" ca="1" si="5"/>
        <v/>
      </c>
      <c r="O19" s="51" t="str">
        <f t="shared" ca="1" si="5"/>
        <v/>
      </c>
      <c r="P19" s="51" t="str">
        <f t="shared" ca="1" si="5"/>
        <v/>
      </c>
      <c r="Q19" s="51" t="str">
        <f t="shared" ca="1" si="5"/>
        <v/>
      </c>
      <c r="R19" s="51" t="str">
        <f t="shared" ca="1" si="5"/>
        <v/>
      </c>
      <c r="S19" s="51" t="str">
        <f t="shared" ca="1" si="5"/>
        <v/>
      </c>
      <c r="T19" s="51" t="str">
        <f t="shared" ca="1" si="5"/>
        <v/>
      </c>
      <c r="U19" s="51" t="str">
        <f t="shared" ca="1" si="4"/>
        <v/>
      </c>
      <c r="V19" s="51" t="str">
        <f t="shared" ca="1" si="4"/>
        <v/>
      </c>
      <c r="W19" s="51" t="str">
        <f t="shared" ca="1" si="4"/>
        <v/>
      </c>
      <c r="X19" s="51" t="str">
        <f t="shared" ca="1" si="4"/>
        <v/>
      </c>
      <c r="Y19" s="51" t="str">
        <f t="shared" ca="1" si="4"/>
        <v/>
      </c>
      <c r="Z19" s="51" t="str">
        <f t="shared" ca="1" si="4"/>
        <v/>
      </c>
      <c r="AA19" s="51" t="str">
        <f t="shared" ca="1" si="4"/>
        <v/>
      </c>
      <c r="AB19" s="51" t="str">
        <f t="shared" ca="1" si="4"/>
        <v/>
      </c>
      <c r="AC19" s="51" t="str">
        <f t="shared" ca="1" si="4"/>
        <v/>
      </c>
      <c r="AD19" s="51" t="str">
        <f t="shared" ca="1" si="4"/>
        <v/>
      </c>
      <c r="AE19" s="51" t="str">
        <f t="shared" ca="1" si="4"/>
        <v/>
      </c>
      <c r="AF19" s="51" t="str">
        <f t="shared" ca="1" si="4"/>
        <v/>
      </c>
      <c r="AG19" s="51" t="str">
        <f t="shared" ca="1" si="4"/>
        <v/>
      </c>
      <c r="AH19" s="51" t="str">
        <f t="shared" ca="1" si="4"/>
        <v/>
      </c>
      <c r="AI19" s="51">
        <f t="shared" ca="1" si="4"/>
        <v>1</v>
      </c>
      <c r="AJ19" s="51" t="str">
        <f t="shared" ca="1" si="4"/>
        <v/>
      </c>
      <c r="AK19" s="85">
        <f t="shared" ca="1" si="3"/>
        <v>1</v>
      </c>
    </row>
    <row r="20" spans="1:37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51" t="str">
        <f t="shared" ca="1" si="5"/>
        <v/>
      </c>
      <c r="H20" s="51" t="str">
        <f t="shared" ca="1" si="5"/>
        <v/>
      </c>
      <c r="I20" s="51" t="str">
        <f t="shared" ca="1" si="5"/>
        <v/>
      </c>
      <c r="J20" s="51" t="str">
        <f t="shared" ca="1" si="5"/>
        <v/>
      </c>
      <c r="K20" s="51" t="str">
        <f t="shared" ca="1" si="5"/>
        <v/>
      </c>
      <c r="L20" s="51" t="str">
        <f t="shared" ca="1" si="5"/>
        <v/>
      </c>
      <c r="M20" s="51" t="str">
        <f t="shared" ca="1" si="5"/>
        <v/>
      </c>
      <c r="N20" s="51" t="str">
        <f t="shared" ca="1" si="5"/>
        <v/>
      </c>
      <c r="O20" s="51" t="str">
        <f t="shared" ca="1" si="5"/>
        <v/>
      </c>
      <c r="P20" s="51" t="str">
        <f t="shared" ca="1" si="5"/>
        <v/>
      </c>
      <c r="Q20" s="51" t="str">
        <f t="shared" ca="1" si="5"/>
        <v/>
      </c>
      <c r="R20" s="51" t="str">
        <f t="shared" ca="1" si="5"/>
        <v/>
      </c>
      <c r="S20" s="51" t="str">
        <f t="shared" ca="1" si="5"/>
        <v/>
      </c>
      <c r="T20" s="51" t="str">
        <f t="shared" ca="1" si="5"/>
        <v/>
      </c>
      <c r="U20" s="51" t="str">
        <f t="shared" ca="1" si="4"/>
        <v/>
      </c>
      <c r="V20" s="51" t="str">
        <f t="shared" ca="1" si="4"/>
        <v/>
      </c>
      <c r="W20" s="51" t="str">
        <f t="shared" ca="1" si="4"/>
        <v/>
      </c>
      <c r="X20" s="51" t="str">
        <f t="shared" ca="1" si="4"/>
        <v/>
      </c>
      <c r="Y20" s="51" t="str">
        <f t="shared" ca="1" si="4"/>
        <v/>
      </c>
      <c r="Z20" s="51" t="str">
        <f t="shared" ca="1" si="4"/>
        <v/>
      </c>
      <c r="AA20" s="51" t="str">
        <f t="shared" ca="1" si="4"/>
        <v/>
      </c>
      <c r="AB20" s="51" t="str">
        <f t="shared" ca="1" si="4"/>
        <v/>
      </c>
      <c r="AC20" s="51" t="str">
        <f t="shared" ca="1" si="4"/>
        <v/>
      </c>
      <c r="AD20" s="51">
        <f t="shared" ca="1" si="4"/>
        <v>1</v>
      </c>
      <c r="AE20" s="51" t="str">
        <f t="shared" ca="1" si="4"/>
        <v/>
      </c>
      <c r="AF20" s="51" t="str">
        <f t="shared" ca="1" si="4"/>
        <v/>
      </c>
      <c r="AG20" s="51">
        <f t="shared" ca="1" si="4"/>
        <v>1</v>
      </c>
      <c r="AH20" s="51" t="str">
        <f t="shared" ca="1" si="4"/>
        <v/>
      </c>
      <c r="AI20" s="51" t="str">
        <f t="shared" ca="1" si="4"/>
        <v/>
      </c>
      <c r="AJ20" s="51" t="str">
        <f t="shared" ca="1" si="4"/>
        <v/>
      </c>
      <c r="AK20" s="85">
        <f t="shared" ca="1" si="3"/>
        <v>0.5</v>
      </c>
    </row>
    <row r="21" spans="1:37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51" t="str">
        <f t="shared" ca="1" si="5"/>
        <v/>
      </c>
      <c r="H21" s="51" t="str">
        <f t="shared" ca="1" si="5"/>
        <v/>
      </c>
      <c r="I21" s="51" t="str">
        <f t="shared" ca="1" si="5"/>
        <v/>
      </c>
      <c r="J21" s="51" t="str">
        <f t="shared" ca="1" si="5"/>
        <v/>
      </c>
      <c r="K21" s="51" t="str">
        <f t="shared" ca="1" si="5"/>
        <v/>
      </c>
      <c r="L21" s="51" t="str">
        <f t="shared" ca="1" si="5"/>
        <v/>
      </c>
      <c r="M21" s="51" t="str">
        <f t="shared" ca="1" si="5"/>
        <v/>
      </c>
      <c r="N21" s="51" t="str">
        <f t="shared" ca="1" si="5"/>
        <v/>
      </c>
      <c r="O21" s="51" t="str">
        <f t="shared" ca="1" si="5"/>
        <v/>
      </c>
      <c r="P21" s="51" t="str">
        <f t="shared" ca="1" si="5"/>
        <v/>
      </c>
      <c r="Q21" s="51" t="str">
        <f t="shared" ca="1" si="5"/>
        <v/>
      </c>
      <c r="R21" s="51" t="str">
        <f t="shared" ca="1" si="5"/>
        <v/>
      </c>
      <c r="S21" s="51" t="str">
        <f t="shared" ca="1" si="5"/>
        <v/>
      </c>
      <c r="T21" s="51" t="str">
        <f t="shared" ca="1" si="5"/>
        <v/>
      </c>
      <c r="U21" s="51" t="str">
        <f t="shared" ca="1" si="4"/>
        <v/>
      </c>
      <c r="V21" s="51" t="str">
        <f t="shared" ca="1" si="4"/>
        <v/>
      </c>
      <c r="W21" s="51" t="str">
        <f t="shared" ca="1" si="4"/>
        <v/>
      </c>
      <c r="X21" s="51">
        <f t="shared" ca="1" si="4"/>
        <v>1</v>
      </c>
      <c r="Y21" s="51" t="str">
        <f t="shared" ca="1" si="4"/>
        <v/>
      </c>
      <c r="Z21" s="51" t="str">
        <f t="shared" ca="1" si="4"/>
        <v/>
      </c>
      <c r="AA21" s="51" t="str">
        <f t="shared" ca="1" si="4"/>
        <v/>
      </c>
      <c r="AB21" s="51" t="str">
        <f t="shared" ca="1" si="4"/>
        <v/>
      </c>
      <c r="AC21" s="51" t="str">
        <f t="shared" ca="1" si="4"/>
        <v/>
      </c>
      <c r="AD21" s="51" t="str">
        <f t="shared" ca="1" si="4"/>
        <v/>
      </c>
      <c r="AE21" s="51" t="str">
        <f t="shared" ca="1" si="4"/>
        <v/>
      </c>
      <c r="AF21" s="51" t="str">
        <f t="shared" ca="1" si="4"/>
        <v/>
      </c>
      <c r="AG21" s="51" t="str">
        <f t="shared" ca="1" si="4"/>
        <v/>
      </c>
      <c r="AH21" s="51" t="str">
        <f t="shared" ca="1" si="4"/>
        <v/>
      </c>
      <c r="AI21" s="51" t="str">
        <f t="shared" ca="1" si="4"/>
        <v/>
      </c>
      <c r="AJ21" s="51" t="str">
        <f t="shared" ca="1" si="4"/>
        <v/>
      </c>
      <c r="AK21" s="85">
        <f t="shared" ca="1" si="3"/>
        <v>1</v>
      </c>
    </row>
    <row r="22" spans="1:37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51" t="str">
        <f t="shared" ca="1" si="5"/>
        <v/>
      </c>
      <c r="H22" s="51" t="str">
        <f t="shared" ca="1" si="5"/>
        <v/>
      </c>
      <c r="I22" s="51" t="str">
        <f t="shared" ca="1" si="5"/>
        <v/>
      </c>
      <c r="J22" s="51" t="str">
        <f t="shared" ca="1" si="5"/>
        <v/>
      </c>
      <c r="K22" s="51" t="str">
        <f t="shared" ca="1" si="5"/>
        <v/>
      </c>
      <c r="L22" s="51" t="str">
        <f t="shared" ca="1" si="5"/>
        <v/>
      </c>
      <c r="M22" s="51" t="str">
        <f t="shared" ca="1" si="5"/>
        <v/>
      </c>
      <c r="N22" s="51" t="str">
        <f t="shared" ca="1" si="5"/>
        <v/>
      </c>
      <c r="O22" s="51" t="str">
        <f t="shared" ca="1" si="5"/>
        <v/>
      </c>
      <c r="P22" s="51" t="str">
        <f t="shared" ca="1" si="5"/>
        <v/>
      </c>
      <c r="Q22" s="51" t="str">
        <f t="shared" ca="1" si="5"/>
        <v/>
      </c>
      <c r="R22" s="51" t="str">
        <f t="shared" ca="1" si="5"/>
        <v/>
      </c>
      <c r="S22" s="51" t="str">
        <f t="shared" ca="1" si="5"/>
        <v/>
      </c>
      <c r="T22" s="51" t="str">
        <f t="shared" ca="1" si="5"/>
        <v/>
      </c>
      <c r="U22" s="51">
        <f t="shared" ca="1" si="4"/>
        <v>1</v>
      </c>
      <c r="V22" s="51" t="str">
        <f t="shared" ca="1" si="4"/>
        <v/>
      </c>
      <c r="W22" s="51" t="str">
        <f t="shared" ca="1" si="4"/>
        <v/>
      </c>
      <c r="X22" s="51" t="str">
        <f t="shared" ca="1" si="4"/>
        <v/>
      </c>
      <c r="Y22" s="51" t="str">
        <f t="shared" ca="1" si="4"/>
        <v/>
      </c>
      <c r="Z22" s="51" t="str">
        <f t="shared" ca="1" si="4"/>
        <v/>
      </c>
      <c r="AA22" s="51" t="str">
        <f t="shared" ca="1" si="4"/>
        <v/>
      </c>
      <c r="AB22" s="51" t="str">
        <f t="shared" ca="1" si="4"/>
        <v/>
      </c>
      <c r="AC22" s="51" t="str">
        <f t="shared" ca="1" si="4"/>
        <v/>
      </c>
      <c r="AD22" s="51" t="str">
        <f t="shared" ca="1" si="4"/>
        <v/>
      </c>
      <c r="AE22" s="51" t="str">
        <f t="shared" ca="1" si="4"/>
        <v/>
      </c>
      <c r="AF22" s="51" t="str">
        <f t="shared" ca="1" si="4"/>
        <v/>
      </c>
      <c r="AG22" s="51" t="str">
        <f t="shared" ca="1" si="4"/>
        <v/>
      </c>
      <c r="AH22" s="51" t="str">
        <f t="shared" ca="1" si="4"/>
        <v/>
      </c>
      <c r="AI22" s="51" t="str">
        <f t="shared" ca="1" si="4"/>
        <v/>
      </c>
      <c r="AJ22" s="51" t="str">
        <f t="shared" ca="1" si="4"/>
        <v/>
      </c>
      <c r="AK22" s="85">
        <f t="shared" ca="1" si="3"/>
        <v>1</v>
      </c>
    </row>
    <row r="23" spans="1:37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51" t="str">
        <f t="shared" ca="1" si="5"/>
        <v/>
      </c>
      <c r="H23" s="51" t="str">
        <f t="shared" ca="1" si="5"/>
        <v/>
      </c>
      <c r="I23" s="51" t="str">
        <f t="shared" ca="1" si="5"/>
        <v/>
      </c>
      <c r="J23" s="51" t="str">
        <f t="shared" ca="1" si="5"/>
        <v/>
      </c>
      <c r="K23" s="51" t="str">
        <f t="shared" ca="1" si="5"/>
        <v/>
      </c>
      <c r="L23" s="51" t="str">
        <f t="shared" ca="1" si="5"/>
        <v/>
      </c>
      <c r="M23" s="51" t="str">
        <f t="shared" ca="1" si="5"/>
        <v/>
      </c>
      <c r="N23" s="51" t="str">
        <f t="shared" ca="1" si="5"/>
        <v/>
      </c>
      <c r="O23" s="51" t="str">
        <f t="shared" ca="1" si="5"/>
        <v/>
      </c>
      <c r="P23" s="51" t="str">
        <f t="shared" ca="1" si="5"/>
        <v/>
      </c>
      <c r="Q23" s="51" t="str">
        <f t="shared" ca="1" si="5"/>
        <v/>
      </c>
      <c r="R23" s="51" t="str">
        <f t="shared" ca="1" si="5"/>
        <v/>
      </c>
      <c r="S23" s="51" t="str">
        <f t="shared" ca="1" si="5"/>
        <v/>
      </c>
      <c r="T23" s="51" t="str">
        <f t="shared" ca="1" si="5"/>
        <v/>
      </c>
      <c r="U23" s="51" t="str">
        <f t="shared" ca="1" si="4"/>
        <v/>
      </c>
      <c r="V23" s="51" t="str">
        <f t="shared" ca="1" si="4"/>
        <v/>
      </c>
      <c r="W23" s="51" t="str">
        <f t="shared" ca="1" si="4"/>
        <v/>
      </c>
      <c r="X23" s="51" t="str">
        <f t="shared" ca="1" si="4"/>
        <v/>
      </c>
      <c r="Y23" s="51" t="str">
        <f t="shared" ca="1" si="4"/>
        <v/>
      </c>
      <c r="Z23" s="51" t="str">
        <f t="shared" ca="1" si="4"/>
        <v/>
      </c>
      <c r="AA23" s="51" t="str">
        <f t="shared" ca="1" si="4"/>
        <v/>
      </c>
      <c r="AB23" s="51" t="str">
        <f t="shared" ca="1" si="4"/>
        <v/>
      </c>
      <c r="AC23" s="51" t="str">
        <f t="shared" ca="1" si="4"/>
        <v/>
      </c>
      <c r="AD23" s="51" t="str">
        <f t="shared" ca="1" si="4"/>
        <v/>
      </c>
      <c r="AE23" s="51" t="str">
        <f t="shared" ca="1" si="4"/>
        <v/>
      </c>
      <c r="AF23" s="51">
        <f t="shared" ca="1" si="4"/>
        <v>1</v>
      </c>
      <c r="AG23" s="51" t="str">
        <f t="shared" ca="1" si="4"/>
        <v/>
      </c>
      <c r="AH23" s="51" t="str">
        <f t="shared" ca="1" si="4"/>
        <v/>
      </c>
      <c r="AI23" s="51" t="str">
        <f t="shared" ca="1" si="4"/>
        <v/>
      </c>
      <c r="AJ23" s="51" t="str">
        <f t="shared" ca="1" si="4"/>
        <v/>
      </c>
      <c r="AK23" s="85">
        <f t="shared" ca="1" si="3"/>
        <v>1</v>
      </c>
    </row>
    <row r="24" spans="1:37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7" s="38" customFormat="1" ht="15" customHeight="1">
      <c r="A25"/>
      <c r="B25" s="133"/>
      <c r="C25" s="134"/>
      <c r="D25" s="134"/>
      <c r="E25" s="135"/>
      <c r="F25" s="44"/>
      <c r="G25" s="121">
        <v>3</v>
      </c>
      <c r="H25" s="121"/>
      <c r="I25" s="121"/>
      <c r="J25" s="121">
        <v>4</v>
      </c>
      <c r="K25" s="121"/>
      <c r="L25" s="121"/>
      <c r="M25" s="121">
        <v>5</v>
      </c>
      <c r="N25" s="121"/>
      <c r="O25" s="121"/>
      <c r="P25" s="121">
        <v>6</v>
      </c>
      <c r="Q25" s="121"/>
      <c r="R25" s="121"/>
      <c r="S25" s="121">
        <v>7</v>
      </c>
      <c r="T25" s="121"/>
      <c r="U25" s="121"/>
      <c r="V25" s="121">
        <v>8</v>
      </c>
      <c r="W25" s="121"/>
      <c r="X25" s="121"/>
      <c r="Y25" s="121">
        <v>9</v>
      </c>
      <c r="Z25" s="121"/>
      <c r="AA25" s="121"/>
      <c r="AB25" s="121">
        <v>10</v>
      </c>
      <c r="AC25" s="121"/>
      <c r="AD25" s="121"/>
      <c r="AE25" s="121">
        <v>11</v>
      </c>
      <c r="AF25" s="121"/>
      <c r="AG25" s="121"/>
      <c r="AH25" s="121">
        <v>12</v>
      </c>
      <c r="AI25" s="121"/>
      <c r="AJ25" s="121"/>
      <c r="AK25" s="81"/>
    </row>
    <row r="26" spans="1:37" s="38" customFormat="1" ht="15" customHeight="1">
      <c r="A26"/>
      <c r="B26" s="133"/>
      <c r="C26" s="134"/>
      <c r="D26" s="134"/>
      <c r="E26" s="135"/>
      <c r="F26" s="44"/>
      <c r="G26" s="75" t="s">
        <v>87</v>
      </c>
      <c r="H26" s="75" t="s">
        <v>88</v>
      </c>
      <c r="I26" s="75" t="s">
        <v>89</v>
      </c>
      <c r="J26" s="75" t="s">
        <v>87</v>
      </c>
      <c r="K26" s="75" t="s">
        <v>88</v>
      </c>
      <c r="L26" s="75" t="s">
        <v>89</v>
      </c>
      <c r="M26" s="75" t="s">
        <v>87</v>
      </c>
      <c r="N26" s="75" t="s">
        <v>88</v>
      </c>
      <c r="O26" s="75" t="s">
        <v>89</v>
      </c>
      <c r="P26" s="75" t="s">
        <v>87</v>
      </c>
      <c r="Q26" s="75" t="s">
        <v>88</v>
      </c>
      <c r="R26" s="75" t="s">
        <v>89</v>
      </c>
      <c r="S26" s="75" t="s">
        <v>87</v>
      </c>
      <c r="T26" s="75" t="s">
        <v>88</v>
      </c>
      <c r="U26" s="75" t="s">
        <v>89</v>
      </c>
      <c r="V26" s="75" t="s">
        <v>87</v>
      </c>
      <c r="W26" s="75" t="s">
        <v>88</v>
      </c>
      <c r="X26" s="75" t="s">
        <v>89</v>
      </c>
      <c r="Y26" s="75" t="s">
        <v>87</v>
      </c>
      <c r="Z26" s="75" t="s">
        <v>88</v>
      </c>
      <c r="AA26" s="75" t="s">
        <v>89</v>
      </c>
      <c r="AB26" s="75" t="s">
        <v>87</v>
      </c>
      <c r="AC26" s="75" t="s">
        <v>88</v>
      </c>
      <c r="AD26" s="75" t="s">
        <v>89</v>
      </c>
      <c r="AE26" s="75" t="s">
        <v>87</v>
      </c>
      <c r="AF26" s="75" t="s">
        <v>88</v>
      </c>
      <c r="AG26" s="75" t="s">
        <v>89</v>
      </c>
      <c r="AH26" s="75" t="s">
        <v>87</v>
      </c>
      <c r="AI26" s="75" t="s">
        <v>88</v>
      </c>
      <c r="AJ26" s="75" t="s">
        <v>89</v>
      </c>
      <c r="AK26" s="82"/>
    </row>
    <row r="27" spans="1:37" s="38" customFormat="1" ht="18.75" customHeight="1">
      <c r="A27"/>
      <c r="B27" s="127" t="s">
        <v>93</v>
      </c>
      <c r="C27" s="128"/>
      <c r="D27" s="128"/>
      <c r="E27" s="129"/>
      <c r="F27" s="44"/>
      <c r="G27" s="94">
        <f ca="1">SUM(G4:G23)</f>
        <v>2</v>
      </c>
      <c r="H27" s="94">
        <f t="shared" ref="H27:AJ27" ca="1" si="6">SUM(H4:H23)</f>
        <v>3</v>
      </c>
      <c r="I27" s="94">
        <f t="shared" ca="1" si="6"/>
        <v>4</v>
      </c>
      <c r="J27" s="94">
        <f t="shared" ca="1" si="6"/>
        <v>2</v>
      </c>
      <c r="K27" s="94">
        <f t="shared" ca="1" si="6"/>
        <v>1</v>
      </c>
      <c r="L27" s="94">
        <f t="shared" ca="1" si="6"/>
        <v>2</v>
      </c>
      <c r="M27" s="94">
        <f t="shared" ca="1" si="6"/>
        <v>2</v>
      </c>
      <c r="N27" s="94">
        <f t="shared" ca="1" si="6"/>
        <v>1</v>
      </c>
      <c r="O27" s="94">
        <f t="shared" ca="1" si="6"/>
        <v>0</v>
      </c>
      <c r="P27" s="94">
        <f t="shared" ca="1" si="6"/>
        <v>3</v>
      </c>
      <c r="Q27" s="94">
        <f t="shared" ca="1" si="6"/>
        <v>1</v>
      </c>
      <c r="R27" s="94">
        <f t="shared" ca="1" si="6"/>
        <v>1</v>
      </c>
      <c r="S27" s="94">
        <f t="shared" ca="1" si="6"/>
        <v>4</v>
      </c>
      <c r="T27" s="94">
        <f t="shared" ca="1" si="6"/>
        <v>3</v>
      </c>
      <c r="U27" s="94">
        <f t="shared" ca="1" si="6"/>
        <v>3</v>
      </c>
      <c r="V27" s="94">
        <f t="shared" ca="1" si="6"/>
        <v>3</v>
      </c>
      <c r="W27" s="94">
        <f t="shared" ca="1" si="6"/>
        <v>3</v>
      </c>
      <c r="X27" s="94">
        <f t="shared" ca="1" si="6"/>
        <v>2</v>
      </c>
      <c r="Y27" s="94">
        <f t="shared" ca="1" si="6"/>
        <v>3</v>
      </c>
      <c r="Z27" s="94">
        <f t="shared" ca="1" si="6"/>
        <v>3</v>
      </c>
      <c r="AA27" s="94">
        <f t="shared" ca="1" si="6"/>
        <v>3</v>
      </c>
      <c r="AB27" s="94">
        <f t="shared" ca="1" si="6"/>
        <v>3</v>
      </c>
      <c r="AC27" s="94">
        <f t="shared" ca="1" si="6"/>
        <v>3</v>
      </c>
      <c r="AD27" s="94">
        <f t="shared" ca="1" si="6"/>
        <v>4</v>
      </c>
      <c r="AE27" s="94">
        <f t="shared" ca="1" si="6"/>
        <v>4</v>
      </c>
      <c r="AF27" s="94">
        <f t="shared" ca="1" si="6"/>
        <v>4</v>
      </c>
      <c r="AG27" s="94">
        <f t="shared" ca="1" si="6"/>
        <v>2</v>
      </c>
      <c r="AH27" s="94">
        <f t="shared" ca="1" si="6"/>
        <v>4</v>
      </c>
      <c r="AI27" s="94">
        <f t="shared" ca="1" si="6"/>
        <v>5</v>
      </c>
      <c r="AJ27" s="94">
        <f t="shared" ca="1" si="6"/>
        <v>2</v>
      </c>
      <c r="AK27" s="95"/>
    </row>
    <row r="28" spans="1:37" s="38" customFormat="1" ht="18.75" customHeight="1">
      <c r="A28"/>
      <c r="B28" s="130"/>
      <c r="C28" s="131"/>
      <c r="D28" s="131"/>
      <c r="E28" s="132"/>
      <c r="F28" s="44"/>
      <c r="G28" s="139">
        <f ca="1">G27+H27+I27</f>
        <v>9</v>
      </c>
      <c r="H28" s="139"/>
      <c r="I28" s="139"/>
      <c r="J28" s="139">
        <f t="shared" ref="J28" ca="1" si="7">J27+K27+L27</f>
        <v>5</v>
      </c>
      <c r="K28" s="139"/>
      <c r="L28" s="139"/>
      <c r="M28" s="139">
        <f t="shared" ref="M28" ca="1" si="8">M27+N27+O27</f>
        <v>3</v>
      </c>
      <c r="N28" s="139"/>
      <c r="O28" s="139"/>
      <c r="P28" s="139">
        <f t="shared" ref="P28" ca="1" si="9">P27+Q27+R27</f>
        <v>5</v>
      </c>
      <c r="Q28" s="139"/>
      <c r="R28" s="139"/>
      <c r="S28" s="139">
        <f t="shared" ref="S28" ca="1" si="10">S27+T27+U27</f>
        <v>10</v>
      </c>
      <c r="T28" s="139"/>
      <c r="U28" s="139"/>
      <c r="V28" s="139">
        <f t="shared" ref="V28" ca="1" si="11">V27+W27+X27</f>
        <v>8</v>
      </c>
      <c r="W28" s="139"/>
      <c r="X28" s="139"/>
      <c r="Y28" s="139">
        <f t="shared" ref="Y28" ca="1" si="12">Y27+Z27+AA27</f>
        <v>9</v>
      </c>
      <c r="Z28" s="139"/>
      <c r="AA28" s="139"/>
      <c r="AB28" s="139">
        <f t="shared" ref="AB28" ca="1" si="13">AB27+AC27+AD27</f>
        <v>10</v>
      </c>
      <c r="AC28" s="139"/>
      <c r="AD28" s="139"/>
      <c r="AE28" s="139">
        <f t="shared" ref="AE28" ca="1" si="14">AE27+AF27+AG27</f>
        <v>10</v>
      </c>
      <c r="AF28" s="139"/>
      <c r="AG28" s="139"/>
      <c r="AH28" s="139">
        <f t="shared" ref="AH28" ca="1" si="15">AH27+AI27+AJ27</f>
        <v>11</v>
      </c>
      <c r="AI28" s="139"/>
      <c r="AJ28" s="139"/>
      <c r="AK28" s="95"/>
    </row>
    <row r="29" spans="1:37" ht="18.75" customHeight="1">
      <c r="B29" s="127" t="s">
        <v>94</v>
      </c>
      <c r="C29" s="128"/>
      <c r="D29" s="128"/>
      <c r="E29" s="129"/>
      <c r="F29" s="44"/>
      <c r="G29" s="91">
        <f ca="1">SUMPRODUCT(G4:G23,$AK4:$AK23)</f>
        <v>0.10263157894736842</v>
      </c>
      <c r="H29" s="91">
        <f t="shared" ref="H29:AJ29" ca="1" si="16">SUMPRODUCT(H4:H23,$AK4:$AK23)</f>
        <v>0.43596491228070172</v>
      </c>
      <c r="I29" s="91">
        <f t="shared" ca="1" si="16"/>
        <v>2.3859649122807016</v>
      </c>
      <c r="J29" s="91">
        <f t="shared" ca="1" si="16"/>
        <v>0.10263157894736842</v>
      </c>
      <c r="K29" s="91">
        <f t="shared" ca="1" si="16"/>
        <v>0.05</v>
      </c>
      <c r="L29" s="91">
        <f t="shared" ca="1" si="16"/>
        <v>0.83333333333333326</v>
      </c>
      <c r="M29" s="91">
        <f t="shared" ca="1" si="16"/>
        <v>0.10263157894736842</v>
      </c>
      <c r="N29" s="91">
        <f t="shared" ca="1" si="16"/>
        <v>0.05</v>
      </c>
      <c r="O29" s="91">
        <f t="shared" ca="1" si="16"/>
        <v>0</v>
      </c>
      <c r="P29" s="91">
        <f t="shared" ca="1" si="16"/>
        <v>0.60263157894736841</v>
      </c>
      <c r="Q29" s="91">
        <f t="shared" ca="1" si="16"/>
        <v>0.05</v>
      </c>
      <c r="R29" s="91">
        <f t="shared" ca="1" si="16"/>
        <v>5.2631578947368418E-2</v>
      </c>
      <c r="S29" s="91">
        <f t="shared" ca="1" si="16"/>
        <v>1.1552631578947368</v>
      </c>
      <c r="T29" s="91">
        <f t="shared" ca="1" si="16"/>
        <v>0.15526315789473683</v>
      </c>
      <c r="U29" s="91">
        <f t="shared" ca="1" si="16"/>
        <v>1.1052631578947367</v>
      </c>
      <c r="V29" s="91">
        <f t="shared" ca="1" si="16"/>
        <v>0.15526315789473683</v>
      </c>
      <c r="W29" s="91">
        <f t="shared" ca="1" si="16"/>
        <v>0.15526315789473683</v>
      </c>
      <c r="X29" s="91">
        <f t="shared" ca="1" si="16"/>
        <v>1.0526315789473684</v>
      </c>
      <c r="Y29" s="91">
        <f t="shared" ca="1" si="16"/>
        <v>0.15526315789473683</v>
      </c>
      <c r="Z29" s="91">
        <f t="shared" ca="1" si="16"/>
        <v>0.15526315789473683</v>
      </c>
      <c r="AA29" s="91">
        <f t="shared" ca="1" si="16"/>
        <v>2.0526315789473681</v>
      </c>
      <c r="AB29" s="91">
        <f t="shared" ca="1" si="16"/>
        <v>0.15526315789473683</v>
      </c>
      <c r="AC29" s="91">
        <f t="shared" ca="1" si="16"/>
        <v>0.15526315789473683</v>
      </c>
      <c r="AD29" s="91">
        <f t="shared" ca="1" si="16"/>
        <v>2.5526315789473681</v>
      </c>
      <c r="AE29" s="91">
        <f t="shared" ca="1" si="16"/>
        <v>0.65526315789473677</v>
      </c>
      <c r="AF29" s="91">
        <f t="shared" ca="1" si="16"/>
        <v>1.1552631578947368</v>
      </c>
      <c r="AG29" s="91">
        <f t="shared" ca="1" si="16"/>
        <v>0.55263157894736836</v>
      </c>
      <c r="AH29" s="91">
        <f t="shared" ca="1" si="16"/>
        <v>0.65526315789473677</v>
      </c>
      <c r="AI29" s="91">
        <f t="shared" ca="1" si="16"/>
        <v>2.155263157894737</v>
      </c>
      <c r="AJ29" s="91">
        <f t="shared" ca="1" si="16"/>
        <v>1.0526315789473684</v>
      </c>
    </row>
    <row r="30" spans="1:37" ht="18.75" customHeight="1">
      <c r="B30" s="130"/>
      <c r="C30" s="131"/>
      <c r="D30" s="131"/>
      <c r="E30" s="132"/>
      <c r="F30" s="44"/>
      <c r="G30" s="126">
        <f ca="1">SUM(G29:I29)</f>
        <v>2.9245614035087719</v>
      </c>
      <c r="H30" s="126"/>
      <c r="I30" s="126"/>
      <c r="J30" s="126">
        <f t="shared" ref="J30" ca="1" si="17">SUM(J29:L29)</f>
        <v>0.98596491228070171</v>
      </c>
      <c r="K30" s="126"/>
      <c r="L30" s="126"/>
      <c r="M30" s="126">
        <f t="shared" ref="M30" ca="1" si="18">SUM(M29:O29)</f>
        <v>0.15263157894736842</v>
      </c>
      <c r="N30" s="126"/>
      <c r="O30" s="126"/>
      <c r="P30" s="126">
        <f t="shared" ref="P30" ca="1" si="19">SUM(P29:R29)</f>
        <v>0.70526315789473681</v>
      </c>
      <c r="Q30" s="126"/>
      <c r="R30" s="126"/>
      <c r="S30" s="126">
        <f t="shared" ref="S30" ca="1" si="20">SUM(S29:U29)</f>
        <v>2.4157894736842103</v>
      </c>
      <c r="T30" s="126"/>
      <c r="U30" s="126"/>
      <c r="V30" s="126">
        <f t="shared" ref="V30" ca="1" si="21">SUM(V29:X29)</f>
        <v>1.3631578947368421</v>
      </c>
      <c r="W30" s="126"/>
      <c r="X30" s="126"/>
      <c r="Y30" s="126">
        <f t="shared" ref="Y30" ca="1" si="22">SUM(Y29:AA29)</f>
        <v>2.3631578947368417</v>
      </c>
      <c r="Z30" s="126"/>
      <c r="AA30" s="126"/>
      <c r="AB30" s="126">
        <f t="shared" ref="AB30" ca="1" si="23">SUM(AB29:AD29)</f>
        <v>2.8631578947368417</v>
      </c>
      <c r="AC30" s="126"/>
      <c r="AD30" s="126"/>
      <c r="AE30" s="126">
        <f t="shared" ref="AE30" ca="1" si="24">SUM(AE29:AG29)</f>
        <v>2.3631578947368421</v>
      </c>
      <c r="AF30" s="126"/>
      <c r="AG30" s="126"/>
      <c r="AH30" s="126">
        <f t="shared" ref="AH30" ca="1" si="25">SUM(AH29:AJ29)</f>
        <v>3.8631578947368421</v>
      </c>
      <c r="AI30" s="126"/>
      <c r="AJ30" s="126"/>
    </row>
    <row r="33" spans="1:37">
      <c r="B33" s="122"/>
      <c r="C33" s="124" t="s">
        <v>74</v>
      </c>
      <c r="D33" s="124" t="s">
        <v>75</v>
      </c>
      <c r="E33" s="124" t="s">
        <v>76</v>
      </c>
      <c r="F33" s="122"/>
      <c r="G33" s="121">
        <v>3</v>
      </c>
      <c r="H33" s="121"/>
      <c r="I33" s="121"/>
      <c r="J33" s="121">
        <v>4</v>
      </c>
      <c r="K33" s="121"/>
      <c r="L33" s="121"/>
      <c r="M33" s="121">
        <v>5</v>
      </c>
      <c r="N33" s="121"/>
      <c r="O33" s="121"/>
      <c r="P33" s="121">
        <v>6</v>
      </c>
      <c r="Q33" s="121"/>
      <c r="R33" s="121"/>
      <c r="S33" s="121">
        <v>7</v>
      </c>
      <c r="T33" s="121"/>
      <c r="U33" s="121"/>
      <c r="V33" s="121">
        <v>8</v>
      </c>
      <c r="W33" s="121"/>
      <c r="X33" s="121"/>
      <c r="Y33" s="121">
        <v>9</v>
      </c>
      <c r="Z33" s="121"/>
      <c r="AA33" s="121"/>
      <c r="AB33" s="121">
        <v>10</v>
      </c>
      <c r="AC33" s="121"/>
      <c r="AD33" s="121"/>
      <c r="AE33" s="121">
        <v>11</v>
      </c>
      <c r="AF33" s="121"/>
      <c r="AG33" s="121"/>
      <c r="AH33" s="121">
        <v>12</v>
      </c>
      <c r="AI33" s="121"/>
      <c r="AJ33" s="121"/>
    </row>
    <row r="34" spans="1:37">
      <c r="B34" s="123"/>
      <c r="C34" s="125"/>
      <c r="D34" s="125"/>
      <c r="E34" s="125"/>
      <c r="F34" s="123"/>
      <c r="G34" s="75" t="s">
        <v>87</v>
      </c>
      <c r="H34" s="75" t="s">
        <v>88</v>
      </c>
      <c r="I34" s="75" t="s">
        <v>89</v>
      </c>
      <c r="J34" s="75" t="s">
        <v>87</v>
      </c>
      <c r="K34" s="75" t="s">
        <v>88</v>
      </c>
      <c r="L34" s="75" t="s">
        <v>89</v>
      </c>
      <c r="M34" s="75" t="s">
        <v>87</v>
      </c>
      <c r="N34" s="75" t="s">
        <v>88</v>
      </c>
      <c r="O34" s="75" t="s">
        <v>89</v>
      </c>
      <c r="P34" s="75" t="s">
        <v>87</v>
      </c>
      <c r="Q34" s="75" t="s">
        <v>88</v>
      </c>
      <c r="R34" s="75" t="s">
        <v>89</v>
      </c>
      <c r="S34" s="75" t="s">
        <v>87</v>
      </c>
      <c r="T34" s="75" t="s">
        <v>88</v>
      </c>
      <c r="U34" s="75" t="s">
        <v>89</v>
      </c>
      <c r="V34" s="75" t="s">
        <v>87</v>
      </c>
      <c r="W34" s="75" t="s">
        <v>88</v>
      </c>
      <c r="X34" s="75" t="s">
        <v>89</v>
      </c>
      <c r="Y34" s="75" t="s">
        <v>87</v>
      </c>
      <c r="Z34" s="75" t="s">
        <v>88</v>
      </c>
      <c r="AA34" s="75" t="s">
        <v>89</v>
      </c>
      <c r="AB34" s="75" t="s">
        <v>87</v>
      </c>
      <c r="AC34" s="75" t="s">
        <v>88</v>
      </c>
      <c r="AD34" s="75" t="s">
        <v>89</v>
      </c>
      <c r="AE34" s="75" t="s">
        <v>87</v>
      </c>
      <c r="AF34" s="75" t="s">
        <v>88</v>
      </c>
      <c r="AG34" s="75" t="s">
        <v>89</v>
      </c>
      <c r="AH34" s="75" t="s">
        <v>87</v>
      </c>
      <c r="AI34" s="75" t="s">
        <v>88</v>
      </c>
      <c r="AJ34" s="75" t="s">
        <v>89</v>
      </c>
    </row>
    <row r="35" spans="1:37" s="38" customFormat="1" ht="18.75" customHeight="1">
      <c r="A35"/>
      <c r="B35" s="42" t="s">
        <v>13</v>
      </c>
      <c r="C35" s="53">
        <v>27</v>
      </c>
      <c r="D35" s="53">
        <v>111</v>
      </c>
      <c r="E35" s="54">
        <f t="shared" ref="E35:E54" si="26">D35/C35</f>
        <v>4.1111111111111107</v>
      </c>
      <c r="F35" s="46"/>
      <c r="G35" s="100">
        <f ca="1">INDIRECT("'"&amp;$AO$4&amp;"'!Z"&amp;ROUNDDOWN((COLUMN()-7)/3,0)+7&amp;"S"&amp;(ROW()-34)*3+MOD(COLUMN()-1,3),FALSE)/MAX(INDIRECT("'"&amp;$AO$4&amp;"'!Z7S"&amp;(ROW()-34)*3&amp;":Z16S"&amp;(ROW()-34)*3+2,FALSE))</f>
        <v>1</v>
      </c>
      <c r="H35" s="100">
        <f t="shared" ref="H35:AJ43" ca="1" si="27">INDIRECT("'"&amp;$AO$4&amp;"'!Z"&amp;ROUNDDOWN((COLUMN()-7)/3,0)+7&amp;"S"&amp;(ROW()-34)*3+MOD(COLUMN()-1,3),FALSE)/MAX(INDIRECT("'"&amp;$AO$4&amp;"'!Z7S"&amp;(ROW()-34)*3&amp;":Z16S"&amp;(ROW()-34)*3+2,FALSE))</f>
        <v>1</v>
      </c>
      <c r="I35" s="100">
        <f t="shared" ca="1" si="27"/>
        <v>1</v>
      </c>
      <c r="J35" s="100">
        <f t="shared" ca="1" si="27"/>
        <v>1</v>
      </c>
      <c r="K35" s="100">
        <f t="shared" ca="1" si="27"/>
        <v>0.94117647058823528</v>
      </c>
      <c r="L35" s="100">
        <f t="shared" ca="1" si="27"/>
        <v>0.94117647058823528</v>
      </c>
      <c r="M35" s="100">
        <f t="shared" ca="1" si="27"/>
        <v>1</v>
      </c>
      <c r="N35" s="100">
        <f t="shared" ca="1" si="27"/>
        <v>0.94117647058823528</v>
      </c>
      <c r="O35" s="100">
        <f t="shared" ca="1" si="27"/>
        <v>0.94117647058823528</v>
      </c>
      <c r="P35" s="100">
        <f t="shared" ca="1" si="27"/>
        <v>1</v>
      </c>
      <c r="Q35" s="100">
        <f t="shared" ca="1" si="27"/>
        <v>0.94117647058823528</v>
      </c>
      <c r="R35" s="100">
        <f t="shared" ca="1" si="27"/>
        <v>0.94117647058823528</v>
      </c>
      <c r="S35" s="100">
        <f t="shared" ca="1" si="27"/>
        <v>1</v>
      </c>
      <c r="T35" s="100">
        <f t="shared" ca="1" si="27"/>
        <v>1</v>
      </c>
      <c r="U35" s="100">
        <f t="shared" ca="1" si="27"/>
        <v>1</v>
      </c>
      <c r="V35" s="100">
        <f t="shared" ca="1" si="27"/>
        <v>1</v>
      </c>
      <c r="W35" s="100">
        <f t="shared" ca="1" si="27"/>
        <v>1</v>
      </c>
      <c r="X35" s="100">
        <f t="shared" ca="1" si="27"/>
        <v>0.94117647058823528</v>
      </c>
      <c r="Y35" s="100">
        <f t="shared" ca="1" si="27"/>
        <v>1</v>
      </c>
      <c r="Z35" s="100">
        <f t="shared" ca="1" si="27"/>
        <v>1</v>
      </c>
      <c r="AA35" s="100">
        <f t="shared" ca="1" si="27"/>
        <v>0.94117647058823528</v>
      </c>
      <c r="AB35" s="100">
        <f t="shared" ca="1" si="27"/>
        <v>1</v>
      </c>
      <c r="AC35" s="100">
        <f t="shared" ca="1" si="27"/>
        <v>1</v>
      </c>
      <c r="AD35" s="100">
        <f t="shared" ca="1" si="27"/>
        <v>0.88235294117647056</v>
      </c>
      <c r="AE35" s="100">
        <f t="shared" ca="1" si="27"/>
        <v>1</v>
      </c>
      <c r="AF35" s="100">
        <f t="shared" ca="1" si="27"/>
        <v>1</v>
      </c>
      <c r="AG35" s="100">
        <f t="shared" ca="1" si="27"/>
        <v>0.94117647058823528</v>
      </c>
      <c r="AH35" s="100">
        <f t="shared" ca="1" si="27"/>
        <v>1</v>
      </c>
      <c r="AI35" s="100">
        <f t="shared" ca="1" si="27"/>
        <v>1</v>
      </c>
      <c r="AJ35" s="100">
        <f t="shared" ca="1" si="27"/>
        <v>0.94117647058823528</v>
      </c>
      <c r="AK35" s="85"/>
    </row>
    <row r="36" spans="1:37" s="38" customFormat="1" ht="18.75" customHeight="1">
      <c r="A36"/>
      <c r="B36" s="42" t="s">
        <v>14</v>
      </c>
      <c r="C36" s="53">
        <v>34</v>
      </c>
      <c r="D36" s="53">
        <v>78</v>
      </c>
      <c r="E36" s="54">
        <f t="shared" si="26"/>
        <v>2.2941176470588234</v>
      </c>
      <c r="F36" s="46"/>
      <c r="G36" s="100">
        <f t="shared" ref="G36:V44" ca="1" si="28">INDIRECT("'"&amp;$AO$4&amp;"'!Z"&amp;ROUNDDOWN((COLUMN()-7)/3,0)+7&amp;"S"&amp;(ROW()-34)*3+MOD(COLUMN()-1,3),FALSE)/MAX(INDIRECT("'"&amp;$AO$4&amp;"'!Z7S"&amp;(ROW()-34)*3&amp;":Z16S"&amp;(ROW()-34)*3+2,FALSE))</f>
        <v>0.93478260869565222</v>
      </c>
      <c r="H36" s="100">
        <f t="shared" ca="1" si="27"/>
        <v>1</v>
      </c>
      <c r="I36" s="100">
        <f t="shared" ca="1" si="27"/>
        <v>1</v>
      </c>
      <c r="J36" s="100">
        <f t="shared" ca="1" si="27"/>
        <v>0.95652173913043481</v>
      </c>
      <c r="K36" s="100">
        <f t="shared" ca="1" si="27"/>
        <v>0.93478260869565222</v>
      </c>
      <c r="L36" s="100">
        <f t="shared" ca="1" si="27"/>
        <v>1</v>
      </c>
      <c r="M36" s="100">
        <f t="shared" ca="1" si="27"/>
        <v>0.93478260869565222</v>
      </c>
      <c r="N36" s="100">
        <f t="shared" ca="1" si="27"/>
        <v>0.93478260869565222</v>
      </c>
      <c r="O36" s="100">
        <f t="shared" ca="1" si="27"/>
        <v>0.95652173913043481</v>
      </c>
      <c r="P36" s="100">
        <f t="shared" ca="1" si="27"/>
        <v>0.91304347826086951</v>
      </c>
      <c r="Q36" s="100">
        <f t="shared" ca="1" si="27"/>
        <v>0.91304347826086951</v>
      </c>
      <c r="R36" s="100">
        <f t="shared" ca="1" si="27"/>
        <v>0.91304347826086951</v>
      </c>
      <c r="S36" s="100">
        <f t="shared" ca="1" si="27"/>
        <v>0.86956521739130432</v>
      </c>
      <c r="T36" s="100">
        <f t="shared" ca="1" si="27"/>
        <v>0.89130434782608692</v>
      </c>
      <c r="U36" s="100">
        <f t="shared" ca="1" si="27"/>
        <v>0.93478260869565222</v>
      </c>
      <c r="V36" s="100">
        <f t="shared" ca="1" si="27"/>
        <v>0.89130434782608692</v>
      </c>
      <c r="W36" s="100">
        <f t="shared" ca="1" si="27"/>
        <v>0.89130434782608692</v>
      </c>
      <c r="X36" s="100">
        <f t="shared" ca="1" si="27"/>
        <v>0.91304347826086951</v>
      </c>
      <c r="Y36" s="100">
        <f t="shared" ca="1" si="27"/>
        <v>0.89130434782608692</v>
      </c>
      <c r="Z36" s="100">
        <f t="shared" ca="1" si="27"/>
        <v>0.86956521739130432</v>
      </c>
      <c r="AA36" s="100">
        <f t="shared" ca="1" si="27"/>
        <v>0.89130434782608692</v>
      </c>
      <c r="AB36" s="100">
        <f t="shared" ca="1" si="27"/>
        <v>0.89130434782608692</v>
      </c>
      <c r="AC36" s="100">
        <f t="shared" ca="1" si="27"/>
        <v>0.86956521739130432</v>
      </c>
      <c r="AD36" s="100">
        <f t="shared" ca="1" si="27"/>
        <v>0.89130434782608692</v>
      </c>
      <c r="AE36" s="100">
        <f t="shared" ca="1" si="27"/>
        <v>0.84782608695652173</v>
      </c>
      <c r="AF36" s="100">
        <f t="shared" ca="1" si="27"/>
        <v>0.89130434782608692</v>
      </c>
      <c r="AG36" s="100">
        <f t="shared" ca="1" si="27"/>
        <v>0.86956521739130432</v>
      </c>
      <c r="AH36" s="100">
        <f t="shared" ca="1" si="27"/>
        <v>0.91304347826086951</v>
      </c>
      <c r="AI36" s="100">
        <f t="shared" ca="1" si="27"/>
        <v>0.89130434782608692</v>
      </c>
      <c r="AJ36" s="100">
        <f t="shared" ca="1" si="27"/>
        <v>0.86956521739130432</v>
      </c>
      <c r="AK36" s="85"/>
    </row>
    <row r="37" spans="1:37" s="38" customFormat="1" ht="18.75" customHeight="1">
      <c r="A37"/>
      <c r="B37" s="42" t="s">
        <v>15</v>
      </c>
      <c r="C37" s="53">
        <v>49</v>
      </c>
      <c r="D37" s="53">
        <v>107</v>
      </c>
      <c r="E37" s="54">
        <f t="shared" si="26"/>
        <v>2.1836734693877551</v>
      </c>
      <c r="F37" s="46"/>
      <c r="G37" s="100">
        <f t="shared" ca="1" si="28"/>
        <v>1</v>
      </c>
      <c r="H37" s="100">
        <f t="shared" ca="1" si="27"/>
        <v>1</v>
      </c>
      <c r="I37" s="100">
        <f t="shared" ca="1" si="27"/>
        <v>0.98076923076923073</v>
      </c>
      <c r="J37" s="100">
        <f t="shared" ca="1" si="27"/>
        <v>1</v>
      </c>
      <c r="K37" s="100">
        <f t="shared" ca="1" si="27"/>
        <v>1</v>
      </c>
      <c r="L37" s="100">
        <f t="shared" ca="1" si="27"/>
        <v>0.98076923076923073</v>
      </c>
      <c r="M37" s="100">
        <f t="shared" ca="1" si="27"/>
        <v>1</v>
      </c>
      <c r="N37" s="100">
        <f t="shared" ca="1" si="27"/>
        <v>1</v>
      </c>
      <c r="O37" s="100">
        <f t="shared" ca="1" si="27"/>
        <v>0.98076923076923073</v>
      </c>
      <c r="P37" s="100">
        <f t="shared" ca="1" si="27"/>
        <v>1</v>
      </c>
      <c r="Q37" s="100">
        <f t="shared" ca="1" si="27"/>
        <v>1</v>
      </c>
      <c r="R37" s="100">
        <f t="shared" ca="1" si="27"/>
        <v>0.98076923076923073</v>
      </c>
      <c r="S37" s="100">
        <f t="shared" ca="1" si="27"/>
        <v>1</v>
      </c>
      <c r="T37" s="100">
        <f t="shared" ca="1" si="27"/>
        <v>1</v>
      </c>
      <c r="U37" s="100">
        <f t="shared" ca="1" si="27"/>
        <v>0.98076923076923073</v>
      </c>
      <c r="V37" s="100">
        <f t="shared" ca="1" si="27"/>
        <v>1</v>
      </c>
      <c r="W37" s="100">
        <f t="shared" ca="1" si="27"/>
        <v>1</v>
      </c>
      <c r="X37" s="100">
        <f t="shared" ca="1" si="27"/>
        <v>0.98076923076923073</v>
      </c>
      <c r="Y37" s="100">
        <f t="shared" ca="1" si="27"/>
        <v>1</v>
      </c>
      <c r="Z37" s="100">
        <f t="shared" ca="1" si="27"/>
        <v>1</v>
      </c>
      <c r="AA37" s="100">
        <f t="shared" ca="1" si="27"/>
        <v>0.98076923076923073</v>
      </c>
      <c r="AB37" s="100">
        <f t="shared" ca="1" si="27"/>
        <v>1</v>
      </c>
      <c r="AC37" s="100">
        <f t="shared" ca="1" si="27"/>
        <v>1</v>
      </c>
      <c r="AD37" s="100">
        <f t="shared" ca="1" si="27"/>
        <v>0.98076923076923073</v>
      </c>
      <c r="AE37" s="100">
        <f t="shared" ca="1" si="27"/>
        <v>1</v>
      </c>
      <c r="AF37" s="100">
        <f t="shared" ca="1" si="27"/>
        <v>1</v>
      </c>
      <c r="AG37" s="100">
        <f t="shared" ca="1" si="27"/>
        <v>0.98076923076923073</v>
      </c>
      <c r="AH37" s="100">
        <f t="shared" ca="1" si="27"/>
        <v>1</v>
      </c>
      <c r="AI37" s="100">
        <f t="shared" ca="1" si="27"/>
        <v>1</v>
      </c>
      <c r="AJ37" s="100">
        <f t="shared" ca="1" si="27"/>
        <v>0.98076923076923073</v>
      </c>
      <c r="AK37" s="85"/>
    </row>
    <row r="38" spans="1:37" s="38" customFormat="1" ht="18.75" customHeight="1">
      <c r="A38"/>
      <c r="B38" s="42" t="s">
        <v>16</v>
      </c>
      <c r="C38" s="53">
        <v>62</v>
      </c>
      <c r="D38" s="53">
        <v>159</v>
      </c>
      <c r="E38" s="54">
        <f t="shared" si="26"/>
        <v>2.564516129032258</v>
      </c>
      <c r="F38" s="46"/>
      <c r="G38" s="100">
        <f t="shared" ca="1" si="28"/>
        <v>0.9550561797752809</v>
      </c>
      <c r="H38" s="100">
        <f t="shared" ca="1" si="27"/>
        <v>0.9438202247191011</v>
      </c>
      <c r="I38" s="100">
        <f t="shared" ca="1" si="27"/>
        <v>1</v>
      </c>
      <c r="J38" s="100">
        <f t="shared" ca="1" si="27"/>
        <v>0.9438202247191011</v>
      </c>
      <c r="K38" s="100">
        <f t="shared" ca="1" si="27"/>
        <v>0.9438202247191011</v>
      </c>
      <c r="L38" s="100">
        <f t="shared" ca="1" si="27"/>
        <v>0.9550561797752809</v>
      </c>
      <c r="M38" s="100">
        <f t="shared" ca="1" si="27"/>
        <v>0.9550561797752809</v>
      </c>
      <c r="N38" s="100">
        <f t="shared" ca="1" si="27"/>
        <v>0.9438202247191011</v>
      </c>
      <c r="O38" s="100">
        <f t="shared" ca="1" si="27"/>
        <v>0.9438202247191011</v>
      </c>
      <c r="P38" s="100">
        <f t="shared" ca="1" si="27"/>
        <v>0.93258426966292129</v>
      </c>
      <c r="Q38" s="100">
        <f t="shared" ca="1" si="27"/>
        <v>0.93258426966292129</v>
      </c>
      <c r="R38" s="100">
        <f t="shared" ca="1" si="27"/>
        <v>0.9662921348314607</v>
      </c>
      <c r="S38" s="100">
        <f t="shared" ca="1" si="27"/>
        <v>0.9213483146067416</v>
      </c>
      <c r="T38" s="100">
        <f t="shared" ca="1" si="27"/>
        <v>0.9213483146067416</v>
      </c>
      <c r="U38" s="100">
        <f t="shared" ca="1" si="27"/>
        <v>0.9662921348314607</v>
      </c>
      <c r="V38" s="100">
        <f t="shared" ca="1" si="27"/>
        <v>0.9438202247191011</v>
      </c>
      <c r="W38" s="100">
        <f t="shared" ca="1" si="27"/>
        <v>0.9438202247191011</v>
      </c>
      <c r="X38" s="100">
        <f t="shared" ca="1" si="27"/>
        <v>0.9662921348314607</v>
      </c>
      <c r="Y38" s="100">
        <f t="shared" ca="1" si="27"/>
        <v>0.9101123595505618</v>
      </c>
      <c r="Z38" s="100">
        <f t="shared" ca="1" si="27"/>
        <v>0.9213483146067416</v>
      </c>
      <c r="AA38" s="100">
        <f t="shared" ca="1" si="27"/>
        <v>0.93258426966292129</v>
      </c>
      <c r="AB38" s="100">
        <f t="shared" ca="1" si="27"/>
        <v>0.898876404494382</v>
      </c>
      <c r="AC38" s="100">
        <f t="shared" ca="1" si="27"/>
        <v>0.93258426966292129</v>
      </c>
      <c r="AD38" s="100">
        <f t="shared" ca="1" si="27"/>
        <v>0.9213483146067416</v>
      </c>
      <c r="AE38" s="100">
        <f t="shared" ca="1" si="27"/>
        <v>0.9213483146067416</v>
      </c>
      <c r="AF38" s="100">
        <f t="shared" ca="1" si="27"/>
        <v>0.9550561797752809</v>
      </c>
      <c r="AG38" s="100">
        <f t="shared" ca="1" si="27"/>
        <v>0.9438202247191011</v>
      </c>
      <c r="AH38" s="100">
        <f t="shared" ca="1" si="27"/>
        <v>0.9101123595505618</v>
      </c>
      <c r="AI38" s="100">
        <f t="shared" ca="1" si="27"/>
        <v>0.9101123595505618</v>
      </c>
      <c r="AJ38" s="100">
        <f t="shared" ca="1" si="27"/>
        <v>0.9438202247191011</v>
      </c>
      <c r="AK38" s="85"/>
    </row>
    <row r="39" spans="1:37" s="38" customFormat="1" ht="18.75" customHeight="1">
      <c r="A39"/>
      <c r="B39" s="42" t="s">
        <v>17</v>
      </c>
      <c r="C39" s="53">
        <v>86</v>
      </c>
      <c r="D39" s="53">
        <v>124</v>
      </c>
      <c r="E39" s="54">
        <f t="shared" si="26"/>
        <v>1.441860465116279</v>
      </c>
      <c r="F39" s="46"/>
      <c r="G39" s="100">
        <f t="shared" ca="1" si="28"/>
        <v>0.96923076923076923</v>
      </c>
      <c r="H39" s="100">
        <f t="shared" ca="1" si="27"/>
        <v>0.9538461538461539</v>
      </c>
      <c r="I39" s="100">
        <f t="shared" ca="1" si="27"/>
        <v>0.93846153846153846</v>
      </c>
      <c r="J39" s="100">
        <f t="shared" ca="1" si="27"/>
        <v>0.96923076923076923</v>
      </c>
      <c r="K39" s="100">
        <f t="shared" ca="1" si="27"/>
        <v>0.96923076923076923</v>
      </c>
      <c r="L39" s="100">
        <f t="shared" ca="1" si="27"/>
        <v>0.98461538461538467</v>
      </c>
      <c r="M39" s="100">
        <f t="shared" ca="1" si="27"/>
        <v>0.98461538461538467</v>
      </c>
      <c r="N39" s="100">
        <f t="shared" ca="1" si="27"/>
        <v>0.98461538461538467</v>
      </c>
      <c r="O39" s="100">
        <f t="shared" ca="1" si="27"/>
        <v>0.98461538461538467</v>
      </c>
      <c r="P39" s="100">
        <f t="shared" ca="1" si="27"/>
        <v>0.98461538461538467</v>
      </c>
      <c r="Q39" s="100">
        <f t="shared" ca="1" si="27"/>
        <v>0.98461538461538467</v>
      </c>
      <c r="R39" s="100">
        <f t="shared" ca="1" si="27"/>
        <v>1</v>
      </c>
      <c r="S39" s="100">
        <f t="shared" ca="1" si="27"/>
        <v>1</v>
      </c>
      <c r="T39" s="100">
        <f t="shared" ca="1" si="27"/>
        <v>1</v>
      </c>
      <c r="U39" s="100">
        <f t="shared" ca="1" si="27"/>
        <v>1</v>
      </c>
      <c r="V39" s="100">
        <f t="shared" ca="1" si="27"/>
        <v>1</v>
      </c>
      <c r="W39" s="100">
        <f t="shared" ca="1" si="27"/>
        <v>1</v>
      </c>
      <c r="X39" s="100">
        <f t="shared" ca="1" si="27"/>
        <v>1</v>
      </c>
      <c r="Y39" s="100">
        <f t="shared" ca="1" si="27"/>
        <v>1</v>
      </c>
      <c r="Z39" s="100">
        <f t="shared" ca="1" si="27"/>
        <v>1</v>
      </c>
      <c r="AA39" s="100">
        <f t="shared" ca="1" si="27"/>
        <v>1</v>
      </c>
      <c r="AB39" s="100">
        <f t="shared" ca="1" si="27"/>
        <v>1</v>
      </c>
      <c r="AC39" s="100">
        <f t="shared" ca="1" si="27"/>
        <v>1</v>
      </c>
      <c r="AD39" s="100">
        <f t="shared" ca="1" si="27"/>
        <v>1</v>
      </c>
      <c r="AE39" s="100">
        <f t="shared" ca="1" si="27"/>
        <v>1</v>
      </c>
      <c r="AF39" s="100">
        <f t="shared" ca="1" si="27"/>
        <v>1</v>
      </c>
      <c r="AG39" s="100">
        <f t="shared" ca="1" si="27"/>
        <v>1</v>
      </c>
      <c r="AH39" s="100">
        <f t="shared" ca="1" si="27"/>
        <v>1</v>
      </c>
      <c r="AI39" s="100">
        <f t="shared" ca="1" si="27"/>
        <v>1</v>
      </c>
      <c r="AJ39" s="100">
        <f t="shared" ca="1" si="27"/>
        <v>1</v>
      </c>
      <c r="AK39" s="85"/>
    </row>
    <row r="40" spans="1:37" s="38" customFormat="1" ht="18.75" customHeight="1">
      <c r="A40"/>
      <c r="B40" s="42" t="s">
        <v>18</v>
      </c>
      <c r="C40" s="53">
        <v>112</v>
      </c>
      <c r="D40" s="53">
        <v>425</v>
      </c>
      <c r="E40" s="54">
        <f t="shared" si="26"/>
        <v>3.7946428571428572</v>
      </c>
      <c r="F40" s="46"/>
      <c r="G40" s="100">
        <f t="shared" ca="1" si="28"/>
        <v>0.93537414965986398</v>
      </c>
      <c r="H40" s="100">
        <f t="shared" ca="1" si="27"/>
        <v>0.93197278911564629</v>
      </c>
      <c r="I40" s="100">
        <f t="shared" ca="1" si="27"/>
        <v>0.96598639455782309</v>
      </c>
      <c r="J40" s="100">
        <f t="shared" ca="1" si="27"/>
        <v>0.95578231292517002</v>
      </c>
      <c r="K40" s="100">
        <f t="shared" ca="1" si="27"/>
        <v>0.97959183673469385</v>
      </c>
      <c r="L40" s="100">
        <f t="shared" ca="1" si="27"/>
        <v>0.99319727891156462</v>
      </c>
      <c r="M40" s="100">
        <f t="shared" ca="1" si="27"/>
        <v>0.95918367346938771</v>
      </c>
      <c r="N40" s="100">
        <f t="shared" ca="1" si="27"/>
        <v>0.95578231292517002</v>
      </c>
      <c r="O40" s="100">
        <f t="shared" ca="1" si="27"/>
        <v>0.98979591836734693</v>
      </c>
      <c r="P40" s="100">
        <f t="shared" ca="1" si="27"/>
        <v>0.95918367346938771</v>
      </c>
      <c r="Q40" s="100">
        <f t="shared" ca="1" si="27"/>
        <v>0.98299319727891155</v>
      </c>
      <c r="R40" s="100">
        <f t="shared" ca="1" si="27"/>
        <v>0.98299319727891155</v>
      </c>
      <c r="S40" s="100">
        <f t="shared" ca="1" si="27"/>
        <v>1</v>
      </c>
      <c r="T40" s="100">
        <f t="shared" ca="1" si="27"/>
        <v>0.96598639455782309</v>
      </c>
      <c r="U40" s="100">
        <f t="shared" ca="1" si="27"/>
        <v>0.98979591836734693</v>
      </c>
      <c r="V40" s="100">
        <f t="shared" ca="1" si="27"/>
        <v>0.96938775510204078</v>
      </c>
      <c r="W40" s="100">
        <f t="shared" ca="1" si="27"/>
        <v>0.97278911564625847</v>
      </c>
      <c r="X40" s="100">
        <f t="shared" ca="1" si="27"/>
        <v>0.99319727891156462</v>
      </c>
      <c r="Y40" s="100">
        <f t="shared" ca="1" si="27"/>
        <v>0.9625850340136054</v>
      </c>
      <c r="Z40" s="100">
        <f t="shared" ca="1" si="27"/>
        <v>0.96598639455782309</v>
      </c>
      <c r="AA40" s="100">
        <f t="shared" ca="1" si="27"/>
        <v>0.97619047619047616</v>
      </c>
      <c r="AB40" s="100">
        <f t="shared" ca="1" si="27"/>
        <v>0.93877551020408168</v>
      </c>
      <c r="AC40" s="100">
        <f t="shared" ca="1" si="27"/>
        <v>0.95238095238095233</v>
      </c>
      <c r="AD40" s="100">
        <f t="shared" ca="1" si="27"/>
        <v>0.94897959183673475</v>
      </c>
      <c r="AE40" s="100">
        <f t="shared" ca="1" si="27"/>
        <v>0.9285714285714286</v>
      </c>
      <c r="AF40" s="100">
        <f t="shared" ca="1" si="27"/>
        <v>0.95578231292517002</v>
      </c>
      <c r="AG40" s="100">
        <f t="shared" ca="1" si="27"/>
        <v>0.94897959183673475</v>
      </c>
      <c r="AH40" s="100">
        <f t="shared" ca="1" si="27"/>
        <v>0.93537414965986398</v>
      </c>
      <c r="AI40" s="100">
        <f t="shared" ca="1" si="27"/>
        <v>0.96938775510204078</v>
      </c>
      <c r="AJ40" s="100">
        <f t="shared" ca="1" si="27"/>
        <v>0.94557823129251706</v>
      </c>
      <c r="AK40" s="85"/>
    </row>
    <row r="41" spans="1:37" s="38" customFormat="1" ht="18.75" customHeight="1">
      <c r="A41"/>
      <c r="B41" s="42" t="s">
        <v>19</v>
      </c>
      <c r="C41" s="53">
        <v>198</v>
      </c>
      <c r="D41" s="53">
        <v>2742</v>
      </c>
      <c r="E41" s="54">
        <f t="shared" si="26"/>
        <v>13.848484848484848</v>
      </c>
      <c r="F41" s="46"/>
      <c r="G41" s="100">
        <f t="shared" ca="1" si="28"/>
        <v>0.98928571428571432</v>
      </c>
      <c r="H41" s="100">
        <f t="shared" ca="1" si="27"/>
        <v>0.97928571428571431</v>
      </c>
      <c r="I41" s="100">
        <f t="shared" ca="1" si="27"/>
        <v>1</v>
      </c>
      <c r="J41" s="100">
        <f t="shared" ca="1" si="27"/>
        <v>0.97428571428571431</v>
      </c>
      <c r="K41" s="100">
        <f t="shared" ca="1" si="27"/>
        <v>0.96499999999999997</v>
      </c>
      <c r="L41" s="100">
        <f t="shared" ca="1" si="27"/>
        <v>0.99857142857142855</v>
      </c>
      <c r="M41" s="100">
        <f t="shared" ca="1" si="27"/>
        <v>0.97071428571428575</v>
      </c>
      <c r="N41" s="100">
        <f t="shared" ca="1" si="27"/>
        <v>0.96214285714285719</v>
      </c>
      <c r="O41" s="100">
        <f t="shared" ca="1" si="27"/>
        <v>0.98142857142857143</v>
      </c>
      <c r="P41" s="100">
        <f t="shared" ca="1" si="27"/>
        <v>0.95857142857142852</v>
      </c>
      <c r="Q41" s="100">
        <f t="shared" ca="1" si="27"/>
        <v>0.94857142857142862</v>
      </c>
      <c r="R41" s="100">
        <f t="shared" ca="1" si="27"/>
        <v>0.9921428571428571</v>
      </c>
      <c r="S41" s="100">
        <f t="shared" ca="1" si="27"/>
        <v>0.96285714285714286</v>
      </c>
      <c r="T41" s="100">
        <f t="shared" ca="1" si="27"/>
        <v>0.95857142857142852</v>
      </c>
      <c r="U41" s="100">
        <f t="shared" ca="1" si="27"/>
        <v>0.97714285714285709</v>
      </c>
      <c r="V41" s="100">
        <f t="shared" ca="1" si="27"/>
        <v>0.96142857142857141</v>
      </c>
      <c r="W41" s="100">
        <f t="shared" ca="1" si="27"/>
        <v>0.95357142857142863</v>
      </c>
      <c r="X41" s="100">
        <f t="shared" ca="1" si="27"/>
        <v>0.98571428571428577</v>
      </c>
      <c r="Y41" s="100">
        <f t="shared" ca="1" si="27"/>
        <v>0.94428571428571428</v>
      </c>
      <c r="Z41" s="100">
        <f t="shared" ca="1" si="27"/>
        <v>0.94857142857142862</v>
      </c>
      <c r="AA41" s="100">
        <f t="shared" ca="1" si="27"/>
        <v>0.98142857142857143</v>
      </c>
      <c r="AB41" s="100">
        <f t="shared" ca="1" si="27"/>
        <v>0.9592857142857143</v>
      </c>
      <c r="AC41" s="100">
        <f t="shared" ca="1" si="27"/>
        <v>0.95071428571428573</v>
      </c>
      <c r="AD41" s="100">
        <f t="shared" ca="1" si="27"/>
        <v>0.9871428571428571</v>
      </c>
      <c r="AE41" s="100">
        <f t="shared" ca="1" si="27"/>
        <v>0.94142857142857139</v>
      </c>
      <c r="AF41" s="100">
        <f t="shared" ca="1" si="27"/>
        <v>0.95214285714285718</v>
      </c>
      <c r="AG41" s="100">
        <f t="shared" ca="1" si="27"/>
        <v>0.97285714285714286</v>
      </c>
      <c r="AH41" s="100">
        <f t="shared" ca="1" si="27"/>
        <v>0.94785714285714284</v>
      </c>
      <c r="AI41" s="100">
        <f t="shared" ca="1" si="27"/>
        <v>0.94071428571428573</v>
      </c>
      <c r="AJ41" s="100">
        <f t="shared" ca="1" si="27"/>
        <v>0.97714285714285709</v>
      </c>
      <c r="AK41" s="85"/>
    </row>
    <row r="42" spans="1:37" s="38" customFormat="1" ht="18.75" customHeight="1">
      <c r="A42"/>
      <c r="B42" s="42" t="s">
        <v>20</v>
      </c>
      <c r="C42" s="53">
        <v>332</v>
      </c>
      <c r="D42" s="53">
        <v>2126</v>
      </c>
      <c r="E42" s="54">
        <f t="shared" si="26"/>
        <v>6.403614457831325</v>
      </c>
      <c r="F42" s="46"/>
      <c r="G42" s="100">
        <f t="shared" ca="1" si="28"/>
        <v>0.95652173913043481</v>
      </c>
      <c r="H42" s="100">
        <f t="shared" ca="1" si="27"/>
        <v>0.94202898550724634</v>
      </c>
      <c r="I42" s="100">
        <f t="shared" ca="1" si="27"/>
        <v>0.99838969404186795</v>
      </c>
      <c r="J42" s="100">
        <f t="shared" ca="1" si="27"/>
        <v>0.95893719806763289</v>
      </c>
      <c r="K42" s="100">
        <f t="shared" ca="1" si="27"/>
        <v>0.94847020933977455</v>
      </c>
      <c r="L42" s="100">
        <f t="shared" ca="1" si="27"/>
        <v>0.99516908212560384</v>
      </c>
      <c r="M42" s="100">
        <f t="shared" ca="1" si="27"/>
        <v>0.95974235104669892</v>
      </c>
      <c r="N42" s="100">
        <f t="shared" ca="1" si="27"/>
        <v>0.96135265700483097</v>
      </c>
      <c r="O42" s="100">
        <f t="shared" ca="1" si="27"/>
        <v>0.99275362318840576</v>
      </c>
      <c r="P42" s="100">
        <f t="shared" ca="1" si="27"/>
        <v>0.95974235104669892</v>
      </c>
      <c r="Q42" s="100">
        <f t="shared" ca="1" si="27"/>
        <v>0.94524959742351045</v>
      </c>
      <c r="R42" s="100">
        <f t="shared" ca="1" si="27"/>
        <v>0.99194847020933974</v>
      </c>
      <c r="S42" s="100">
        <f t="shared" ca="1" si="27"/>
        <v>0.95571658615136879</v>
      </c>
      <c r="T42" s="100">
        <f t="shared" ca="1" si="27"/>
        <v>0.95974235104669892</v>
      </c>
      <c r="U42" s="100">
        <f t="shared" ca="1" si="27"/>
        <v>0.99516908212560384</v>
      </c>
      <c r="V42" s="100">
        <f t="shared" ca="1" si="27"/>
        <v>0.96296296296296291</v>
      </c>
      <c r="W42" s="100">
        <f t="shared" ca="1" si="27"/>
        <v>0.96698872785829304</v>
      </c>
      <c r="X42" s="100">
        <f t="shared" ca="1" si="27"/>
        <v>0.99758454106280192</v>
      </c>
      <c r="Y42" s="100">
        <f t="shared" ca="1" si="27"/>
        <v>0.96779388083735907</v>
      </c>
      <c r="Z42" s="100">
        <f t="shared" ca="1" si="27"/>
        <v>0.97020933977455714</v>
      </c>
      <c r="AA42" s="100">
        <f t="shared" ca="1" si="27"/>
        <v>1</v>
      </c>
      <c r="AB42" s="100">
        <f t="shared" ca="1" si="27"/>
        <v>0.96457326892109496</v>
      </c>
      <c r="AC42" s="100">
        <f t="shared" ca="1" si="27"/>
        <v>0.96698872785829304</v>
      </c>
      <c r="AD42" s="100">
        <f t="shared" ca="1" si="27"/>
        <v>0.9967793880837359</v>
      </c>
      <c r="AE42" s="100">
        <f t="shared" ca="1" si="27"/>
        <v>0.96859903381642509</v>
      </c>
      <c r="AF42" s="100">
        <f t="shared" ca="1" si="27"/>
        <v>0.96537842190016099</v>
      </c>
      <c r="AG42" s="100">
        <f t="shared" ca="1" si="27"/>
        <v>0.99355877616747179</v>
      </c>
      <c r="AH42" s="100">
        <f t="shared" ca="1" si="27"/>
        <v>0.97101449275362317</v>
      </c>
      <c r="AI42" s="100">
        <f t="shared" ca="1" si="27"/>
        <v>0.97020933977455714</v>
      </c>
      <c r="AJ42" s="100">
        <f t="shared" ca="1" si="27"/>
        <v>0.98470209339774561</v>
      </c>
      <c r="AK42" s="85"/>
    </row>
    <row r="43" spans="1:37" s="38" customFormat="1" ht="18.75" customHeight="1">
      <c r="A43"/>
      <c r="B43" s="42" t="s">
        <v>21</v>
      </c>
      <c r="C43" s="53">
        <v>379</v>
      </c>
      <c r="D43" s="53">
        <v>914</v>
      </c>
      <c r="E43" s="54">
        <f t="shared" si="26"/>
        <v>2.4116094986807388</v>
      </c>
      <c r="F43" s="46"/>
      <c r="G43" s="100">
        <f t="shared" ca="1" si="28"/>
        <v>0.96915167095115684</v>
      </c>
      <c r="H43" s="100">
        <f t="shared" ca="1" si="27"/>
        <v>0.96658097686375322</v>
      </c>
      <c r="I43" s="100">
        <f t="shared" ca="1" si="27"/>
        <v>0.97943444730077123</v>
      </c>
      <c r="J43" s="100">
        <f t="shared" ca="1" si="27"/>
        <v>0.99228791773778924</v>
      </c>
      <c r="K43" s="100">
        <f t="shared" ca="1" si="27"/>
        <v>0.98971722365038561</v>
      </c>
      <c r="L43" s="100">
        <f t="shared" ca="1" si="27"/>
        <v>1</v>
      </c>
      <c r="M43" s="100">
        <f t="shared" ca="1" si="27"/>
        <v>0.99485861182519275</v>
      </c>
      <c r="N43" s="100">
        <f t="shared" ca="1" si="27"/>
        <v>0.98457583547557836</v>
      </c>
      <c r="O43" s="100">
        <f t="shared" ca="1" si="27"/>
        <v>0.98971722365038561</v>
      </c>
      <c r="P43" s="100">
        <f t="shared" ca="1" si="27"/>
        <v>1</v>
      </c>
      <c r="Q43" s="100">
        <f t="shared" ca="1" si="27"/>
        <v>0.98714652956298199</v>
      </c>
      <c r="R43" s="100">
        <f t="shared" ca="1" si="27"/>
        <v>0.98971722365038561</v>
      </c>
      <c r="S43" s="100">
        <f t="shared" ca="1" si="27"/>
        <v>0.98457583547557836</v>
      </c>
      <c r="T43" s="100">
        <f t="shared" ca="1" si="27"/>
        <v>0.97172236503856046</v>
      </c>
      <c r="U43" s="100">
        <f t="shared" ca="1" si="27"/>
        <v>0.98971722365038561</v>
      </c>
      <c r="V43" s="100">
        <f t="shared" ca="1" si="27"/>
        <v>0.98714652956298199</v>
      </c>
      <c r="W43" s="100">
        <f t="shared" ca="1" si="27"/>
        <v>0.97172236503856046</v>
      </c>
      <c r="X43" s="100">
        <f t="shared" ca="1" si="27"/>
        <v>0.98971722365038561</v>
      </c>
      <c r="Y43" s="100">
        <f t="shared" ca="1" si="27"/>
        <v>0.98457583547557836</v>
      </c>
      <c r="Z43" s="100">
        <f t="shared" ca="1" si="27"/>
        <v>0.95629820051413883</v>
      </c>
      <c r="AA43" s="100">
        <f t="shared" ca="1" si="27"/>
        <v>0.97429305912596398</v>
      </c>
      <c r="AB43" s="100">
        <f t="shared" ca="1" si="27"/>
        <v>0.98971722365038561</v>
      </c>
      <c r="AC43" s="100">
        <f t="shared" ca="1" si="27"/>
        <v>0.96658097686375322</v>
      </c>
      <c r="AD43" s="100">
        <f t="shared" ca="1" si="27"/>
        <v>0.98200514138817485</v>
      </c>
      <c r="AE43" s="100">
        <f t="shared" ref="AE43:AJ43" ca="1" si="29">INDIRECT("'"&amp;$AO$4&amp;"'!Z"&amp;ROUNDDOWN((COLUMN()-7)/3,0)+7&amp;"S"&amp;(ROW()-34)*3+MOD(COLUMN()-1,3),FALSE)/MAX(INDIRECT("'"&amp;$AO$4&amp;"'!Z7S"&amp;(ROW()-34)*3&amp;":Z16S"&amp;(ROW()-34)*3+2,FALSE))</f>
        <v>0.97943444730077123</v>
      </c>
      <c r="AF43" s="100">
        <f t="shared" ca="1" si="29"/>
        <v>0.96401028277634959</v>
      </c>
      <c r="AG43" s="100">
        <f t="shared" ca="1" si="29"/>
        <v>0.98971722365038561</v>
      </c>
      <c r="AH43" s="100">
        <f t="shared" ca="1" si="29"/>
        <v>0.99485861182519275</v>
      </c>
      <c r="AI43" s="100">
        <f t="shared" ca="1" si="29"/>
        <v>0.97172236503856046</v>
      </c>
      <c r="AJ43" s="100">
        <f t="shared" ca="1" si="29"/>
        <v>0.98971722365038561</v>
      </c>
      <c r="AK43" s="85"/>
    </row>
    <row r="44" spans="1:37" s="38" customFormat="1" ht="18.75" customHeight="1">
      <c r="A44"/>
      <c r="B44" s="42" t="s">
        <v>22</v>
      </c>
      <c r="C44" s="53">
        <v>453</v>
      </c>
      <c r="D44" s="53">
        <v>2025</v>
      </c>
      <c r="E44" s="54">
        <f t="shared" si="26"/>
        <v>4.4701986754966887</v>
      </c>
      <c r="F44" s="46"/>
      <c r="G44" s="100">
        <f t="shared" ca="1" si="28"/>
        <v>0.88393489030431704</v>
      </c>
      <c r="H44" s="100">
        <f t="shared" ca="1" si="28"/>
        <v>0.87827317763623491</v>
      </c>
      <c r="I44" s="100">
        <f t="shared" ca="1" si="28"/>
        <v>0.8903043170559094</v>
      </c>
      <c r="J44" s="100">
        <f t="shared" ca="1" si="28"/>
        <v>0.92285916489738151</v>
      </c>
      <c r="K44" s="100">
        <f t="shared" ca="1" si="28"/>
        <v>0.91932059447983017</v>
      </c>
      <c r="L44" s="100">
        <f t="shared" ca="1" si="28"/>
        <v>0.92781316348195331</v>
      </c>
      <c r="M44" s="100">
        <f t="shared" ca="1" si="28"/>
        <v>0.93913658881811746</v>
      </c>
      <c r="N44" s="100">
        <f t="shared" ca="1" si="28"/>
        <v>0.93205944798301488</v>
      </c>
      <c r="O44" s="100">
        <f t="shared" ca="1" si="28"/>
        <v>0.95682944090587407</v>
      </c>
      <c r="P44" s="100">
        <f t="shared" ca="1" si="28"/>
        <v>0.95895258315640486</v>
      </c>
      <c r="Q44" s="100">
        <f t="shared" ca="1" si="28"/>
        <v>0.95116772823779194</v>
      </c>
      <c r="R44" s="100">
        <f t="shared" ca="1" si="28"/>
        <v>0.97310686482661002</v>
      </c>
      <c r="S44" s="100">
        <f t="shared" ca="1" si="28"/>
        <v>0.96036801132342531</v>
      </c>
      <c r="T44" s="100">
        <f t="shared" ca="1" si="28"/>
        <v>0.96673743807501766</v>
      </c>
      <c r="U44" s="100">
        <f t="shared" ca="1" si="28"/>
        <v>0.98089171974522293</v>
      </c>
      <c r="V44" s="100">
        <f t="shared" ca="1" si="28"/>
        <v>0.96815286624203822</v>
      </c>
      <c r="W44" s="100">
        <f t="shared" ref="W44:AJ44" ca="1" si="30">INDIRECT("'"&amp;$AO$4&amp;"'!Z"&amp;ROUNDDOWN((COLUMN()-7)/3,0)+7&amp;"S"&amp;(ROW()-34)*3+MOD(COLUMN()-1,3),FALSE)/MAX(INDIRECT("'"&amp;$AO$4&amp;"'!Z7S"&amp;(ROW()-34)*3&amp;":Z16S"&amp;(ROW()-34)*3+2,FALSE))</f>
        <v>0.96390658174097665</v>
      </c>
      <c r="X44" s="100">
        <f t="shared" ca="1" si="30"/>
        <v>0.99150743099787686</v>
      </c>
      <c r="Y44" s="100">
        <f t="shared" ca="1" si="30"/>
        <v>0.96815286624203822</v>
      </c>
      <c r="Z44" s="100">
        <f t="shared" ca="1" si="30"/>
        <v>0.97239915074309979</v>
      </c>
      <c r="AA44" s="100">
        <f t="shared" ca="1" si="30"/>
        <v>1</v>
      </c>
      <c r="AB44" s="100">
        <f t="shared" ca="1" si="30"/>
        <v>0.97027600849256901</v>
      </c>
      <c r="AC44" s="100">
        <f t="shared" ca="1" si="30"/>
        <v>0.9752300070771408</v>
      </c>
      <c r="AD44" s="100">
        <f t="shared" ca="1" si="30"/>
        <v>0.99929228591648978</v>
      </c>
      <c r="AE44" s="100">
        <f t="shared" ca="1" si="30"/>
        <v>0.97735314932767159</v>
      </c>
      <c r="AF44" s="100">
        <f t="shared" ca="1" si="30"/>
        <v>0.97169143665958957</v>
      </c>
      <c r="AG44" s="100">
        <f t="shared" ca="1" si="30"/>
        <v>0.99292285916489742</v>
      </c>
      <c r="AH44" s="100">
        <f t="shared" ca="1" si="30"/>
        <v>0.96249115357395609</v>
      </c>
      <c r="AI44" s="100">
        <f t="shared" ca="1" si="30"/>
        <v>0.96956829440905878</v>
      </c>
      <c r="AJ44" s="100">
        <f t="shared" ca="1" si="30"/>
        <v>0.99150743099787686</v>
      </c>
      <c r="AK44" s="85"/>
    </row>
    <row r="45" spans="1:37" s="38" customFormat="1" ht="18.75" customHeight="1">
      <c r="A45"/>
      <c r="B45" s="42" t="s">
        <v>23</v>
      </c>
      <c r="C45" s="53">
        <v>516</v>
      </c>
      <c r="D45" s="53">
        <v>1188</v>
      </c>
      <c r="E45" s="54">
        <f t="shared" si="26"/>
        <v>2.3023255813953489</v>
      </c>
      <c r="F45" s="46"/>
      <c r="G45" s="100">
        <f ca="1">INDIRECT("'"&amp;$AO$4&amp;"'!Z"&amp;ROUNDDOWN((COLUMN()-7)/3,0)+7&amp;"S"&amp;(ROW()-44)*3+MOD(COLUMN()-1,3),FALSE)/MAX(INDIRECT("'"&amp;$AO$4&amp;"'!Z7S"&amp;(ROW()-44)*3&amp;":Z16S"&amp;(ROW()-44)*3+2,FALSE))</f>
        <v>1</v>
      </c>
      <c r="H45" s="100">
        <f t="shared" ref="H45:AJ53" ca="1" si="31">INDIRECT("'"&amp;$AO$4&amp;"'!Z"&amp;ROUNDDOWN((COLUMN()-7)/3,0)+7&amp;"S"&amp;(ROW()-44)*3+MOD(COLUMN()-1,3),FALSE)/MAX(INDIRECT("'"&amp;$AO$4&amp;"'!Z7S"&amp;(ROW()-44)*3&amp;":Z16S"&amp;(ROW()-44)*3+2,FALSE))</f>
        <v>1</v>
      </c>
      <c r="I45" s="100">
        <f t="shared" ca="1" si="31"/>
        <v>1</v>
      </c>
      <c r="J45" s="100">
        <f t="shared" ca="1" si="31"/>
        <v>1</v>
      </c>
      <c r="K45" s="100">
        <f t="shared" ca="1" si="31"/>
        <v>0.94117647058823528</v>
      </c>
      <c r="L45" s="100">
        <f t="shared" ca="1" si="31"/>
        <v>0.94117647058823528</v>
      </c>
      <c r="M45" s="100">
        <f t="shared" ca="1" si="31"/>
        <v>1</v>
      </c>
      <c r="N45" s="100">
        <f t="shared" ca="1" si="31"/>
        <v>0.94117647058823528</v>
      </c>
      <c r="O45" s="100">
        <f t="shared" ca="1" si="31"/>
        <v>0.94117647058823528</v>
      </c>
      <c r="P45" s="100">
        <f t="shared" ca="1" si="31"/>
        <v>1</v>
      </c>
      <c r="Q45" s="100">
        <f t="shared" ca="1" si="31"/>
        <v>0.94117647058823528</v>
      </c>
      <c r="R45" s="100">
        <f t="shared" ca="1" si="31"/>
        <v>0.94117647058823528</v>
      </c>
      <c r="S45" s="100">
        <f t="shared" ca="1" si="31"/>
        <v>1</v>
      </c>
      <c r="T45" s="100">
        <f t="shared" ca="1" si="31"/>
        <v>1</v>
      </c>
      <c r="U45" s="100">
        <f t="shared" ca="1" si="31"/>
        <v>1</v>
      </c>
      <c r="V45" s="100">
        <f t="shared" ca="1" si="31"/>
        <v>1</v>
      </c>
      <c r="W45" s="100">
        <f t="shared" ca="1" si="31"/>
        <v>1</v>
      </c>
      <c r="X45" s="100">
        <f t="shared" ca="1" si="31"/>
        <v>0.94117647058823528</v>
      </c>
      <c r="Y45" s="100">
        <f t="shared" ca="1" si="31"/>
        <v>1</v>
      </c>
      <c r="Z45" s="100">
        <f t="shared" ca="1" si="31"/>
        <v>1</v>
      </c>
      <c r="AA45" s="100">
        <f t="shared" ca="1" si="31"/>
        <v>0.94117647058823528</v>
      </c>
      <c r="AB45" s="100">
        <f t="shared" ca="1" si="31"/>
        <v>1</v>
      </c>
      <c r="AC45" s="100">
        <f t="shared" ca="1" si="31"/>
        <v>1</v>
      </c>
      <c r="AD45" s="100">
        <f t="shared" ca="1" si="31"/>
        <v>0.88235294117647056</v>
      </c>
      <c r="AE45" s="100">
        <f t="shared" ca="1" si="31"/>
        <v>1</v>
      </c>
      <c r="AF45" s="100">
        <f t="shared" ca="1" si="31"/>
        <v>1</v>
      </c>
      <c r="AG45" s="100">
        <f t="shared" ca="1" si="31"/>
        <v>0.94117647058823528</v>
      </c>
      <c r="AH45" s="100">
        <f t="shared" ca="1" si="31"/>
        <v>1</v>
      </c>
      <c r="AI45" s="100">
        <f t="shared" ca="1" si="31"/>
        <v>1</v>
      </c>
      <c r="AJ45" s="100">
        <f t="shared" ca="1" si="31"/>
        <v>0.94117647058823528</v>
      </c>
      <c r="AK45" s="85"/>
    </row>
    <row r="46" spans="1:37" s="38" customFormat="1" ht="18.75" customHeight="1">
      <c r="A46"/>
      <c r="B46" s="42" t="s">
        <v>24</v>
      </c>
      <c r="C46" s="53">
        <v>889</v>
      </c>
      <c r="D46" s="53">
        <v>2914</v>
      </c>
      <c r="E46" s="54">
        <f t="shared" si="26"/>
        <v>3.2778402699662541</v>
      </c>
      <c r="F46" s="46"/>
      <c r="G46" s="100">
        <f t="shared" ref="G46:V54" ca="1" si="32">INDIRECT("'"&amp;$AO$4&amp;"'!Z"&amp;ROUNDDOWN((COLUMN()-7)/3,0)+7&amp;"S"&amp;(ROW()-44)*3+MOD(COLUMN()-1,3),FALSE)/MAX(INDIRECT("'"&amp;$AO$4&amp;"'!Z7S"&amp;(ROW()-44)*3&amp;":Z16S"&amp;(ROW()-44)*3+2,FALSE))</f>
        <v>0.93478260869565222</v>
      </c>
      <c r="H46" s="100">
        <f t="shared" ca="1" si="31"/>
        <v>1</v>
      </c>
      <c r="I46" s="100">
        <f t="shared" ca="1" si="31"/>
        <v>1</v>
      </c>
      <c r="J46" s="100">
        <f t="shared" ca="1" si="31"/>
        <v>0.95652173913043481</v>
      </c>
      <c r="K46" s="100">
        <f t="shared" ca="1" si="31"/>
        <v>0.93478260869565222</v>
      </c>
      <c r="L46" s="100">
        <f t="shared" ca="1" si="31"/>
        <v>1</v>
      </c>
      <c r="M46" s="100">
        <f t="shared" ca="1" si="31"/>
        <v>0.93478260869565222</v>
      </c>
      <c r="N46" s="100">
        <f t="shared" ca="1" si="31"/>
        <v>0.93478260869565222</v>
      </c>
      <c r="O46" s="100">
        <f t="shared" ca="1" si="31"/>
        <v>0.95652173913043481</v>
      </c>
      <c r="P46" s="100">
        <f t="shared" ca="1" si="31"/>
        <v>0.91304347826086951</v>
      </c>
      <c r="Q46" s="100">
        <f t="shared" ca="1" si="31"/>
        <v>0.91304347826086951</v>
      </c>
      <c r="R46" s="100">
        <f t="shared" ca="1" si="31"/>
        <v>0.91304347826086951</v>
      </c>
      <c r="S46" s="100">
        <f t="shared" ca="1" si="31"/>
        <v>0.86956521739130432</v>
      </c>
      <c r="T46" s="100">
        <f t="shared" ca="1" si="31"/>
        <v>0.89130434782608692</v>
      </c>
      <c r="U46" s="100">
        <f t="shared" ca="1" si="31"/>
        <v>0.93478260869565222</v>
      </c>
      <c r="V46" s="100">
        <f t="shared" ca="1" si="31"/>
        <v>0.89130434782608692</v>
      </c>
      <c r="W46" s="100">
        <f t="shared" ca="1" si="31"/>
        <v>0.89130434782608692</v>
      </c>
      <c r="X46" s="100">
        <f t="shared" ca="1" si="31"/>
        <v>0.91304347826086951</v>
      </c>
      <c r="Y46" s="100">
        <f t="shared" ca="1" si="31"/>
        <v>0.89130434782608692</v>
      </c>
      <c r="Z46" s="100">
        <f t="shared" ca="1" si="31"/>
        <v>0.86956521739130432</v>
      </c>
      <c r="AA46" s="100">
        <f t="shared" ca="1" si="31"/>
        <v>0.89130434782608692</v>
      </c>
      <c r="AB46" s="100">
        <f t="shared" ca="1" si="31"/>
        <v>0.89130434782608692</v>
      </c>
      <c r="AC46" s="100">
        <f t="shared" ca="1" si="31"/>
        <v>0.86956521739130432</v>
      </c>
      <c r="AD46" s="100">
        <f t="shared" ca="1" si="31"/>
        <v>0.89130434782608692</v>
      </c>
      <c r="AE46" s="100">
        <f t="shared" ca="1" si="31"/>
        <v>0.84782608695652173</v>
      </c>
      <c r="AF46" s="100">
        <f t="shared" ca="1" si="31"/>
        <v>0.89130434782608692</v>
      </c>
      <c r="AG46" s="100">
        <f t="shared" ca="1" si="31"/>
        <v>0.86956521739130432</v>
      </c>
      <c r="AH46" s="100">
        <f t="shared" ca="1" si="31"/>
        <v>0.91304347826086951</v>
      </c>
      <c r="AI46" s="100">
        <f t="shared" ca="1" si="31"/>
        <v>0.89130434782608692</v>
      </c>
      <c r="AJ46" s="100">
        <f t="shared" ca="1" si="31"/>
        <v>0.86956521739130432</v>
      </c>
      <c r="AK46" s="85"/>
    </row>
    <row r="47" spans="1:37" s="38" customFormat="1" ht="18.75" customHeight="1">
      <c r="A47"/>
      <c r="B47" s="42" t="s">
        <v>25</v>
      </c>
      <c r="C47" s="53">
        <v>1133</v>
      </c>
      <c r="D47" s="53">
        <v>5451</v>
      </c>
      <c r="E47" s="54">
        <f t="shared" si="26"/>
        <v>4.8111209179170347</v>
      </c>
      <c r="F47" s="46"/>
      <c r="G47" s="100">
        <f t="shared" ca="1" si="32"/>
        <v>1</v>
      </c>
      <c r="H47" s="100">
        <f t="shared" ca="1" si="31"/>
        <v>1</v>
      </c>
      <c r="I47" s="100">
        <f t="shared" ca="1" si="31"/>
        <v>0.98076923076923073</v>
      </c>
      <c r="J47" s="100">
        <f t="shared" ca="1" si="31"/>
        <v>1</v>
      </c>
      <c r="K47" s="100">
        <f t="shared" ca="1" si="31"/>
        <v>1</v>
      </c>
      <c r="L47" s="100">
        <f t="shared" ca="1" si="31"/>
        <v>0.98076923076923073</v>
      </c>
      <c r="M47" s="100">
        <f t="shared" ca="1" si="31"/>
        <v>1</v>
      </c>
      <c r="N47" s="100">
        <f t="shared" ca="1" si="31"/>
        <v>1</v>
      </c>
      <c r="O47" s="100">
        <f t="shared" ca="1" si="31"/>
        <v>0.98076923076923073</v>
      </c>
      <c r="P47" s="100">
        <f t="shared" ca="1" si="31"/>
        <v>1</v>
      </c>
      <c r="Q47" s="100">
        <f t="shared" ca="1" si="31"/>
        <v>1</v>
      </c>
      <c r="R47" s="100">
        <f t="shared" ca="1" si="31"/>
        <v>0.98076923076923073</v>
      </c>
      <c r="S47" s="100">
        <f t="shared" ca="1" si="31"/>
        <v>1</v>
      </c>
      <c r="T47" s="100">
        <f t="shared" ca="1" si="31"/>
        <v>1</v>
      </c>
      <c r="U47" s="100">
        <f t="shared" ca="1" si="31"/>
        <v>0.98076923076923073</v>
      </c>
      <c r="V47" s="100">
        <f t="shared" ca="1" si="31"/>
        <v>1</v>
      </c>
      <c r="W47" s="100">
        <f t="shared" ca="1" si="31"/>
        <v>1</v>
      </c>
      <c r="X47" s="100">
        <f t="shared" ca="1" si="31"/>
        <v>0.98076923076923073</v>
      </c>
      <c r="Y47" s="100">
        <f t="shared" ca="1" si="31"/>
        <v>1</v>
      </c>
      <c r="Z47" s="100">
        <f t="shared" ca="1" si="31"/>
        <v>1</v>
      </c>
      <c r="AA47" s="100">
        <f t="shared" ca="1" si="31"/>
        <v>0.98076923076923073</v>
      </c>
      <c r="AB47" s="100">
        <f t="shared" ca="1" si="31"/>
        <v>1</v>
      </c>
      <c r="AC47" s="100">
        <f t="shared" ca="1" si="31"/>
        <v>1</v>
      </c>
      <c r="AD47" s="100">
        <f t="shared" ca="1" si="31"/>
        <v>0.98076923076923073</v>
      </c>
      <c r="AE47" s="100">
        <f t="shared" ca="1" si="31"/>
        <v>1</v>
      </c>
      <c r="AF47" s="100">
        <f t="shared" ca="1" si="31"/>
        <v>1</v>
      </c>
      <c r="AG47" s="100">
        <f t="shared" ca="1" si="31"/>
        <v>0.98076923076923073</v>
      </c>
      <c r="AH47" s="100">
        <f t="shared" ca="1" si="31"/>
        <v>1</v>
      </c>
      <c r="AI47" s="100">
        <f t="shared" ca="1" si="31"/>
        <v>1</v>
      </c>
      <c r="AJ47" s="100">
        <f t="shared" ca="1" si="31"/>
        <v>0.98076923076923073</v>
      </c>
      <c r="AK47" s="85"/>
    </row>
    <row r="48" spans="1:37" s="38" customFormat="1" ht="18.75" customHeight="1">
      <c r="A48"/>
      <c r="B48" s="42" t="s">
        <v>26</v>
      </c>
      <c r="C48" s="53">
        <v>1174</v>
      </c>
      <c r="D48" s="53">
        <v>1417</v>
      </c>
      <c r="E48" s="54">
        <f t="shared" si="26"/>
        <v>1.206984667802385</v>
      </c>
      <c r="F48" s="46"/>
      <c r="G48" s="100">
        <f t="shared" ca="1" si="32"/>
        <v>0.9550561797752809</v>
      </c>
      <c r="H48" s="100">
        <f t="shared" ca="1" si="31"/>
        <v>0.9438202247191011</v>
      </c>
      <c r="I48" s="100">
        <f t="shared" ca="1" si="31"/>
        <v>1</v>
      </c>
      <c r="J48" s="100">
        <f t="shared" ca="1" si="31"/>
        <v>0.9438202247191011</v>
      </c>
      <c r="K48" s="100">
        <f t="shared" ca="1" si="31"/>
        <v>0.9438202247191011</v>
      </c>
      <c r="L48" s="100">
        <f t="shared" ca="1" si="31"/>
        <v>0.9550561797752809</v>
      </c>
      <c r="M48" s="100">
        <f t="shared" ca="1" si="31"/>
        <v>0.9550561797752809</v>
      </c>
      <c r="N48" s="100">
        <f t="shared" ca="1" si="31"/>
        <v>0.9438202247191011</v>
      </c>
      <c r="O48" s="100">
        <f t="shared" ca="1" si="31"/>
        <v>0.9438202247191011</v>
      </c>
      <c r="P48" s="100">
        <f t="shared" ca="1" si="31"/>
        <v>0.93258426966292129</v>
      </c>
      <c r="Q48" s="100">
        <f t="shared" ca="1" si="31"/>
        <v>0.93258426966292129</v>
      </c>
      <c r="R48" s="100">
        <f t="shared" ca="1" si="31"/>
        <v>0.9662921348314607</v>
      </c>
      <c r="S48" s="100">
        <f t="shared" ca="1" si="31"/>
        <v>0.9213483146067416</v>
      </c>
      <c r="T48" s="100">
        <f t="shared" ca="1" si="31"/>
        <v>0.9213483146067416</v>
      </c>
      <c r="U48" s="100">
        <f t="shared" ca="1" si="31"/>
        <v>0.9662921348314607</v>
      </c>
      <c r="V48" s="100">
        <f t="shared" ca="1" si="31"/>
        <v>0.9438202247191011</v>
      </c>
      <c r="W48" s="100">
        <f t="shared" ca="1" si="31"/>
        <v>0.9438202247191011</v>
      </c>
      <c r="X48" s="100">
        <f t="shared" ca="1" si="31"/>
        <v>0.9662921348314607</v>
      </c>
      <c r="Y48" s="100">
        <f t="shared" ca="1" si="31"/>
        <v>0.9101123595505618</v>
      </c>
      <c r="Z48" s="100">
        <f t="shared" ca="1" si="31"/>
        <v>0.9213483146067416</v>
      </c>
      <c r="AA48" s="100">
        <f t="shared" ca="1" si="31"/>
        <v>0.93258426966292129</v>
      </c>
      <c r="AB48" s="100">
        <f t="shared" ca="1" si="31"/>
        <v>0.898876404494382</v>
      </c>
      <c r="AC48" s="100">
        <f t="shared" ca="1" si="31"/>
        <v>0.93258426966292129</v>
      </c>
      <c r="AD48" s="100">
        <f t="shared" ca="1" si="31"/>
        <v>0.9213483146067416</v>
      </c>
      <c r="AE48" s="100">
        <f t="shared" ca="1" si="31"/>
        <v>0.9213483146067416</v>
      </c>
      <c r="AF48" s="100">
        <f t="shared" ca="1" si="31"/>
        <v>0.9550561797752809</v>
      </c>
      <c r="AG48" s="100">
        <f t="shared" ca="1" si="31"/>
        <v>0.9438202247191011</v>
      </c>
      <c r="AH48" s="100">
        <f t="shared" ca="1" si="31"/>
        <v>0.9101123595505618</v>
      </c>
      <c r="AI48" s="100">
        <f t="shared" ca="1" si="31"/>
        <v>0.9101123595505618</v>
      </c>
      <c r="AJ48" s="100">
        <f t="shared" ca="1" si="31"/>
        <v>0.9438202247191011</v>
      </c>
      <c r="AK48" s="85"/>
    </row>
    <row r="49" spans="1:37" s="38" customFormat="1" ht="18.75" customHeight="1">
      <c r="A49"/>
      <c r="B49" s="42" t="s">
        <v>27</v>
      </c>
      <c r="C49" s="53">
        <v>1458</v>
      </c>
      <c r="D49" s="53">
        <v>1947</v>
      </c>
      <c r="E49" s="54">
        <f t="shared" si="26"/>
        <v>1.3353909465020577</v>
      </c>
      <c r="F49" s="46"/>
      <c r="G49" s="100">
        <f t="shared" ca="1" si="32"/>
        <v>0.96923076923076923</v>
      </c>
      <c r="H49" s="100">
        <f t="shared" ca="1" si="31"/>
        <v>0.9538461538461539</v>
      </c>
      <c r="I49" s="100">
        <f t="shared" ca="1" si="31"/>
        <v>0.93846153846153846</v>
      </c>
      <c r="J49" s="100">
        <f t="shared" ca="1" si="31"/>
        <v>0.96923076923076923</v>
      </c>
      <c r="K49" s="100">
        <f t="shared" ca="1" si="31"/>
        <v>0.96923076923076923</v>
      </c>
      <c r="L49" s="100">
        <f t="shared" ca="1" si="31"/>
        <v>0.98461538461538467</v>
      </c>
      <c r="M49" s="100">
        <f t="shared" ca="1" si="31"/>
        <v>0.98461538461538467</v>
      </c>
      <c r="N49" s="100">
        <f t="shared" ca="1" si="31"/>
        <v>0.98461538461538467</v>
      </c>
      <c r="O49" s="100">
        <f t="shared" ca="1" si="31"/>
        <v>0.98461538461538467</v>
      </c>
      <c r="P49" s="100">
        <f t="shared" ca="1" si="31"/>
        <v>0.98461538461538467</v>
      </c>
      <c r="Q49" s="100">
        <f t="shared" ca="1" si="31"/>
        <v>0.98461538461538467</v>
      </c>
      <c r="R49" s="100">
        <f t="shared" ca="1" si="31"/>
        <v>1</v>
      </c>
      <c r="S49" s="100">
        <f t="shared" ca="1" si="31"/>
        <v>1</v>
      </c>
      <c r="T49" s="100">
        <f t="shared" ca="1" si="31"/>
        <v>1</v>
      </c>
      <c r="U49" s="100">
        <f t="shared" ca="1" si="31"/>
        <v>1</v>
      </c>
      <c r="V49" s="100">
        <f t="shared" ca="1" si="31"/>
        <v>1</v>
      </c>
      <c r="W49" s="100">
        <f t="shared" ca="1" si="31"/>
        <v>1</v>
      </c>
      <c r="X49" s="100">
        <f t="shared" ca="1" si="31"/>
        <v>1</v>
      </c>
      <c r="Y49" s="100">
        <f t="shared" ca="1" si="31"/>
        <v>1</v>
      </c>
      <c r="Z49" s="100">
        <f t="shared" ca="1" si="31"/>
        <v>1</v>
      </c>
      <c r="AA49" s="100">
        <f t="shared" ca="1" si="31"/>
        <v>1</v>
      </c>
      <c r="AB49" s="100">
        <f t="shared" ca="1" si="31"/>
        <v>1</v>
      </c>
      <c r="AC49" s="100">
        <f t="shared" ca="1" si="31"/>
        <v>1</v>
      </c>
      <c r="AD49" s="100">
        <f t="shared" ca="1" si="31"/>
        <v>1</v>
      </c>
      <c r="AE49" s="100">
        <f t="shared" ca="1" si="31"/>
        <v>1</v>
      </c>
      <c r="AF49" s="100">
        <f t="shared" ca="1" si="31"/>
        <v>1</v>
      </c>
      <c r="AG49" s="100">
        <f t="shared" ca="1" si="31"/>
        <v>1</v>
      </c>
      <c r="AH49" s="100">
        <f t="shared" ca="1" si="31"/>
        <v>1</v>
      </c>
      <c r="AI49" s="100">
        <f t="shared" ca="1" si="31"/>
        <v>1</v>
      </c>
      <c r="AJ49" s="100">
        <f t="shared" ca="1" si="31"/>
        <v>1</v>
      </c>
      <c r="AK49" s="85"/>
    </row>
    <row r="50" spans="1:37" s="38" customFormat="1" ht="18.75" customHeight="1">
      <c r="A50"/>
      <c r="B50" s="42" t="s">
        <v>28</v>
      </c>
      <c r="C50" s="53">
        <v>1882</v>
      </c>
      <c r="D50" s="53">
        <v>1740</v>
      </c>
      <c r="E50" s="54">
        <f t="shared" si="26"/>
        <v>0.924548352816153</v>
      </c>
      <c r="F50" s="46"/>
      <c r="G50" s="100">
        <f t="shared" ca="1" si="32"/>
        <v>0.93537414965986398</v>
      </c>
      <c r="H50" s="100">
        <f t="shared" ca="1" si="31"/>
        <v>0.93197278911564629</v>
      </c>
      <c r="I50" s="100">
        <f t="shared" ca="1" si="31"/>
        <v>0.96598639455782309</v>
      </c>
      <c r="J50" s="100">
        <f t="shared" ca="1" si="31"/>
        <v>0.95578231292517002</v>
      </c>
      <c r="K50" s="100">
        <f t="shared" ca="1" si="31"/>
        <v>0.97959183673469385</v>
      </c>
      <c r="L50" s="100">
        <f t="shared" ca="1" si="31"/>
        <v>0.99319727891156462</v>
      </c>
      <c r="M50" s="100">
        <f t="shared" ca="1" si="31"/>
        <v>0.95918367346938771</v>
      </c>
      <c r="N50" s="100">
        <f t="shared" ca="1" si="31"/>
        <v>0.95578231292517002</v>
      </c>
      <c r="O50" s="100">
        <f t="shared" ca="1" si="31"/>
        <v>0.98979591836734693</v>
      </c>
      <c r="P50" s="100">
        <f t="shared" ca="1" si="31"/>
        <v>0.95918367346938771</v>
      </c>
      <c r="Q50" s="100">
        <f t="shared" ca="1" si="31"/>
        <v>0.98299319727891155</v>
      </c>
      <c r="R50" s="100">
        <f t="shared" ca="1" si="31"/>
        <v>0.98299319727891155</v>
      </c>
      <c r="S50" s="100">
        <f t="shared" ca="1" si="31"/>
        <v>1</v>
      </c>
      <c r="T50" s="100">
        <f t="shared" ca="1" si="31"/>
        <v>0.96598639455782309</v>
      </c>
      <c r="U50" s="100">
        <f t="shared" ca="1" si="31"/>
        <v>0.98979591836734693</v>
      </c>
      <c r="V50" s="100">
        <f t="shared" ca="1" si="31"/>
        <v>0.96938775510204078</v>
      </c>
      <c r="W50" s="100">
        <f t="shared" ca="1" si="31"/>
        <v>0.97278911564625847</v>
      </c>
      <c r="X50" s="100">
        <f t="shared" ca="1" si="31"/>
        <v>0.99319727891156462</v>
      </c>
      <c r="Y50" s="100">
        <f t="shared" ca="1" si="31"/>
        <v>0.9625850340136054</v>
      </c>
      <c r="Z50" s="100">
        <f t="shared" ca="1" si="31"/>
        <v>0.96598639455782309</v>
      </c>
      <c r="AA50" s="100">
        <f t="shared" ca="1" si="31"/>
        <v>0.97619047619047616</v>
      </c>
      <c r="AB50" s="100">
        <f t="shared" ca="1" si="31"/>
        <v>0.93877551020408168</v>
      </c>
      <c r="AC50" s="100">
        <f t="shared" ca="1" si="31"/>
        <v>0.95238095238095233</v>
      </c>
      <c r="AD50" s="100">
        <f t="shared" ca="1" si="31"/>
        <v>0.94897959183673475</v>
      </c>
      <c r="AE50" s="100">
        <f t="shared" ca="1" si="31"/>
        <v>0.9285714285714286</v>
      </c>
      <c r="AF50" s="100">
        <f t="shared" ca="1" si="31"/>
        <v>0.95578231292517002</v>
      </c>
      <c r="AG50" s="100">
        <f t="shared" ca="1" si="31"/>
        <v>0.94897959183673475</v>
      </c>
      <c r="AH50" s="100">
        <f t="shared" ca="1" si="31"/>
        <v>0.93537414965986398</v>
      </c>
      <c r="AI50" s="100">
        <f t="shared" ca="1" si="31"/>
        <v>0.96938775510204078</v>
      </c>
      <c r="AJ50" s="100">
        <f t="shared" ca="1" si="31"/>
        <v>0.94557823129251706</v>
      </c>
      <c r="AK50" s="85"/>
    </row>
    <row r="51" spans="1:37" s="38" customFormat="1" ht="18.75" customHeight="1">
      <c r="A51"/>
      <c r="B51" s="42" t="s">
        <v>29</v>
      </c>
      <c r="C51" s="53">
        <v>2426</v>
      </c>
      <c r="D51" s="53">
        <v>16630</v>
      </c>
      <c r="E51" s="54">
        <f t="shared" si="26"/>
        <v>6.8549051937345427</v>
      </c>
      <c r="F51" s="46"/>
      <c r="G51" s="100">
        <f t="shared" ca="1" si="32"/>
        <v>0.98928571428571432</v>
      </c>
      <c r="H51" s="100">
        <f t="shared" ca="1" si="31"/>
        <v>0.97928571428571431</v>
      </c>
      <c r="I51" s="100">
        <f t="shared" ca="1" si="31"/>
        <v>1</v>
      </c>
      <c r="J51" s="100">
        <f t="shared" ca="1" si="31"/>
        <v>0.97428571428571431</v>
      </c>
      <c r="K51" s="100">
        <f t="shared" ca="1" si="31"/>
        <v>0.96499999999999997</v>
      </c>
      <c r="L51" s="100">
        <f t="shared" ca="1" si="31"/>
        <v>0.99857142857142855</v>
      </c>
      <c r="M51" s="100">
        <f t="shared" ca="1" si="31"/>
        <v>0.97071428571428575</v>
      </c>
      <c r="N51" s="100">
        <f t="shared" ca="1" si="31"/>
        <v>0.96214285714285719</v>
      </c>
      <c r="O51" s="100">
        <f t="shared" ca="1" si="31"/>
        <v>0.98142857142857143</v>
      </c>
      <c r="P51" s="100">
        <f t="shared" ca="1" si="31"/>
        <v>0.95857142857142852</v>
      </c>
      <c r="Q51" s="100">
        <f t="shared" ca="1" si="31"/>
        <v>0.94857142857142862</v>
      </c>
      <c r="R51" s="100">
        <f t="shared" ca="1" si="31"/>
        <v>0.9921428571428571</v>
      </c>
      <c r="S51" s="100">
        <f t="shared" ca="1" si="31"/>
        <v>0.96285714285714286</v>
      </c>
      <c r="T51" s="100">
        <f t="shared" ca="1" si="31"/>
        <v>0.95857142857142852</v>
      </c>
      <c r="U51" s="100">
        <f t="shared" ca="1" si="31"/>
        <v>0.97714285714285709</v>
      </c>
      <c r="V51" s="100">
        <f t="shared" ca="1" si="31"/>
        <v>0.96142857142857141</v>
      </c>
      <c r="W51" s="100">
        <f t="shared" ca="1" si="31"/>
        <v>0.95357142857142863</v>
      </c>
      <c r="X51" s="100">
        <f t="shared" ca="1" si="31"/>
        <v>0.98571428571428577</v>
      </c>
      <c r="Y51" s="100">
        <f t="shared" ca="1" si="31"/>
        <v>0.94428571428571428</v>
      </c>
      <c r="Z51" s="100">
        <f t="shared" ca="1" si="31"/>
        <v>0.94857142857142862</v>
      </c>
      <c r="AA51" s="100">
        <f t="shared" ca="1" si="31"/>
        <v>0.98142857142857143</v>
      </c>
      <c r="AB51" s="100">
        <f t="shared" ca="1" si="31"/>
        <v>0.9592857142857143</v>
      </c>
      <c r="AC51" s="100">
        <f t="shared" ca="1" si="31"/>
        <v>0.95071428571428573</v>
      </c>
      <c r="AD51" s="100">
        <f t="shared" ca="1" si="31"/>
        <v>0.9871428571428571</v>
      </c>
      <c r="AE51" s="100">
        <f t="shared" ca="1" si="31"/>
        <v>0.94142857142857139</v>
      </c>
      <c r="AF51" s="100">
        <f t="shared" ca="1" si="31"/>
        <v>0.95214285714285718</v>
      </c>
      <c r="AG51" s="100">
        <f t="shared" ca="1" si="31"/>
        <v>0.97285714285714286</v>
      </c>
      <c r="AH51" s="100">
        <f t="shared" ca="1" si="31"/>
        <v>0.94785714285714284</v>
      </c>
      <c r="AI51" s="100">
        <f t="shared" ca="1" si="31"/>
        <v>0.94071428571428573</v>
      </c>
      <c r="AJ51" s="100">
        <f t="shared" ca="1" si="31"/>
        <v>0.97714285714285709</v>
      </c>
      <c r="AK51" s="85"/>
    </row>
    <row r="52" spans="1:37" s="38" customFormat="1" ht="18.75" customHeight="1">
      <c r="A52"/>
      <c r="B52" s="42" t="s">
        <v>30</v>
      </c>
      <c r="C52" s="53">
        <v>2939</v>
      </c>
      <c r="D52" s="53">
        <v>15677</v>
      </c>
      <c r="E52" s="54">
        <f t="shared" si="26"/>
        <v>5.3341272541680844</v>
      </c>
      <c r="F52" s="46"/>
      <c r="G52" s="100">
        <f t="shared" ca="1" si="32"/>
        <v>0.95652173913043481</v>
      </c>
      <c r="H52" s="100">
        <f t="shared" ca="1" si="31"/>
        <v>0.94202898550724634</v>
      </c>
      <c r="I52" s="100">
        <f t="shared" ca="1" si="31"/>
        <v>0.99838969404186795</v>
      </c>
      <c r="J52" s="100">
        <f t="shared" ca="1" si="31"/>
        <v>0.95893719806763289</v>
      </c>
      <c r="K52" s="100">
        <f t="shared" ca="1" si="31"/>
        <v>0.94847020933977455</v>
      </c>
      <c r="L52" s="100">
        <f t="shared" ca="1" si="31"/>
        <v>0.99516908212560384</v>
      </c>
      <c r="M52" s="100">
        <f t="shared" ca="1" si="31"/>
        <v>0.95974235104669892</v>
      </c>
      <c r="N52" s="100">
        <f t="shared" ca="1" si="31"/>
        <v>0.96135265700483097</v>
      </c>
      <c r="O52" s="100">
        <f t="shared" ca="1" si="31"/>
        <v>0.99275362318840576</v>
      </c>
      <c r="P52" s="100">
        <f t="shared" ca="1" si="31"/>
        <v>0.95974235104669892</v>
      </c>
      <c r="Q52" s="100">
        <f t="shared" ca="1" si="31"/>
        <v>0.94524959742351045</v>
      </c>
      <c r="R52" s="100">
        <f t="shared" ca="1" si="31"/>
        <v>0.99194847020933974</v>
      </c>
      <c r="S52" s="100">
        <f t="shared" ca="1" si="31"/>
        <v>0.95571658615136879</v>
      </c>
      <c r="T52" s="100">
        <f t="shared" ca="1" si="31"/>
        <v>0.95974235104669892</v>
      </c>
      <c r="U52" s="100">
        <f t="shared" ca="1" si="31"/>
        <v>0.99516908212560384</v>
      </c>
      <c r="V52" s="100">
        <f t="shared" ca="1" si="31"/>
        <v>0.96296296296296291</v>
      </c>
      <c r="W52" s="100">
        <f t="shared" ca="1" si="31"/>
        <v>0.96698872785829304</v>
      </c>
      <c r="X52" s="100">
        <f t="shared" ca="1" si="31"/>
        <v>0.99758454106280192</v>
      </c>
      <c r="Y52" s="100">
        <f t="shared" ca="1" si="31"/>
        <v>0.96779388083735907</v>
      </c>
      <c r="Z52" s="100">
        <f t="shared" ca="1" si="31"/>
        <v>0.97020933977455714</v>
      </c>
      <c r="AA52" s="100">
        <f t="shared" ca="1" si="31"/>
        <v>1</v>
      </c>
      <c r="AB52" s="100">
        <f t="shared" ca="1" si="31"/>
        <v>0.96457326892109496</v>
      </c>
      <c r="AC52" s="100">
        <f t="shared" ca="1" si="31"/>
        <v>0.96698872785829304</v>
      </c>
      <c r="AD52" s="100">
        <f t="shared" ca="1" si="31"/>
        <v>0.9967793880837359</v>
      </c>
      <c r="AE52" s="100">
        <f t="shared" ca="1" si="31"/>
        <v>0.96859903381642509</v>
      </c>
      <c r="AF52" s="100">
        <f t="shared" ca="1" si="31"/>
        <v>0.96537842190016099</v>
      </c>
      <c r="AG52" s="100">
        <f t="shared" ca="1" si="31"/>
        <v>0.99355877616747179</v>
      </c>
      <c r="AH52" s="100">
        <f t="shared" ca="1" si="31"/>
        <v>0.97101449275362317</v>
      </c>
      <c r="AI52" s="100">
        <f t="shared" ca="1" si="31"/>
        <v>0.97020933977455714</v>
      </c>
      <c r="AJ52" s="100">
        <f t="shared" ca="1" si="31"/>
        <v>0.98470209339774561</v>
      </c>
      <c r="AK52" s="85"/>
    </row>
    <row r="53" spans="1:37" s="38" customFormat="1" ht="18.75" customHeight="1">
      <c r="A53"/>
      <c r="B53" s="42" t="s">
        <v>31</v>
      </c>
      <c r="C53" s="53">
        <v>4158</v>
      </c>
      <c r="D53" s="53">
        <v>13422</v>
      </c>
      <c r="E53" s="54">
        <f t="shared" si="26"/>
        <v>3.2279942279942282</v>
      </c>
      <c r="F53" s="46"/>
      <c r="G53" s="100">
        <f t="shared" ca="1" si="32"/>
        <v>0.96915167095115684</v>
      </c>
      <c r="H53" s="100">
        <f t="shared" ca="1" si="31"/>
        <v>0.96658097686375322</v>
      </c>
      <c r="I53" s="100">
        <f t="shared" ca="1" si="31"/>
        <v>0.97943444730077123</v>
      </c>
      <c r="J53" s="100">
        <f t="shared" ca="1" si="31"/>
        <v>0.99228791773778924</v>
      </c>
      <c r="K53" s="100">
        <f t="shared" ca="1" si="31"/>
        <v>0.98971722365038561</v>
      </c>
      <c r="L53" s="100">
        <f t="shared" ca="1" si="31"/>
        <v>1</v>
      </c>
      <c r="M53" s="100">
        <f t="shared" ca="1" si="31"/>
        <v>0.99485861182519275</v>
      </c>
      <c r="N53" s="100">
        <f t="shared" ca="1" si="31"/>
        <v>0.98457583547557836</v>
      </c>
      <c r="O53" s="100">
        <f t="shared" ca="1" si="31"/>
        <v>0.98971722365038561</v>
      </c>
      <c r="P53" s="100">
        <f t="shared" ca="1" si="31"/>
        <v>1</v>
      </c>
      <c r="Q53" s="100">
        <f t="shared" ca="1" si="31"/>
        <v>0.98714652956298199</v>
      </c>
      <c r="R53" s="100">
        <f t="shared" ca="1" si="31"/>
        <v>0.98971722365038561</v>
      </c>
      <c r="S53" s="100">
        <f t="shared" ca="1" si="31"/>
        <v>0.98457583547557836</v>
      </c>
      <c r="T53" s="100">
        <f t="shared" ca="1" si="31"/>
        <v>0.97172236503856046</v>
      </c>
      <c r="U53" s="100">
        <f t="shared" ca="1" si="31"/>
        <v>0.98971722365038561</v>
      </c>
      <c r="V53" s="100">
        <f t="shared" ca="1" si="31"/>
        <v>0.98714652956298199</v>
      </c>
      <c r="W53" s="100">
        <f t="shared" ca="1" si="31"/>
        <v>0.97172236503856046</v>
      </c>
      <c r="X53" s="100">
        <f t="shared" ca="1" si="31"/>
        <v>0.98971722365038561</v>
      </c>
      <c r="Y53" s="100">
        <f t="shared" ca="1" si="31"/>
        <v>0.98457583547557836</v>
      </c>
      <c r="Z53" s="100">
        <f t="shared" ca="1" si="31"/>
        <v>0.95629820051413883</v>
      </c>
      <c r="AA53" s="100">
        <f t="shared" ca="1" si="31"/>
        <v>0.97429305912596398</v>
      </c>
      <c r="AB53" s="100">
        <f t="shared" ca="1" si="31"/>
        <v>0.98971722365038561</v>
      </c>
      <c r="AC53" s="100">
        <f t="shared" ca="1" si="31"/>
        <v>0.96658097686375322</v>
      </c>
      <c r="AD53" s="100">
        <f t="shared" ca="1" si="31"/>
        <v>0.98200514138817485</v>
      </c>
      <c r="AE53" s="100">
        <f t="shared" ref="AE53:AJ53" ca="1" si="33">INDIRECT("'"&amp;$AO$4&amp;"'!Z"&amp;ROUNDDOWN((COLUMN()-7)/3,0)+7&amp;"S"&amp;(ROW()-44)*3+MOD(COLUMN()-1,3),FALSE)/MAX(INDIRECT("'"&amp;$AO$4&amp;"'!Z7S"&amp;(ROW()-44)*3&amp;":Z16S"&amp;(ROW()-44)*3+2,FALSE))</f>
        <v>0.97943444730077123</v>
      </c>
      <c r="AF53" s="100">
        <f t="shared" ca="1" si="33"/>
        <v>0.96401028277634959</v>
      </c>
      <c r="AG53" s="100">
        <f t="shared" ca="1" si="33"/>
        <v>0.98971722365038561</v>
      </c>
      <c r="AH53" s="100">
        <f t="shared" ca="1" si="33"/>
        <v>0.99485861182519275</v>
      </c>
      <c r="AI53" s="100">
        <f t="shared" ca="1" si="33"/>
        <v>0.97172236503856046</v>
      </c>
      <c r="AJ53" s="100">
        <f t="shared" ca="1" si="33"/>
        <v>0.98971722365038561</v>
      </c>
      <c r="AK53" s="85"/>
    </row>
    <row r="54" spans="1:37" s="38" customFormat="1" ht="18.75" customHeight="1">
      <c r="A54"/>
      <c r="B54" s="42" t="s">
        <v>32</v>
      </c>
      <c r="C54" s="53">
        <v>4941</v>
      </c>
      <c r="D54" s="53">
        <v>6594</v>
      </c>
      <c r="E54" s="54">
        <f t="shared" si="26"/>
        <v>1.3345476624165149</v>
      </c>
      <c r="F54" s="46"/>
      <c r="G54" s="100">
        <f t="shared" ca="1" si="32"/>
        <v>0.88393489030431704</v>
      </c>
      <c r="H54" s="100">
        <f t="shared" ca="1" si="32"/>
        <v>0.87827317763623491</v>
      </c>
      <c r="I54" s="100">
        <f t="shared" ca="1" si="32"/>
        <v>0.8903043170559094</v>
      </c>
      <c r="J54" s="100">
        <f t="shared" ca="1" si="32"/>
        <v>0.92285916489738151</v>
      </c>
      <c r="K54" s="100">
        <f t="shared" ca="1" si="32"/>
        <v>0.91932059447983017</v>
      </c>
      <c r="L54" s="100">
        <f t="shared" ca="1" si="32"/>
        <v>0.92781316348195331</v>
      </c>
      <c r="M54" s="100">
        <f t="shared" ca="1" si="32"/>
        <v>0.93913658881811746</v>
      </c>
      <c r="N54" s="100">
        <f t="shared" ca="1" si="32"/>
        <v>0.93205944798301488</v>
      </c>
      <c r="O54" s="100">
        <f t="shared" ca="1" si="32"/>
        <v>0.95682944090587407</v>
      </c>
      <c r="P54" s="100">
        <f t="shared" ca="1" si="32"/>
        <v>0.95895258315640486</v>
      </c>
      <c r="Q54" s="100">
        <f t="shared" ca="1" si="32"/>
        <v>0.95116772823779194</v>
      </c>
      <c r="R54" s="100">
        <f t="shared" ca="1" si="32"/>
        <v>0.97310686482661002</v>
      </c>
      <c r="S54" s="100">
        <f t="shared" ca="1" si="32"/>
        <v>0.96036801132342531</v>
      </c>
      <c r="T54" s="100">
        <f t="shared" ca="1" si="32"/>
        <v>0.96673743807501766</v>
      </c>
      <c r="U54" s="100">
        <f t="shared" ca="1" si="32"/>
        <v>0.98089171974522293</v>
      </c>
      <c r="V54" s="100">
        <f t="shared" ca="1" si="32"/>
        <v>0.96815286624203822</v>
      </c>
      <c r="W54" s="100">
        <f t="shared" ref="W54:AJ54" ca="1" si="34">INDIRECT("'"&amp;$AO$4&amp;"'!Z"&amp;ROUNDDOWN((COLUMN()-7)/3,0)+7&amp;"S"&amp;(ROW()-44)*3+MOD(COLUMN()-1,3),FALSE)/MAX(INDIRECT("'"&amp;$AO$4&amp;"'!Z7S"&amp;(ROW()-44)*3&amp;":Z16S"&amp;(ROW()-44)*3+2,FALSE))</f>
        <v>0.96390658174097665</v>
      </c>
      <c r="X54" s="100">
        <f t="shared" ca="1" si="34"/>
        <v>0.99150743099787686</v>
      </c>
      <c r="Y54" s="100">
        <f t="shared" ca="1" si="34"/>
        <v>0.96815286624203822</v>
      </c>
      <c r="Z54" s="100">
        <f t="shared" ca="1" si="34"/>
        <v>0.97239915074309979</v>
      </c>
      <c r="AA54" s="100">
        <f t="shared" ca="1" si="34"/>
        <v>1</v>
      </c>
      <c r="AB54" s="100">
        <f t="shared" ca="1" si="34"/>
        <v>0.97027600849256901</v>
      </c>
      <c r="AC54" s="100">
        <f t="shared" ca="1" si="34"/>
        <v>0.9752300070771408</v>
      </c>
      <c r="AD54" s="100">
        <f t="shared" ca="1" si="34"/>
        <v>0.99929228591648978</v>
      </c>
      <c r="AE54" s="100">
        <f t="shared" ca="1" si="34"/>
        <v>0.97735314932767159</v>
      </c>
      <c r="AF54" s="100">
        <f t="shared" ca="1" si="34"/>
        <v>0.97169143665958957</v>
      </c>
      <c r="AG54" s="100">
        <f t="shared" ca="1" si="34"/>
        <v>0.99292285916489742</v>
      </c>
      <c r="AH54" s="100">
        <f t="shared" ca="1" si="34"/>
        <v>0.96249115357395609</v>
      </c>
      <c r="AI54" s="100">
        <f t="shared" ca="1" si="34"/>
        <v>0.96956829440905878</v>
      </c>
      <c r="AJ54" s="100">
        <f t="shared" ca="1" si="34"/>
        <v>0.99150743099787686</v>
      </c>
      <c r="AK54" s="85"/>
    </row>
  </sheetData>
  <mergeCells count="66">
    <mergeCell ref="Y2:AA2"/>
    <mergeCell ref="B2:B3"/>
    <mergeCell ref="C2:C3"/>
    <mergeCell ref="D2:D3"/>
    <mergeCell ref="E2:E3"/>
    <mergeCell ref="F2:F3"/>
    <mergeCell ref="G2:I2"/>
    <mergeCell ref="AH25:AJ25"/>
    <mergeCell ref="AB2:AD2"/>
    <mergeCell ref="AE2:AG2"/>
    <mergeCell ref="AH2:AJ2"/>
    <mergeCell ref="B24:E24"/>
    <mergeCell ref="G24:AJ24"/>
    <mergeCell ref="B25:E25"/>
    <mergeCell ref="G25:I25"/>
    <mergeCell ref="J25:L25"/>
    <mergeCell ref="M25:O25"/>
    <mergeCell ref="P25:R25"/>
    <mergeCell ref="J2:L2"/>
    <mergeCell ref="M2:O2"/>
    <mergeCell ref="P2:R2"/>
    <mergeCell ref="S2:U2"/>
    <mergeCell ref="V2:X2"/>
    <mergeCell ref="S25:U25"/>
    <mergeCell ref="V25:X25"/>
    <mergeCell ref="Y25:AA25"/>
    <mergeCell ref="AB25:AD25"/>
    <mergeCell ref="AE25:AG25"/>
    <mergeCell ref="AE28:AG28"/>
    <mergeCell ref="AH28:AJ28"/>
    <mergeCell ref="B26:E26"/>
    <mergeCell ref="B27:E28"/>
    <mergeCell ref="G28:I28"/>
    <mergeCell ref="J28:L28"/>
    <mergeCell ref="M28:O28"/>
    <mergeCell ref="P28:R28"/>
    <mergeCell ref="S30:U30"/>
    <mergeCell ref="S28:U28"/>
    <mergeCell ref="V28:X28"/>
    <mergeCell ref="Y28:AA28"/>
    <mergeCell ref="AB28:AD28"/>
    <mergeCell ref="V30:X30"/>
    <mergeCell ref="Y30:AA30"/>
    <mergeCell ref="AB30:AD30"/>
    <mergeCell ref="B29:E30"/>
    <mergeCell ref="G30:I30"/>
    <mergeCell ref="J30:L30"/>
    <mergeCell ref="M30:O30"/>
    <mergeCell ref="P30:R30"/>
    <mergeCell ref="B33:B34"/>
    <mergeCell ref="C33:C34"/>
    <mergeCell ref="D33:D34"/>
    <mergeCell ref="E33:E34"/>
    <mergeCell ref="F33:F34"/>
    <mergeCell ref="AE30:AG30"/>
    <mergeCell ref="AH30:AJ30"/>
    <mergeCell ref="Y33:AA33"/>
    <mergeCell ref="AB33:AD33"/>
    <mergeCell ref="AE33:AG33"/>
    <mergeCell ref="AH33:AJ33"/>
    <mergeCell ref="V33:X33"/>
    <mergeCell ref="G33:I33"/>
    <mergeCell ref="J33:L33"/>
    <mergeCell ref="M33:O33"/>
    <mergeCell ref="P33:R33"/>
    <mergeCell ref="S33:U33"/>
  </mergeCells>
  <conditionalFormatting sqref="G27:AK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AK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Tabelle7"/>
  <dimension ref="A1:AO54"/>
  <sheetViews>
    <sheetView workbookViewId="0">
      <selection activeCell="G35" sqref="G35:I35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6.42578125" customWidth="1"/>
    <col min="8" max="15" width="6.42578125" style="39" customWidth="1"/>
    <col min="16" max="36" width="6.425781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43">
        <v>3</v>
      </c>
      <c r="H2" s="144"/>
      <c r="I2" s="145"/>
      <c r="J2" s="143">
        <v>4</v>
      </c>
      <c r="K2" s="144"/>
      <c r="L2" s="145"/>
      <c r="M2" s="143">
        <v>5</v>
      </c>
      <c r="N2" s="144"/>
      <c r="O2" s="145"/>
      <c r="P2" s="143">
        <v>6</v>
      </c>
      <c r="Q2" s="144"/>
      <c r="R2" s="145"/>
      <c r="S2" s="143">
        <v>7</v>
      </c>
      <c r="T2" s="144"/>
      <c r="U2" s="145"/>
      <c r="V2" s="143">
        <v>8</v>
      </c>
      <c r="W2" s="144"/>
      <c r="X2" s="145"/>
      <c r="Y2" s="143">
        <v>9</v>
      </c>
      <c r="Z2" s="144"/>
      <c r="AA2" s="145"/>
      <c r="AB2" s="143">
        <v>10</v>
      </c>
      <c r="AC2" s="144"/>
      <c r="AD2" s="145"/>
      <c r="AE2" s="143">
        <v>11</v>
      </c>
      <c r="AF2" s="144"/>
      <c r="AG2" s="145"/>
      <c r="AH2" s="143">
        <v>12</v>
      </c>
      <c r="AI2" s="144"/>
      <c r="AJ2" s="145"/>
    </row>
    <row r="3" spans="1:41">
      <c r="B3" s="123"/>
      <c r="C3" s="125"/>
      <c r="D3" s="125"/>
      <c r="E3" s="125"/>
      <c r="F3" s="123"/>
      <c r="G3" s="146"/>
      <c r="H3" s="147"/>
      <c r="I3" s="148"/>
      <c r="J3" s="146"/>
      <c r="K3" s="147"/>
      <c r="L3" s="148"/>
      <c r="M3" s="146"/>
      <c r="N3" s="147"/>
      <c r="O3" s="148"/>
      <c r="P3" s="146"/>
      <c r="Q3" s="147"/>
      <c r="R3" s="148"/>
      <c r="S3" s="146"/>
      <c r="T3" s="147"/>
      <c r="U3" s="148"/>
      <c r="V3" s="146"/>
      <c r="W3" s="147"/>
      <c r="X3" s="148"/>
      <c r="Y3" s="146"/>
      <c r="Z3" s="147"/>
      <c r="AA3" s="148"/>
      <c r="AB3" s="146"/>
      <c r="AC3" s="147"/>
      <c r="AD3" s="148"/>
      <c r="AE3" s="146"/>
      <c r="AF3" s="147"/>
      <c r="AG3" s="148"/>
      <c r="AH3" s="146"/>
      <c r="AI3" s="147"/>
      <c r="AJ3" s="148"/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136">
        <f ca="1">IF(INDIRECT("'"&amp;$AO$4&amp;"'!Z"&amp;((COLUMN()-7)/3)+6&amp;"S"&amp;ROW()-1,FALSE)=MAX(INDIRECT("'"&amp;$AO$4&amp;"'!Z6S"&amp;ROW()-1&amp;":Z15S"&amp;ROW()-1,FALSE)),1,"")</f>
        <v>1</v>
      </c>
      <c r="H4" s="137"/>
      <c r="I4" s="138"/>
      <c r="J4" s="136" t="str">
        <f t="shared" ref="J4:J13" ca="1" si="1">IF(INDIRECT("'"&amp;$AO$4&amp;"'!Z"&amp;((COLUMN()-7)/3)+6&amp;"S"&amp;ROW()-1,FALSE)=MAX(INDIRECT("'"&amp;$AO$4&amp;"'!Z6S"&amp;ROW()-1&amp;":Z15S"&amp;ROW()-1,FALSE)),1,"")</f>
        <v/>
      </c>
      <c r="K4" s="137"/>
      <c r="L4" s="138"/>
      <c r="M4" s="136" t="str">
        <f t="shared" ref="M4:AB13" ca="1" si="2">IF(INDIRECT("'"&amp;$AO$4&amp;"'!Z"&amp;((COLUMN()-7)/3)+6&amp;"S"&amp;ROW()-1,FALSE)=MAX(INDIRECT("'"&amp;$AO$4&amp;"'!Z6S"&amp;ROW()-1&amp;":Z15S"&amp;ROW()-1,FALSE)),1,"")</f>
        <v/>
      </c>
      <c r="N4" s="137"/>
      <c r="O4" s="138"/>
      <c r="P4" s="136">
        <f t="shared" ref="P4:P6" ca="1" si="3">IF(INDIRECT("'"&amp;$AO$4&amp;"'!Z"&amp;((COLUMN()-7)/3)+6&amp;"S"&amp;ROW()-1,FALSE)=MAX(INDIRECT("'"&amp;$AO$4&amp;"'!Z6S"&amp;ROW()-1&amp;":Z15S"&amp;ROW()-1,FALSE)),1,"")</f>
        <v>1</v>
      </c>
      <c r="Q4" s="137"/>
      <c r="R4" s="138"/>
      <c r="S4" s="136">
        <f t="shared" ref="S4:S6" ca="1" si="4">IF(INDIRECT("'"&amp;$AO$4&amp;"'!Z"&amp;((COLUMN()-7)/3)+6&amp;"S"&amp;ROW()-1,FALSE)=MAX(INDIRECT("'"&amp;$AO$4&amp;"'!Z6S"&amp;ROW()-1&amp;":Z15S"&amp;ROW()-1,FALSE)),1,"")</f>
        <v>1</v>
      </c>
      <c r="T4" s="137"/>
      <c r="U4" s="138"/>
      <c r="V4" s="136">
        <f t="shared" ref="V4:V6" ca="1" si="5">IF(INDIRECT("'"&amp;$AO$4&amp;"'!Z"&amp;((COLUMN()-7)/3)+6&amp;"S"&amp;ROW()-1,FALSE)=MAX(INDIRECT("'"&amp;$AO$4&amp;"'!Z6S"&amp;ROW()-1&amp;":Z15S"&amp;ROW()-1,FALSE)),1,"")</f>
        <v>1</v>
      </c>
      <c r="W4" s="137"/>
      <c r="X4" s="138"/>
      <c r="Y4" s="136">
        <f t="shared" ref="Y4:Y6" ca="1" si="6">IF(INDIRECT("'"&amp;$AO$4&amp;"'!Z"&amp;((COLUMN()-7)/3)+6&amp;"S"&amp;ROW()-1,FALSE)=MAX(INDIRECT("'"&amp;$AO$4&amp;"'!Z6S"&amp;ROW()-1&amp;":Z15S"&amp;ROW()-1,FALSE)),1,"")</f>
        <v>1</v>
      </c>
      <c r="Z4" s="137"/>
      <c r="AA4" s="138"/>
      <c r="AB4" s="136">
        <f t="shared" ref="AB4:AB6" ca="1" si="7">IF(INDIRECT("'"&amp;$AO$4&amp;"'!Z"&amp;((COLUMN()-7)/3)+6&amp;"S"&amp;ROW()-1,FALSE)=MAX(INDIRECT("'"&amp;$AO$4&amp;"'!Z6S"&amp;ROW()-1&amp;":Z15S"&amp;ROW()-1,FALSE)),1,"")</f>
        <v>1</v>
      </c>
      <c r="AC4" s="137"/>
      <c r="AD4" s="138"/>
      <c r="AE4" s="136">
        <f t="shared" ref="AE4:AH13" ca="1" si="8">IF(INDIRECT("'"&amp;$AO$4&amp;"'!Z"&amp;((COLUMN()-7)/3)+6&amp;"S"&amp;ROW()-1,FALSE)=MAX(INDIRECT("'"&amp;$AO$4&amp;"'!Z6S"&amp;ROW()-1&amp;":Z15S"&amp;ROW()-1,FALSE)),1,"")</f>
        <v>1</v>
      </c>
      <c r="AF4" s="137"/>
      <c r="AG4" s="138"/>
      <c r="AH4" s="136">
        <f t="shared" ref="AH4:AH6" ca="1" si="9">IF(INDIRECT("'"&amp;$AO$4&amp;"'!Z"&amp;((COLUMN()-7)/3)+6&amp;"S"&amp;ROW()-1,FALSE)=MAX(INDIRECT("'"&amp;$AO$4&amp;"'!Z6S"&amp;ROW()-1&amp;":Z15S"&amp;ROW()-1,FALSE)),1,"")</f>
        <v>1</v>
      </c>
      <c r="AI4" s="137"/>
      <c r="AJ4" s="138"/>
      <c r="AK4" s="85">
        <f ca="1">1/SUM(G4:AJ4)</f>
        <v>0.125</v>
      </c>
      <c r="AN4" s="76" t="s">
        <v>90</v>
      </c>
      <c r="AO4" s="77" t="s">
        <v>56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136">
        <f t="shared" ref="G5:G13" ca="1" si="10">IF(INDIRECT("'"&amp;$AO$4&amp;"'!Z"&amp;((COLUMN()-7)/3)+6&amp;"S"&amp;ROW()-1,FALSE)=MAX(INDIRECT("'"&amp;$AO$4&amp;"'!Z6S"&amp;ROW()-1&amp;":Z15S"&amp;ROW()-1,FALSE)),1,"")</f>
        <v>1</v>
      </c>
      <c r="H5" s="137"/>
      <c r="I5" s="138"/>
      <c r="J5" s="136">
        <f t="shared" ca="1" si="1"/>
        <v>1</v>
      </c>
      <c r="K5" s="137"/>
      <c r="L5" s="138"/>
      <c r="M5" s="136" t="str">
        <f t="shared" ca="1" si="2"/>
        <v/>
      </c>
      <c r="N5" s="137"/>
      <c r="O5" s="138"/>
      <c r="P5" s="136" t="str">
        <f t="shared" ca="1" si="3"/>
        <v/>
      </c>
      <c r="Q5" s="137"/>
      <c r="R5" s="138"/>
      <c r="S5" s="136" t="str">
        <f t="shared" ca="1" si="4"/>
        <v/>
      </c>
      <c r="T5" s="137"/>
      <c r="U5" s="138"/>
      <c r="V5" s="136" t="str">
        <f t="shared" ca="1" si="5"/>
        <v/>
      </c>
      <c r="W5" s="137"/>
      <c r="X5" s="138"/>
      <c r="Y5" s="136" t="str">
        <f t="shared" ca="1" si="6"/>
        <v/>
      </c>
      <c r="Z5" s="137"/>
      <c r="AA5" s="138"/>
      <c r="AB5" s="136" t="str">
        <f t="shared" ca="1" si="7"/>
        <v/>
      </c>
      <c r="AC5" s="137"/>
      <c r="AD5" s="138"/>
      <c r="AE5" s="136" t="str">
        <f t="shared" ca="1" si="8"/>
        <v/>
      </c>
      <c r="AF5" s="137"/>
      <c r="AG5" s="138"/>
      <c r="AH5" s="136" t="str">
        <f t="shared" ca="1" si="9"/>
        <v/>
      </c>
      <c r="AI5" s="137"/>
      <c r="AJ5" s="138"/>
      <c r="AK5" s="85">
        <f t="shared" ref="AK5:AK23" ca="1" si="11">1/SUM(G5:AJ5)</f>
        <v>0.5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136">
        <f t="shared" ca="1" si="10"/>
        <v>1</v>
      </c>
      <c r="H6" s="137"/>
      <c r="I6" s="138"/>
      <c r="J6" s="136">
        <f t="shared" ca="1" si="1"/>
        <v>1</v>
      </c>
      <c r="K6" s="137"/>
      <c r="L6" s="138"/>
      <c r="M6" s="136">
        <f t="shared" ca="1" si="2"/>
        <v>1</v>
      </c>
      <c r="N6" s="137"/>
      <c r="O6" s="138"/>
      <c r="P6" s="136">
        <f t="shared" ca="1" si="3"/>
        <v>1</v>
      </c>
      <c r="Q6" s="137"/>
      <c r="R6" s="138"/>
      <c r="S6" s="136">
        <f t="shared" ca="1" si="4"/>
        <v>1</v>
      </c>
      <c r="T6" s="137"/>
      <c r="U6" s="138"/>
      <c r="V6" s="136">
        <f t="shared" ca="1" si="5"/>
        <v>1</v>
      </c>
      <c r="W6" s="137"/>
      <c r="X6" s="138"/>
      <c r="Y6" s="136">
        <f t="shared" ca="1" si="6"/>
        <v>1</v>
      </c>
      <c r="Z6" s="137"/>
      <c r="AA6" s="138"/>
      <c r="AB6" s="136">
        <f t="shared" ca="1" si="7"/>
        <v>1</v>
      </c>
      <c r="AC6" s="137"/>
      <c r="AD6" s="138"/>
      <c r="AE6" s="136">
        <f t="shared" ca="1" si="8"/>
        <v>1</v>
      </c>
      <c r="AF6" s="137"/>
      <c r="AG6" s="138"/>
      <c r="AH6" s="136">
        <f t="shared" ca="1" si="9"/>
        <v>1</v>
      </c>
      <c r="AI6" s="137"/>
      <c r="AJ6" s="138"/>
      <c r="AK6" s="85">
        <f t="shared" ca="1" si="11"/>
        <v>0.1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136" t="str">
        <f t="shared" ca="1" si="10"/>
        <v/>
      </c>
      <c r="H7" s="137"/>
      <c r="I7" s="138"/>
      <c r="J7" s="136" t="str">
        <f t="shared" ca="1" si="1"/>
        <v/>
      </c>
      <c r="K7" s="137"/>
      <c r="L7" s="138"/>
      <c r="M7" s="136">
        <f t="shared" ca="1" si="2"/>
        <v>1</v>
      </c>
      <c r="N7" s="137"/>
      <c r="O7" s="138"/>
      <c r="P7" s="136" t="str">
        <f t="shared" ca="1" si="2"/>
        <v/>
      </c>
      <c r="Q7" s="137"/>
      <c r="R7" s="138"/>
      <c r="S7" s="136" t="str">
        <f t="shared" ca="1" si="2"/>
        <v/>
      </c>
      <c r="T7" s="137"/>
      <c r="U7" s="138"/>
      <c r="V7" s="136" t="str">
        <f t="shared" ca="1" si="2"/>
        <v/>
      </c>
      <c r="W7" s="137"/>
      <c r="X7" s="138"/>
      <c r="Y7" s="136" t="str">
        <f t="shared" ca="1" si="2"/>
        <v/>
      </c>
      <c r="Z7" s="137"/>
      <c r="AA7" s="138"/>
      <c r="AB7" s="136" t="str">
        <f t="shared" ca="1" si="2"/>
        <v/>
      </c>
      <c r="AC7" s="137"/>
      <c r="AD7" s="138"/>
      <c r="AE7" s="136" t="str">
        <f t="shared" ca="1" si="8"/>
        <v/>
      </c>
      <c r="AF7" s="137"/>
      <c r="AG7" s="138"/>
      <c r="AH7" s="136" t="str">
        <f t="shared" ca="1" si="8"/>
        <v/>
      </c>
      <c r="AI7" s="137"/>
      <c r="AJ7" s="138"/>
      <c r="AK7" s="85">
        <f t="shared" ca="1" si="11"/>
        <v>1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136" t="str">
        <f t="shared" ca="1" si="10"/>
        <v/>
      </c>
      <c r="H8" s="137"/>
      <c r="I8" s="138"/>
      <c r="J8" s="136" t="str">
        <f t="shared" ca="1" si="1"/>
        <v/>
      </c>
      <c r="K8" s="137"/>
      <c r="L8" s="138"/>
      <c r="M8" s="136" t="str">
        <f t="shared" ca="1" si="2"/>
        <v/>
      </c>
      <c r="N8" s="137"/>
      <c r="O8" s="138"/>
      <c r="P8" s="136">
        <f t="shared" ca="1" si="2"/>
        <v>1</v>
      </c>
      <c r="Q8" s="137"/>
      <c r="R8" s="138"/>
      <c r="S8" s="136">
        <f t="shared" ca="1" si="2"/>
        <v>1</v>
      </c>
      <c r="T8" s="137"/>
      <c r="U8" s="138"/>
      <c r="V8" s="136">
        <f t="shared" ca="1" si="2"/>
        <v>1</v>
      </c>
      <c r="W8" s="137"/>
      <c r="X8" s="138"/>
      <c r="Y8" s="136">
        <f t="shared" ca="1" si="2"/>
        <v>1</v>
      </c>
      <c r="Z8" s="137"/>
      <c r="AA8" s="138"/>
      <c r="AB8" s="136">
        <f t="shared" ca="1" si="2"/>
        <v>1</v>
      </c>
      <c r="AC8" s="137"/>
      <c r="AD8" s="138"/>
      <c r="AE8" s="136">
        <f t="shared" ca="1" si="8"/>
        <v>1</v>
      </c>
      <c r="AF8" s="137"/>
      <c r="AG8" s="138"/>
      <c r="AH8" s="136">
        <f t="shared" ca="1" si="8"/>
        <v>1</v>
      </c>
      <c r="AI8" s="137"/>
      <c r="AJ8" s="138"/>
      <c r="AK8" s="85">
        <f t="shared" ca="1" si="11"/>
        <v>0.14285714285714285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136" t="str">
        <f t="shared" ca="1" si="10"/>
        <v/>
      </c>
      <c r="H9" s="137"/>
      <c r="I9" s="138"/>
      <c r="J9" s="136" t="str">
        <f t="shared" ca="1" si="1"/>
        <v/>
      </c>
      <c r="K9" s="137"/>
      <c r="L9" s="138"/>
      <c r="M9" s="136" t="str">
        <f t="shared" ca="1" si="2"/>
        <v/>
      </c>
      <c r="N9" s="137"/>
      <c r="O9" s="138"/>
      <c r="P9" s="136" t="str">
        <f t="shared" ca="1" si="2"/>
        <v/>
      </c>
      <c r="Q9" s="137"/>
      <c r="R9" s="138"/>
      <c r="S9" s="136" t="str">
        <f t="shared" ca="1" si="2"/>
        <v/>
      </c>
      <c r="T9" s="137"/>
      <c r="U9" s="138"/>
      <c r="V9" s="136" t="str">
        <f t="shared" ca="1" si="2"/>
        <v/>
      </c>
      <c r="W9" s="137"/>
      <c r="X9" s="138"/>
      <c r="Y9" s="136" t="str">
        <f t="shared" ca="1" si="2"/>
        <v/>
      </c>
      <c r="Z9" s="137"/>
      <c r="AA9" s="138"/>
      <c r="AB9" s="136" t="str">
        <f t="shared" ca="1" si="2"/>
        <v/>
      </c>
      <c r="AC9" s="137"/>
      <c r="AD9" s="138"/>
      <c r="AE9" s="136">
        <f t="shared" ca="1" si="8"/>
        <v>1</v>
      </c>
      <c r="AF9" s="137"/>
      <c r="AG9" s="138"/>
      <c r="AH9" s="136" t="str">
        <f t="shared" ca="1" si="8"/>
        <v/>
      </c>
      <c r="AI9" s="137"/>
      <c r="AJ9" s="138"/>
      <c r="AK9" s="85">
        <f t="shared" ca="1" si="11"/>
        <v>1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136">
        <f t="shared" ca="1" si="10"/>
        <v>1</v>
      </c>
      <c r="H10" s="137"/>
      <c r="I10" s="138"/>
      <c r="J10" s="136" t="str">
        <f t="shared" ca="1" si="1"/>
        <v/>
      </c>
      <c r="K10" s="137"/>
      <c r="L10" s="138"/>
      <c r="M10" s="136" t="str">
        <f t="shared" ca="1" si="2"/>
        <v/>
      </c>
      <c r="N10" s="137"/>
      <c r="O10" s="138"/>
      <c r="P10" s="136" t="str">
        <f t="shared" ca="1" si="2"/>
        <v/>
      </c>
      <c r="Q10" s="137"/>
      <c r="R10" s="138"/>
      <c r="S10" s="136" t="str">
        <f t="shared" ca="1" si="2"/>
        <v/>
      </c>
      <c r="T10" s="137"/>
      <c r="U10" s="138"/>
      <c r="V10" s="136" t="str">
        <f t="shared" ca="1" si="2"/>
        <v/>
      </c>
      <c r="W10" s="137"/>
      <c r="X10" s="138"/>
      <c r="Y10" s="136" t="str">
        <f t="shared" ca="1" si="2"/>
        <v/>
      </c>
      <c r="Z10" s="137"/>
      <c r="AA10" s="138"/>
      <c r="AB10" s="136" t="str">
        <f t="shared" ca="1" si="2"/>
        <v/>
      </c>
      <c r="AC10" s="137"/>
      <c r="AD10" s="138"/>
      <c r="AE10" s="136" t="str">
        <f t="shared" ca="1" si="8"/>
        <v/>
      </c>
      <c r="AF10" s="137"/>
      <c r="AG10" s="138"/>
      <c r="AH10" s="136" t="str">
        <f t="shared" ca="1" si="8"/>
        <v/>
      </c>
      <c r="AI10" s="137"/>
      <c r="AJ10" s="138"/>
      <c r="AK10" s="85">
        <f t="shared" ca="1" si="11"/>
        <v>1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136" t="str">
        <f t="shared" ca="1" si="10"/>
        <v/>
      </c>
      <c r="H11" s="137"/>
      <c r="I11" s="138"/>
      <c r="J11" s="136" t="str">
        <f t="shared" ca="1" si="1"/>
        <v/>
      </c>
      <c r="K11" s="137"/>
      <c r="L11" s="138"/>
      <c r="M11" s="136" t="str">
        <f t="shared" ca="1" si="2"/>
        <v/>
      </c>
      <c r="N11" s="137"/>
      <c r="O11" s="138"/>
      <c r="P11" s="136" t="str">
        <f t="shared" ca="1" si="2"/>
        <v/>
      </c>
      <c r="Q11" s="137"/>
      <c r="R11" s="138"/>
      <c r="S11" s="136" t="str">
        <f t="shared" ca="1" si="2"/>
        <v/>
      </c>
      <c r="T11" s="137"/>
      <c r="U11" s="138"/>
      <c r="V11" s="136">
        <f t="shared" ca="1" si="2"/>
        <v>1</v>
      </c>
      <c r="W11" s="137"/>
      <c r="X11" s="138"/>
      <c r="Y11" s="136" t="str">
        <f t="shared" ca="1" si="2"/>
        <v/>
      </c>
      <c r="Z11" s="137"/>
      <c r="AA11" s="138"/>
      <c r="AB11" s="136" t="str">
        <f t="shared" ca="1" si="2"/>
        <v/>
      </c>
      <c r="AC11" s="137"/>
      <c r="AD11" s="138"/>
      <c r="AE11" s="136" t="str">
        <f t="shared" ca="1" si="8"/>
        <v/>
      </c>
      <c r="AF11" s="137"/>
      <c r="AG11" s="138"/>
      <c r="AH11" s="136" t="str">
        <f t="shared" ca="1" si="8"/>
        <v/>
      </c>
      <c r="AI11" s="137"/>
      <c r="AJ11" s="138"/>
      <c r="AK11" s="85">
        <f t="shared" ca="1" si="11"/>
        <v>1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136" t="str">
        <f t="shared" ca="1" si="10"/>
        <v/>
      </c>
      <c r="H12" s="137"/>
      <c r="I12" s="138"/>
      <c r="J12" s="136" t="str">
        <f t="shared" ca="1" si="1"/>
        <v/>
      </c>
      <c r="K12" s="137"/>
      <c r="L12" s="138"/>
      <c r="M12" s="136">
        <f t="shared" ca="1" si="2"/>
        <v>1</v>
      </c>
      <c r="N12" s="137"/>
      <c r="O12" s="138"/>
      <c r="P12" s="136" t="str">
        <f t="shared" ca="1" si="2"/>
        <v/>
      </c>
      <c r="Q12" s="137"/>
      <c r="R12" s="138"/>
      <c r="S12" s="136" t="str">
        <f t="shared" ca="1" si="2"/>
        <v/>
      </c>
      <c r="T12" s="137"/>
      <c r="U12" s="138"/>
      <c r="V12" s="136" t="str">
        <f t="shared" ca="1" si="2"/>
        <v/>
      </c>
      <c r="W12" s="137"/>
      <c r="X12" s="138"/>
      <c r="Y12" s="136" t="str">
        <f t="shared" ca="1" si="2"/>
        <v/>
      </c>
      <c r="Z12" s="137"/>
      <c r="AA12" s="138"/>
      <c r="AB12" s="136" t="str">
        <f t="shared" ca="1" si="2"/>
        <v/>
      </c>
      <c r="AC12" s="137"/>
      <c r="AD12" s="138"/>
      <c r="AE12" s="136" t="str">
        <f t="shared" ca="1" si="8"/>
        <v/>
      </c>
      <c r="AF12" s="137"/>
      <c r="AG12" s="138"/>
      <c r="AH12" s="136" t="str">
        <f t="shared" ca="1" si="8"/>
        <v/>
      </c>
      <c r="AI12" s="137"/>
      <c r="AJ12" s="138"/>
      <c r="AK12" s="85">
        <f t="shared" ca="1" si="11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136" t="str">
        <f t="shared" ca="1" si="10"/>
        <v/>
      </c>
      <c r="H13" s="137"/>
      <c r="I13" s="138"/>
      <c r="J13" s="136" t="str">
        <f t="shared" ca="1" si="1"/>
        <v/>
      </c>
      <c r="K13" s="137"/>
      <c r="L13" s="138"/>
      <c r="M13" s="136" t="str">
        <f t="shared" ca="1" si="2"/>
        <v/>
      </c>
      <c r="N13" s="137"/>
      <c r="O13" s="138"/>
      <c r="P13" s="136" t="str">
        <f t="shared" ca="1" si="2"/>
        <v/>
      </c>
      <c r="Q13" s="137"/>
      <c r="R13" s="138"/>
      <c r="S13" s="136" t="str">
        <f t="shared" ca="1" si="2"/>
        <v/>
      </c>
      <c r="T13" s="137"/>
      <c r="U13" s="138"/>
      <c r="V13" s="136" t="str">
        <f t="shared" ca="1" si="2"/>
        <v/>
      </c>
      <c r="W13" s="137"/>
      <c r="X13" s="138"/>
      <c r="Y13" s="136" t="str">
        <f t="shared" ca="1" si="2"/>
        <v/>
      </c>
      <c r="Z13" s="137"/>
      <c r="AA13" s="138"/>
      <c r="AB13" s="136" t="str">
        <f t="shared" ca="1" si="2"/>
        <v/>
      </c>
      <c r="AC13" s="137"/>
      <c r="AD13" s="138"/>
      <c r="AE13" s="136">
        <f t="shared" ca="1" si="8"/>
        <v>1</v>
      </c>
      <c r="AF13" s="137"/>
      <c r="AG13" s="138"/>
      <c r="AH13" s="136" t="str">
        <f t="shared" ca="1" si="8"/>
        <v/>
      </c>
      <c r="AI13" s="137"/>
      <c r="AJ13" s="138"/>
      <c r="AK13" s="85">
        <f t="shared" ca="1" si="11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136" t="str">
        <f t="shared" ref="G14:G23" ca="1" si="12">IF(INDIRECT("'"&amp;$AO$4&amp;"'!Z"&amp;((COLUMN()-7)/3)+6&amp;"S"&amp;ROW(),FALSE)=MAX(INDIRECT("'"&amp;$AO$4&amp;"'!Z6S"&amp;ROW()&amp;":Z15S"&amp;ROW(),FALSE)),1,"")</f>
        <v/>
      </c>
      <c r="H14" s="137"/>
      <c r="I14" s="138"/>
      <c r="J14" s="136" t="str">
        <f t="shared" ref="J14:J23" ca="1" si="13">IF(INDIRECT("'"&amp;$AO$4&amp;"'!Z"&amp;((COLUMN()-7)/3)+6&amp;"S"&amp;ROW(),FALSE)=MAX(INDIRECT("'"&amp;$AO$4&amp;"'!Z6S"&amp;ROW()&amp;":Z15S"&amp;ROW(),FALSE)),1,"")</f>
        <v/>
      </c>
      <c r="K14" s="137"/>
      <c r="L14" s="138"/>
      <c r="M14" s="136" t="str">
        <f t="shared" ref="M14:AH23" ca="1" si="14">IF(INDIRECT("'"&amp;$AO$4&amp;"'!Z"&amp;((COLUMN()-7)/3)+6&amp;"S"&amp;ROW(),FALSE)=MAX(INDIRECT("'"&amp;$AO$4&amp;"'!Z6S"&amp;ROW()&amp;":Z15S"&amp;ROW(),FALSE)),1,"")</f>
        <v/>
      </c>
      <c r="N14" s="137"/>
      <c r="O14" s="138"/>
      <c r="P14" s="136" t="str">
        <f t="shared" ca="1" si="14"/>
        <v/>
      </c>
      <c r="Q14" s="137"/>
      <c r="R14" s="138"/>
      <c r="S14" s="136" t="str">
        <f t="shared" ca="1" si="14"/>
        <v/>
      </c>
      <c r="T14" s="137"/>
      <c r="U14" s="138"/>
      <c r="V14" s="136" t="str">
        <f t="shared" ca="1" si="14"/>
        <v/>
      </c>
      <c r="W14" s="137"/>
      <c r="X14" s="138"/>
      <c r="Y14" s="136" t="str">
        <f t="shared" ca="1" si="14"/>
        <v/>
      </c>
      <c r="Z14" s="137"/>
      <c r="AA14" s="138"/>
      <c r="AB14" s="136" t="str">
        <f t="shared" ca="1" si="14"/>
        <v/>
      </c>
      <c r="AC14" s="137"/>
      <c r="AD14" s="138"/>
      <c r="AE14" s="136">
        <f t="shared" ca="1" si="14"/>
        <v>1</v>
      </c>
      <c r="AF14" s="137"/>
      <c r="AG14" s="138"/>
      <c r="AH14" s="136" t="str">
        <f t="shared" ca="1" si="14"/>
        <v/>
      </c>
      <c r="AI14" s="137"/>
      <c r="AJ14" s="138"/>
      <c r="AK14" s="85">
        <f t="shared" ca="1" si="11"/>
        <v>1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136" t="str">
        <f t="shared" ca="1" si="12"/>
        <v/>
      </c>
      <c r="H15" s="137"/>
      <c r="I15" s="138"/>
      <c r="J15" s="136" t="str">
        <f t="shared" ca="1" si="13"/>
        <v/>
      </c>
      <c r="K15" s="137"/>
      <c r="L15" s="138"/>
      <c r="M15" s="136" t="str">
        <f t="shared" ca="1" si="14"/>
        <v/>
      </c>
      <c r="N15" s="137"/>
      <c r="O15" s="138"/>
      <c r="P15" s="136" t="str">
        <f t="shared" ca="1" si="14"/>
        <v/>
      </c>
      <c r="Q15" s="137"/>
      <c r="R15" s="138"/>
      <c r="S15" s="136" t="str">
        <f t="shared" ca="1" si="14"/>
        <v/>
      </c>
      <c r="T15" s="137"/>
      <c r="U15" s="138"/>
      <c r="V15" s="136" t="str">
        <f t="shared" ca="1" si="14"/>
        <v/>
      </c>
      <c r="W15" s="137"/>
      <c r="X15" s="138"/>
      <c r="Y15" s="136" t="str">
        <f t="shared" ca="1" si="14"/>
        <v/>
      </c>
      <c r="Z15" s="137"/>
      <c r="AA15" s="138"/>
      <c r="AB15" s="136" t="str">
        <f t="shared" ca="1" si="14"/>
        <v/>
      </c>
      <c r="AC15" s="137"/>
      <c r="AD15" s="138"/>
      <c r="AE15" s="136" t="str">
        <f t="shared" ca="1" si="14"/>
        <v/>
      </c>
      <c r="AF15" s="137"/>
      <c r="AG15" s="138"/>
      <c r="AH15" s="136">
        <f t="shared" ca="1" si="14"/>
        <v>1</v>
      </c>
      <c r="AI15" s="137"/>
      <c r="AJ15" s="138"/>
      <c r="AK15" s="85">
        <f t="shared" ca="1" si="11"/>
        <v>1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136" t="str">
        <f t="shared" ca="1" si="12"/>
        <v/>
      </c>
      <c r="H16" s="137"/>
      <c r="I16" s="138"/>
      <c r="J16" s="136" t="str">
        <f t="shared" ca="1" si="13"/>
        <v/>
      </c>
      <c r="K16" s="137"/>
      <c r="L16" s="138"/>
      <c r="M16" s="136" t="str">
        <f t="shared" ca="1" si="14"/>
        <v/>
      </c>
      <c r="N16" s="137"/>
      <c r="O16" s="138"/>
      <c r="P16" s="136" t="str">
        <f t="shared" ca="1" si="14"/>
        <v/>
      </c>
      <c r="Q16" s="137"/>
      <c r="R16" s="138"/>
      <c r="S16" s="136" t="str">
        <f t="shared" ca="1" si="14"/>
        <v/>
      </c>
      <c r="T16" s="137"/>
      <c r="U16" s="138"/>
      <c r="V16" s="136" t="str">
        <f t="shared" ca="1" si="14"/>
        <v/>
      </c>
      <c r="W16" s="137"/>
      <c r="X16" s="138"/>
      <c r="Y16" s="136">
        <f t="shared" ca="1" si="14"/>
        <v>1</v>
      </c>
      <c r="Z16" s="137"/>
      <c r="AA16" s="138"/>
      <c r="AB16" s="136" t="str">
        <f t="shared" ca="1" si="14"/>
        <v/>
      </c>
      <c r="AC16" s="137"/>
      <c r="AD16" s="138"/>
      <c r="AE16" s="136" t="str">
        <f t="shared" ca="1" si="14"/>
        <v/>
      </c>
      <c r="AF16" s="137"/>
      <c r="AG16" s="138"/>
      <c r="AH16" s="136" t="str">
        <f t="shared" ca="1" si="14"/>
        <v/>
      </c>
      <c r="AI16" s="137"/>
      <c r="AJ16" s="138"/>
      <c r="AK16" s="85">
        <f t="shared" ca="1" si="11"/>
        <v>1</v>
      </c>
    </row>
    <row r="17" spans="1:38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136" t="str">
        <f t="shared" ca="1" si="12"/>
        <v/>
      </c>
      <c r="H17" s="137"/>
      <c r="I17" s="138"/>
      <c r="J17" s="136" t="str">
        <f t="shared" ca="1" si="13"/>
        <v/>
      </c>
      <c r="K17" s="137"/>
      <c r="L17" s="138"/>
      <c r="M17" s="136" t="str">
        <f t="shared" ca="1" si="14"/>
        <v/>
      </c>
      <c r="N17" s="137"/>
      <c r="O17" s="138"/>
      <c r="P17" s="136" t="str">
        <f t="shared" ca="1" si="14"/>
        <v/>
      </c>
      <c r="Q17" s="137"/>
      <c r="R17" s="138"/>
      <c r="S17" s="136" t="str">
        <f t="shared" ca="1" si="14"/>
        <v/>
      </c>
      <c r="T17" s="137"/>
      <c r="U17" s="138"/>
      <c r="V17" s="136" t="str">
        <f t="shared" ca="1" si="14"/>
        <v/>
      </c>
      <c r="W17" s="137"/>
      <c r="X17" s="138"/>
      <c r="Y17" s="136" t="str">
        <f t="shared" ca="1" si="14"/>
        <v/>
      </c>
      <c r="Z17" s="137"/>
      <c r="AA17" s="138"/>
      <c r="AB17" s="136" t="str">
        <f t="shared" ca="1" si="14"/>
        <v/>
      </c>
      <c r="AC17" s="137"/>
      <c r="AD17" s="138"/>
      <c r="AE17" s="136" t="str">
        <f t="shared" ca="1" si="14"/>
        <v/>
      </c>
      <c r="AF17" s="137"/>
      <c r="AG17" s="138"/>
      <c r="AH17" s="136">
        <f t="shared" ca="1" si="14"/>
        <v>1</v>
      </c>
      <c r="AI17" s="137"/>
      <c r="AJ17" s="138"/>
      <c r="AK17" s="85">
        <f t="shared" ca="1" si="11"/>
        <v>1</v>
      </c>
    </row>
    <row r="18" spans="1:38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136" t="str">
        <f t="shared" ca="1" si="12"/>
        <v/>
      </c>
      <c r="H18" s="137"/>
      <c r="I18" s="138"/>
      <c r="J18" s="136" t="str">
        <f t="shared" ca="1" si="13"/>
        <v/>
      </c>
      <c r="K18" s="137"/>
      <c r="L18" s="138"/>
      <c r="M18" s="136" t="str">
        <f t="shared" ca="1" si="14"/>
        <v/>
      </c>
      <c r="N18" s="137"/>
      <c r="O18" s="138"/>
      <c r="P18" s="136" t="str">
        <f t="shared" ca="1" si="14"/>
        <v/>
      </c>
      <c r="Q18" s="137"/>
      <c r="R18" s="138"/>
      <c r="S18" s="136" t="str">
        <f t="shared" ca="1" si="14"/>
        <v/>
      </c>
      <c r="T18" s="137"/>
      <c r="U18" s="138"/>
      <c r="V18" s="136" t="str">
        <f t="shared" ca="1" si="14"/>
        <v/>
      </c>
      <c r="W18" s="137"/>
      <c r="X18" s="138"/>
      <c r="Y18" s="136" t="str">
        <f t="shared" ca="1" si="14"/>
        <v/>
      </c>
      <c r="Z18" s="137"/>
      <c r="AA18" s="138"/>
      <c r="AB18" s="136" t="str">
        <f t="shared" ca="1" si="14"/>
        <v/>
      </c>
      <c r="AC18" s="137"/>
      <c r="AD18" s="138"/>
      <c r="AE18" s="136" t="str">
        <f t="shared" ca="1" si="14"/>
        <v/>
      </c>
      <c r="AF18" s="137"/>
      <c r="AG18" s="138"/>
      <c r="AH18" s="136">
        <f t="shared" ca="1" si="14"/>
        <v>1</v>
      </c>
      <c r="AI18" s="137"/>
      <c r="AJ18" s="138"/>
      <c r="AK18" s="85">
        <f t="shared" ca="1" si="11"/>
        <v>1</v>
      </c>
    </row>
    <row r="19" spans="1:38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136" t="str">
        <f t="shared" ca="1" si="12"/>
        <v/>
      </c>
      <c r="H19" s="137"/>
      <c r="I19" s="138"/>
      <c r="J19" s="136" t="str">
        <f t="shared" ca="1" si="13"/>
        <v/>
      </c>
      <c r="K19" s="137"/>
      <c r="L19" s="138"/>
      <c r="M19" s="136" t="str">
        <f t="shared" ca="1" si="14"/>
        <v/>
      </c>
      <c r="N19" s="137"/>
      <c r="O19" s="138"/>
      <c r="P19" s="136" t="str">
        <f t="shared" ca="1" si="14"/>
        <v/>
      </c>
      <c r="Q19" s="137"/>
      <c r="R19" s="138"/>
      <c r="S19" s="136" t="str">
        <f t="shared" ca="1" si="14"/>
        <v/>
      </c>
      <c r="T19" s="137"/>
      <c r="U19" s="138"/>
      <c r="V19" s="136" t="str">
        <f t="shared" ca="1" si="14"/>
        <v/>
      </c>
      <c r="W19" s="137"/>
      <c r="X19" s="138"/>
      <c r="Y19" s="136" t="str">
        <f t="shared" ca="1" si="14"/>
        <v/>
      </c>
      <c r="Z19" s="137"/>
      <c r="AA19" s="138"/>
      <c r="AB19" s="136" t="str">
        <f t="shared" ca="1" si="14"/>
        <v/>
      </c>
      <c r="AC19" s="137"/>
      <c r="AD19" s="138"/>
      <c r="AE19" s="136" t="str">
        <f t="shared" ca="1" si="14"/>
        <v/>
      </c>
      <c r="AF19" s="137"/>
      <c r="AG19" s="138"/>
      <c r="AH19" s="136">
        <f t="shared" ca="1" si="14"/>
        <v>1</v>
      </c>
      <c r="AI19" s="137"/>
      <c r="AJ19" s="138"/>
      <c r="AK19" s="85">
        <f t="shared" ca="1" si="11"/>
        <v>1</v>
      </c>
    </row>
    <row r="20" spans="1:38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136" t="str">
        <f t="shared" ca="1" si="12"/>
        <v/>
      </c>
      <c r="H20" s="137"/>
      <c r="I20" s="138"/>
      <c r="J20" s="136" t="str">
        <f t="shared" ca="1" si="13"/>
        <v/>
      </c>
      <c r="K20" s="137"/>
      <c r="L20" s="138"/>
      <c r="M20" s="136" t="str">
        <f t="shared" ca="1" si="14"/>
        <v/>
      </c>
      <c r="N20" s="137"/>
      <c r="O20" s="138"/>
      <c r="P20" s="136" t="str">
        <f t="shared" ca="1" si="14"/>
        <v/>
      </c>
      <c r="Q20" s="137"/>
      <c r="R20" s="138"/>
      <c r="S20" s="136" t="str">
        <f t="shared" ca="1" si="14"/>
        <v/>
      </c>
      <c r="T20" s="137"/>
      <c r="U20" s="138"/>
      <c r="V20" s="136" t="str">
        <f t="shared" ca="1" si="14"/>
        <v/>
      </c>
      <c r="W20" s="137"/>
      <c r="X20" s="138"/>
      <c r="Y20" s="136" t="str">
        <f t="shared" ca="1" si="14"/>
        <v/>
      </c>
      <c r="Z20" s="137"/>
      <c r="AA20" s="138"/>
      <c r="AB20" s="136">
        <f t="shared" ca="1" si="14"/>
        <v>1</v>
      </c>
      <c r="AC20" s="137"/>
      <c r="AD20" s="138"/>
      <c r="AE20" s="136" t="str">
        <f t="shared" ca="1" si="14"/>
        <v/>
      </c>
      <c r="AF20" s="137"/>
      <c r="AG20" s="138"/>
      <c r="AH20" s="136" t="str">
        <f t="shared" ca="1" si="14"/>
        <v/>
      </c>
      <c r="AI20" s="137"/>
      <c r="AJ20" s="138"/>
      <c r="AK20" s="85">
        <f t="shared" ca="1" si="11"/>
        <v>1</v>
      </c>
    </row>
    <row r="21" spans="1:38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136" t="str">
        <f t="shared" ca="1" si="12"/>
        <v/>
      </c>
      <c r="H21" s="137"/>
      <c r="I21" s="138"/>
      <c r="J21" s="136" t="str">
        <f t="shared" ca="1" si="13"/>
        <v/>
      </c>
      <c r="K21" s="137"/>
      <c r="L21" s="138"/>
      <c r="M21" s="136" t="str">
        <f t="shared" ca="1" si="14"/>
        <v/>
      </c>
      <c r="N21" s="137"/>
      <c r="O21" s="138"/>
      <c r="P21" s="136">
        <f t="shared" ca="1" si="14"/>
        <v>1</v>
      </c>
      <c r="Q21" s="137"/>
      <c r="R21" s="138"/>
      <c r="S21" s="136" t="str">
        <f t="shared" ca="1" si="14"/>
        <v/>
      </c>
      <c r="T21" s="137"/>
      <c r="U21" s="138"/>
      <c r="V21" s="136" t="str">
        <f t="shared" ca="1" si="14"/>
        <v/>
      </c>
      <c r="W21" s="137"/>
      <c r="X21" s="138"/>
      <c r="Y21" s="136" t="str">
        <f t="shared" ca="1" si="14"/>
        <v/>
      </c>
      <c r="Z21" s="137"/>
      <c r="AA21" s="138"/>
      <c r="AB21" s="136" t="str">
        <f t="shared" ca="1" si="14"/>
        <v/>
      </c>
      <c r="AC21" s="137"/>
      <c r="AD21" s="138"/>
      <c r="AE21" s="136" t="str">
        <f t="shared" ca="1" si="14"/>
        <v/>
      </c>
      <c r="AF21" s="137"/>
      <c r="AG21" s="138"/>
      <c r="AH21" s="136" t="str">
        <f t="shared" ca="1" si="14"/>
        <v/>
      </c>
      <c r="AI21" s="137"/>
      <c r="AJ21" s="138"/>
      <c r="AK21" s="85">
        <f t="shared" ca="1" si="11"/>
        <v>1</v>
      </c>
    </row>
    <row r="22" spans="1:38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136" t="str">
        <f t="shared" ca="1" si="12"/>
        <v/>
      </c>
      <c r="H22" s="137"/>
      <c r="I22" s="138"/>
      <c r="J22" s="136" t="str">
        <f t="shared" ca="1" si="13"/>
        <v/>
      </c>
      <c r="K22" s="137"/>
      <c r="L22" s="138"/>
      <c r="M22" s="136" t="str">
        <f t="shared" ca="1" si="14"/>
        <v/>
      </c>
      <c r="N22" s="137"/>
      <c r="O22" s="138"/>
      <c r="P22" s="136" t="str">
        <f t="shared" ca="1" si="14"/>
        <v/>
      </c>
      <c r="Q22" s="137"/>
      <c r="R22" s="138"/>
      <c r="S22" s="136" t="str">
        <f t="shared" ca="1" si="14"/>
        <v/>
      </c>
      <c r="T22" s="137"/>
      <c r="U22" s="138"/>
      <c r="V22" s="136">
        <f t="shared" ca="1" si="14"/>
        <v>1</v>
      </c>
      <c r="W22" s="137"/>
      <c r="X22" s="138"/>
      <c r="Y22" s="136" t="str">
        <f t="shared" ca="1" si="14"/>
        <v/>
      </c>
      <c r="Z22" s="137"/>
      <c r="AA22" s="138"/>
      <c r="AB22" s="136" t="str">
        <f t="shared" ca="1" si="14"/>
        <v/>
      </c>
      <c r="AC22" s="137"/>
      <c r="AD22" s="138"/>
      <c r="AE22" s="136" t="str">
        <f t="shared" ca="1" si="14"/>
        <v/>
      </c>
      <c r="AF22" s="137"/>
      <c r="AG22" s="138"/>
      <c r="AH22" s="136" t="str">
        <f t="shared" ca="1" si="14"/>
        <v/>
      </c>
      <c r="AI22" s="137"/>
      <c r="AJ22" s="138"/>
      <c r="AK22" s="85">
        <f t="shared" ca="1" si="11"/>
        <v>1</v>
      </c>
    </row>
    <row r="23" spans="1:38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136" t="str">
        <f t="shared" ca="1" si="12"/>
        <v/>
      </c>
      <c r="H23" s="137"/>
      <c r="I23" s="138"/>
      <c r="J23" s="136" t="str">
        <f t="shared" ca="1" si="13"/>
        <v/>
      </c>
      <c r="K23" s="137"/>
      <c r="L23" s="138"/>
      <c r="M23" s="136" t="str">
        <f t="shared" ca="1" si="14"/>
        <v/>
      </c>
      <c r="N23" s="137"/>
      <c r="O23" s="138"/>
      <c r="P23" s="136" t="str">
        <f t="shared" ca="1" si="14"/>
        <v/>
      </c>
      <c r="Q23" s="137"/>
      <c r="R23" s="138"/>
      <c r="S23" s="136" t="str">
        <f t="shared" ca="1" si="14"/>
        <v/>
      </c>
      <c r="T23" s="137"/>
      <c r="U23" s="138"/>
      <c r="V23" s="136" t="str">
        <f t="shared" ca="1" si="14"/>
        <v/>
      </c>
      <c r="W23" s="137"/>
      <c r="X23" s="138"/>
      <c r="Y23" s="136" t="str">
        <f t="shared" ca="1" si="14"/>
        <v/>
      </c>
      <c r="Z23" s="137"/>
      <c r="AA23" s="138"/>
      <c r="AB23" s="136" t="str">
        <f t="shared" ca="1" si="14"/>
        <v/>
      </c>
      <c r="AC23" s="137"/>
      <c r="AD23" s="138"/>
      <c r="AE23" s="136" t="str">
        <f t="shared" ca="1" si="14"/>
        <v/>
      </c>
      <c r="AF23" s="137"/>
      <c r="AG23" s="138"/>
      <c r="AH23" s="136">
        <f t="shared" ca="1" si="14"/>
        <v>1</v>
      </c>
      <c r="AI23" s="137"/>
      <c r="AJ23" s="138"/>
      <c r="AK23" s="85">
        <f t="shared" ca="1" si="11"/>
        <v>1</v>
      </c>
    </row>
    <row r="24" spans="1:38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8" s="38" customFormat="1" ht="15" customHeight="1">
      <c r="A25"/>
      <c r="B25" s="127"/>
      <c r="C25" s="128"/>
      <c r="D25" s="128"/>
      <c r="E25" s="129"/>
      <c r="F25" s="158"/>
      <c r="G25" s="143">
        <v>3</v>
      </c>
      <c r="H25" s="144"/>
      <c r="I25" s="145"/>
      <c r="J25" s="143">
        <v>4</v>
      </c>
      <c r="K25" s="144"/>
      <c r="L25" s="145"/>
      <c r="M25" s="143">
        <v>5</v>
      </c>
      <c r="N25" s="144"/>
      <c r="O25" s="145"/>
      <c r="P25" s="143">
        <v>6</v>
      </c>
      <c r="Q25" s="144"/>
      <c r="R25" s="145"/>
      <c r="S25" s="143">
        <v>7</v>
      </c>
      <c r="T25" s="144"/>
      <c r="U25" s="145"/>
      <c r="V25" s="143">
        <v>8</v>
      </c>
      <c r="W25" s="144"/>
      <c r="X25" s="145"/>
      <c r="Y25" s="143">
        <v>9</v>
      </c>
      <c r="Z25" s="144"/>
      <c r="AA25" s="145"/>
      <c r="AB25" s="143">
        <v>10</v>
      </c>
      <c r="AC25" s="144"/>
      <c r="AD25" s="145"/>
      <c r="AE25" s="143">
        <v>11</v>
      </c>
      <c r="AF25" s="144"/>
      <c r="AG25" s="145"/>
      <c r="AH25" s="143">
        <v>12</v>
      </c>
      <c r="AI25" s="144"/>
      <c r="AJ25" s="145"/>
      <c r="AK25" s="81"/>
    </row>
    <row r="26" spans="1:38" s="38" customFormat="1" ht="15" customHeight="1">
      <c r="A26"/>
      <c r="B26" s="160"/>
      <c r="C26" s="161"/>
      <c r="D26" s="161"/>
      <c r="E26" s="162"/>
      <c r="F26" s="163"/>
      <c r="G26" s="149"/>
      <c r="H26" s="150"/>
      <c r="I26" s="151"/>
      <c r="J26" s="149"/>
      <c r="K26" s="150"/>
      <c r="L26" s="151"/>
      <c r="M26" s="149"/>
      <c r="N26" s="150"/>
      <c r="O26" s="151"/>
      <c r="P26" s="149"/>
      <c r="Q26" s="150"/>
      <c r="R26" s="151"/>
      <c r="S26" s="149"/>
      <c r="T26" s="150"/>
      <c r="U26" s="151"/>
      <c r="V26" s="149"/>
      <c r="W26" s="150"/>
      <c r="X26" s="151"/>
      <c r="Y26" s="149"/>
      <c r="Z26" s="150"/>
      <c r="AA26" s="151"/>
      <c r="AB26" s="149"/>
      <c r="AC26" s="150"/>
      <c r="AD26" s="151"/>
      <c r="AE26" s="149"/>
      <c r="AF26" s="150"/>
      <c r="AG26" s="151"/>
      <c r="AH26" s="149"/>
      <c r="AI26" s="150"/>
      <c r="AJ26" s="151"/>
      <c r="AK26" s="82"/>
    </row>
    <row r="27" spans="1:38" s="38" customFormat="1" ht="18.75" customHeight="1">
      <c r="A27"/>
      <c r="B27" s="130"/>
      <c r="C27" s="131"/>
      <c r="D27" s="131"/>
      <c r="E27" s="132"/>
      <c r="F27" s="159"/>
      <c r="G27" s="146"/>
      <c r="H27" s="147"/>
      <c r="I27" s="148"/>
      <c r="J27" s="146"/>
      <c r="K27" s="147"/>
      <c r="L27" s="148"/>
      <c r="M27" s="146"/>
      <c r="N27" s="147"/>
      <c r="O27" s="148"/>
      <c r="P27" s="146"/>
      <c r="Q27" s="147"/>
      <c r="R27" s="148"/>
      <c r="S27" s="146"/>
      <c r="T27" s="147"/>
      <c r="U27" s="148"/>
      <c r="V27" s="146"/>
      <c r="W27" s="147"/>
      <c r="X27" s="148"/>
      <c r="Y27" s="146"/>
      <c r="Z27" s="147"/>
      <c r="AA27" s="148"/>
      <c r="AB27" s="146"/>
      <c r="AC27" s="147"/>
      <c r="AD27" s="148"/>
      <c r="AE27" s="146"/>
      <c r="AF27" s="147"/>
      <c r="AG27" s="148"/>
      <c r="AH27" s="146"/>
      <c r="AI27" s="147"/>
      <c r="AJ27" s="148"/>
      <c r="AK27" s="84"/>
    </row>
    <row r="28" spans="1:38" s="38" customFormat="1" ht="18.75" customHeight="1">
      <c r="A28"/>
      <c r="B28" s="127" t="s">
        <v>93</v>
      </c>
      <c r="C28" s="128"/>
      <c r="D28" s="128"/>
      <c r="E28" s="129"/>
      <c r="F28" s="158"/>
      <c r="G28" s="127">
        <f ca="1">SUM(G4:I23)</f>
        <v>4</v>
      </c>
      <c r="H28" s="128"/>
      <c r="I28" s="129"/>
      <c r="J28" s="127">
        <f t="shared" ref="J28" ca="1" si="15">SUM(J4:L23)</f>
        <v>2</v>
      </c>
      <c r="K28" s="128"/>
      <c r="L28" s="129"/>
      <c r="M28" s="127">
        <f t="shared" ref="M28" ca="1" si="16">SUM(M4:O23)</f>
        <v>3</v>
      </c>
      <c r="N28" s="128"/>
      <c r="O28" s="129"/>
      <c r="P28" s="127">
        <f t="shared" ref="P28" ca="1" si="17">SUM(P4:R23)</f>
        <v>4</v>
      </c>
      <c r="Q28" s="128"/>
      <c r="R28" s="129"/>
      <c r="S28" s="127">
        <f t="shared" ref="S28" ca="1" si="18">SUM(S4:U23)</f>
        <v>3</v>
      </c>
      <c r="T28" s="128"/>
      <c r="U28" s="129"/>
      <c r="V28" s="127">
        <f t="shared" ref="V28" ca="1" si="19">SUM(V4:X23)</f>
        <v>5</v>
      </c>
      <c r="W28" s="128"/>
      <c r="X28" s="129"/>
      <c r="Y28" s="127">
        <f t="shared" ref="Y28" ca="1" si="20">SUM(Y4:AA23)</f>
        <v>4</v>
      </c>
      <c r="Z28" s="128"/>
      <c r="AA28" s="129"/>
      <c r="AB28" s="127">
        <f t="shared" ref="AB28" ca="1" si="21">SUM(AB4:AD23)</f>
        <v>4</v>
      </c>
      <c r="AC28" s="128"/>
      <c r="AD28" s="129"/>
      <c r="AE28" s="127">
        <f t="shared" ref="AE28" ca="1" si="22">SUM(AE4:AG23)</f>
        <v>6</v>
      </c>
      <c r="AF28" s="128"/>
      <c r="AG28" s="129"/>
      <c r="AH28" s="127">
        <f t="shared" ref="AH28" ca="1" si="23">SUM(AH4:AJ23)</f>
        <v>8</v>
      </c>
      <c r="AI28" s="128"/>
      <c r="AJ28" s="129"/>
      <c r="AK28" s="84"/>
      <c r="AL28" s="84"/>
    </row>
    <row r="29" spans="1:38" s="38" customFormat="1" ht="18.75" customHeight="1">
      <c r="A29"/>
      <c r="B29" s="130"/>
      <c r="C29" s="131"/>
      <c r="D29" s="131"/>
      <c r="E29" s="132"/>
      <c r="F29" s="159"/>
      <c r="G29" s="130"/>
      <c r="H29" s="131"/>
      <c r="I29" s="132"/>
      <c r="J29" s="130"/>
      <c r="K29" s="131"/>
      <c r="L29" s="132"/>
      <c r="M29" s="130"/>
      <c r="N29" s="131"/>
      <c r="O29" s="132"/>
      <c r="P29" s="130"/>
      <c r="Q29" s="131"/>
      <c r="R29" s="132"/>
      <c r="S29" s="130"/>
      <c r="T29" s="131"/>
      <c r="U29" s="132"/>
      <c r="V29" s="130"/>
      <c r="W29" s="131"/>
      <c r="X29" s="132"/>
      <c r="Y29" s="130"/>
      <c r="Z29" s="131"/>
      <c r="AA29" s="132"/>
      <c r="AB29" s="130"/>
      <c r="AC29" s="131"/>
      <c r="AD29" s="132"/>
      <c r="AE29" s="130"/>
      <c r="AF29" s="131"/>
      <c r="AG29" s="132"/>
      <c r="AH29" s="130"/>
      <c r="AI29" s="131"/>
      <c r="AJ29" s="132"/>
      <c r="AK29" s="84"/>
      <c r="AL29" s="84"/>
    </row>
    <row r="30" spans="1:38" ht="18.75" customHeight="1">
      <c r="B30" s="127" t="s">
        <v>94</v>
      </c>
      <c r="C30" s="128"/>
      <c r="D30" s="128"/>
      <c r="E30" s="129"/>
      <c r="F30" s="158"/>
      <c r="G30" s="152">
        <f ca="1">SUMPRODUCT(G4:G23,$AK4:$AK23)</f>
        <v>1.7250000000000001</v>
      </c>
      <c r="H30" s="153"/>
      <c r="I30" s="154"/>
      <c r="J30" s="152">
        <f t="shared" ref="J30" ca="1" si="24">SUMPRODUCT(J4:J23,$AK4:$AK23)</f>
        <v>0.6</v>
      </c>
      <c r="K30" s="153"/>
      <c r="L30" s="154"/>
      <c r="M30" s="152">
        <f t="shared" ref="M30" ca="1" si="25">SUMPRODUCT(M4:M23,$AK4:$AK23)</f>
        <v>2.1</v>
      </c>
      <c r="N30" s="153"/>
      <c r="O30" s="154"/>
      <c r="P30" s="152">
        <f t="shared" ref="P30" ca="1" si="26">SUMPRODUCT(P4:P23,$AK4:$AK23)</f>
        <v>1.3678571428571429</v>
      </c>
      <c r="Q30" s="153"/>
      <c r="R30" s="154"/>
      <c r="S30" s="152">
        <f t="shared" ref="S30" ca="1" si="27">SUMPRODUCT(S4:S23,$AK4:$AK23)</f>
        <v>0.36785714285714288</v>
      </c>
      <c r="T30" s="153"/>
      <c r="U30" s="154"/>
      <c r="V30" s="152">
        <f t="shared" ref="V30" ca="1" si="28">SUMPRODUCT(V4:V23,$AK4:$AK23)</f>
        <v>2.3678571428571429</v>
      </c>
      <c r="W30" s="153"/>
      <c r="X30" s="154"/>
      <c r="Y30" s="152">
        <f t="shared" ref="Y30" ca="1" si="29">SUMPRODUCT(Y4:Y23,$AK4:$AK23)</f>
        <v>1.3678571428571429</v>
      </c>
      <c r="Z30" s="153"/>
      <c r="AA30" s="154"/>
      <c r="AB30" s="152">
        <f t="shared" ref="AB30" ca="1" si="30">SUMPRODUCT(AB4:AB23,$AK4:$AK23)</f>
        <v>1.3678571428571429</v>
      </c>
      <c r="AC30" s="153"/>
      <c r="AD30" s="154"/>
      <c r="AE30" s="152">
        <f t="shared" ref="AE30" ca="1" si="31">SUMPRODUCT(AE4:AE23,$AK4:$AK23)</f>
        <v>3.3678571428571429</v>
      </c>
      <c r="AF30" s="153"/>
      <c r="AG30" s="154"/>
      <c r="AH30" s="152">
        <f t="shared" ref="AH30" ca="1" si="32">SUMPRODUCT(AH4:AH23,$AK4:$AK23)</f>
        <v>5.3678571428571429</v>
      </c>
      <c r="AI30" s="153"/>
      <c r="AJ30" s="154"/>
    </row>
    <row r="31" spans="1:38" ht="18.75" customHeight="1">
      <c r="B31" s="130"/>
      <c r="C31" s="131"/>
      <c r="D31" s="131"/>
      <c r="E31" s="132"/>
      <c r="F31" s="159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/>
      <c r="V31" s="155"/>
      <c r="W31" s="156"/>
      <c r="X31" s="157"/>
      <c r="Y31" s="155"/>
      <c r="Z31" s="156"/>
      <c r="AA31" s="157"/>
      <c r="AB31" s="155"/>
      <c r="AC31" s="156"/>
      <c r="AD31" s="157"/>
      <c r="AE31" s="155"/>
      <c r="AF31" s="156"/>
      <c r="AG31" s="157"/>
      <c r="AH31" s="155"/>
      <c r="AI31" s="156"/>
      <c r="AJ31" s="157"/>
    </row>
    <row r="33" spans="1:37">
      <c r="B33" s="122"/>
      <c r="C33" s="124" t="s">
        <v>74</v>
      </c>
      <c r="D33" s="124" t="s">
        <v>75</v>
      </c>
      <c r="E33" s="124" t="s">
        <v>76</v>
      </c>
      <c r="F33" s="122"/>
      <c r="G33" s="143">
        <v>3</v>
      </c>
      <c r="H33" s="144"/>
      <c r="I33" s="145"/>
      <c r="J33" s="143">
        <v>4</v>
      </c>
      <c r="K33" s="144"/>
      <c r="L33" s="145"/>
      <c r="M33" s="143">
        <v>5</v>
      </c>
      <c r="N33" s="144"/>
      <c r="O33" s="145"/>
      <c r="P33" s="143">
        <v>6</v>
      </c>
      <c r="Q33" s="144"/>
      <c r="R33" s="145"/>
      <c r="S33" s="143">
        <v>7</v>
      </c>
      <c r="T33" s="144"/>
      <c r="U33" s="145"/>
      <c r="V33" s="143">
        <v>8</v>
      </c>
      <c r="W33" s="144"/>
      <c r="X33" s="145"/>
      <c r="Y33" s="143">
        <v>9</v>
      </c>
      <c r="Z33" s="144"/>
      <c r="AA33" s="145"/>
      <c r="AB33" s="143">
        <v>10</v>
      </c>
      <c r="AC33" s="144"/>
      <c r="AD33" s="145"/>
      <c r="AE33" s="143">
        <v>11</v>
      </c>
      <c r="AF33" s="144"/>
      <c r="AG33" s="145"/>
      <c r="AH33" s="143">
        <v>12</v>
      </c>
      <c r="AI33" s="144"/>
      <c r="AJ33" s="145"/>
    </row>
    <row r="34" spans="1:37">
      <c r="B34" s="123"/>
      <c r="C34" s="125"/>
      <c r="D34" s="125"/>
      <c r="E34" s="125"/>
      <c r="F34" s="123"/>
      <c r="G34" s="146"/>
      <c r="H34" s="147"/>
      <c r="I34" s="148"/>
      <c r="J34" s="146"/>
      <c r="K34" s="147"/>
      <c r="L34" s="148"/>
      <c r="M34" s="146"/>
      <c r="N34" s="147"/>
      <c r="O34" s="148"/>
      <c r="P34" s="146"/>
      <c r="Q34" s="147"/>
      <c r="R34" s="148"/>
      <c r="S34" s="146"/>
      <c r="T34" s="147"/>
      <c r="U34" s="148"/>
      <c r="V34" s="146"/>
      <c r="W34" s="147"/>
      <c r="X34" s="148"/>
      <c r="Y34" s="146"/>
      <c r="Z34" s="147"/>
      <c r="AA34" s="148"/>
      <c r="AB34" s="146"/>
      <c r="AC34" s="147"/>
      <c r="AD34" s="148"/>
      <c r="AE34" s="146"/>
      <c r="AF34" s="147"/>
      <c r="AG34" s="148"/>
      <c r="AH34" s="146"/>
      <c r="AI34" s="147"/>
      <c r="AJ34" s="148"/>
    </row>
    <row r="35" spans="1:37" s="38" customFormat="1" ht="18.75" customHeight="1">
      <c r="A35"/>
      <c r="B35" s="42" t="s">
        <v>13</v>
      </c>
      <c r="C35" s="53">
        <v>27</v>
      </c>
      <c r="D35" s="53">
        <v>111</v>
      </c>
      <c r="E35" s="54">
        <f t="shared" ref="E35:E54" si="33">D35/C35</f>
        <v>4.1111111111111107</v>
      </c>
      <c r="F35" s="46"/>
      <c r="G35" s="140">
        <f ca="1">INDIRECT("'"&amp;$AO$4&amp;"'!Z"&amp;((COLUMN()-7)/3)+6&amp;"S"&amp;ROW()-32,FALSE)/MAX(INDIRECT("'"&amp;$AO$4&amp;"'!Z6S"&amp;ROW()-32&amp;":Z15S"&amp;ROW()-32,FALSE))</f>
        <v>1</v>
      </c>
      <c r="H35" s="141"/>
      <c r="I35" s="142"/>
      <c r="J35" s="140">
        <f t="shared" ref="J35:J44" ca="1" si="34">INDIRECT("'"&amp;$AO$4&amp;"'!Z"&amp;((COLUMN()-7)/3)+6&amp;"S"&amp;ROW()-32,FALSE)/MAX(INDIRECT("'"&amp;$AO$4&amp;"'!Z6S"&amp;ROW()-32&amp;":Z15S"&amp;ROW()-32,FALSE))</f>
        <v>0.94117647058823528</v>
      </c>
      <c r="K35" s="141"/>
      <c r="L35" s="142"/>
      <c r="M35" s="140">
        <f t="shared" ref="M35:M44" ca="1" si="35">INDIRECT("'"&amp;$AO$4&amp;"'!Z"&amp;((COLUMN()-7)/3)+6&amp;"S"&amp;ROW()-32,FALSE)/MAX(INDIRECT("'"&amp;$AO$4&amp;"'!Z6S"&amp;ROW()-32&amp;":Z15S"&amp;ROW()-32,FALSE))</f>
        <v>0.94117647058823528</v>
      </c>
      <c r="N35" s="141"/>
      <c r="O35" s="142"/>
      <c r="P35" s="140">
        <f t="shared" ref="P35:P44" ca="1" si="36">INDIRECT("'"&amp;$AO$4&amp;"'!Z"&amp;((COLUMN()-7)/3)+6&amp;"S"&amp;ROW()-32,FALSE)/MAX(INDIRECT("'"&amp;$AO$4&amp;"'!Z6S"&amp;ROW()-32&amp;":Z15S"&amp;ROW()-32,FALSE))</f>
        <v>1</v>
      </c>
      <c r="Q35" s="141"/>
      <c r="R35" s="142"/>
      <c r="S35" s="140">
        <f t="shared" ref="S35:S44" ca="1" si="37">INDIRECT("'"&amp;$AO$4&amp;"'!Z"&amp;((COLUMN()-7)/3)+6&amp;"S"&amp;ROW()-32,FALSE)/MAX(INDIRECT("'"&amp;$AO$4&amp;"'!Z6S"&amp;ROW()-32&amp;":Z15S"&amp;ROW()-32,FALSE))</f>
        <v>1</v>
      </c>
      <c r="T35" s="141"/>
      <c r="U35" s="142"/>
      <c r="V35" s="140">
        <f t="shared" ref="V35:V44" ca="1" si="38">INDIRECT("'"&amp;$AO$4&amp;"'!Z"&amp;((COLUMN()-7)/3)+6&amp;"S"&amp;ROW()-32,FALSE)/MAX(INDIRECT("'"&amp;$AO$4&amp;"'!Z6S"&amp;ROW()-32&amp;":Z15S"&amp;ROW()-32,FALSE))</f>
        <v>1</v>
      </c>
      <c r="W35" s="141"/>
      <c r="X35" s="142"/>
      <c r="Y35" s="140">
        <f t="shared" ref="Y35:Y44" ca="1" si="39">INDIRECT("'"&amp;$AO$4&amp;"'!Z"&amp;((COLUMN()-7)/3)+6&amp;"S"&amp;ROW()-32,FALSE)/MAX(INDIRECT("'"&amp;$AO$4&amp;"'!Z6S"&amp;ROW()-32&amp;":Z15S"&amp;ROW()-32,FALSE))</f>
        <v>1</v>
      </c>
      <c r="Z35" s="141"/>
      <c r="AA35" s="142"/>
      <c r="AB35" s="140">
        <f t="shared" ref="AB35:AB44" ca="1" si="40">INDIRECT("'"&amp;$AO$4&amp;"'!Z"&amp;((COLUMN()-7)/3)+6&amp;"S"&amp;ROW()-32,FALSE)/MAX(INDIRECT("'"&amp;$AO$4&amp;"'!Z6S"&amp;ROW()-32&amp;":Z15S"&amp;ROW()-32,FALSE))</f>
        <v>1</v>
      </c>
      <c r="AC35" s="141"/>
      <c r="AD35" s="142"/>
      <c r="AE35" s="140">
        <f t="shared" ref="AE35:AE44" ca="1" si="41">INDIRECT("'"&amp;$AO$4&amp;"'!Z"&amp;((COLUMN()-7)/3)+6&amp;"S"&amp;ROW()-32,FALSE)/MAX(INDIRECT("'"&amp;$AO$4&amp;"'!Z6S"&amp;ROW()-32&amp;":Z15S"&amp;ROW()-32,FALSE))</f>
        <v>1</v>
      </c>
      <c r="AF35" s="141"/>
      <c r="AG35" s="142"/>
      <c r="AH35" s="140">
        <f t="shared" ref="AH35:AH44" ca="1" si="42">INDIRECT("'"&amp;$AO$4&amp;"'!Z"&amp;((COLUMN()-7)/3)+6&amp;"S"&amp;ROW()-32,FALSE)/MAX(INDIRECT("'"&amp;$AO$4&amp;"'!Z6S"&amp;ROW()-32&amp;":Z15S"&amp;ROW()-32,FALSE))</f>
        <v>1</v>
      </c>
      <c r="AI35" s="141"/>
      <c r="AJ35" s="142"/>
      <c r="AK35" s="85"/>
    </row>
    <row r="36" spans="1:37" s="38" customFormat="1" ht="18.75" customHeight="1">
      <c r="A36"/>
      <c r="B36" s="42" t="s">
        <v>14</v>
      </c>
      <c r="C36" s="53">
        <v>34</v>
      </c>
      <c r="D36" s="53">
        <v>78</v>
      </c>
      <c r="E36" s="54">
        <f t="shared" si="33"/>
        <v>2.2941176470588234</v>
      </c>
      <c r="F36" s="46"/>
      <c r="G36" s="140">
        <f t="shared" ref="G36:G44" ca="1" si="43">INDIRECT("'"&amp;$AO$4&amp;"'!Z"&amp;((COLUMN()-7)/3)+6&amp;"S"&amp;ROW()-32,FALSE)/MAX(INDIRECT("'"&amp;$AO$4&amp;"'!Z6S"&amp;ROW()-32&amp;":Z15S"&amp;ROW()-32,FALSE))</f>
        <v>1</v>
      </c>
      <c r="H36" s="141"/>
      <c r="I36" s="142"/>
      <c r="J36" s="140">
        <f t="shared" ca="1" si="34"/>
        <v>1</v>
      </c>
      <c r="K36" s="141"/>
      <c r="L36" s="142"/>
      <c r="M36" s="140">
        <f t="shared" ca="1" si="35"/>
        <v>0.93478260869565222</v>
      </c>
      <c r="N36" s="141"/>
      <c r="O36" s="142"/>
      <c r="P36" s="140">
        <f t="shared" ca="1" si="36"/>
        <v>0.91304347826086951</v>
      </c>
      <c r="Q36" s="141"/>
      <c r="R36" s="142"/>
      <c r="S36" s="140">
        <f t="shared" ca="1" si="37"/>
        <v>0.93478260869565222</v>
      </c>
      <c r="T36" s="141"/>
      <c r="U36" s="142"/>
      <c r="V36" s="140">
        <f t="shared" ca="1" si="38"/>
        <v>0.89130434782608692</v>
      </c>
      <c r="W36" s="141"/>
      <c r="X36" s="142"/>
      <c r="Y36" s="140">
        <f t="shared" ca="1" si="39"/>
        <v>0.89130434782608692</v>
      </c>
      <c r="Z36" s="141"/>
      <c r="AA36" s="142"/>
      <c r="AB36" s="140">
        <f t="shared" ca="1" si="40"/>
        <v>0.91304347826086951</v>
      </c>
      <c r="AC36" s="141"/>
      <c r="AD36" s="142"/>
      <c r="AE36" s="140">
        <f t="shared" ca="1" si="41"/>
        <v>0.91304347826086951</v>
      </c>
      <c r="AF36" s="141"/>
      <c r="AG36" s="142"/>
      <c r="AH36" s="140">
        <f t="shared" ca="1" si="42"/>
        <v>0.93478260869565222</v>
      </c>
      <c r="AI36" s="141"/>
      <c r="AJ36" s="142"/>
      <c r="AK36" s="85"/>
    </row>
    <row r="37" spans="1:37" s="38" customFormat="1" ht="18.75" customHeight="1">
      <c r="A37"/>
      <c r="B37" s="42" t="s">
        <v>15</v>
      </c>
      <c r="C37" s="53">
        <v>49</v>
      </c>
      <c r="D37" s="53">
        <v>107</v>
      </c>
      <c r="E37" s="54">
        <f t="shared" si="33"/>
        <v>2.1836734693877551</v>
      </c>
      <c r="F37" s="46"/>
      <c r="G37" s="140">
        <f t="shared" ca="1" si="43"/>
        <v>1</v>
      </c>
      <c r="H37" s="141"/>
      <c r="I37" s="142"/>
      <c r="J37" s="140">
        <f t="shared" ca="1" si="34"/>
        <v>1</v>
      </c>
      <c r="K37" s="141"/>
      <c r="L37" s="142"/>
      <c r="M37" s="140">
        <f t="shared" ca="1" si="35"/>
        <v>1</v>
      </c>
      <c r="N37" s="141"/>
      <c r="O37" s="142"/>
      <c r="P37" s="140">
        <f t="shared" ca="1" si="36"/>
        <v>1</v>
      </c>
      <c r="Q37" s="141"/>
      <c r="R37" s="142"/>
      <c r="S37" s="140">
        <f t="shared" ca="1" si="37"/>
        <v>1</v>
      </c>
      <c r="T37" s="141"/>
      <c r="U37" s="142"/>
      <c r="V37" s="140">
        <f t="shared" ca="1" si="38"/>
        <v>1</v>
      </c>
      <c r="W37" s="141"/>
      <c r="X37" s="142"/>
      <c r="Y37" s="140">
        <f t="shared" ca="1" si="39"/>
        <v>1</v>
      </c>
      <c r="Z37" s="141"/>
      <c r="AA37" s="142"/>
      <c r="AB37" s="140">
        <f t="shared" ca="1" si="40"/>
        <v>1</v>
      </c>
      <c r="AC37" s="141"/>
      <c r="AD37" s="142"/>
      <c r="AE37" s="140">
        <f t="shared" ca="1" si="41"/>
        <v>1</v>
      </c>
      <c r="AF37" s="141"/>
      <c r="AG37" s="142"/>
      <c r="AH37" s="140">
        <f t="shared" ca="1" si="42"/>
        <v>1</v>
      </c>
      <c r="AI37" s="141"/>
      <c r="AJ37" s="142"/>
      <c r="AK37" s="85"/>
    </row>
    <row r="38" spans="1:37" s="38" customFormat="1" ht="18.75" customHeight="1">
      <c r="A38"/>
      <c r="B38" s="42" t="s">
        <v>16</v>
      </c>
      <c r="C38" s="53">
        <v>62</v>
      </c>
      <c r="D38" s="53">
        <v>159</v>
      </c>
      <c r="E38" s="54">
        <f t="shared" si="33"/>
        <v>2.564516129032258</v>
      </c>
      <c r="F38" s="46"/>
      <c r="G38" s="140">
        <f t="shared" ca="1" si="43"/>
        <v>0.96511627906976749</v>
      </c>
      <c r="H38" s="141"/>
      <c r="I38" s="142"/>
      <c r="J38" s="140">
        <f t="shared" ca="1" si="34"/>
        <v>0.97674418604651159</v>
      </c>
      <c r="K38" s="141"/>
      <c r="L38" s="142"/>
      <c r="M38" s="140">
        <f t="shared" ca="1" si="35"/>
        <v>1</v>
      </c>
      <c r="N38" s="141"/>
      <c r="O38" s="142"/>
      <c r="P38" s="140">
        <f t="shared" ca="1" si="36"/>
        <v>0.98837209302325579</v>
      </c>
      <c r="Q38" s="141"/>
      <c r="R38" s="142"/>
      <c r="S38" s="140">
        <f t="shared" ca="1" si="37"/>
        <v>0.96511627906976749</v>
      </c>
      <c r="T38" s="141"/>
      <c r="U38" s="142"/>
      <c r="V38" s="140">
        <f t="shared" ca="1" si="38"/>
        <v>0.91860465116279066</v>
      </c>
      <c r="W38" s="141"/>
      <c r="X38" s="142"/>
      <c r="Y38" s="140">
        <f t="shared" ca="1" si="39"/>
        <v>0.96511627906976749</v>
      </c>
      <c r="Z38" s="141"/>
      <c r="AA38" s="142"/>
      <c r="AB38" s="140">
        <f t="shared" ca="1" si="40"/>
        <v>0.96511627906976749</v>
      </c>
      <c r="AC38" s="141"/>
      <c r="AD38" s="142"/>
      <c r="AE38" s="140">
        <f t="shared" ca="1" si="41"/>
        <v>0.96511627906976749</v>
      </c>
      <c r="AF38" s="141"/>
      <c r="AG38" s="142"/>
      <c r="AH38" s="140">
        <f t="shared" ca="1" si="42"/>
        <v>0.95348837209302328</v>
      </c>
      <c r="AI38" s="141"/>
      <c r="AJ38" s="142"/>
      <c r="AK38" s="85"/>
    </row>
    <row r="39" spans="1:37" s="38" customFormat="1" ht="18.75" customHeight="1">
      <c r="A39"/>
      <c r="B39" s="42" t="s">
        <v>17</v>
      </c>
      <c r="C39" s="53">
        <v>86</v>
      </c>
      <c r="D39" s="53">
        <v>124</v>
      </c>
      <c r="E39" s="54">
        <f t="shared" si="33"/>
        <v>1.441860465116279</v>
      </c>
      <c r="F39" s="46"/>
      <c r="G39" s="140">
        <f t="shared" ca="1" si="43"/>
        <v>0.93846153846153846</v>
      </c>
      <c r="H39" s="141"/>
      <c r="I39" s="142"/>
      <c r="J39" s="140">
        <f t="shared" ca="1" si="34"/>
        <v>0.98461538461538467</v>
      </c>
      <c r="K39" s="141"/>
      <c r="L39" s="142"/>
      <c r="M39" s="140">
        <f t="shared" ca="1" si="35"/>
        <v>0.98461538461538467</v>
      </c>
      <c r="N39" s="141"/>
      <c r="O39" s="142"/>
      <c r="P39" s="140">
        <f t="shared" ca="1" si="36"/>
        <v>1</v>
      </c>
      <c r="Q39" s="141"/>
      <c r="R39" s="142"/>
      <c r="S39" s="140">
        <f t="shared" ca="1" si="37"/>
        <v>1</v>
      </c>
      <c r="T39" s="141"/>
      <c r="U39" s="142"/>
      <c r="V39" s="140">
        <f t="shared" ca="1" si="38"/>
        <v>1</v>
      </c>
      <c r="W39" s="141"/>
      <c r="X39" s="142"/>
      <c r="Y39" s="140">
        <f t="shared" ca="1" si="39"/>
        <v>1</v>
      </c>
      <c r="Z39" s="141"/>
      <c r="AA39" s="142"/>
      <c r="AB39" s="140">
        <f t="shared" ca="1" si="40"/>
        <v>1</v>
      </c>
      <c r="AC39" s="141"/>
      <c r="AD39" s="142"/>
      <c r="AE39" s="140">
        <f t="shared" ca="1" si="41"/>
        <v>1</v>
      </c>
      <c r="AF39" s="141"/>
      <c r="AG39" s="142"/>
      <c r="AH39" s="140">
        <f t="shared" ca="1" si="42"/>
        <v>1</v>
      </c>
      <c r="AI39" s="141"/>
      <c r="AJ39" s="142"/>
      <c r="AK39" s="85"/>
    </row>
    <row r="40" spans="1:37" s="38" customFormat="1" ht="18.75" customHeight="1">
      <c r="A40"/>
      <c r="B40" s="42" t="s">
        <v>18</v>
      </c>
      <c r="C40" s="53">
        <v>112</v>
      </c>
      <c r="D40" s="53">
        <v>425</v>
      </c>
      <c r="E40" s="54">
        <f t="shared" si="33"/>
        <v>3.7946428571428572</v>
      </c>
      <c r="F40" s="46"/>
      <c r="G40" s="140">
        <f t="shared" ca="1" si="43"/>
        <v>0.96126760563380287</v>
      </c>
      <c r="H40" s="141"/>
      <c r="I40" s="142"/>
      <c r="J40" s="140">
        <f t="shared" ca="1" si="34"/>
        <v>0.99647887323943662</v>
      </c>
      <c r="K40" s="141"/>
      <c r="L40" s="142"/>
      <c r="M40" s="140">
        <f t="shared" ca="1" si="35"/>
        <v>0.99647887323943662</v>
      </c>
      <c r="N40" s="141"/>
      <c r="O40" s="142"/>
      <c r="P40" s="140">
        <f t="shared" ca="1" si="36"/>
        <v>0.99295774647887325</v>
      </c>
      <c r="Q40" s="141"/>
      <c r="R40" s="142"/>
      <c r="S40" s="140">
        <f t="shared" ca="1" si="37"/>
        <v>0.9859154929577465</v>
      </c>
      <c r="T40" s="141"/>
      <c r="U40" s="142"/>
      <c r="V40" s="140">
        <f t="shared" ca="1" si="38"/>
        <v>0.9859154929577465</v>
      </c>
      <c r="W40" s="141"/>
      <c r="X40" s="142"/>
      <c r="Y40" s="140">
        <f t="shared" ca="1" si="39"/>
        <v>0.99647887323943662</v>
      </c>
      <c r="Z40" s="141"/>
      <c r="AA40" s="142"/>
      <c r="AB40" s="140">
        <f t="shared" ca="1" si="40"/>
        <v>0.98943661971830987</v>
      </c>
      <c r="AC40" s="141"/>
      <c r="AD40" s="142"/>
      <c r="AE40" s="140">
        <f t="shared" ca="1" si="41"/>
        <v>1</v>
      </c>
      <c r="AF40" s="141"/>
      <c r="AG40" s="142"/>
      <c r="AH40" s="140">
        <f t="shared" ca="1" si="42"/>
        <v>0.97535211267605637</v>
      </c>
      <c r="AI40" s="141"/>
      <c r="AJ40" s="142"/>
      <c r="AK40" s="85"/>
    </row>
    <row r="41" spans="1:37" s="38" customFormat="1" ht="18.75" customHeight="1">
      <c r="A41"/>
      <c r="B41" s="42" t="s">
        <v>19</v>
      </c>
      <c r="C41" s="53">
        <v>198</v>
      </c>
      <c r="D41" s="53">
        <v>2742</v>
      </c>
      <c r="E41" s="54">
        <f t="shared" si="33"/>
        <v>13.848484848484848</v>
      </c>
      <c r="F41" s="46"/>
      <c r="G41" s="140">
        <f t="shared" ca="1" si="43"/>
        <v>1</v>
      </c>
      <c r="H41" s="141"/>
      <c r="I41" s="142"/>
      <c r="J41" s="140">
        <f t="shared" ca="1" si="34"/>
        <v>0.98689956331877726</v>
      </c>
      <c r="K41" s="141"/>
      <c r="L41" s="142"/>
      <c r="M41" s="140">
        <f t="shared" ca="1" si="35"/>
        <v>0.98253275109170302</v>
      </c>
      <c r="N41" s="141"/>
      <c r="O41" s="142"/>
      <c r="P41" s="140">
        <f t="shared" ca="1" si="36"/>
        <v>0.99126637554585151</v>
      </c>
      <c r="Q41" s="141"/>
      <c r="R41" s="142"/>
      <c r="S41" s="140">
        <f t="shared" ca="1" si="37"/>
        <v>0.9759825327510917</v>
      </c>
      <c r="T41" s="141"/>
      <c r="U41" s="142"/>
      <c r="V41" s="140">
        <f t="shared" ca="1" si="38"/>
        <v>0.96579330422125187</v>
      </c>
      <c r="W41" s="141"/>
      <c r="X41" s="142"/>
      <c r="Y41" s="140">
        <f t="shared" ca="1" si="39"/>
        <v>0.97379912663755464</v>
      </c>
      <c r="Z41" s="141"/>
      <c r="AA41" s="142"/>
      <c r="AB41" s="140">
        <f t="shared" ca="1" si="40"/>
        <v>0.96288209606986896</v>
      </c>
      <c r="AC41" s="141"/>
      <c r="AD41" s="142"/>
      <c r="AE41" s="140">
        <f t="shared" ca="1" si="41"/>
        <v>0.9577874818049491</v>
      </c>
      <c r="AF41" s="141"/>
      <c r="AG41" s="142"/>
      <c r="AH41" s="140">
        <f t="shared" ca="1" si="42"/>
        <v>0.96288209606986896</v>
      </c>
      <c r="AI41" s="141"/>
      <c r="AJ41" s="142"/>
      <c r="AK41" s="85"/>
    </row>
    <row r="42" spans="1:37" s="38" customFormat="1" ht="18.75" customHeight="1">
      <c r="A42"/>
      <c r="B42" s="42" t="s">
        <v>20</v>
      </c>
      <c r="C42" s="53">
        <v>332</v>
      </c>
      <c r="D42" s="53">
        <v>2126</v>
      </c>
      <c r="E42" s="54">
        <f t="shared" si="33"/>
        <v>6.403614457831325</v>
      </c>
      <c r="F42" s="46"/>
      <c r="G42" s="140">
        <f t="shared" ca="1" si="43"/>
        <v>0.99186991869918695</v>
      </c>
      <c r="H42" s="141"/>
      <c r="I42" s="142"/>
      <c r="J42" s="140">
        <f t="shared" ca="1" si="34"/>
        <v>0.99105691056910572</v>
      </c>
      <c r="K42" s="141"/>
      <c r="L42" s="142"/>
      <c r="M42" s="140">
        <f t="shared" ca="1" si="35"/>
        <v>0.98861788617886182</v>
      </c>
      <c r="N42" s="141"/>
      <c r="O42" s="142"/>
      <c r="P42" s="140">
        <f t="shared" ca="1" si="36"/>
        <v>0.9813008130081301</v>
      </c>
      <c r="Q42" s="141"/>
      <c r="R42" s="142"/>
      <c r="S42" s="140">
        <f t="shared" ca="1" si="37"/>
        <v>0.99105691056910572</v>
      </c>
      <c r="T42" s="141"/>
      <c r="U42" s="142"/>
      <c r="V42" s="140">
        <f t="shared" ca="1" si="38"/>
        <v>1</v>
      </c>
      <c r="W42" s="141"/>
      <c r="X42" s="142"/>
      <c r="Y42" s="140">
        <f t="shared" ca="1" si="39"/>
        <v>0.98617886178861791</v>
      </c>
      <c r="Z42" s="141"/>
      <c r="AA42" s="142"/>
      <c r="AB42" s="140">
        <f t="shared" ca="1" si="40"/>
        <v>0.98861788617886182</v>
      </c>
      <c r="AC42" s="141"/>
      <c r="AD42" s="142"/>
      <c r="AE42" s="140">
        <f t="shared" ca="1" si="41"/>
        <v>0.9788617886178862</v>
      </c>
      <c r="AF42" s="141"/>
      <c r="AG42" s="142"/>
      <c r="AH42" s="140">
        <f t="shared" ca="1" si="42"/>
        <v>0.98861788617886182</v>
      </c>
      <c r="AI42" s="141"/>
      <c r="AJ42" s="142"/>
      <c r="AK42" s="85"/>
    </row>
    <row r="43" spans="1:37" s="38" customFormat="1" ht="18.75" customHeight="1">
      <c r="A43"/>
      <c r="B43" s="42" t="s">
        <v>21</v>
      </c>
      <c r="C43" s="53">
        <v>379</v>
      </c>
      <c r="D43" s="53">
        <v>914</v>
      </c>
      <c r="E43" s="54">
        <f t="shared" si="33"/>
        <v>2.4116094986807388</v>
      </c>
      <c r="F43" s="46"/>
      <c r="G43" s="140">
        <f t="shared" ca="1" si="43"/>
        <v>0.9948051948051948</v>
      </c>
      <c r="H43" s="141"/>
      <c r="I43" s="142"/>
      <c r="J43" s="140">
        <f t="shared" ca="1" si="34"/>
        <v>0.99220779220779221</v>
      </c>
      <c r="K43" s="141"/>
      <c r="L43" s="142"/>
      <c r="M43" s="140">
        <f t="shared" ca="1" si="35"/>
        <v>1</v>
      </c>
      <c r="N43" s="141"/>
      <c r="O43" s="142"/>
      <c r="P43" s="140">
        <f t="shared" ca="1" si="36"/>
        <v>0.9948051948051948</v>
      </c>
      <c r="Q43" s="141"/>
      <c r="R43" s="142"/>
      <c r="S43" s="140">
        <f t="shared" ca="1" si="37"/>
        <v>0.98701298701298701</v>
      </c>
      <c r="T43" s="141"/>
      <c r="U43" s="142"/>
      <c r="V43" s="140">
        <f t="shared" ca="1" si="38"/>
        <v>0.96883116883116882</v>
      </c>
      <c r="W43" s="141"/>
      <c r="X43" s="142"/>
      <c r="Y43" s="140">
        <f t="shared" ca="1" si="39"/>
        <v>0.97142857142857142</v>
      </c>
      <c r="Z43" s="141"/>
      <c r="AA43" s="142"/>
      <c r="AB43" s="140">
        <f t="shared" ca="1" si="40"/>
        <v>0.97402597402597402</v>
      </c>
      <c r="AC43" s="141"/>
      <c r="AD43" s="142"/>
      <c r="AE43" s="140">
        <f t="shared" ca="1" si="41"/>
        <v>0.99220779220779221</v>
      </c>
      <c r="AF43" s="141"/>
      <c r="AG43" s="142"/>
      <c r="AH43" s="140">
        <f t="shared" ca="1" si="42"/>
        <v>0.98701298701298701</v>
      </c>
      <c r="AI43" s="141"/>
      <c r="AJ43" s="142"/>
      <c r="AK43" s="85"/>
    </row>
    <row r="44" spans="1:37" s="38" customFormat="1" ht="18.75" customHeight="1">
      <c r="A44"/>
      <c r="B44" s="42" t="s">
        <v>22</v>
      </c>
      <c r="C44" s="53">
        <v>453</v>
      </c>
      <c r="D44" s="53">
        <v>2025</v>
      </c>
      <c r="E44" s="54">
        <f t="shared" si="33"/>
        <v>4.4701986754966887</v>
      </c>
      <c r="F44" s="46"/>
      <c r="G44" s="140">
        <f t="shared" ca="1" si="43"/>
        <v>0.90796201607012417</v>
      </c>
      <c r="H44" s="141"/>
      <c r="I44" s="142"/>
      <c r="J44" s="140">
        <f t="shared" ca="1" si="34"/>
        <v>0.93791088385682986</v>
      </c>
      <c r="K44" s="141"/>
      <c r="L44" s="142"/>
      <c r="M44" s="140">
        <f t="shared" ca="1" si="35"/>
        <v>0.97078159240321404</v>
      </c>
      <c r="N44" s="141"/>
      <c r="O44" s="142"/>
      <c r="P44" s="140">
        <f t="shared" ca="1" si="36"/>
        <v>0.97224251278305329</v>
      </c>
      <c r="Q44" s="141"/>
      <c r="R44" s="142"/>
      <c r="S44" s="140">
        <f t="shared" ca="1" si="37"/>
        <v>0.9861212563915267</v>
      </c>
      <c r="T44" s="141"/>
      <c r="U44" s="142"/>
      <c r="V44" s="140">
        <f t="shared" ca="1" si="38"/>
        <v>0.98539079620160697</v>
      </c>
      <c r="W44" s="141"/>
      <c r="X44" s="142"/>
      <c r="Y44" s="140">
        <f t="shared" ca="1" si="39"/>
        <v>0.9919649379108838</v>
      </c>
      <c r="Z44" s="141"/>
      <c r="AA44" s="142"/>
      <c r="AB44" s="140">
        <f t="shared" ca="1" si="40"/>
        <v>0.98977355734112493</v>
      </c>
      <c r="AC44" s="141"/>
      <c r="AD44" s="142"/>
      <c r="AE44" s="140">
        <f t="shared" ca="1" si="41"/>
        <v>1</v>
      </c>
      <c r="AF44" s="141"/>
      <c r="AG44" s="142"/>
      <c r="AH44" s="140">
        <f t="shared" ca="1" si="42"/>
        <v>0.99488677867056241</v>
      </c>
      <c r="AI44" s="141"/>
      <c r="AJ44" s="142"/>
      <c r="AK44" s="85"/>
    </row>
    <row r="45" spans="1:37" s="38" customFormat="1" ht="18.75" customHeight="1">
      <c r="A45"/>
      <c r="B45" s="42" t="s">
        <v>23</v>
      </c>
      <c r="C45" s="53">
        <v>516</v>
      </c>
      <c r="D45" s="53">
        <v>1188</v>
      </c>
      <c r="E45" s="54">
        <f t="shared" si="33"/>
        <v>2.3023255813953489</v>
      </c>
      <c r="F45" s="46"/>
      <c r="G45" s="140">
        <f ca="1">INDIRECT("'"&amp;$AO$4&amp;"'!Z"&amp;((COLUMN()-7)/3)+6&amp;"S"&amp;ROW()-31,FALSE)/MAX(INDIRECT("'"&amp;$AO$4&amp;"'!Z6S"&amp;ROW()-31&amp;":Z15S"&amp;ROW()-31,FALSE))</f>
        <v>0.95798319327731096</v>
      </c>
      <c r="H45" s="141"/>
      <c r="I45" s="142"/>
      <c r="J45" s="140">
        <f t="shared" ref="J45:J54" ca="1" si="44">INDIRECT("'"&amp;$AO$4&amp;"'!Z"&amp;((COLUMN()-7)/3)+6&amp;"S"&amp;ROW()-31,FALSE)/MAX(INDIRECT("'"&amp;$AO$4&amp;"'!Z6S"&amp;ROW()-31&amp;":Z15S"&amp;ROW()-31,FALSE))</f>
        <v>0.97478991596638653</v>
      </c>
      <c r="K45" s="141"/>
      <c r="L45" s="142"/>
      <c r="M45" s="140">
        <f t="shared" ref="M45:M54" ca="1" si="45">INDIRECT("'"&amp;$AO$4&amp;"'!Z"&amp;((COLUMN()-7)/3)+6&amp;"S"&amp;ROW()-31,FALSE)/MAX(INDIRECT("'"&amp;$AO$4&amp;"'!Z6S"&amp;ROW()-31&amp;":Z15S"&amp;ROW()-31,FALSE))</f>
        <v>0.98949579831932777</v>
      </c>
      <c r="N45" s="141"/>
      <c r="O45" s="142"/>
      <c r="P45" s="140">
        <f t="shared" ref="P45:P54" ca="1" si="46">INDIRECT("'"&amp;$AO$4&amp;"'!Z"&amp;((COLUMN()-7)/3)+6&amp;"S"&amp;ROW()-31,FALSE)/MAX(INDIRECT("'"&amp;$AO$4&amp;"'!Z6S"&amp;ROW()-31&amp;":Z15S"&amp;ROW()-31,FALSE))</f>
        <v>0.98319327731092432</v>
      </c>
      <c r="Q45" s="141"/>
      <c r="R45" s="142"/>
      <c r="S45" s="140">
        <f t="shared" ref="S45:S54" ca="1" si="47">INDIRECT("'"&amp;$AO$4&amp;"'!Z"&amp;((COLUMN()-7)/3)+6&amp;"S"&amp;ROW()-31,FALSE)/MAX(INDIRECT("'"&amp;$AO$4&amp;"'!Z6S"&amp;ROW()-31&amp;":Z15S"&amp;ROW()-31,FALSE))</f>
        <v>0.98109243697478987</v>
      </c>
      <c r="T45" s="141"/>
      <c r="U45" s="142"/>
      <c r="V45" s="140">
        <f t="shared" ref="V45:V54" ca="1" si="48">INDIRECT("'"&amp;$AO$4&amp;"'!Z"&amp;((COLUMN()-7)/3)+6&amp;"S"&amp;ROW()-31,FALSE)/MAX(INDIRECT("'"&amp;$AO$4&amp;"'!Z6S"&amp;ROW()-31&amp;":Z15S"&amp;ROW()-31,FALSE))</f>
        <v>0.98529411764705888</v>
      </c>
      <c r="W45" s="141"/>
      <c r="X45" s="142"/>
      <c r="Y45" s="140">
        <f t="shared" ref="Y45:Y54" ca="1" si="49">INDIRECT("'"&amp;$AO$4&amp;"'!Z"&amp;((COLUMN()-7)/3)+6&amp;"S"&amp;ROW()-31,FALSE)/MAX(INDIRECT("'"&amp;$AO$4&amp;"'!Z6S"&amp;ROW()-31&amp;":Z15S"&amp;ROW()-31,FALSE))</f>
        <v>0.98739495798319332</v>
      </c>
      <c r="Z45" s="141"/>
      <c r="AA45" s="142"/>
      <c r="AB45" s="140">
        <f t="shared" ref="AB45:AB54" ca="1" si="50">INDIRECT("'"&amp;$AO$4&amp;"'!Z"&amp;((COLUMN()-7)/3)+6&amp;"S"&amp;ROW()-31,FALSE)/MAX(INDIRECT("'"&amp;$AO$4&amp;"'!Z6S"&amp;ROW()-31&amp;":Z15S"&amp;ROW()-31,FALSE))</f>
        <v>0.98319327731092432</v>
      </c>
      <c r="AC45" s="141"/>
      <c r="AD45" s="142"/>
      <c r="AE45" s="140">
        <f t="shared" ref="AE45:AE54" ca="1" si="51">INDIRECT("'"&amp;$AO$4&amp;"'!Z"&amp;((COLUMN()-7)/3)+6&amp;"S"&amp;ROW()-31,FALSE)/MAX(INDIRECT("'"&amp;$AO$4&amp;"'!Z6S"&amp;ROW()-31&amp;":Z15S"&amp;ROW()-31,FALSE))</f>
        <v>1</v>
      </c>
      <c r="AF45" s="141"/>
      <c r="AG45" s="142"/>
      <c r="AH45" s="140">
        <f t="shared" ref="AH45:AH54" ca="1" si="52">INDIRECT("'"&amp;$AO$4&amp;"'!Z"&amp;((COLUMN()-7)/3)+6&amp;"S"&amp;ROW()-31,FALSE)/MAX(INDIRECT("'"&amp;$AO$4&amp;"'!Z6S"&amp;ROW()-31&amp;":Z15S"&amp;ROW()-31,FALSE))</f>
        <v>0.99159663865546221</v>
      </c>
      <c r="AI45" s="141"/>
      <c r="AJ45" s="142"/>
      <c r="AK45" s="85"/>
    </row>
    <row r="46" spans="1:37" s="38" customFormat="1" ht="18.75" customHeight="1">
      <c r="A46"/>
      <c r="B46" s="42" t="s">
        <v>24</v>
      </c>
      <c r="C46" s="53">
        <v>889</v>
      </c>
      <c r="D46" s="53">
        <v>2914</v>
      </c>
      <c r="E46" s="54">
        <f t="shared" si="33"/>
        <v>3.2778402699662541</v>
      </c>
      <c r="F46" s="46"/>
      <c r="G46" s="140">
        <f t="shared" ref="G46:G54" ca="1" si="53">INDIRECT("'"&amp;$AO$4&amp;"'!Z"&amp;((COLUMN()-7)/3)+6&amp;"S"&amp;ROW()-31,FALSE)/MAX(INDIRECT("'"&amp;$AO$4&amp;"'!Z6S"&amp;ROW()-31&amp;":Z15S"&amp;ROW()-31,FALSE))</f>
        <v>0.92289039767216297</v>
      </c>
      <c r="H46" s="141"/>
      <c r="I46" s="142"/>
      <c r="J46" s="140">
        <f t="shared" ca="1" si="44"/>
        <v>0.95295829291949563</v>
      </c>
      <c r="K46" s="141"/>
      <c r="L46" s="142"/>
      <c r="M46" s="140">
        <f t="shared" ca="1" si="45"/>
        <v>0.97041707080504369</v>
      </c>
      <c r="N46" s="141"/>
      <c r="O46" s="142"/>
      <c r="P46" s="140">
        <f t="shared" ca="1" si="46"/>
        <v>0.97575169738118328</v>
      </c>
      <c r="Q46" s="141"/>
      <c r="R46" s="142"/>
      <c r="S46" s="140">
        <f t="shared" ca="1" si="47"/>
        <v>0.98399612027158101</v>
      </c>
      <c r="T46" s="141"/>
      <c r="U46" s="142"/>
      <c r="V46" s="140">
        <f t="shared" ca="1" si="48"/>
        <v>0.99078564500484967</v>
      </c>
      <c r="W46" s="141"/>
      <c r="X46" s="142"/>
      <c r="Y46" s="140">
        <f t="shared" ca="1" si="49"/>
        <v>0.9936954413191077</v>
      </c>
      <c r="Z46" s="141"/>
      <c r="AA46" s="142"/>
      <c r="AB46" s="140">
        <f t="shared" ca="1" si="50"/>
        <v>0.98981571290009696</v>
      </c>
      <c r="AC46" s="141"/>
      <c r="AD46" s="142"/>
      <c r="AE46" s="140">
        <f t="shared" ca="1" si="51"/>
        <v>0.99175557710960238</v>
      </c>
      <c r="AF46" s="141"/>
      <c r="AG46" s="142"/>
      <c r="AH46" s="140">
        <f t="shared" ca="1" si="52"/>
        <v>1</v>
      </c>
      <c r="AI46" s="141"/>
      <c r="AJ46" s="142"/>
      <c r="AK46" s="85"/>
    </row>
    <row r="47" spans="1:37" s="38" customFormat="1" ht="18.75" customHeight="1">
      <c r="A47"/>
      <c r="B47" s="42" t="s">
        <v>25</v>
      </c>
      <c r="C47" s="53">
        <v>1133</v>
      </c>
      <c r="D47" s="53">
        <v>5451</v>
      </c>
      <c r="E47" s="54">
        <f t="shared" si="33"/>
        <v>4.8111209179170347</v>
      </c>
      <c r="F47" s="46"/>
      <c r="G47" s="140">
        <f t="shared" ca="1" si="53"/>
        <v>0.94395280235988199</v>
      </c>
      <c r="H47" s="141"/>
      <c r="I47" s="142"/>
      <c r="J47" s="140">
        <f t="shared" ca="1" si="44"/>
        <v>0.9619200858138911</v>
      </c>
      <c r="K47" s="141"/>
      <c r="L47" s="142"/>
      <c r="M47" s="140">
        <f t="shared" ca="1" si="45"/>
        <v>0.97666934835076424</v>
      </c>
      <c r="N47" s="141"/>
      <c r="O47" s="142"/>
      <c r="P47" s="140">
        <f t="shared" ca="1" si="46"/>
        <v>0.99007776883883081</v>
      </c>
      <c r="Q47" s="141"/>
      <c r="R47" s="142"/>
      <c r="S47" s="140">
        <f t="shared" ca="1" si="47"/>
        <v>0.99517296862429605</v>
      </c>
      <c r="T47" s="141"/>
      <c r="U47" s="142"/>
      <c r="V47" s="140">
        <f t="shared" ca="1" si="48"/>
        <v>0.99383212657548936</v>
      </c>
      <c r="W47" s="141"/>
      <c r="X47" s="142"/>
      <c r="Y47" s="140">
        <f t="shared" ca="1" si="49"/>
        <v>1</v>
      </c>
      <c r="Z47" s="141"/>
      <c r="AA47" s="142"/>
      <c r="AB47" s="140">
        <f t="shared" ca="1" si="50"/>
        <v>0.99410029498525077</v>
      </c>
      <c r="AC47" s="141"/>
      <c r="AD47" s="142"/>
      <c r="AE47" s="140">
        <f t="shared" ca="1" si="51"/>
        <v>0.99651381067310274</v>
      </c>
      <c r="AF47" s="141"/>
      <c r="AG47" s="142"/>
      <c r="AH47" s="140">
        <f t="shared" ca="1" si="52"/>
        <v>0.99731831590238673</v>
      </c>
      <c r="AI47" s="141"/>
      <c r="AJ47" s="142"/>
      <c r="AK47" s="85"/>
    </row>
    <row r="48" spans="1:37" s="38" customFormat="1" ht="18.75" customHeight="1">
      <c r="A48"/>
      <c r="B48" s="42" t="s">
        <v>26</v>
      </c>
      <c r="C48" s="53">
        <v>1174</v>
      </c>
      <c r="D48" s="53">
        <v>1417</v>
      </c>
      <c r="E48" s="54">
        <f t="shared" si="33"/>
        <v>1.206984667802385</v>
      </c>
      <c r="F48" s="46"/>
      <c r="G48" s="140">
        <f t="shared" ca="1" si="53"/>
        <v>0.97665369649805445</v>
      </c>
      <c r="H48" s="141"/>
      <c r="I48" s="142"/>
      <c r="J48" s="140">
        <f t="shared" ca="1" si="44"/>
        <v>0.98832684824902728</v>
      </c>
      <c r="K48" s="141"/>
      <c r="L48" s="142"/>
      <c r="M48" s="140">
        <f t="shared" ca="1" si="45"/>
        <v>0.99351491569390404</v>
      </c>
      <c r="N48" s="141"/>
      <c r="O48" s="142"/>
      <c r="P48" s="140">
        <f t="shared" ca="1" si="46"/>
        <v>0.99481193255512324</v>
      </c>
      <c r="Q48" s="141"/>
      <c r="R48" s="142"/>
      <c r="S48" s="140">
        <f t="shared" ca="1" si="47"/>
        <v>0.99481193255512324</v>
      </c>
      <c r="T48" s="141"/>
      <c r="U48" s="142"/>
      <c r="V48" s="140">
        <f t="shared" ca="1" si="48"/>
        <v>0.99481193255512324</v>
      </c>
      <c r="W48" s="141"/>
      <c r="X48" s="142"/>
      <c r="Y48" s="140">
        <f t="shared" ca="1" si="49"/>
        <v>0.99740596627756162</v>
      </c>
      <c r="Z48" s="141"/>
      <c r="AA48" s="142"/>
      <c r="AB48" s="140">
        <f t="shared" ca="1" si="50"/>
        <v>0.99740596627756162</v>
      </c>
      <c r="AC48" s="141"/>
      <c r="AD48" s="142"/>
      <c r="AE48" s="140">
        <f t="shared" ca="1" si="51"/>
        <v>0.99870298313878081</v>
      </c>
      <c r="AF48" s="141"/>
      <c r="AG48" s="142"/>
      <c r="AH48" s="140">
        <f t="shared" ca="1" si="52"/>
        <v>1</v>
      </c>
      <c r="AI48" s="141"/>
      <c r="AJ48" s="142"/>
      <c r="AK48" s="85"/>
    </row>
    <row r="49" spans="1:37" s="38" customFormat="1" ht="18.75" customHeight="1">
      <c r="A49"/>
      <c r="B49" s="42" t="s">
        <v>27</v>
      </c>
      <c r="C49" s="53">
        <v>1458</v>
      </c>
      <c r="D49" s="53">
        <v>1947</v>
      </c>
      <c r="E49" s="54">
        <f t="shared" si="33"/>
        <v>1.3353909465020577</v>
      </c>
      <c r="F49" s="46"/>
      <c r="G49" s="140">
        <f t="shared" ca="1" si="53"/>
        <v>0.90045248868778283</v>
      </c>
      <c r="H49" s="141"/>
      <c r="I49" s="142"/>
      <c r="J49" s="140">
        <f t="shared" ca="1" si="44"/>
        <v>0.93891402714932126</v>
      </c>
      <c r="K49" s="141"/>
      <c r="L49" s="142"/>
      <c r="M49" s="140">
        <f t="shared" ca="1" si="45"/>
        <v>0.96153846153846156</v>
      </c>
      <c r="N49" s="141"/>
      <c r="O49" s="142"/>
      <c r="P49" s="140">
        <f t="shared" ca="1" si="46"/>
        <v>0.96907993966817496</v>
      </c>
      <c r="Q49" s="141"/>
      <c r="R49" s="142"/>
      <c r="S49" s="140">
        <f t="shared" ca="1" si="47"/>
        <v>0.9811463046757164</v>
      </c>
      <c r="T49" s="141"/>
      <c r="U49" s="142"/>
      <c r="V49" s="140">
        <f t="shared" ca="1" si="48"/>
        <v>0.98265460030165908</v>
      </c>
      <c r="W49" s="141"/>
      <c r="X49" s="142"/>
      <c r="Y49" s="140">
        <f t="shared" ca="1" si="49"/>
        <v>0.98642533936651589</v>
      </c>
      <c r="Z49" s="141"/>
      <c r="AA49" s="142"/>
      <c r="AB49" s="140">
        <f t="shared" ca="1" si="50"/>
        <v>0.98944193061840124</v>
      </c>
      <c r="AC49" s="141"/>
      <c r="AD49" s="142"/>
      <c r="AE49" s="140">
        <f t="shared" ca="1" si="51"/>
        <v>0.99698340874811464</v>
      </c>
      <c r="AF49" s="141"/>
      <c r="AG49" s="142"/>
      <c r="AH49" s="140">
        <f t="shared" ca="1" si="52"/>
        <v>1</v>
      </c>
      <c r="AI49" s="141"/>
      <c r="AJ49" s="142"/>
      <c r="AK49" s="85"/>
    </row>
    <row r="50" spans="1:37" s="38" customFormat="1" ht="18.75" customHeight="1">
      <c r="A50"/>
      <c r="B50" s="42" t="s">
        <v>28</v>
      </c>
      <c r="C50" s="53">
        <v>1882</v>
      </c>
      <c r="D50" s="53">
        <v>1740</v>
      </c>
      <c r="E50" s="54">
        <f t="shared" si="33"/>
        <v>0.924548352816153</v>
      </c>
      <c r="F50" s="46"/>
      <c r="G50" s="140">
        <f t="shared" ca="1" si="53"/>
        <v>0.87734241908006816</v>
      </c>
      <c r="H50" s="141"/>
      <c r="I50" s="142"/>
      <c r="J50" s="140">
        <f t="shared" ca="1" si="44"/>
        <v>0.91396933560477001</v>
      </c>
      <c r="K50" s="141"/>
      <c r="L50" s="142"/>
      <c r="M50" s="140">
        <f t="shared" ca="1" si="45"/>
        <v>0.94207836456558769</v>
      </c>
      <c r="N50" s="141"/>
      <c r="O50" s="142"/>
      <c r="P50" s="140">
        <f t="shared" ca="1" si="46"/>
        <v>0.96252129471890968</v>
      </c>
      <c r="Q50" s="141"/>
      <c r="R50" s="142"/>
      <c r="S50" s="140">
        <f t="shared" ca="1" si="47"/>
        <v>0.97700170357751281</v>
      </c>
      <c r="T50" s="141"/>
      <c r="U50" s="142"/>
      <c r="V50" s="140">
        <f t="shared" ca="1" si="48"/>
        <v>0.98126064735945484</v>
      </c>
      <c r="W50" s="141"/>
      <c r="X50" s="142"/>
      <c r="Y50" s="140">
        <f t="shared" ca="1" si="49"/>
        <v>0.98551959114139698</v>
      </c>
      <c r="Z50" s="141"/>
      <c r="AA50" s="142"/>
      <c r="AB50" s="140">
        <f t="shared" ca="1" si="50"/>
        <v>0.99233390119250431</v>
      </c>
      <c r="AC50" s="141"/>
      <c r="AD50" s="142"/>
      <c r="AE50" s="140">
        <f t="shared" ca="1" si="51"/>
        <v>0.9948892674616695</v>
      </c>
      <c r="AF50" s="141"/>
      <c r="AG50" s="142"/>
      <c r="AH50" s="140">
        <f t="shared" ca="1" si="52"/>
        <v>1</v>
      </c>
      <c r="AI50" s="141"/>
      <c r="AJ50" s="142"/>
      <c r="AK50" s="85"/>
    </row>
    <row r="51" spans="1:37" s="38" customFormat="1" ht="18.75" customHeight="1">
      <c r="A51"/>
      <c r="B51" s="42" t="s">
        <v>29</v>
      </c>
      <c r="C51" s="53">
        <v>2426</v>
      </c>
      <c r="D51" s="53">
        <v>16630</v>
      </c>
      <c r="E51" s="54">
        <f t="shared" si="33"/>
        <v>6.8549051937345427</v>
      </c>
      <c r="F51" s="46"/>
      <c r="G51" s="140">
        <f t="shared" ca="1" si="53"/>
        <v>0.92823712948517945</v>
      </c>
      <c r="H51" s="141"/>
      <c r="I51" s="142"/>
      <c r="J51" s="140">
        <f t="shared" ca="1" si="44"/>
        <v>0.9568382735309412</v>
      </c>
      <c r="K51" s="141"/>
      <c r="L51" s="142"/>
      <c r="M51" s="140">
        <f t="shared" ca="1" si="45"/>
        <v>0.97191887675507016</v>
      </c>
      <c r="N51" s="141"/>
      <c r="O51" s="142"/>
      <c r="P51" s="140">
        <f t="shared" ca="1" si="46"/>
        <v>0.97732709308372334</v>
      </c>
      <c r="Q51" s="141"/>
      <c r="R51" s="142"/>
      <c r="S51" s="140">
        <f t="shared" ca="1" si="47"/>
        <v>0.98065522620904833</v>
      </c>
      <c r="T51" s="141"/>
      <c r="U51" s="142"/>
      <c r="V51" s="140">
        <f t="shared" ca="1" si="48"/>
        <v>0.9826313052522101</v>
      </c>
      <c r="W51" s="141"/>
      <c r="X51" s="142"/>
      <c r="Y51" s="140">
        <f t="shared" ca="1" si="49"/>
        <v>0.99063962558502339</v>
      </c>
      <c r="Z51" s="141"/>
      <c r="AA51" s="142"/>
      <c r="AB51" s="140">
        <f t="shared" ca="1" si="50"/>
        <v>1</v>
      </c>
      <c r="AC51" s="141"/>
      <c r="AD51" s="142"/>
      <c r="AE51" s="140">
        <f t="shared" ca="1" si="51"/>
        <v>0.99209568382735314</v>
      </c>
      <c r="AF51" s="141"/>
      <c r="AG51" s="142"/>
      <c r="AH51" s="140">
        <f t="shared" ca="1" si="52"/>
        <v>0.99219968798751945</v>
      </c>
      <c r="AI51" s="141"/>
      <c r="AJ51" s="142"/>
      <c r="AK51" s="85"/>
    </row>
    <row r="52" spans="1:37" s="38" customFormat="1" ht="18.75" customHeight="1">
      <c r="A52"/>
      <c r="B52" s="42" t="s">
        <v>30</v>
      </c>
      <c r="C52" s="53">
        <v>2939</v>
      </c>
      <c r="D52" s="53">
        <v>15677</v>
      </c>
      <c r="E52" s="54">
        <f t="shared" si="33"/>
        <v>5.3341272541680844</v>
      </c>
      <c r="F52" s="46"/>
      <c r="G52" s="140">
        <f t="shared" ca="1" si="53"/>
        <v>0.95824674097865103</v>
      </c>
      <c r="H52" s="141"/>
      <c r="I52" s="142"/>
      <c r="J52" s="140">
        <f t="shared" ca="1" si="44"/>
        <v>0.98375212544870583</v>
      </c>
      <c r="K52" s="141"/>
      <c r="L52" s="142"/>
      <c r="M52" s="140">
        <f t="shared" ca="1" si="45"/>
        <v>0.99187606272435291</v>
      </c>
      <c r="N52" s="141"/>
      <c r="O52" s="142"/>
      <c r="P52" s="140">
        <f t="shared" ca="1" si="46"/>
        <v>1</v>
      </c>
      <c r="Q52" s="141"/>
      <c r="R52" s="142"/>
      <c r="S52" s="140">
        <f t="shared" ca="1" si="47"/>
        <v>0.99707160400529005</v>
      </c>
      <c r="T52" s="141"/>
      <c r="U52" s="142"/>
      <c r="V52" s="140">
        <f t="shared" ca="1" si="48"/>
        <v>0.99556017381447193</v>
      </c>
      <c r="W52" s="141"/>
      <c r="X52" s="142"/>
      <c r="Y52" s="140">
        <f t="shared" ca="1" si="49"/>
        <v>0.99574910258832416</v>
      </c>
      <c r="Z52" s="141"/>
      <c r="AA52" s="142"/>
      <c r="AB52" s="140">
        <f t="shared" ca="1" si="50"/>
        <v>0.99461552994521063</v>
      </c>
      <c r="AC52" s="141"/>
      <c r="AD52" s="142"/>
      <c r="AE52" s="140">
        <f t="shared" ca="1" si="51"/>
        <v>0.997827319100699</v>
      </c>
      <c r="AF52" s="141"/>
      <c r="AG52" s="142"/>
      <c r="AH52" s="140">
        <f t="shared" ca="1" si="52"/>
        <v>0.98970338182505191</v>
      </c>
      <c r="AI52" s="141"/>
      <c r="AJ52" s="142"/>
      <c r="AK52" s="85"/>
    </row>
    <row r="53" spans="1:37" s="38" customFormat="1" ht="18.75" customHeight="1">
      <c r="A53"/>
      <c r="B53" s="42" t="s">
        <v>31</v>
      </c>
      <c r="C53" s="53">
        <v>4158</v>
      </c>
      <c r="D53" s="53">
        <v>13422</v>
      </c>
      <c r="E53" s="54">
        <f t="shared" si="33"/>
        <v>3.2279942279942282</v>
      </c>
      <c r="F53" s="46"/>
      <c r="G53" s="140">
        <f t="shared" ca="1" si="53"/>
        <v>0.9715762273901809</v>
      </c>
      <c r="H53" s="141"/>
      <c r="I53" s="142"/>
      <c r="J53" s="140">
        <f t="shared" ca="1" si="44"/>
        <v>0.98947951273532664</v>
      </c>
      <c r="K53" s="141"/>
      <c r="L53" s="142"/>
      <c r="M53" s="140">
        <f t="shared" ca="1" si="45"/>
        <v>0.99593946105574016</v>
      </c>
      <c r="N53" s="141"/>
      <c r="O53" s="142"/>
      <c r="P53" s="140">
        <f t="shared" ca="1" si="46"/>
        <v>0.9948320413436692</v>
      </c>
      <c r="Q53" s="141"/>
      <c r="R53" s="142"/>
      <c r="S53" s="140">
        <f t="shared" ca="1" si="47"/>
        <v>0.99889258028792915</v>
      </c>
      <c r="T53" s="141"/>
      <c r="U53" s="142"/>
      <c r="V53" s="140">
        <f t="shared" ca="1" si="48"/>
        <v>1</v>
      </c>
      <c r="W53" s="141"/>
      <c r="X53" s="142"/>
      <c r="Y53" s="140">
        <f t="shared" ca="1" si="49"/>
        <v>0.99667774086378735</v>
      </c>
      <c r="Z53" s="141"/>
      <c r="AA53" s="142"/>
      <c r="AB53" s="140">
        <f t="shared" ca="1" si="50"/>
        <v>0.99427833148763378</v>
      </c>
      <c r="AC53" s="141"/>
      <c r="AD53" s="142"/>
      <c r="AE53" s="140">
        <f t="shared" ca="1" si="51"/>
        <v>0.99520118124769286</v>
      </c>
      <c r="AF53" s="141"/>
      <c r="AG53" s="142"/>
      <c r="AH53" s="140">
        <f t="shared" ca="1" si="52"/>
        <v>0.99243263196751574</v>
      </c>
      <c r="AI53" s="141"/>
      <c r="AJ53" s="142"/>
      <c r="AK53" s="85"/>
    </row>
    <row r="54" spans="1:37" s="38" customFormat="1" ht="18.75" customHeight="1">
      <c r="A54"/>
      <c r="B54" s="42" t="s">
        <v>32</v>
      </c>
      <c r="C54" s="53">
        <v>4941</v>
      </c>
      <c r="D54" s="53">
        <v>6594</v>
      </c>
      <c r="E54" s="54">
        <f t="shared" si="33"/>
        <v>1.3345476624165149</v>
      </c>
      <c r="F54" s="46"/>
      <c r="G54" s="140">
        <f t="shared" ca="1" si="53"/>
        <v>0.95846477392218721</v>
      </c>
      <c r="H54" s="141"/>
      <c r="I54" s="142"/>
      <c r="J54" s="140">
        <f t="shared" ca="1" si="44"/>
        <v>0.97712933753943221</v>
      </c>
      <c r="K54" s="141"/>
      <c r="L54" s="142"/>
      <c r="M54" s="140">
        <f t="shared" ca="1" si="45"/>
        <v>0.98843322818086221</v>
      </c>
      <c r="N54" s="141"/>
      <c r="O54" s="142"/>
      <c r="P54" s="140">
        <f t="shared" ca="1" si="46"/>
        <v>0.99290220820189279</v>
      </c>
      <c r="Q54" s="141"/>
      <c r="R54" s="142"/>
      <c r="S54" s="140">
        <f t="shared" ca="1" si="47"/>
        <v>0.99631966351209256</v>
      </c>
      <c r="T54" s="141"/>
      <c r="U54" s="142"/>
      <c r="V54" s="140">
        <f t="shared" ca="1" si="48"/>
        <v>0.99763406940063093</v>
      </c>
      <c r="W54" s="141"/>
      <c r="X54" s="142"/>
      <c r="Y54" s="140">
        <f t="shared" ca="1" si="49"/>
        <v>0.99658254468980023</v>
      </c>
      <c r="Z54" s="141"/>
      <c r="AA54" s="142"/>
      <c r="AB54" s="140">
        <f t="shared" ca="1" si="50"/>
        <v>0.99921135646687698</v>
      </c>
      <c r="AC54" s="141"/>
      <c r="AD54" s="142"/>
      <c r="AE54" s="140">
        <f t="shared" ca="1" si="51"/>
        <v>0.99921135646687698</v>
      </c>
      <c r="AF54" s="141"/>
      <c r="AG54" s="142"/>
      <c r="AH54" s="140">
        <f t="shared" ca="1" si="52"/>
        <v>1</v>
      </c>
      <c r="AI54" s="141"/>
      <c r="AJ54" s="142"/>
      <c r="AK54" s="85"/>
    </row>
  </sheetData>
  <mergeCells count="468">
    <mergeCell ref="B2:B3"/>
    <mergeCell ref="C2:C3"/>
    <mergeCell ref="D2:D3"/>
    <mergeCell ref="E2:E3"/>
    <mergeCell ref="F2:F3"/>
    <mergeCell ref="AH2:AJ3"/>
    <mergeCell ref="B25:E27"/>
    <mergeCell ref="G25:I27"/>
    <mergeCell ref="F25:F27"/>
    <mergeCell ref="J25:L27"/>
    <mergeCell ref="M25:O27"/>
    <mergeCell ref="P25:R27"/>
    <mergeCell ref="S25:U27"/>
    <mergeCell ref="V25:X27"/>
    <mergeCell ref="Y25:AA27"/>
    <mergeCell ref="G2:I3"/>
    <mergeCell ref="J2:L3"/>
    <mergeCell ref="M2:O3"/>
    <mergeCell ref="P2:R3"/>
    <mergeCell ref="S2:U3"/>
    <mergeCell ref="V2:X3"/>
    <mergeCell ref="Y2:AA3"/>
    <mergeCell ref="AB2:AD3"/>
    <mergeCell ref="AE2:AG3"/>
    <mergeCell ref="B24:E24"/>
    <mergeCell ref="G24:AJ24"/>
    <mergeCell ref="Y4:AA4"/>
    <mergeCell ref="AB4:AD4"/>
    <mergeCell ref="AE4:AG4"/>
    <mergeCell ref="AH4:AJ4"/>
    <mergeCell ref="G5:I5"/>
    <mergeCell ref="J5:L5"/>
    <mergeCell ref="M5:O5"/>
    <mergeCell ref="P5:R5"/>
    <mergeCell ref="S5:U5"/>
    <mergeCell ref="V5:X5"/>
    <mergeCell ref="G4:I4"/>
    <mergeCell ref="J4:L4"/>
    <mergeCell ref="M4:O4"/>
    <mergeCell ref="P4:R4"/>
    <mergeCell ref="S4:U4"/>
    <mergeCell ref="V4:X4"/>
    <mergeCell ref="Y5:AA5"/>
    <mergeCell ref="AB5:AD5"/>
    <mergeCell ref="AE5:AG5"/>
    <mergeCell ref="AH5:AJ5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AH6:AJ6"/>
    <mergeCell ref="AH7:AJ7"/>
    <mergeCell ref="AH8:AJ8"/>
    <mergeCell ref="G7:I7"/>
    <mergeCell ref="J7:L7"/>
    <mergeCell ref="M7:O7"/>
    <mergeCell ref="P7:R7"/>
    <mergeCell ref="S7:U7"/>
    <mergeCell ref="V7:X7"/>
    <mergeCell ref="Y7:AA7"/>
    <mergeCell ref="AB7:AD7"/>
    <mergeCell ref="AE7:AG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9:AJ9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H11:AJ11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2:AJ12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3:AJ13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4:AJ14"/>
    <mergeCell ref="G13:I13"/>
    <mergeCell ref="J13:L13"/>
    <mergeCell ref="M13:O13"/>
    <mergeCell ref="P13:R13"/>
    <mergeCell ref="S13:U13"/>
    <mergeCell ref="V13:X13"/>
    <mergeCell ref="Y13:AA13"/>
    <mergeCell ref="AB13:AD13"/>
    <mergeCell ref="AE13:AG13"/>
    <mergeCell ref="AH15:AJ15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G15:I15"/>
    <mergeCell ref="J15:L15"/>
    <mergeCell ref="M15:O15"/>
    <mergeCell ref="P15:R15"/>
    <mergeCell ref="S15:U15"/>
    <mergeCell ref="V15:X15"/>
    <mergeCell ref="Y15:AA15"/>
    <mergeCell ref="AB15:AD15"/>
    <mergeCell ref="AE15:AG15"/>
    <mergeCell ref="AH17:AJ17"/>
    <mergeCell ref="G18:I18"/>
    <mergeCell ref="J18:L18"/>
    <mergeCell ref="M18:O18"/>
    <mergeCell ref="P18:R18"/>
    <mergeCell ref="S18:U18"/>
    <mergeCell ref="V18:X18"/>
    <mergeCell ref="Y18:AA18"/>
    <mergeCell ref="AB18:AD18"/>
    <mergeCell ref="AE18:AG18"/>
    <mergeCell ref="AH18:AJ18"/>
    <mergeCell ref="G17:I17"/>
    <mergeCell ref="J17:L17"/>
    <mergeCell ref="M17:O17"/>
    <mergeCell ref="P17:R17"/>
    <mergeCell ref="S17:U17"/>
    <mergeCell ref="V17:X17"/>
    <mergeCell ref="Y17:AA17"/>
    <mergeCell ref="AB17:AD17"/>
    <mergeCell ref="AE17:AG17"/>
    <mergeCell ref="M20:O20"/>
    <mergeCell ref="P20:R20"/>
    <mergeCell ref="S20:U20"/>
    <mergeCell ref="V20:X20"/>
    <mergeCell ref="Y20:AA20"/>
    <mergeCell ref="AB20:AD20"/>
    <mergeCell ref="AE20:AG20"/>
    <mergeCell ref="AH20:AJ20"/>
    <mergeCell ref="G19:I19"/>
    <mergeCell ref="J19:L19"/>
    <mergeCell ref="M19:O19"/>
    <mergeCell ref="P19:R19"/>
    <mergeCell ref="S19:U19"/>
    <mergeCell ref="V19:X19"/>
    <mergeCell ref="Y19:AA19"/>
    <mergeCell ref="AB19:AD19"/>
    <mergeCell ref="AE19:AG19"/>
    <mergeCell ref="AH19:AJ19"/>
    <mergeCell ref="G20:I20"/>
    <mergeCell ref="J20:L20"/>
    <mergeCell ref="G23:I23"/>
    <mergeCell ref="J23:L23"/>
    <mergeCell ref="M23:O23"/>
    <mergeCell ref="P23:R23"/>
    <mergeCell ref="S23:U23"/>
    <mergeCell ref="V23:X23"/>
    <mergeCell ref="Y21:AA21"/>
    <mergeCell ref="AB21:AD21"/>
    <mergeCell ref="AE21:AG21"/>
    <mergeCell ref="M22:O22"/>
    <mergeCell ref="P22:R22"/>
    <mergeCell ref="S22:U22"/>
    <mergeCell ref="V22:X22"/>
    <mergeCell ref="Y22:AA22"/>
    <mergeCell ref="AB22:AD22"/>
    <mergeCell ref="AE22:AG22"/>
    <mergeCell ref="AH22:AJ22"/>
    <mergeCell ref="G21:I21"/>
    <mergeCell ref="J21:L21"/>
    <mergeCell ref="M21:O21"/>
    <mergeCell ref="P21:R21"/>
    <mergeCell ref="S21:U21"/>
    <mergeCell ref="V21:X21"/>
    <mergeCell ref="G22:I22"/>
    <mergeCell ref="J22:L22"/>
    <mergeCell ref="AH21:AJ21"/>
    <mergeCell ref="B30:E31"/>
    <mergeCell ref="B28:E29"/>
    <mergeCell ref="V28:X29"/>
    <mergeCell ref="F28:F29"/>
    <mergeCell ref="F30:F31"/>
    <mergeCell ref="G30:I31"/>
    <mergeCell ref="J30:L31"/>
    <mergeCell ref="M30:O31"/>
    <mergeCell ref="P30:R31"/>
    <mergeCell ref="S30:U31"/>
    <mergeCell ref="V30:X31"/>
    <mergeCell ref="G28:I29"/>
    <mergeCell ref="J28:L29"/>
    <mergeCell ref="M28:O29"/>
    <mergeCell ref="P28:R29"/>
    <mergeCell ref="S28:U29"/>
    <mergeCell ref="Y28:AA29"/>
    <mergeCell ref="AB28:AD29"/>
    <mergeCell ref="AE28:AG29"/>
    <mergeCell ref="Y23:AA23"/>
    <mergeCell ref="AB23:AD23"/>
    <mergeCell ref="AE23:AG23"/>
    <mergeCell ref="AB25:AD27"/>
    <mergeCell ref="AE25:AG27"/>
    <mergeCell ref="AH30:AJ31"/>
    <mergeCell ref="AH28:AJ29"/>
    <mergeCell ref="Y30:AA31"/>
    <mergeCell ref="AB30:AD31"/>
    <mergeCell ref="AE30:AG31"/>
    <mergeCell ref="AH25:AJ27"/>
    <mergeCell ref="AH23:AJ23"/>
    <mergeCell ref="B33:B34"/>
    <mergeCell ref="C33:C34"/>
    <mergeCell ref="D33:D34"/>
    <mergeCell ref="E33:E34"/>
    <mergeCell ref="F33:F34"/>
    <mergeCell ref="G33:I34"/>
    <mergeCell ref="J33:L34"/>
    <mergeCell ref="M33:O34"/>
    <mergeCell ref="P33:R34"/>
    <mergeCell ref="S33:U34"/>
    <mergeCell ref="V33:X34"/>
    <mergeCell ref="Y33:AA34"/>
    <mergeCell ref="AB33:AD34"/>
    <mergeCell ref="AE33:AG34"/>
    <mergeCell ref="AH33:AJ34"/>
    <mergeCell ref="G35:I35"/>
    <mergeCell ref="J35:L35"/>
    <mergeCell ref="M35:O35"/>
    <mergeCell ref="P35:R35"/>
    <mergeCell ref="S35:U35"/>
    <mergeCell ref="V35:X35"/>
    <mergeCell ref="Y35:AA35"/>
    <mergeCell ref="AB35:AD35"/>
    <mergeCell ref="AE35:AG35"/>
    <mergeCell ref="AH35:AJ35"/>
    <mergeCell ref="AH36:AJ36"/>
    <mergeCell ref="G37:I37"/>
    <mergeCell ref="J37:L37"/>
    <mergeCell ref="M37:O37"/>
    <mergeCell ref="P37:R37"/>
    <mergeCell ref="S37:U37"/>
    <mergeCell ref="V37:X37"/>
    <mergeCell ref="Y37:AA37"/>
    <mergeCell ref="AB37:AD37"/>
    <mergeCell ref="AE37:AG37"/>
    <mergeCell ref="AH37:AJ37"/>
    <mergeCell ref="G36:I36"/>
    <mergeCell ref="J36:L36"/>
    <mergeCell ref="M36:O36"/>
    <mergeCell ref="P36:R36"/>
    <mergeCell ref="S36:U36"/>
    <mergeCell ref="V36:X36"/>
    <mergeCell ref="Y36:AA36"/>
    <mergeCell ref="AB36:AD36"/>
    <mergeCell ref="AE36:AG36"/>
    <mergeCell ref="AH38:AJ38"/>
    <mergeCell ref="G39:I39"/>
    <mergeCell ref="J39:L39"/>
    <mergeCell ref="M39:O39"/>
    <mergeCell ref="P39:R39"/>
    <mergeCell ref="S39:U39"/>
    <mergeCell ref="V39:X39"/>
    <mergeCell ref="Y39:AA39"/>
    <mergeCell ref="AB39:AD39"/>
    <mergeCell ref="AE39:AG39"/>
    <mergeCell ref="AH39:AJ39"/>
    <mergeCell ref="G38:I38"/>
    <mergeCell ref="J38:L38"/>
    <mergeCell ref="M38:O38"/>
    <mergeCell ref="P38:R38"/>
    <mergeCell ref="S38:U38"/>
    <mergeCell ref="V38:X38"/>
    <mergeCell ref="Y38:AA38"/>
    <mergeCell ref="AB38:AD38"/>
    <mergeCell ref="AE38:AG38"/>
    <mergeCell ref="AH40:AJ40"/>
    <mergeCell ref="G41:I41"/>
    <mergeCell ref="J41:L41"/>
    <mergeCell ref="M41:O41"/>
    <mergeCell ref="P41:R41"/>
    <mergeCell ref="S41:U41"/>
    <mergeCell ref="V41:X41"/>
    <mergeCell ref="Y41:AA41"/>
    <mergeCell ref="AB41:AD41"/>
    <mergeCell ref="AE41:AG41"/>
    <mergeCell ref="AH41:AJ41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2:AJ42"/>
    <mergeCell ref="G43:I43"/>
    <mergeCell ref="J43:L43"/>
    <mergeCell ref="M43:O43"/>
    <mergeCell ref="P43:R43"/>
    <mergeCell ref="S43:U43"/>
    <mergeCell ref="V43:X43"/>
    <mergeCell ref="Y43:AA43"/>
    <mergeCell ref="AB43:AD43"/>
    <mergeCell ref="AE43:AG43"/>
    <mergeCell ref="AH43:AJ43"/>
    <mergeCell ref="G42:I42"/>
    <mergeCell ref="J42:L42"/>
    <mergeCell ref="M42:O42"/>
    <mergeCell ref="P42:R42"/>
    <mergeCell ref="S42:U42"/>
    <mergeCell ref="V42:X42"/>
    <mergeCell ref="Y42:AA42"/>
    <mergeCell ref="AB42:AD42"/>
    <mergeCell ref="AE42:AG42"/>
    <mergeCell ref="AH44:AJ44"/>
    <mergeCell ref="G45:I45"/>
    <mergeCell ref="J45:L45"/>
    <mergeCell ref="M45:O45"/>
    <mergeCell ref="P45:R45"/>
    <mergeCell ref="S45:U45"/>
    <mergeCell ref="V45:X45"/>
    <mergeCell ref="Y45:AA45"/>
    <mergeCell ref="AB45:AD45"/>
    <mergeCell ref="AE45:AG45"/>
    <mergeCell ref="AH45:AJ45"/>
    <mergeCell ref="G44:I44"/>
    <mergeCell ref="J44:L44"/>
    <mergeCell ref="M44:O44"/>
    <mergeCell ref="P44:R44"/>
    <mergeCell ref="S44:U44"/>
    <mergeCell ref="V44:X44"/>
    <mergeCell ref="Y44:AA44"/>
    <mergeCell ref="AB44:AD44"/>
    <mergeCell ref="AE44:AG44"/>
    <mergeCell ref="AH46:AJ46"/>
    <mergeCell ref="G47:I47"/>
    <mergeCell ref="J47:L47"/>
    <mergeCell ref="M47:O47"/>
    <mergeCell ref="P47:R47"/>
    <mergeCell ref="S47:U47"/>
    <mergeCell ref="V47:X47"/>
    <mergeCell ref="Y47:AA47"/>
    <mergeCell ref="AB47:AD47"/>
    <mergeCell ref="AE47:AG47"/>
    <mergeCell ref="AH47:AJ47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8:AJ48"/>
    <mergeCell ref="G49:I49"/>
    <mergeCell ref="J49:L49"/>
    <mergeCell ref="M49:O49"/>
    <mergeCell ref="P49:R49"/>
    <mergeCell ref="S49:U49"/>
    <mergeCell ref="V49:X49"/>
    <mergeCell ref="Y49:AA49"/>
    <mergeCell ref="AB49:AD49"/>
    <mergeCell ref="AE49:AG49"/>
    <mergeCell ref="AH49:AJ49"/>
    <mergeCell ref="G48:I48"/>
    <mergeCell ref="J48:L48"/>
    <mergeCell ref="M48:O48"/>
    <mergeCell ref="P48:R48"/>
    <mergeCell ref="S48:U48"/>
    <mergeCell ref="V48:X48"/>
    <mergeCell ref="Y48:AA48"/>
    <mergeCell ref="AB48:AD48"/>
    <mergeCell ref="AE48:AG48"/>
    <mergeCell ref="AH50:AJ50"/>
    <mergeCell ref="G51:I51"/>
    <mergeCell ref="J51:L51"/>
    <mergeCell ref="M51:O51"/>
    <mergeCell ref="P51:R51"/>
    <mergeCell ref="S51:U51"/>
    <mergeCell ref="V51:X51"/>
    <mergeCell ref="Y51:AA51"/>
    <mergeCell ref="AB51:AD51"/>
    <mergeCell ref="AE51:AG51"/>
    <mergeCell ref="AH51:AJ51"/>
    <mergeCell ref="G50:I50"/>
    <mergeCell ref="J50:L50"/>
    <mergeCell ref="M50:O50"/>
    <mergeCell ref="P50:R50"/>
    <mergeCell ref="S50:U50"/>
    <mergeCell ref="V50:X50"/>
    <mergeCell ref="Y50:AA50"/>
    <mergeCell ref="AB50:AD50"/>
    <mergeCell ref="AE50:AG50"/>
    <mergeCell ref="AH52:AJ52"/>
    <mergeCell ref="G53:I53"/>
    <mergeCell ref="J53:L53"/>
    <mergeCell ref="M53:O53"/>
    <mergeCell ref="P53:R53"/>
    <mergeCell ref="S53:U53"/>
    <mergeCell ref="V53:X53"/>
    <mergeCell ref="Y53:AA53"/>
    <mergeCell ref="AB53:AD53"/>
    <mergeCell ref="AE53:AG53"/>
    <mergeCell ref="AH53:AJ53"/>
    <mergeCell ref="G52:I52"/>
    <mergeCell ref="J52:L52"/>
    <mergeCell ref="M52:O52"/>
    <mergeCell ref="P52:R52"/>
    <mergeCell ref="S52:U52"/>
    <mergeCell ref="V52:X52"/>
    <mergeCell ref="Y52:AA52"/>
    <mergeCell ref="AB52:AD52"/>
    <mergeCell ref="AE52:AG52"/>
    <mergeCell ref="AH54:AJ54"/>
    <mergeCell ref="G54:I54"/>
    <mergeCell ref="J54:L54"/>
    <mergeCell ref="M54:O54"/>
    <mergeCell ref="P54:R54"/>
    <mergeCell ref="S54:U54"/>
    <mergeCell ref="V54:X54"/>
    <mergeCell ref="Y54:AA54"/>
    <mergeCell ref="AB54:AD54"/>
    <mergeCell ref="AE54:AG54"/>
  </mergeCells>
  <conditionalFormatting sqref="G28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O31"/>
  <sheetViews>
    <sheetView workbookViewId="0">
      <selection activeCell="G8" sqref="G8:I8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4.28515625" customWidth="1"/>
    <col min="8" max="15" width="4.28515625" style="39" customWidth="1"/>
    <col min="16" max="36" width="4.285156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43">
        <v>3</v>
      </c>
      <c r="H2" s="144"/>
      <c r="I2" s="145"/>
      <c r="J2" s="143">
        <v>4</v>
      </c>
      <c r="K2" s="144"/>
      <c r="L2" s="145"/>
      <c r="M2" s="143">
        <v>5</v>
      </c>
      <c r="N2" s="144"/>
      <c r="O2" s="145"/>
      <c r="P2" s="143">
        <v>6</v>
      </c>
      <c r="Q2" s="144"/>
      <c r="R2" s="145"/>
      <c r="S2" s="143">
        <v>7</v>
      </c>
      <c r="T2" s="144"/>
      <c r="U2" s="145"/>
      <c r="V2" s="143">
        <v>8</v>
      </c>
      <c r="W2" s="144"/>
      <c r="X2" s="145"/>
      <c r="Y2" s="143">
        <v>9</v>
      </c>
      <c r="Z2" s="144"/>
      <c r="AA2" s="145"/>
      <c r="AB2" s="143">
        <v>10</v>
      </c>
      <c r="AC2" s="144"/>
      <c r="AD2" s="145"/>
      <c r="AE2" s="143">
        <v>11</v>
      </c>
      <c r="AF2" s="144"/>
      <c r="AG2" s="145"/>
      <c r="AH2" s="143">
        <v>12</v>
      </c>
      <c r="AI2" s="144"/>
      <c r="AJ2" s="145"/>
    </row>
    <row r="3" spans="1:41">
      <c r="B3" s="123"/>
      <c r="C3" s="125"/>
      <c r="D3" s="125"/>
      <c r="E3" s="125"/>
      <c r="F3" s="123"/>
      <c r="G3" s="146"/>
      <c r="H3" s="147"/>
      <c r="I3" s="148"/>
      <c r="J3" s="146"/>
      <c r="K3" s="147"/>
      <c r="L3" s="148"/>
      <c r="M3" s="146"/>
      <c r="N3" s="147"/>
      <c r="O3" s="148"/>
      <c r="P3" s="146"/>
      <c r="Q3" s="147"/>
      <c r="R3" s="148"/>
      <c r="S3" s="146"/>
      <c r="T3" s="147"/>
      <c r="U3" s="148"/>
      <c r="V3" s="146"/>
      <c r="W3" s="147"/>
      <c r="X3" s="148"/>
      <c r="Y3" s="146"/>
      <c r="Z3" s="147"/>
      <c r="AA3" s="148"/>
      <c r="AB3" s="146"/>
      <c r="AC3" s="147"/>
      <c r="AD3" s="148"/>
      <c r="AE3" s="146"/>
      <c r="AF3" s="147"/>
      <c r="AG3" s="148"/>
      <c r="AH3" s="146"/>
      <c r="AI3" s="147"/>
      <c r="AJ3" s="148"/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136"/>
      <c r="H4" s="137"/>
      <c r="I4" s="138"/>
      <c r="J4" s="136"/>
      <c r="K4" s="137"/>
      <c r="L4" s="138"/>
      <c r="M4" s="136"/>
      <c r="N4" s="137"/>
      <c r="O4" s="138"/>
      <c r="P4" s="136"/>
      <c r="Q4" s="137"/>
      <c r="R4" s="138"/>
      <c r="S4" s="136"/>
      <c r="T4" s="137"/>
      <c r="U4" s="138"/>
      <c r="V4" s="136"/>
      <c r="W4" s="137"/>
      <c r="X4" s="138"/>
      <c r="Y4" s="136"/>
      <c r="Z4" s="137"/>
      <c r="AA4" s="138"/>
      <c r="AB4" s="136"/>
      <c r="AC4" s="137"/>
      <c r="AD4" s="138"/>
      <c r="AE4" s="136"/>
      <c r="AF4" s="137"/>
      <c r="AG4" s="138"/>
      <c r="AH4" s="136"/>
      <c r="AI4" s="137"/>
      <c r="AJ4" s="138"/>
      <c r="AK4" s="85"/>
      <c r="AN4" s="76" t="s">
        <v>90</v>
      </c>
      <c r="AO4" s="77" t="s">
        <v>56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136"/>
      <c r="H5" s="137"/>
      <c r="I5" s="138"/>
      <c r="J5" s="136"/>
      <c r="K5" s="137"/>
      <c r="L5" s="138"/>
      <c r="M5" s="136"/>
      <c r="N5" s="137"/>
      <c r="O5" s="138"/>
      <c r="P5" s="136"/>
      <c r="Q5" s="137"/>
      <c r="R5" s="138"/>
      <c r="S5" s="136"/>
      <c r="T5" s="137"/>
      <c r="U5" s="138"/>
      <c r="V5" s="136"/>
      <c r="W5" s="137"/>
      <c r="X5" s="138"/>
      <c r="Y5" s="136"/>
      <c r="Z5" s="137"/>
      <c r="AA5" s="138"/>
      <c r="AB5" s="136"/>
      <c r="AC5" s="137"/>
      <c r="AD5" s="138"/>
      <c r="AE5" s="136"/>
      <c r="AF5" s="137"/>
      <c r="AG5" s="138"/>
      <c r="AH5" s="136"/>
      <c r="AI5" s="137"/>
      <c r="AJ5" s="138"/>
      <c r="AK5" s="85"/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136"/>
      <c r="H6" s="137"/>
      <c r="I6" s="138"/>
      <c r="J6" s="136"/>
      <c r="K6" s="137"/>
      <c r="L6" s="138"/>
      <c r="M6" s="136"/>
      <c r="N6" s="137"/>
      <c r="O6" s="138"/>
      <c r="P6" s="136"/>
      <c r="Q6" s="137"/>
      <c r="R6" s="138"/>
      <c r="S6" s="136"/>
      <c r="T6" s="137"/>
      <c r="U6" s="138"/>
      <c r="V6" s="136"/>
      <c r="W6" s="137"/>
      <c r="X6" s="138"/>
      <c r="Y6" s="136"/>
      <c r="Z6" s="137"/>
      <c r="AA6" s="138"/>
      <c r="AB6" s="136"/>
      <c r="AC6" s="137"/>
      <c r="AD6" s="138"/>
      <c r="AE6" s="136"/>
      <c r="AF6" s="137"/>
      <c r="AG6" s="138"/>
      <c r="AH6" s="136"/>
      <c r="AI6" s="137"/>
      <c r="AJ6" s="138"/>
      <c r="AK6" s="85"/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136"/>
      <c r="H7" s="137"/>
      <c r="I7" s="138"/>
      <c r="J7" s="136"/>
      <c r="K7" s="137"/>
      <c r="L7" s="138"/>
      <c r="M7" s="136"/>
      <c r="N7" s="137"/>
      <c r="O7" s="138"/>
      <c r="P7" s="136"/>
      <c r="Q7" s="137"/>
      <c r="R7" s="138"/>
      <c r="S7" s="136"/>
      <c r="T7" s="137"/>
      <c r="U7" s="138"/>
      <c r="V7" s="136"/>
      <c r="W7" s="137"/>
      <c r="X7" s="138"/>
      <c r="Y7" s="136"/>
      <c r="Z7" s="137"/>
      <c r="AA7" s="138"/>
      <c r="AB7" s="136"/>
      <c r="AC7" s="137"/>
      <c r="AD7" s="138"/>
      <c r="AE7" s="136"/>
      <c r="AF7" s="137"/>
      <c r="AG7" s="138"/>
      <c r="AH7" s="136"/>
      <c r="AI7" s="137"/>
      <c r="AJ7" s="138"/>
      <c r="AK7" s="85"/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136">
        <f t="shared" ref="G8:G13" ca="1" si="1">IF(INDIRECT("'"&amp;$AO$4&amp;"'!Z"&amp;((COLUMN()-7)/3)+18&amp;"S"&amp;ROW()-1,FALSE)=MAX(INDIRECT("'"&amp;$AO$4&amp;"'!Z18S"&amp;ROW()-1&amp;":Z27S"&amp;ROW()-1,FALSE)),1,"")</f>
        <v>1</v>
      </c>
      <c r="H8" s="137"/>
      <c r="I8" s="138"/>
      <c r="J8" s="136">
        <f t="shared" ref="J8:J13" ca="1" si="2">IF(INDIRECT("'"&amp;$AO$4&amp;"'!Z"&amp;((COLUMN()-7)/3)+18&amp;"S"&amp;ROW()-1,FALSE)=MAX(INDIRECT("'"&amp;$AO$4&amp;"'!Z18S"&amp;ROW()-1&amp;":Z27S"&amp;ROW()-1,FALSE)),1,"")</f>
        <v>1</v>
      </c>
      <c r="K8" s="137"/>
      <c r="L8" s="138"/>
      <c r="M8" s="136">
        <f t="shared" ref="M8:M13" ca="1" si="3">IF(INDIRECT("'"&amp;$AO$4&amp;"'!Z"&amp;((COLUMN()-7)/3)+18&amp;"S"&amp;ROW()-1,FALSE)=MAX(INDIRECT("'"&amp;$AO$4&amp;"'!Z18S"&amp;ROW()-1&amp;":Z27S"&amp;ROW()-1,FALSE)),1,"")</f>
        <v>1</v>
      </c>
      <c r="N8" s="137"/>
      <c r="O8" s="138"/>
      <c r="P8" s="136">
        <f t="shared" ref="P8:P13" ca="1" si="4">IF(INDIRECT("'"&amp;$AO$4&amp;"'!Z"&amp;((COLUMN()-7)/3)+18&amp;"S"&amp;ROW()-1,FALSE)=MAX(INDIRECT("'"&amp;$AO$4&amp;"'!Z18S"&amp;ROW()-1&amp;":Z27S"&amp;ROW()-1,FALSE)),1,"")</f>
        <v>1</v>
      </c>
      <c r="Q8" s="137"/>
      <c r="R8" s="138"/>
      <c r="S8" s="136">
        <f t="shared" ref="S8:S13" ca="1" si="5">IF(INDIRECT("'"&amp;$AO$4&amp;"'!Z"&amp;((COLUMN()-7)/3)+18&amp;"S"&amp;ROW()-1,FALSE)=MAX(INDIRECT("'"&amp;$AO$4&amp;"'!Z18S"&amp;ROW()-1&amp;":Z27S"&amp;ROW()-1,FALSE)),1,"")</f>
        <v>1</v>
      </c>
      <c r="T8" s="137"/>
      <c r="U8" s="138"/>
      <c r="V8" s="136">
        <f t="shared" ref="V8:V13" ca="1" si="6">IF(INDIRECT("'"&amp;$AO$4&amp;"'!Z"&amp;((COLUMN()-7)/3)+18&amp;"S"&amp;ROW()-1,FALSE)=MAX(INDIRECT("'"&amp;$AO$4&amp;"'!Z18S"&amp;ROW()-1&amp;":Z27S"&amp;ROW()-1,FALSE)),1,"")</f>
        <v>1</v>
      </c>
      <c r="W8" s="137"/>
      <c r="X8" s="138"/>
      <c r="Y8" s="136">
        <f t="shared" ref="Y8:Y13" ca="1" si="7">IF(INDIRECT("'"&amp;$AO$4&amp;"'!Z"&amp;((COLUMN()-7)/3)+18&amp;"S"&amp;ROW()-1,FALSE)=MAX(INDIRECT("'"&amp;$AO$4&amp;"'!Z18S"&amp;ROW()-1&amp;":Z27S"&amp;ROW()-1,FALSE)),1,"")</f>
        <v>1</v>
      </c>
      <c r="Z8" s="137"/>
      <c r="AA8" s="138"/>
      <c r="AB8" s="136">
        <f t="shared" ref="AB8:AB13" ca="1" si="8">IF(INDIRECT("'"&amp;$AO$4&amp;"'!Z"&amp;((COLUMN()-7)/3)+18&amp;"S"&amp;ROW()-1,FALSE)=MAX(INDIRECT("'"&amp;$AO$4&amp;"'!Z18S"&amp;ROW()-1&amp;":Z27S"&amp;ROW()-1,FALSE)),1,"")</f>
        <v>1</v>
      </c>
      <c r="AC8" s="137"/>
      <c r="AD8" s="138"/>
      <c r="AE8" s="136">
        <f t="shared" ref="AE8:AE13" ca="1" si="9">IF(INDIRECT("'"&amp;$AO$4&amp;"'!Z"&amp;((COLUMN()-7)/3)+18&amp;"S"&amp;ROW()-1,FALSE)=MAX(INDIRECT("'"&amp;$AO$4&amp;"'!Z18S"&amp;ROW()-1&amp;":Z27S"&amp;ROW()-1,FALSE)),1,"")</f>
        <v>1</v>
      </c>
      <c r="AF8" s="137"/>
      <c r="AG8" s="138"/>
      <c r="AH8" s="136">
        <f t="shared" ref="AH8:AH13" ca="1" si="10">IF(INDIRECT("'"&amp;$AO$4&amp;"'!Z"&amp;((COLUMN()-7)/3)+18&amp;"S"&amp;ROW()-1,FALSE)=MAX(INDIRECT("'"&amp;$AO$4&amp;"'!Z18S"&amp;ROW()-1&amp;":Z27S"&amp;ROW()-1,FALSE)),1,"")</f>
        <v>1</v>
      </c>
      <c r="AI8" s="137"/>
      <c r="AJ8" s="138"/>
      <c r="AK8" s="85">
        <f t="shared" ref="AK8:AK23" ca="1" si="11">1/SUM(G8:AJ8)</f>
        <v>0.1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136"/>
      <c r="H9" s="137"/>
      <c r="I9" s="138"/>
      <c r="J9" s="136"/>
      <c r="K9" s="137"/>
      <c r="L9" s="138"/>
      <c r="M9" s="136"/>
      <c r="N9" s="137"/>
      <c r="O9" s="138"/>
      <c r="P9" s="136"/>
      <c r="Q9" s="137"/>
      <c r="R9" s="138"/>
      <c r="S9" s="136"/>
      <c r="T9" s="137"/>
      <c r="U9" s="138"/>
      <c r="V9" s="136"/>
      <c r="W9" s="137"/>
      <c r="X9" s="138"/>
      <c r="Y9" s="136"/>
      <c r="Z9" s="137"/>
      <c r="AA9" s="138"/>
      <c r="AB9" s="136"/>
      <c r="AC9" s="137"/>
      <c r="AD9" s="138"/>
      <c r="AE9" s="136"/>
      <c r="AF9" s="137"/>
      <c r="AG9" s="138"/>
      <c r="AH9" s="136"/>
      <c r="AI9" s="137"/>
      <c r="AJ9" s="138"/>
      <c r="AK9" s="85"/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136"/>
      <c r="H10" s="137"/>
      <c r="I10" s="138"/>
      <c r="J10" s="136"/>
      <c r="K10" s="137"/>
      <c r="L10" s="138"/>
      <c r="M10" s="136"/>
      <c r="N10" s="137"/>
      <c r="O10" s="138"/>
      <c r="P10" s="136"/>
      <c r="Q10" s="137"/>
      <c r="R10" s="138"/>
      <c r="S10" s="136"/>
      <c r="T10" s="137"/>
      <c r="U10" s="138"/>
      <c r="V10" s="136"/>
      <c r="W10" s="137"/>
      <c r="X10" s="138"/>
      <c r="Y10" s="136"/>
      <c r="Z10" s="137"/>
      <c r="AA10" s="138"/>
      <c r="AB10" s="136"/>
      <c r="AC10" s="137"/>
      <c r="AD10" s="138"/>
      <c r="AE10" s="136"/>
      <c r="AF10" s="137"/>
      <c r="AG10" s="138"/>
      <c r="AH10" s="136"/>
      <c r="AI10" s="137"/>
      <c r="AJ10" s="138"/>
      <c r="AK10" s="85"/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136">
        <f t="shared" ca="1" si="1"/>
        <v>1</v>
      </c>
      <c r="H11" s="137"/>
      <c r="I11" s="138"/>
      <c r="J11" s="136" t="str">
        <f t="shared" ca="1" si="2"/>
        <v/>
      </c>
      <c r="K11" s="137"/>
      <c r="L11" s="138"/>
      <c r="M11" s="136" t="str">
        <f t="shared" ca="1" si="3"/>
        <v/>
      </c>
      <c r="N11" s="137"/>
      <c r="O11" s="138"/>
      <c r="P11" s="136">
        <f t="shared" ca="1" si="4"/>
        <v>1</v>
      </c>
      <c r="Q11" s="137"/>
      <c r="R11" s="138"/>
      <c r="S11" s="136" t="str">
        <f t="shared" ca="1" si="5"/>
        <v/>
      </c>
      <c r="T11" s="137"/>
      <c r="U11" s="138"/>
      <c r="V11" s="136" t="str">
        <f t="shared" ca="1" si="6"/>
        <v/>
      </c>
      <c r="W11" s="137"/>
      <c r="X11" s="138"/>
      <c r="Y11" s="136" t="str">
        <f t="shared" ca="1" si="7"/>
        <v/>
      </c>
      <c r="Z11" s="137"/>
      <c r="AA11" s="138"/>
      <c r="AB11" s="136" t="str">
        <f t="shared" ca="1" si="8"/>
        <v/>
      </c>
      <c r="AC11" s="137"/>
      <c r="AD11" s="138"/>
      <c r="AE11" s="136" t="str">
        <f t="shared" ca="1" si="9"/>
        <v/>
      </c>
      <c r="AF11" s="137"/>
      <c r="AG11" s="138"/>
      <c r="AH11" s="136" t="str">
        <f t="shared" ca="1" si="10"/>
        <v/>
      </c>
      <c r="AI11" s="137"/>
      <c r="AJ11" s="138"/>
      <c r="AK11" s="85">
        <f t="shared" ca="1" si="11"/>
        <v>0.5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164">
        <f t="shared" ca="1" si="1"/>
        <v>1</v>
      </c>
      <c r="H12" s="165"/>
      <c r="I12" s="166"/>
      <c r="J12" s="136" t="str">
        <f t="shared" ca="1" si="2"/>
        <v/>
      </c>
      <c r="K12" s="137"/>
      <c r="L12" s="138"/>
      <c r="M12" s="136" t="str">
        <f t="shared" ca="1" si="3"/>
        <v/>
      </c>
      <c r="N12" s="137"/>
      <c r="O12" s="138"/>
      <c r="P12" s="136" t="str">
        <f t="shared" ca="1" si="4"/>
        <v/>
      </c>
      <c r="Q12" s="137"/>
      <c r="R12" s="138"/>
      <c r="S12" s="136" t="str">
        <f t="shared" ca="1" si="5"/>
        <v/>
      </c>
      <c r="T12" s="137"/>
      <c r="U12" s="138"/>
      <c r="V12" s="136" t="str">
        <f t="shared" ca="1" si="6"/>
        <v/>
      </c>
      <c r="W12" s="137"/>
      <c r="X12" s="138"/>
      <c r="Y12" s="136" t="str">
        <f t="shared" ca="1" si="7"/>
        <v/>
      </c>
      <c r="Z12" s="137"/>
      <c r="AA12" s="138"/>
      <c r="AB12" s="136" t="str">
        <f t="shared" ca="1" si="8"/>
        <v/>
      </c>
      <c r="AC12" s="137"/>
      <c r="AD12" s="138"/>
      <c r="AE12" s="136" t="str">
        <f t="shared" ca="1" si="9"/>
        <v/>
      </c>
      <c r="AF12" s="137"/>
      <c r="AG12" s="138"/>
      <c r="AH12" s="136" t="str">
        <f t="shared" ca="1" si="10"/>
        <v/>
      </c>
      <c r="AI12" s="137"/>
      <c r="AJ12" s="138"/>
      <c r="AK12" s="85">
        <f t="shared" ca="1" si="11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164">
        <f t="shared" ca="1" si="1"/>
        <v>1</v>
      </c>
      <c r="H13" s="165"/>
      <c r="I13" s="166"/>
      <c r="J13" s="136" t="str">
        <f t="shared" ca="1" si="2"/>
        <v/>
      </c>
      <c r="K13" s="137"/>
      <c r="L13" s="138"/>
      <c r="M13" s="136" t="str">
        <f t="shared" ca="1" si="3"/>
        <v/>
      </c>
      <c r="N13" s="137"/>
      <c r="O13" s="138"/>
      <c r="P13" s="136" t="str">
        <f t="shared" ca="1" si="4"/>
        <v/>
      </c>
      <c r="Q13" s="137"/>
      <c r="R13" s="138"/>
      <c r="S13" s="136" t="str">
        <f t="shared" ca="1" si="5"/>
        <v/>
      </c>
      <c r="T13" s="137"/>
      <c r="U13" s="138"/>
      <c r="V13" s="136" t="str">
        <f t="shared" ca="1" si="6"/>
        <v/>
      </c>
      <c r="W13" s="137"/>
      <c r="X13" s="138"/>
      <c r="Y13" s="136" t="str">
        <f t="shared" ca="1" si="7"/>
        <v/>
      </c>
      <c r="Z13" s="137"/>
      <c r="AA13" s="138"/>
      <c r="AB13" s="136" t="str">
        <f t="shared" ca="1" si="8"/>
        <v/>
      </c>
      <c r="AC13" s="137"/>
      <c r="AD13" s="138"/>
      <c r="AE13" s="136" t="str">
        <f t="shared" ca="1" si="9"/>
        <v/>
      </c>
      <c r="AF13" s="137"/>
      <c r="AG13" s="138"/>
      <c r="AH13" s="136" t="str">
        <f t="shared" ca="1" si="10"/>
        <v/>
      </c>
      <c r="AI13" s="137"/>
      <c r="AJ13" s="138"/>
      <c r="AK13" s="85">
        <f t="shared" ca="1" si="11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136">
        <f ca="1">IF(INDIRECT("'"&amp;$AO$4&amp;"'!Z"&amp;((COLUMN()-7)/3)+18&amp;"S"&amp;ROW(),FALSE)=MAX(INDIRECT("'"&amp;$AO$4&amp;"'!Z18S"&amp;ROW()&amp;":Z27S"&amp;ROW(),FALSE)),1,"")</f>
        <v>1</v>
      </c>
      <c r="H14" s="137"/>
      <c r="I14" s="138"/>
      <c r="J14" s="136">
        <f t="shared" ref="J14:J23" ca="1" si="12">IF(INDIRECT("'"&amp;$AO$4&amp;"'!Z"&amp;((COLUMN()-7)/3)+18&amp;"S"&amp;ROW(),FALSE)=MAX(INDIRECT("'"&amp;$AO$4&amp;"'!Z18S"&amp;ROW()&amp;":Z27S"&amp;ROW(),FALSE)),1,"")</f>
        <v>1</v>
      </c>
      <c r="K14" s="137"/>
      <c r="L14" s="138"/>
      <c r="M14" s="136" t="str">
        <f t="shared" ref="M14:M23" ca="1" si="13">IF(INDIRECT("'"&amp;$AO$4&amp;"'!Z"&amp;((COLUMN()-7)/3)+18&amp;"S"&amp;ROW(),FALSE)=MAX(INDIRECT("'"&amp;$AO$4&amp;"'!Z18S"&amp;ROW()&amp;":Z27S"&amp;ROW(),FALSE)),1,"")</f>
        <v/>
      </c>
      <c r="N14" s="137"/>
      <c r="O14" s="138"/>
      <c r="P14" s="136" t="str">
        <f t="shared" ref="P14:P23" ca="1" si="14">IF(INDIRECT("'"&amp;$AO$4&amp;"'!Z"&amp;((COLUMN()-7)/3)+18&amp;"S"&amp;ROW(),FALSE)=MAX(INDIRECT("'"&amp;$AO$4&amp;"'!Z18S"&amp;ROW()&amp;":Z27S"&amp;ROW(),FALSE)),1,"")</f>
        <v/>
      </c>
      <c r="Q14" s="137"/>
      <c r="R14" s="138"/>
      <c r="S14" s="136" t="str">
        <f t="shared" ref="S14:S23" ca="1" si="15">IF(INDIRECT("'"&amp;$AO$4&amp;"'!Z"&amp;((COLUMN()-7)/3)+18&amp;"S"&amp;ROW(),FALSE)=MAX(INDIRECT("'"&amp;$AO$4&amp;"'!Z18S"&amp;ROW()&amp;":Z27S"&amp;ROW(),FALSE)),1,"")</f>
        <v/>
      </c>
      <c r="T14" s="137"/>
      <c r="U14" s="138"/>
      <c r="V14" s="136" t="str">
        <f t="shared" ref="V14:V23" ca="1" si="16">IF(INDIRECT("'"&amp;$AO$4&amp;"'!Z"&amp;((COLUMN()-7)/3)+18&amp;"S"&amp;ROW(),FALSE)=MAX(INDIRECT("'"&amp;$AO$4&amp;"'!Z18S"&amp;ROW()&amp;":Z27S"&amp;ROW(),FALSE)),1,"")</f>
        <v/>
      </c>
      <c r="W14" s="137"/>
      <c r="X14" s="138"/>
      <c r="Y14" s="136" t="str">
        <f t="shared" ref="Y14:Y23" ca="1" si="17">IF(INDIRECT("'"&amp;$AO$4&amp;"'!Z"&amp;((COLUMN()-7)/3)+18&amp;"S"&amp;ROW(),FALSE)=MAX(INDIRECT("'"&amp;$AO$4&amp;"'!Z18S"&amp;ROW()&amp;":Z27S"&amp;ROW(),FALSE)),1,"")</f>
        <v/>
      </c>
      <c r="Z14" s="137"/>
      <c r="AA14" s="138"/>
      <c r="AB14" s="136" t="str">
        <f t="shared" ref="AB14:AB23" ca="1" si="18">IF(INDIRECT("'"&amp;$AO$4&amp;"'!Z"&amp;((COLUMN()-7)/3)+18&amp;"S"&amp;ROW(),FALSE)=MAX(INDIRECT("'"&amp;$AO$4&amp;"'!Z18S"&amp;ROW()&amp;":Z27S"&amp;ROW(),FALSE)),1,"")</f>
        <v/>
      </c>
      <c r="AC14" s="137"/>
      <c r="AD14" s="138"/>
      <c r="AE14" s="136" t="str">
        <f t="shared" ref="AE14:AE23" ca="1" si="19">IF(INDIRECT("'"&amp;$AO$4&amp;"'!Z"&amp;((COLUMN()-7)/3)+18&amp;"S"&amp;ROW(),FALSE)=MAX(INDIRECT("'"&amp;$AO$4&amp;"'!Z18S"&amp;ROW()&amp;":Z27S"&amp;ROW(),FALSE)),1,"")</f>
        <v/>
      </c>
      <c r="AF14" s="137"/>
      <c r="AG14" s="138"/>
      <c r="AH14" s="136" t="str">
        <f t="shared" ref="AH14:AH23" ca="1" si="20">IF(INDIRECT("'"&amp;$AO$4&amp;"'!Z"&amp;((COLUMN()-7)/3)+18&amp;"S"&amp;ROW(),FALSE)=MAX(INDIRECT("'"&amp;$AO$4&amp;"'!Z18S"&amp;ROW()&amp;":Z27S"&amp;ROW(),FALSE)),1,"")</f>
        <v/>
      </c>
      <c r="AI14" s="137"/>
      <c r="AJ14" s="138"/>
      <c r="AK14" s="85">
        <f t="shared" ca="1" si="11"/>
        <v>0.5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136" t="str">
        <f t="shared" ref="G15:G23" ca="1" si="21">IF(INDIRECT("'"&amp;$AO$4&amp;"'!Z"&amp;((COLUMN()-7)/3)+18&amp;"S"&amp;ROW(),FALSE)=MAX(INDIRECT("'"&amp;$AO$4&amp;"'!Z18S"&amp;ROW()&amp;":Z27S"&amp;ROW(),FALSE)),1,"")</f>
        <v/>
      </c>
      <c r="H15" s="137"/>
      <c r="I15" s="138"/>
      <c r="J15" s="136" t="str">
        <f t="shared" ca="1" si="12"/>
        <v/>
      </c>
      <c r="K15" s="137"/>
      <c r="L15" s="138"/>
      <c r="M15" s="136">
        <f t="shared" ca="1" si="13"/>
        <v>1</v>
      </c>
      <c r="N15" s="137"/>
      <c r="O15" s="138"/>
      <c r="P15" s="136" t="str">
        <f t="shared" ca="1" si="14"/>
        <v/>
      </c>
      <c r="Q15" s="137"/>
      <c r="R15" s="138"/>
      <c r="S15" s="136">
        <f t="shared" ca="1" si="15"/>
        <v>1</v>
      </c>
      <c r="T15" s="137"/>
      <c r="U15" s="138"/>
      <c r="V15" s="136" t="str">
        <f t="shared" ca="1" si="16"/>
        <v/>
      </c>
      <c r="W15" s="137"/>
      <c r="X15" s="138"/>
      <c r="Y15" s="136" t="str">
        <f t="shared" ca="1" si="17"/>
        <v/>
      </c>
      <c r="Z15" s="137"/>
      <c r="AA15" s="138"/>
      <c r="AB15" s="136" t="str">
        <f t="shared" ca="1" si="18"/>
        <v/>
      </c>
      <c r="AC15" s="137"/>
      <c r="AD15" s="138"/>
      <c r="AE15" s="136" t="str">
        <f t="shared" ca="1" si="19"/>
        <v/>
      </c>
      <c r="AF15" s="137"/>
      <c r="AG15" s="138"/>
      <c r="AH15" s="136" t="str">
        <f t="shared" ca="1" si="20"/>
        <v/>
      </c>
      <c r="AI15" s="137"/>
      <c r="AJ15" s="138"/>
      <c r="AK15" s="85">
        <f t="shared" ca="1" si="11"/>
        <v>0.5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136" t="str">
        <f t="shared" ca="1" si="21"/>
        <v/>
      </c>
      <c r="H16" s="137"/>
      <c r="I16" s="138"/>
      <c r="J16" s="136">
        <f t="shared" ca="1" si="12"/>
        <v>1</v>
      </c>
      <c r="K16" s="137"/>
      <c r="L16" s="138"/>
      <c r="M16" s="136" t="str">
        <f t="shared" ca="1" si="13"/>
        <v/>
      </c>
      <c r="N16" s="137"/>
      <c r="O16" s="138"/>
      <c r="P16" s="136">
        <f t="shared" ca="1" si="14"/>
        <v>1</v>
      </c>
      <c r="Q16" s="137"/>
      <c r="R16" s="138"/>
      <c r="S16" s="136" t="str">
        <f t="shared" ca="1" si="15"/>
        <v/>
      </c>
      <c r="T16" s="137"/>
      <c r="U16" s="138"/>
      <c r="V16" s="136" t="str">
        <f t="shared" ca="1" si="16"/>
        <v/>
      </c>
      <c r="W16" s="137"/>
      <c r="X16" s="138"/>
      <c r="Y16" s="136" t="str">
        <f t="shared" ca="1" si="17"/>
        <v/>
      </c>
      <c r="Z16" s="137"/>
      <c r="AA16" s="138"/>
      <c r="AB16" s="136" t="str">
        <f t="shared" ca="1" si="18"/>
        <v/>
      </c>
      <c r="AC16" s="137"/>
      <c r="AD16" s="138"/>
      <c r="AE16" s="136" t="str">
        <f t="shared" ca="1" si="19"/>
        <v/>
      </c>
      <c r="AF16" s="137"/>
      <c r="AG16" s="138"/>
      <c r="AH16" s="136" t="str">
        <f t="shared" ca="1" si="20"/>
        <v/>
      </c>
      <c r="AI16" s="137"/>
      <c r="AJ16" s="138"/>
      <c r="AK16" s="85">
        <f t="shared" ca="1" si="11"/>
        <v>0.5</v>
      </c>
    </row>
    <row r="17" spans="1:38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136" t="str">
        <f t="shared" ca="1" si="21"/>
        <v/>
      </c>
      <c r="H17" s="137"/>
      <c r="I17" s="138"/>
      <c r="J17" s="136" t="str">
        <f t="shared" ca="1" si="12"/>
        <v/>
      </c>
      <c r="K17" s="137"/>
      <c r="L17" s="138"/>
      <c r="M17" s="136" t="str">
        <f t="shared" ca="1" si="13"/>
        <v/>
      </c>
      <c r="N17" s="137"/>
      <c r="O17" s="138"/>
      <c r="P17" s="136" t="str">
        <f t="shared" ca="1" si="14"/>
        <v/>
      </c>
      <c r="Q17" s="137"/>
      <c r="R17" s="138"/>
      <c r="S17" s="136" t="str">
        <f t="shared" ca="1" si="15"/>
        <v/>
      </c>
      <c r="T17" s="137"/>
      <c r="U17" s="138"/>
      <c r="V17" s="136" t="str">
        <f t="shared" ca="1" si="16"/>
        <v/>
      </c>
      <c r="W17" s="137"/>
      <c r="X17" s="138"/>
      <c r="Y17" s="136">
        <f t="shared" ca="1" si="17"/>
        <v>1</v>
      </c>
      <c r="Z17" s="137"/>
      <c r="AA17" s="138"/>
      <c r="AB17" s="136">
        <f t="shared" ca="1" si="18"/>
        <v>1</v>
      </c>
      <c r="AC17" s="137"/>
      <c r="AD17" s="138"/>
      <c r="AE17" s="136">
        <f t="shared" ca="1" si="19"/>
        <v>1</v>
      </c>
      <c r="AF17" s="137"/>
      <c r="AG17" s="138"/>
      <c r="AH17" s="136">
        <f t="shared" ca="1" si="20"/>
        <v>1</v>
      </c>
      <c r="AI17" s="137"/>
      <c r="AJ17" s="138"/>
      <c r="AK17" s="85">
        <f t="shared" ca="1" si="11"/>
        <v>0.25</v>
      </c>
    </row>
    <row r="18" spans="1:38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136" t="str">
        <f t="shared" ca="1" si="21"/>
        <v/>
      </c>
      <c r="H18" s="137"/>
      <c r="I18" s="138"/>
      <c r="J18" s="136" t="str">
        <f t="shared" ca="1" si="12"/>
        <v/>
      </c>
      <c r="K18" s="137"/>
      <c r="L18" s="138"/>
      <c r="M18" s="136" t="str">
        <f t="shared" ca="1" si="13"/>
        <v/>
      </c>
      <c r="N18" s="137"/>
      <c r="O18" s="138"/>
      <c r="P18" s="164">
        <f t="shared" ca="1" si="14"/>
        <v>1</v>
      </c>
      <c r="Q18" s="165"/>
      <c r="R18" s="166"/>
      <c r="S18" s="136" t="str">
        <f t="shared" ca="1" si="15"/>
        <v/>
      </c>
      <c r="T18" s="137"/>
      <c r="U18" s="138"/>
      <c r="V18" s="136" t="str">
        <f t="shared" ca="1" si="16"/>
        <v/>
      </c>
      <c r="W18" s="137"/>
      <c r="X18" s="138"/>
      <c r="Y18" s="136" t="str">
        <f t="shared" ca="1" si="17"/>
        <v/>
      </c>
      <c r="Z18" s="137"/>
      <c r="AA18" s="138"/>
      <c r="AB18" s="136" t="str">
        <f t="shared" ca="1" si="18"/>
        <v/>
      </c>
      <c r="AC18" s="137"/>
      <c r="AD18" s="138"/>
      <c r="AE18" s="136" t="str">
        <f t="shared" ca="1" si="19"/>
        <v/>
      </c>
      <c r="AF18" s="137"/>
      <c r="AG18" s="138"/>
      <c r="AH18" s="136" t="str">
        <f t="shared" ca="1" si="20"/>
        <v/>
      </c>
      <c r="AI18" s="137"/>
      <c r="AJ18" s="138"/>
      <c r="AK18" s="85">
        <f t="shared" ca="1" si="11"/>
        <v>1</v>
      </c>
    </row>
    <row r="19" spans="1:38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136" t="str">
        <f t="shared" ca="1" si="21"/>
        <v/>
      </c>
      <c r="H19" s="137"/>
      <c r="I19" s="138"/>
      <c r="J19" s="164">
        <f t="shared" ca="1" si="12"/>
        <v>1</v>
      </c>
      <c r="K19" s="165"/>
      <c r="L19" s="166"/>
      <c r="M19" s="136" t="str">
        <f t="shared" ca="1" si="13"/>
        <v/>
      </c>
      <c r="N19" s="137"/>
      <c r="O19" s="138"/>
      <c r="P19" s="136" t="str">
        <f t="shared" ca="1" si="14"/>
        <v/>
      </c>
      <c r="Q19" s="137"/>
      <c r="R19" s="138"/>
      <c r="S19" s="136" t="str">
        <f t="shared" ca="1" si="15"/>
        <v/>
      </c>
      <c r="T19" s="137"/>
      <c r="U19" s="138"/>
      <c r="V19" s="136" t="str">
        <f t="shared" ca="1" si="16"/>
        <v/>
      </c>
      <c r="W19" s="137"/>
      <c r="X19" s="138"/>
      <c r="Y19" s="136" t="str">
        <f t="shared" ca="1" si="17"/>
        <v/>
      </c>
      <c r="Z19" s="137"/>
      <c r="AA19" s="138"/>
      <c r="AB19" s="136" t="str">
        <f t="shared" ca="1" si="18"/>
        <v/>
      </c>
      <c r="AC19" s="137"/>
      <c r="AD19" s="138"/>
      <c r="AE19" s="136" t="str">
        <f t="shared" ca="1" si="19"/>
        <v/>
      </c>
      <c r="AF19" s="137"/>
      <c r="AG19" s="138"/>
      <c r="AH19" s="136" t="str">
        <f t="shared" ca="1" si="20"/>
        <v/>
      </c>
      <c r="AI19" s="137"/>
      <c r="AJ19" s="138"/>
      <c r="AK19" s="85">
        <f t="shared" ca="1" si="11"/>
        <v>1</v>
      </c>
    </row>
    <row r="20" spans="1:38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164">
        <f t="shared" ca="1" si="21"/>
        <v>1</v>
      </c>
      <c r="H20" s="165"/>
      <c r="I20" s="166"/>
      <c r="J20" s="136" t="str">
        <f t="shared" ca="1" si="12"/>
        <v/>
      </c>
      <c r="K20" s="137"/>
      <c r="L20" s="138"/>
      <c r="M20" s="136" t="str">
        <f t="shared" ca="1" si="13"/>
        <v/>
      </c>
      <c r="N20" s="137"/>
      <c r="O20" s="138"/>
      <c r="P20" s="136" t="str">
        <f t="shared" ca="1" si="14"/>
        <v/>
      </c>
      <c r="Q20" s="137"/>
      <c r="R20" s="138"/>
      <c r="S20" s="136" t="str">
        <f t="shared" ca="1" si="15"/>
        <v/>
      </c>
      <c r="T20" s="137"/>
      <c r="U20" s="138"/>
      <c r="V20" s="136" t="str">
        <f t="shared" ca="1" si="16"/>
        <v/>
      </c>
      <c r="W20" s="137"/>
      <c r="X20" s="138"/>
      <c r="Y20" s="136" t="str">
        <f t="shared" ca="1" si="17"/>
        <v/>
      </c>
      <c r="Z20" s="137"/>
      <c r="AA20" s="138"/>
      <c r="AB20" s="136" t="str">
        <f t="shared" ca="1" si="18"/>
        <v/>
      </c>
      <c r="AC20" s="137"/>
      <c r="AD20" s="138"/>
      <c r="AE20" s="136" t="str">
        <f t="shared" ca="1" si="19"/>
        <v/>
      </c>
      <c r="AF20" s="137"/>
      <c r="AG20" s="138"/>
      <c r="AH20" s="136" t="str">
        <f t="shared" ca="1" si="20"/>
        <v/>
      </c>
      <c r="AI20" s="137"/>
      <c r="AJ20" s="138"/>
      <c r="AK20" s="85">
        <f t="shared" ca="1" si="11"/>
        <v>1</v>
      </c>
    </row>
    <row r="21" spans="1:38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136">
        <f t="shared" ca="1" si="21"/>
        <v>1</v>
      </c>
      <c r="H21" s="137"/>
      <c r="I21" s="138"/>
      <c r="J21" s="136" t="str">
        <f t="shared" ca="1" si="12"/>
        <v/>
      </c>
      <c r="K21" s="137"/>
      <c r="L21" s="138"/>
      <c r="M21" s="136" t="str">
        <f t="shared" ca="1" si="13"/>
        <v/>
      </c>
      <c r="N21" s="137"/>
      <c r="O21" s="138"/>
      <c r="P21" s="136" t="str">
        <f t="shared" ca="1" si="14"/>
        <v/>
      </c>
      <c r="Q21" s="137"/>
      <c r="R21" s="138"/>
      <c r="S21" s="136" t="str">
        <f t="shared" ca="1" si="15"/>
        <v/>
      </c>
      <c r="T21" s="137"/>
      <c r="U21" s="138"/>
      <c r="V21" s="136">
        <f t="shared" ca="1" si="16"/>
        <v>1</v>
      </c>
      <c r="W21" s="137"/>
      <c r="X21" s="138"/>
      <c r="Y21" s="136" t="str">
        <f t="shared" ca="1" si="17"/>
        <v/>
      </c>
      <c r="Z21" s="137"/>
      <c r="AA21" s="138"/>
      <c r="AB21" s="136" t="str">
        <f t="shared" ca="1" si="18"/>
        <v/>
      </c>
      <c r="AC21" s="137"/>
      <c r="AD21" s="138"/>
      <c r="AE21" s="136" t="str">
        <f t="shared" ca="1" si="19"/>
        <v/>
      </c>
      <c r="AF21" s="137"/>
      <c r="AG21" s="138"/>
      <c r="AH21" s="136" t="str">
        <f t="shared" ca="1" si="20"/>
        <v/>
      </c>
      <c r="AI21" s="137"/>
      <c r="AJ21" s="138"/>
      <c r="AK21" s="85">
        <f t="shared" ca="1" si="11"/>
        <v>0.5</v>
      </c>
    </row>
    <row r="22" spans="1:38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164">
        <f t="shared" ca="1" si="21"/>
        <v>1</v>
      </c>
      <c r="H22" s="165"/>
      <c r="I22" s="166"/>
      <c r="J22" s="136" t="str">
        <f t="shared" ca="1" si="12"/>
        <v/>
      </c>
      <c r="K22" s="137"/>
      <c r="L22" s="138"/>
      <c r="M22" s="136" t="str">
        <f t="shared" ca="1" si="13"/>
        <v/>
      </c>
      <c r="N22" s="137"/>
      <c r="O22" s="138"/>
      <c r="P22" s="136" t="str">
        <f t="shared" ca="1" si="14"/>
        <v/>
      </c>
      <c r="Q22" s="137"/>
      <c r="R22" s="138"/>
      <c r="S22" s="136" t="str">
        <f t="shared" ca="1" si="15"/>
        <v/>
      </c>
      <c r="T22" s="137"/>
      <c r="U22" s="138"/>
      <c r="V22" s="136" t="str">
        <f t="shared" ca="1" si="16"/>
        <v/>
      </c>
      <c r="W22" s="137"/>
      <c r="X22" s="138"/>
      <c r="Y22" s="136" t="str">
        <f t="shared" ca="1" si="17"/>
        <v/>
      </c>
      <c r="Z22" s="137"/>
      <c r="AA22" s="138"/>
      <c r="AB22" s="136" t="str">
        <f t="shared" ca="1" si="18"/>
        <v/>
      </c>
      <c r="AC22" s="137"/>
      <c r="AD22" s="138"/>
      <c r="AE22" s="136" t="str">
        <f t="shared" ca="1" si="19"/>
        <v/>
      </c>
      <c r="AF22" s="137"/>
      <c r="AG22" s="138"/>
      <c r="AH22" s="136" t="str">
        <f t="shared" ca="1" si="20"/>
        <v/>
      </c>
      <c r="AI22" s="137"/>
      <c r="AJ22" s="138"/>
      <c r="AK22" s="85">
        <f t="shared" ca="1" si="11"/>
        <v>1</v>
      </c>
    </row>
    <row r="23" spans="1:38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136" t="str">
        <f t="shared" ca="1" si="21"/>
        <v/>
      </c>
      <c r="H23" s="137"/>
      <c r="I23" s="138"/>
      <c r="J23" s="136" t="str">
        <f t="shared" ca="1" si="12"/>
        <v/>
      </c>
      <c r="K23" s="137"/>
      <c r="L23" s="138"/>
      <c r="M23" s="136" t="str">
        <f t="shared" ca="1" si="13"/>
        <v/>
      </c>
      <c r="N23" s="137"/>
      <c r="O23" s="138"/>
      <c r="P23" s="164">
        <f t="shared" ca="1" si="14"/>
        <v>1</v>
      </c>
      <c r="Q23" s="165"/>
      <c r="R23" s="166"/>
      <c r="S23" s="136" t="str">
        <f t="shared" ca="1" si="15"/>
        <v/>
      </c>
      <c r="T23" s="137"/>
      <c r="U23" s="138"/>
      <c r="V23" s="136" t="str">
        <f t="shared" ca="1" si="16"/>
        <v/>
      </c>
      <c r="W23" s="137"/>
      <c r="X23" s="138"/>
      <c r="Y23" s="136" t="str">
        <f t="shared" ca="1" si="17"/>
        <v/>
      </c>
      <c r="Z23" s="137"/>
      <c r="AA23" s="138"/>
      <c r="AB23" s="136" t="str">
        <f t="shared" ca="1" si="18"/>
        <v/>
      </c>
      <c r="AC23" s="137"/>
      <c r="AD23" s="138"/>
      <c r="AE23" s="136" t="str">
        <f t="shared" ca="1" si="19"/>
        <v/>
      </c>
      <c r="AF23" s="137"/>
      <c r="AG23" s="138"/>
      <c r="AH23" s="136" t="str">
        <f t="shared" ca="1" si="20"/>
        <v/>
      </c>
      <c r="AI23" s="137"/>
      <c r="AJ23" s="138"/>
      <c r="AK23" s="85">
        <f t="shared" ca="1" si="11"/>
        <v>1</v>
      </c>
    </row>
    <row r="24" spans="1:38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8" s="38" customFormat="1" ht="15" customHeight="1">
      <c r="A25"/>
      <c r="B25" s="127"/>
      <c r="C25" s="128"/>
      <c r="D25" s="128"/>
      <c r="E25" s="129"/>
      <c r="F25" s="158"/>
      <c r="G25" s="143">
        <v>3</v>
      </c>
      <c r="H25" s="144"/>
      <c r="I25" s="145"/>
      <c r="J25" s="143">
        <v>4</v>
      </c>
      <c r="K25" s="144"/>
      <c r="L25" s="145"/>
      <c r="M25" s="143">
        <v>5</v>
      </c>
      <c r="N25" s="144"/>
      <c r="O25" s="145"/>
      <c r="P25" s="143">
        <v>6</v>
      </c>
      <c r="Q25" s="144"/>
      <c r="R25" s="145"/>
      <c r="S25" s="143">
        <v>7</v>
      </c>
      <c r="T25" s="144"/>
      <c r="U25" s="145"/>
      <c r="V25" s="143">
        <v>8</v>
      </c>
      <c r="W25" s="144"/>
      <c r="X25" s="145"/>
      <c r="Y25" s="143">
        <v>9</v>
      </c>
      <c r="Z25" s="144"/>
      <c r="AA25" s="145"/>
      <c r="AB25" s="143">
        <v>10</v>
      </c>
      <c r="AC25" s="144"/>
      <c r="AD25" s="145"/>
      <c r="AE25" s="143">
        <v>11</v>
      </c>
      <c r="AF25" s="144"/>
      <c r="AG25" s="145"/>
      <c r="AH25" s="143">
        <v>12</v>
      </c>
      <c r="AI25" s="144"/>
      <c r="AJ25" s="145"/>
      <c r="AK25" s="81"/>
    </row>
    <row r="26" spans="1:38" s="38" customFormat="1" ht="15" customHeight="1">
      <c r="A26"/>
      <c r="B26" s="160"/>
      <c r="C26" s="161"/>
      <c r="D26" s="161"/>
      <c r="E26" s="162"/>
      <c r="F26" s="163"/>
      <c r="G26" s="149"/>
      <c r="H26" s="150"/>
      <c r="I26" s="151"/>
      <c r="J26" s="149"/>
      <c r="K26" s="150"/>
      <c r="L26" s="151"/>
      <c r="M26" s="149"/>
      <c r="N26" s="150"/>
      <c r="O26" s="151"/>
      <c r="P26" s="149"/>
      <c r="Q26" s="150"/>
      <c r="R26" s="151"/>
      <c r="S26" s="149"/>
      <c r="T26" s="150"/>
      <c r="U26" s="151"/>
      <c r="V26" s="149"/>
      <c r="W26" s="150"/>
      <c r="X26" s="151"/>
      <c r="Y26" s="149"/>
      <c r="Z26" s="150"/>
      <c r="AA26" s="151"/>
      <c r="AB26" s="149"/>
      <c r="AC26" s="150"/>
      <c r="AD26" s="151"/>
      <c r="AE26" s="149"/>
      <c r="AF26" s="150"/>
      <c r="AG26" s="151"/>
      <c r="AH26" s="149"/>
      <c r="AI26" s="150"/>
      <c r="AJ26" s="151"/>
      <c r="AK26" s="82"/>
    </row>
    <row r="27" spans="1:38" s="38" customFormat="1" ht="18.75" customHeight="1">
      <c r="A27"/>
      <c r="B27" s="130"/>
      <c r="C27" s="131"/>
      <c r="D27" s="131"/>
      <c r="E27" s="132"/>
      <c r="F27" s="159"/>
      <c r="G27" s="146"/>
      <c r="H27" s="147"/>
      <c r="I27" s="148"/>
      <c r="J27" s="146"/>
      <c r="K27" s="147"/>
      <c r="L27" s="148"/>
      <c r="M27" s="146"/>
      <c r="N27" s="147"/>
      <c r="O27" s="148"/>
      <c r="P27" s="146"/>
      <c r="Q27" s="147"/>
      <c r="R27" s="148"/>
      <c r="S27" s="146"/>
      <c r="T27" s="147"/>
      <c r="U27" s="148"/>
      <c r="V27" s="146"/>
      <c r="W27" s="147"/>
      <c r="X27" s="148"/>
      <c r="Y27" s="146"/>
      <c r="Z27" s="147"/>
      <c r="AA27" s="148"/>
      <c r="AB27" s="146"/>
      <c r="AC27" s="147"/>
      <c r="AD27" s="148"/>
      <c r="AE27" s="146"/>
      <c r="AF27" s="147"/>
      <c r="AG27" s="148"/>
      <c r="AH27" s="146"/>
      <c r="AI27" s="147"/>
      <c r="AJ27" s="148"/>
      <c r="AK27" s="95"/>
    </row>
    <row r="28" spans="1:38" s="38" customFormat="1" ht="18.75" customHeight="1">
      <c r="A28"/>
      <c r="B28" s="127" t="s">
        <v>93</v>
      </c>
      <c r="C28" s="128"/>
      <c r="D28" s="128"/>
      <c r="E28" s="129"/>
      <c r="F28" s="158"/>
      <c r="G28" s="127">
        <f ca="1">SUM(G4:I23)</f>
        <v>8</v>
      </c>
      <c r="H28" s="128"/>
      <c r="I28" s="129"/>
      <c r="J28" s="127">
        <f t="shared" ref="J28" ca="1" si="22">SUM(J4:L23)</f>
        <v>4</v>
      </c>
      <c r="K28" s="128"/>
      <c r="L28" s="129"/>
      <c r="M28" s="127">
        <f t="shared" ref="M28" ca="1" si="23">SUM(M4:O23)</f>
        <v>2</v>
      </c>
      <c r="N28" s="128"/>
      <c r="O28" s="129"/>
      <c r="P28" s="127">
        <f t="shared" ref="P28" ca="1" si="24">SUM(P4:R23)</f>
        <v>5</v>
      </c>
      <c r="Q28" s="128"/>
      <c r="R28" s="129"/>
      <c r="S28" s="127">
        <f t="shared" ref="S28" ca="1" si="25">SUM(S4:U23)</f>
        <v>2</v>
      </c>
      <c r="T28" s="128"/>
      <c r="U28" s="129"/>
      <c r="V28" s="127">
        <f t="shared" ref="V28" ca="1" si="26">SUM(V4:X23)</f>
        <v>2</v>
      </c>
      <c r="W28" s="128"/>
      <c r="X28" s="129"/>
      <c r="Y28" s="127">
        <f t="shared" ref="Y28" ca="1" si="27">SUM(Y4:AA23)</f>
        <v>2</v>
      </c>
      <c r="Z28" s="128"/>
      <c r="AA28" s="129"/>
      <c r="AB28" s="127">
        <f t="shared" ref="AB28" ca="1" si="28">SUM(AB4:AD23)</f>
        <v>2</v>
      </c>
      <c r="AC28" s="128"/>
      <c r="AD28" s="129"/>
      <c r="AE28" s="127">
        <f t="shared" ref="AE28" ca="1" si="29">SUM(AE4:AG23)</f>
        <v>2</v>
      </c>
      <c r="AF28" s="128"/>
      <c r="AG28" s="129"/>
      <c r="AH28" s="127">
        <f t="shared" ref="AH28" ca="1" si="30">SUM(AH4:AJ23)</f>
        <v>2</v>
      </c>
      <c r="AI28" s="128"/>
      <c r="AJ28" s="129"/>
      <c r="AK28" s="95"/>
      <c r="AL28" s="95"/>
    </row>
    <row r="29" spans="1:38" s="38" customFormat="1" ht="18.75" customHeight="1">
      <c r="A29"/>
      <c r="B29" s="130"/>
      <c r="C29" s="131"/>
      <c r="D29" s="131"/>
      <c r="E29" s="132"/>
      <c r="F29" s="159"/>
      <c r="G29" s="130"/>
      <c r="H29" s="131"/>
      <c r="I29" s="132"/>
      <c r="J29" s="130"/>
      <c r="K29" s="131"/>
      <c r="L29" s="132"/>
      <c r="M29" s="130"/>
      <c r="N29" s="131"/>
      <c r="O29" s="132"/>
      <c r="P29" s="130"/>
      <c r="Q29" s="131"/>
      <c r="R29" s="132"/>
      <c r="S29" s="130"/>
      <c r="T29" s="131"/>
      <c r="U29" s="132"/>
      <c r="V29" s="130"/>
      <c r="W29" s="131"/>
      <c r="X29" s="132"/>
      <c r="Y29" s="130"/>
      <c r="Z29" s="131"/>
      <c r="AA29" s="132"/>
      <c r="AB29" s="130"/>
      <c r="AC29" s="131"/>
      <c r="AD29" s="132"/>
      <c r="AE29" s="130"/>
      <c r="AF29" s="131"/>
      <c r="AG29" s="132"/>
      <c r="AH29" s="130"/>
      <c r="AI29" s="131"/>
      <c r="AJ29" s="132"/>
      <c r="AK29" s="95"/>
      <c r="AL29" s="95"/>
    </row>
    <row r="30" spans="1:38" ht="18.75" customHeight="1">
      <c r="B30" s="127" t="s">
        <v>94</v>
      </c>
      <c r="C30" s="128"/>
      <c r="D30" s="128"/>
      <c r="E30" s="129"/>
      <c r="F30" s="158"/>
      <c r="G30" s="152">
        <f ca="1">SUMPRODUCT(G4:G23,$AK4:$AK23)</f>
        <v>5.6</v>
      </c>
      <c r="H30" s="153"/>
      <c r="I30" s="154"/>
      <c r="J30" s="152">
        <f t="shared" ref="J30" ca="1" si="31">SUMPRODUCT(J4:J23,$AK4:$AK23)</f>
        <v>2.1</v>
      </c>
      <c r="K30" s="153"/>
      <c r="L30" s="154"/>
      <c r="M30" s="152">
        <f t="shared" ref="M30" ca="1" si="32">SUMPRODUCT(M4:M23,$AK4:$AK23)</f>
        <v>0.6</v>
      </c>
      <c r="N30" s="153"/>
      <c r="O30" s="154"/>
      <c r="P30" s="152">
        <f t="shared" ref="P30" ca="1" si="33">SUMPRODUCT(P4:P23,$AK4:$AK23)</f>
        <v>3.1</v>
      </c>
      <c r="Q30" s="153"/>
      <c r="R30" s="154"/>
      <c r="S30" s="152">
        <f t="shared" ref="S30" ca="1" si="34">SUMPRODUCT(S4:S23,$AK4:$AK23)</f>
        <v>0.6</v>
      </c>
      <c r="T30" s="153"/>
      <c r="U30" s="154"/>
      <c r="V30" s="152">
        <f t="shared" ref="V30" ca="1" si="35">SUMPRODUCT(V4:V23,$AK4:$AK23)</f>
        <v>0.6</v>
      </c>
      <c r="W30" s="153"/>
      <c r="X30" s="154"/>
      <c r="Y30" s="152">
        <f t="shared" ref="Y30" ca="1" si="36">SUMPRODUCT(Y4:Y23,$AK4:$AK23)</f>
        <v>0.35</v>
      </c>
      <c r="Z30" s="153"/>
      <c r="AA30" s="154"/>
      <c r="AB30" s="152">
        <f t="shared" ref="AB30" ca="1" si="37">SUMPRODUCT(AB4:AB23,$AK4:$AK23)</f>
        <v>0.35</v>
      </c>
      <c r="AC30" s="153"/>
      <c r="AD30" s="154"/>
      <c r="AE30" s="152">
        <f t="shared" ref="AE30" ca="1" si="38">SUMPRODUCT(AE4:AE23,$AK4:$AK23)</f>
        <v>0.35</v>
      </c>
      <c r="AF30" s="153"/>
      <c r="AG30" s="154"/>
      <c r="AH30" s="152">
        <f t="shared" ref="AH30" ca="1" si="39">SUMPRODUCT(AH4:AH23,$AK4:$AK23)</f>
        <v>0.35</v>
      </c>
      <c r="AI30" s="153"/>
      <c r="AJ30" s="154"/>
    </row>
    <row r="31" spans="1:38" ht="18.75" customHeight="1">
      <c r="B31" s="130"/>
      <c r="C31" s="131"/>
      <c r="D31" s="131"/>
      <c r="E31" s="132"/>
      <c r="F31" s="159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/>
      <c r="V31" s="155"/>
      <c r="W31" s="156"/>
      <c r="X31" s="157"/>
      <c r="Y31" s="155"/>
      <c r="Z31" s="156"/>
      <c r="AA31" s="157"/>
      <c r="AB31" s="155"/>
      <c r="AC31" s="156"/>
      <c r="AD31" s="157"/>
      <c r="AE31" s="155"/>
      <c r="AF31" s="156"/>
      <c r="AG31" s="157"/>
      <c r="AH31" s="155"/>
      <c r="AI31" s="156"/>
      <c r="AJ31" s="157"/>
    </row>
  </sheetData>
  <mergeCells count="253">
    <mergeCell ref="B2:B3"/>
    <mergeCell ref="C2:C3"/>
    <mergeCell ref="D2:D3"/>
    <mergeCell ref="E2:E3"/>
    <mergeCell ref="F2:F3"/>
    <mergeCell ref="G2:I3"/>
    <mergeCell ref="AB4:AD4"/>
    <mergeCell ref="AE4:AG4"/>
    <mergeCell ref="AH4:AJ4"/>
    <mergeCell ref="AB2:AD3"/>
    <mergeCell ref="AE2:AG3"/>
    <mergeCell ref="AH2:AJ3"/>
    <mergeCell ref="J2:L3"/>
    <mergeCell ref="M2:O3"/>
    <mergeCell ref="P2:R3"/>
    <mergeCell ref="S2:U3"/>
    <mergeCell ref="V2:X3"/>
    <mergeCell ref="Y2:AA3"/>
    <mergeCell ref="AH5:AJ5"/>
    <mergeCell ref="G4:I4"/>
    <mergeCell ref="J4:L4"/>
    <mergeCell ref="M4:O4"/>
    <mergeCell ref="P4:R4"/>
    <mergeCell ref="S4:U4"/>
    <mergeCell ref="V4:X4"/>
    <mergeCell ref="Y4:AA4"/>
    <mergeCell ref="AH6:AJ6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7:AJ7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G7:I7"/>
    <mergeCell ref="J7:L7"/>
    <mergeCell ref="M7:O7"/>
    <mergeCell ref="P7:R7"/>
    <mergeCell ref="S7:U7"/>
    <mergeCell ref="V7:X7"/>
    <mergeCell ref="Y7:AA7"/>
    <mergeCell ref="AB7:AD7"/>
    <mergeCell ref="AE7:AG7"/>
    <mergeCell ref="AH8:AJ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10:AJ10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2:AJ12"/>
    <mergeCell ref="G13:I13"/>
    <mergeCell ref="J13:L13"/>
    <mergeCell ref="M13:O13"/>
    <mergeCell ref="P13:R13"/>
    <mergeCell ref="S13:U13"/>
    <mergeCell ref="V13:X13"/>
    <mergeCell ref="Y13:AA13"/>
    <mergeCell ref="AB13:AD13"/>
    <mergeCell ref="AE13:AG13"/>
    <mergeCell ref="AH13:AJ13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4:AJ14"/>
    <mergeCell ref="G15:I15"/>
    <mergeCell ref="J15:L15"/>
    <mergeCell ref="M15:O15"/>
    <mergeCell ref="P15:R15"/>
    <mergeCell ref="S15:U15"/>
    <mergeCell ref="V15:X15"/>
    <mergeCell ref="Y15:AA15"/>
    <mergeCell ref="AB15:AD15"/>
    <mergeCell ref="AE15:AG15"/>
    <mergeCell ref="AH15:AJ15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6:AJ16"/>
    <mergeCell ref="G17:I17"/>
    <mergeCell ref="J17:L17"/>
    <mergeCell ref="M17:O17"/>
    <mergeCell ref="P17:R17"/>
    <mergeCell ref="S17:U17"/>
    <mergeCell ref="V17:X17"/>
    <mergeCell ref="Y17:AA17"/>
    <mergeCell ref="AB17:AD17"/>
    <mergeCell ref="AE17:AG17"/>
    <mergeCell ref="AH17:AJ17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8:AJ18"/>
    <mergeCell ref="G19:I19"/>
    <mergeCell ref="J19:L19"/>
    <mergeCell ref="M19:O19"/>
    <mergeCell ref="P19:R19"/>
    <mergeCell ref="S19:U19"/>
    <mergeCell ref="V19:X19"/>
    <mergeCell ref="Y19:AA19"/>
    <mergeCell ref="AB19:AD19"/>
    <mergeCell ref="AE19:AG19"/>
    <mergeCell ref="AH19:AJ19"/>
    <mergeCell ref="G18:I18"/>
    <mergeCell ref="J18:L18"/>
    <mergeCell ref="M18:O18"/>
    <mergeCell ref="P18:R18"/>
    <mergeCell ref="S18:U18"/>
    <mergeCell ref="V18:X18"/>
    <mergeCell ref="Y18:AA18"/>
    <mergeCell ref="AB18:AD18"/>
    <mergeCell ref="AE18:AG18"/>
    <mergeCell ref="AH20:AJ20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G20:I20"/>
    <mergeCell ref="J20:L20"/>
    <mergeCell ref="M20:O20"/>
    <mergeCell ref="P20:R20"/>
    <mergeCell ref="S20:U20"/>
    <mergeCell ref="V20:X20"/>
    <mergeCell ref="Y20:AA20"/>
    <mergeCell ref="AB20:AD20"/>
    <mergeCell ref="AE20:AG20"/>
    <mergeCell ref="AH22:AJ22"/>
    <mergeCell ref="G23:I23"/>
    <mergeCell ref="J23:L23"/>
    <mergeCell ref="M23:O23"/>
    <mergeCell ref="P23:R23"/>
    <mergeCell ref="S23:U23"/>
    <mergeCell ref="V23:X23"/>
    <mergeCell ref="Y23:AA23"/>
    <mergeCell ref="AB23:AD23"/>
    <mergeCell ref="AE23:AG23"/>
    <mergeCell ref="AH23:AJ23"/>
    <mergeCell ref="G22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B24:E24"/>
    <mergeCell ref="G24:AJ24"/>
    <mergeCell ref="B25:E27"/>
    <mergeCell ref="F25:F27"/>
    <mergeCell ref="G25:I27"/>
    <mergeCell ref="J25:L27"/>
    <mergeCell ref="M25:O27"/>
    <mergeCell ref="AH25:AJ27"/>
    <mergeCell ref="B28:E29"/>
    <mergeCell ref="F28:F29"/>
    <mergeCell ref="G28:I29"/>
    <mergeCell ref="J28:L29"/>
    <mergeCell ref="M28:O29"/>
    <mergeCell ref="P28:R29"/>
    <mergeCell ref="S28:U29"/>
    <mergeCell ref="V28:X29"/>
    <mergeCell ref="Y28:AA29"/>
    <mergeCell ref="P25:R27"/>
    <mergeCell ref="S25:U27"/>
    <mergeCell ref="V25:X27"/>
    <mergeCell ref="Y25:AA27"/>
    <mergeCell ref="AB25:AD27"/>
    <mergeCell ref="AE25:AG27"/>
    <mergeCell ref="V30:X31"/>
    <mergeCell ref="Y30:AA31"/>
    <mergeCell ref="AB30:AD31"/>
    <mergeCell ref="AE30:AG31"/>
    <mergeCell ref="AH30:AJ31"/>
    <mergeCell ref="AB28:AD29"/>
    <mergeCell ref="AE28:AG29"/>
    <mergeCell ref="AH28:AJ29"/>
    <mergeCell ref="B30:E31"/>
    <mergeCell ref="F30:F31"/>
    <mergeCell ref="G30:I31"/>
    <mergeCell ref="J30:L31"/>
    <mergeCell ref="M30:O31"/>
    <mergeCell ref="P30:R31"/>
    <mergeCell ref="S30:U31"/>
  </mergeCells>
  <conditionalFormatting sqref="G28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O54"/>
  <sheetViews>
    <sheetView workbookViewId="0">
      <selection activeCell="AL11" sqref="AL11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6.42578125" customWidth="1"/>
    <col min="8" max="15" width="6.42578125" style="39" customWidth="1"/>
    <col min="16" max="36" width="6.425781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43">
        <v>3</v>
      </c>
      <c r="H2" s="144"/>
      <c r="I2" s="145"/>
      <c r="J2" s="143">
        <v>4</v>
      </c>
      <c r="K2" s="144"/>
      <c r="L2" s="145"/>
      <c r="M2" s="143">
        <v>5</v>
      </c>
      <c r="N2" s="144"/>
      <c r="O2" s="145"/>
      <c r="P2" s="143">
        <v>6</v>
      </c>
      <c r="Q2" s="144"/>
      <c r="R2" s="145"/>
      <c r="S2" s="143">
        <v>7</v>
      </c>
      <c r="T2" s="144"/>
      <c r="U2" s="145"/>
      <c r="V2" s="143">
        <v>8</v>
      </c>
      <c r="W2" s="144"/>
      <c r="X2" s="145"/>
      <c r="Y2" s="143">
        <v>9</v>
      </c>
      <c r="Z2" s="144"/>
      <c r="AA2" s="145"/>
      <c r="AB2" s="143">
        <v>10</v>
      </c>
      <c r="AC2" s="144"/>
      <c r="AD2" s="145"/>
      <c r="AE2" s="143">
        <v>11</v>
      </c>
      <c r="AF2" s="144"/>
      <c r="AG2" s="145"/>
      <c r="AH2" s="143">
        <v>12</v>
      </c>
      <c r="AI2" s="144"/>
      <c r="AJ2" s="145"/>
    </row>
    <row r="3" spans="1:41">
      <c r="B3" s="123"/>
      <c r="C3" s="125"/>
      <c r="D3" s="125"/>
      <c r="E3" s="125"/>
      <c r="F3" s="123"/>
      <c r="G3" s="146"/>
      <c r="H3" s="147"/>
      <c r="I3" s="148"/>
      <c r="J3" s="146"/>
      <c r="K3" s="147"/>
      <c r="L3" s="148"/>
      <c r="M3" s="146"/>
      <c r="N3" s="147"/>
      <c r="O3" s="148"/>
      <c r="P3" s="146"/>
      <c r="Q3" s="147"/>
      <c r="R3" s="148"/>
      <c r="S3" s="146"/>
      <c r="T3" s="147"/>
      <c r="U3" s="148"/>
      <c r="V3" s="146"/>
      <c r="W3" s="147"/>
      <c r="X3" s="148"/>
      <c r="Y3" s="146"/>
      <c r="Z3" s="147"/>
      <c r="AA3" s="148"/>
      <c r="AB3" s="146"/>
      <c r="AC3" s="147"/>
      <c r="AD3" s="148"/>
      <c r="AE3" s="146"/>
      <c r="AF3" s="147"/>
      <c r="AG3" s="148"/>
      <c r="AH3" s="146"/>
      <c r="AI3" s="147"/>
      <c r="AJ3" s="148"/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136">
        <f ca="1">IF(INDIRECT("'"&amp;$AO$4&amp;"'!Z"&amp;((COLUMN()-7)/3)+6&amp;"S"&amp;ROW()-1,FALSE)=MAX(INDIRECT("'"&amp;$AO$4&amp;"'!Z6S"&amp;ROW()-1&amp;":Z15S"&amp;ROW()-1,FALSE)),1,"")</f>
        <v>1</v>
      </c>
      <c r="H4" s="137"/>
      <c r="I4" s="138"/>
      <c r="J4" s="136" t="str">
        <f t="shared" ref="J4:J13" ca="1" si="1">IF(INDIRECT("'"&amp;$AO$4&amp;"'!Z"&amp;((COLUMN()-7)/3)+6&amp;"S"&amp;ROW()-1,FALSE)=MAX(INDIRECT("'"&amp;$AO$4&amp;"'!Z6S"&amp;ROW()-1&amp;":Z15S"&amp;ROW()-1,FALSE)),1,"")</f>
        <v/>
      </c>
      <c r="K4" s="137"/>
      <c r="L4" s="138"/>
      <c r="M4" s="136">
        <f t="shared" ref="M4:AB13" ca="1" si="2">IF(INDIRECT("'"&amp;$AO$4&amp;"'!Z"&amp;((COLUMN()-7)/3)+6&amp;"S"&amp;ROW()-1,FALSE)=MAX(INDIRECT("'"&amp;$AO$4&amp;"'!Z6S"&amp;ROW()-1&amp;":Z15S"&amp;ROW()-1,FALSE)),1,"")</f>
        <v>1</v>
      </c>
      <c r="N4" s="137"/>
      <c r="O4" s="138"/>
      <c r="P4" s="136">
        <f t="shared" ref="P4:P6" ca="1" si="3">IF(INDIRECT("'"&amp;$AO$4&amp;"'!Z"&amp;((COLUMN()-7)/3)+6&amp;"S"&amp;ROW()-1,FALSE)=MAX(INDIRECT("'"&amp;$AO$4&amp;"'!Z6S"&amp;ROW()-1&amp;":Z15S"&amp;ROW()-1,FALSE)),1,"")</f>
        <v>1</v>
      </c>
      <c r="Q4" s="137"/>
      <c r="R4" s="138"/>
      <c r="S4" s="136">
        <f t="shared" ref="S4:S6" ca="1" si="4">IF(INDIRECT("'"&amp;$AO$4&amp;"'!Z"&amp;((COLUMN()-7)/3)+6&amp;"S"&amp;ROW()-1,FALSE)=MAX(INDIRECT("'"&amp;$AO$4&amp;"'!Z6S"&amp;ROW()-1&amp;":Z15S"&amp;ROW()-1,FALSE)),1,"")</f>
        <v>1</v>
      </c>
      <c r="T4" s="137"/>
      <c r="U4" s="138"/>
      <c r="V4" s="136">
        <f t="shared" ref="V4:V6" ca="1" si="5">IF(INDIRECT("'"&amp;$AO$4&amp;"'!Z"&amp;((COLUMN()-7)/3)+6&amp;"S"&amp;ROW()-1,FALSE)=MAX(INDIRECT("'"&amp;$AO$4&amp;"'!Z6S"&amp;ROW()-1&amp;":Z15S"&amp;ROW()-1,FALSE)),1,"")</f>
        <v>1</v>
      </c>
      <c r="W4" s="137"/>
      <c r="X4" s="138"/>
      <c r="Y4" s="136">
        <f t="shared" ref="Y4:Y6" ca="1" si="6">IF(INDIRECT("'"&amp;$AO$4&amp;"'!Z"&amp;((COLUMN()-7)/3)+6&amp;"S"&amp;ROW()-1,FALSE)=MAX(INDIRECT("'"&amp;$AO$4&amp;"'!Z6S"&amp;ROW()-1&amp;":Z15S"&amp;ROW()-1,FALSE)),1,"")</f>
        <v>1</v>
      </c>
      <c r="Z4" s="137"/>
      <c r="AA4" s="138"/>
      <c r="AB4" s="136">
        <f t="shared" ref="AB4:AB6" ca="1" si="7">IF(INDIRECT("'"&amp;$AO$4&amp;"'!Z"&amp;((COLUMN()-7)/3)+6&amp;"S"&amp;ROW()-1,FALSE)=MAX(INDIRECT("'"&amp;$AO$4&amp;"'!Z6S"&amp;ROW()-1&amp;":Z15S"&amp;ROW()-1,FALSE)),1,"")</f>
        <v>1</v>
      </c>
      <c r="AC4" s="137"/>
      <c r="AD4" s="138"/>
      <c r="AE4" s="136">
        <f t="shared" ref="AE4:AH13" ca="1" si="8">IF(INDIRECT("'"&amp;$AO$4&amp;"'!Z"&amp;((COLUMN()-7)/3)+6&amp;"S"&amp;ROW()-1,FALSE)=MAX(INDIRECT("'"&amp;$AO$4&amp;"'!Z6S"&amp;ROW()-1&amp;":Z15S"&amp;ROW()-1,FALSE)),1,"")</f>
        <v>1</v>
      </c>
      <c r="AF4" s="137"/>
      <c r="AG4" s="138"/>
      <c r="AH4" s="136" t="str">
        <f t="shared" ref="AH4:AH6" ca="1" si="9">IF(INDIRECT("'"&amp;$AO$4&amp;"'!Z"&amp;((COLUMN()-7)/3)+6&amp;"S"&amp;ROW()-1,FALSE)=MAX(INDIRECT("'"&amp;$AO$4&amp;"'!Z6S"&amp;ROW()-1&amp;":Z15S"&amp;ROW()-1,FALSE)),1,"")</f>
        <v/>
      </c>
      <c r="AI4" s="137"/>
      <c r="AJ4" s="138"/>
      <c r="AK4" s="85">
        <f ca="1">1/SUM(G4:AJ4)</f>
        <v>0.125</v>
      </c>
      <c r="AN4" s="76" t="s">
        <v>90</v>
      </c>
      <c r="AO4" s="80" t="s">
        <v>57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136">
        <f t="shared" ref="G5:G13" ca="1" si="10">IF(INDIRECT("'"&amp;$AO$4&amp;"'!Z"&amp;((COLUMN()-7)/3)+6&amp;"S"&amp;ROW()-1,FALSE)=MAX(INDIRECT("'"&amp;$AO$4&amp;"'!Z6S"&amp;ROW()-1&amp;":Z15S"&amp;ROW()-1,FALSE)),1,"")</f>
        <v>1</v>
      </c>
      <c r="H5" s="137"/>
      <c r="I5" s="138"/>
      <c r="J5" s="136" t="str">
        <f t="shared" ca="1" si="1"/>
        <v/>
      </c>
      <c r="K5" s="137"/>
      <c r="L5" s="138"/>
      <c r="M5" s="136" t="str">
        <f t="shared" ca="1" si="2"/>
        <v/>
      </c>
      <c r="N5" s="137"/>
      <c r="O5" s="138"/>
      <c r="P5" s="136" t="str">
        <f t="shared" ca="1" si="3"/>
        <v/>
      </c>
      <c r="Q5" s="137"/>
      <c r="R5" s="138"/>
      <c r="S5" s="136" t="str">
        <f t="shared" ca="1" si="4"/>
        <v/>
      </c>
      <c r="T5" s="137"/>
      <c r="U5" s="138"/>
      <c r="V5" s="136" t="str">
        <f t="shared" ca="1" si="5"/>
        <v/>
      </c>
      <c r="W5" s="137"/>
      <c r="X5" s="138"/>
      <c r="Y5" s="136" t="str">
        <f t="shared" ca="1" si="6"/>
        <v/>
      </c>
      <c r="Z5" s="137"/>
      <c r="AA5" s="138"/>
      <c r="AB5" s="136" t="str">
        <f t="shared" ca="1" si="7"/>
        <v/>
      </c>
      <c r="AC5" s="137"/>
      <c r="AD5" s="138"/>
      <c r="AE5" s="136" t="str">
        <f t="shared" ca="1" si="8"/>
        <v/>
      </c>
      <c r="AF5" s="137"/>
      <c r="AG5" s="138"/>
      <c r="AH5" s="136" t="str">
        <f t="shared" ca="1" si="9"/>
        <v/>
      </c>
      <c r="AI5" s="137"/>
      <c r="AJ5" s="138"/>
      <c r="AK5" s="85">
        <f t="shared" ref="AK5:AK23" ca="1" si="11">1/SUM(G5:AJ5)</f>
        <v>1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136">
        <f t="shared" ca="1" si="10"/>
        <v>1</v>
      </c>
      <c r="H6" s="137"/>
      <c r="I6" s="138"/>
      <c r="J6" s="136">
        <f t="shared" ca="1" si="1"/>
        <v>1</v>
      </c>
      <c r="K6" s="137"/>
      <c r="L6" s="138"/>
      <c r="M6" s="136">
        <f t="shared" ca="1" si="2"/>
        <v>1</v>
      </c>
      <c r="N6" s="137"/>
      <c r="O6" s="138"/>
      <c r="P6" s="136">
        <f t="shared" ca="1" si="3"/>
        <v>1</v>
      </c>
      <c r="Q6" s="137"/>
      <c r="R6" s="138"/>
      <c r="S6" s="136">
        <f t="shared" ca="1" si="4"/>
        <v>1</v>
      </c>
      <c r="T6" s="137"/>
      <c r="U6" s="138"/>
      <c r="V6" s="136">
        <f t="shared" ca="1" si="5"/>
        <v>1</v>
      </c>
      <c r="W6" s="137"/>
      <c r="X6" s="138"/>
      <c r="Y6" s="136">
        <f t="shared" ca="1" si="6"/>
        <v>1</v>
      </c>
      <c r="Z6" s="137"/>
      <c r="AA6" s="138"/>
      <c r="AB6" s="136">
        <f t="shared" ca="1" si="7"/>
        <v>1</v>
      </c>
      <c r="AC6" s="137"/>
      <c r="AD6" s="138"/>
      <c r="AE6" s="136">
        <f t="shared" ca="1" si="8"/>
        <v>1</v>
      </c>
      <c r="AF6" s="137"/>
      <c r="AG6" s="138"/>
      <c r="AH6" s="136">
        <f t="shared" ca="1" si="9"/>
        <v>1</v>
      </c>
      <c r="AI6" s="137"/>
      <c r="AJ6" s="138"/>
      <c r="AK6" s="85">
        <f t="shared" ca="1" si="11"/>
        <v>0.1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136" t="str">
        <f t="shared" ca="1" si="10"/>
        <v/>
      </c>
      <c r="H7" s="137"/>
      <c r="I7" s="138"/>
      <c r="J7" s="136" t="str">
        <f t="shared" ca="1" si="1"/>
        <v/>
      </c>
      <c r="K7" s="137"/>
      <c r="L7" s="138"/>
      <c r="M7" s="136">
        <f t="shared" ca="1" si="2"/>
        <v>1</v>
      </c>
      <c r="N7" s="137"/>
      <c r="O7" s="138"/>
      <c r="P7" s="136" t="str">
        <f t="shared" ca="1" si="2"/>
        <v/>
      </c>
      <c r="Q7" s="137"/>
      <c r="R7" s="138"/>
      <c r="S7" s="136" t="str">
        <f t="shared" ca="1" si="2"/>
        <v/>
      </c>
      <c r="T7" s="137"/>
      <c r="U7" s="138"/>
      <c r="V7" s="136" t="str">
        <f t="shared" ca="1" si="2"/>
        <v/>
      </c>
      <c r="W7" s="137"/>
      <c r="X7" s="138"/>
      <c r="Y7" s="136" t="str">
        <f t="shared" ca="1" si="2"/>
        <v/>
      </c>
      <c r="Z7" s="137"/>
      <c r="AA7" s="138"/>
      <c r="AB7" s="136" t="str">
        <f t="shared" ca="1" si="2"/>
        <v/>
      </c>
      <c r="AC7" s="137"/>
      <c r="AD7" s="138"/>
      <c r="AE7" s="136" t="str">
        <f t="shared" ca="1" si="8"/>
        <v/>
      </c>
      <c r="AF7" s="137"/>
      <c r="AG7" s="138"/>
      <c r="AH7" s="136" t="str">
        <f t="shared" ca="1" si="8"/>
        <v/>
      </c>
      <c r="AI7" s="137"/>
      <c r="AJ7" s="138"/>
      <c r="AK7" s="85">
        <f t="shared" ca="1" si="11"/>
        <v>1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136" t="str">
        <f t="shared" ca="1" si="10"/>
        <v/>
      </c>
      <c r="H8" s="137"/>
      <c r="I8" s="138"/>
      <c r="J8" s="136" t="str">
        <f t="shared" ca="1" si="1"/>
        <v/>
      </c>
      <c r="K8" s="137"/>
      <c r="L8" s="138"/>
      <c r="M8" s="136" t="str">
        <f t="shared" ca="1" si="2"/>
        <v/>
      </c>
      <c r="N8" s="137"/>
      <c r="O8" s="138"/>
      <c r="P8" s="136">
        <f t="shared" ca="1" si="2"/>
        <v>1</v>
      </c>
      <c r="Q8" s="137"/>
      <c r="R8" s="138"/>
      <c r="S8" s="136">
        <f t="shared" ca="1" si="2"/>
        <v>1</v>
      </c>
      <c r="T8" s="137"/>
      <c r="U8" s="138"/>
      <c r="V8" s="136">
        <f t="shared" ca="1" si="2"/>
        <v>1</v>
      </c>
      <c r="W8" s="137"/>
      <c r="X8" s="138"/>
      <c r="Y8" s="136">
        <f t="shared" ca="1" si="2"/>
        <v>1</v>
      </c>
      <c r="Z8" s="137"/>
      <c r="AA8" s="138"/>
      <c r="AB8" s="136">
        <f t="shared" ca="1" si="2"/>
        <v>1</v>
      </c>
      <c r="AC8" s="137"/>
      <c r="AD8" s="138"/>
      <c r="AE8" s="136">
        <f t="shared" ca="1" si="8"/>
        <v>1</v>
      </c>
      <c r="AF8" s="137"/>
      <c r="AG8" s="138"/>
      <c r="AH8" s="136">
        <f t="shared" ca="1" si="8"/>
        <v>1</v>
      </c>
      <c r="AI8" s="137"/>
      <c r="AJ8" s="138"/>
      <c r="AK8" s="85">
        <f t="shared" ca="1" si="11"/>
        <v>0.14285714285714285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136" t="str">
        <f t="shared" ca="1" si="10"/>
        <v/>
      </c>
      <c r="H9" s="137"/>
      <c r="I9" s="138"/>
      <c r="J9" s="136">
        <f t="shared" ca="1" si="1"/>
        <v>1</v>
      </c>
      <c r="K9" s="137"/>
      <c r="L9" s="138"/>
      <c r="M9" s="136" t="str">
        <f t="shared" ca="1" si="2"/>
        <v/>
      </c>
      <c r="N9" s="137"/>
      <c r="O9" s="138"/>
      <c r="P9" s="136">
        <f t="shared" ca="1" si="2"/>
        <v>1</v>
      </c>
      <c r="Q9" s="137"/>
      <c r="R9" s="138"/>
      <c r="S9" s="136" t="str">
        <f t="shared" ca="1" si="2"/>
        <v/>
      </c>
      <c r="T9" s="137"/>
      <c r="U9" s="138"/>
      <c r="V9" s="136" t="str">
        <f t="shared" ca="1" si="2"/>
        <v/>
      </c>
      <c r="W9" s="137"/>
      <c r="X9" s="138"/>
      <c r="Y9" s="136" t="str">
        <f t="shared" ca="1" si="2"/>
        <v/>
      </c>
      <c r="Z9" s="137"/>
      <c r="AA9" s="138"/>
      <c r="AB9" s="136" t="str">
        <f t="shared" ca="1" si="2"/>
        <v/>
      </c>
      <c r="AC9" s="137"/>
      <c r="AD9" s="138"/>
      <c r="AE9" s="136" t="str">
        <f t="shared" ca="1" si="8"/>
        <v/>
      </c>
      <c r="AF9" s="137"/>
      <c r="AG9" s="138"/>
      <c r="AH9" s="136" t="str">
        <f t="shared" ca="1" si="8"/>
        <v/>
      </c>
      <c r="AI9" s="137"/>
      <c r="AJ9" s="138"/>
      <c r="AK9" s="85">
        <f t="shared" ca="1" si="11"/>
        <v>0.5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136">
        <f t="shared" ca="1" si="10"/>
        <v>1</v>
      </c>
      <c r="H10" s="137"/>
      <c r="I10" s="138"/>
      <c r="J10" s="136" t="str">
        <f t="shared" ca="1" si="1"/>
        <v/>
      </c>
      <c r="K10" s="137"/>
      <c r="L10" s="138"/>
      <c r="M10" s="136" t="str">
        <f t="shared" ca="1" si="2"/>
        <v/>
      </c>
      <c r="N10" s="137"/>
      <c r="O10" s="138"/>
      <c r="P10" s="136" t="str">
        <f t="shared" ca="1" si="2"/>
        <v/>
      </c>
      <c r="Q10" s="137"/>
      <c r="R10" s="138"/>
      <c r="S10" s="136" t="str">
        <f t="shared" ca="1" si="2"/>
        <v/>
      </c>
      <c r="T10" s="137"/>
      <c r="U10" s="138"/>
      <c r="V10" s="136" t="str">
        <f t="shared" ca="1" si="2"/>
        <v/>
      </c>
      <c r="W10" s="137"/>
      <c r="X10" s="138"/>
      <c r="Y10" s="136" t="str">
        <f t="shared" ca="1" si="2"/>
        <v/>
      </c>
      <c r="Z10" s="137"/>
      <c r="AA10" s="138"/>
      <c r="AB10" s="136" t="str">
        <f t="shared" ca="1" si="2"/>
        <v/>
      </c>
      <c r="AC10" s="137"/>
      <c r="AD10" s="138"/>
      <c r="AE10" s="136" t="str">
        <f t="shared" ca="1" si="8"/>
        <v/>
      </c>
      <c r="AF10" s="137"/>
      <c r="AG10" s="138"/>
      <c r="AH10" s="136" t="str">
        <f t="shared" ca="1" si="8"/>
        <v/>
      </c>
      <c r="AI10" s="137"/>
      <c r="AJ10" s="138"/>
      <c r="AK10" s="85">
        <f t="shared" ca="1" si="11"/>
        <v>1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136">
        <f t="shared" ca="1" si="10"/>
        <v>1</v>
      </c>
      <c r="H11" s="137"/>
      <c r="I11" s="138"/>
      <c r="J11" s="136" t="str">
        <f t="shared" ca="1" si="1"/>
        <v/>
      </c>
      <c r="K11" s="137"/>
      <c r="L11" s="138"/>
      <c r="M11" s="136" t="str">
        <f t="shared" ca="1" si="2"/>
        <v/>
      </c>
      <c r="N11" s="137"/>
      <c r="O11" s="138"/>
      <c r="P11" s="136" t="str">
        <f t="shared" ca="1" si="2"/>
        <v/>
      </c>
      <c r="Q11" s="137"/>
      <c r="R11" s="138"/>
      <c r="S11" s="136" t="str">
        <f t="shared" ca="1" si="2"/>
        <v/>
      </c>
      <c r="T11" s="137"/>
      <c r="U11" s="138"/>
      <c r="V11" s="136" t="str">
        <f t="shared" ca="1" si="2"/>
        <v/>
      </c>
      <c r="W11" s="137"/>
      <c r="X11" s="138"/>
      <c r="Y11" s="136" t="str">
        <f t="shared" ca="1" si="2"/>
        <v/>
      </c>
      <c r="Z11" s="137"/>
      <c r="AA11" s="138"/>
      <c r="AB11" s="136" t="str">
        <f t="shared" ca="1" si="2"/>
        <v/>
      </c>
      <c r="AC11" s="137"/>
      <c r="AD11" s="138"/>
      <c r="AE11" s="136" t="str">
        <f t="shared" ca="1" si="8"/>
        <v/>
      </c>
      <c r="AF11" s="137"/>
      <c r="AG11" s="138"/>
      <c r="AH11" s="136" t="str">
        <f t="shared" ca="1" si="8"/>
        <v/>
      </c>
      <c r="AI11" s="137"/>
      <c r="AJ11" s="138"/>
      <c r="AK11" s="85">
        <f t="shared" ca="1" si="11"/>
        <v>1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136" t="str">
        <f t="shared" ca="1" si="10"/>
        <v/>
      </c>
      <c r="H12" s="137"/>
      <c r="I12" s="138"/>
      <c r="J12" s="136">
        <f t="shared" ca="1" si="1"/>
        <v>1</v>
      </c>
      <c r="K12" s="137"/>
      <c r="L12" s="138"/>
      <c r="M12" s="136" t="str">
        <f t="shared" ca="1" si="2"/>
        <v/>
      </c>
      <c r="N12" s="137"/>
      <c r="O12" s="138"/>
      <c r="P12" s="136" t="str">
        <f t="shared" ca="1" si="2"/>
        <v/>
      </c>
      <c r="Q12" s="137"/>
      <c r="R12" s="138"/>
      <c r="S12" s="136" t="str">
        <f t="shared" ca="1" si="2"/>
        <v/>
      </c>
      <c r="T12" s="137"/>
      <c r="U12" s="138"/>
      <c r="V12" s="136" t="str">
        <f t="shared" ca="1" si="2"/>
        <v/>
      </c>
      <c r="W12" s="137"/>
      <c r="X12" s="138"/>
      <c r="Y12" s="136" t="str">
        <f t="shared" ca="1" si="2"/>
        <v/>
      </c>
      <c r="Z12" s="137"/>
      <c r="AA12" s="138"/>
      <c r="AB12" s="136" t="str">
        <f t="shared" ca="1" si="2"/>
        <v/>
      </c>
      <c r="AC12" s="137"/>
      <c r="AD12" s="138"/>
      <c r="AE12" s="136" t="str">
        <f t="shared" ca="1" si="8"/>
        <v/>
      </c>
      <c r="AF12" s="137"/>
      <c r="AG12" s="138"/>
      <c r="AH12" s="136" t="str">
        <f t="shared" ca="1" si="8"/>
        <v/>
      </c>
      <c r="AI12" s="137"/>
      <c r="AJ12" s="138"/>
      <c r="AK12" s="85">
        <f t="shared" ca="1" si="11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136" t="str">
        <f t="shared" ca="1" si="10"/>
        <v/>
      </c>
      <c r="H13" s="137"/>
      <c r="I13" s="138"/>
      <c r="J13" s="136" t="str">
        <f t="shared" ca="1" si="1"/>
        <v/>
      </c>
      <c r="K13" s="137"/>
      <c r="L13" s="138"/>
      <c r="M13" s="136" t="str">
        <f t="shared" ca="1" si="2"/>
        <v/>
      </c>
      <c r="N13" s="137"/>
      <c r="O13" s="138"/>
      <c r="P13" s="136" t="str">
        <f t="shared" ca="1" si="2"/>
        <v/>
      </c>
      <c r="Q13" s="137"/>
      <c r="R13" s="138"/>
      <c r="S13" s="136" t="str">
        <f t="shared" ca="1" si="2"/>
        <v/>
      </c>
      <c r="T13" s="137"/>
      <c r="U13" s="138"/>
      <c r="V13" s="136" t="str">
        <f t="shared" ca="1" si="2"/>
        <v/>
      </c>
      <c r="W13" s="137"/>
      <c r="X13" s="138"/>
      <c r="Y13" s="136">
        <f t="shared" ca="1" si="2"/>
        <v>1</v>
      </c>
      <c r="Z13" s="137"/>
      <c r="AA13" s="138"/>
      <c r="AB13" s="136" t="str">
        <f t="shared" ca="1" si="2"/>
        <v/>
      </c>
      <c r="AC13" s="137"/>
      <c r="AD13" s="138"/>
      <c r="AE13" s="136" t="str">
        <f t="shared" ca="1" si="8"/>
        <v/>
      </c>
      <c r="AF13" s="137"/>
      <c r="AG13" s="138"/>
      <c r="AH13" s="136" t="str">
        <f t="shared" ca="1" si="8"/>
        <v/>
      </c>
      <c r="AI13" s="137"/>
      <c r="AJ13" s="138"/>
      <c r="AK13" s="85">
        <f t="shared" ca="1" si="11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136" t="str">
        <f t="shared" ref="G14:G23" ca="1" si="12">IF(INDIRECT("'"&amp;$AO$4&amp;"'!Z"&amp;((COLUMN()-7)/3)+6&amp;"S"&amp;ROW(),FALSE)=MAX(INDIRECT("'"&amp;$AO$4&amp;"'!Z6S"&amp;ROW()&amp;":Z15S"&amp;ROW(),FALSE)),1,"")</f>
        <v/>
      </c>
      <c r="H14" s="137"/>
      <c r="I14" s="138"/>
      <c r="J14" s="136" t="str">
        <f t="shared" ref="J14:J23" ca="1" si="13">IF(INDIRECT("'"&amp;$AO$4&amp;"'!Z"&amp;((COLUMN()-7)/3)+6&amp;"S"&amp;ROW(),FALSE)=MAX(INDIRECT("'"&amp;$AO$4&amp;"'!Z6S"&amp;ROW()&amp;":Z15S"&amp;ROW(),FALSE)),1,"")</f>
        <v/>
      </c>
      <c r="K14" s="137"/>
      <c r="L14" s="138"/>
      <c r="M14" s="136">
        <f t="shared" ref="M14:AH23" ca="1" si="14">IF(INDIRECT("'"&amp;$AO$4&amp;"'!Z"&amp;((COLUMN()-7)/3)+6&amp;"S"&amp;ROW(),FALSE)=MAX(INDIRECT("'"&amp;$AO$4&amp;"'!Z6S"&amp;ROW()&amp;":Z15S"&amp;ROW(),FALSE)),1,"")</f>
        <v>1</v>
      </c>
      <c r="N14" s="137"/>
      <c r="O14" s="138"/>
      <c r="P14" s="136" t="str">
        <f t="shared" ca="1" si="14"/>
        <v/>
      </c>
      <c r="Q14" s="137"/>
      <c r="R14" s="138"/>
      <c r="S14" s="136" t="str">
        <f t="shared" ca="1" si="14"/>
        <v/>
      </c>
      <c r="T14" s="137"/>
      <c r="U14" s="138"/>
      <c r="V14" s="136">
        <f t="shared" ca="1" si="14"/>
        <v>1</v>
      </c>
      <c r="W14" s="137"/>
      <c r="X14" s="138"/>
      <c r="Y14" s="136" t="str">
        <f t="shared" ca="1" si="14"/>
        <v/>
      </c>
      <c r="Z14" s="137"/>
      <c r="AA14" s="138"/>
      <c r="AB14" s="136" t="str">
        <f t="shared" ca="1" si="14"/>
        <v/>
      </c>
      <c r="AC14" s="137"/>
      <c r="AD14" s="138"/>
      <c r="AE14" s="136" t="str">
        <f t="shared" ca="1" si="14"/>
        <v/>
      </c>
      <c r="AF14" s="137"/>
      <c r="AG14" s="138"/>
      <c r="AH14" s="136" t="str">
        <f t="shared" ca="1" si="14"/>
        <v/>
      </c>
      <c r="AI14" s="137"/>
      <c r="AJ14" s="138"/>
      <c r="AK14" s="85">
        <f t="shared" ca="1" si="11"/>
        <v>0.5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136" t="str">
        <f t="shared" ca="1" si="12"/>
        <v/>
      </c>
      <c r="H15" s="137"/>
      <c r="I15" s="138"/>
      <c r="J15" s="136" t="str">
        <f t="shared" ca="1" si="13"/>
        <v/>
      </c>
      <c r="K15" s="137"/>
      <c r="L15" s="138"/>
      <c r="M15" s="136" t="str">
        <f t="shared" ca="1" si="14"/>
        <v/>
      </c>
      <c r="N15" s="137"/>
      <c r="O15" s="138"/>
      <c r="P15" s="136" t="str">
        <f t="shared" ca="1" si="14"/>
        <v/>
      </c>
      <c r="Q15" s="137"/>
      <c r="R15" s="138"/>
      <c r="S15" s="136" t="str">
        <f t="shared" ca="1" si="14"/>
        <v/>
      </c>
      <c r="T15" s="137"/>
      <c r="U15" s="138"/>
      <c r="V15" s="136" t="str">
        <f t="shared" ca="1" si="14"/>
        <v/>
      </c>
      <c r="W15" s="137"/>
      <c r="X15" s="138"/>
      <c r="Y15" s="136" t="str">
        <f t="shared" ca="1" si="14"/>
        <v/>
      </c>
      <c r="Z15" s="137"/>
      <c r="AA15" s="138"/>
      <c r="AB15" s="136" t="str">
        <f t="shared" ca="1" si="14"/>
        <v/>
      </c>
      <c r="AC15" s="137"/>
      <c r="AD15" s="138"/>
      <c r="AE15" s="136">
        <f t="shared" ca="1" si="14"/>
        <v>1</v>
      </c>
      <c r="AF15" s="137"/>
      <c r="AG15" s="138"/>
      <c r="AH15" s="136" t="str">
        <f t="shared" ca="1" si="14"/>
        <v/>
      </c>
      <c r="AI15" s="137"/>
      <c r="AJ15" s="138"/>
      <c r="AK15" s="85">
        <f t="shared" ca="1" si="11"/>
        <v>1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136" t="str">
        <f t="shared" ca="1" si="12"/>
        <v/>
      </c>
      <c r="H16" s="137"/>
      <c r="I16" s="138"/>
      <c r="J16" s="136" t="str">
        <f t="shared" ca="1" si="13"/>
        <v/>
      </c>
      <c r="K16" s="137"/>
      <c r="L16" s="138"/>
      <c r="M16" s="136" t="str">
        <f t="shared" ca="1" si="14"/>
        <v/>
      </c>
      <c r="N16" s="137"/>
      <c r="O16" s="138"/>
      <c r="P16" s="136" t="str">
        <f t="shared" ca="1" si="14"/>
        <v/>
      </c>
      <c r="Q16" s="137"/>
      <c r="R16" s="138"/>
      <c r="S16" s="136">
        <f t="shared" ca="1" si="14"/>
        <v>1</v>
      </c>
      <c r="T16" s="137"/>
      <c r="U16" s="138"/>
      <c r="V16" s="136" t="str">
        <f t="shared" ca="1" si="14"/>
        <v/>
      </c>
      <c r="W16" s="137"/>
      <c r="X16" s="138"/>
      <c r="Y16" s="136">
        <f t="shared" ca="1" si="14"/>
        <v>1</v>
      </c>
      <c r="Z16" s="137"/>
      <c r="AA16" s="138"/>
      <c r="AB16" s="136" t="str">
        <f t="shared" ca="1" si="14"/>
        <v/>
      </c>
      <c r="AC16" s="137"/>
      <c r="AD16" s="138"/>
      <c r="AE16" s="136" t="str">
        <f t="shared" ca="1" si="14"/>
        <v/>
      </c>
      <c r="AF16" s="137"/>
      <c r="AG16" s="138"/>
      <c r="AH16" s="136" t="str">
        <f t="shared" ca="1" si="14"/>
        <v/>
      </c>
      <c r="AI16" s="137"/>
      <c r="AJ16" s="138"/>
      <c r="AK16" s="85">
        <f t="shared" ca="1" si="11"/>
        <v>0.5</v>
      </c>
    </row>
    <row r="17" spans="1:38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136" t="str">
        <f t="shared" ca="1" si="12"/>
        <v/>
      </c>
      <c r="H17" s="137"/>
      <c r="I17" s="138"/>
      <c r="J17" s="136" t="str">
        <f t="shared" ca="1" si="13"/>
        <v/>
      </c>
      <c r="K17" s="137"/>
      <c r="L17" s="138"/>
      <c r="M17" s="136" t="str">
        <f t="shared" ca="1" si="14"/>
        <v/>
      </c>
      <c r="N17" s="137"/>
      <c r="O17" s="138"/>
      <c r="P17" s="136" t="str">
        <f t="shared" ca="1" si="14"/>
        <v/>
      </c>
      <c r="Q17" s="137"/>
      <c r="R17" s="138"/>
      <c r="S17" s="136" t="str">
        <f t="shared" ca="1" si="14"/>
        <v/>
      </c>
      <c r="T17" s="137"/>
      <c r="U17" s="138"/>
      <c r="V17" s="136" t="str">
        <f t="shared" ca="1" si="14"/>
        <v/>
      </c>
      <c r="W17" s="137"/>
      <c r="X17" s="138"/>
      <c r="Y17" s="136" t="str">
        <f t="shared" ca="1" si="14"/>
        <v/>
      </c>
      <c r="Z17" s="137"/>
      <c r="AA17" s="138"/>
      <c r="AB17" s="136" t="str">
        <f t="shared" ca="1" si="14"/>
        <v/>
      </c>
      <c r="AC17" s="137"/>
      <c r="AD17" s="138"/>
      <c r="AE17" s="136" t="str">
        <f t="shared" ca="1" si="14"/>
        <v/>
      </c>
      <c r="AF17" s="137"/>
      <c r="AG17" s="138"/>
      <c r="AH17" s="136">
        <f t="shared" ca="1" si="14"/>
        <v>1</v>
      </c>
      <c r="AI17" s="137"/>
      <c r="AJ17" s="138"/>
      <c r="AK17" s="85">
        <f t="shared" ca="1" si="11"/>
        <v>1</v>
      </c>
    </row>
    <row r="18" spans="1:38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136" t="str">
        <f t="shared" ca="1" si="12"/>
        <v/>
      </c>
      <c r="H18" s="137"/>
      <c r="I18" s="138"/>
      <c r="J18" s="136" t="str">
        <f t="shared" ca="1" si="13"/>
        <v/>
      </c>
      <c r="K18" s="137"/>
      <c r="L18" s="138"/>
      <c r="M18" s="136" t="str">
        <f t="shared" ca="1" si="14"/>
        <v/>
      </c>
      <c r="N18" s="137"/>
      <c r="O18" s="138"/>
      <c r="P18" s="136" t="str">
        <f t="shared" ca="1" si="14"/>
        <v/>
      </c>
      <c r="Q18" s="137"/>
      <c r="R18" s="138"/>
      <c r="S18" s="136" t="str">
        <f t="shared" ca="1" si="14"/>
        <v/>
      </c>
      <c r="T18" s="137"/>
      <c r="U18" s="138"/>
      <c r="V18" s="136" t="str">
        <f t="shared" ca="1" si="14"/>
        <v/>
      </c>
      <c r="W18" s="137"/>
      <c r="X18" s="138"/>
      <c r="Y18" s="136" t="str">
        <f t="shared" ca="1" si="14"/>
        <v/>
      </c>
      <c r="Z18" s="137"/>
      <c r="AA18" s="138"/>
      <c r="AB18" s="136" t="str">
        <f t="shared" ca="1" si="14"/>
        <v/>
      </c>
      <c r="AC18" s="137"/>
      <c r="AD18" s="138"/>
      <c r="AE18" s="136" t="str">
        <f t="shared" ca="1" si="14"/>
        <v/>
      </c>
      <c r="AF18" s="137"/>
      <c r="AG18" s="138"/>
      <c r="AH18" s="136">
        <f t="shared" ca="1" si="14"/>
        <v>1</v>
      </c>
      <c r="AI18" s="137"/>
      <c r="AJ18" s="138"/>
      <c r="AK18" s="85">
        <f t="shared" ca="1" si="11"/>
        <v>1</v>
      </c>
    </row>
    <row r="19" spans="1:38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136" t="str">
        <f t="shared" ca="1" si="12"/>
        <v/>
      </c>
      <c r="H19" s="137"/>
      <c r="I19" s="138"/>
      <c r="J19" s="136" t="str">
        <f t="shared" ca="1" si="13"/>
        <v/>
      </c>
      <c r="K19" s="137"/>
      <c r="L19" s="138"/>
      <c r="M19" s="136" t="str">
        <f t="shared" ca="1" si="14"/>
        <v/>
      </c>
      <c r="N19" s="137"/>
      <c r="O19" s="138"/>
      <c r="P19" s="136" t="str">
        <f t="shared" ca="1" si="14"/>
        <v/>
      </c>
      <c r="Q19" s="137"/>
      <c r="R19" s="138"/>
      <c r="S19" s="136" t="str">
        <f t="shared" ca="1" si="14"/>
        <v/>
      </c>
      <c r="T19" s="137"/>
      <c r="U19" s="138"/>
      <c r="V19" s="136" t="str">
        <f t="shared" ca="1" si="14"/>
        <v/>
      </c>
      <c r="W19" s="137"/>
      <c r="X19" s="138"/>
      <c r="Y19" s="136" t="str">
        <f t="shared" ca="1" si="14"/>
        <v/>
      </c>
      <c r="Z19" s="137"/>
      <c r="AA19" s="138"/>
      <c r="AB19" s="136" t="str">
        <f t="shared" ca="1" si="14"/>
        <v/>
      </c>
      <c r="AC19" s="137"/>
      <c r="AD19" s="138"/>
      <c r="AE19" s="136" t="str">
        <f t="shared" ca="1" si="14"/>
        <v/>
      </c>
      <c r="AF19" s="137"/>
      <c r="AG19" s="138"/>
      <c r="AH19" s="136">
        <f t="shared" ca="1" si="14"/>
        <v>1</v>
      </c>
      <c r="AI19" s="137"/>
      <c r="AJ19" s="138"/>
      <c r="AK19" s="85">
        <f t="shared" ca="1" si="11"/>
        <v>1</v>
      </c>
    </row>
    <row r="20" spans="1:38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136" t="str">
        <f t="shared" ca="1" si="12"/>
        <v/>
      </c>
      <c r="H20" s="137"/>
      <c r="I20" s="138"/>
      <c r="J20" s="136" t="str">
        <f t="shared" ca="1" si="13"/>
        <v/>
      </c>
      <c r="K20" s="137"/>
      <c r="L20" s="138"/>
      <c r="M20" s="136" t="str">
        <f t="shared" ca="1" si="14"/>
        <v/>
      </c>
      <c r="N20" s="137"/>
      <c r="O20" s="138"/>
      <c r="P20" s="136" t="str">
        <f t="shared" ca="1" si="14"/>
        <v/>
      </c>
      <c r="Q20" s="137"/>
      <c r="R20" s="138"/>
      <c r="S20" s="136" t="str">
        <f t="shared" ca="1" si="14"/>
        <v/>
      </c>
      <c r="T20" s="137"/>
      <c r="U20" s="138"/>
      <c r="V20" s="136" t="str">
        <f t="shared" ca="1" si="14"/>
        <v/>
      </c>
      <c r="W20" s="137"/>
      <c r="X20" s="138"/>
      <c r="Y20" s="136" t="str">
        <f t="shared" ca="1" si="14"/>
        <v/>
      </c>
      <c r="Z20" s="137"/>
      <c r="AA20" s="138"/>
      <c r="AB20" s="136" t="str">
        <f t="shared" ca="1" si="14"/>
        <v/>
      </c>
      <c r="AC20" s="137"/>
      <c r="AD20" s="138"/>
      <c r="AE20" s="136" t="str">
        <f t="shared" ca="1" si="14"/>
        <v/>
      </c>
      <c r="AF20" s="137"/>
      <c r="AG20" s="138"/>
      <c r="AH20" s="136">
        <f t="shared" ca="1" si="14"/>
        <v>1</v>
      </c>
      <c r="AI20" s="137"/>
      <c r="AJ20" s="138"/>
      <c r="AK20" s="85">
        <f t="shared" ca="1" si="11"/>
        <v>1</v>
      </c>
    </row>
    <row r="21" spans="1:38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136" t="str">
        <f t="shared" ca="1" si="12"/>
        <v/>
      </c>
      <c r="H21" s="137"/>
      <c r="I21" s="138"/>
      <c r="J21" s="136" t="str">
        <f t="shared" ca="1" si="13"/>
        <v/>
      </c>
      <c r="K21" s="137"/>
      <c r="L21" s="138"/>
      <c r="M21" s="136" t="str">
        <f t="shared" ca="1" si="14"/>
        <v/>
      </c>
      <c r="N21" s="137"/>
      <c r="O21" s="138"/>
      <c r="P21" s="136" t="str">
        <f t="shared" ca="1" si="14"/>
        <v/>
      </c>
      <c r="Q21" s="137"/>
      <c r="R21" s="138"/>
      <c r="S21" s="136" t="str">
        <f t="shared" ca="1" si="14"/>
        <v/>
      </c>
      <c r="T21" s="137"/>
      <c r="U21" s="138"/>
      <c r="V21" s="136" t="str">
        <f t="shared" ca="1" si="14"/>
        <v/>
      </c>
      <c r="W21" s="137"/>
      <c r="X21" s="138"/>
      <c r="Y21" s="136">
        <f t="shared" ca="1" si="14"/>
        <v>1</v>
      </c>
      <c r="Z21" s="137"/>
      <c r="AA21" s="138"/>
      <c r="AB21" s="136" t="str">
        <f t="shared" ca="1" si="14"/>
        <v/>
      </c>
      <c r="AC21" s="137"/>
      <c r="AD21" s="138"/>
      <c r="AE21" s="136" t="str">
        <f t="shared" ca="1" si="14"/>
        <v/>
      </c>
      <c r="AF21" s="137"/>
      <c r="AG21" s="138"/>
      <c r="AH21" s="136" t="str">
        <f t="shared" ca="1" si="14"/>
        <v/>
      </c>
      <c r="AI21" s="137"/>
      <c r="AJ21" s="138"/>
      <c r="AK21" s="85">
        <f t="shared" ca="1" si="11"/>
        <v>1</v>
      </c>
    </row>
    <row r="22" spans="1:38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136" t="str">
        <f t="shared" ca="1" si="12"/>
        <v/>
      </c>
      <c r="H22" s="137"/>
      <c r="I22" s="138"/>
      <c r="J22" s="136" t="str">
        <f t="shared" ca="1" si="13"/>
        <v/>
      </c>
      <c r="K22" s="137"/>
      <c r="L22" s="138"/>
      <c r="M22" s="136" t="str">
        <f t="shared" ca="1" si="14"/>
        <v/>
      </c>
      <c r="N22" s="137"/>
      <c r="O22" s="138"/>
      <c r="P22" s="136" t="str">
        <f t="shared" ca="1" si="14"/>
        <v/>
      </c>
      <c r="Q22" s="137"/>
      <c r="R22" s="138"/>
      <c r="S22" s="136">
        <f t="shared" ca="1" si="14"/>
        <v>1</v>
      </c>
      <c r="T22" s="137"/>
      <c r="U22" s="138"/>
      <c r="V22" s="136" t="str">
        <f t="shared" ca="1" si="14"/>
        <v/>
      </c>
      <c r="W22" s="137"/>
      <c r="X22" s="138"/>
      <c r="Y22" s="136" t="str">
        <f t="shared" ca="1" si="14"/>
        <v/>
      </c>
      <c r="Z22" s="137"/>
      <c r="AA22" s="138"/>
      <c r="AB22" s="136" t="str">
        <f t="shared" ca="1" si="14"/>
        <v/>
      </c>
      <c r="AC22" s="137"/>
      <c r="AD22" s="138"/>
      <c r="AE22" s="136" t="str">
        <f t="shared" ca="1" si="14"/>
        <v/>
      </c>
      <c r="AF22" s="137"/>
      <c r="AG22" s="138"/>
      <c r="AH22" s="136" t="str">
        <f t="shared" ca="1" si="14"/>
        <v/>
      </c>
      <c r="AI22" s="137"/>
      <c r="AJ22" s="138"/>
      <c r="AK22" s="85">
        <f t="shared" ca="1" si="11"/>
        <v>1</v>
      </c>
    </row>
    <row r="23" spans="1:38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136" t="str">
        <f t="shared" ca="1" si="12"/>
        <v/>
      </c>
      <c r="H23" s="137"/>
      <c r="I23" s="138"/>
      <c r="J23" s="136" t="str">
        <f t="shared" ca="1" si="13"/>
        <v/>
      </c>
      <c r="K23" s="137"/>
      <c r="L23" s="138"/>
      <c r="M23" s="136" t="str">
        <f t="shared" ca="1" si="14"/>
        <v/>
      </c>
      <c r="N23" s="137"/>
      <c r="O23" s="138"/>
      <c r="P23" s="136" t="str">
        <f t="shared" ca="1" si="14"/>
        <v/>
      </c>
      <c r="Q23" s="137"/>
      <c r="R23" s="138"/>
      <c r="S23" s="136" t="str">
        <f t="shared" ca="1" si="14"/>
        <v/>
      </c>
      <c r="T23" s="137"/>
      <c r="U23" s="138"/>
      <c r="V23" s="136" t="str">
        <f t="shared" ca="1" si="14"/>
        <v/>
      </c>
      <c r="W23" s="137"/>
      <c r="X23" s="138"/>
      <c r="Y23" s="136" t="str">
        <f t="shared" ca="1" si="14"/>
        <v/>
      </c>
      <c r="Z23" s="137"/>
      <c r="AA23" s="138"/>
      <c r="AB23" s="136" t="str">
        <f t="shared" ca="1" si="14"/>
        <v/>
      </c>
      <c r="AC23" s="137"/>
      <c r="AD23" s="138"/>
      <c r="AE23" s="136" t="str">
        <f t="shared" ca="1" si="14"/>
        <v/>
      </c>
      <c r="AF23" s="137"/>
      <c r="AG23" s="138"/>
      <c r="AH23" s="136">
        <f t="shared" ca="1" si="14"/>
        <v>1</v>
      </c>
      <c r="AI23" s="137"/>
      <c r="AJ23" s="138"/>
      <c r="AK23" s="85">
        <f t="shared" ca="1" si="11"/>
        <v>1</v>
      </c>
    </row>
    <row r="24" spans="1:38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8" s="38" customFormat="1" ht="15" customHeight="1">
      <c r="A25"/>
      <c r="B25" s="127"/>
      <c r="C25" s="128"/>
      <c r="D25" s="128"/>
      <c r="E25" s="129"/>
      <c r="F25" s="158"/>
      <c r="G25" s="143">
        <v>3</v>
      </c>
      <c r="H25" s="144"/>
      <c r="I25" s="145"/>
      <c r="J25" s="143">
        <v>4</v>
      </c>
      <c r="K25" s="144"/>
      <c r="L25" s="145"/>
      <c r="M25" s="143">
        <v>5</v>
      </c>
      <c r="N25" s="144"/>
      <c r="O25" s="145"/>
      <c r="P25" s="143">
        <v>6</v>
      </c>
      <c r="Q25" s="144"/>
      <c r="R25" s="145"/>
      <c r="S25" s="143">
        <v>7</v>
      </c>
      <c r="T25" s="144"/>
      <c r="U25" s="145"/>
      <c r="V25" s="143">
        <v>8</v>
      </c>
      <c r="W25" s="144"/>
      <c r="X25" s="145"/>
      <c r="Y25" s="143">
        <v>9</v>
      </c>
      <c r="Z25" s="144"/>
      <c r="AA25" s="145"/>
      <c r="AB25" s="143">
        <v>10</v>
      </c>
      <c r="AC25" s="144"/>
      <c r="AD25" s="145"/>
      <c r="AE25" s="143">
        <v>11</v>
      </c>
      <c r="AF25" s="144"/>
      <c r="AG25" s="145"/>
      <c r="AH25" s="143">
        <v>12</v>
      </c>
      <c r="AI25" s="144"/>
      <c r="AJ25" s="145"/>
      <c r="AK25" s="81"/>
    </row>
    <row r="26" spans="1:38" s="38" customFormat="1" ht="15" customHeight="1">
      <c r="A26"/>
      <c r="B26" s="160"/>
      <c r="C26" s="161"/>
      <c r="D26" s="161"/>
      <c r="E26" s="162"/>
      <c r="F26" s="163"/>
      <c r="G26" s="149"/>
      <c r="H26" s="150"/>
      <c r="I26" s="151"/>
      <c r="J26" s="149"/>
      <c r="K26" s="150"/>
      <c r="L26" s="151"/>
      <c r="M26" s="149"/>
      <c r="N26" s="150"/>
      <c r="O26" s="151"/>
      <c r="P26" s="149"/>
      <c r="Q26" s="150"/>
      <c r="R26" s="151"/>
      <c r="S26" s="149"/>
      <c r="T26" s="150"/>
      <c r="U26" s="151"/>
      <c r="V26" s="149"/>
      <c r="W26" s="150"/>
      <c r="X26" s="151"/>
      <c r="Y26" s="149"/>
      <c r="Z26" s="150"/>
      <c r="AA26" s="151"/>
      <c r="AB26" s="149"/>
      <c r="AC26" s="150"/>
      <c r="AD26" s="151"/>
      <c r="AE26" s="149"/>
      <c r="AF26" s="150"/>
      <c r="AG26" s="151"/>
      <c r="AH26" s="149"/>
      <c r="AI26" s="150"/>
      <c r="AJ26" s="151"/>
      <c r="AK26" s="82"/>
    </row>
    <row r="27" spans="1:38" s="38" customFormat="1" ht="18.75" customHeight="1">
      <c r="A27"/>
      <c r="B27" s="130"/>
      <c r="C27" s="131"/>
      <c r="D27" s="131"/>
      <c r="E27" s="132"/>
      <c r="F27" s="159"/>
      <c r="G27" s="146"/>
      <c r="H27" s="147"/>
      <c r="I27" s="148"/>
      <c r="J27" s="146"/>
      <c r="K27" s="147"/>
      <c r="L27" s="148"/>
      <c r="M27" s="146"/>
      <c r="N27" s="147"/>
      <c r="O27" s="148"/>
      <c r="P27" s="146"/>
      <c r="Q27" s="147"/>
      <c r="R27" s="148"/>
      <c r="S27" s="146"/>
      <c r="T27" s="147"/>
      <c r="U27" s="148"/>
      <c r="V27" s="146"/>
      <c r="W27" s="147"/>
      <c r="X27" s="148"/>
      <c r="Y27" s="146"/>
      <c r="Z27" s="147"/>
      <c r="AA27" s="148"/>
      <c r="AB27" s="146"/>
      <c r="AC27" s="147"/>
      <c r="AD27" s="148"/>
      <c r="AE27" s="146"/>
      <c r="AF27" s="147"/>
      <c r="AG27" s="148"/>
      <c r="AH27" s="146"/>
      <c r="AI27" s="147"/>
      <c r="AJ27" s="148"/>
      <c r="AK27" s="95"/>
    </row>
    <row r="28" spans="1:38" s="38" customFormat="1" ht="18.75" customHeight="1">
      <c r="A28"/>
      <c r="B28" s="127" t="s">
        <v>93</v>
      </c>
      <c r="C28" s="128"/>
      <c r="D28" s="128"/>
      <c r="E28" s="129"/>
      <c r="F28" s="158"/>
      <c r="G28" s="127">
        <f ca="1">SUM(G4:I23)</f>
        <v>5</v>
      </c>
      <c r="H28" s="128"/>
      <c r="I28" s="129"/>
      <c r="J28" s="127">
        <f t="shared" ref="J28" ca="1" si="15">SUM(J4:L23)</f>
        <v>3</v>
      </c>
      <c r="K28" s="128"/>
      <c r="L28" s="129"/>
      <c r="M28" s="127">
        <f t="shared" ref="M28" ca="1" si="16">SUM(M4:O23)</f>
        <v>4</v>
      </c>
      <c r="N28" s="128"/>
      <c r="O28" s="129"/>
      <c r="P28" s="127">
        <f t="shared" ref="P28" ca="1" si="17">SUM(P4:R23)</f>
        <v>4</v>
      </c>
      <c r="Q28" s="128"/>
      <c r="R28" s="129"/>
      <c r="S28" s="127">
        <f t="shared" ref="S28" ca="1" si="18">SUM(S4:U23)</f>
        <v>5</v>
      </c>
      <c r="T28" s="128"/>
      <c r="U28" s="129"/>
      <c r="V28" s="127">
        <f t="shared" ref="V28" ca="1" si="19">SUM(V4:X23)</f>
        <v>4</v>
      </c>
      <c r="W28" s="128"/>
      <c r="X28" s="129"/>
      <c r="Y28" s="127">
        <f t="shared" ref="Y28" ca="1" si="20">SUM(Y4:AA23)</f>
        <v>6</v>
      </c>
      <c r="Z28" s="128"/>
      <c r="AA28" s="129"/>
      <c r="AB28" s="127">
        <f t="shared" ref="AB28" ca="1" si="21">SUM(AB4:AD23)</f>
        <v>3</v>
      </c>
      <c r="AC28" s="128"/>
      <c r="AD28" s="129"/>
      <c r="AE28" s="127">
        <f t="shared" ref="AE28" ca="1" si="22">SUM(AE4:AG23)</f>
        <v>4</v>
      </c>
      <c r="AF28" s="128"/>
      <c r="AG28" s="129"/>
      <c r="AH28" s="127">
        <f t="shared" ref="AH28" ca="1" si="23">SUM(AH4:AJ23)</f>
        <v>7</v>
      </c>
      <c r="AI28" s="128"/>
      <c r="AJ28" s="129"/>
      <c r="AK28" s="95"/>
      <c r="AL28" s="95"/>
    </row>
    <row r="29" spans="1:38" s="38" customFormat="1" ht="18.75" customHeight="1">
      <c r="A29"/>
      <c r="B29" s="130"/>
      <c r="C29" s="131"/>
      <c r="D29" s="131"/>
      <c r="E29" s="132"/>
      <c r="F29" s="159"/>
      <c r="G29" s="130"/>
      <c r="H29" s="131"/>
      <c r="I29" s="132"/>
      <c r="J29" s="130"/>
      <c r="K29" s="131"/>
      <c r="L29" s="132"/>
      <c r="M29" s="130"/>
      <c r="N29" s="131"/>
      <c r="O29" s="132"/>
      <c r="P29" s="130"/>
      <c r="Q29" s="131"/>
      <c r="R29" s="132"/>
      <c r="S29" s="130"/>
      <c r="T29" s="131"/>
      <c r="U29" s="132"/>
      <c r="V29" s="130"/>
      <c r="W29" s="131"/>
      <c r="X29" s="132"/>
      <c r="Y29" s="130"/>
      <c r="Z29" s="131"/>
      <c r="AA29" s="132"/>
      <c r="AB29" s="130"/>
      <c r="AC29" s="131"/>
      <c r="AD29" s="132"/>
      <c r="AE29" s="130"/>
      <c r="AF29" s="131"/>
      <c r="AG29" s="132"/>
      <c r="AH29" s="130"/>
      <c r="AI29" s="131"/>
      <c r="AJ29" s="132"/>
      <c r="AK29" s="95"/>
      <c r="AL29" s="95"/>
    </row>
    <row r="30" spans="1:38" ht="18.75" customHeight="1">
      <c r="B30" s="127" t="s">
        <v>94</v>
      </c>
      <c r="C30" s="128"/>
      <c r="D30" s="128"/>
      <c r="E30" s="129"/>
      <c r="F30" s="158"/>
      <c r="G30" s="152">
        <f ca="1">SUMPRODUCT(G4:G23,$AK4:$AK23)</f>
        <v>3.2250000000000001</v>
      </c>
      <c r="H30" s="153"/>
      <c r="I30" s="154"/>
      <c r="J30" s="152">
        <f t="shared" ref="J30" ca="1" si="24">SUMPRODUCT(J4:J23,$AK4:$AK23)</f>
        <v>1.6</v>
      </c>
      <c r="K30" s="153"/>
      <c r="L30" s="154"/>
      <c r="M30" s="152">
        <f t="shared" ref="M30" ca="1" si="25">SUMPRODUCT(M4:M23,$AK4:$AK23)</f>
        <v>1.7250000000000001</v>
      </c>
      <c r="N30" s="153"/>
      <c r="O30" s="154"/>
      <c r="P30" s="152">
        <f t="shared" ref="P30" ca="1" si="26">SUMPRODUCT(P4:P23,$AK4:$AK23)</f>
        <v>0.86785714285714288</v>
      </c>
      <c r="Q30" s="153"/>
      <c r="R30" s="154"/>
      <c r="S30" s="152">
        <f t="shared" ref="S30" ca="1" si="27">SUMPRODUCT(S4:S23,$AK4:$AK23)</f>
        <v>1.8678571428571429</v>
      </c>
      <c r="T30" s="153"/>
      <c r="U30" s="154"/>
      <c r="V30" s="152">
        <f t="shared" ref="V30" ca="1" si="28">SUMPRODUCT(V4:V23,$AK4:$AK23)</f>
        <v>0.86785714285714288</v>
      </c>
      <c r="W30" s="153"/>
      <c r="X30" s="154"/>
      <c r="Y30" s="152">
        <f t="shared" ref="Y30" ca="1" si="29">SUMPRODUCT(Y4:Y23,$AK4:$AK23)</f>
        <v>2.8678571428571429</v>
      </c>
      <c r="Z30" s="153"/>
      <c r="AA30" s="154"/>
      <c r="AB30" s="152">
        <f t="shared" ref="AB30" ca="1" si="30">SUMPRODUCT(AB4:AB23,$AK4:$AK23)</f>
        <v>0.36785714285714288</v>
      </c>
      <c r="AC30" s="153"/>
      <c r="AD30" s="154"/>
      <c r="AE30" s="152">
        <f t="shared" ref="AE30" ca="1" si="31">SUMPRODUCT(AE4:AE23,$AK4:$AK23)</f>
        <v>1.3678571428571429</v>
      </c>
      <c r="AF30" s="153"/>
      <c r="AG30" s="154"/>
      <c r="AH30" s="152">
        <f t="shared" ref="AH30" ca="1" si="32">SUMPRODUCT(AH4:AH23,$AK4:$AK23)</f>
        <v>5.2428571428571429</v>
      </c>
      <c r="AI30" s="153"/>
      <c r="AJ30" s="154"/>
    </row>
    <row r="31" spans="1:38" ht="18.75" customHeight="1">
      <c r="B31" s="130"/>
      <c r="C31" s="131"/>
      <c r="D31" s="131"/>
      <c r="E31" s="132"/>
      <c r="F31" s="159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/>
      <c r="V31" s="155"/>
      <c r="W31" s="156"/>
      <c r="X31" s="157"/>
      <c r="Y31" s="155"/>
      <c r="Z31" s="156"/>
      <c r="AA31" s="157"/>
      <c r="AB31" s="155"/>
      <c r="AC31" s="156"/>
      <c r="AD31" s="157"/>
      <c r="AE31" s="155"/>
      <c r="AF31" s="156"/>
      <c r="AG31" s="157"/>
      <c r="AH31" s="155"/>
      <c r="AI31" s="156"/>
      <c r="AJ31" s="157"/>
    </row>
    <row r="33" spans="1:37">
      <c r="B33" s="122"/>
      <c r="C33" s="124" t="s">
        <v>74</v>
      </c>
      <c r="D33" s="124" t="s">
        <v>75</v>
      </c>
      <c r="E33" s="124" t="s">
        <v>76</v>
      </c>
      <c r="F33" s="122"/>
      <c r="G33" s="143">
        <v>3</v>
      </c>
      <c r="H33" s="144"/>
      <c r="I33" s="145"/>
      <c r="J33" s="143">
        <v>4</v>
      </c>
      <c r="K33" s="144"/>
      <c r="L33" s="145"/>
      <c r="M33" s="143">
        <v>5</v>
      </c>
      <c r="N33" s="144"/>
      <c r="O33" s="145"/>
      <c r="P33" s="143">
        <v>6</v>
      </c>
      <c r="Q33" s="144"/>
      <c r="R33" s="145"/>
      <c r="S33" s="143">
        <v>7</v>
      </c>
      <c r="T33" s="144"/>
      <c r="U33" s="145"/>
      <c r="V33" s="143">
        <v>8</v>
      </c>
      <c r="W33" s="144"/>
      <c r="X33" s="145"/>
      <c r="Y33" s="143">
        <v>9</v>
      </c>
      <c r="Z33" s="144"/>
      <c r="AA33" s="145"/>
      <c r="AB33" s="143">
        <v>10</v>
      </c>
      <c r="AC33" s="144"/>
      <c r="AD33" s="145"/>
      <c r="AE33" s="143">
        <v>11</v>
      </c>
      <c r="AF33" s="144"/>
      <c r="AG33" s="145"/>
      <c r="AH33" s="143">
        <v>12</v>
      </c>
      <c r="AI33" s="144"/>
      <c r="AJ33" s="145"/>
    </row>
    <row r="34" spans="1:37">
      <c r="B34" s="123"/>
      <c r="C34" s="125"/>
      <c r="D34" s="125"/>
      <c r="E34" s="125"/>
      <c r="F34" s="123"/>
      <c r="G34" s="146"/>
      <c r="H34" s="147"/>
      <c r="I34" s="148"/>
      <c r="J34" s="146"/>
      <c r="K34" s="147"/>
      <c r="L34" s="148"/>
      <c r="M34" s="146"/>
      <c r="N34" s="147"/>
      <c r="O34" s="148"/>
      <c r="P34" s="146"/>
      <c r="Q34" s="147"/>
      <c r="R34" s="148"/>
      <c r="S34" s="146"/>
      <c r="T34" s="147"/>
      <c r="U34" s="148"/>
      <c r="V34" s="146"/>
      <c r="W34" s="147"/>
      <c r="X34" s="148"/>
      <c r="Y34" s="146"/>
      <c r="Z34" s="147"/>
      <c r="AA34" s="148"/>
      <c r="AB34" s="146"/>
      <c r="AC34" s="147"/>
      <c r="AD34" s="148"/>
      <c r="AE34" s="146"/>
      <c r="AF34" s="147"/>
      <c r="AG34" s="148"/>
      <c r="AH34" s="146"/>
      <c r="AI34" s="147"/>
      <c r="AJ34" s="148"/>
    </row>
    <row r="35" spans="1:37" s="38" customFormat="1" ht="18.75" customHeight="1">
      <c r="A35"/>
      <c r="B35" s="42" t="s">
        <v>13</v>
      </c>
      <c r="C35" s="53">
        <v>27</v>
      </c>
      <c r="D35" s="53">
        <v>111</v>
      </c>
      <c r="E35" s="54">
        <f t="shared" ref="E35:E54" si="33">D35/C35</f>
        <v>4.1111111111111107</v>
      </c>
      <c r="F35" s="46"/>
      <c r="G35" s="140">
        <f ca="1">INDIRECT("'"&amp;$AO$4&amp;"'!Z"&amp;((COLUMN()-7)/3)+6&amp;"S"&amp;ROW()-32,FALSE)/MAX(INDIRECT("'"&amp;$AO$4&amp;"'!Z6S"&amp;ROW()-32&amp;":Z15S"&amp;ROW()-32,FALSE))</f>
        <v>1</v>
      </c>
      <c r="H35" s="141"/>
      <c r="I35" s="142"/>
      <c r="J35" s="140">
        <f t="shared" ref="J35:J44" ca="1" si="34">INDIRECT("'"&amp;$AO$4&amp;"'!Z"&amp;((COLUMN()-7)/3)+6&amp;"S"&amp;ROW()-32,FALSE)/MAX(INDIRECT("'"&amp;$AO$4&amp;"'!Z6S"&amp;ROW()-32&amp;":Z15S"&amp;ROW()-32,FALSE))</f>
        <v>0.94117647058823528</v>
      </c>
      <c r="K35" s="141"/>
      <c r="L35" s="142"/>
      <c r="M35" s="140">
        <f t="shared" ref="M35:M44" ca="1" si="35">INDIRECT("'"&amp;$AO$4&amp;"'!Z"&amp;((COLUMN()-7)/3)+6&amp;"S"&amp;ROW()-32,FALSE)/MAX(INDIRECT("'"&amp;$AO$4&amp;"'!Z6S"&amp;ROW()-32&amp;":Z15S"&amp;ROW()-32,FALSE))</f>
        <v>1</v>
      </c>
      <c r="N35" s="141"/>
      <c r="O35" s="142"/>
      <c r="P35" s="140">
        <f t="shared" ref="P35:P44" ca="1" si="36">INDIRECT("'"&amp;$AO$4&amp;"'!Z"&amp;((COLUMN()-7)/3)+6&amp;"S"&amp;ROW()-32,FALSE)/MAX(INDIRECT("'"&amp;$AO$4&amp;"'!Z6S"&amp;ROW()-32&amp;":Z15S"&amp;ROW()-32,FALSE))</f>
        <v>1</v>
      </c>
      <c r="Q35" s="141"/>
      <c r="R35" s="142"/>
      <c r="S35" s="140">
        <f t="shared" ref="S35:S44" ca="1" si="37">INDIRECT("'"&amp;$AO$4&amp;"'!Z"&amp;((COLUMN()-7)/3)+6&amp;"S"&amp;ROW()-32,FALSE)/MAX(INDIRECT("'"&amp;$AO$4&amp;"'!Z6S"&amp;ROW()-32&amp;":Z15S"&amp;ROW()-32,FALSE))</f>
        <v>1</v>
      </c>
      <c r="T35" s="141"/>
      <c r="U35" s="142"/>
      <c r="V35" s="140">
        <f t="shared" ref="V35:V44" ca="1" si="38">INDIRECT("'"&amp;$AO$4&amp;"'!Z"&amp;((COLUMN()-7)/3)+6&amp;"S"&amp;ROW()-32,FALSE)/MAX(INDIRECT("'"&amp;$AO$4&amp;"'!Z6S"&amp;ROW()-32&amp;":Z15S"&amp;ROW()-32,FALSE))</f>
        <v>1</v>
      </c>
      <c r="W35" s="141"/>
      <c r="X35" s="142"/>
      <c r="Y35" s="140">
        <f t="shared" ref="Y35:Y44" ca="1" si="39">INDIRECT("'"&amp;$AO$4&amp;"'!Z"&amp;((COLUMN()-7)/3)+6&amp;"S"&amp;ROW()-32,FALSE)/MAX(INDIRECT("'"&amp;$AO$4&amp;"'!Z6S"&amp;ROW()-32&amp;":Z15S"&amp;ROW()-32,FALSE))</f>
        <v>1</v>
      </c>
      <c r="Z35" s="141"/>
      <c r="AA35" s="142"/>
      <c r="AB35" s="140">
        <f t="shared" ref="AB35:AB44" ca="1" si="40">INDIRECT("'"&amp;$AO$4&amp;"'!Z"&amp;((COLUMN()-7)/3)+6&amp;"S"&amp;ROW()-32,FALSE)/MAX(INDIRECT("'"&amp;$AO$4&amp;"'!Z6S"&amp;ROW()-32&amp;":Z15S"&amp;ROW()-32,FALSE))</f>
        <v>1</v>
      </c>
      <c r="AC35" s="141"/>
      <c r="AD35" s="142"/>
      <c r="AE35" s="140">
        <f t="shared" ref="AE35:AE44" ca="1" si="41">INDIRECT("'"&amp;$AO$4&amp;"'!Z"&amp;((COLUMN()-7)/3)+6&amp;"S"&amp;ROW()-32,FALSE)/MAX(INDIRECT("'"&amp;$AO$4&amp;"'!Z6S"&amp;ROW()-32&amp;":Z15S"&amp;ROW()-32,FALSE))</f>
        <v>1</v>
      </c>
      <c r="AF35" s="141"/>
      <c r="AG35" s="142"/>
      <c r="AH35" s="140">
        <f t="shared" ref="AH35:AH44" ca="1" si="42">INDIRECT("'"&amp;$AO$4&amp;"'!Z"&amp;((COLUMN()-7)/3)+6&amp;"S"&amp;ROW()-32,FALSE)/MAX(INDIRECT("'"&amp;$AO$4&amp;"'!Z6S"&amp;ROW()-32&amp;":Z15S"&amp;ROW()-32,FALSE))</f>
        <v>0.94117647058823528</v>
      </c>
      <c r="AI35" s="141"/>
      <c r="AJ35" s="142"/>
      <c r="AK35" s="85"/>
    </row>
    <row r="36" spans="1:37" s="38" customFormat="1" ht="18.75" customHeight="1">
      <c r="A36"/>
      <c r="B36" s="42" t="s">
        <v>14</v>
      </c>
      <c r="C36" s="53">
        <v>34</v>
      </c>
      <c r="D36" s="53">
        <v>78</v>
      </c>
      <c r="E36" s="54">
        <f t="shared" si="33"/>
        <v>2.2941176470588234</v>
      </c>
      <c r="F36" s="46"/>
      <c r="G36" s="140">
        <f t="shared" ref="G36:G44" ca="1" si="43">INDIRECT("'"&amp;$AO$4&amp;"'!Z"&amp;((COLUMN()-7)/3)+6&amp;"S"&amp;ROW()-32,FALSE)/MAX(INDIRECT("'"&amp;$AO$4&amp;"'!Z6S"&amp;ROW()-32&amp;":Z15S"&amp;ROW()-32,FALSE))</f>
        <v>1</v>
      </c>
      <c r="H36" s="141"/>
      <c r="I36" s="142"/>
      <c r="J36" s="140">
        <f t="shared" ca="1" si="34"/>
        <v>0.97777777777777775</v>
      </c>
      <c r="K36" s="141"/>
      <c r="L36" s="142"/>
      <c r="M36" s="140">
        <f t="shared" ca="1" si="35"/>
        <v>0.9555555555555556</v>
      </c>
      <c r="N36" s="141"/>
      <c r="O36" s="142"/>
      <c r="P36" s="140">
        <f t="shared" ca="1" si="36"/>
        <v>0.97777777777777775</v>
      </c>
      <c r="Q36" s="141"/>
      <c r="R36" s="142"/>
      <c r="S36" s="140">
        <f t="shared" ca="1" si="37"/>
        <v>0.93333333333333335</v>
      </c>
      <c r="T36" s="141"/>
      <c r="U36" s="142"/>
      <c r="V36" s="140">
        <f t="shared" ca="1" si="38"/>
        <v>0.91111111111111109</v>
      </c>
      <c r="W36" s="141"/>
      <c r="X36" s="142"/>
      <c r="Y36" s="140">
        <f t="shared" ca="1" si="39"/>
        <v>0.91111111111111109</v>
      </c>
      <c r="Z36" s="141"/>
      <c r="AA36" s="142"/>
      <c r="AB36" s="140">
        <f t="shared" ca="1" si="40"/>
        <v>0.93333333333333335</v>
      </c>
      <c r="AC36" s="141"/>
      <c r="AD36" s="142"/>
      <c r="AE36" s="140">
        <f t="shared" ca="1" si="41"/>
        <v>0.93333333333333335</v>
      </c>
      <c r="AF36" s="141"/>
      <c r="AG36" s="142"/>
      <c r="AH36" s="140">
        <f t="shared" ca="1" si="42"/>
        <v>0.8666666666666667</v>
      </c>
      <c r="AI36" s="141"/>
      <c r="AJ36" s="142"/>
      <c r="AK36" s="85"/>
    </row>
    <row r="37" spans="1:37" s="38" customFormat="1" ht="18.75" customHeight="1">
      <c r="A37"/>
      <c r="B37" s="42" t="s">
        <v>15</v>
      </c>
      <c r="C37" s="53">
        <v>49</v>
      </c>
      <c r="D37" s="53">
        <v>107</v>
      </c>
      <c r="E37" s="54">
        <f t="shared" si="33"/>
        <v>2.1836734693877551</v>
      </c>
      <c r="F37" s="46"/>
      <c r="G37" s="140">
        <f t="shared" ca="1" si="43"/>
        <v>1</v>
      </c>
      <c r="H37" s="141"/>
      <c r="I37" s="142"/>
      <c r="J37" s="140">
        <f t="shared" ca="1" si="34"/>
        <v>1</v>
      </c>
      <c r="K37" s="141"/>
      <c r="L37" s="142"/>
      <c r="M37" s="140">
        <f t="shared" ca="1" si="35"/>
        <v>1</v>
      </c>
      <c r="N37" s="141"/>
      <c r="O37" s="142"/>
      <c r="P37" s="140">
        <f t="shared" ca="1" si="36"/>
        <v>1</v>
      </c>
      <c r="Q37" s="141"/>
      <c r="R37" s="142"/>
      <c r="S37" s="140">
        <f t="shared" ca="1" si="37"/>
        <v>1</v>
      </c>
      <c r="T37" s="141"/>
      <c r="U37" s="142"/>
      <c r="V37" s="140">
        <f t="shared" ca="1" si="38"/>
        <v>1</v>
      </c>
      <c r="W37" s="141"/>
      <c r="X37" s="142"/>
      <c r="Y37" s="140">
        <f t="shared" ca="1" si="39"/>
        <v>1</v>
      </c>
      <c r="Z37" s="141"/>
      <c r="AA37" s="142"/>
      <c r="AB37" s="140">
        <f t="shared" ca="1" si="40"/>
        <v>1</v>
      </c>
      <c r="AC37" s="141"/>
      <c r="AD37" s="142"/>
      <c r="AE37" s="140">
        <f t="shared" ca="1" si="41"/>
        <v>1</v>
      </c>
      <c r="AF37" s="141"/>
      <c r="AG37" s="142"/>
      <c r="AH37" s="140">
        <f t="shared" ca="1" si="42"/>
        <v>1</v>
      </c>
      <c r="AI37" s="141"/>
      <c r="AJ37" s="142"/>
      <c r="AK37" s="85"/>
    </row>
    <row r="38" spans="1:37" s="38" customFormat="1" ht="18.75" customHeight="1">
      <c r="A38"/>
      <c r="B38" s="42" t="s">
        <v>16</v>
      </c>
      <c r="C38" s="53">
        <v>62</v>
      </c>
      <c r="D38" s="53">
        <v>159</v>
      </c>
      <c r="E38" s="54">
        <f t="shared" si="33"/>
        <v>2.564516129032258</v>
      </c>
      <c r="F38" s="46"/>
      <c r="G38" s="140">
        <f t="shared" ca="1" si="43"/>
        <v>0.95294117647058818</v>
      </c>
      <c r="H38" s="141"/>
      <c r="I38" s="142"/>
      <c r="J38" s="140">
        <f t="shared" ca="1" si="34"/>
        <v>0.96470588235294119</v>
      </c>
      <c r="K38" s="141"/>
      <c r="L38" s="142"/>
      <c r="M38" s="140">
        <f t="shared" ca="1" si="35"/>
        <v>1</v>
      </c>
      <c r="N38" s="141"/>
      <c r="O38" s="142"/>
      <c r="P38" s="140">
        <f t="shared" ca="1" si="36"/>
        <v>0.9882352941176471</v>
      </c>
      <c r="Q38" s="141"/>
      <c r="R38" s="142"/>
      <c r="S38" s="140">
        <f t="shared" ca="1" si="37"/>
        <v>0.92941176470588238</v>
      </c>
      <c r="T38" s="141"/>
      <c r="U38" s="142"/>
      <c r="V38" s="140">
        <f t="shared" ca="1" si="38"/>
        <v>0.91764705882352937</v>
      </c>
      <c r="W38" s="141"/>
      <c r="X38" s="142"/>
      <c r="Y38" s="140">
        <f t="shared" ca="1" si="39"/>
        <v>0.97647058823529409</v>
      </c>
      <c r="Z38" s="141"/>
      <c r="AA38" s="142"/>
      <c r="AB38" s="140">
        <f t="shared" ca="1" si="40"/>
        <v>0.95294117647058818</v>
      </c>
      <c r="AC38" s="141"/>
      <c r="AD38" s="142"/>
      <c r="AE38" s="140">
        <f t="shared" ca="1" si="41"/>
        <v>0.95294117647058818</v>
      </c>
      <c r="AF38" s="141"/>
      <c r="AG38" s="142"/>
      <c r="AH38" s="140">
        <f t="shared" ca="1" si="42"/>
        <v>0.90588235294117647</v>
      </c>
      <c r="AI38" s="141"/>
      <c r="AJ38" s="142"/>
      <c r="AK38" s="85"/>
    </row>
    <row r="39" spans="1:37" s="38" customFormat="1" ht="18.75" customHeight="1">
      <c r="A39"/>
      <c r="B39" s="42" t="s">
        <v>17</v>
      </c>
      <c r="C39" s="53">
        <v>86</v>
      </c>
      <c r="D39" s="53">
        <v>124</v>
      </c>
      <c r="E39" s="54">
        <f t="shared" si="33"/>
        <v>1.441860465116279</v>
      </c>
      <c r="F39" s="46"/>
      <c r="G39" s="140">
        <f t="shared" ca="1" si="43"/>
        <v>0.93846153846153846</v>
      </c>
      <c r="H39" s="141"/>
      <c r="I39" s="142"/>
      <c r="J39" s="140">
        <f t="shared" ca="1" si="34"/>
        <v>0.98461538461538467</v>
      </c>
      <c r="K39" s="141"/>
      <c r="L39" s="142"/>
      <c r="M39" s="140">
        <f t="shared" ca="1" si="35"/>
        <v>0.98461538461538467</v>
      </c>
      <c r="N39" s="141"/>
      <c r="O39" s="142"/>
      <c r="P39" s="140">
        <f t="shared" ca="1" si="36"/>
        <v>1</v>
      </c>
      <c r="Q39" s="141"/>
      <c r="R39" s="142"/>
      <c r="S39" s="140">
        <f t="shared" ca="1" si="37"/>
        <v>1</v>
      </c>
      <c r="T39" s="141"/>
      <c r="U39" s="142"/>
      <c r="V39" s="140">
        <f t="shared" ca="1" si="38"/>
        <v>1</v>
      </c>
      <c r="W39" s="141"/>
      <c r="X39" s="142"/>
      <c r="Y39" s="140">
        <f t="shared" ca="1" si="39"/>
        <v>1</v>
      </c>
      <c r="Z39" s="141"/>
      <c r="AA39" s="142"/>
      <c r="AB39" s="140">
        <f t="shared" ca="1" si="40"/>
        <v>1</v>
      </c>
      <c r="AC39" s="141"/>
      <c r="AD39" s="142"/>
      <c r="AE39" s="140">
        <f t="shared" ca="1" si="41"/>
        <v>1</v>
      </c>
      <c r="AF39" s="141"/>
      <c r="AG39" s="142"/>
      <c r="AH39" s="140">
        <f t="shared" ca="1" si="42"/>
        <v>1</v>
      </c>
      <c r="AI39" s="141"/>
      <c r="AJ39" s="142"/>
      <c r="AK39" s="85"/>
    </row>
    <row r="40" spans="1:37" s="38" customFormat="1" ht="18.75" customHeight="1">
      <c r="A40"/>
      <c r="B40" s="42" t="s">
        <v>18</v>
      </c>
      <c r="C40" s="53">
        <v>112</v>
      </c>
      <c r="D40" s="53">
        <v>425</v>
      </c>
      <c r="E40" s="54">
        <f t="shared" si="33"/>
        <v>3.7946428571428572</v>
      </c>
      <c r="F40" s="46"/>
      <c r="G40" s="140">
        <f t="shared" ca="1" si="43"/>
        <v>0.96028880866425992</v>
      </c>
      <c r="H40" s="141"/>
      <c r="I40" s="142"/>
      <c r="J40" s="140">
        <f t="shared" ca="1" si="34"/>
        <v>1</v>
      </c>
      <c r="K40" s="141"/>
      <c r="L40" s="142"/>
      <c r="M40" s="140">
        <f t="shared" ca="1" si="35"/>
        <v>0.98916967509025266</v>
      </c>
      <c r="N40" s="141"/>
      <c r="O40" s="142"/>
      <c r="P40" s="140">
        <f t="shared" ca="1" si="36"/>
        <v>1</v>
      </c>
      <c r="Q40" s="141"/>
      <c r="R40" s="142"/>
      <c r="S40" s="140">
        <f t="shared" ca="1" si="37"/>
        <v>0.98555956678700363</v>
      </c>
      <c r="T40" s="141"/>
      <c r="U40" s="142"/>
      <c r="V40" s="140">
        <f t="shared" ca="1" si="38"/>
        <v>0.97833935018050544</v>
      </c>
      <c r="W40" s="141"/>
      <c r="X40" s="142"/>
      <c r="Y40" s="140">
        <f t="shared" ca="1" si="39"/>
        <v>0.98916967509025266</v>
      </c>
      <c r="Z40" s="141"/>
      <c r="AA40" s="142"/>
      <c r="AB40" s="140">
        <f t="shared" ca="1" si="40"/>
        <v>0.98194945848375448</v>
      </c>
      <c r="AC40" s="141"/>
      <c r="AD40" s="142"/>
      <c r="AE40" s="140">
        <f t="shared" ca="1" si="41"/>
        <v>0.96750902527075811</v>
      </c>
      <c r="AF40" s="141"/>
      <c r="AG40" s="142"/>
      <c r="AH40" s="140">
        <f t="shared" ca="1" si="42"/>
        <v>0.96389891696750907</v>
      </c>
      <c r="AI40" s="141"/>
      <c r="AJ40" s="142"/>
      <c r="AK40" s="85"/>
    </row>
    <row r="41" spans="1:37" s="38" customFormat="1" ht="18.75" customHeight="1">
      <c r="A41"/>
      <c r="B41" s="42" t="s">
        <v>19</v>
      </c>
      <c r="C41" s="53">
        <v>198</v>
      </c>
      <c r="D41" s="53">
        <v>2742</v>
      </c>
      <c r="E41" s="54">
        <f t="shared" si="33"/>
        <v>13.848484848484848</v>
      </c>
      <c r="F41" s="46"/>
      <c r="G41" s="140">
        <f t="shared" ca="1" si="43"/>
        <v>1</v>
      </c>
      <c r="H41" s="141"/>
      <c r="I41" s="142"/>
      <c r="J41" s="140">
        <f t="shared" ca="1" si="34"/>
        <v>0.9814540059347181</v>
      </c>
      <c r="K41" s="141"/>
      <c r="L41" s="142"/>
      <c r="M41" s="140">
        <f t="shared" ca="1" si="35"/>
        <v>0.96958456973293772</v>
      </c>
      <c r="N41" s="141"/>
      <c r="O41" s="142"/>
      <c r="P41" s="140">
        <f t="shared" ca="1" si="36"/>
        <v>0.97106824925816027</v>
      </c>
      <c r="Q41" s="141"/>
      <c r="R41" s="142"/>
      <c r="S41" s="140">
        <f t="shared" ca="1" si="37"/>
        <v>0.96068249258160232</v>
      </c>
      <c r="T41" s="141"/>
      <c r="U41" s="142"/>
      <c r="V41" s="140">
        <f t="shared" ca="1" si="38"/>
        <v>0.9629080118694362</v>
      </c>
      <c r="W41" s="141"/>
      <c r="X41" s="142"/>
      <c r="Y41" s="140">
        <f t="shared" ca="1" si="39"/>
        <v>0.9629080118694362</v>
      </c>
      <c r="Z41" s="141"/>
      <c r="AA41" s="142"/>
      <c r="AB41" s="140">
        <f t="shared" ca="1" si="40"/>
        <v>0.97477744807121658</v>
      </c>
      <c r="AC41" s="141"/>
      <c r="AD41" s="142"/>
      <c r="AE41" s="140">
        <f t="shared" ca="1" si="41"/>
        <v>0.96735905044510384</v>
      </c>
      <c r="AF41" s="141"/>
      <c r="AG41" s="142"/>
      <c r="AH41" s="140">
        <f t="shared" ca="1" si="42"/>
        <v>0.95252225519287836</v>
      </c>
      <c r="AI41" s="141"/>
      <c r="AJ41" s="142"/>
      <c r="AK41" s="85"/>
    </row>
    <row r="42" spans="1:37" s="38" customFormat="1" ht="18.75" customHeight="1">
      <c r="A42"/>
      <c r="B42" s="42" t="s">
        <v>20</v>
      </c>
      <c r="C42" s="53">
        <v>332</v>
      </c>
      <c r="D42" s="53">
        <v>2126</v>
      </c>
      <c r="E42" s="54">
        <f t="shared" si="33"/>
        <v>6.403614457831325</v>
      </c>
      <c r="F42" s="46"/>
      <c r="G42" s="140">
        <f t="shared" ca="1" si="43"/>
        <v>1</v>
      </c>
      <c r="H42" s="141"/>
      <c r="I42" s="142"/>
      <c r="J42" s="140">
        <f t="shared" ca="1" si="34"/>
        <v>0.9868312757201646</v>
      </c>
      <c r="K42" s="141"/>
      <c r="L42" s="142"/>
      <c r="M42" s="140">
        <f t="shared" ca="1" si="35"/>
        <v>0.968724279835391</v>
      </c>
      <c r="N42" s="141"/>
      <c r="O42" s="142"/>
      <c r="P42" s="140">
        <f t="shared" ca="1" si="36"/>
        <v>0.98600823045267494</v>
      </c>
      <c r="Q42" s="141"/>
      <c r="R42" s="142"/>
      <c r="S42" s="140">
        <f t="shared" ca="1" si="37"/>
        <v>0.97695473251028808</v>
      </c>
      <c r="T42" s="141"/>
      <c r="U42" s="142"/>
      <c r="V42" s="140">
        <f t="shared" ca="1" si="38"/>
        <v>0.98765432098765427</v>
      </c>
      <c r="W42" s="141"/>
      <c r="X42" s="142"/>
      <c r="Y42" s="140">
        <f t="shared" ca="1" si="39"/>
        <v>0.99341563786008236</v>
      </c>
      <c r="Z42" s="141"/>
      <c r="AA42" s="142"/>
      <c r="AB42" s="140">
        <f t="shared" ca="1" si="40"/>
        <v>0.98353909465020573</v>
      </c>
      <c r="AC42" s="141"/>
      <c r="AD42" s="142"/>
      <c r="AE42" s="140">
        <f t="shared" ca="1" si="41"/>
        <v>0.97530864197530864</v>
      </c>
      <c r="AF42" s="141"/>
      <c r="AG42" s="142"/>
      <c r="AH42" s="140">
        <f t="shared" ca="1" si="42"/>
        <v>0.98518518518518516</v>
      </c>
      <c r="AI42" s="141"/>
      <c r="AJ42" s="142"/>
      <c r="AK42" s="85"/>
    </row>
    <row r="43" spans="1:37" s="38" customFormat="1" ht="18.75" customHeight="1">
      <c r="A43"/>
      <c r="B43" s="42" t="s">
        <v>21</v>
      </c>
      <c r="C43" s="53">
        <v>379</v>
      </c>
      <c r="D43" s="53">
        <v>914</v>
      </c>
      <c r="E43" s="54">
        <f t="shared" si="33"/>
        <v>2.4116094986807388</v>
      </c>
      <c r="F43" s="46"/>
      <c r="G43" s="140">
        <f t="shared" ca="1" si="43"/>
        <v>0.99476439790575921</v>
      </c>
      <c r="H43" s="141"/>
      <c r="I43" s="142"/>
      <c r="J43" s="140">
        <f t="shared" ca="1" si="34"/>
        <v>1</v>
      </c>
      <c r="K43" s="141"/>
      <c r="L43" s="142"/>
      <c r="M43" s="140">
        <f t="shared" ca="1" si="35"/>
        <v>0.99476439790575921</v>
      </c>
      <c r="N43" s="141"/>
      <c r="O43" s="142"/>
      <c r="P43" s="140">
        <f t="shared" ca="1" si="36"/>
        <v>0.98167539267015702</v>
      </c>
      <c r="Q43" s="141"/>
      <c r="R43" s="142"/>
      <c r="S43" s="140">
        <f t="shared" ca="1" si="37"/>
        <v>0.98429319371727753</v>
      </c>
      <c r="T43" s="141"/>
      <c r="U43" s="142"/>
      <c r="V43" s="140">
        <f t="shared" ca="1" si="38"/>
        <v>0.98691099476439792</v>
      </c>
      <c r="W43" s="141"/>
      <c r="X43" s="142"/>
      <c r="Y43" s="140">
        <f t="shared" ca="1" si="39"/>
        <v>0.98429319371727753</v>
      </c>
      <c r="Z43" s="141"/>
      <c r="AA43" s="142"/>
      <c r="AB43" s="140">
        <f t="shared" ca="1" si="40"/>
        <v>0.98691099476439792</v>
      </c>
      <c r="AC43" s="141"/>
      <c r="AD43" s="142"/>
      <c r="AE43" s="140">
        <f t="shared" ca="1" si="41"/>
        <v>0.97643979057591623</v>
      </c>
      <c r="AF43" s="141"/>
      <c r="AG43" s="142"/>
      <c r="AH43" s="140">
        <f t="shared" ca="1" si="42"/>
        <v>0.97905759162303663</v>
      </c>
      <c r="AI43" s="141"/>
      <c r="AJ43" s="142"/>
      <c r="AK43" s="85"/>
    </row>
    <row r="44" spans="1:37" s="38" customFormat="1" ht="18.75" customHeight="1">
      <c r="A44"/>
      <c r="B44" s="42" t="s">
        <v>22</v>
      </c>
      <c r="C44" s="53">
        <v>453</v>
      </c>
      <c r="D44" s="53">
        <v>2025</v>
      </c>
      <c r="E44" s="54">
        <f t="shared" si="33"/>
        <v>4.4701986754966887</v>
      </c>
      <c r="F44" s="46"/>
      <c r="G44" s="140">
        <f t="shared" ca="1" si="43"/>
        <v>0.91839762611275966</v>
      </c>
      <c r="H44" s="141"/>
      <c r="I44" s="142"/>
      <c r="J44" s="140">
        <f t="shared" ca="1" si="34"/>
        <v>0.94213649851632042</v>
      </c>
      <c r="K44" s="141"/>
      <c r="L44" s="142"/>
      <c r="M44" s="140">
        <f t="shared" ca="1" si="35"/>
        <v>0.95178041543026703</v>
      </c>
      <c r="N44" s="141"/>
      <c r="O44" s="142"/>
      <c r="P44" s="140">
        <f t="shared" ca="1" si="36"/>
        <v>0.97106824925816027</v>
      </c>
      <c r="Q44" s="141"/>
      <c r="R44" s="142"/>
      <c r="S44" s="140">
        <f t="shared" ca="1" si="37"/>
        <v>0.98664688427299707</v>
      </c>
      <c r="T44" s="141"/>
      <c r="U44" s="142"/>
      <c r="V44" s="140">
        <f t="shared" ca="1" si="38"/>
        <v>0.97922848664688422</v>
      </c>
      <c r="W44" s="141"/>
      <c r="X44" s="142"/>
      <c r="Y44" s="140">
        <f t="shared" ca="1" si="39"/>
        <v>1</v>
      </c>
      <c r="Z44" s="141"/>
      <c r="AA44" s="142"/>
      <c r="AB44" s="140">
        <f t="shared" ca="1" si="40"/>
        <v>0.99183976261127593</v>
      </c>
      <c r="AC44" s="141"/>
      <c r="AD44" s="142"/>
      <c r="AE44" s="140">
        <f t="shared" ca="1" si="41"/>
        <v>0.99332344213649848</v>
      </c>
      <c r="AF44" s="141"/>
      <c r="AG44" s="142"/>
      <c r="AH44" s="140">
        <f t="shared" ca="1" si="42"/>
        <v>0.99258160237388726</v>
      </c>
      <c r="AI44" s="141"/>
      <c r="AJ44" s="142"/>
      <c r="AK44" s="85"/>
    </row>
    <row r="45" spans="1:37" s="38" customFormat="1" ht="18.75" customHeight="1">
      <c r="A45"/>
      <c r="B45" s="42" t="s">
        <v>23</v>
      </c>
      <c r="C45" s="53">
        <v>516</v>
      </c>
      <c r="D45" s="53">
        <v>1188</v>
      </c>
      <c r="E45" s="54">
        <f t="shared" si="33"/>
        <v>2.3023255813953489</v>
      </c>
      <c r="F45" s="46"/>
      <c r="G45" s="140">
        <f ca="1">INDIRECT("'"&amp;$AO$4&amp;"'!Z"&amp;((COLUMN()-7)/3)+6&amp;"S"&amp;ROW()-31,FALSE)/MAX(INDIRECT("'"&amp;$AO$4&amp;"'!Z6S"&amp;ROW()-31&amp;":Z15S"&amp;ROW()-31,FALSE))</f>
        <v>0.97014925373134331</v>
      </c>
      <c r="H45" s="141"/>
      <c r="I45" s="142"/>
      <c r="J45" s="140">
        <f t="shared" ref="J45:J54" ca="1" si="44">INDIRECT("'"&amp;$AO$4&amp;"'!Z"&amp;((COLUMN()-7)/3)+6&amp;"S"&amp;ROW()-31,FALSE)/MAX(INDIRECT("'"&amp;$AO$4&amp;"'!Z6S"&amp;ROW()-31&amp;":Z15S"&amp;ROW()-31,FALSE))</f>
        <v>0.98933901918976541</v>
      </c>
      <c r="K45" s="141"/>
      <c r="L45" s="142"/>
      <c r="M45" s="140">
        <f t="shared" ref="M45:M54" ca="1" si="45">INDIRECT("'"&amp;$AO$4&amp;"'!Z"&amp;((COLUMN()-7)/3)+6&amp;"S"&amp;ROW()-31,FALSE)/MAX(INDIRECT("'"&amp;$AO$4&amp;"'!Z6S"&amp;ROW()-31&amp;":Z15S"&amp;ROW()-31,FALSE))</f>
        <v>1</v>
      </c>
      <c r="N45" s="141"/>
      <c r="O45" s="142"/>
      <c r="P45" s="140">
        <f t="shared" ref="P45:P54" ca="1" si="46">INDIRECT("'"&amp;$AO$4&amp;"'!Z"&amp;((COLUMN()-7)/3)+6&amp;"S"&amp;ROW()-31,FALSE)/MAX(INDIRECT("'"&amp;$AO$4&amp;"'!Z6S"&amp;ROW()-31&amp;":Z15S"&amp;ROW()-31,FALSE))</f>
        <v>0.99786780383795304</v>
      </c>
      <c r="Q45" s="141"/>
      <c r="R45" s="142"/>
      <c r="S45" s="140">
        <f t="shared" ref="S45:S54" ca="1" si="47">INDIRECT("'"&amp;$AO$4&amp;"'!Z"&amp;((COLUMN()-7)/3)+6&amp;"S"&amp;ROW()-31,FALSE)/MAX(INDIRECT("'"&amp;$AO$4&amp;"'!Z6S"&amp;ROW()-31&amp;":Z15S"&amp;ROW()-31,FALSE))</f>
        <v>0.99786780383795304</v>
      </c>
      <c r="T45" s="141"/>
      <c r="U45" s="142"/>
      <c r="V45" s="140">
        <f t="shared" ref="V45:V54" ca="1" si="48">INDIRECT("'"&amp;$AO$4&amp;"'!Z"&amp;((COLUMN()-7)/3)+6&amp;"S"&amp;ROW()-31,FALSE)/MAX(INDIRECT("'"&amp;$AO$4&amp;"'!Z6S"&amp;ROW()-31&amp;":Z15S"&amp;ROW()-31,FALSE))</f>
        <v>1</v>
      </c>
      <c r="W45" s="141"/>
      <c r="X45" s="142"/>
      <c r="Y45" s="140">
        <f t="shared" ref="Y45:Y54" ca="1" si="49">INDIRECT("'"&amp;$AO$4&amp;"'!Z"&amp;((COLUMN()-7)/3)+6&amp;"S"&amp;ROW()-31,FALSE)/MAX(INDIRECT("'"&amp;$AO$4&amp;"'!Z6S"&amp;ROW()-31&amp;":Z15S"&amp;ROW()-31,FALSE))</f>
        <v>0.99360341151385922</v>
      </c>
      <c r="Z45" s="141"/>
      <c r="AA45" s="142"/>
      <c r="AB45" s="140">
        <f t="shared" ref="AB45:AB54" ca="1" si="50">INDIRECT("'"&amp;$AO$4&amp;"'!Z"&amp;((COLUMN()-7)/3)+6&amp;"S"&amp;ROW()-31,FALSE)/MAX(INDIRECT("'"&amp;$AO$4&amp;"'!Z6S"&amp;ROW()-31&amp;":Z15S"&amp;ROW()-31,FALSE))</f>
        <v>0.99147121535181237</v>
      </c>
      <c r="AC45" s="141"/>
      <c r="AD45" s="142"/>
      <c r="AE45" s="140">
        <f t="shared" ref="AE45:AE54" ca="1" si="51">INDIRECT("'"&amp;$AO$4&amp;"'!Z"&amp;((COLUMN()-7)/3)+6&amp;"S"&amp;ROW()-31,FALSE)/MAX(INDIRECT("'"&amp;$AO$4&amp;"'!Z6S"&amp;ROW()-31&amp;":Z15S"&amp;ROW()-31,FALSE))</f>
        <v>0.98933901918976541</v>
      </c>
      <c r="AF45" s="141"/>
      <c r="AG45" s="142"/>
      <c r="AH45" s="140">
        <f t="shared" ref="AH45:AH54" ca="1" si="52">INDIRECT("'"&amp;$AO$4&amp;"'!Z"&amp;((COLUMN()-7)/3)+6&amp;"S"&amp;ROW()-31,FALSE)/MAX(INDIRECT("'"&amp;$AO$4&amp;"'!Z6S"&amp;ROW()-31&amp;":Z15S"&amp;ROW()-31,FALSE))</f>
        <v>0.99147121535181237</v>
      </c>
      <c r="AI45" s="141"/>
      <c r="AJ45" s="142"/>
      <c r="AK45" s="85"/>
    </row>
    <row r="46" spans="1:37" s="38" customFormat="1" ht="18.75" customHeight="1">
      <c r="A46"/>
      <c r="B46" s="42" t="s">
        <v>24</v>
      </c>
      <c r="C46" s="53">
        <v>889</v>
      </c>
      <c r="D46" s="53">
        <v>2914</v>
      </c>
      <c r="E46" s="54">
        <f t="shared" si="33"/>
        <v>3.2778402699662541</v>
      </c>
      <c r="F46" s="46"/>
      <c r="G46" s="140">
        <f t="shared" ref="G46:G54" ca="1" si="53">INDIRECT("'"&amp;$AO$4&amp;"'!Z"&amp;((COLUMN()-7)/3)+6&amp;"S"&amp;ROW()-31,FALSE)/MAX(INDIRECT("'"&amp;$AO$4&amp;"'!Z6S"&amp;ROW()-31&amp;":Z15S"&amp;ROW()-31,FALSE))</f>
        <v>0.93904856293359762</v>
      </c>
      <c r="H46" s="141"/>
      <c r="I46" s="142"/>
      <c r="J46" s="140">
        <f t="shared" ca="1" si="44"/>
        <v>0.95837462834489595</v>
      </c>
      <c r="K46" s="141"/>
      <c r="L46" s="142"/>
      <c r="M46" s="140">
        <f t="shared" ca="1" si="45"/>
        <v>0.97621407333994048</v>
      </c>
      <c r="N46" s="141"/>
      <c r="O46" s="142"/>
      <c r="P46" s="140">
        <f t="shared" ca="1" si="46"/>
        <v>0.98562933597621405</v>
      </c>
      <c r="Q46" s="141"/>
      <c r="R46" s="142"/>
      <c r="S46" s="140">
        <f t="shared" ca="1" si="47"/>
        <v>0.98315163528245786</v>
      </c>
      <c r="T46" s="141"/>
      <c r="U46" s="142"/>
      <c r="V46" s="140">
        <f t="shared" ca="1" si="48"/>
        <v>0.99504459861248762</v>
      </c>
      <c r="W46" s="141"/>
      <c r="X46" s="142"/>
      <c r="Y46" s="140">
        <f t="shared" ca="1" si="49"/>
        <v>0.98761149653121905</v>
      </c>
      <c r="Z46" s="141"/>
      <c r="AA46" s="142"/>
      <c r="AB46" s="140">
        <f t="shared" ca="1" si="50"/>
        <v>0.99554013875123881</v>
      </c>
      <c r="AC46" s="141"/>
      <c r="AD46" s="142"/>
      <c r="AE46" s="140">
        <f t="shared" ca="1" si="51"/>
        <v>1</v>
      </c>
      <c r="AF46" s="141"/>
      <c r="AG46" s="142"/>
      <c r="AH46" s="140">
        <f t="shared" ca="1" si="52"/>
        <v>0.9990089197224975</v>
      </c>
      <c r="AI46" s="141"/>
      <c r="AJ46" s="142"/>
      <c r="AK46" s="85"/>
    </row>
    <row r="47" spans="1:37" s="38" customFormat="1" ht="18.75" customHeight="1">
      <c r="A47"/>
      <c r="B47" s="42" t="s">
        <v>25</v>
      </c>
      <c r="C47" s="53">
        <v>1133</v>
      </c>
      <c r="D47" s="53">
        <v>5451</v>
      </c>
      <c r="E47" s="54">
        <f t="shared" si="33"/>
        <v>4.8111209179170347</v>
      </c>
      <c r="F47" s="46"/>
      <c r="G47" s="140">
        <f t="shared" ca="1" si="53"/>
        <v>0.96208791208791211</v>
      </c>
      <c r="H47" s="141"/>
      <c r="I47" s="142"/>
      <c r="J47" s="140">
        <f t="shared" ca="1" si="44"/>
        <v>0.9821428571428571</v>
      </c>
      <c r="K47" s="141"/>
      <c r="L47" s="142"/>
      <c r="M47" s="140">
        <f t="shared" ca="1" si="45"/>
        <v>0.98818681318681323</v>
      </c>
      <c r="N47" s="141"/>
      <c r="O47" s="142"/>
      <c r="P47" s="140">
        <f t="shared" ca="1" si="46"/>
        <v>0.99175824175824179</v>
      </c>
      <c r="Q47" s="141"/>
      <c r="R47" s="142"/>
      <c r="S47" s="140">
        <f t="shared" ca="1" si="47"/>
        <v>1</v>
      </c>
      <c r="T47" s="141"/>
      <c r="U47" s="142"/>
      <c r="V47" s="140">
        <f t="shared" ca="1" si="48"/>
        <v>0.99862637362637363</v>
      </c>
      <c r="W47" s="141"/>
      <c r="X47" s="142"/>
      <c r="Y47" s="140">
        <f t="shared" ca="1" si="49"/>
        <v>1</v>
      </c>
      <c r="Z47" s="141"/>
      <c r="AA47" s="142"/>
      <c r="AB47" s="140">
        <f t="shared" ca="1" si="50"/>
        <v>0.99972527472527473</v>
      </c>
      <c r="AC47" s="141"/>
      <c r="AD47" s="142"/>
      <c r="AE47" s="140">
        <f t="shared" ca="1" si="51"/>
        <v>0.99807692307692308</v>
      </c>
      <c r="AF47" s="141"/>
      <c r="AG47" s="142"/>
      <c r="AH47" s="140">
        <f t="shared" ca="1" si="52"/>
        <v>0.99532967032967035</v>
      </c>
      <c r="AI47" s="141"/>
      <c r="AJ47" s="142"/>
      <c r="AK47" s="85"/>
    </row>
    <row r="48" spans="1:37" s="38" customFormat="1" ht="18.75" customHeight="1">
      <c r="A48"/>
      <c r="B48" s="42" t="s">
        <v>26</v>
      </c>
      <c r="C48" s="53">
        <v>1174</v>
      </c>
      <c r="D48" s="53">
        <v>1417</v>
      </c>
      <c r="E48" s="54">
        <f t="shared" si="33"/>
        <v>1.206984667802385</v>
      </c>
      <c r="F48" s="46"/>
      <c r="G48" s="140">
        <f t="shared" ca="1" si="53"/>
        <v>0.9716129032258064</v>
      </c>
      <c r="H48" s="141"/>
      <c r="I48" s="142"/>
      <c r="J48" s="140">
        <f t="shared" ca="1" si="44"/>
        <v>0.97677419354838713</v>
      </c>
      <c r="K48" s="141"/>
      <c r="L48" s="142"/>
      <c r="M48" s="140">
        <f t="shared" ca="1" si="45"/>
        <v>0.98580645161290326</v>
      </c>
      <c r="N48" s="141"/>
      <c r="O48" s="142"/>
      <c r="P48" s="140">
        <f t="shared" ca="1" si="46"/>
        <v>0.98967741935483866</v>
      </c>
      <c r="Q48" s="141"/>
      <c r="R48" s="142"/>
      <c r="S48" s="140">
        <f t="shared" ca="1" si="47"/>
        <v>0.99096774193548387</v>
      </c>
      <c r="T48" s="141"/>
      <c r="U48" s="142"/>
      <c r="V48" s="140">
        <f t="shared" ca="1" si="48"/>
        <v>0.99225806451612908</v>
      </c>
      <c r="W48" s="141"/>
      <c r="X48" s="142"/>
      <c r="Y48" s="140">
        <f t="shared" ca="1" si="49"/>
        <v>0.99354838709677418</v>
      </c>
      <c r="Z48" s="141"/>
      <c r="AA48" s="142"/>
      <c r="AB48" s="140">
        <f t="shared" ca="1" si="50"/>
        <v>0.99741935483870969</v>
      </c>
      <c r="AC48" s="141"/>
      <c r="AD48" s="142"/>
      <c r="AE48" s="140">
        <f t="shared" ca="1" si="51"/>
        <v>0.99612903225806448</v>
      </c>
      <c r="AF48" s="141"/>
      <c r="AG48" s="142"/>
      <c r="AH48" s="140">
        <f t="shared" ca="1" si="52"/>
        <v>1</v>
      </c>
      <c r="AI48" s="141"/>
      <c r="AJ48" s="142"/>
      <c r="AK48" s="85"/>
    </row>
    <row r="49" spans="1:37" s="38" customFormat="1" ht="18.75" customHeight="1">
      <c r="A49"/>
      <c r="B49" s="42" t="s">
        <v>27</v>
      </c>
      <c r="C49" s="53">
        <v>1458</v>
      </c>
      <c r="D49" s="53">
        <v>1947</v>
      </c>
      <c r="E49" s="54">
        <f t="shared" si="33"/>
        <v>1.3353909465020577</v>
      </c>
      <c r="F49" s="46"/>
      <c r="G49" s="140">
        <f t="shared" ca="1" si="53"/>
        <v>0.90791476407914762</v>
      </c>
      <c r="H49" s="141"/>
      <c r="I49" s="142"/>
      <c r="J49" s="140">
        <f t="shared" ca="1" si="44"/>
        <v>0.94368340943683404</v>
      </c>
      <c r="K49" s="141"/>
      <c r="L49" s="142"/>
      <c r="M49" s="140">
        <f t="shared" ca="1" si="45"/>
        <v>0.95966514459665142</v>
      </c>
      <c r="N49" s="141"/>
      <c r="O49" s="142"/>
      <c r="P49" s="140">
        <f t="shared" ca="1" si="46"/>
        <v>0.97108066971080664</v>
      </c>
      <c r="Q49" s="141"/>
      <c r="R49" s="142"/>
      <c r="S49" s="140">
        <f t="shared" ca="1" si="47"/>
        <v>0.98401826484018262</v>
      </c>
      <c r="T49" s="141"/>
      <c r="U49" s="142"/>
      <c r="V49" s="140">
        <f t="shared" ca="1" si="48"/>
        <v>0.98554033485540338</v>
      </c>
      <c r="W49" s="141"/>
      <c r="X49" s="142"/>
      <c r="Y49" s="140">
        <f t="shared" ca="1" si="49"/>
        <v>0.9878234398782344</v>
      </c>
      <c r="Z49" s="141"/>
      <c r="AA49" s="142"/>
      <c r="AB49" s="140">
        <f t="shared" ca="1" si="50"/>
        <v>0.99467275494672758</v>
      </c>
      <c r="AC49" s="141"/>
      <c r="AD49" s="142"/>
      <c r="AE49" s="140">
        <f t="shared" ca="1" si="51"/>
        <v>0.99847792998477924</v>
      </c>
      <c r="AF49" s="141"/>
      <c r="AG49" s="142"/>
      <c r="AH49" s="140">
        <f t="shared" ca="1" si="52"/>
        <v>1</v>
      </c>
      <c r="AI49" s="141"/>
      <c r="AJ49" s="142"/>
      <c r="AK49" s="85"/>
    </row>
    <row r="50" spans="1:37" s="38" customFormat="1" ht="18.75" customHeight="1">
      <c r="A50"/>
      <c r="B50" s="42" t="s">
        <v>28</v>
      </c>
      <c r="C50" s="53">
        <v>1882</v>
      </c>
      <c r="D50" s="53">
        <v>1740</v>
      </c>
      <c r="E50" s="54">
        <f t="shared" si="33"/>
        <v>0.924548352816153</v>
      </c>
      <c r="F50" s="46"/>
      <c r="G50" s="140">
        <f t="shared" ca="1" si="53"/>
        <v>0.87809036658141515</v>
      </c>
      <c r="H50" s="141"/>
      <c r="I50" s="142"/>
      <c r="J50" s="140">
        <f t="shared" ca="1" si="44"/>
        <v>0.91474850809889174</v>
      </c>
      <c r="K50" s="141"/>
      <c r="L50" s="142"/>
      <c r="M50" s="140">
        <f t="shared" ca="1" si="45"/>
        <v>0.94288150042625751</v>
      </c>
      <c r="N50" s="141"/>
      <c r="O50" s="142"/>
      <c r="P50" s="140">
        <f t="shared" ca="1" si="46"/>
        <v>0.96334185848252341</v>
      </c>
      <c r="Q50" s="141"/>
      <c r="R50" s="142"/>
      <c r="S50" s="140">
        <f t="shared" ca="1" si="47"/>
        <v>0.97783461210571188</v>
      </c>
      <c r="T50" s="141"/>
      <c r="U50" s="142"/>
      <c r="V50" s="140">
        <f t="shared" ca="1" si="48"/>
        <v>0.98209718670076729</v>
      </c>
      <c r="W50" s="141"/>
      <c r="X50" s="142"/>
      <c r="Y50" s="140">
        <f t="shared" ca="1" si="49"/>
        <v>0.98550724637681164</v>
      </c>
      <c r="Z50" s="141"/>
      <c r="AA50" s="142"/>
      <c r="AB50" s="140">
        <f t="shared" ca="1" si="50"/>
        <v>0.99232736572890023</v>
      </c>
      <c r="AC50" s="141"/>
      <c r="AD50" s="142"/>
      <c r="AE50" s="140">
        <f t="shared" ca="1" si="51"/>
        <v>0.99573742540494459</v>
      </c>
      <c r="AF50" s="141"/>
      <c r="AG50" s="142"/>
      <c r="AH50" s="140">
        <f t="shared" ca="1" si="52"/>
        <v>1</v>
      </c>
      <c r="AI50" s="141"/>
      <c r="AJ50" s="142"/>
      <c r="AK50" s="85"/>
    </row>
    <row r="51" spans="1:37" s="38" customFormat="1" ht="18.75" customHeight="1">
      <c r="A51"/>
      <c r="B51" s="42" t="s">
        <v>29</v>
      </c>
      <c r="C51" s="53">
        <v>2426</v>
      </c>
      <c r="D51" s="53">
        <v>16630</v>
      </c>
      <c r="E51" s="54">
        <f t="shared" si="33"/>
        <v>6.8549051937345427</v>
      </c>
      <c r="F51" s="46"/>
      <c r="G51" s="140">
        <f t="shared" ca="1" si="53"/>
        <v>0.95069518716577539</v>
      </c>
      <c r="H51" s="141"/>
      <c r="I51" s="142"/>
      <c r="J51" s="140">
        <f t="shared" ca="1" si="44"/>
        <v>0.96598930481283418</v>
      </c>
      <c r="K51" s="141"/>
      <c r="L51" s="142"/>
      <c r="M51" s="140">
        <f t="shared" ca="1" si="45"/>
        <v>0.97732620320855612</v>
      </c>
      <c r="N51" s="141"/>
      <c r="O51" s="142"/>
      <c r="P51" s="140">
        <f t="shared" ca="1" si="46"/>
        <v>0.9853475935828877</v>
      </c>
      <c r="Q51" s="141"/>
      <c r="R51" s="142"/>
      <c r="S51" s="140">
        <f t="shared" ca="1" si="47"/>
        <v>0.99037433155080212</v>
      </c>
      <c r="T51" s="141"/>
      <c r="U51" s="142"/>
      <c r="V51" s="140">
        <f t="shared" ca="1" si="48"/>
        <v>0.99229946524064172</v>
      </c>
      <c r="W51" s="141"/>
      <c r="X51" s="142"/>
      <c r="Y51" s="140">
        <f t="shared" ca="1" si="49"/>
        <v>0.99454545454545451</v>
      </c>
      <c r="Z51" s="141"/>
      <c r="AA51" s="142"/>
      <c r="AB51" s="140">
        <f t="shared" ca="1" si="50"/>
        <v>0.9990374331550802</v>
      </c>
      <c r="AC51" s="141"/>
      <c r="AD51" s="142"/>
      <c r="AE51" s="140">
        <f t="shared" ca="1" si="51"/>
        <v>0.99914438502673797</v>
      </c>
      <c r="AF51" s="141"/>
      <c r="AG51" s="142"/>
      <c r="AH51" s="140">
        <f t="shared" ca="1" si="52"/>
        <v>1</v>
      </c>
      <c r="AI51" s="141"/>
      <c r="AJ51" s="142"/>
      <c r="AK51" s="85"/>
    </row>
    <row r="52" spans="1:37" s="38" customFormat="1" ht="18.75" customHeight="1">
      <c r="A52"/>
      <c r="B52" s="42" t="s">
        <v>30</v>
      </c>
      <c r="C52" s="53">
        <v>2939</v>
      </c>
      <c r="D52" s="53">
        <v>15677</v>
      </c>
      <c r="E52" s="54">
        <f t="shared" si="33"/>
        <v>5.3341272541680844</v>
      </c>
      <c r="F52" s="46"/>
      <c r="G52" s="140">
        <f t="shared" ca="1" si="53"/>
        <v>0.96997112608277192</v>
      </c>
      <c r="H52" s="141"/>
      <c r="I52" s="142"/>
      <c r="J52" s="140">
        <f t="shared" ca="1" si="44"/>
        <v>0.98469682386910495</v>
      </c>
      <c r="K52" s="141"/>
      <c r="L52" s="142"/>
      <c r="M52" s="140">
        <f t="shared" ca="1" si="45"/>
        <v>0.99605389797882582</v>
      </c>
      <c r="N52" s="141"/>
      <c r="O52" s="142"/>
      <c r="P52" s="140">
        <f t="shared" ca="1" si="46"/>
        <v>0.9930702598652551</v>
      </c>
      <c r="Q52" s="141"/>
      <c r="R52" s="142"/>
      <c r="S52" s="140">
        <f t="shared" ca="1" si="47"/>
        <v>0.99297401347449465</v>
      </c>
      <c r="T52" s="141"/>
      <c r="U52" s="142"/>
      <c r="V52" s="140">
        <f t="shared" ca="1" si="48"/>
        <v>0.99335899903753611</v>
      </c>
      <c r="W52" s="141"/>
      <c r="X52" s="142"/>
      <c r="Y52" s="140">
        <f t="shared" ca="1" si="49"/>
        <v>1</v>
      </c>
      <c r="Z52" s="141"/>
      <c r="AA52" s="142"/>
      <c r="AB52" s="140">
        <f t="shared" ca="1" si="50"/>
        <v>0.99403272377285856</v>
      </c>
      <c r="AC52" s="141"/>
      <c r="AD52" s="142"/>
      <c r="AE52" s="140">
        <f t="shared" ca="1" si="51"/>
        <v>0.99162656400384985</v>
      </c>
      <c r="AF52" s="141"/>
      <c r="AG52" s="142"/>
      <c r="AH52" s="140">
        <f t="shared" ca="1" si="52"/>
        <v>0.99239653512993264</v>
      </c>
      <c r="AI52" s="141"/>
      <c r="AJ52" s="142"/>
      <c r="AK52" s="85"/>
    </row>
    <row r="53" spans="1:37" s="38" customFormat="1" ht="18.75" customHeight="1">
      <c r="A53"/>
      <c r="B53" s="42" t="s">
        <v>31</v>
      </c>
      <c r="C53" s="53">
        <v>4158</v>
      </c>
      <c r="D53" s="53">
        <v>13422</v>
      </c>
      <c r="E53" s="54">
        <f t="shared" si="33"/>
        <v>3.2279942279942282</v>
      </c>
      <c r="F53" s="46"/>
      <c r="G53" s="140">
        <f t="shared" ca="1" si="53"/>
        <v>0.98151260504201676</v>
      </c>
      <c r="H53" s="141"/>
      <c r="I53" s="142"/>
      <c r="J53" s="140">
        <f t="shared" ca="1" si="44"/>
        <v>0.99551820728291318</v>
      </c>
      <c r="K53" s="141"/>
      <c r="L53" s="142"/>
      <c r="M53" s="140">
        <f t="shared" ca="1" si="45"/>
        <v>0.99831932773109244</v>
      </c>
      <c r="N53" s="141"/>
      <c r="O53" s="142"/>
      <c r="P53" s="140">
        <f t="shared" ca="1" si="46"/>
        <v>0.99757236227824464</v>
      </c>
      <c r="Q53" s="141"/>
      <c r="R53" s="142"/>
      <c r="S53" s="140">
        <f t="shared" ca="1" si="47"/>
        <v>1</v>
      </c>
      <c r="T53" s="141"/>
      <c r="U53" s="142"/>
      <c r="V53" s="140">
        <f t="shared" ca="1" si="48"/>
        <v>0.99757236227824464</v>
      </c>
      <c r="W53" s="141"/>
      <c r="X53" s="142"/>
      <c r="Y53" s="140">
        <f t="shared" ca="1" si="49"/>
        <v>0.99682539682539684</v>
      </c>
      <c r="Z53" s="141"/>
      <c r="AA53" s="142"/>
      <c r="AB53" s="140">
        <f t="shared" ca="1" si="50"/>
        <v>0.99533146591970123</v>
      </c>
      <c r="AC53" s="141"/>
      <c r="AD53" s="142"/>
      <c r="AE53" s="140">
        <f t="shared" ca="1" si="51"/>
        <v>0.99757236227824464</v>
      </c>
      <c r="AF53" s="141"/>
      <c r="AG53" s="142"/>
      <c r="AH53" s="140">
        <f t="shared" ca="1" si="52"/>
        <v>0.99589169000933708</v>
      </c>
      <c r="AI53" s="141"/>
      <c r="AJ53" s="142"/>
      <c r="AK53" s="85"/>
    </row>
    <row r="54" spans="1:37" s="38" customFormat="1" ht="18.75" customHeight="1">
      <c r="A54"/>
      <c r="B54" s="42" t="s">
        <v>32</v>
      </c>
      <c r="C54" s="53">
        <v>4941</v>
      </c>
      <c r="D54" s="53">
        <v>6594</v>
      </c>
      <c r="E54" s="54">
        <f t="shared" si="33"/>
        <v>1.3345476624165149</v>
      </c>
      <c r="F54" s="46"/>
      <c r="G54" s="140">
        <f t="shared" ca="1" si="53"/>
        <v>0.95316588173731032</v>
      </c>
      <c r="H54" s="141"/>
      <c r="I54" s="142"/>
      <c r="J54" s="140">
        <f t="shared" ca="1" si="44"/>
        <v>0.97252747252747251</v>
      </c>
      <c r="K54" s="141"/>
      <c r="L54" s="142"/>
      <c r="M54" s="140">
        <f t="shared" ca="1" si="45"/>
        <v>0.98037676609105184</v>
      </c>
      <c r="N54" s="141"/>
      <c r="O54" s="142"/>
      <c r="P54" s="140">
        <f t="shared" ca="1" si="46"/>
        <v>0.9879644165358451</v>
      </c>
      <c r="Q54" s="141"/>
      <c r="R54" s="142"/>
      <c r="S54" s="140">
        <f t="shared" ca="1" si="47"/>
        <v>0.99293563579277866</v>
      </c>
      <c r="T54" s="141"/>
      <c r="U54" s="142"/>
      <c r="V54" s="140">
        <f t="shared" ca="1" si="48"/>
        <v>0.99633699633699635</v>
      </c>
      <c r="W54" s="141"/>
      <c r="X54" s="142"/>
      <c r="Y54" s="140">
        <f t="shared" ca="1" si="49"/>
        <v>0.99633699633699635</v>
      </c>
      <c r="Z54" s="141"/>
      <c r="AA54" s="142"/>
      <c r="AB54" s="140">
        <f t="shared" ca="1" si="50"/>
        <v>0.99843014128728413</v>
      </c>
      <c r="AC54" s="141"/>
      <c r="AD54" s="142"/>
      <c r="AE54" s="140">
        <f t="shared" ca="1" si="51"/>
        <v>0.99973835688121404</v>
      </c>
      <c r="AF54" s="141"/>
      <c r="AG54" s="142"/>
      <c r="AH54" s="140">
        <f t="shared" ca="1" si="52"/>
        <v>1</v>
      </c>
      <c r="AI54" s="141"/>
      <c r="AJ54" s="142"/>
      <c r="AK54" s="85"/>
    </row>
  </sheetData>
  <mergeCells count="468">
    <mergeCell ref="B2:B3"/>
    <mergeCell ref="C2:C3"/>
    <mergeCell ref="D2:D3"/>
    <mergeCell ref="E2:E3"/>
    <mergeCell ref="F2:F3"/>
    <mergeCell ref="G2:I3"/>
    <mergeCell ref="AB4:AD4"/>
    <mergeCell ref="AE4:AG4"/>
    <mergeCell ref="AH4:AJ4"/>
    <mergeCell ref="AB2:AD3"/>
    <mergeCell ref="AE2:AG3"/>
    <mergeCell ref="AH2:AJ3"/>
    <mergeCell ref="J2:L3"/>
    <mergeCell ref="M2:O3"/>
    <mergeCell ref="P2:R3"/>
    <mergeCell ref="S2:U3"/>
    <mergeCell ref="V2:X3"/>
    <mergeCell ref="Y2:AA3"/>
    <mergeCell ref="AH5:AJ5"/>
    <mergeCell ref="G4:I4"/>
    <mergeCell ref="J4:L4"/>
    <mergeCell ref="M4:O4"/>
    <mergeCell ref="P4:R4"/>
    <mergeCell ref="S4:U4"/>
    <mergeCell ref="V4:X4"/>
    <mergeCell ref="Y4:AA4"/>
    <mergeCell ref="AH6:AJ6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7:AJ7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G7:I7"/>
    <mergeCell ref="J7:L7"/>
    <mergeCell ref="M7:O7"/>
    <mergeCell ref="P7:R7"/>
    <mergeCell ref="S7:U7"/>
    <mergeCell ref="V7:X7"/>
    <mergeCell ref="Y7:AA7"/>
    <mergeCell ref="AB7:AD7"/>
    <mergeCell ref="AE7:AG7"/>
    <mergeCell ref="AH8:AJ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10:AJ10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2:AJ12"/>
    <mergeCell ref="G13:I13"/>
    <mergeCell ref="J13:L13"/>
    <mergeCell ref="M13:O13"/>
    <mergeCell ref="P13:R13"/>
    <mergeCell ref="S13:U13"/>
    <mergeCell ref="V13:X13"/>
    <mergeCell ref="Y13:AA13"/>
    <mergeCell ref="AB13:AD13"/>
    <mergeCell ref="AE13:AG13"/>
    <mergeCell ref="AH13:AJ13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4:AJ14"/>
    <mergeCell ref="G15:I15"/>
    <mergeCell ref="J15:L15"/>
    <mergeCell ref="M15:O15"/>
    <mergeCell ref="P15:R15"/>
    <mergeCell ref="S15:U15"/>
    <mergeCell ref="V15:X15"/>
    <mergeCell ref="Y15:AA15"/>
    <mergeCell ref="AB15:AD15"/>
    <mergeCell ref="AE15:AG15"/>
    <mergeCell ref="AH15:AJ15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6:AJ16"/>
    <mergeCell ref="G17:I17"/>
    <mergeCell ref="J17:L17"/>
    <mergeCell ref="M17:O17"/>
    <mergeCell ref="P17:R17"/>
    <mergeCell ref="S17:U17"/>
    <mergeCell ref="V17:X17"/>
    <mergeCell ref="Y17:AA17"/>
    <mergeCell ref="AB17:AD17"/>
    <mergeCell ref="AE17:AG17"/>
    <mergeCell ref="AH17:AJ17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8:AJ18"/>
    <mergeCell ref="G19:I19"/>
    <mergeCell ref="J19:L19"/>
    <mergeCell ref="M19:O19"/>
    <mergeCell ref="P19:R19"/>
    <mergeCell ref="S19:U19"/>
    <mergeCell ref="V19:X19"/>
    <mergeCell ref="Y19:AA19"/>
    <mergeCell ref="AB19:AD19"/>
    <mergeCell ref="AE19:AG19"/>
    <mergeCell ref="AH19:AJ19"/>
    <mergeCell ref="G18:I18"/>
    <mergeCell ref="J18:L18"/>
    <mergeCell ref="M18:O18"/>
    <mergeCell ref="P18:R18"/>
    <mergeCell ref="S18:U18"/>
    <mergeCell ref="V18:X18"/>
    <mergeCell ref="Y18:AA18"/>
    <mergeCell ref="AB18:AD18"/>
    <mergeCell ref="AE18:AG18"/>
    <mergeCell ref="AH20:AJ20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G20:I20"/>
    <mergeCell ref="J20:L20"/>
    <mergeCell ref="M20:O20"/>
    <mergeCell ref="P20:R20"/>
    <mergeCell ref="S20:U20"/>
    <mergeCell ref="V20:X20"/>
    <mergeCell ref="Y20:AA20"/>
    <mergeCell ref="AB20:AD20"/>
    <mergeCell ref="AE20:AG20"/>
    <mergeCell ref="AH22:AJ22"/>
    <mergeCell ref="G23:I23"/>
    <mergeCell ref="J23:L23"/>
    <mergeCell ref="M23:O23"/>
    <mergeCell ref="P23:R23"/>
    <mergeCell ref="S23:U23"/>
    <mergeCell ref="V23:X23"/>
    <mergeCell ref="Y23:AA23"/>
    <mergeCell ref="AB23:AD23"/>
    <mergeCell ref="AE23:AG23"/>
    <mergeCell ref="AH23:AJ23"/>
    <mergeCell ref="G22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B24:E24"/>
    <mergeCell ref="G24:AJ24"/>
    <mergeCell ref="B25:E27"/>
    <mergeCell ref="F25:F27"/>
    <mergeCell ref="G25:I27"/>
    <mergeCell ref="J25:L27"/>
    <mergeCell ref="M25:O27"/>
    <mergeCell ref="AH25:AJ27"/>
    <mergeCell ref="B28:E29"/>
    <mergeCell ref="F28:F29"/>
    <mergeCell ref="G28:I29"/>
    <mergeCell ref="J28:L29"/>
    <mergeCell ref="M28:O29"/>
    <mergeCell ref="P28:R29"/>
    <mergeCell ref="S28:U29"/>
    <mergeCell ref="V28:X29"/>
    <mergeCell ref="Y28:AA29"/>
    <mergeCell ref="P25:R27"/>
    <mergeCell ref="S25:U27"/>
    <mergeCell ref="V25:X27"/>
    <mergeCell ref="Y25:AA27"/>
    <mergeCell ref="AB25:AD27"/>
    <mergeCell ref="AE25:AG27"/>
    <mergeCell ref="AB28:AD29"/>
    <mergeCell ref="AE28:AG29"/>
    <mergeCell ref="AH28:AJ29"/>
    <mergeCell ref="B30:E31"/>
    <mergeCell ref="F30:F31"/>
    <mergeCell ref="G30:I31"/>
    <mergeCell ref="J30:L31"/>
    <mergeCell ref="M30:O31"/>
    <mergeCell ref="P30:R31"/>
    <mergeCell ref="S30:U31"/>
    <mergeCell ref="V30:X31"/>
    <mergeCell ref="Y30:AA31"/>
    <mergeCell ref="AB30:AD31"/>
    <mergeCell ref="AE30:AG31"/>
    <mergeCell ref="AH30:AJ31"/>
    <mergeCell ref="B33:B34"/>
    <mergeCell ref="C33:C34"/>
    <mergeCell ref="D33:D34"/>
    <mergeCell ref="E33:E34"/>
    <mergeCell ref="F33:F34"/>
    <mergeCell ref="Y35:AA35"/>
    <mergeCell ref="AB35:AD35"/>
    <mergeCell ref="AE35:AG35"/>
    <mergeCell ref="AH35:AJ35"/>
    <mergeCell ref="Y33:AA34"/>
    <mergeCell ref="AB33:AD34"/>
    <mergeCell ref="AE33:AG34"/>
    <mergeCell ref="AH33:AJ34"/>
    <mergeCell ref="G33:I34"/>
    <mergeCell ref="J33:L34"/>
    <mergeCell ref="M33:O34"/>
    <mergeCell ref="P33:R34"/>
    <mergeCell ref="S33:U34"/>
    <mergeCell ref="V33:X34"/>
    <mergeCell ref="G36:I36"/>
    <mergeCell ref="J36:L36"/>
    <mergeCell ref="M36:O36"/>
    <mergeCell ref="P36:R36"/>
    <mergeCell ref="S36:U36"/>
    <mergeCell ref="V36:X36"/>
    <mergeCell ref="Y36:AA36"/>
    <mergeCell ref="AB36:AD36"/>
    <mergeCell ref="AE36:AG36"/>
    <mergeCell ref="AH36:AJ36"/>
    <mergeCell ref="G35:I35"/>
    <mergeCell ref="J35:L35"/>
    <mergeCell ref="M35:O35"/>
    <mergeCell ref="P35:R35"/>
    <mergeCell ref="S35:U35"/>
    <mergeCell ref="V35:X35"/>
    <mergeCell ref="AH37:AJ37"/>
    <mergeCell ref="G38:I38"/>
    <mergeCell ref="J38:L38"/>
    <mergeCell ref="M38:O38"/>
    <mergeCell ref="P38:R38"/>
    <mergeCell ref="S38:U38"/>
    <mergeCell ref="V38:X38"/>
    <mergeCell ref="Y38:AA38"/>
    <mergeCell ref="AB38:AD38"/>
    <mergeCell ref="AE38:AG38"/>
    <mergeCell ref="AH38:AJ38"/>
    <mergeCell ref="G37:I37"/>
    <mergeCell ref="J37:L37"/>
    <mergeCell ref="M37:O37"/>
    <mergeCell ref="P37:R37"/>
    <mergeCell ref="S37:U37"/>
    <mergeCell ref="V37:X37"/>
    <mergeCell ref="Y37:AA37"/>
    <mergeCell ref="AB37:AD37"/>
    <mergeCell ref="AE37:AG37"/>
    <mergeCell ref="AH39:AJ39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G39:I39"/>
    <mergeCell ref="J39:L39"/>
    <mergeCell ref="M39:O39"/>
    <mergeCell ref="P39:R39"/>
    <mergeCell ref="S39:U39"/>
    <mergeCell ref="V39:X39"/>
    <mergeCell ref="Y39:AA39"/>
    <mergeCell ref="AB39:AD39"/>
    <mergeCell ref="AE39:AG39"/>
    <mergeCell ref="AH41:AJ41"/>
    <mergeCell ref="G42:I42"/>
    <mergeCell ref="J42:L42"/>
    <mergeCell ref="M42:O42"/>
    <mergeCell ref="P42:R42"/>
    <mergeCell ref="S42:U42"/>
    <mergeCell ref="V42:X42"/>
    <mergeCell ref="Y42:AA42"/>
    <mergeCell ref="AB42:AD42"/>
    <mergeCell ref="AE42:AG42"/>
    <mergeCell ref="AH42:AJ42"/>
    <mergeCell ref="G41:I41"/>
    <mergeCell ref="J41:L41"/>
    <mergeCell ref="M41:O41"/>
    <mergeCell ref="P41:R41"/>
    <mergeCell ref="S41:U41"/>
    <mergeCell ref="V41:X41"/>
    <mergeCell ref="Y41:AA41"/>
    <mergeCell ref="AB41:AD41"/>
    <mergeCell ref="AE41:AG41"/>
    <mergeCell ref="AH43:AJ43"/>
    <mergeCell ref="G44:I44"/>
    <mergeCell ref="J44:L44"/>
    <mergeCell ref="M44:O44"/>
    <mergeCell ref="P44:R44"/>
    <mergeCell ref="S44:U44"/>
    <mergeCell ref="V44:X44"/>
    <mergeCell ref="Y44:AA44"/>
    <mergeCell ref="AB44:AD44"/>
    <mergeCell ref="AE44:AG44"/>
    <mergeCell ref="AH44:AJ44"/>
    <mergeCell ref="G43:I43"/>
    <mergeCell ref="J43:L43"/>
    <mergeCell ref="M43:O43"/>
    <mergeCell ref="P43:R43"/>
    <mergeCell ref="S43:U43"/>
    <mergeCell ref="V43:X43"/>
    <mergeCell ref="Y43:AA43"/>
    <mergeCell ref="AB43:AD43"/>
    <mergeCell ref="AE43:AG43"/>
    <mergeCell ref="AH45:AJ45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G45:I45"/>
    <mergeCell ref="J45:L45"/>
    <mergeCell ref="M45:O45"/>
    <mergeCell ref="P45:R45"/>
    <mergeCell ref="S45:U45"/>
    <mergeCell ref="V45:X45"/>
    <mergeCell ref="Y45:AA45"/>
    <mergeCell ref="AB45:AD45"/>
    <mergeCell ref="AE45:AG45"/>
    <mergeCell ref="AH47:AJ47"/>
    <mergeCell ref="G48:I48"/>
    <mergeCell ref="J48:L48"/>
    <mergeCell ref="M48:O48"/>
    <mergeCell ref="P48:R48"/>
    <mergeCell ref="S48:U48"/>
    <mergeCell ref="V48:X48"/>
    <mergeCell ref="Y48:AA48"/>
    <mergeCell ref="AB48:AD48"/>
    <mergeCell ref="AE48:AG48"/>
    <mergeCell ref="AH48:AJ48"/>
    <mergeCell ref="G47:I47"/>
    <mergeCell ref="J47:L47"/>
    <mergeCell ref="M47:O47"/>
    <mergeCell ref="P47:R47"/>
    <mergeCell ref="S47:U47"/>
    <mergeCell ref="V47:X47"/>
    <mergeCell ref="Y47:AA47"/>
    <mergeCell ref="AB47:AD47"/>
    <mergeCell ref="AE47:AG47"/>
    <mergeCell ref="AH49:AJ49"/>
    <mergeCell ref="G50:I50"/>
    <mergeCell ref="J50:L50"/>
    <mergeCell ref="M50:O50"/>
    <mergeCell ref="P50:R50"/>
    <mergeCell ref="S50:U50"/>
    <mergeCell ref="V50:X50"/>
    <mergeCell ref="Y50:AA50"/>
    <mergeCell ref="AB50:AD50"/>
    <mergeCell ref="AE50:AG50"/>
    <mergeCell ref="AH50:AJ50"/>
    <mergeCell ref="G49:I49"/>
    <mergeCell ref="J49:L49"/>
    <mergeCell ref="M49:O49"/>
    <mergeCell ref="P49:R49"/>
    <mergeCell ref="S49:U49"/>
    <mergeCell ref="V49:X49"/>
    <mergeCell ref="Y49:AA49"/>
    <mergeCell ref="AB49:AD49"/>
    <mergeCell ref="AE49:AG49"/>
    <mergeCell ref="AH51:AJ51"/>
    <mergeCell ref="G52:I52"/>
    <mergeCell ref="J52:L52"/>
    <mergeCell ref="M52:O52"/>
    <mergeCell ref="P52:R52"/>
    <mergeCell ref="S52:U52"/>
    <mergeCell ref="V52:X52"/>
    <mergeCell ref="Y52:AA52"/>
    <mergeCell ref="AB52:AD52"/>
    <mergeCell ref="AE52:AG52"/>
    <mergeCell ref="AH52:AJ52"/>
    <mergeCell ref="G51:I51"/>
    <mergeCell ref="J51:L51"/>
    <mergeCell ref="M51:O51"/>
    <mergeCell ref="P51:R51"/>
    <mergeCell ref="S51:U51"/>
    <mergeCell ref="V51:X51"/>
    <mergeCell ref="Y51:AA51"/>
    <mergeCell ref="AB51:AD51"/>
    <mergeCell ref="AE51:AG51"/>
    <mergeCell ref="AH54:AJ54"/>
    <mergeCell ref="Y53:AA53"/>
    <mergeCell ref="AB53:AD53"/>
    <mergeCell ref="AE53:AG53"/>
    <mergeCell ref="AH53:AJ53"/>
    <mergeCell ref="G54:I54"/>
    <mergeCell ref="J54:L54"/>
    <mergeCell ref="M54:O54"/>
    <mergeCell ref="P54:R54"/>
    <mergeCell ref="S54:U54"/>
    <mergeCell ref="V54:X54"/>
    <mergeCell ref="G53:I53"/>
    <mergeCell ref="J53:L53"/>
    <mergeCell ref="M53:O53"/>
    <mergeCell ref="P53:R53"/>
    <mergeCell ref="S53:U53"/>
    <mergeCell ref="V53:X53"/>
    <mergeCell ref="Y54:AA54"/>
    <mergeCell ref="AB54:AD54"/>
    <mergeCell ref="AE54:AG54"/>
  </mergeCells>
  <conditionalFormatting sqref="G28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O31"/>
  <sheetViews>
    <sheetView workbookViewId="0">
      <selection activeCell="AM13" sqref="AM13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4.28515625" customWidth="1"/>
    <col min="8" max="15" width="4.28515625" style="39" customWidth="1"/>
    <col min="16" max="36" width="4.285156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43">
        <v>3</v>
      </c>
      <c r="H2" s="144"/>
      <c r="I2" s="145"/>
      <c r="J2" s="143">
        <v>4</v>
      </c>
      <c r="K2" s="144"/>
      <c r="L2" s="145"/>
      <c r="M2" s="143">
        <v>5</v>
      </c>
      <c r="N2" s="144"/>
      <c r="O2" s="145"/>
      <c r="P2" s="143">
        <v>6</v>
      </c>
      <c r="Q2" s="144"/>
      <c r="R2" s="145"/>
      <c r="S2" s="143">
        <v>7</v>
      </c>
      <c r="T2" s="144"/>
      <c r="U2" s="145"/>
      <c r="V2" s="143">
        <v>8</v>
      </c>
      <c r="W2" s="144"/>
      <c r="X2" s="145"/>
      <c r="Y2" s="143">
        <v>9</v>
      </c>
      <c r="Z2" s="144"/>
      <c r="AA2" s="145"/>
      <c r="AB2" s="143">
        <v>10</v>
      </c>
      <c r="AC2" s="144"/>
      <c r="AD2" s="145"/>
      <c r="AE2" s="143">
        <v>11</v>
      </c>
      <c r="AF2" s="144"/>
      <c r="AG2" s="145"/>
      <c r="AH2" s="143">
        <v>12</v>
      </c>
      <c r="AI2" s="144"/>
      <c r="AJ2" s="145"/>
    </row>
    <row r="3" spans="1:41">
      <c r="B3" s="123"/>
      <c r="C3" s="125"/>
      <c r="D3" s="125"/>
      <c r="E3" s="125"/>
      <c r="F3" s="123"/>
      <c r="G3" s="146"/>
      <c r="H3" s="147"/>
      <c r="I3" s="148"/>
      <c r="J3" s="146"/>
      <c r="K3" s="147"/>
      <c r="L3" s="148"/>
      <c r="M3" s="146"/>
      <c r="N3" s="147"/>
      <c r="O3" s="148"/>
      <c r="P3" s="146"/>
      <c r="Q3" s="147"/>
      <c r="R3" s="148"/>
      <c r="S3" s="146"/>
      <c r="T3" s="147"/>
      <c r="U3" s="148"/>
      <c r="V3" s="146"/>
      <c r="W3" s="147"/>
      <c r="X3" s="148"/>
      <c r="Y3" s="146"/>
      <c r="Z3" s="147"/>
      <c r="AA3" s="148"/>
      <c r="AB3" s="146"/>
      <c r="AC3" s="147"/>
      <c r="AD3" s="148"/>
      <c r="AE3" s="146"/>
      <c r="AF3" s="147"/>
      <c r="AG3" s="148"/>
      <c r="AH3" s="146"/>
      <c r="AI3" s="147"/>
      <c r="AJ3" s="148"/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136"/>
      <c r="H4" s="137"/>
      <c r="I4" s="138"/>
      <c r="J4" s="136"/>
      <c r="K4" s="137"/>
      <c r="L4" s="138"/>
      <c r="M4" s="136"/>
      <c r="N4" s="137"/>
      <c r="O4" s="138"/>
      <c r="P4" s="136"/>
      <c r="Q4" s="137"/>
      <c r="R4" s="138"/>
      <c r="S4" s="136"/>
      <c r="T4" s="137"/>
      <c r="U4" s="138"/>
      <c r="V4" s="136"/>
      <c r="W4" s="137"/>
      <c r="X4" s="138"/>
      <c r="Y4" s="136"/>
      <c r="Z4" s="137"/>
      <c r="AA4" s="138"/>
      <c r="AB4" s="136"/>
      <c r="AC4" s="137"/>
      <c r="AD4" s="138"/>
      <c r="AE4" s="136"/>
      <c r="AF4" s="137"/>
      <c r="AG4" s="138"/>
      <c r="AH4" s="136"/>
      <c r="AI4" s="137"/>
      <c r="AJ4" s="138"/>
      <c r="AK4" s="85"/>
      <c r="AN4" s="76" t="s">
        <v>90</v>
      </c>
      <c r="AO4" s="77" t="s">
        <v>57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136"/>
      <c r="H5" s="137"/>
      <c r="I5" s="138"/>
      <c r="J5" s="136"/>
      <c r="K5" s="137"/>
      <c r="L5" s="138"/>
      <c r="M5" s="136"/>
      <c r="N5" s="137"/>
      <c r="O5" s="138"/>
      <c r="P5" s="136"/>
      <c r="Q5" s="137"/>
      <c r="R5" s="138"/>
      <c r="S5" s="136"/>
      <c r="T5" s="137"/>
      <c r="U5" s="138"/>
      <c r="V5" s="136"/>
      <c r="W5" s="137"/>
      <c r="X5" s="138"/>
      <c r="Y5" s="136"/>
      <c r="Z5" s="137"/>
      <c r="AA5" s="138"/>
      <c r="AB5" s="136"/>
      <c r="AC5" s="137"/>
      <c r="AD5" s="138"/>
      <c r="AE5" s="136"/>
      <c r="AF5" s="137"/>
      <c r="AG5" s="138"/>
      <c r="AH5" s="136"/>
      <c r="AI5" s="137"/>
      <c r="AJ5" s="138"/>
      <c r="AK5" s="85"/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136"/>
      <c r="H6" s="137"/>
      <c r="I6" s="138"/>
      <c r="J6" s="136"/>
      <c r="K6" s="137"/>
      <c r="L6" s="138"/>
      <c r="M6" s="136"/>
      <c r="N6" s="137"/>
      <c r="O6" s="138"/>
      <c r="P6" s="136"/>
      <c r="Q6" s="137"/>
      <c r="R6" s="138"/>
      <c r="S6" s="136"/>
      <c r="T6" s="137"/>
      <c r="U6" s="138"/>
      <c r="V6" s="136"/>
      <c r="W6" s="137"/>
      <c r="X6" s="138"/>
      <c r="Y6" s="136"/>
      <c r="Z6" s="137"/>
      <c r="AA6" s="138"/>
      <c r="AB6" s="136"/>
      <c r="AC6" s="137"/>
      <c r="AD6" s="138"/>
      <c r="AE6" s="136"/>
      <c r="AF6" s="137"/>
      <c r="AG6" s="138"/>
      <c r="AH6" s="136"/>
      <c r="AI6" s="137"/>
      <c r="AJ6" s="138"/>
      <c r="AK6" s="85"/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136"/>
      <c r="H7" s="137"/>
      <c r="I7" s="138"/>
      <c r="J7" s="136"/>
      <c r="K7" s="137"/>
      <c r="L7" s="138"/>
      <c r="M7" s="136"/>
      <c r="N7" s="137"/>
      <c r="O7" s="138"/>
      <c r="P7" s="136"/>
      <c r="Q7" s="137"/>
      <c r="R7" s="138"/>
      <c r="S7" s="136"/>
      <c r="T7" s="137"/>
      <c r="U7" s="138"/>
      <c r="V7" s="136"/>
      <c r="W7" s="137"/>
      <c r="X7" s="138"/>
      <c r="Y7" s="136"/>
      <c r="Z7" s="137"/>
      <c r="AA7" s="138"/>
      <c r="AB7" s="136"/>
      <c r="AC7" s="137"/>
      <c r="AD7" s="138"/>
      <c r="AE7" s="136"/>
      <c r="AF7" s="137"/>
      <c r="AG7" s="138"/>
      <c r="AH7" s="136"/>
      <c r="AI7" s="137"/>
      <c r="AJ7" s="138"/>
      <c r="AK7" s="85"/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136">
        <f t="shared" ref="G8:G13" ca="1" si="1">IF(INDIRECT("'"&amp;$AO$4&amp;"'!Z"&amp;((COLUMN()-7)/3)+18&amp;"S"&amp;ROW()-1,FALSE)=MAX(INDIRECT("'"&amp;$AO$4&amp;"'!Z18S"&amp;ROW()-1&amp;":Z27S"&amp;ROW()-1,FALSE)),1,"")</f>
        <v>1</v>
      </c>
      <c r="H8" s="137"/>
      <c r="I8" s="138"/>
      <c r="J8" s="136">
        <f t="shared" ref="J8:J13" ca="1" si="2">IF(INDIRECT("'"&amp;$AO$4&amp;"'!Z"&amp;((COLUMN()-7)/3)+18&amp;"S"&amp;ROW()-1,FALSE)=MAX(INDIRECT("'"&amp;$AO$4&amp;"'!Z18S"&amp;ROW()-1&amp;":Z27S"&amp;ROW()-1,FALSE)),1,"")</f>
        <v>1</v>
      </c>
      <c r="K8" s="137"/>
      <c r="L8" s="138"/>
      <c r="M8" s="136">
        <f t="shared" ref="M8:M13" ca="1" si="3">IF(INDIRECT("'"&amp;$AO$4&amp;"'!Z"&amp;((COLUMN()-7)/3)+18&amp;"S"&amp;ROW()-1,FALSE)=MAX(INDIRECT("'"&amp;$AO$4&amp;"'!Z18S"&amp;ROW()-1&amp;":Z27S"&amp;ROW()-1,FALSE)),1,"")</f>
        <v>1</v>
      </c>
      <c r="N8" s="137"/>
      <c r="O8" s="138"/>
      <c r="P8" s="136">
        <f t="shared" ref="P8:P13" ca="1" si="4">IF(INDIRECT("'"&amp;$AO$4&amp;"'!Z"&amp;((COLUMN()-7)/3)+18&amp;"S"&amp;ROW()-1,FALSE)=MAX(INDIRECT("'"&amp;$AO$4&amp;"'!Z18S"&amp;ROW()-1&amp;":Z27S"&amp;ROW()-1,FALSE)),1,"")</f>
        <v>1</v>
      </c>
      <c r="Q8" s="137"/>
      <c r="R8" s="138"/>
      <c r="S8" s="136">
        <f t="shared" ref="S8:S13" ca="1" si="5">IF(INDIRECT("'"&amp;$AO$4&amp;"'!Z"&amp;((COLUMN()-7)/3)+18&amp;"S"&amp;ROW()-1,FALSE)=MAX(INDIRECT("'"&amp;$AO$4&amp;"'!Z18S"&amp;ROW()-1&amp;":Z27S"&amp;ROW()-1,FALSE)),1,"")</f>
        <v>1</v>
      </c>
      <c r="T8" s="137"/>
      <c r="U8" s="138"/>
      <c r="V8" s="136">
        <f t="shared" ref="V8:V13" ca="1" si="6">IF(INDIRECT("'"&amp;$AO$4&amp;"'!Z"&amp;((COLUMN()-7)/3)+18&amp;"S"&amp;ROW()-1,FALSE)=MAX(INDIRECT("'"&amp;$AO$4&amp;"'!Z18S"&amp;ROW()-1&amp;":Z27S"&amp;ROW()-1,FALSE)),1,"")</f>
        <v>1</v>
      </c>
      <c r="W8" s="137"/>
      <c r="X8" s="138"/>
      <c r="Y8" s="136">
        <f t="shared" ref="Y8:Y13" ca="1" si="7">IF(INDIRECT("'"&amp;$AO$4&amp;"'!Z"&amp;((COLUMN()-7)/3)+18&amp;"S"&amp;ROW()-1,FALSE)=MAX(INDIRECT("'"&amp;$AO$4&amp;"'!Z18S"&amp;ROW()-1&amp;":Z27S"&amp;ROW()-1,FALSE)),1,"")</f>
        <v>1</v>
      </c>
      <c r="Z8" s="137"/>
      <c r="AA8" s="138"/>
      <c r="AB8" s="136">
        <f t="shared" ref="AB8:AB13" ca="1" si="8">IF(INDIRECT("'"&amp;$AO$4&amp;"'!Z"&amp;((COLUMN()-7)/3)+18&amp;"S"&amp;ROW()-1,FALSE)=MAX(INDIRECT("'"&amp;$AO$4&amp;"'!Z18S"&amp;ROW()-1&amp;":Z27S"&amp;ROW()-1,FALSE)),1,"")</f>
        <v>1</v>
      </c>
      <c r="AC8" s="137"/>
      <c r="AD8" s="138"/>
      <c r="AE8" s="136">
        <f t="shared" ref="AE8:AE13" ca="1" si="9">IF(INDIRECT("'"&amp;$AO$4&amp;"'!Z"&amp;((COLUMN()-7)/3)+18&amp;"S"&amp;ROW()-1,FALSE)=MAX(INDIRECT("'"&amp;$AO$4&amp;"'!Z18S"&amp;ROW()-1&amp;":Z27S"&amp;ROW()-1,FALSE)),1,"")</f>
        <v>1</v>
      </c>
      <c r="AF8" s="137"/>
      <c r="AG8" s="138"/>
      <c r="AH8" s="136">
        <f t="shared" ref="AH8:AH13" ca="1" si="10">IF(INDIRECT("'"&amp;$AO$4&amp;"'!Z"&amp;((COLUMN()-7)/3)+18&amp;"S"&amp;ROW()-1,FALSE)=MAX(INDIRECT("'"&amp;$AO$4&amp;"'!Z18S"&amp;ROW()-1&amp;":Z27S"&amp;ROW()-1,FALSE)),1,"")</f>
        <v>1</v>
      </c>
      <c r="AI8" s="137"/>
      <c r="AJ8" s="138"/>
      <c r="AK8" s="85">
        <f t="shared" ref="AK8:AK23" ca="1" si="11">1/SUM(G8:AJ8)</f>
        <v>0.1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136"/>
      <c r="H9" s="137"/>
      <c r="I9" s="138"/>
      <c r="J9" s="136"/>
      <c r="K9" s="137"/>
      <c r="L9" s="138"/>
      <c r="M9" s="136"/>
      <c r="N9" s="137"/>
      <c r="O9" s="138"/>
      <c r="P9" s="136"/>
      <c r="Q9" s="137"/>
      <c r="R9" s="138"/>
      <c r="S9" s="136"/>
      <c r="T9" s="137"/>
      <c r="U9" s="138"/>
      <c r="V9" s="136"/>
      <c r="W9" s="137"/>
      <c r="X9" s="138"/>
      <c r="Y9" s="136"/>
      <c r="Z9" s="137"/>
      <c r="AA9" s="138"/>
      <c r="AB9" s="136"/>
      <c r="AC9" s="137"/>
      <c r="AD9" s="138"/>
      <c r="AE9" s="136"/>
      <c r="AF9" s="137"/>
      <c r="AG9" s="138"/>
      <c r="AH9" s="136"/>
      <c r="AI9" s="137"/>
      <c r="AJ9" s="138"/>
      <c r="AK9" s="85"/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136"/>
      <c r="H10" s="137"/>
      <c r="I10" s="138"/>
      <c r="J10" s="136"/>
      <c r="K10" s="137"/>
      <c r="L10" s="138"/>
      <c r="M10" s="136"/>
      <c r="N10" s="137"/>
      <c r="O10" s="138"/>
      <c r="P10" s="136"/>
      <c r="Q10" s="137"/>
      <c r="R10" s="138"/>
      <c r="S10" s="136"/>
      <c r="T10" s="137"/>
      <c r="U10" s="138"/>
      <c r="V10" s="136"/>
      <c r="W10" s="137"/>
      <c r="X10" s="138"/>
      <c r="Y10" s="136"/>
      <c r="Z10" s="137"/>
      <c r="AA10" s="138"/>
      <c r="AB10" s="136"/>
      <c r="AC10" s="137"/>
      <c r="AD10" s="138"/>
      <c r="AE10" s="136"/>
      <c r="AF10" s="137"/>
      <c r="AG10" s="138"/>
      <c r="AH10" s="136"/>
      <c r="AI10" s="137"/>
      <c r="AJ10" s="138"/>
      <c r="AK10" s="85"/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136" t="str">
        <f t="shared" ca="1" si="1"/>
        <v/>
      </c>
      <c r="H11" s="137"/>
      <c r="I11" s="138"/>
      <c r="J11" s="136" t="str">
        <f t="shared" ca="1" si="2"/>
        <v/>
      </c>
      <c r="K11" s="137"/>
      <c r="L11" s="138"/>
      <c r="M11" s="136" t="str">
        <f t="shared" ca="1" si="3"/>
        <v/>
      </c>
      <c r="N11" s="137"/>
      <c r="O11" s="138"/>
      <c r="P11" s="136">
        <f t="shared" ca="1" si="4"/>
        <v>1</v>
      </c>
      <c r="Q11" s="137"/>
      <c r="R11" s="138"/>
      <c r="S11" s="136" t="str">
        <f t="shared" ca="1" si="5"/>
        <v/>
      </c>
      <c r="T11" s="137"/>
      <c r="U11" s="138"/>
      <c r="V11" s="136" t="str">
        <f t="shared" ca="1" si="6"/>
        <v/>
      </c>
      <c r="W11" s="137"/>
      <c r="X11" s="138"/>
      <c r="Y11" s="136">
        <f t="shared" ca="1" si="7"/>
        <v>1</v>
      </c>
      <c r="Z11" s="137"/>
      <c r="AA11" s="138"/>
      <c r="AB11" s="136" t="str">
        <f t="shared" ca="1" si="8"/>
        <v/>
      </c>
      <c r="AC11" s="137"/>
      <c r="AD11" s="138"/>
      <c r="AE11" s="136" t="str">
        <f t="shared" ca="1" si="9"/>
        <v/>
      </c>
      <c r="AF11" s="137"/>
      <c r="AG11" s="138"/>
      <c r="AH11" s="136" t="str">
        <f t="shared" ca="1" si="10"/>
        <v/>
      </c>
      <c r="AI11" s="137"/>
      <c r="AJ11" s="138"/>
      <c r="AK11" s="85">
        <f t="shared" ca="1" si="11"/>
        <v>0.5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164">
        <f t="shared" ca="1" si="1"/>
        <v>1</v>
      </c>
      <c r="H12" s="165"/>
      <c r="I12" s="166"/>
      <c r="J12" s="136" t="str">
        <f t="shared" ca="1" si="2"/>
        <v/>
      </c>
      <c r="K12" s="137"/>
      <c r="L12" s="138"/>
      <c r="M12" s="136" t="str">
        <f t="shared" ca="1" si="3"/>
        <v/>
      </c>
      <c r="N12" s="137"/>
      <c r="O12" s="138"/>
      <c r="P12" s="136" t="str">
        <f t="shared" ca="1" si="4"/>
        <v/>
      </c>
      <c r="Q12" s="137"/>
      <c r="R12" s="138"/>
      <c r="S12" s="136" t="str">
        <f t="shared" ca="1" si="5"/>
        <v/>
      </c>
      <c r="T12" s="137"/>
      <c r="U12" s="138"/>
      <c r="V12" s="136" t="str">
        <f t="shared" ca="1" si="6"/>
        <v/>
      </c>
      <c r="W12" s="137"/>
      <c r="X12" s="138"/>
      <c r="Y12" s="136" t="str">
        <f t="shared" ca="1" si="7"/>
        <v/>
      </c>
      <c r="Z12" s="137"/>
      <c r="AA12" s="138"/>
      <c r="AB12" s="136" t="str">
        <f t="shared" ca="1" si="8"/>
        <v/>
      </c>
      <c r="AC12" s="137"/>
      <c r="AD12" s="138"/>
      <c r="AE12" s="136" t="str">
        <f t="shared" ca="1" si="9"/>
        <v/>
      </c>
      <c r="AF12" s="137"/>
      <c r="AG12" s="138"/>
      <c r="AH12" s="136" t="str">
        <f t="shared" ca="1" si="10"/>
        <v/>
      </c>
      <c r="AI12" s="137"/>
      <c r="AJ12" s="138"/>
      <c r="AK12" s="85">
        <f t="shared" ca="1" si="11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164">
        <f t="shared" ca="1" si="1"/>
        <v>1</v>
      </c>
      <c r="H13" s="165"/>
      <c r="I13" s="166"/>
      <c r="J13" s="136" t="str">
        <f t="shared" ca="1" si="2"/>
        <v/>
      </c>
      <c r="K13" s="137"/>
      <c r="L13" s="138"/>
      <c r="M13" s="136" t="str">
        <f t="shared" ca="1" si="3"/>
        <v/>
      </c>
      <c r="N13" s="137"/>
      <c r="O13" s="138"/>
      <c r="P13" s="136" t="str">
        <f t="shared" ca="1" si="4"/>
        <v/>
      </c>
      <c r="Q13" s="137"/>
      <c r="R13" s="138"/>
      <c r="S13" s="136" t="str">
        <f t="shared" ca="1" si="5"/>
        <v/>
      </c>
      <c r="T13" s="137"/>
      <c r="U13" s="138"/>
      <c r="V13" s="136" t="str">
        <f t="shared" ca="1" si="6"/>
        <v/>
      </c>
      <c r="W13" s="137"/>
      <c r="X13" s="138"/>
      <c r="Y13" s="136" t="str">
        <f t="shared" ca="1" si="7"/>
        <v/>
      </c>
      <c r="Z13" s="137"/>
      <c r="AA13" s="138"/>
      <c r="AB13" s="136" t="str">
        <f t="shared" ca="1" si="8"/>
        <v/>
      </c>
      <c r="AC13" s="137"/>
      <c r="AD13" s="138"/>
      <c r="AE13" s="136" t="str">
        <f t="shared" ca="1" si="9"/>
        <v/>
      </c>
      <c r="AF13" s="137"/>
      <c r="AG13" s="138"/>
      <c r="AH13" s="136" t="str">
        <f t="shared" ca="1" si="10"/>
        <v/>
      </c>
      <c r="AI13" s="137"/>
      <c r="AJ13" s="138"/>
      <c r="AK13" s="85">
        <f t="shared" ca="1" si="11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136">
        <f ca="1">IF(INDIRECT("'"&amp;$AO$4&amp;"'!Z"&amp;((COLUMN()-7)/3)+18&amp;"S"&amp;ROW(),FALSE)=MAX(INDIRECT("'"&amp;$AO$4&amp;"'!Z18S"&amp;ROW()&amp;":Z27S"&amp;ROW(),FALSE)),1,"")</f>
        <v>1</v>
      </c>
      <c r="H14" s="137"/>
      <c r="I14" s="138"/>
      <c r="J14" s="136">
        <f t="shared" ref="J14:J23" ca="1" si="12">IF(INDIRECT("'"&amp;$AO$4&amp;"'!Z"&amp;((COLUMN()-7)/3)+18&amp;"S"&amp;ROW(),FALSE)=MAX(INDIRECT("'"&amp;$AO$4&amp;"'!Z18S"&amp;ROW()&amp;":Z27S"&amp;ROW(),FALSE)),1,"")</f>
        <v>1</v>
      </c>
      <c r="K14" s="137"/>
      <c r="L14" s="138"/>
      <c r="M14" s="136" t="str">
        <f t="shared" ref="M14:M23" ca="1" si="13">IF(INDIRECT("'"&amp;$AO$4&amp;"'!Z"&amp;((COLUMN()-7)/3)+18&amp;"S"&amp;ROW(),FALSE)=MAX(INDIRECT("'"&amp;$AO$4&amp;"'!Z18S"&amp;ROW()&amp;":Z27S"&amp;ROW(),FALSE)),1,"")</f>
        <v/>
      </c>
      <c r="N14" s="137"/>
      <c r="O14" s="138"/>
      <c r="P14" s="136" t="str">
        <f t="shared" ref="P14:P23" ca="1" si="14">IF(INDIRECT("'"&amp;$AO$4&amp;"'!Z"&amp;((COLUMN()-7)/3)+18&amp;"S"&amp;ROW(),FALSE)=MAX(INDIRECT("'"&amp;$AO$4&amp;"'!Z18S"&amp;ROW()&amp;":Z27S"&amp;ROW(),FALSE)),1,"")</f>
        <v/>
      </c>
      <c r="Q14" s="137"/>
      <c r="R14" s="138"/>
      <c r="S14" s="136" t="str">
        <f t="shared" ref="S14:S23" ca="1" si="15">IF(INDIRECT("'"&amp;$AO$4&amp;"'!Z"&amp;((COLUMN()-7)/3)+18&amp;"S"&amp;ROW(),FALSE)=MAX(INDIRECT("'"&amp;$AO$4&amp;"'!Z18S"&amp;ROW()&amp;":Z27S"&amp;ROW(),FALSE)),1,"")</f>
        <v/>
      </c>
      <c r="T14" s="137"/>
      <c r="U14" s="138"/>
      <c r="V14" s="136" t="str">
        <f t="shared" ref="V14:V23" ca="1" si="16">IF(INDIRECT("'"&amp;$AO$4&amp;"'!Z"&amp;((COLUMN()-7)/3)+18&amp;"S"&amp;ROW(),FALSE)=MAX(INDIRECT("'"&amp;$AO$4&amp;"'!Z18S"&amp;ROW()&amp;":Z27S"&amp;ROW(),FALSE)),1,"")</f>
        <v/>
      </c>
      <c r="W14" s="137"/>
      <c r="X14" s="138"/>
      <c r="Y14" s="136" t="str">
        <f t="shared" ref="Y14:Y23" ca="1" si="17">IF(INDIRECT("'"&amp;$AO$4&amp;"'!Z"&amp;((COLUMN()-7)/3)+18&amp;"S"&amp;ROW(),FALSE)=MAX(INDIRECT("'"&amp;$AO$4&amp;"'!Z18S"&amp;ROW()&amp;":Z27S"&amp;ROW(),FALSE)),1,"")</f>
        <v/>
      </c>
      <c r="Z14" s="137"/>
      <c r="AA14" s="138"/>
      <c r="AB14" s="136" t="str">
        <f t="shared" ref="AB14:AB23" ca="1" si="18">IF(INDIRECT("'"&amp;$AO$4&amp;"'!Z"&amp;((COLUMN()-7)/3)+18&amp;"S"&amp;ROW(),FALSE)=MAX(INDIRECT("'"&amp;$AO$4&amp;"'!Z18S"&amp;ROW()&amp;":Z27S"&amp;ROW(),FALSE)),1,"")</f>
        <v/>
      </c>
      <c r="AC14" s="137"/>
      <c r="AD14" s="138"/>
      <c r="AE14" s="136" t="str">
        <f t="shared" ref="AE14:AE23" ca="1" si="19">IF(INDIRECT("'"&amp;$AO$4&amp;"'!Z"&amp;((COLUMN()-7)/3)+18&amp;"S"&amp;ROW(),FALSE)=MAX(INDIRECT("'"&amp;$AO$4&amp;"'!Z18S"&amp;ROW()&amp;":Z27S"&amp;ROW(),FALSE)),1,"")</f>
        <v/>
      </c>
      <c r="AF14" s="137"/>
      <c r="AG14" s="138"/>
      <c r="AH14" s="136" t="str">
        <f t="shared" ref="AH14:AH23" ca="1" si="20">IF(INDIRECT("'"&amp;$AO$4&amp;"'!Z"&amp;((COLUMN()-7)/3)+18&amp;"S"&amp;ROW(),FALSE)=MAX(INDIRECT("'"&amp;$AO$4&amp;"'!Z18S"&amp;ROW()&amp;":Z27S"&amp;ROW(),FALSE)),1,"")</f>
        <v/>
      </c>
      <c r="AI14" s="137"/>
      <c r="AJ14" s="138"/>
      <c r="AK14" s="85">
        <f t="shared" ca="1" si="11"/>
        <v>0.5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136" t="str">
        <f t="shared" ref="G15:G23" ca="1" si="21">IF(INDIRECT("'"&amp;$AO$4&amp;"'!Z"&amp;((COLUMN()-7)/3)+18&amp;"S"&amp;ROW(),FALSE)=MAX(INDIRECT("'"&amp;$AO$4&amp;"'!Z18S"&amp;ROW()&amp;":Z27S"&amp;ROW(),FALSE)),1,"")</f>
        <v/>
      </c>
      <c r="H15" s="137"/>
      <c r="I15" s="138"/>
      <c r="J15" s="136" t="str">
        <f t="shared" ca="1" si="12"/>
        <v/>
      </c>
      <c r="K15" s="137"/>
      <c r="L15" s="138"/>
      <c r="M15" s="136" t="str">
        <f t="shared" ca="1" si="13"/>
        <v/>
      </c>
      <c r="N15" s="137"/>
      <c r="O15" s="138"/>
      <c r="P15" s="164">
        <f t="shared" ca="1" si="14"/>
        <v>1</v>
      </c>
      <c r="Q15" s="165"/>
      <c r="R15" s="166"/>
      <c r="S15" s="136" t="str">
        <f t="shared" ca="1" si="15"/>
        <v/>
      </c>
      <c r="T15" s="137"/>
      <c r="U15" s="138"/>
      <c r="V15" s="136" t="str">
        <f t="shared" ca="1" si="16"/>
        <v/>
      </c>
      <c r="W15" s="137"/>
      <c r="X15" s="138"/>
      <c r="Y15" s="136" t="str">
        <f t="shared" ca="1" si="17"/>
        <v/>
      </c>
      <c r="Z15" s="137"/>
      <c r="AA15" s="138"/>
      <c r="AB15" s="136" t="str">
        <f t="shared" ca="1" si="18"/>
        <v/>
      </c>
      <c r="AC15" s="137"/>
      <c r="AD15" s="138"/>
      <c r="AE15" s="136" t="str">
        <f t="shared" ca="1" si="19"/>
        <v/>
      </c>
      <c r="AF15" s="137"/>
      <c r="AG15" s="138"/>
      <c r="AH15" s="136" t="str">
        <f t="shared" ca="1" si="20"/>
        <v/>
      </c>
      <c r="AI15" s="137"/>
      <c r="AJ15" s="138"/>
      <c r="AK15" s="85">
        <f t="shared" ca="1" si="11"/>
        <v>1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136">
        <f t="shared" ca="1" si="21"/>
        <v>1</v>
      </c>
      <c r="H16" s="137"/>
      <c r="I16" s="138"/>
      <c r="J16" s="136">
        <f t="shared" ca="1" si="12"/>
        <v>1</v>
      </c>
      <c r="K16" s="137"/>
      <c r="L16" s="138"/>
      <c r="M16" s="136" t="str">
        <f t="shared" ca="1" si="13"/>
        <v/>
      </c>
      <c r="N16" s="137"/>
      <c r="O16" s="138"/>
      <c r="P16" s="136" t="str">
        <f t="shared" ca="1" si="14"/>
        <v/>
      </c>
      <c r="Q16" s="137"/>
      <c r="R16" s="138"/>
      <c r="S16" s="136" t="str">
        <f t="shared" ca="1" si="15"/>
        <v/>
      </c>
      <c r="T16" s="137"/>
      <c r="U16" s="138"/>
      <c r="V16" s="136" t="str">
        <f t="shared" ca="1" si="16"/>
        <v/>
      </c>
      <c r="W16" s="137"/>
      <c r="X16" s="138"/>
      <c r="Y16" s="136" t="str">
        <f t="shared" ca="1" si="17"/>
        <v/>
      </c>
      <c r="Z16" s="137"/>
      <c r="AA16" s="138"/>
      <c r="AB16" s="136" t="str">
        <f t="shared" ca="1" si="18"/>
        <v/>
      </c>
      <c r="AC16" s="137"/>
      <c r="AD16" s="138"/>
      <c r="AE16" s="136" t="str">
        <f t="shared" ca="1" si="19"/>
        <v/>
      </c>
      <c r="AF16" s="137"/>
      <c r="AG16" s="138"/>
      <c r="AH16" s="136" t="str">
        <f t="shared" ca="1" si="20"/>
        <v/>
      </c>
      <c r="AI16" s="137"/>
      <c r="AJ16" s="138"/>
      <c r="AK16" s="85">
        <f t="shared" ca="1" si="11"/>
        <v>0.5</v>
      </c>
    </row>
    <row r="17" spans="1:38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136" t="str">
        <f t="shared" ca="1" si="21"/>
        <v/>
      </c>
      <c r="H17" s="137"/>
      <c r="I17" s="138"/>
      <c r="J17" s="136" t="str">
        <f t="shared" ca="1" si="12"/>
        <v/>
      </c>
      <c r="K17" s="137"/>
      <c r="L17" s="138"/>
      <c r="M17" s="136" t="str">
        <f t="shared" ca="1" si="13"/>
        <v/>
      </c>
      <c r="N17" s="137"/>
      <c r="O17" s="138"/>
      <c r="P17" s="136" t="str">
        <f t="shared" ca="1" si="14"/>
        <v/>
      </c>
      <c r="Q17" s="137"/>
      <c r="R17" s="138"/>
      <c r="S17" s="136" t="str">
        <f t="shared" ca="1" si="15"/>
        <v/>
      </c>
      <c r="T17" s="137"/>
      <c r="U17" s="138"/>
      <c r="V17" s="136" t="str">
        <f t="shared" ca="1" si="16"/>
        <v/>
      </c>
      <c r="W17" s="137"/>
      <c r="X17" s="138"/>
      <c r="Y17" s="136" t="str">
        <f t="shared" ca="1" si="17"/>
        <v/>
      </c>
      <c r="Z17" s="137"/>
      <c r="AA17" s="138"/>
      <c r="AB17" s="136" t="str">
        <f t="shared" ca="1" si="18"/>
        <v/>
      </c>
      <c r="AC17" s="137"/>
      <c r="AD17" s="138"/>
      <c r="AE17" s="136" t="str">
        <f t="shared" ca="1" si="19"/>
        <v/>
      </c>
      <c r="AF17" s="137"/>
      <c r="AG17" s="138"/>
      <c r="AH17" s="164">
        <f t="shared" ca="1" si="20"/>
        <v>1</v>
      </c>
      <c r="AI17" s="165"/>
      <c r="AJ17" s="166"/>
      <c r="AK17" s="85">
        <f t="shared" ca="1" si="11"/>
        <v>1</v>
      </c>
    </row>
    <row r="18" spans="1:38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136" t="str">
        <f t="shared" ca="1" si="21"/>
        <v/>
      </c>
      <c r="H18" s="137"/>
      <c r="I18" s="138"/>
      <c r="J18" s="136" t="str">
        <f t="shared" ca="1" si="12"/>
        <v/>
      </c>
      <c r="K18" s="137"/>
      <c r="L18" s="138"/>
      <c r="M18" s="136" t="str">
        <f t="shared" ca="1" si="13"/>
        <v/>
      </c>
      <c r="N18" s="137"/>
      <c r="O18" s="138"/>
      <c r="P18" s="164">
        <f t="shared" ca="1" si="14"/>
        <v>1</v>
      </c>
      <c r="Q18" s="165"/>
      <c r="R18" s="166"/>
      <c r="S18" s="136" t="str">
        <f t="shared" ca="1" si="15"/>
        <v/>
      </c>
      <c r="T18" s="137"/>
      <c r="U18" s="138"/>
      <c r="V18" s="136" t="str">
        <f t="shared" ca="1" si="16"/>
        <v/>
      </c>
      <c r="W18" s="137"/>
      <c r="X18" s="138"/>
      <c r="Y18" s="136" t="str">
        <f t="shared" ca="1" si="17"/>
        <v/>
      </c>
      <c r="Z18" s="137"/>
      <c r="AA18" s="138"/>
      <c r="AB18" s="136" t="str">
        <f t="shared" ca="1" si="18"/>
        <v/>
      </c>
      <c r="AC18" s="137"/>
      <c r="AD18" s="138"/>
      <c r="AE18" s="136" t="str">
        <f t="shared" ca="1" si="19"/>
        <v/>
      </c>
      <c r="AF18" s="137"/>
      <c r="AG18" s="138"/>
      <c r="AH18" s="136" t="str">
        <f t="shared" ca="1" si="20"/>
        <v/>
      </c>
      <c r="AI18" s="137"/>
      <c r="AJ18" s="138"/>
      <c r="AK18" s="85">
        <f t="shared" ca="1" si="11"/>
        <v>1</v>
      </c>
    </row>
    <row r="19" spans="1:38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136" t="str">
        <f t="shared" ca="1" si="21"/>
        <v/>
      </c>
      <c r="H19" s="137"/>
      <c r="I19" s="138"/>
      <c r="J19" s="164">
        <f t="shared" ca="1" si="12"/>
        <v>1</v>
      </c>
      <c r="K19" s="165"/>
      <c r="L19" s="166"/>
      <c r="M19" s="136" t="str">
        <f t="shared" ca="1" si="13"/>
        <v/>
      </c>
      <c r="N19" s="137"/>
      <c r="O19" s="138"/>
      <c r="P19" s="136" t="str">
        <f t="shared" ca="1" si="14"/>
        <v/>
      </c>
      <c r="Q19" s="137"/>
      <c r="R19" s="138"/>
      <c r="S19" s="136" t="str">
        <f t="shared" ca="1" si="15"/>
        <v/>
      </c>
      <c r="T19" s="137"/>
      <c r="U19" s="138"/>
      <c r="V19" s="136" t="str">
        <f t="shared" ca="1" si="16"/>
        <v/>
      </c>
      <c r="W19" s="137"/>
      <c r="X19" s="138"/>
      <c r="Y19" s="136" t="str">
        <f t="shared" ca="1" si="17"/>
        <v/>
      </c>
      <c r="Z19" s="137"/>
      <c r="AA19" s="138"/>
      <c r="AB19" s="136" t="str">
        <f t="shared" ca="1" si="18"/>
        <v/>
      </c>
      <c r="AC19" s="137"/>
      <c r="AD19" s="138"/>
      <c r="AE19" s="136" t="str">
        <f t="shared" ca="1" si="19"/>
        <v/>
      </c>
      <c r="AF19" s="137"/>
      <c r="AG19" s="138"/>
      <c r="AH19" s="136" t="str">
        <f t="shared" ca="1" si="20"/>
        <v/>
      </c>
      <c r="AI19" s="137"/>
      <c r="AJ19" s="138"/>
      <c r="AK19" s="85">
        <f t="shared" ca="1" si="11"/>
        <v>1</v>
      </c>
    </row>
    <row r="20" spans="1:38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164">
        <f t="shared" ca="1" si="21"/>
        <v>1</v>
      </c>
      <c r="H20" s="165"/>
      <c r="I20" s="166"/>
      <c r="J20" s="136" t="str">
        <f t="shared" ca="1" si="12"/>
        <v/>
      </c>
      <c r="K20" s="137"/>
      <c r="L20" s="138"/>
      <c r="M20" s="136" t="str">
        <f t="shared" ca="1" si="13"/>
        <v/>
      </c>
      <c r="N20" s="137"/>
      <c r="O20" s="138"/>
      <c r="P20" s="136" t="str">
        <f t="shared" ca="1" si="14"/>
        <v/>
      </c>
      <c r="Q20" s="137"/>
      <c r="R20" s="138"/>
      <c r="S20" s="136" t="str">
        <f t="shared" ca="1" si="15"/>
        <v/>
      </c>
      <c r="T20" s="137"/>
      <c r="U20" s="138"/>
      <c r="V20" s="136" t="str">
        <f t="shared" ca="1" si="16"/>
        <v/>
      </c>
      <c r="W20" s="137"/>
      <c r="X20" s="138"/>
      <c r="Y20" s="136" t="str">
        <f t="shared" ca="1" si="17"/>
        <v/>
      </c>
      <c r="Z20" s="137"/>
      <c r="AA20" s="138"/>
      <c r="AB20" s="136" t="str">
        <f t="shared" ca="1" si="18"/>
        <v/>
      </c>
      <c r="AC20" s="137"/>
      <c r="AD20" s="138"/>
      <c r="AE20" s="136" t="str">
        <f t="shared" ca="1" si="19"/>
        <v/>
      </c>
      <c r="AF20" s="137"/>
      <c r="AG20" s="138"/>
      <c r="AH20" s="136" t="str">
        <f t="shared" ca="1" si="20"/>
        <v/>
      </c>
      <c r="AI20" s="137"/>
      <c r="AJ20" s="138"/>
      <c r="AK20" s="85">
        <f t="shared" ca="1" si="11"/>
        <v>1</v>
      </c>
    </row>
    <row r="21" spans="1:38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136" t="str">
        <f t="shared" ca="1" si="21"/>
        <v/>
      </c>
      <c r="H21" s="137"/>
      <c r="I21" s="138"/>
      <c r="J21" s="164">
        <f t="shared" ca="1" si="12"/>
        <v>1</v>
      </c>
      <c r="K21" s="165"/>
      <c r="L21" s="166"/>
      <c r="M21" s="136" t="str">
        <f t="shared" ca="1" si="13"/>
        <v/>
      </c>
      <c r="N21" s="137"/>
      <c r="O21" s="138"/>
      <c r="P21" s="136" t="str">
        <f t="shared" ca="1" si="14"/>
        <v/>
      </c>
      <c r="Q21" s="137"/>
      <c r="R21" s="138"/>
      <c r="S21" s="136" t="str">
        <f t="shared" ca="1" si="15"/>
        <v/>
      </c>
      <c r="T21" s="137"/>
      <c r="U21" s="138"/>
      <c r="V21" s="136" t="str">
        <f t="shared" ca="1" si="16"/>
        <v/>
      </c>
      <c r="W21" s="137"/>
      <c r="X21" s="138"/>
      <c r="Y21" s="136" t="str">
        <f t="shared" ca="1" si="17"/>
        <v/>
      </c>
      <c r="Z21" s="137"/>
      <c r="AA21" s="138"/>
      <c r="AB21" s="136" t="str">
        <f t="shared" ca="1" si="18"/>
        <v/>
      </c>
      <c r="AC21" s="137"/>
      <c r="AD21" s="138"/>
      <c r="AE21" s="136" t="str">
        <f t="shared" ca="1" si="19"/>
        <v/>
      </c>
      <c r="AF21" s="137"/>
      <c r="AG21" s="138"/>
      <c r="AH21" s="136" t="str">
        <f t="shared" ca="1" si="20"/>
        <v/>
      </c>
      <c r="AI21" s="137"/>
      <c r="AJ21" s="138"/>
      <c r="AK21" s="85">
        <f t="shared" ca="1" si="11"/>
        <v>1</v>
      </c>
    </row>
    <row r="22" spans="1:38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164">
        <f t="shared" ca="1" si="21"/>
        <v>1</v>
      </c>
      <c r="H22" s="165"/>
      <c r="I22" s="166"/>
      <c r="J22" s="136" t="str">
        <f t="shared" ca="1" si="12"/>
        <v/>
      </c>
      <c r="K22" s="137"/>
      <c r="L22" s="138"/>
      <c r="M22" s="136" t="str">
        <f t="shared" ca="1" si="13"/>
        <v/>
      </c>
      <c r="N22" s="137"/>
      <c r="O22" s="138"/>
      <c r="P22" s="136" t="str">
        <f t="shared" ca="1" si="14"/>
        <v/>
      </c>
      <c r="Q22" s="137"/>
      <c r="R22" s="138"/>
      <c r="S22" s="136" t="str">
        <f t="shared" ca="1" si="15"/>
        <v/>
      </c>
      <c r="T22" s="137"/>
      <c r="U22" s="138"/>
      <c r="V22" s="136" t="str">
        <f t="shared" ca="1" si="16"/>
        <v/>
      </c>
      <c r="W22" s="137"/>
      <c r="X22" s="138"/>
      <c r="Y22" s="136" t="str">
        <f t="shared" ca="1" si="17"/>
        <v/>
      </c>
      <c r="Z22" s="137"/>
      <c r="AA22" s="138"/>
      <c r="AB22" s="136" t="str">
        <f t="shared" ca="1" si="18"/>
        <v/>
      </c>
      <c r="AC22" s="137"/>
      <c r="AD22" s="138"/>
      <c r="AE22" s="136" t="str">
        <f t="shared" ca="1" si="19"/>
        <v/>
      </c>
      <c r="AF22" s="137"/>
      <c r="AG22" s="138"/>
      <c r="AH22" s="136" t="str">
        <f t="shared" ca="1" si="20"/>
        <v/>
      </c>
      <c r="AI22" s="137"/>
      <c r="AJ22" s="138"/>
      <c r="AK22" s="85">
        <f t="shared" ca="1" si="11"/>
        <v>1</v>
      </c>
    </row>
    <row r="23" spans="1:38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136" t="str">
        <f t="shared" ca="1" si="21"/>
        <v/>
      </c>
      <c r="H23" s="137"/>
      <c r="I23" s="138"/>
      <c r="J23" s="136" t="str">
        <f t="shared" ca="1" si="12"/>
        <v/>
      </c>
      <c r="K23" s="137"/>
      <c r="L23" s="138"/>
      <c r="M23" s="136" t="str">
        <f t="shared" ca="1" si="13"/>
        <v/>
      </c>
      <c r="N23" s="137"/>
      <c r="O23" s="138"/>
      <c r="P23" s="164">
        <f t="shared" ca="1" si="14"/>
        <v>1</v>
      </c>
      <c r="Q23" s="165"/>
      <c r="R23" s="166"/>
      <c r="S23" s="136" t="str">
        <f t="shared" ca="1" si="15"/>
        <v/>
      </c>
      <c r="T23" s="137"/>
      <c r="U23" s="138"/>
      <c r="V23" s="136" t="str">
        <f t="shared" ca="1" si="16"/>
        <v/>
      </c>
      <c r="W23" s="137"/>
      <c r="X23" s="138"/>
      <c r="Y23" s="136" t="str">
        <f t="shared" ca="1" si="17"/>
        <v/>
      </c>
      <c r="Z23" s="137"/>
      <c r="AA23" s="138"/>
      <c r="AB23" s="136" t="str">
        <f t="shared" ca="1" si="18"/>
        <v/>
      </c>
      <c r="AC23" s="137"/>
      <c r="AD23" s="138"/>
      <c r="AE23" s="136" t="str">
        <f t="shared" ca="1" si="19"/>
        <v/>
      </c>
      <c r="AF23" s="137"/>
      <c r="AG23" s="138"/>
      <c r="AH23" s="136" t="str">
        <f t="shared" ca="1" si="20"/>
        <v/>
      </c>
      <c r="AI23" s="137"/>
      <c r="AJ23" s="138"/>
      <c r="AK23" s="85">
        <f t="shared" ca="1" si="11"/>
        <v>1</v>
      </c>
    </row>
    <row r="24" spans="1:38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8" s="38" customFormat="1" ht="15" customHeight="1">
      <c r="A25"/>
      <c r="B25" s="127"/>
      <c r="C25" s="128"/>
      <c r="D25" s="128"/>
      <c r="E25" s="129"/>
      <c r="F25" s="158"/>
      <c r="G25" s="143">
        <v>3</v>
      </c>
      <c r="H25" s="144"/>
      <c r="I25" s="145"/>
      <c r="J25" s="143">
        <v>4</v>
      </c>
      <c r="K25" s="144"/>
      <c r="L25" s="145"/>
      <c r="M25" s="143">
        <v>5</v>
      </c>
      <c r="N25" s="144"/>
      <c r="O25" s="145"/>
      <c r="P25" s="143">
        <v>6</v>
      </c>
      <c r="Q25" s="144"/>
      <c r="R25" s="145"/>
      <c r="S25" s="143">
        <v>7</v>
      </c>
      <c r="T25" s="144"/>
      <c r="U25" s="145"/>
      <c r="V25" s="143">
        <v>8</v>
      </c>
      <c r="W25" s="144"/>
      <c r="X25" s="145"/>
      <c r="Y25" s="143">
        <v>9</v>
      </c>
      <c r="Z25" s="144"/>
      <c r="AA25" s="145"/>
      <c r="AB25" s="143">
        <v>10</v>
      </c>
      <c r="AC25" s="144"/>
      <c r="AD25" s="145"/>
      <c r="AE25" s="143">
        <v>11</v>
      </c>
      <c r="AF25" s="144"/>
      <c r="AG25" s="145"/>
      <c r="AH25" s="143">
        <v>12</v>
      </c>
      <c r="AI25" s="144"/>
      <c r="AJ25" s="145"/>
      <c r="AK25" s="81"/>
    </row>
    <row r="26" spans="1:38" s="38" customFormat="1" ht="15" customHeight="1">
      <c r="A26"/>
      <c r="B26" s="160"/>
      <c r="C26" s="161"/>
      <c r="D26" s="161"/>
      <c r="E26" s="162"/>
      <c r="F26" s="163"/>
      <c r="G26" s="149"/>
      <c r="H26" s="150"/>
      <c r="I26" s="151"/>
      <c r="J26" s="149"/>
      <c r="K26" s="150"/>
      <c r="L26" s="151"/>
      <c r="M26" s="149"/>
      <c r="N26" s="150"/>
      <c r="O26" s="151"/>
      <c r="P26" s="149"/>
      <c r="Q26" s="150"/>
      <c r="R26" s="151"/>
      <c r="S26" s="149"/>
      <c r="T26" s="150"/>
      <c r="U26" s="151"/>
      <c r="V26" s="149"/>
      <c r="W26" s="150"/>
      <c r="X26" s="151"/>
      <c r="Y26" s="149"/>
      <c r="Z26" s="150"/>
      <c r="AA26" s="151"/>
      <c r="AB26" s="149"/>
      <c r="AC26" s="150"/>
      <c r="AD26" s="151"/>
      <c r="AE26" s="149"/>
      <c r="AF26" s="150"/>
      <c r="AG26" s="151"/>
      <c r="AH26" s="149"/>
      <c r="AI26" s="150"/>
      <c r="AJ26" s="151"/>
      <c r="AK26" s="82"/>
    </row>
    <row r="27" spans="1:38" s="38" customFormat="1" ht="18.75" customHeight="1">
      <c r="A27"/>
      <c r="B27" s="130"/>
      <c r="C27" s="131"/>
      <c r="D27" s="131"/>
      <c r="E27" s="132"/>
      <c r="F27" s="159"/>
      <c r="G27" s="146"/>
      <c r="H27" s="147"/>
      <c r="I27" s="148"/>
      <c r="J27" s="146"/>
      <c r="K27" s="147"/>
      <c r="L27" s="148"/>
      <c r="M27" s="146"/>
      <c r="N27" s="147"/>
      <c r="O27" s="148"/>
      <c r="P27" s="146"/>
      <c r="Q27" s="147"/>
      <c r="R27" s="148"/>
      <c r="S27" s="146"/>
      <c r="T27" s="147"/>
      <c r="U27" s="148"/>
      <c r="V27" s="146"/>
      <c r="W27" s="147"/>
      <c r="X27" s="148"/>
      <c r="Y27" s="146"/>
      <c r="Z27" s="147"/>
      <c r="AA27" s="148"/>
      <c r="AB27" s="146"/>
      <c r="AC27" s="147"/>
      <c r="AD27" s="148"/>
      <c r="AE27" s="146"/>
      <c r="AF27" s="147"/>
      <c r="AG27" s="148"/>
      <c r="AH27" s="146"/>
      <c r="AI27" s="147"/>
      <c r="AJ27" s="148"/>
      <c r="AK27" s="95"/>
    </row>
    <row r="28" spans="1:38" s="38" customFormat="1" ht="18.75" customHeight="1">
      <c r="A28"/>
      <c r="B28" s="127" t="s">
        <v>93</v>
      </c>
      <c r="C28" s="128"/>
      <c r="D28" s="128"/>
      <c r="E28" s="129"/>
      <c r="F28" s="158"/>
      <c r="G28" s="127">
        <f ca="1">SUM(G4:I23)</f>
        <v>7</v>
      </c>
      <c r="H28" s="128"/>
      <c r="I28" s="129"/>
      <c r="J28" s="127">
        <f t="shared" ref="J28" ca="1" si="22">SUM(J4:L23)</f>
        <v>5</v>
      </c>
      <c r="K28" s="128"/>
      <c r="L28" s="129"/>
      <c r="M28" s="127">
        <f t="shared" ref="M28" ca="1" si="23">SUM(M4:O23)</f>
        <v>1</v>
      </c>
      <c r="N28" s="128"/>
      <c r="O28" s="129"/>
      <c r="P28" s="127">
        <f t="shared" ref="P28" ca="1" si="24">SUM(P4:R23)</f>
        <v>5</v>
      </c>
      <c r="Q28" s="128"/>
      <c r="R28" s="129"/>
      <c r="S28" s="127">
        <f t="shared" ref="S28" ca="1" si="25">SUM(S4:U23)</f>
        <v>1</v>
      </c>
      <c r="T28" s="128"/>
      <c r="U28" s="129"/>
      <c r="V28" s="127">
        <f t="shared" ref="V28" ca="1" si="26">SUM(V4:X23)</f>
        <v>1</v>
      </c>
      <c r="W28" s="128"/>
      <c r="X28" s="129"/>
      <c r="Y28" s="127">
        <f t="shared" ref="Y28" ca="1" si="27">SUM(Y4:AA23)</f>
        <v>2</v>
      </c>
      <c r="Z28" s="128"/>
      <c r="AA28" s="129"/>
      <c r="AB28" s="127">
        <f t="shared" ref="AB28" ca="1" si="28">SUM(AB4:AD23)</f>
        <v>1</v>
      </c>
      <c r="AC28" s="128"/>
      <c r="AD28" s="129"/>
      <c r="AE28" s="127">
        <f t="shared" ref="AE28" ca="1" si="29">SUM(AE4:AG23)</f>
        <v>1</v>
      </c>
      <c r="AF28" s="128"/>
      <c r="AG28" s="129"/>
      <c r="AH28" s="127">
        <f t="shared" ref="AH28" ca="1" si="30">SUM(AH4:AJ23)</f>
        <v>2</v>
      </c>
      <c r="AI28" s="128"/>
      <c r="AJ28" s="129"/>
      <c r="AK28" s="95"/>
      <c r="AL28" s="95"/>
    </row>
    <row r="29" spans="1:38" s="38" customFormat="1" ht="18.75" customHeight="1">
      <c r="A29"/>
      <c r="B29" s="130"/>
      <c r="C29" s="131"/>
      <c r="D29" s="131"/>
      <c r="E29" s="132"/>
      <c r="F29" s="159"/>
      <c r="G29" s="130"/>
      <c r="H29" s="131"/>
      <c r="I29" s="132"/>
      <c r="J29" s="130"/>
      <c r="K29" s="131"/>
      <c r="L29" s="132"/>
      <c r="M29" s="130"/>
      <c r="N29" s="131"/>
      <c r="O29" s="132"/>
      <c r="P29" s="130"/>
      <c r="Q29" s="131"/>
      <c r="R29" s="132"/>
      <c r="S29" s="130"/>
      <c r="T29" s="131"/>
      <c r="U29" s="132"/>
      <c r="V29" s="130"/>
      <c r="W29" s="131"/>
      <c r="X29" s="132"/>
      <c r="Y29" s="130"/>
      <c r="Z29" s="131"/>
      <c r="AA29" s="132"/>
      <c r="AB29" s="130"/>
      <c r="AC29" s="131"/>
      <c r="AD29" s="132"/>
      <c r="AE29" s="130"/>
      <c r="AF29" s="131"/>
      <c r="AG29" s="132"/>
      <c r="AH29" s="130"/>
      <c r="AI29" s="131"/>
      <c r="AJ29" s="132"/>
      <c r="AK29" s="95"/>
      <c r="AL29" s="95"/>
    </row>
    <row r="30" spans="1:38" ht="18.75" customHeight="1">
      <c r="B30" s="127" t="s">
        <v>94</v>
      </c>
      <c r="C30" s="128"/>
      <c r="D30" s="128"/>
      <c r="E30" s="129"/>
      <c r="F30" s="158"/>
      <c r="G30" s="152">
        <f ca="1">SUMPRODUCT(G4:G23,$AK4:$AK23)</f>
        <v>5.0999999999999996</v>
      </c>
      <c r="H30" s="153"/>
      <c r="I30" s="154"/>
      <c r="J30" s="152">
        <f t="shared" ref="J30" ca="1" si="31">SUMPRODUCT(J4:J23,$AK4:$AK23)</f>
        <v>3.1</v>
      </c>
      <c r="K30" s="153"/>
      <c r="L30" s="154"/>
      <c r="M30" s="152">
        <f t="shared" ref="M30" ca="1" si="32">SUMPRODUCT(M4:M23,$AK4:$AK23)</f>
        <v>0.1</v>
      </c>
      <c r="N30" s="153"/>
      <c r="O30" s="154"/>
      <c r="P30" s="152">
        <f t="shared" ref="P30" ca="1" si="33">SUMPRODUCT(P4:P23,$AK4:$AK23)</f>
        <v>3.6</v>
      </c>
      <c r="Q30" s="153"/>
      <c r="R30" s="154"/>
      <c r="S30" s="152">
        <f t="shared" ref="S30" ca="1" si="34">SUMPRODUCT(S4:S23,$AK4:$AK23)</f>
        <v>0.1</v>
      </c>
      <c r="T30" s="153"/>
      <c r="U30" s="154"/>
      <c r="V30" s="152">
        <f t="shared" ref="V30" ca="1" si="35">SUMPRODUCT(V4:V23,$AK4:$AK23)</f>
        <v>0.1</v>
      </c>
      <c r="W30" s="153"/>
      <c r="X30" s="154"/>
      <c r="Y30" s="152">
        <f t="shared" ref="Y30" ca="1" si="36">SUMPRODUCT(Y4:Y23,$AK4:$AK23)</f>
        <v>0.6</v>
      </c>
      <c r="Z30" s="153"/>
      <c r="AA30" s="154"/>
      <c r="AB30" s="152">
        <f t="shared" ref="AB30" ca="1" si="37">SUMPRODUCT(AB4:AB23,$AK4:$AK23)</f>
        <v>0.1</v>
      </c>
      <c r="AC30" s="153"/>
      <c r="AD30" s="154"/>
      <c r="AE30" s="152">
        <f t="shared" ref="AE30" ca="1" si="38">SUMPRODUCT(AE4:AE23,$AK4:$AK23)</f>
        <v>0.1</v>
      </c>
      <c r="AF30" s="153"/>
      <c r="AG30" s="154"/>
      <c r="AH30" s="152">
        <f t="shared" ref="AH30" ca="1" si="39">SUMPRODUCT(AH4:AH23,$AK4:$AK23)</f>
        <v>1.1000000000000001</v>
      </c>
      <c r="AI30" s="153"/>
      <c r="AJ30" s="154"/>
    </row>
    <row r="31" spans="1:38" ht="18.75" customHeight="1">
      <c r="B31" s="130"/>
      <c r="C31" s="131"/>
      <c r="D31" s="131"/>
      <c r="E31" s="132"/>
      <c r="F31" s="159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/>
      <c r="V31" s="155"/>
      <c r="W31" s="156"/>
      <c r="X31" s="157"/>
      <c r="Y31" s="155"/>
      <c r="Z31" s="156"/>
      <c r="AA31" s="157"/>
      <c r="AB31" s="155"/>
      <c r="AC31" s="156"/>
      <c r="AD31" s="157"/>
      <c r="AE31" s="155"/>
      <c r="AF31" s="156"/>
      <c r="AG31" s="157"/>
      <c r="AH31" s="155"/>
      <c r="AI31" s="156"/>
      <c r="AJ31" s="157"/>
    </row>
  </sheetData>
  <mergeCells count="253">
    <mergeCell ref="B2:B3"/>
    <mergeCell ref="C2:C3"/>
    <mergeCell ref="D2:D3"/>
    <mergeCell ref="E2:E3"/>
    <mergeCell ref="F2:F3"/>
    <mergeCell ref="G2:I3"/>
    <mergeCell ref="AB4:AD4"/>
    <mergeCell ref="AE4:AG4"/>
    <mergeCell ref="AH4:AJ4"/>
    <mergeCell ref="AB2:AD3"/>
    <mergeCell ref="AE2:AG3"/>
    <mergeCell ref="AH2:AJ3"/>
    <mergeCell ref="J2:L3"/>
    <mergeCell ref="M2:O3"/>
    <mergeCell ref="P2:R3"/>
    <mergeCell ref="S2:U3"/>
    <mergeCell ref="V2:X3"/>
    <mergeCell ref="Y2:AA3"/>
    <mergeCell ref="AH5:AJ5"/>
    <mergeCell ref="G4:I4"/>
    <mergeCell ref="J4:L4"/>
    <mergeCell ref="M4:O4"/>
    <mergeCell ref="P4:R4"/>
    <mergeCell ref="S4:U4"/>
    <mergeCell ref="V4:X4"/>
    <mergeCell ref="Y4:AA4"/>
    <mergeCell ref="AH6:AJ6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7:AJ7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G7:I7"/>
    <mergeCell ref="J7:L7"/>
    <mergeCell ref="M7:O7"/>
    <mergeCell ref="P7:R7"/>
    <mergeCell ref="S7:U7"/>
    <mergeCell ref="V7:X7"/>
    <mergeCell ref="Y7:AA7"/>
    <mergeCell ref="AB7:AD7"/>
    <mergeCell ref="AE7:AG7"/>
    <mergeCell ref="AH8:AJ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10:AJ10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2:AJ12"/>
    <mergeCell ref="G13:I13"/>
    <mergeCell ref="J13:L13"/>
    <mergeCell ref="M13:O13"/>
    <mergeCell ref="P13:R13"/>
    <mergeCell ref="S13:U13"/>
    <mergeCell ref="V13:X13"/>
    <mergeCell ref="Y13:AA13"/>
    <mergeCell ref="AB13:AD13"/>
    <mergeCell ref="AE13:AG13"/>
    <mergeCell ref="AH13:AJ13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4:AJ14"/>
    <mergeCell ref="G15:I15"/>
    <mergeCell ref="J15:L15"/>
    <mergeCell ref="M15:O15"/>
    <mergeCell ref="P15:R15"/>
    <mergeCell ref="S15:U15"/>
    <mergeCell ref="V15:X15"/>
    <mergeCell ref="Y15:AA15"/>
    <mergeCell ref="AB15:AD15"/>
    <mergeCell ref="AE15:AG15"/>
    <mergeCell ref="AH15:AJ15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6:AJ16"/>
    <mergeCell ref="G17:I17"/>
    <mergeCell ref="J17:L17"/>
    <mergeCell ref="M17:O17"/>
    <mergeCell ref="P17:R17"/>
    <mergeCell ref="S17:U17"/>
    <mergeCell ref="V17:X17"/>
    <mergeCell ref="Y17:AA17"/>
    <mergeCell ref="AB17:AD17"/>
    <mergeCell ref="AE17:AG17"/>
    <mergeCell ref="AH17:AJ17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8:AJ18"/>
    <mergeCell ref="G19:I19"/>
    <mergeCell ref="J19:L19"/>
    <mergeCell ref="M19:O19"/>
    <mergeCell ref="P19:R19"/>
    <mergeCell ref="S19:U19"/>
    <mergeCell ref="V19:X19"/>
    <mergeCell ref="Y19:AA19"/>
    <mergeCell ref="AB19:AD19"/>
    <mergeCell ref="AE19:AG19"/>
    <mergeCell ref="AH19:AJ19"/>
    <mergeCell ref="G18:I18"/>
    <mergeCell ref="J18:L18"/>
    <mergeCell ref="M18:O18"/>
    <mergeCell ref="P18:R18"/>
    <mergeCell ref="S18:U18"/>
    <mergeCell ref="V18:X18"/>
    <mergeCell ref="Y18:AA18"/>
    <mergeCell ref="AB18:AD18"/>
    <mergeCell ref="AE18:AG18"/>
    <mergeCell ref="AH20:AJ20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G20:I20"/>
    <mergeCell ref="J20:L20"/>
    <mergeCell ref="M20:O20"/>
    <mergeCell ref="P20:R20"/>
    <mergeCell ref="S20:U20"/>
    <mergeCell ref="V20:X20"/>
    <mergeCell ref="Y20:AA20"/>
    <mergeCell ref="AB20:AD20"/>
    <mergeCell ref="AE20:AG20"/>
    <mergeCell ref="AH22:AJ22"/>
    <mergeCell ref="G23:I23"/>
    <mergeCell ref="J23:L23"/>
    <mergeCell ref="M23:O23"/>
    <mergeCell ref="P23:R23"/>
    <mergeCell ref="S23:U23"/>
    <mergeCell ref="V23:X23"/>
    <mergeCell ref="Y23:AA23"/>
    <mergeCell ref="AB23:AD23"/>
    <mergeCell ref="AE23:AG23"/>
    <mergeCell ref="AH23:AJ23"/>
    <mergeCell ref="G22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B24:E24"/>
    <mergeCell ref="G24:AJ24"/>
    <mergeCell ref="B25:E27"/>
    <mergeCell ref="F25:F27"/>
    <mergeCell ref="G25:I27"/>
    <mergeCell ref="J25:L27"/>
    <mergeCell ref="M25:O27"/>
    <mergeCell ref="AH25:AJ27"/>
    <mergeCell ref="B28:E29"/>
    <mergeCell ref="F28:F29"/>
    <mergeCell ref="G28:I29"/>
    <mergeCell ref="J28:L29"/>
    <mergeCell ref="M28:O29"/>
    <mergeCell ref="P28:R29"/>
    <mergeCell ref="S28:U29"/>
    <mergeCell ref="V28:X29"/>
    <mergeCell ref="Y28:AA29"/>
    <mergeCell ref="P25:R27"/>
    <mergeCell ref="S25:U27"/>
    <mergeCell ref="V25:X27"/>
    <mergeCell ref="Y25:AA27"/>
    <mergeCell ref="AB25:AD27"/>
    <mergeCell ref="AE25:AG27"/>
    <mergeCell ref="V30:X31"/>
    <mergeCell ref="Y30:AA31"/>
    <mergeCell ref="AB30:AD31"/>
    <mergeCell ref="AE30:AG31"/>
    <mergeCell ref="AH30:AJ31"/>
    <mergeCell ref="AB28:AD29"/>
    <mergeCell ref="AE28:AG29"/>
    <mergeCell ref="AH28:AJ29"/>
    <mergeCell ref="B30:E31"/>
    <mergeCell ref="F30:F31"/>
    <mergeCell ref="G30:I31"/>
    <mergeCell ref="J30:L31"/>
    <mergeCell ref="M30:O31"/>
    <mergeCell ref="P30:R31"/>
    <mergeCell ref="S30:U31"/>
  </mergeCells>
  <conditionalFormatting sqref="G28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B1:AF51"/>
  <sheetViews>
    <sheetView workbookViewId="0">
      <selection activeCell="Z27" sqref="Z27"/>
    </sheetView>
  </sheetViews>
  <sheetFormatPr baseColWidth="10" defaultColWidth="10.7109375" defaultRowHeight="15"/>
  <cols>
    <col min="1" max="1" width="1.42578125" customWidth="1"/>
    <col min="3" max="102" width="7.140625" customWidth="1"/>
  </cols>
  <sheetData>
    <row r="1" spans="2:32" ht="7.5" customHeight="1"/>
    <row r="2" spans="2:32">
      <c r="B2" s="1"/>
      <c r="C2" s="118" t="s">
        <v>13</v>
      </c>
      <c r="D2" s="119"/>
      <c r="E2" s="120"/>
      <c r="F2" s="118" t="s">
        <v>14</v>
      </c>
      <c r="G2" s="119"/>
      <c r="H2" s="120"/>
      <c r="I2" s="118" t="s">
        <v>15</v>
      </c>
      <c r="J2" s="119"/>
      <c r="K2" s="120"/>
      <c r="L2" s="118" t="s">
        <v>16</v>
      </c>
      <c r="M2" s="119"/>
      <c r="N2" s="120"/>
      <c r="O2" s="118" t="s">
        <v>17</v>
      </c>
      <c r="P2" s="119"/>
      <c r="Q2" s="120"/>
      <c r="R2" s="118" t="s">
        <v>18</v>
      </c>
      <c r="S2" s="119"/>
      <c r="T2" s="120"/>
      <c r="U2" s="118" t="s">
        <v>19</v>
      </c>
      <c r="V2" s="119"/>
      <c r="W2" s="120"/>
      <c r="X2" s="118" t="s">
        <v>20</v>
      </c>
      <c r="Y2" s="119"/>
      <c r="Z2" s="120"/>
      <c r="AA2" s="118" t="s">
        <v>21</v>
      </c>
      <c r="AB2" s="119"/>
      <c r="AC2" s="120"/>
      <c r="AD2" s="118" t="s">
        <v>22</v>
      </c>
      <c r="AE2" s="119"/>
      <c r="AF2" s="120"/>
    </row>
    <row r="3" spans="2:32" ht="30" customHeight="1">
      <c r="B3" s="1"/>
      <c r="C3" s="8" t="s">
        <v>39</v>
      </c>
      <c r="D3" s="7" t="s">
        <v>41</v>
      </c>
      <c r="E3" s="9" t="s">
        <v>40</v>
      </c>
      <c r="F3" s="8" t="s">
        <v>39</v>
      </c>
      <c r="G3" s="7" t="s">
        <v>41</v>
      </c>
      <c r="H3" s="9" t="s">
        <v>40</v>
      </c>
      <c r="I3" s="8" t="s">
        <v>39</v>
      </c>
      <c r="J3" s="7" t="s">
        <v>41</v>
      </c>
      <c r="K3" s="9" t="s">
        <v>40</v>
      </c>
      <c r="L3" s="8" t="s">
        <v>39</v>
      </c>
      <c r="M3" s="7" t="s">
        <v>41</v>
      </c>
      <c r="N3" s="9" t="s">
        <v>40</v>
      </c>
      <c r="O3" s="8" t="s">
        <v>39</v>
      </c>
      <c r="P3" s="7" t="s">
        <v>41</v>
      </c>
      <c r="Q3" s="9" t="s">
        <v>40</v>
      </c>
      <c r="R3" s="8" t="s">
        <v>39</v>
      </c>
      <c r="S3" s="7" t="s">
        <v>41</v>
      </c>
      <c r="T3" s="9" t="s">
        <v>40</v>
      </c>
      <c r="U3" s="8" t="s">
        <v>39</v>
      </c>
      <c r="V3" s="7" t="s">
        <v>41</v>
      </c>
      <c r="W3" s="9" t="s">
        <v>40</v>
      </c>
      <c r="X3" s="8" t="s">
        <v>39</v>
      </c>
      <c r="Y3" s="7" t="s">
        <v>41</v>
      </c>
      <c r="Z3" s="9" t="s">
        <v>40</v>
      </c>
      <c r="AA3" s="8" t="s">
        <v>39</v>
      </c>
      <c r="AB3" s="7" t="s">
        <v>41</v>
      </c>
      <c r="AC3" s="9" t="s">
        <v>40</v>
      </c>
      <c r="AD3" s="8" t="s">
        <v>39</v>
      </c>
      <c r="AE3" s="7" t="s">
        <v>41</v>
      </c>
      <c r="AF3" s="9" t="s">
        <v>40</v>
      </c>
    </row>
    <row r="4" spans="2:32">
      <c r="B4" s="1" t="s">
        <v>0</v>
      </c>
      <c r="C4" s="115">
        <f>'1CtP'!C3</f>
        <v>17</v>
      </c>
      <c r="D4" s="116"/>
      <c r="E4" s="117"/>
      <c r="F4" s="115">
        <f>'1CtP'!D3</f>
        <v>50</v>
      </c>
      <c r="G4" s="116"/>
      <c r="H4" s="117"/>
      <c r="I4" s="115">
        <f>'1CtP'!E3</f>
        <v>61</v>
      </c>
      <c r="J4" s="116"/>
      <c r="K4" s="117"/>
      <c r="L4" s="115">
        <f>'1CtP'!F3</f>
        <v>97</v>
      </c>
      <c r="M4" s="116"/>
      <c r="N4" s="117"/>
      <c r="O4" s="115">
        <f>'1CtP'!G3</f>
        <v>65</v>
      </c>
      <c r="P4" s="116"/>
      <c r="Q4" s="117"/>
      <c r="R4" s="115">
        <f>'1CtP'!H3</f>
        <v>346</v>
      </c>
      <c r="S4" s="116"/>
      <c r="T4" s="117"/>
      <c r="U4" s="115">
        <f>'1CtP'!I3</f>
        <v>1611</v>
      </c>
      <c r="V4" s="116"/>
      <c r="W4" s="117"/>
      <c r="X4" s="115">
        <f>'1CtP'!J3</f>
        <v>1375</v>
      </c>
      <c r="Y4" s="116"/>
      <c r="Z4" s="117"/>
      <c r="AA4" s="115">
        <f>'1CtP'!K3</f>
        <v>418</v>
      </c>
      <c r="AB4" s="116"/>
      <c r="AC4" s="117"/>
      <c r="AD4" s="115" t="str">
        <f>'1CtP'!L3</f>
        <v>N/A</v>
      </c>
      <c r="AE4" s="116"/>
      <c r="AF4" s="117"/>
    </row>
    <row r="5" spans="2:32">
      <c r="B5" s="1" t="s">
        <v>45</v>
      </c>
      <c r="C5" s="115">
        <f>MAX('1CtP'!C5:C15)</f>
        <v>17</v>
      </c>
      <c r="D5" s="116"/>
      <c r="E5" s="117"/>
      <c r="F5" s="115">
        <f>MAX('1CtP'!D5:D15)</f>
        <v>46</v>
      </c>
      <c r="G5" s="116"/>
      <c r="H5" s="117"/>
      <c r="I5" s="115">
        <f>MAX('1CtP'!E5:E15)</f>
        <v>51</v>
      </c>
      <c r="J5" s="116"/>
      <c r="K5" s="117"/>
      <c r="L5" s="115">
        <f>MAX('1CtP'!F5:F15)</f>
        <v>86</v>
      </c>
      <c r="M5" s="116"/>
      <c r="N5" s="117"/>
      <c r="O5" s="115">
        <f>MAX('1CtP'!G5:G15)</f>
        <v>65</v>
      </c>
      <c r="P5" s="116"/>
      <c r="Q5" s="117"/>
      <c r="R5" s="115">
        <f>MAX('1CtP'!H5:H15)</f>
        <v>283</v>
      </c>
      <c r="S5" s="116"/>
      <c r="T5" s="117"/>
      <c r="U5" s="115">
        <f>MAX('1CtP'!I5:I15)</f>
        <v>1374</v>
      </c>
      <c r="V5" s="116"/>
      <c r="W5" s="117"/>
      <c r="X5" s="115">
        <f>MAX('1CtP'!J5:J15)</f>
        <v>1230</v>
      </c>
      <c r="Y5" s="116"/>
      <c r="Z5" s="117"/>
      <c r="AA5" s="115">
        <f>MAX('1CtP'!K5:K15)</f>
        <v>385</v>
      </c>
      <c r="AB5" s="116"/>
      <c r="AC5" s="117"/>
      <c r="AD5" s="115">
        <f>MAX('1CtP'!L5:L15)</f>
        <v>1358</v>
      </c>
      <c r="AE5" s="116"/>
      <c r="AF5" s="117"/>
    </row>
    <row r="6" spans="2:32">
      <c r="B6" s="1" t="s">
        <v>2</v>
      </c>
      <c r="C6" s="10"/>
      <c r="D6" s="4"/>
      <c r="E6" s="5"/>
      <c r="F6" s="10"/>
      <c r="G6" s="4"/>
      <c r="H6" s="5"/>
      <c r="I6" s="10"/>
      <c r="J6" s="4"/>
      <c r="K6" s="5"/>
      <c r="L6" s="10"/>
      <c r="M6" s="4"/>
      <c r="N6" s="5"/>
      <c r="O6" s="10"/>
      <c r="P6" s="4"/>
      <c r="Q6" s="5"/>
      <c r="R6" s="10"/>
      <c r="S6" s="4"/>
      <c r="T6" s="5"/>
      <c r="U6" s="10"/>
      <c r="V6" s="4"/>
      <c r="W6" s="5"/>
      <c r="X6" s="10"/>
      <c r="Y6" s="4"/>
      <c r="Z6" s="5"/>
      <c r="AA6" s="10"/>
      <c r="AB6" s="4"/>
      <c r="AC6" s="5"/>
      <c r="AD6" s="10"/>
      <c r="AE6" s="4"/>
      <c r="AF6" s="5"/>
    </row>
    <row r="7" spans="2:32">
      <c r="B7" s="1" t="s">
        <v>3</v>
      </c>
      <c r="C7" s="10">
        <v>17</v>
      </c>
      <c r="D7" s="4">
        <v>17</v>
      </c>
      <c r="E7" s="5">
        <v>17</v>
      </c>
      <c r="F7" s="10">
        <v>46</v>
      </c>
      <c r="G7" s="4">
        <v>46</v>
      </c>
      <c r="H7" s="5">
        <v>46</v>
      </c>
      <c r="I7" s="10">
        <v>51</v>
      </c>
      <c r="J7" s="4">
        <v>51</v>
      </c>
      <c r="K7" s="5">
        <v>51</v>
      </c>
      <c r="L7" s="10">
        <v>83</v>
      </c>
      <c r="M7" s="4">
        <v>83</v>
      </c>
      <c r="N7" s="5">
        <v>89</v>
      </c>
      <c r="O7" s="10">
        <v>63</v>
      </c>
      <c r="P7" s="4">
        <v>62</v>
      </c>
      <c r="Q7" s="5">
        <v>61</v>
      </c>
      <c r="R7" s="10">
        <v>276</v>
      </c>
      <c r="S7" s="4">
        <v>279</v>
      </c>
      <c r="T7" s="5">
        <v>285</v>
      </c>
      <c r="U7" s="10">
        <v>1371</v>
      </c>
      <c r="V7" s="4">
        <v>1372</v>
      </c>
      <c r="W7" s="5">
        <v>1395</v>
      </c>
      <c r="X7" s="10">
        <v>1183</v>
      </c>
      <c r="Y7" s="4">
        <v>1183</v>
      </c>
      <c r="Z7" s="5">
        <v>1229</v>
      </c>
      <c r="AA7" s="10">
        <v>377</v>
      </c>
      <c r="AB7" s="4">
        <v>376</v>
      </c>
      <c r="AC7" s="5">
        <v>381</v>
      </c>
      <c r="AD7" s="10">
        <v>1247</v>
      </c>
      <c r="AE7" s="4">
        <v>1241</v>
      </c>
      <c r="AF7" s="5">
        <v>1259</v>
      </c>
    </row>
    <row r="8" spans="2:32">
      <c r="B8" s="1" t="s">
        <v>4</v>
      </c>
      <c r="C8" s="10">
        <v>17</v>
      </c>
      <c r="D8" s="4">
        <v>16</v>
      </c>
      <c r="E8" s="5">
        <v>16</v>
      </c>
      <c r="F8" s="10">
        <v>44</v>
      </c>
      <c r="G8" s="4">
        <v>44</v>
      </c>
      <c r="H8" s="5">
        <v>46</v>
      </c>
      <c r="I8" s="10">
        <v>51</v>
      </c>
      <c r="J8" s="4">
        <v>51</v>
      </c>
      <c r="K8" s="5">
        <v>51</v>
      </c>
      <c r="L8" s="10">
        <v>84</v>
      </c>
      <c r="M8" s="4">
        <v>82</v>
      </c>
      <c r="N8" s="5">
        <v>85</v>
      </c>
      <c r="O8" s="10">
        <v>63</v>
      </c>
      <c r="P8" s="4">
        <v>63</v>
      </c>
      <c r="Q8" s="5">
        <v>64</v>
      </c>
      <c r="R8" s="10">
        <v>285</v>
      </c>
      <c r="S8" s="4">
        <v>284</v>
      </c>
      <c r="T8" s="5">
        <v>291</v>
      </c>
      <c r="U8" s="10">
        <v>1369</v>
      </c>
      <c r="V8" s="4">
        <v>1361</v>
      </c>
      <c r="W8" s="5">
        <v>1376</v>
      </c>
      <c r="X8" s="10">
        <v>1191</v>
      </c>
      <c r="Y8" s="4">
        <v>1186</v>
      </c>
      <c r="Z8" s="5">
        <v>1235</v>
      </c>
      <c r="AA8" s="10">
        <v>382</v>
      </c>
      <c r="AB8" s="4">
        <v>385</v>
      </c>
      <c r="AC8" s="5">
        <v>388</v>
      </c>
      <c r="AD8" s="10">
        <v>1298</v>
      </c>
      <c r="AE8" s="4">
        <v>1293</v>
      </c>
      <c r="AF8" s="5">
        <v>1302</v>
      </c>
    </row>
    <row r="9" spans="2:32">
      <c r="B9" s="1" t="s">
        <v>5</v>
      </c>
      <c r="C9" s="10">
        <v>17</v>
      </c>
      <c r="D9" s="4">
        <v>17</v>
      </c>
      <c r="E9" s="5">
        <v>17</v>
      </c>
      <c r="F9" s="10">
        <v>42</v>
      </c>
      <c r="G9" s="4">
        <v>43</v>
      </c>
      <c r="H9" s="5">
        <v>43</v>
      </c>
      <c r="I9" s="10">
        <v>51</v>
      </c>
      <c r="J9" s="4">
        <v>51</v>
      </c>
      <c r="K9" s="5">
        <v>51</v>
      </c>
      <c r="L9" s="10">
        <v>84</v>
      </c>
      <c r="M9" s="4">
        <v>86</v>
      </c>
      <c r="N9" s="5">
        <v>85</v>
      </c>
      <c r="O9" s="10">
        <v>64</v>
      </c>
      <c r="P9" s="4">
        <v>64</v>
      </c>
      <c r="Q9" s="5">
        <v>64</v>
      </c>
      <c r="R9" s="10">
        <v>283</v>
      </c>
      <c r="S9" s="4">
        <v>286</v>
      </c>
      <c r="T9" s="5">
        <v>293</v>
      </c>
      <c r="U9" s="10">
        <v>1368</v>
      </c>
      <c r="V9" s="4">
        <v>1342</v>
      </c>
      <c r="W9" s="5">
        <v>1356</v>
      </c>
      <c r="X9" s="10">
        <v>1196</v>
      </c>
      <c r="Y9" s="4">
        <v>1190</v>
      </c>
      <c r="Z9" s="5">
        <v>1237</v>
      </c>
      <c r="AA9" s="10">
        <v>384</v>
      </c>
      <c r="AB9" s="4">
        <v>385</v>
      </c>
      <c r="AC9" s="5">
        <v>385</v>
      </c>
      <c r="AD9" s="10">
        <v>1331</v>
      </c>
      <c r="AE9" s="4">
        <v>1325</v>
      </c>
      <c r="AF9" s="5">
        <v>1338</v>
      </c>
    </row>
    <row r="10" spans="2:32">
      <c r="B10" s="1" t="s">
        <v>6</v>
      </c>
      <c r="C10" s="10">
        <v>17</v>
      </c>
      <c r="D10" s="4">
        <v>17</v>
      </c>
      <c r="E10" s="5">
        <v>17</v>
      </c>
      <c r="F10" s="10">
        <v>41</v>
      </c>
      <c r="G10" s="4">
        <v>42</v>
      </c>
      <c r="H10" s="5">
        <v>42</v>
      </c>
      <c r="I10" s="10">
        <v>51</v>
      </c>
      <c r="J10" s="4">
        <v>51</v>
      </c>
      <c r="K10" s="5">
        <v>51</v>
      </c>
      <c r="L10" s="10">
        <v>84</v>
      </c>
      <c r="M10" s="4">
        <v>85</v>
      </c>
      <c r="N10" s="5">
        <v>81</v>
      </c>
      <c r="O10" s="10">
        <v>64</v>
      </c>
      <c r="P10" s="4">
        <v>64</v>
      </c>
      <c r="Q10" s="5">
        <v>65</v>
      </c>
      <c r="R10" s="10">
        <v>282</v>
      </c>
      <c r="S10" s="4">
        <v>289</v>
      </c>
      <c r="T10" s="5">
        <v>289</v>
      </c>
      <c r="U10" s="10">
        <v>1373</v>
      </c>
      <c r="V10" s="4">
        <v>1353</v>
      </c>
      <c r="W10" s="5">
        <v>1363</v>
      </c>
      <c r="X10" s="10">
        <v>1188</v>
      </c>
      <c r="Y10" s="4">
        <v>1200</v>
      </c>
      <c r="Z10" s="5">
        <v>1235</v>
      </c>
      <c r="AA10" s="10">
        <v>383</v>
      </c>
      <c r="AB10" s="4">
        <v>381</v>
      </c>
      <c r="AC10" s="5">
        <v>384</v>
      </c>
      <c r="AD10" s="10">
        <v>1359</v>
      </c>
      <c r="AE10" s="4">
        <v>1340</v>
      </c>
      <c r="AF10" s="5">
        <v>1368</v>
      </c>
    </row>
    <row r="11" spans="2:32">
      <c r="B11" s="1" t="s">
        <v>7</v>
      </c>
      <c r="C11" s="10">
        <v>17</v>
      </c>
      <c r="D11" s="4">
        <v>17</v>
      </c>
      <c r="E11" s="5">
        <v>17</v>
      </c>
      <c r="F11" s="10">
        <v>40</v>
      </c>
      <c r="G11" s="4">
        <v>41</v>
      </c>
      <c r="H11" s="5">
        <v>43</v>
      </c>
      <c r="I11" s="10">
        <v>51</v>
      </c>
      <c r="J11" s="4">
        <v>51</v>
      </c>
      <c r="K11" s="5">
        <v>51</v>
      </c>
      <c r="L11" s="10">
        <v>84</v>
      </c>
      <c r="M11" s="4">
        <v>88</v>
      </c>
      <c r="N11" s="5">
        <v>82</v>
      </c>
      <c r="O11" s="10">
        <v>65</v>
      </c>
      <c r="P11" s="4">
        <v>65</v>
      </c>
      <c r="Q11" s="5">
        <v>65</v>
      </c>
      <c r="R11" s="10">
        <v>290</v>
      </c>
      <c r="S11" s="4">
        <v>287</v>
      </c>
      <c r="T11" s="5">
        <v>289</v>
      </c>
      <c r="U11" s="10">
        <v>1352</v>
      </c>
      <c r="V11" s="4">
        <v>1355</v>
      </c>
      <c r="W11" s="5">
        <v>1358</v>
      </c>
      <c r="X11" s="10">
        <v>1188</v>
      </c>
      <c r="Y11" s="4">
        <v>1200</v>
      </c>
      <c r="Z11" s="5">
        <v>1230</v>
      </c>
      <c r="AA11" s="10">
        <v>381</v>
      </c>
      <c r="AB11" s="4">
        <v>379</v>
      </c>
      <c r="AC11" s="5">
        <v>381</v>
      </c>
      <c r="AD11" s="10">
        <v>1359</v>
      </c>
      <c r="AE11" s="4">
        <v>1364</v>
      </c>
      <c r="AF11" s="5">
        <v>1383</v>
      </c>
    </row>
    <row r="12" spans="2:32">
      <c r="B12" s="1" t="s">
        <v>8</v>
      </c>
      <c r="C12" s="10">
        <v>17</v>
      </c>
      <c r="D12" s="4">
        <v>17</v>
      </c>
      <c r="E12" s="5">
        <v>17</v>
      </c>
      <c r="F12" s="10">
        <v>40</v>
      </c>
      <c r="G12" s="4">
        <v>41</v>
      </c>
      <c r="H12" s="5">
        <v>42</v>
      </c>
      <c r="I12" s="10">
        <v>51</v>
      </c>
      <c r="J12" s="4">
        <v>51</v>
      </c>
      <c r="K12" s="5">
        <v>51</v>
      </c>
      <c r="L12" s="10">
        <v>85</v>
      </c>
      <c r="M12" s="4">
        <v>88</v>
      </c>
      <c r="N12" s="5">
        <v>82</v>
      </c>
      <c r="O12" s="10">
        <v>65</v>
      </c>
      <c r="P12" s="4">
        <v>65</v>
      </c>
      <c r="Q12" s="5">
        <v>65</v>
      </c>
      <c r="R12" s="10">
        <v>290</v>
      </c>
      <c r="S12" s="4">
        <v>290</v>
      </c>
      <c r="T12" s="5">
        <v>289</v>
      </c>
      <c r="U12" s="10">
        <v>1353</v>
      </c>
      <c r="V12" s="4">
        <v>1359</v>
      </c>
      <c r="W12" s="5">
        <v>1343</v>
      </c>
      <c r="X12" s="10">
        <v>1194</v>
      </c>
      <c r="Y12" s="4">
        <v>1202</v>
      </c>
      <c r="Z12" s="5">
        <v>1233</v>
      </c>
      <c r="AA12" s="10">
        <v>379</v>
      </c>
      <c r="AB12" s="4">
        <v>377</v>
      </c>
      <c r="AC12" s="5">
        <v>381</v>
      </c>
      <c r="AD12" s="10">
        <v>1370</v>
      </c>
      <c r="AE12" s="4">
        <v>1376</v>
      </c>
      <c r="AF12" s="5">
        <v>1390</v>
      </c>
    </row>
    <row r="13" spans="2:32">
      <c r="B13" s="1" t="s">
        <v>9</v>
      </c>
      <c r="C13" s="10">
        <v>17</v>
      </c>
      <c r="D13" s="4">
        <v>17</v>
      </c>
      <c r="E13" s="5">
        <v>17</v>
      </c>
      <c r="F13" s="10">
        <v>40</v>
      </c>
      <c r="G13" s="4">
        <v>40</v>
      </c>
      <c r="H13" s="5">
        <v>41</v>
      </c>
      <c r="I13" s="10">
        <v>51</v>
      </c>
      <c r="J13" s="4">
        <v>51</v>
      </c>
      <c r="K13" s="5">
        <v>51</v>
      </c>
      <c r="L13" s="10">
        <v>82</v>
      </c>
      <c r="M13" s="4">
        <v>84</v>
      </c>
      <c r="N13" s="5">
        <v>82</v>
      </c>
      <c r="O13" s="10">
        <v>65</v>
      </c>
      <c r="P13" s="4">
        <v>65</v>
      </c>
      <c r="Q13" s="5">
        <v>65</v>
      </c>
      <c r="R13" s="10">
        <v>288</v>
      </c>
      <c r="S13" s="4">
        <v>290</v>
      </c>
      <c r="T13" s="5">
        <v>283</v>
      </c>
      <c r="U13" s="10">
        <v>1356</v>
      </c>
      <c r="V13" s="4">
        <v>1345</v>
      </c>
      <c r="W13" s="5">
        <v>1330</v>
      </c>
      <c r="X13" s="10">
        <v>1197</v>
      </c>
      <c r="Y13" s="4">
        <v>1206</v>
      </c>
      <c r="Z13" s="5">
        <v>1224</v>
      </c>
      <c r="AA13" s="10">
        <v>378</v>
      </c>
      <c r="AB13" s="4">
        <v>378</v>
      </c>
      <c r="AC13" s="5">
        <v>376</v>
      </c>
      <c r="AD13" s="10">
        <v>1376</v>
      </c>
      <c r="AE13" s="4">
        <v>1377</v>
      </c>
      <c r="AF13" s="5">
        <v>1398</v>
      </c>
    </row>
    <row r="14" spans="2:32">
      <c r="B14" s="1" t="s">
        <v>10</v>
      </c>
      <c r="C14" s="10">
        <v>17</v>
      </c>
      <c r="D14" s="4">
        <v>17</v>
      </c>
      <c r="E14" s="5">
        <v>17</v>
      </c>
      <c r="F14" s="10">
        <v>41</v>
      </c>
      <c r="G14" s="4">
        <v>40</v>
      </c>
      <c r="H14" s="5">
        <v>41</v>
      </c>
      <c r="I14" s="10">
        <v>51</v>
      </c>
      <c r="J14" s="4">
        <v>51</v>
      </c>
      <c r="K14" s="5">
        <v>51</v>
      </c>
      <c r="L14" s="10">
        <v>83</v>
      </c>
      <c r="M14" s="4">
        <v>84</v>
      </c>
      <c r="N14" s="5">
        <v>80</v>
      </c>
      <c r="O14" s="10">
        <v>65</v>
      </c>
      <c r="P14" s="4">
        <v>65</v>
      </c>
      <c r="Q14" s="5">
        <v>65</v>
      </c>
      <c r="R14" s="10">
        <v>288</v>
      </c>
      <c r="S14" s="4">
        <v>289</v>
      </c>
      <c r="T14" s="5">
        <v>282</v>
      </c>
      <c r="U14" s="10">
        <v>1344</v>
      </c>
      <c r="V14" s="4">
        <v>1361</v>
      </c>
      <c r="W14" s="5">
        <v>1332</v>
      </c>
      <c r="X14" s="10">
        <v>1208</v>
      </c>
      <c r="Y14" s="4">
        <v>1188</v>
      </c>
      <c r="Z14" s="5">
        <v>1228</v>
      </c>
      <c r="AA14" s="10">
        <v>378</v>
      </c>
      <c r="AB14" s="4">
        <v>374</v>
      </c>
      <c r="AC14" s="5">
        <v>375</v>
      </c>
      <c r="AD14" s="10">
        <v>1382</v>
      </c>
      <c r="AE14" s="4">
        <v>1368</v>
      </c>
      <c r="AF14" s="5">
        <v>1395</v>
      </c>
    </row>
    <row r="15" spans="2:32">
      <c r="B15" s="1" t="s">
        <v>11</v>
      </c>
      <c r="C15" s="10">
        <v>17</v>
      </c>
      <c r="D15" s="4">
        <v>17</v>
      </c>
      <c r="E15" s="5">
        <v>17</v>
      </c>
      <c r="F15" s="10">
        <v>40</v>
      </c>
      <c r="G15" s="4">
        <v>41</v>
      </c>
      <c r="H15" s="5">
        <v>40</v>
      </c>
      <c r="I15" s="10">
        <v>51</v>
      </c>
      <c r="J15" s="4">
        <v>51</v>
      </c>
      <c r="K15" s="5">
        <v>51</v>
      </c>
      <c r="L15" s="10">
        <v>82</v>
      </c>
      <c r="M15" s="4">
        <v>81</v>
      </c>
      <c r="N15" s="5">
        <v>80</v>
      </c>
      <c r="O15" s="10">
        <v>65</v>
      </c>
      <c r="P15" s="4">
        <v>65</v>
      </c>
      <c r="Q15" s="5">
        <v>65</v>
      </c>
      <c r="R15" s="10">
        <v>287</v>
      </c>
      <c r="S15" s="4">
        <v>289</v>
      </c>
      <c r="T15" s="5">
        <v>285</v>
      </c>
      <c r="U15" s="10">
        <v>1337</v>
      </c>
      <c r="V15" s="4">
        <v>1330</v>
      </c>
      <c r="W15" s="5">
        <v>1330</v>
      </c>
      <c r="X15" s="10">
        <v>1197</v>
      </c>
      <c r="Y15" s="4">
        <v>1192</v>
      </c>
      <c r="Z15" s="5">
        <v>1223</v>
      </c>
      <c r="AA15" s="10">
        <v>379</v>
      </c>
      <c r="AB15" s="4">
        <v>376</v>
      </c>
      <c r="AC15" s="5">
        <v>376</v>
      </c>
      <c r="AD15" s="10">
        <v>1380</v>
      </c>
      <c r="AE15" s="4">
        <v>1376</v>
      </c>
      <c r="AF15" s="5">
        <v>1391</v>
      </c>
    </row>
    <row r="16" spans="2:32" ht="15.75" thickBot="1">
      <c r="B16" s="1" t="s">
        <v>12</v>
      </c>
      <c r="C16" s="17">
        <v>17</v>
      </c>
      <c r="D16" s="18">
        <v>17</v>
      </c>
      <c r="E16" s="19">
        <v>17</v>
      </c>
      <c r="F16" s="17">
        <v>41</v>
      </c>
      <c r="G16" s="18">
        <v>41</v>
      </c>
      <c r="H16" s="19">
        <v>40</v>
      </c>
      <c r="I16" s="10">
        <v>51</v>
      </c>
      <c r="J16" s="4">
        <v>51</v>
      </c>
      <c r="K16" s="5">
        <v>51</v>
      </c>
      <c r="L16" s="17">
        <v>83</v>
      </c>
      <c r="M16" s="18">
        <v>80</v>
      </c>
      <c r="N16" s="19">
        <v>80</v>
      </c>
      <c r="O16" s="10">
        <v>65</v>
      </c>
      <c r="P16" s="4">
        <v>65</v>
      </c>
      <c r="Q16" s="5">
        <v>65</v>
      </c>
      <c r="R16" s="17">
        <v>287</v>
      </c>
      <c r="S16" s="18">
        <v>287</v>
      </c>
      <c r="T16" s="19">
        <v>281</v>
      </c>
      <c r="U16" s="17">
        <v>1331</v>
      </c>
      <c r="V16" s="18">
        <v>1356</v>
      </c>
      <c r="W16" s="19">
        <v>1327</v>
      </c>
      <c r="X16" s="17">
        <v>1205</v>
      </c>
      <c r="Y16" s="18">
        <v>1203</v>
      </c>
      <c r="Z16" s="19">
        <v>1207</v>
      </c>
      <c r="AA16" s="17">
        <v>381</v>
      </c>
      <c r="AB16" s="18">
        <v>379</v>
      </c>
      <c r="AC16" s="19">
        <v>375</v>
      </c>
      <c r="AD16" s="17">
        <v>1379</v>
      </c>
      <c r="AE16" s="18">
        <v>1375</v>
      </c>
      <c r="AF16" s="19">
        <v>1399</v>
      </c>
    </row>
    <row r="17" spans="2:32" ht="15.75" thickTop="1">
      <c r="B17" s="20" t="s">
        <v>43</v>
      </c>
      <c r="C17" s="21">
        <f>AVERAGE(C7:C16)</f>
        <v>17</v>
      </c>
      <c r="D17" s="22">
        <f t="shared" ref="D17:AF17" si="0">AVERAGE(D7:D16)</f>
        <v>16.899999999999999</v>
      </c>
      <c r="E17" s="23">
        <f t="shared" si="0"/>
        <v>16.899999999999999</v>
      </c>
      <c r="F17" s="21">
        <f t="shared" si="0"/>
        <v>41.5</v>
      </c>
      <c r="G17" s="22">
        <f t="shared" si="0"/>
        <v>41.9</v>
      </c>
      <c r="H17" s="23">
        <f t="shared" si="0"/>
        <v>42.4</v>
      </c>
      <c r="I17" s="21">
        <f t="shared" si="0"/>
        <v>51</v>
      </c>
      <c r="J17" s="22">
        <f t="shared" si="0"/>
        <v>51</v>
      </c>
      <c r="K17" s="23">
        <f t="shared" si="0"/>
        <v>51</v>
      </c>
      <c r="L17" s="21">
        <f t="shared" si="0"/>
        <v>83.4</v>
      </c>
      <c r="M17" s="22">
        <f t="shared" si="0"/>
        <v>84.1</v>
      </c>
      <c r="N17" s="23">
        <f t="shared" si="0"/>
        <v>82.6</v>
      </c>
      <c r="O17" s="21">
        <f t="shared" si="0"/>
        <v>64.400000000000006</v>
      </c>
      <c r="P17" s="22">
        <f t="shared" si="0"/>
        <v>64.3</v>
      </c>
      <c r="Q17" s="23">
        <f t="shared" si="0"/>
        <v>64.400000000000006</v>
      </c>
      <c r="R17" s="21">
        <f t="shared" si="0"/>
        <v>285.60000000000002</v>
      </c>
      <c r="S17" s="22">
        <f t="shared" si="0"/>
        <v>287</v>
      </c>
      <c r="T17" s="23">
        <f t="shared" si="0"/>
        <v>286.7</v>
      </c>
      <c r="U17" s="21">
        <f t="shared" si="0"/>
        <v>1355.4</v>
      </c>
      <c r="V17" s="22">
        <f t="shared" si="0"/>
        <v>1353.4</v>
      </c>
      <c r="W17" s="23">
        <f t="shared" si="0"/>
        <v>1351</v>
      </c>
      <c r="X17" s="21">
        <f t="shared" si="0"/>
        <v>1194.7</v>
      </c>
      <c r="Y17" s="22">
        <f t="shared" si="0"/>
        <v>1195</v>
      </c>
      <c r="Z17" s="23">
        <f t="shared" si="0"/>
        <v>1228.0999999999999</v>
      </c>
      <c r="AA17" s="21">
        <f t="shared" si="0"/>
        <v>380.2</v>
      </c>
      <c r="AB17" s="22">
        <f t="shared" si="0"/>
        <v>379</v>
      </c>
      <c r="AC17" s="23">
        <f t="shared" si="0"/>
        <v>380.2</v>
      </c>
      <c r="AD17" s="21">
        <f t="shared" si="0"/>
        <v>1348.1</v>
      </c>
      <c r="AE17" s="22">
        <f t="shared" si="0"/>
        <v>1343.5</v>
      </c>
      <c r="AF17" s="23">
        <f t="shared" si="0"/>
        <v>1362.3</v>
      </c>
    </row>
    <row r="19" spans="2:32">
      <c r="B19" s="1"/>
      <c r="C19" s="118" t="s">
        <v>23</v>
      </c>
      <c r="D19" s="119"/>
      <c r="E19" s="120"/>
      <c r="F19" s="118" t="s">
        <v>24</v>
      </c>
      <c r="G19" s="119"/>
      <c r="H19" s="120"/>
      <c r="I19" s="118" t="s">
        <v>25</v>
      </c>
      <c r="J19" s="119"/>
      <c r="K19" s="120"/>
      <c r="L19" s="118" t="s">
        <v>26</v>
      </c>
      <c r="M19" s="119"/>
      <c r="N19" s="120"/>
      <c r="O19" s="118" t="s">
        <v>27</v>
      </c>
      <c r="P19" s="119"/>
      <c r="Q19" s="120"/>
      <c r="R19" s="118" t="s">
        <v>28</v>
      </c>
      <c r="S19" s="119"/>
      <c r="T19" s="120"/>
      <c r="U19" s="118" t="s">
        <v>29</v>
      </c>
      <c r="V19" s="119"/>
      <c r="W19" s="120"/>
      <c r="X19" s="118" t="s">
        <v>30</v>
      </c>
      <c r="Y19" s="119"/>
      <c r="Z19" s="120"/>
      <c r="AA19" s="118" t="s">
        <v>31</v>
      </c>
      <c r="AB19" s="119"/>
      <c r="AC19" s="120"/>
      <c r="AD19" s="118" t="s">
        <v>32</v>
      </c>
      <c r="AE19" s="119"/>
      <c r="AF19" s="120"/>
    </row>
    <row r="20" spans="2:32" ht="30" customHeight="1">
      <c r="B20" s="1"/>
      <c r="C20" s="8" t="s">
        <v>39</v>
      </c>
      <c r="D20" s="7" t="s">
        <v>41</v>
      </c>
      <c r="E20" s="9" t="s">
        <v>40</v>
      </c>
      <c r="F20" s="8" t="s">
        <v>39</v>
      </c>
      <c r="G20" s="7" t="s">
        <v>41</v>
      </c>
      <c r="H20" s="9" t="s">
        <v>40</v>
      </c>
      <c r="I20" s="8" t="s">
        <v>39</v>
      </c>
      <c r="J20" s="7" t="s">
        <v>41</v>
      </c>
      <c r="K20" s="9" t="s">
        <v>40</v>
      </c>
      <c r="L20" s="8" t="s">
        <v>39</v>
      </c>
      <c r="M20" s="7" t="s">
        <v>41</v>
      </c>
      <c r="N20" s="9" t="s">
        <v>40</v>
      </c>
      <c r="O20" s="8" t="s">
        <v>39</v>
      </c>
      <c r="P20" s="7" t="s">
        <v>41</v>
      </c>
      <c r="Q20" s="9" t="s">
        <v>40</v>
      </c>
      <c r="R20" s="8" t="s">
        <v>39</v>
      </c>
      <c r="S20" s="7" t="s">
        <v>41</v>
      </c>
      <c r="T20" s="9" t="s">
        <v>40</v>
      </c>
      <c r="U20" s="8" t="s">
        <v>39</v>
      </c>
      <c r="V20" s="7" t="s">
        <v>41</v>
      </c>
      <c r="W20" s="9" t="s">
        <v>40</v>
      </c>
      <c r="X20" s="8" t="s">
        <v>39</v>
      </c>
      <c r="Y20" s="7" t="s">
        <v>41</v>
      </c>
      <c r="Z20" s="9" t="s">
        <v>40</v>
      </c>
      <c r="AA20" s="8" t="s">
        <v>39</v>
      </c>
      <c r="AB20" s="7" t="s">
        <v>41</v>
      </c>
      <c r="AC20" s="9" t="s">
        <v>40</v>
      </c>
      <c r="AD20" s="8" t="s">
        <v>39</v>
      </c>
      <c r="AE20" s="7" t="s">
        <v>41</v>
      </c>
      <c r="AF20" s="9" t="s">
        <v>40</v>
      </c>
    </row>
    <row r="21" spans="2:32">
      <c r="B21" s="1" t="s">
        <v>0</v>
      </c>
      <c r="C21" s="115">
        <f>'1CtP'!N3</f>
        <v>493</v>
      </c>
      <c r="D21" s="116"/>
      <c r="E21" s="117"/>
      <c r="F21" s="115" t="str">
        <f>'1CtP'!O3</f>
        <v>N/A</v>
      </c>
      <c r="G21" s="116"/>
      <c r="H21" s="117"/>
      <c r="I21" s="115" t="str">
        <f>'1CtP'!P3</f>
        <v>N/A</v>
      </c>
      <c r="J21" s="116"/>
      <c r="K21" s="117"/>
      <c r="L21" s="115">
        <f>'1CtP'!Q3</f>
        <v>829</v>
      </c>
      <c r="M21" s="116"/>
      <c r="N21" s="117"/>
      <c r="O21" s="115">
        <f>'1CtP'!R3</f>
        <v>1399</v>
      </c>
      <c r="P21" s="116"/>
      <c r="Q21" s="117"/>
      <c r="R21" s="115">
        <f>'1CtP'!S3</f>
        <v>1185</v>
      </c>
      <c r="S21" s="116"/>
      <c r="T21" s="117"/>
      <c r="U21" s="115" t="str">
        <f>'1CtP'!T3</f>
        <v>N/A</v>
      </c>
      <c r="V21" s="116"/>
      <c r="W21" s="117"/>
      <c r="X21" s="115" t="str">
        <f>'1CtP'!U3</f>
        <v>N/A</v>
      </c>
      <c r="Y21" s="116"/>
      <c r="Z21" s="117"/>
      <c r="AA21" s="115">
        <f>'1CtP'!V3</f>
        <v>5861</v>
      </c>
      <c r="AB21" s="116"/>
      <c r="AC21" s="117"/>
      <c r="AD21" s="115">
        <f>'1CtP'!W3</f>
        <v>4104</v>
      </c>
      <c r="AE21" s="116"/>
      <c r="AF21" s="117"/>
    </row>
    <row r="22" spans="2:32">
      <c r="B22" s="1" t="s">
        <v>45</v>
      </c>
      <c r="C22" s="115">
        <f>MAX('1CtP'!N5:N15)</f>
        <v>470</v>
      </c>
      <c r="D22" s="116"/>
      <c r="E22" s="117"/>
      <c r="F22" s="115">
        <f>MAX('1CtP'!O5:O15)</f>
        <v>2049</v>
      </c>
      <c r="G22" s="116"/>
      <c r="H22" s="117"/>
      <c r="I22" s="115">
        <f>MAX('1CtP'!P5:P15)</f>
        <v>3724</v>
      </c>
      <c r="J22" s="116"/>
      <c r="K22" s="117"/>
      <c r="L22" s="115">
        <f>MAX('1CtP'!Q5:Q15)</f>
        <v>765</v>
      </c>
      <c r="M22" s="116"/>
      <c r="N22" s="117"/>
      <c r="O22" s="115">
        <f>MAX('1CtP'!R5:R15)</f>
        <v>1309</v>
      </c>
      <c r="P22" s="116"/>
      <c r="Q22" s="117"/>
      <c r="R22" s="115">
        <f>MAX('1CtP'!S5:S15)</f>
        <v>1147</v>
      </c>
      <c r="S22" s="116"/>
      <c r="T22" s="117"/>
      <c r="U22" s="115">
        <f>MAX('1CtP'!T5:T15)</f>
        <v>9605</v>
      </c>
      <c r="V22" s="116"/>
      <c r="W22" s="117"/>
      <c r="X22" s="115">
        <f>MAX('1CtP'!U5:U15)</f>
        <v>10575</v>
      </c>
      <c r="Y22" s="116"/>
      <c r="Z22" s="117"/>
      <c r="AA22" s="115">
        <f>MAX('1CtP'!V5:V15)</f>
        <v>5418</v>
      </c>
      <c r="AB22" s="116"/>
      <c r="AC22" s="117"/>
      <c r="AD22" s="115">
        <f>MAX('1CtP'!W5:W15)</f>
        <v>3793</v>
      </c>
      <c r="AE22" s="116"/>
      <c r="AF22" s="117"/>
    </row>
    <row r="23" spans="2:32">
      <c r="B23" s="1" t="s">
        <v>2</v>
      </c>
      <c r="C23" s="10"/>
      <c r="D23" s="4"/>
      <c r="E23" s="5"/>
      <c r="F23" s="10"/>
      <c r="G23" s="4"/>
      <c r="H23" s="5"/>
      <c r="I23" s="10"/>
      <c r="J23" s="4"/>
      <c r="K23" s="5"/>
      <c r="L23" s="10"/>
      <c r="M23" s="4"/>
      <c r="N23" s="5"/>
      <c r="O23" s="10"/>
      <c r="P23" s="4"/>
      <c r="Q23" s="5"/>
      <c r="R23" s="10"/>
      <c r="S23" s="4"/>
      <c r="T23" s="5"/>
      <c r="U23" s="10"/>
      <c r="V23" s="4"/>
      <c r="W23" s="5"/>
      <c r="X23" s="10"/>
      <c r="Y23" s="4"/>
      <c r="Z23" s="5"/>
      <c r="AA23" s="10"/>
      <c r="AB23" s="4"/>
      <c r="AC23" s="5"/>
      <c r="AD23" s="10"/>
      <c r="AE23" s="4"/>
      <c r="AF23" s="5"/>
    </row>
    <row r="24" spans="2:32">
      <c r="B24" s="1" t="s">
        <v>3</v>
      </c>
      <c r="C24" s="10">
        <v>462</v>
      </c>
      <c r="D24" s="4">
        <v>454</v>
      </c>
      <c r="E24" s="5">
        <v>456</v>
      </c>
      <c r="F24" s="10">
        <v>1914</v>
      </c>
      <c r="G24" s="4">
        <v>1913</v>
      </c>
      <c r="H24" s="5">
        <v>1947</v>
      </c>
      <c r="I24" s="10">
        <v>3558</v>
      </c>
      <c r="J24" s="4">
        <v>3561</v>
      </c>
      <c r="K24" s="5">
        <v>3581</v>
      </c>
      <c r="L24" s="10">
        <v>755</v>
      </c>
      <c r="M24" s="4">
        <v>757</v>
      </c>
      <c r="N24" s="5">
        <v>750</v>
      </c>
      <c r="O24" s="10">
        <v>1207</v>
      </c>
      <c r="P24" s="4">
        <v>1209</v>
      </c>
      <c r="Q24" s="5">
        <v>1195</v>
      </c>
      <c r="R24" s="10">
        <v>1023</v>
      </c>
      <c r="S24" s="4">
        <v>1023</v>
      </c>
      <c r="T24" s="5">
        <v>1016</v>
      </c>
      <c r="U24" s="10">
        <v>9023</v>
      </c>
      <c r="V24" s="4">
        <v>9010</v>
      </c>
      <c r="W24" s="5">
        <v>9105</v>
      </c>
      <c r="X24" s="10">
        <v>10076</v>
      </c>
      <c r="Y24" s="4">
        <v>10033</v>
      </c>
      <c r="Z24" s="5">
        <v>10350</v>
      </c>
      <c r="AA24" s="10">
        <v>5234</v>
      </c>
      <c r="AB24" s="4">
        <v>5219</v>
      </c>
      <c r="AC24" s="5">
        <v>5282</v>
      </c>
      <c r="AD24" s="10">
        <v>3660</v>
      </c>
      <c r="AE24" s="4">
        <v>3672</v>
      </c>
      <c r="AF24" s="5">
        <v>3649</v>
      </c>
    </row>
    <row r="25" spans="2:32">
      <c r="B25" s="1" t="s">
        <v>4</v>
      </c>
      <c r="C25" s="10">
        <v>461</v>
      </c>
      <c r="D25" s="4">
        <v>461</v>
      </c>
      <c r="E25" s="5">
        <v>465</v>
      </c>
      <c r="F25" s="10">
        <v>1982</v>
      </c>
      <c r="G25" s="4">
        <v>1984</v>
      </c>
      <c r="H25" s="5">
        <v>2009</v>
      </c>
      <c r="I25" s="10">
        <v>3663</v>
      </c>
      <c r="J25" s="4">
        <v>3657</v>
      </c>
      <c r="K25" s="5">
        <v>3697</v>
      </c>
      <c r="L25" s="10">
        <v>764</v>
      </c>
      <c r="M25" s="4">
        <v>764</v>
      </c>
      <c r="N25" s="5">
        <v>762</v>
      </c>
      <c r="O25" s="10">
        <v>1246</v>
      </c>
      <c r="P25" s="4">
        <v>1257</v>
      </c>
      <c r="Q25" s="5">
        <v>1246</v>
      </c>
      <c r="R25" s="10">
        <v>1062</v>
      </c>
      <c r="S25" s="4">
        <v>1063</v>
      </c>
      <c r="T25" s="5">
        <v>1057</v>
      </c>
      <c r="U25" s="10">
        <v>9280</v>
      </c>
      <c r="V25" s="4">
        <v>9267</v>
      </c>
      <c r="W25" s="5">
        <v>9445</v>
      </c>
      <c r="X25" s="10">
        <v>10308</v>
      </c>
      <c r="Y25" s="4">
        <v>10353</v>
      </c>
      <c r="Z25" s="5">
        <v>10650</v>
      </c>
      <c r="AA25" s="10">
        <v>5347</v>
      </c>
      <c r="AB25" s="4">
        <v>5335</v>
      </c>
      <c r="AC25" s="5">
        <v>5379</v>
      </c>
      <c r="AD25" s="10">
        <v>3738</v>
      </c>
      <c r="AE25" s="4">
        <v>3747</v>
      </c>
      <c r="AF25" s="5">
        <v>3726</v>
      </c>
    </row>
    <row r="26" spans="2:32">
      <c r="B26" s="1" t="s">
        <v>5</v>
      </c>
      <c r="C26" s="10">
        <v>468</v>
      </c>
      <c r="D26" s="4">
        <v>468</v>
      </c>
      <c r="E26" s="5">
        <v>469</v>
      </c>
      <c r="F26" s="10">
        <v>2020</v>
      </c>
      <c r="G26" s="4">
        <v>2026</v>
      </c>
      <c r="H26" s="5">
        <v>2048</v>
      </c>
      <c r="I26" s="10">
        <v>3715</v>
      </c>
      <c r="J26" s="4">
        <v>3702</v>
      </c>
      <c r="K26" s="5">
        <v>3751</v>
      </c>
      <c r="L26" s="10">
        <v>765</v>
      </c>
      <c r="M26" s="4">
        <v>766</v>
      </c>
      <c r="N26" s="5">
        <v>765</v>
      </c>
      <c r="O26" s="10">
        <v>1271</v>
      </c>
      <c r="P26" s="4">
        <v>1273</v>
      </c>
      <c r="Q26" s="5">
        <v>1278</v>
      </c>
      <c r="R26" s="10">
        <v>1098</v>
      </c>
      <c r="S26" s="4">
        <v>1098</v>
      </c>
      <c r="T26" s="5">
        <v>1087</v>
      </c>
      <c r="U26" s="10">
        <v>9436</v>
      </c>
      <c r="V26" s="4">
        <v>9431</v>
      </c>
      <c r="W26" s="5">
        <v>9594</v>
      </c>
      <c r="X26" s="10">
        <v>10479</v>
      </c>
      <c r="Y26" s="4">
        <v>10508</v>
      </c>
      <c r="Z26" s="5">
        <v>10759</v>
      </c>
      <c r="AA26" s="10">
        <v>5378</v>
      </c>
      <c r="AB26" s="4">
        <v>5370</v>
      </c>
      <c r="AC26" s="5">
        <v>5407</v>
      </c>
      <c r="AD26" s="10">
        <v>3759</v>
      </c>
      <c r="AE26" s="4">
        <v>3773</v>
      </c>
      <c r="AF26" s="5">
        <v>3754</v>
      </c>
    </row>
    <row r="27" spans="2:32">
      <c r="B27" s="1" t="s">
        <v>6</v>
      </c>
      <c r="C27" s="10">
        <v>466</v>
      </c>
      <c r="D27" s="4">
        <v>464</v>
      </c>
      <c r="E27" s="5">
        <v>472</v>
      </c>
      <c r="F27" s="10">
        <v>2045</v>
      </c>
      <c r="G27" s="4">
        <v>2039</v>
      </c>
      <c r="H27" s="5">
        <v>2071</v>
      </c>
      <c r="I27" s="10">
        <v>3722</v>
      </c>
      <c r="J27" s="4">
        <v>3738</v>
      </c>
      <c r="K27" s="5">
        <v>3784</v>
      </c>
      <c r="L27" s="10">
        <v>767</v>
      </c>
      <c r="M27" s="4">
        <v>767</v>
      </c>
      <c r="N27" s="5">
        <v>764</v>
      </c>
      <c r="O27" s="10">
        <v>1286</v>
      </c>
      <c r="P27" s="4">
        <v>1291</v>
      </c>
      <c r="Q27" s="5">
        <v>1282</v>
      </c>
      <c r="R27" s="10">
        <v>1118</v>
      </c>
      <c r="S27" s="4">
        <v>1120</v>
      </c>
      <c r="T27" s="5">
        <v>1112</v>
      </c>
      <c r="U27" s="10">
        <v>9526</v>
      </c>
      <c r="V27" s="4">
        <v>9514</v>
      </c>
      <c r="W27" s="5">
        <v>9703</v>
      </c>
      <c r="X27" s="10">
        <v>10538</v>
      </c>
      <c r="Y27" s="4">
        <v>10553</v>
      </c>
      <c r="Z27" s="5">
        <v>10824</v>
      </c>
      <c r="AA27" s="10">
        <v>5407</v>
      </c>
      <c r="AB27" s="4">
        <v>5411</v>
      </c>
      <c r="AC27" s="5">
        <v>5412</v>
      </c>
      <c r="AD27" s="10">
        <v>3777</v>
      </c>
      <c r="AE27" s="4">
        <v>3797</v>
      </c>
      <c r="AF27" s="5">
        <v>3769</v>
      </c>
    </row>
    <row r="28" spans="2:32">
      <c r="B28" s="1" t="s">
        <v>7</v>
      </c>
      <c r="C28" s="10">
        <v>469</v>
      </c>
      <c r="D28" s="4">
        <v>468</v>
      </c>
      <c r="E28" s="5">
        <v>473</v>
      </c>
      <c r="F28" s="10">
        <v>2054</v>
      </c>
      <c r="G28" s="4">
        <v>2042</v>
      </c>
      <c r="H28" s="5">
        <v>2083</v>
      </c>
      <c r="I28" s="10">
        <v>3741</v>
      </c>
      <c r="J28" s="4">
        <v>3740</v>
      </c>
      <c r="K28" s="5">
        <v>3791</v>
      </c>
      <c r="L28" s="10">
        <v>770</v>
      </c>
      <c r="M28" s="4">
        <v>769</v>
      </c>
      <c r="N28" s="5">
        <v>763</v>
      </c>
      <c r="O28" s="10">
        <v>1302</v>
      </c>
      <c r="P28" s="4">
        <v>1305</v>
      </c>
      <c r="Q28" s="5">
        <v>1299</v>
      </c>
      <c r="R28" s="10">
        <v>1133</v>
      </c>
      <c r="S28" s="4">
        <v>1133</v>
      </c>
      <c r="T28" s="5">
        <v>1129</v>
      </c>
      <c r="U28" s="10">
        <v>9580</v>
      </c>
      <c r="V28" s="4">
        <v>9634</v>
      </c>
      <c r="W28" s="5">
        <v>9741</v>
      </c>
      <c r="X28" s="10">
        <v>10554</v>
      </c>
      <c r="Y28" s="4">
        <v>10561</v>
      </c>
      <c r="Z28" s="5">
        <v>10809</v>
      </c>
      <c r="AA28" s="10">
        <v>5399</v>
      </c>
      <c r="AB28" s="4">
        <v>5404</v>
      </c>
      <c r="AC28" s="5">
        <v>5422</v>
      </c>
      <c r="AD28" s="10">
        <v>3790</v>
      </c>
      <c r="AE28" s="4">
        <v>3802</v>
      </c>
      <c r="AF28" s="5">
        <v>3770</v>
      </c>
    </row>
    <row r="29" spans="2:32">
      <c r="B29" s="1" t="s">
        <v>8</v>
      </c>
      <c r="C29" s="10">
        <v>469</v>
      </c>
      <c r="D29" s="4">
        <v>468</v>
      </c>
      <c r="E29" s="5">
        <v>472</v>
      </c>
      <c r="F29" s="10">
        <v>2048</v>
      </c>
      <c r="G29" s="4">
        <v>2064</v>
      </c>
      <c r="H29" s="5">
        <v>2078</v>
      </c>
      <c r="I29" s="10">
        <v>3750</v>
      </c>
      <c r="J29" s="4">
        <v>3772</v>
      </c>
      <c r="K29" s="5">
        <v>3777</v>
      </c>
      <c r="L29" s="10">
        <v>770</v>
      </c>
      <c r="M29" s="4">
        <v>769</v>
      </c>
      <c r="N29" s="5">
        <v>763</v>
      </c>
      <c r="O29" s="10">
        <v>1312</v>
      </c>
      <c r="P29" s="4">
        <v>1312</v>
      </c>
      <c r="Q29" s="5">
        <v>1303</v>
      </c>
      <c r="R29" s="10">
        <v>1138</v>
      </c>
      <c r="S29" s="4">
        <v>1138</v>
      </c>
      <c r="T29" s="5">
        <v>1134</v>
      </c>
      <c r="U29" s="10">
        <v>9630</v>
      </c>
      <c r="V29" s="4">
        <v>9661</v>
      </c>
      <c r="W29" s="5">
        <v>9732</v>
      </c>
      <c r="X29" s="10">
        <v>10560</v>
      </c>
      <c r="Y29" s="4">
        <v>10572</v>
      </c>
      <c r="Z29" s="5">
        <v>10830</v>
      </c>
      <c r="AA29" s="10">
        <v>5396</v>
      </c>
      <c r="AB29" s="4">
        <v>5408</v>
      </c>
      <c r="AC29" s="5">
        <v>5395</v>
      </c>
      <c r="AD29" s="10">
        <v>3805</v>
      </c>
      <c r="AE29" s="4">
        <v>3809</v>
      </c>
      <c r="AF29" s="5">
        <v>3788</v>
      </c>
    </row>
    <row r="30" spans="2:32">
      <c r="B30" s="1" t="s">
        <v>9</v>
      </c>
      <c r="C30" s="10">
        <v>466</v>
      </c>
      <c r="D30" s="4">
        <v>471</v>
      </c>
      <c r="E30" s="5">
        <v>470</v>
      </c>
      <c r="F30" s="10">
        <v>2076</v>
      </c>
      <c r="G30" s="4">
        <v>2069</v>
      </c>
      <c r="H30" s="5">
        <v>2093</v>
      </c>
      <c r="I30" s="10">
        <v>3773</v>
      </c>
      <c r="J30" s="4">
        <v>3765</v>
      </c>
      <c r="K30" s="5">
        <v>3789</v>
      </c>
      <c r="L30" s="10">
        <v>771</v>
      </c>
      <c r="M30" s="4">
        <v>770</v>
      </c>
      <c r="N30" s="5">
        <v>765</v>
      </c>
      <c r="O30" s="10">
        <v>1314</v>
      </c>
      <c r="P30" s="4">
        <v>1322</v>
      </c>
      <c r="Q30" s="5">
        <v>1312</v>
      </c>
      <c r="R30" s="10">
        <v>1144</v>
      </c>
      <c r="S30" s="4">
        <v>1143</v>
      </c>
      <c r="T30" s="5">
        <v>1138</v>
      </c>
      <c r="U30" s="10">
        <v>9673</v>
      </c>
      <c r="V30" s="4">
        <v>9665</v>
      </c>
      <c r="W30" s="5">
        <v>9767</v>
      </c>
      <c r="X30" s="10">
        <v>10537</v>
      </c>
      <c r="Y30" s="4">
        <v>10603</v>
      </c>
      <c r="Z30" s="5">
        <v>10800</v>
      </c>
      <c r="AA30" s="10">
        <v>5403</v>
      </c>
      <c r="AB30" s="4">
        <v>5409</v>
      </c>
      <c r="AC30" s="5">
        <v>5367</v>
      </c>
      <c r="AD30" s="10">
        <v>3799</v>
      </c>
      <c r="AE30" s="4">
        <v>3810</v>
      </c>
      <c r="AF30" s="5">
        <v>3789</v>
      </c>
    </row>
    <row r="31" spans="2:32">
      <c r="B31" s="1" t="s">
        <v>10</v>
      </c>
      <c r="C31" s="10">
        <v>468</v>
      </c>
      <c r="D31" s="4">
        <v>469</v>
      </c>
      <c r="E31" s="5">
        <v>469</v>
      </c>
      <c r="F31" s="10">
        <v>2065</v>
      </c>
      <c r="G31" s="4">
        <v>2060</v>
      </c>
      <c r="H31" s="5">
        <v>2092</v>
      </c>
      <c r="I31" s="10">
        <v>3772</v>
      </c>
      <c r="J31" s="4">
        <v>3764</v>
      </c>
      <c r="K31" s="5">
        <v>3805</v>
      </c>
      <c r="L31" s="10">
        <v>772</v>
      </c>
      <c r="M31" s="4">
        <v>772</v>
      </c>
      <c r="N31" s="5">
        <v>765</v>
      </c>
      <c r="O31" s="10">
        <v>1320</v>
      </c>
      <c r="P31" s="4">
        <v>1322</v>
      </c>
      <c r="Q31" s="5">
        <v>1317</v>
      </c>
      <c r="R31" s="10">
        <v>1151</v>
      </c>
      <c r="S31" s="4">
        <v>1154</v>
      </c>
      <c r="T31" s="5">
        <v>1146</v>
      </c>
      <c r="U31" s="10">
        <v>9719</v>
      </c>
      <c r="V31" s="4">
        <v>9700</v>
      </c>
      <c r="W31" s="5">
        <v>9805</v>
      </c>
      <c r="X31" s="10">
        <v>10566</v>
      </c>
      <c r="Y31" s="4">
        <v>10613</v>
      </c>
      <c r="Z31" s="5">
        <v>10818</v>
      </c>
      <c r="AA31" s="10">
        <v>5406</v>
      </c>
      <c r="AB31" s="4">
        <v>5397</v>
      </c>
      <c r="AC31" s="5">
        <v>5362</v>
      </c>
      <c r="AD31" s="10">
        <v>3805</v>
      </c>
      <c r="AE31" s="4">
        <v>3814</v>
      </c>
      <c r="AF31" s="5">
        <v>3793</v>
      </c>
    </row>
    <row r="32" spans="2:32">
      <c r="B32" s="1" t="s">
        <v>11</v>
      </c>
      <c r="C32" s="10">
        <v>468</v>
      </c>
      <c r="D32" s="4">
        <v>469</v>
      </c>
      <c r="E32" s="5">
        <v>469</v>
      </c>
      <c r="F32" s="10">
        <v>2069</v>
      </c>
      <c r="G32" s="4">
        <v>2068</v>
      </c>
      <c r="H32" s="5">
        <v>2103</v>
      </c>
      <c r="I32" s="10">
        <v>3768</v>
      </c>
      <c r="J32" s="4">
        <v>3770</v>
      </c>
      <c r="K32" s="5">
        <v>3807</v>
      </c>
      <c r="L32" s="10">
        <v>772</v>
      </c>
      <c r="M32" s="4">
        <v>772</v>
      </c>
      <c r="N32" s="5">
        <v>766</v>
      </c>
      <c r="O32" s="10">
        <v>1325</v>
      </c>
      <c r="P32" s="4">
        <v>1323</v>
      </c>
      <c r="Q32" s="5">
        <v>1324</v>
      </c>
      <c r="R32" s="10">
        <v>1159</v>
      </c>
      <c r="S32" s="4">
        <v>1159</v>
      </c>
      <c r="T32" s="5">
        <v>1149</v>
      </c>
      <c r="U32" s="10">
        <v>9727</v>
      </c>
      <c r="V32" s="4">
        <v>9734</v>
      </c>
      <c r="W32" s="5">
        <v>9808</v>
      </c>
      <c r="X32" s="10">
        <v>10599</v>
      </c>
      <c r="Y32" s="4">
        <v>10540</v>
      </c>
      <c r="Z32" s="5">
        <v>10785</v>
      </c>
      <c r="AA32" s="10">
        <v>5402</v>
      </c>
      <c r="AB32" s="4">
        <v>5404</v>
      </c>
      <c r="AC32" s="5">
        <v>5367</v>
      </c>
      <c r="AD32" s="10">
        <v>3802</v>
      </c>
      <c r="AE32" s="4">
        <v>3813</v>
      </c>
      <c r="AF32" s="5">
        <v>3792</v>
      </c>
    </row>
    <row r="33" spans="2:32" ht="15.75" thickBot="1">
      <c r="B33" s="1" t="s">
        <v>12</v>
      </c>
      <c r="C33" s="17">
        <v>471</v>
      </c>
      <c r="D33" s="18">
        <v>471</v>
      </c>
      <c r="E33" s="19">
        <v>468</v>
      </c>
      <c r="F33" s="17">
        <v>2048</v>
      </c>
      <c r="G33" s="18">
        <v>2061</v>
      </c>
      <c r="H33" s="19">
        <v>2103</v>
      </c>
      <c r="I33" s="17">
        <v>3778</v>
      </c>
      <c r="J33" s="18">
        <v>3780</v>
      </c>
      <c r="K33" s="19">
        <v>3811</v>
      </c>
      <c r="L33" s="17">
        <v>772</v>
      </c>
      <c r="M33" s="18">
        <v>772</v>
      </c>
      <c r="N33" s="19">
        <v>767</v>
      </c>
      <c r="O33" s="17">
        <v>1325</v>
      </c>
      <c r="P33" s="18">
        <v>1325</v>
      </c>
      <c r="Q33" s="19">
        <v>1330</v>
      </c>
      <c r="R33" s="17">
        <v>1161</v>
      </c>
      <c r="S33" s="18">
        <v>1161</v>
      </c>
      <c r="T33" s="19">
        <v>1155</v>
      </c>
      <c r="U33" s="17">
        <v>9744</v>
      </c>
      <c r="V33" s="18">
        <v>9774</v>
      </c>
      <c r="W33" s="19">
        <v>9824</v>
      </c>
      <c r="X33" s="17">
        <v>10542</v>
      </c>
      <c r="Y33" s="18">
        <v>10567</v>
      </c>
      <c r="Z33" s="19">
        <v>10746</v>
      </c>
      <c r="AA33" s="17">
        <v>5407</v>
      </c>
      <c r="AB33" s="18">
        <v>5402</v>
      </c>
      <c r="AC33" s="19">
        <v>5367</v>
      </c>
      <c r="AD33" s="17">
        <v>3804</v>
      </c>
      <c r="AE33" s="18">
        <v>3816</v>
      </c>
      <c r="AF33" s="19">
        <v>3791</v>
      </c>
    </row>
    <row r="34" spans="2:32" ht="15.75" thickTop="1">
      <c r="B34" s="20" t="s">
        <v>43</v>
      </c>
      <c r="C34" s="21">
        <f>AVERAGE(C24:C33)</f>
        <v>466.8</v>
      </c>
      <c r="D34" s="22">
        <f t="shared" ref="D34:AF34" si="1">AVERAGE(D24:D33)</f>
        <v>466.3</v>
      </c>
      <c r="E34" s="23">
        <f t="shared" si="1"/>
        <v>468.3</v>
      </c>
      <c r="F34" s="21">
        <f t="shared" si="1"/>
        <v>2032.1</v>
      </c>
      <c r="G34" s="22">
        <f t="shared" si="1"/>
        <v>2032.6</v>
      </c>
      <c r="H34" s="23">
        <f t="shared" si="1"/>
        <v>2062.6999999999998</v>
      </c>
      <c r="I34" s="21">
        <f t="shared" si="1"/>
        <v>3724</v>
      </c>
      <c r="J34" s="22">
        <f t="shared" si="1"/>
        <v>3724.9</v>
      </c>
      <c r="K34" s="23">
        <f t="shared" si="1"/>
        <v>3759.3</v>
      </c>
      <c r="L34" s="21">
        <f t="shared" si="1"/>
        <v>767.8</v>
      </c>
      <c r="M34" s="22">
        <f t="shared" si="1"/>
        <v>767.8</v>
      </c>
      <c r="N34" s="23">
        <f t="shared" si="1"/>
        <v>763</v>
      </c>
      <c r="O34" s="21">
        <f t="shared" si="1"/>
        <v>1290.8</v>
      </c>
      <c r="P34" s="22">
        <f t="shared" si="1"/>
        <v>1293.9000000000001</v>
      </c>
      <c r="Q34" s="23">
        <f t="shared" si="1"/>
        <v>1288.5999999999999</v>
      </c>
      <c r="R34" s="21">
        <f t="shared" si="1"/>
        <v>1118.7</v>
      </c>
      <c r="S34" s="22">
        <f t="shared" si="1"/>
        <v>1119.2</v>
      </c>
      <c r="T34" s="23">
        <f t="shared" si="1"/>
        <v>1112.3</v>
      </c>
      <c r="U34" s="21">
        <f t="shared" si="1"/>
        <v>9533.7999999999993</v>
      </c>
      <c r="V34" s="22">
        <f t="shared" si="1"/>
        <v>9539</v>
      </c>
      <c r="W34" s="23">
        <f t="shared" si="1"/>
        <v>9652.4</v>
      </c>
      <c r="X34" s="21">
        <f t="shared" si="1"/>
        <v>10475.9</v>
      </c>
      <c r="Y34" s="22">
        <f t="shared" si="1"/>
        <v>10490.3</v>
      </c>
      <c r="Z34" s="23">
        <f t="shared" si="1"/>
        <v>10737.1</v>
      </c>
      <c r="AA34" s="21">
        <f t="shared" si="1"/>
        <v>5377.9</v>
      </c>
      <c r="AB34" s="22">
        <f t="shared" si="1"/>
        <v>5375.9</v>
      </c>
      <c r="AC34" s="23">
        <f t="shared" si="1"/>
        <v>5376</v>
      </c>
      <c r="AD34" s="21">
        <f t="shared" si="1"/>
        <v>3773.9</v>
      </c>
      <c r="AE34" s="22">
        <f t="shared" si="1"/>
        <v>3785.3</v>
      </c>
      <c r="AF34" s="23">
        <f t="shared" si="1"/>
        <v>3762.1</v>
      </c>
    </row>
    <row r="36" spans="2:32">
      <c r="B36" s="1"/>
      <c r="C36" s="118" t="s">
        <v>33</v>
      </c>
      <c r="D36" s="119"/>
      <c r="E36" s="120"/>
      <c r="F36" s="118" t="s">
        <v>34</v>
      </c>
      <c r="G36" s="119"/>
      <c r="H36" s="120"/>
      <c r="I36" s="118" t="s">
        <v>35</v>
      </c>
      <c r="J36" s="119"/>
      <c r="K36" s="120"/>
      <c r="L36" s="118" t="s">
        <v>36</v>
      </c>
      <c r="M36" s="119"/>
      <c r="N36" s="120"/>
      <c r="O36" s="118" t="s">
        <v>37</v>
      </c>
      <c r="P36" s="119"/>
      <c r="Q36" s="120"/>
      <c r="R36" s="118" t="s">
        <v>38</v>
      </c>
      <c r="S36" s="119"/>
      <c r="T36" s="120"/>
    </row>
    <row r="37" spans="2:32" ht="30" customHeight="1">
      <c r="B37" s="1"/>
      <c r="C37" s="8" t="s">
        <v>39</v>
      </c>
      <c r="D37" s="7" t="s">
        <v>41</v>
      </c>
      <c r="E37" s="9" t="s">
        <v>40</v>
      </c>
      <c r="F37" s="8" t="s">
        <v>39</v>
      </c>
      <c r="G37" s="7" t="s">
        <v>41</v>
      </c>
      <c r="H37" s="9" t="s">
        <v>40</v>
      </c>
      <c r="I37" s="8" t="s">
        <v>39</v>
      </c>
      <c r="J37" s="7" t="s">
        <v>41</v>
      </c>
      <c r="K37" s="9" t="s">
        <v>40</v>
      </c>
      <c r="L37" s="8" t="s">
        <v>39</v>
      </c>
      <c r="M37" s="7" t="s">
        <v>41</v>
      </c>
      <c r="N37" s="9" t="s">
        <v>40</v>
      </c>
      <c r="O37" s="8" t="s">
        <v>39</v>
      </c>
      <c r="P37" s="7" t="s">
        <v>41</v>
      </c>
      <c r="Q37" s="9" t="s">
        <v>40</v>
      </c>
      <c r="R37" s="8" t="s">
        <v>39</v>
      </c>
      <c r="S37" s="7" t="s">
        <v>41</v>
      </c>
      <c r="T37" s="9" t="s">
        <v>40</v>
      </c>
    </row>
    <row r="38" spans="2:32">
      <c r="B38" s="1" t="s">
        <v>0</v>
      </c>
      <c r="C38" s="115" t="str">
        <f>'1CtP'!Y3</f>
        <v>N/A</v>
      </c>
      <c r="D38" s="116"/>
      <c r="E38" s="117"/>
      <c r="F38" s="115" t="str">
        <f>'1CtP'!Z3</f>
        <v>N/A</v>
      </c>
      <c r="G38" s="116"/>
      <c r="H38" s="117"/>
      <c r="I38" s="115" t="str">
        <f>'1CtP'!AA3</f>
        <v>N/A</v>
      </c>
      <c r="J38" s="116"/>
      <c r="K38" s="117"/>
      <c r="L38" s="115" t="str">
        <f>'1CtP'!AB3</f>
        <v>N/A</v>
      </c>
      <c r="M38" s="116"/>
      <c r="N38" s="117"/>
      <c r="O38" s="115" t="str">
        <f>'1CtP'!AC3</f>
        <v>N/A</v>
      </c>
      <c r="P38" s="116"/>
      <c r="Q38" s="117"/>
      <c r="R38" s="115" t="str">
        <f>'1CtP'!AD3</f>
        <v>N/A</v>
      </c>
      <c r="S38" s="116"/>
      <c r="T38" s="117"/>
    </row>
    <row r="39" spans="2:32">
      <c r="B39" s="1" t="s">
        <v>45</v>
      </c>
      <c r="C39" s="115">
        <f>MAX('1CtP'!Y5:Y15)</f>
        <v>29507</v>
      </c>
      <c r="D39" s="116"/>
      <c r="E39" s="117"/>
      <c r="F39" s="115">
        <f>MAX('1CtP'!Z5:Z15)</f>
        <v>20172</v>
      </c>
      <c r="G39" s="116"/>
      <c r="H39" s="117"/>
      <c r="I39" s="115">
        <f>MAX('1CtP'!AA5:AA15)</f>
        <v>40175</v>
      </c>
      <c r="J39" s="116"/>
      <c r="K39" s="117"/>
      <c r="L39" s="115">
        <f>MAX('1CtP'!AB5:AB15)</f>
        <v>0</v>
      </c>
      <c r="M39" s="116"/>
      <c r="N39" s="117"/>
      <c r="O39" s="115">
        <f>MAX('1CtP'!AC5:AC15)</f>
        <v>0</v>
      </c>
      <c r="P39" s="116"/>
      <c r="Q39" s="117"/>
      <c r="R39" s="115">
        <f>MAX('1CtP'!AD5:AD15)</f>
        <v>0</v>
      </c>
      <c r="S39" s="116"/>
      <c r="T39" s="117"/>
    </row>
    <row r="40" spans="2:32">
      <c r="B40" s="1" t="s">
        <v>2</v>
      </c>
      <c r="C40" s="10"/>
      <c r="D40" s="4"/>
      <c r="E40" s="5"/>
      <c r="F40" s="10"/>
      <c r="G40" s="4"/>
      <c r="H40" s="5"/>
      <c r="I40" s="10"/>
      <c r="J40" s="4"/>
      <c r="K40" s="5"/>
      <c r="L40" s="10"/>
      <c r="M40" s="4"/>
      <c r="N40" s="5"/>
      <c r="O40" s="10"/>
      <c r="P40" s="4"/>
      <c r="Q40" s="5"/>
      <c r="R40" s="10"/>
      <c r="S40" s="4"/>
      <c r="T40" s="5"/>
    </row>
    <row r="41" spans="2:32">
      <c r="B41" s="1" t="s">
        <v>3</v>
      </c>
      <c r="C41" s="10"/>
      <c r="D41" s="4"/>
      <c r="E41" s="5"/>
      <c r="F41" s="10"/>
      <c r="G41" s="4"/>
      <c r="H41" s="5"/>
      <c r="I41" s="10"/>
      <c r="J41" s="4"/>
      <c r="K41" s="5"/>
      <c r="L41" s="10"/>
      <c r="M41" s="4"/>
      <c r="N41" s="5"/>
      <c r="O41" s="10"/>
      <c r="P41" s="4"/>
      <c r="Q41" s="5"/>
      <c r="R41" s="10"/>
      <c r="S41" s="4"/>
      <c r="T41" s="5"/>
    </row>
    <row r="42" spans="2:32">
      <c r="B42" s="1" t="s">
        <v>4</v>
      </c>
      <c r="C42" s="10"/>
      <c r="D42" s="4"/>
      <c r="E42" s="5"/>
      <c r="F42" s="10"/>
      <c r="G42" s="4"/>
      <c r="H42" s="5"/>
      <c r="I42" s="10"/>
      <c r="J42" s="4"/>
      <c r="K42" s="5"/>
      <c r="L42" s="10"/>
      <c r="M42" s="4"/>
      <c r="N42" s="5"/>
      <c r="O42" s="10"/>
      <c r="P42" s="4"/>
      <c r="Q42" s="5"/>
      <c r="R42" s="10"/>
      <c r="S42" s="4"/>
      <c r="T42" s="5"/>
    </row>
    <row r="43" spans="2:32">
      <c r="B43" s="1" t="s">
        <v>5</v>
      </c>
      <c r="C43" s="10"/>
      <c r="D43" s="4"/>
      <c r="E43" s="5"/>
      <c r="F43" s="10"/>
      <c r="G43" s="4"/>
      <c r="H43" s="5"/>
      <c r="I43" s="10"/>
      <c r="J43" s="4"/>
      <c r="K43" s="5"/>
      <c r="L43" s="10"/>
      <c r="M43" s="4"/>
      <c r="N43" s="5"/>
      <c r="O43" s="10"/>
      <c r="P43" s="4"/>
      <c r="Q43" s="5"/>
      <c r="R43" s="10"/>
      <c r="S43" s="4"/>
      <c r="T43" s="5"/>
    </row>
    <row r="44" spans="2:32">
      <c r="B44" s="1" t="s">
        <v>6</v>
      </c>
      <c r="C44" s="10"/>
      <c r="D44" s="4"/>
      <c r="E44" s="5"/>
      <c r="F44" s="10"/>
      <c r="G44" s="4"/>
      <c r="H44" s="5"/>
      <c r="I44" s="10"/>
      <c r="J44" s="4"/>
      <c r="K44" s="5"/>
      <c r="L44" s="10"/>
      <c r="M44" s="4"/>
      <c r="N44" s="5"/>
      <c r="O44" s="10"/>
      <c r="P44" s="4"/>
      <c r="Q44" s="5"/>
      <c r="R44" s="10"/>
      <c r="S44" s="4"/>
      <c r="T44" s="5"/>
    </row>
    <row r="45" spans="2:32">
      <c r="B45" s="1" t="s">
        <v>7</v>
      </c>
      <c r="C45" s="10"/>
      <c r="D45" s="4"/>
      <c r="E45" s="5"/>
      <c r="F45" s="10"/>
      <c r="G45" s="4"/>
      <c r="H45" s="5"/>
      <c r="I45" s="10"/>
      <c r="J45" s="4"/>
      <c r="K45" s="5"/>
      <c r="L45" s="10"/>
      <c r="M45" s="4"/>
      <c r="N45" s="5"/>
      <c r="O45" s="10"/>
      <c r="P45" s="4"/>
      <c r="Q45" s="5"/>
      <c r="R45" s="10"/>
      <c r="S45" s="4"/>
      <c r="T45" s="5"/>
    </row>
    <row r="46" spans="2:32">
      <c r="B46" s="1" t="s">
        <v>8</v>
      </c>
      <c r="C46" s="10"/>
      <c r="D46" s="4"/>
      <c r="E46" s="5"/>
      <c r="F46" s="10"/>
      <c r="G46" s="4"/>
      <c r="H46" s="5"/>
      <c r="I46" s="10"/>
      <c r="J46" s="4"/>
      <c r="K46" s="5"/>
      <c r="L46" s="10"/>
      <c r="M46" s="4"/>
      <c r="N46" s="5"/>
      <c r="O46" s="10"/>
      <c r="P46" s="4"/>
      <c r="Q46" s="5"/>
      <c r="R46" s="10"/>
      <c r="S46" s="4"/>
      <c r="T46" s="5"/>
    </row>
    <row r="47" spans="2:32">
      <c r="B47" s="1" t="s">
        <v>9</v>
      </c>
      <c r="C47" s="10"/>
      <c r="D47" s="4"/>
      <c r="E47" s="5"/>
      <c r="F47" s="10"/>
      <c r="G47" s="4"/>
      <c r="H47" s="5"/>
      <c r="I47" s="10"/>
      <c r="J47" s="4"/>
      <c r="K47" s="5"/>
      <c r="L47" s="10"/>
      <c r="M47" s="4"/>
      <c r="N47" s="5"/>
      <c r="O47" s="10"/>
      <c r="P47" s="4"/>
      <c r="Q47" s="5"/>
      <c r="R47" s="10"/>
      <c r="S47" s="4"/>
      <c r="T47" s="5"/>
    </row>
    <row r="48" spans="2:32">
      <c r="B48" s="1" t="s">
        <v>10</v>
      </c>
      <c r="C48" s="10"/>
      <c r="D48" s="4"/>
      <c r="E48" s="5"/>
      <c r="F48" s="10"/>
      <c r="G48" s="4"/>
      <c r="H48" s="5"/>
      <c r="I48" s="10"/>
      <c r="J48" s="4"/>
      <c r="K48" s="5"/>
      <c r="L48" s="10"/>
      <c r="M48" s="4"/>
      <c r="N48" s="5"/>
      <c r="O48" s="10"/>
      <c r="P48" s="4"/>
      <c r="Q48" s="5"/>
      <c r="R48" s="10"/>
      <c r="S48" s="4"/>
      <c r="T48" s="5"/>
    </row>
    <row r="49" spans="2:20">
      <c r="B49" s="1" t="s">
        <v>11</v>
      </c>
      <c r="C49" s="10"/>
      <c r="D49" s="4"/>
      <c r="E49" s="5"/>
      <c r="F49" s="10"/>
      <c r="G49" s="4"/>
      <c r="H49" s="5"/>
      <c r="I49" s="10"/>
      <c r="J49" s="4"/>
      <c r="K49" s="5"/>
      <c r="L49" s="10"/>
      <c r="M49" s="4"/>
      <c r="N49" s="5"/>
      <c r="O49" s="10"/>
      <c r="P49" s="4"/>
      <c r="Q49" s="5"/>
      <c r="R49" s="10"/>
      <c r="S49" s="4"/>
      <c r="T49" s="5"/>
    </row>
    <row r="50" spans="2:20" ht="15.75" thickBot="1">
      <c r="B50" s="1" t="s">
        <v>12</v>
      </c>
      <c r="C50" s="17"/>
      <c r="D50" s="18"/>
      <c r="E50" s="19"/>
      <c r="F50" s="17"/>
      <c r="G50" s="18"/>
      <c r="H50" s="19"/>
      <c r="I50" s="17"/>
      <c r="J50" s="18"/>
      <c r="K50" s="19"/>
      <c r="L50" s="17"/>
      <c r="M50" s="18"/>
      <c r="N50" s="19"/>
      <c r="O50" s="17"/>
      <c r="P50" s="18"/>
      <c r="Q50" s="19"/>
      <c r="R50" s="17"/>
      <c r="S50" s="18"/>
      <c r="T50" s="19"/>
    </row>
    <row r="51" spans="2:20" ht="15.75" thickTop="1">
      <c r="B51" s="20" t="s">
        <v>43</v>
      </c>
      <c r="C51" s="21" t="e">
        <f>AVERAGE(C41:C50)</f>
        <v>#DIV/0!</v>
      </c>
      <c r="D51" s="22" t="e">
        <f t="shared" ref="D51:T51" si="2">AVERAGE(D41:D50)</f>
        <v>#DIV/0!</v>
      </c>
      <c r="E51" s="23" t="e">
        <f t="shared" si="2"/>
        <v>#DIV/0!</v>
      </c>
      <c r="F51" s="21" t="e">
        <f t="shared" si="2"/>
        <v>#DIV/0!</v>
      </c>
      <c r="G51" s="22" t="e">
        <f t="shared" si="2"/>
        <v>#DIV/0!</v>
      </c>
      <c r="H51" s="23" t="e">
        <f t="shared" si="2"/>
        <v>#DIV/0!</v>
      </c>
      <c r="I51" s="21" t="e">
        <f t="shared" si="2"/>
        <v>#DIV/0!</v>
      </c>
      <c r="J51" s="22" t="e">
        <f t="shared" si="2"/>
        <v>#DIV/0!</v>
      </c>
      <c r="K51" s="23" t="e">
        <f t="shared" si="2"/>
        <v>#DIV/0!</v>
      </c>
      <c r="L51" s="21" t="e">
        <f t="shared" si="2"/>
        <v>#DIV/0!</v>
      </c>
      <c r="M51" s="22" t="e">
        <f t="shared" si="2"/>
        <v>#DIV/0!</v>
      </c>
      <c r="N51" s="23" t="e">
        <f t="shared" si="2"/>
        <v>#DIV/0!</v>
      </c>
      <c r="O51" s="21" t="e">
        <f t="shared" si="2"/>
        <v>#DIV/0!</v>
      </c>
      <c r="P51" s="22" t="e">
        <f t="shared" si="2"/>
        <v>#DIV/0!</v>
      </c>
      <c r="Q51" s="23" t="e">
        <f t="shared" si="2"/>
        <v>#DIV/0!</v>
      </c>
      <c r="R51" s="21" t="e">
        <f t="shared" si="2"/>
        <v>#DIV/0!</v>
      </c>
      <c r="S51" s="22" t="e">
        <f t="shared" si="2"/>
        <v>#DIV/0!</v>
      </c>
      <c r="T51" s="23" t="e">
        <f t="shared" si="2"/>
        <v>#DIV/0!</v>
      </c>
    </row>
  </sheetData>
  <mergeCells count="78">
    <mergeCell ref="U2:W2"/>
    <mergeCell ref="X2:Z2"/>
    <mergeCell ref="AA2:AC2"/>
    <mergeCell ref="AD2:AF2"/>
    <mergeCell ref="C19:E19"/>
    <mergeCell ref="F19:H19"/>
    <mergeCell ref="I19:K19"/>
    <mergeCell ref="L19:N19"/>
    <mergeCell ref="O19:Q19"/>
    <mergeCell ref="R19:T19"/>
    <mergeCell ref="C2:E2"/>
    <mergeCell ref="F2:H2"/>
    <mergeCell ref="I2:K2"/>
    <mergeCell ref="L2:N2"/>
    <mergeCell ref="O2:Q2"/>
    <mergeCell ref="R2:T2"/>
    <mergeCell ref="U19:W19"/>
    <mergeCell ref="X19:Z19"/>
    <mergeCell ref="AA19:AC19"/>
    <mergeCell ref="AD19:AF19"/>
    <mergeCell ref="C36:E36"/>
    <mergeCell ref="F36:H36"/>
    <mergeCell ref="I36:K36"/>
    <mergeCell ref="L36:N36"/>
    <mergeCell ref="O36:Q36"/>
    <mergeCell ref="R36:T36"/>
    <mergeCell ref="C21:E21"/>
    <mergeCell ref="F21:H21"/>
    <mergeCell ref="I21:K21"/>
    <mergeCell ref="L21:N21"/>
    <mergeCell ref="O21:Q21"/>
    <mergeCell ref="R21:T21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U21:W21"/>
    <mergeCell ref="X21:Z21"/>
    <mergeCell ref="AA21:AC21"/>
    <mergeCell ref="AD21:AF21"/>
    <mergeCell ref="C22:E22"/>
    <mergeCell ref="F22:H22"/>
    <mergeCell ref="I22:K22"/>
    <mergeCell ref="L22:N22"/>
    <mergeCell ref="O22:Q22"/>
    <mergeCell ref="R22:T22"/>
    <mergeCell ref="U22:W22"/>
    <mergeCell ref="X22:Z22"/>
    <mergeCell ref="AA22:AC22"/>
    <mergeCell ref="AD22:AF22"/>
    <mergeCell ref="R38:T38"/>
    <mergeCell ref="C39:E39"/>
    <mergeCell ref="F39:H39"/>
    <mergeCell ref="I39:K39"/>
    <mergeCell ref="L39:N39"/>
    <mergeCell ref="O39:Q39"/>
    <mergeCell ref="R39:T39"/>
    <mergeCell ref="C38:E38"/>
    <mergeCell ref="F38:H38"/>
    <mergeCell ref="I38:K38"/>
    <mergeCell ref="L38:N38"/>
    <mergeCell ref="O38:Q38"/>
  </mergeCells>
  <conditionalFormatting sqref="C7:E1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2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0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7:W1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7:Z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7:AC1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:AF1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E3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0">
      <colorScale>
        <cfvo type="min" val="0"/>
        <cfvo type="max" val="0"/>
        <color rgb="FFFF7128"/>
        <color rgb="FFFFEF9C"/>
      </colorScale>
    </cfRule>
  </conditionalFormatting>
  <conditionalFormatting sqref="F24:H3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8">
      <colorScale>
        <cfvo type="min" val="0"/>
        <cfvo type="max" val="0"/>
        <color rgb="FFFF7128"/>
        <color rgb="FFFFEF9C"/>
      </colorScale>
    </cfRule>
  </conditionalFormatting>
  <conditionalFormatting sqref="I24:K3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4:N3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4:Q3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4:T3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4:W3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4:Z3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4:AC3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4:AF3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E5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8">
      <colorScale>
        <cfvo type="min" val="0"/>
        <cfvo type="max" val="0"/>
        <color rgb="FFFF7128"/>
        <color rgb="FFFFEF9C"/>
      </colorScale>
    </cfRule>
  </conditionalFormatting>
  <conditionalFormatting sqref="F41:H5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I41:K5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1:N5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1:Q5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1:T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Tabelle13"/>
  <dimension ref="A1:AO54"/>
  <sheetViews>
    <sheetView workbookViewId="0">
      <selection activeCell="B31" sqref="B31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6.42578125" customWidth="1"/>
    <col min="8" max="15" width="6.42578125" style="39" customWidth="1"/>
    <col min="16" max="36" width="6.425781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21">
        <v>3</v>
      </c>
      <c r="H2" s="121"/>
      <c r="I2" s="121"/>
      <c r="J2" s="121">
        <v>4</v>
      </c>
      <c r="K2" s="121"/>
      <c r="L2" s="121"/>
      <c r="M2" s="121">
        <v>5</v>
      </c>
      <c r="N2" s="121"/>
      <c r="O2" s="121"/>
      <c r="P2" s="121">
        <v>6</v>
      </c>
      <c r="Q2" s="121"/>
      <c r="R2" s="121"/>
      <c r="S2" s="121">
        <v>7</v>
      </c>
      <c r="T2" s="121"/>
      <c r="U2" s="121"/>
      <c r="V2" s="121">
        <v>8</v>
      </c>
      <c r="W2" s="121"/>
      <c r="X2" s="121"/>
      <c r="Y2" s="121">
        <v>9</v>
      </c>
      <c r="Z2" s="121"/>
      <c r="AA2" s="121"/>
      <c r="AB2" s="121">
        <v>10</v>
      </c>
      <c r="AC2" s="121"/>
      <c r="AD2" s="121"/>
      <c r="AE2" s="121">
        <v>11</v>
      </c>
      <c r="AF2" s="121"/>
      <c r="AG2" s="121"/>
      <c r="AH2" s="121">
        <v>12</v>
      </c>
      <c r="AI2" s="121"/>
      <c r="AJ2" s="121"/>
    </row>
    <row r="3" spans="1:41">
      <c r="B3" s="123"/>
      <c r="C3" s="125"/>
      <c r="D3" s="125"/>
      <c r="E3" s="125"/>
      <c r="F3" s="123"/>
      <c r="G3" s="75" t="s">
        <v>87</v>
      </c>
      <c r="H3" s="75" t="s">
        <v>88</v>
      </c>
      <c r="I3" s="75" t="s">
        <v>89</v>
      </c>
      <c r="J3" s="75" t="s">
        <v>87</v>
      </c>
      <c r="K3" s="75" t="s">
        <v>88</v>
      </c>
      <c r="L3" s="75" t="s">
        <v>89</v>
      </c>
      <c r="M3" s="75" t="s">
        <v>87</v>
      </c>
      <c r="N3" s="75" t="s">
        <v>88</v>
      </c>
      <c r="O3" s="75" t="s">
        <v>89</v>
      </c>
      <c r="P3" s="75" t="s">
        <v>87</v>
      </c>
      <c r="Q3" s="75" t="s">
        <v>88</v>
      </c>
      <c r="R3" s="75" t="s">
        <v>89</v>
      </c>
      <c r="S3" s="75" t="s">
        <v>87</v>
      </c>
      <c r="T3" s="75" t="s">
        <v>88</v>
      </c>
      <c r="U3" s="75" t="s">
        <v>89</v>
      </c>
      <c r="V3" s="75" t="s">
        <v>87</v>
      </c>
      <c r="W3" s="75" t="s">
        <v>88</v>
      </c>
      <c r="X3" s="75" t="s">
        <v>89</v>
      </c>
      <c r="Y3" s="75" t="s">
        <v>87</v>
      </c>
      <c r="Z3" s="75" t="s">
        <v>88</v>
      </c>
      <c r="AA3" s="75" t="s">
        <v>89</v>
      </c>
      <c r="AB3" s="75" t="s">
        <v>87</v>
      </c>
      <c r="AC3" s="75" t="s">
        <v>88</v>
      </c>
      <c r="AD3" s="75" t="s">
        <v>89</v>
      </c>
      <c r="AE3" s="75" t="s">
        <v>87</v>
      </c>
      <c r="AF3" s="75" t="s">
        <v>88</v>
      </c>
      <c r="AG3" s="75" t="s">
        <v>89</v>
      </c>
      <c r="AH3" s="75" t="s">
        <v>87</v>
      </c>
      <c r="AI3" s="75" t="s">
        <v>88</v>
      </c>
      <c r="AJ3" s="75" t="s">
        <v>89</v>
      </c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51">
        <f ca="1">IF(MAX(INDIRECT("'"&amp;$AO$4&amp;"'!Z7S"&amp;(ROW()-3)*3&amp;":Z16S"&amp;(ROW()-3)*3+2,FALSE))=INDIRECT("'"&amp;$AO$4&amp;"'!Z"&amp;ROUNDDOWN((COLUMN()-7)/3,0)+7&amp;"S"&amp;(ROW()-3)*3+MOD(COLUMN()-1,3),FALSE),1,"")</f>
        <v>1</v>
      </c>
      <c r="H4" s="51">
        <f t="shared" ref="H4:AJ13" ca="1" si="1">IF(MAX(INDIRECT("'"&amp;$AO$4&amp;"'!Z7S"&amp;(ROW()-3)*3&amp;":Z16S"&amp;(ROW()-3)*3+2,FALSE))=INDIRECT("'"&amp;$AO$4&amp;"'!Z"&amp;ROUNDDOWN((COLUMN()-7)/3,0)+7&amp;"S"&amp;(ROW()-3)*3+MOD(COLUMN()-1,3),FALSE),1,"")</f>
        <v>1</v>
      </c>
      <c r="I4" s="51">
        <f t="shared" ca="1" si="1"/>
        <v>1</v>
      </c>
      <c r="J4" s="51">
        <f t="shared" ca="1" si="1"/>
        <v>1</v>
      </c>
      <c r="K4" s="51" t="str">
        <f t="shared" ca="1" si="1"/>
        <v/>
      </c>
      <c r="L4" s="51" t="str">
        <f t="shared" ca="1" si="1"/>
        <v/>
      </c>
      <c r="M4" s="51">
        <f t="shared" ca="1" si="1"/>
        <v>1</v>
      </c>
      <c r="N4" s="51">
        <f t="shared" ca="1" si="1"/>
        <v>1</v>
      </c>
      <c r="O4" s="51">
        <f t="shared" ca="1" si="1"/>
        <v>1</v>
      </c>
      <c r="P4" s="51">
        <f t="shared" ca="1" si="1"/>
        <v>1</v>
      </c>
      <c r="Q4" s="51">
        <f t="shared" ca="1" si="1"/>
        <v>1</v>
      </c>
      <c r="R4" s="51">
        <f t="shared" ca="1" si="1"/>
        <v>1</v>
      </c>
      <c r="S4" s="51">
        <f t="shared" ca="1" si="1"/>
        <v>1</v>
      </c>
      <c r="T4" s="51">
        <f t="shared" ca="1" si="1"/>
        <v>1</v>
      </c>
      <c r="U4" s="51">
        <f t="shared" ca="1" si="1"/>
        <v>1</v>
      </c>
      <c r="V4" s="51">
        <f t="shared" ca="1" si="1"/>
        <v>1</v>
      </c>
      <c r="W4" s="51">
        <f t="shared" ca="1" si="1"/>
        <v>1</v>
      </c>
      <c r="X4" s="51">
        <f t="shared" ca="1" si="1"/>
        <v>1</v>
      </c>
      <c r="Y4" s="51">
        <f t="shared" ca="1" si="1"/>
        <v>1</v>
      </c>
      <c r="Z4" s="51">
        <f t="shared" ca="1" si="1"/>
        <v>1</v>
      </c>
      <c r="AA4" s="51">
        <f t="shared" ca="1" si="1"/>
        <v>1</v>
      </c>
      <c r="AB4" s="51">
        <f t="shared" ca="1" si="1"/>
        <v>1</v>
      </c>
      <c r="AC4" s="51">
        <f t="shared" ca="1" si="1"/>
        <v>1</v>
      </c>
      <c r="AD4" s="51">
        <f t="shared" ca="1" si="1"/>
        <v>1</v>
      </c>
      <c r="AE4" s="51">
        <f t="shared" ca="1" si="1"/>
        <v>1</v>
      </c>
      <c r="AF4" s="51">
        <f t="shared" ca="1" si="1"/>
        <v>1</v>
      </c>
      <c r="AG4" s="51">
        <f t="shared" ca="1" si="1"/>
        <v>1</v>
      </c>
      <c r="AH4" s="51">
        <f t="shared" ca="1" si="1"/>
        <v>1</v>
      </c>
      <c r="AI4" s="51">
        <f t="shared" ca="1" si="1"/>
        <v>1</v>
      </c>
      <c r="AJ4" s="51">
        <f t="shared" ca="1" si="1"/>
        <v>1</v>
      </c>
      <c r="AK4" s="85">
        <f ca="1">1/SUM(G4:AJ4)</f>
        <v>3.5714285714285712E-2</v>
      </c>
      <c r="AN4" s="76" t="s">
        <v>90</v>
      </c>
      <c r="AO4" s="77" t="s">
        <v>95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51">
        <f t="shared" ref="G5:V13" ca="1" si="2">IF(MAX(INDIRECT("'"&amp;$AO$4&amp;"'!Z7S"&amp;(ROW()-3)*3&amp;":Z16S"&amp;(ROW()-3)*3+2,FALSE))=INDIRECT("'"&amp;$AO$4&amp;"'!Z"&amp;ROUNDDOWN((COLUMN()-7)/3,0)+7&amp;"S"&amp;(ROW()-3)*3+MOD(COLUMN()-1,3),FALSE),1,"")</f>
        <v>1</v>
      </c>
      <c r="H5" s="51">
        <f t="shared" ca="1" si="2"/>
        <v>1</v>
      </c>
      <c r="I5" s="51">
        <f t="shared" ca="1" si="2"/>
        <v>1</v>
      </c>
      <c r="J5" s="51" t="str">
        <f t="shared" ca="1" si="2"/>
        <v/>
      </c>
      <c r="K5" s="51" t="str">
        <f t="shared" ca="1" si="2"/>
        <v/>
      </c>
      <c r="L5" s="51">
        <f t="shared" ca="1" si="2"/>
        <v>1</v>
      </c>
      <c r="M5" s="51" t="str">
        <f t="shared" ca="1" si="2"/>
        <v/>
      </c>
      <c r="N5" s="51" t="str">
        <f t="shared" ca="1" si="2"/>
        <v/>
      </c>
      <c r="O5" s="51" t="str">
        <f t="shared" ca="1" si="2"/>
        <v/>
      </c>
      <c r="P5" s="51" t="str">
        <f t="shared" ca="1" si="2"/>
        <v/>
      </c>
      <c r="Q5" s="51" t="str">
        <f t="shared" ca="1" si="2"/>
        <v/>
      </c>
      <c r="R5" s="51" t="str">
        <f t="shared" ca="1" si="2"/>
        <v/>
      </c>
      <c r="S5" s="51" t="str">
        <f t="shared" ca="1" si="2"/>
        <v/>
      </c>
      <c r="T5" s="51" t="str">
        <f t="shared" ca="1" si="2"/>
        <v/>
      </c>
      <c r="U5" s="51" t="str">
        <f t="shared" ca="1" si="2"/>
        <v/>
      </c>
      <c r="V5" s="51" t="str">
        <f t="shared" ca="1" si="2"/>
        <v/>
      </c>
      <c r="W5" s="51" t="str">
        <f t="shared" ca="1" si="1"/>
        <v/>
      </c>
      <c r="X5" s="51" t="str">
        <f t="shared" ca="1" si="1"/>
        <v/>
      </c>
      <c r="Y5" s="51" t="str">
        <f t="shared" ca="1" si="1"/>
        <v/>
      </c>
      <c r="Z5" s="51" t="str">
        <f t="shared" ca="1" si="1"/>
        <v/>
      </c>
      <c r="AA5" s="51" t="str">
        <f t="shared" ca="1" si="1"/>
        <v/>
      </c>
      <c r="AB5" s="51" t="str">
        <f t="shared" ca="1" si="1"/>
        <v/>
      </c>
      <c r="AC5" s="51" t="str">
        <f t="shared" ca="1" si="1"/>
        <v/>
      </c>
      <c r="AD5" s="51" t="str">
        <f t="shared" ca="1" si="1"/>
        <v/>
      </c>
      <c r="AE5" s="51" t="str">
        <f t="shared" ca="1" si="1"/>
        <v/>
      </c>
      <c r="AF5" s="51" t="str">
        <f t="shared" ca="1" si="1"/>
        <v/>
      </c>
      <c r="AG5" s="51" t="str">
        <f t="shared" ca="1" si="1"/>
        <v/>
      </c>
      <c r="AH5" s="51" t="str">
        <f t="shared" ca="1" si="1"/>
        <v/>
      </c>
      <c r="AI5" s="51" t="str">
        <f t="shared" ca="1" si="1"/>
        <v/>
      </c>
      <c r="AJ5" s="51" t="str">
        <f t="shared" ca="1" si="1"/>
        <v/>
      </c>
      <c r="AK5" s="85">
        <f t="shared" ref="AK5:AK23" ca="1" si="3">1/SUM(G5:AJ5)</f>
        <v>0.25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51">
        <f t="shared" ca="1" si="2"/>
        <v>1</v>
      </c>
      <c r="H6" s="51">
        <f t="shared" ca="1" si="1"/>
        <v>1</v>
      </c>
      <c r="I6" s="51">
        <f t="shared" ca="1" si="1"/>
        <v>1</v>
      </c>
      <c r="J6" s="51">
        <f t="shared" ca="1" si="1"/>
        <v>1</v>
      </c>
      <c r="K6" s="51">
        <f t="shared" ca="1" si="1"/>
        <v>1</v>
      </c>
      <c r="L6" s="51">
        <f t="shared" ca="1" si="1"/>
        <v>1</v>
      </c>
      <c r="M6" s="51">
        <f t="shared" ca="1" si="1"/>
        <v>1</v>
      </c>
      <c r="N6" s="51">
        <f t="shared" ca="1" si="1"/>
        <v>1</v>
      </c>
      <c r="O6" s="51">
        <f t="shared" ca="1" si="1"/>
        <v>1</v>
      </c>
      <c r="P6" s="51">
        <f t="shared" ca="1" si="1"/>
        <v>1</v>
      </c>
      <c r="Q6" s="51">
        <f t="shared" ca="1" si="1"/>
        <v>1</v>
      </c>
      <c r="R6" s="51">
        <f t="shared" ca="1" si="1"/>
        <v>1</v>
      </c>
      <c r="S6" s="51">
        <f t="shared" ca="1" si="1"/>
        <v>1</v>
      </c>
      <c r="T6" s="51">
        <f t="shared" ca="1" si="1"/>
        <v>1</v>
      </c>
      <c r="U6" s="51">
        <f t="shared" ca="1" si="1"/>
        <v>1</v>
      </c>
      <c r="V6" s="51">
        <f t="shared" ca="1" si="1"/>
        <v>1</v>
      </c>
      <c r="W6" s="51">
        <f t="shared" ca="1" si="1"/>
        <v>1</v>
      </c>
      <c r="X6" s="51">
        <f t="shared" ca="1" si="1"/>
        <v>1</v>
      </c>
      <c r="Y6" s="51">
        <f t="shared" ca="1" si="1"/>
        <v>1</v>
      </c>
      <c r="Z6" s="51">
        <f t="shared" ca="1" si="1"/>
        <v>1</v>
      </c>
      <c r="AA6" s="51">
        <f t="shared" ca="1" si="1"/>
        <v>1</v>
      </c>
      <c r="AB6" s="51">
        <f t="shared" ca="1" si="1"/>
        <v>1</v>
      </c>
      <c r="AC6" s="51">
        <f t="shared" ca="1" si="1"/>
        <v>1</v>
      </c>
      <c r="AD6" s="51">
        <f t="shared" ca="1" si="1"/>
        <v>1</v>
      </c>
      <c r="AE6" s="51">
        <f t="shared" ca="1" si="1"/>
        <v>1</v>
      </c>
      <c r="AF6" s="51">
        <f t="shared" ca="1" si="1"/>
        <v>1</v>
      </c>
      <c r="AG6" s="51">
        <f t="shared" ca="1" si="1"/>
        <v>1</v>
      </c>
      <c r="AH6" s="51">
        <f t="shared" ca="1" si="1"/>
        <v>1</v>
      </c>
      <c r="AI6" s="51">
        <f t="shared" ca="1" si="1"/>
        <v>1</v>
      </c>
      <c r="AJ6" s="51">
        <f t="shared" ca="1" si="1"/>
        <v>1</v>
      </c>
      <c r="AK6" s="85">
        <f t="shared" ca="1" si="3"/>
        <v>3.3333333333333333E-2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51" t="str">
        <f t="shared" ca="1" si="2"/>
        <v/>
      </c>
      <c r="H7" s="51" t="str">
        <f t="shared" ca="1" si="1"/>
        <v/>
      </c>
      <c r="I7" s="51">
        <f t="shared" ca="1" si="1"/>
        <v>1</v>
      </c>
      <c r="J7" s="51" t="str">
        <f t="shared" ca="1" si="1"/>
        <v/>
      </c>
      <c r="K7" s="51" t="str">
        <f t="shared" ca="1" si="1"/>
        <v/>
      </c>
      <c r="L7" s="51" t="str">
        <f t="shared" ca="1" si="1"/>
        <v/>
      </c>
      <c r="M7" s="51" t="str">
        <f t="shared" ca="1" si="1"/>
        <v/>
      </c>
      <c r="N7" s="51" t="str">
        <f t="shared" ca="1" si="1"/>
        <v/>
      </c>
      <c r="O7" s="51" t="str">
        <f t="shared" ca="1" si="1"/>
        <v/>
      </c>
      <c r="P7" s="51" t="str">
        <f t="shared" ca="1" si="1"/>
        <v/>
      </c>
      <c r="Q7" s="51" t="str">
        <f t="shared" ca="1" si="1"/>
        <v/>
      </c>
      <c r="R7" s="51" t="str">
        <f t="shared" ca="1" si="1"/>
        <v/>
      </c>
      <c r="S7" s="51" t="str">
        <f t="shared" ca="1" si="1"/>
        <v/>
      </c>
      <c r="T7" s="51" t="str">
        <f t="shared" ca="1" si="1"/>
        <v/>
      </c>
      <c r="U7" s="51" t="str">
        <f t="shared" ca="1" si="1"/>
        <v/>
      </c>
      <c r="V7" s="51" t="str">
        <f t="shared" ca="1" si="1"/>
        <v/>
      </c>
      <c r="W7" s="51" t="str">
        <f t="shared" ca="1" si="1"/>
        <v/>
      </c>
      <c r="X7" s="51" t="str">
        <f t="shared" ca="1" si="1"/>
        <v/>
      </c>
      <c r="Y7" s="51" t="str">
        <f t="shared" ca="1" si="1"/>
        <v/>
      </c>
      <c r="Z7" s="51" t="str">
        <f t="shared" ca="1" si="1"/>
        <v/>
      </c>
      <c r="AA7" s="51" t="str">
        <f t="shared" ca="1" si="1"/>
        <v/>
      </c>
      <c r="AB7" s="51" t="str">
        <f t="shared" ca="1" si="1"/>
        <v/>
      </c>
      <c r="AC7" s="51" t="str">
        <f t="shared" ca="1" si="1"/>
        <v/>
      </c>
      <c r="AD7" s="51" t="str">
        <f t="shared" ca="1" si="1"/>
        <v/>
      </c>
      <c r="AE7" s="51" t="str">
        <f t="shared" ca="1" si="1"/>
        <v/>
      </c>
      <c r="AF7" s="51" t="str">
        <f t="shared" ca="1" si="1"/>
        <v/>
      </c>
      <c r="AG7" s="51" t="str">
        <f t="shared" ca="1" si="1"/>
        <v/>
      </c>
      <c r="AH7" s="51" t="str">
        <f t="shared" ca="1" si="1"/>
        <v/>
      </c>
      <c r="AI7" s="51" t="str">
        <f t="shared" ca="1" si="1"/>
        <v/>
      </c>
      <c r="AJ7" s="51" t="str">
        <f t="shared" ca="1" si="1"/>
        <v/>
      </c>
      <c r="AK7" s="85">
        <f t="shared" ca="1" si="3"/>
        <v>1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51" t="str">
        <f t="shared" ca="1" si="2"/>
        <v/>
      </c>
      <c r="H8" s="51" t="str">
        <f t="shared" ca="1" si="1"/>
        <v/>
      </c>
      <c r="I8" s="51" t="str">
        <f t="shared" ca="1" si="1"/>
        <v/>
      </c>
      <c r="J8" s="51" t="str">
        <f t="shared" ca="1" si="1"/>
        <v/>
      </c>
      <c r="K8" s="51" t="str">
        <f t="shared" ca="1" si="1"/>
        <v/>
      </c>
      <c r="L8" s="51" t="str">
        <f t="shared" ca="1" si="1"/>
        <v/>
      </c>
      <c r="M8" s="51" t="str">
        <f t="shared" ca="1" si="1"/>
        <v/>
      </c>
      <c r="N8" s="51" t="str">
        <f t="shared" ca="1" si="1"/>
        <v/>
      </c>
      <c r="O8" s="51" t="str">
        <f t="shared" ca="1" si="1"/>
        <v/>
      </c>
      <c r="P8" s="51" t="str">
        <f t="shared" ca="1" si="1"/>
        <v/>
      </c>
      <c r="Q8" s="51" t="str">
        <f t="shared" ca="1" si="1"/>
        <v/>
      </c>
      <c r="R8" s="51">
        <f t="shared" ca="1" si="1"/>
        <v>1</v>
      </c>
      <c r="S8" s="51">
        <f t="shared" ca="1" si="1"/>
        <v>1</v>
      </c>
      <c r="T8" s="51">
        <f t="shared" ca="1" si="1"/>
        <v>1</v>
      </c>
      <c r="U8" s="51">
        <f t="shared" ca="1" si="1"/>
        <v>1</v>
      </c>
      <c r="V8" s="51">
        <f t="shared" ca="1" si="1"/>
        <v>1</v>
      </c>
      <c r="W8" s="51">
        <f t="shared" ca="1" si="1"/>
        <v>1</v>
      </c>
      <c r="X8" s="51">
        <f t="shared" ca="1" si="1"/>
        <v>1</v>
      </c>
      <c r="Y8" s="51">
        <f t="shared" ca="1" si="1"/>
        <v>1</v>
      </c>
      <c r="Z8" s="51">
        <f t="shared" ca="1" si="1"/>
        <v>1</v>
      </c>
      <c r="AA8" s="51">
        <f t="shared" ca="1" si="1"/>
        <v>1</v>
      </c>
      <c r="AB8" s="51">
        <f t="shared" ca="1" si="1"/>
        <v>1</v>
      </c>
      <c r="AC8" s="51">
        <f t="shared" ca="1" si="1"/>
        <v>1</v>
      </c>
      <c r="AD8" s="51">
        <f t="shared" ca="1" si="1"/>
        <v>1</v>
      </c>
      <c r="AE8" s="51">
        <f t="shared" ca="1" si="1"/>
        <v>1</v>
      </c>
      <c r="AF8" s="51">
        <f t="shared" ca="1" si="1"/>
        <v>1</v>
      </c>
      <c r="AG8" s="51">
        <f t="shared" ca="1" si="1"/>
        <v>1</v>
      </c>
      <c r="AH8" s="51">
        <f t="shared" ca="1" si="1"/>
        <v>1</v>
      </c>
      <c r="AI8" s="51">
        <f t="shared" ca="1" si="1"/>
        <v>1</v>
      </c>
      <c r="AJ8" s="51">
        <f t="shared" ca="1" si="1"/>
        <v>1</v>
      </c>
      <c r="AK8" s="85">
        <f t="shared" ca="1" si="3"/>
        <v>5.2631578947368418E-2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51" t="str">
        <f t="shared" ca="1" si="2"/>
        <v/>
      </c>
      <c r="H9" s="51" t="str">
        <f t="shared" ca="1" si="1"/>
        <v/>
      </c>
      <c r="I9" s="51" t="str">
        <f t="shared" ca="1" si="1"/>
        <v/>
      </c>
      <c r="J9" s="51" t="str">
        <f t="shared" ca="1" si="1"/>
        <v/>
      </c>
      <c r="K9" s="51" t="str">
        <f t="shared" ca="1" si="1"/>
        <v/>
      </c>
      <c r="L9" s="51" t="str">
        <f t="shared" ca="1" si="1"/>
        <v/>
      </c>
      <c r="M9" s="51" t="str">
        <f t="shared" ca="1" si="1"/>
        <v/>
      </c>
      <c r="N9" s="51" t="str">
        <f t="shared" ca="1" si="1"/>
        <v/>
      </c>
      <c r="O9" s="51">
        <f t="shared" ca="1" si="1"/>
        <v>1</v>
      </c>
      <c r="P9" s="51" t="str">
        <f t="shared" ca="1" si="1"/>
        <v/>
      </c>
      <c r="Q9" s="51" t="str">
        <f t="shared" ca="1" si="1"/>
        <v/>
      </c>
      <c r="R9" s="51" t="str">
        <f t="shared" ca="1" si="1"/>
        <v/>
      </c>
      <c r="S9" s="51" t="str">
        <f t="shared" ca="1" si="1"/>
        <v/>
      </c>
      <c r="T9" s="51" t="str">
        <f t="shared" ca="1" si="1"/>
        <v/>
      </c>
      <c r="U9" s="51" t="str">
        <f t="shared" ca="1" si="1"/>
        <v/>
      </c>
      <c r="V9" s="51" t="str">
        <f t="shared" ca="1" si="1"/>
        <v/>
      </c>
      <c r="W9" s="51" t="str">
        <f t="shared" ca="1" si="1"/>
        <v/>
      </c>
      <c r="X9" s="51" t="str">
        <f t="shared" ca="1" si="1"/>
        <v/>
      </c>
      <c r="Y9" s="51" t="str">
        <f t="shared" ca="1" si="1"/>
        <v/>
      </c>
      <c r="Z9" s="51" t="str">
        <f t="shared" ca="1" si="1"/>
        <v/>
      </c>
      <c r="AA9" s="51">
        <f t="shared" ca="1" si="1"/>
        <v>1</v>
      </c>
      <c r="AB9" s="51" t="str">
        <f t="shared" ca="1" si="1"/>
        <v/>
      </c>
      <c r="AC9" s="51" t="str">
        <f t="shared" ca="1" si="1"/>
        <v/>
      </c>
      <c r="AD9" s="51" t="str">
        <f t="shared" ca="1" si="1"/>
        <v/>
      </c>
      <c r="AE9" s="51" t="str">
        <f t="shared" ca="1" si="1"/>
        <v/>
      </c>
      <c r="AF9" s="51" t="str">
        <f t="shared" ca="1" si="1"/>
        <v/>
      </c>
      <c r="AG9" s="51" t="str">
        <f t="shared" ca="1" si="1"/>
        <v/>
      </c>
      <c r="AH9" s="51" t="str">
        <f t="shared" ca="1" si="1"/>
        <v/>
      </c>
      <c r="AI9" s="51" t="str">
        <f t="shared" ca="1" si="1"/>
        <v/>
      </c>
      <c r="AJ9" s="51" t="str">
        <f t="shared" ca="1" si="1"/>
        <v/>
      </c>
      <c r="AK9" s="85">
        <f t="shared" ca="1" si="3"/>
        <v>0.5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51" t="str">
        <f t="shared" ca="1" si="2"/>
        <v/>
      </c>
      <c r="H10" s="51" t="str">
        <f t="shared" ca="1" si="1"/>
        <v/>
      </c>
      <c r="I10" s="51">
        <f t="shared" ca="1" si="1"/>
        <v>1</v>
      </c>
      <c r="J10" s="51" t="str">
        <f t="shared" ca="1" si="1"/>
        <v/>
      </c>
      <c r="K10" s="51" t="str">
        <f t="shared" ca="1" si="1"/>
        <v/>
      </c>
      <c r="L10" s="51" t="str">
        <f t="shared" ca="1" si="1"/>
        <v/>
      </c>
      <c r="M10" s="51" t="str">
        <f t="shared" ca="1" si="1"/>
        <v/>
      </c>
      <c r="N10" s="51" t="str">
        <f t="shared" ca="1" si="1"/>
        <v/>
      </c>
      <c r="O10" s="51" t="str">
        <f t="shared" ca="1" si="1"/>
        <v/>
      </c>
      <c r="P10" s="51" t="str">
        <f t="shared" ca="1" si="1"/>
        <v/>
      </c>
      <c r="Q10" s="51" t="str">
        <f t="shared" ca="1" si="1"/>
        <v/>
      </c>
      <c r="R10" s="51" t="str">
        <f t="shared" ca="1" si="1"/>
        <v/>
      </c>
      <c r="S10" s="51" t="str">
        <f t="shared" ca="1" si="1"/>
        <v/>
      </c>
      <c r="T10" s="51" t="str">
        <f t="shared" ca="1" si="1"/>
        <v/>
      </c>
      <c r="U10" s="51" t="str">
        <f t="shared" ca="1" si="1"/>
        <v/>
      </c>
      <c r="V10" s="51" t="str">
        <f t="shared" ca="1" si="1"/>
        <v/>
      </c>
      <c r="W10" s="51" t="str">
        <f t="shared" ca="1" si="1"/>
        <v/>
      </c>
      <c r="X10" s="51" t="str">
        <f t="shared" ca="1" si="1"/>
        <v/>
      </c>
      <c r="Y10" s="51" t="str">
        <f t="shared" ca="1" si="1"/>
        <v/>
      </c>
      <c r="Z10" s="51" t="str">
        <f t="shared" ca="1" si="1"/>
        <v/>
      </c>
      <c r="AA10" s="51" t="str">
        <f t="shared" ca="1" si="1"/>
        <v/>
      </c>
      <c r="AB10" s="51" t="str">
        <f t="shared" ca="1" si="1"/>
        <v/>
      </c>
      <c r="AC10" s="51" t="str">
        <f t="shared" ca="1" si="1"/>
        <v/>
      </c>
      <c r="AD10" s="51" t="str">
        <f t="shared" ca="1" si="1"/>
        <v/>
      </c>
      <c r="AE10" s="51" t="str">
        <f t="shared" ca="1" si="1"/>
        <v/>
      </c>
      <c r="AF10" s="51" t="str">
        <f t="shared" ca="1" si="1"/>
        <v/>
      </c>
      <c r="AG10" s="51" t="str">
        <f t="shared" ca="1" si="1"/>
        <v/>
      </c>
      <c r="AH10" s="51" t="str">
        <f t="shared" ca="1" si="1"/>
        <v/>
      </c>
      <c r="AI10" s="51" t="str">
        <f t="shared" ca="1" si="1"/>
        <v/>
      </c>
      <c r="AJ10" s="51" t="str">
        <f t="shared" ca="1" si="1"/>
        <v/>
      </c>
      <c r="AK10" s="85">
        <f t="shared" ca="1" si="3"/>
        <v>1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51" t="str">
        <f t="shared" ca="1" si="2"/>
        <v/>
      </c>
      <c r="H11" s="51" t="str">
        <f t="shared" ca="1" si="1"/>
        <v/>
      </c>
      <c r="I11" s="51" t="str">
        <f t="shared" ca="1" si="1"/>
        <v/>
      </c>
      <c r="J11" s="51" t="str">
        <f t="shared" ca="1" si="1"/>
        <v/>
      </c>
      <c r="K11" s="51" t="str">
        <f t="shared" ca="1" si="1"/>
        <v/>
      </c>
      <c r="L11" s="51" t="str">
        <f t="shared" ca="1" si="1"/>
        <v/>
      </c>
      <c r="M11" s="51" t="str">
        <f t="shared" ca="1" si="1"/>
        <v/>
      </c>
      <c r="N11" s="51" t="str">
        <f t="shared" ca="1" si="1"/>
        <v/>
      </c>
      <c r="O11" s="51">
        <f t="shared" ca="1" si="1"/>
        <v>1</v>
      </c>
      <c r="P11" s="51" t="str">
        <f t="shared" ca="1" si="1"/>
        <v/>
      </c>
      <c r="Q11" s="51" t="str">
        <f t="shared" ca="1" si="1"/>
        <v/>
      </c>
      <c r="R11" s="51" t="str">
        <f t="shared" ca="1" si="1"/>
        <v/>
      </c>
      <c r="S11" s="51" t="str">
        <f t="shared" ca="1" si="1"/>
        <v/>
      </c>
      <c r="T11" s="51" t="str">
        <f t="shared" ca="1" si="1"/>
        <v/>
      </c>
      <c r="U11" s="51" t="str">
        <f t="shared" ca="1" si="1"/>
        <v/>
      </c>
      <c r="V11" s="51" t="str">
        <f t="shared" ca="1" si="1"/>
        <v/>
      </c>
      <c r="W11" s="51" t="str">
        <f t="shared" ca="1" si="1"/>
        <v/>
      </c>
      <c r="X11" s="51" t="str">
        <f t="shared" ca="1" si="1"/>
        <v/>
      </c>
      <c r="Y11" s="51" t="str">
        <f t="shared" ca="1" si="1"/>
        <v/>
      </c>
      <c r="Z11" s="51" t="str">
        <f t="shared" ca="1" si="1"/>
        <v/>
      </c>
      <c r="AA11" s="51" t="str">
        <f t="shared" ca="1" si="1"/>
        <v/>
      </c>
      <c r="AB11" s="51" t="str">
        <f t="shared" ca="1" si="1"/>
        <v/>
      </c>
      <c r="AC11" s="51" t="str">
        <f t="shared" ca="1" si="1"/>
        <v/>
      </c>
      <c r="AD11" s="51" t="str">
        <f t="shared" ca="1" si="1"/>
        <v/>
      </c>
      <c r="AE11" s="51" t="str">
        <f t="shared" ca="1" si="1"/>
        <v/>
      </c>
      <c r="AF11" s="51" t="str">
        <f t="shared" ca="1" si="1"/>
        <v/>
      </c>
      <c r="AG11" s="51" t="str">
        <f t="shared" ca="1" si="1"/>
        <v/>
      </c>
      <c r="AH11" s="51" t="str">
        <f t="shared" ca="1" si="1"/>
        <v/>
      </c>
      <c r="AI11" s="51" t="str">
        <f t="shared" ca="1" si="1"/>
        <v/>
      </c>
      <c r="AJ11" s="51" t="str">
        <f t="shared" ca="1" si="1"/>
        <v/>
      </c>
      <c r="AK11" s="85">
        <f t="shared" ca="1" si="3"/>
        <v>1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51" t="str">
        <f t="shared" ca="1" si="2"/>
        <v/>
      </c>
      <c r="H12" s="51" t="str">
        <f t="shared" ca="1" si="1"/>
        <v/>
      </c>
      <c r="I12" s="51" t="str">
        <f t="shared" ca="1" si="1"/>
        <v/>
      </c>
      <c r="J12" s="51" t="str">
        <f t="shared" ca="1" si="1"/>
        <v/>
      </c>
      <c r="K12" s="51" t="str">
        <f t="shared" ca="1" si="1"/>
        <v/>
      </c>
      <c r="L12" s="51">
        <f t="shared" ca="1" si="1"/>
        <v>1</v>
      </c>
      <c r="M12" s="51" t="str">
        <f t="shared" ca="1" si="1"/>
        <v/>
      </c>
      <c r="N12" s="51" t="str">
        <f t="shared" ca="1" si="1"/>
        <v/>
      </c>
      <c r="O12" s="51" t="str">
        <f t="shared" ca="1" si="1"/>
        <v/>
      </c>
      <c r="P12" s="51" t="str">
        <f t="shared" ca="1" si="1"/>
        <v/>
      </c>
      <c r="Q12" s="51" t="str">
        <f t="shared" ca="1" si="1"/>
        <v/>
      </c>
      <c r="R12" s="51" t="str">
        <f t="shared" ca="1" si="1"/>
        <v/>
      </c>
      <c r="S12" s="51" t="str">
        <f t="shared" ca="1" si="1"/>
        <v/>
      </c>
      <c r="T12" s="51" t="str">
        <f t="shared" ca="1" si="1"/>
        <v/>
      </c>
      <c r="U12" s="51" t="str">
        <f t="shared" ca="1" si="1"/>
        <v/>
      </c>
      <c r="V12" s="51" t="str">
        <f t="shared" ca="1" si="1"/>
        <v/>
      </c>
      <c r="W12" s="51" t="str">
        <f t="shared" ca="1" si="1"/>
        <v/>
      </c>
      <c r="X12" s="51" t="str">
        <f t="shared" ca="1" si="1"/>
        <v/>
      </c>
      <c r="Y12" s="51" t="str">
        <f t="shared" ca="1" si="1"/>
        <v/>
      </c>
      <c r="Z12" s="51" t="str">
        <f t="shared" ca="1" si="1"/>
        <v/>
      </c>
      <c r="AA12" s="51" t="str">
        <f t="shared" ca="1" si="1"/>
        <v/>
      </c>
      <c r="AB12" s="51" t="str">
        <f t="shared" ca="1" si="1"/>
        <v/>
      </c>
      <c r="AC12" s="51" t="str">
        <f t="shared" ca="1" si="1"/>
        <v/>
      </c>
      <c r="AD12" s="51" t="str">
        <f t="shared" ca="1" si="1"/>
        <v/>
      </c>
      <c r="AE12" s="51" t="str">
        <f t="shared" ca="1" si="1"/>
        <v/>
      </c>
      <c r="AF12" s="51" t="str">
        <f t="shared" ca="1" si="1"/>
        <v/>
      </c>
      <c r="AG12" s="51" t="str">
        <f t="shared" ca="1" si="1"/>
        <v/>
      </c>
      <c r="AH12" s="51" t="str">
        <f t="shared" ca="1" si="1"/>
        <v/>
      </c>
      <c r="AI12" s="51" t="str">
        <f t="shared" ca="1" si="1"/>
        <v/>
      </c>
      <c r="AJ12" s="51" t="str">
        <f t="shared" ca="1" si="1"/>
        <v/>
      </c>
      <c r="AK12" s="85">
        <f t="shared" ca="1" si="3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51" t="str">
        <f t="shared" ca="1" si="2"/>
        <v/>
      </c>
      <c r="H13" s="51" t="str">
        <f t="shared" ca="1" si="1"/>
        <v/>
      </c>
      <c r="I13" s="51" t="str">
        <f t="shared" ca="1" si="1"/>
        <v/>
      </c>
      <c r="J13" s="51" t="str">
        <f t="shared" ca="1" si="1"/>
        <v/>
      </c>
      <c r="K13" s="51" t="str">
        <f t="shared" ca="1" si="1"/>
        <v/>
      </c>
      <c r="L13" s="51" t="str">
        <f t="shared" ca="1" si="1"/>
        <v/>
      </c>
      <c r="M13" s="51" t="str">
        <f t="shared" ca="1" si="1"/>
        <v/>
      </c>
      <c r="N13" s="51" t="str">
        <f t="shared" ca="1" si="1"/>
        <v/>
      </c>
      <c r="O13" s="51" t="str">
        <f t="shared" ca="1" si="1"/>
        <v/>
      </c>
      <c r="P13" s="51" t="str">
        <f t="shared" ca="1" si="1"/>
        <v/>
      </c>
      <c r="Q13" s="51" t="str">
        <f t="shared" ref="Q13:AJ13" ca="1" si="4">IF(MAX(INDIRECT("'"&amp;$AO$4&amp;"'!Z7S"&amp;(ROW()-3)*3&amp;":Z16S"&amp;(ROW()-3)*3+2,FALSE))=INDIRECT("'"&amp;$AO$4&amp;"'!Z"&amp;ROUNDDOWN((COLUMN()-7)/3,0)+7&amp;"S"&amp;(ROW()-3)*3+MOD(COLUMN()-1,3),FALSE),1,"")</f>
        <v/>
      </c>
      <c r="R13" s="51" t="str">
        <f t="shared" ca="1" si="4"/>
        <v/>
      </c>
      <c r="S13" s="51" t="str">
        <f t="shared" ca="1" si="4"/>
        <v/>
      </c>
      <c r="T13" s="51" t="str">
        <f t="shared" ca="1" si="4"/>
        <v/>
      </c>
      <c r="U13" s="51" t="str">
        <f t="shared" ca="1" si="4"/>
        <v/>
      </c>
      <c r="V13" s="51" t="str">
        <f t="shared" ca="1" si="4"/>
        <v/>
      </c>
      <c r="W13" s="51" t="str">
        <f t="shared" ca="1" si="4"/>
        <v/>
      </c>
      <c r="X13" s="51" t="str">
        <f t="shared" ca="1" si="4"/>
        <v/>
      </c>
      <c r="Y13" s="51" t="str">
        <f t="shared" ca="1" si="4"/>
        <v/>
      </c>
      <c r="Z13" s="51" t="str">
        <f t="shared" ca="1" si="4"/>
        <v/>
      </c>
      <c r="AA13" s="51" t="str">
        <f t="shared" ca="1" si="4"/>
        <v/>
      </c>
      <c r="AB13" s="51" t="str">
        <f t="shared" ca="1" si="4"/>
        <v/>
      </c>
      <c r="AC13" s="51" t="str">
        <f t="shared" ca="1" si="4"/>
        <v/>
      </c>
      <c r="AD13" s="51" t="str">
        <f t="shared" ca="1" si="4"/>
        <v/>
      </c>
      <c r="AE13" s="51" t="str">
        <f t="shared" ca="1" si="4"/>
        <v/>
      </c>
      <c r="AF13" s="51" t="str">
        <f t="shared" ca="1" si="4"/>
        <v/>
      </c>
      <c r="AG13" s="51" t="str">
        <f t="shared" ca="1" si="4"/>
        <v/>
      </c>
      <c r="AH13" s="51" t="str">
        <f t="shared" ca="1" si="4"/>
        <v/>
      </c>
      <c r="AI13" s="51" t="str">
        <f t="shared" ca="1" si="4"/>
        <v/>
      </c>
      <c r="AJ13" s="51">
        <f t="shared" ca="1" si="4"/>
        <v>1</v>
      </c>
      <c r="AK13" s="85">
        <f t="shared" ca="1" si="3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51" t="str">
        <f ca="1">IF(MAX(INDIRECT("'"&amp;$AO$4&amp;" (2)'!Z7S"&amp;(ROW()-13)*3&amp;":Z16S"&amp;(ROW()-13)*3+2,FALSE))=INDIRECT("'"&amp;$AO$4&amp;" (2)'!Z"&amp;ROUNDDOWN((COLUMN()-7)/3,0)+7&amp;"S"&amp;(ROW()-13)*3+MOD(COLUMN()-1,3),FALSE),1,"")</f>
        <v/>
      </c>
      <c r="H14" s="51" t="str">
        <f t="shared" ref="H14:AJ23" ca="1" si="5">IF(MAX(INDIRECT("'"&amp;$AO$4&amp;" (2)'!Z7S"&amp;(ROW()-13)*3&amp;":Z16S"&amp;(ROW()-13)*3+2,FALSE))=INDIRECT("'"&amp;$AO$4&amp;" (2)'!Z"&amp;ROUNDDOWN((COLUMN()-7)/3,0)+7&amp;"S"&amp;(ROW()-13)*3+MOD(COLUMN()-1,3),FALSE),1,"")</f>
        <v/>
      </c>
      <c r="I14" s="51" t="str">
        <f t="shared" ca="1" si="5"/>
        <v/>
      </c>
      <c r="J14" s="51" t="str">
        <f t="shared" ca="1" si="5"/>
        <v/>
      </c>
      <c r="K14" s="51" t="str">
        <f t="shared" ca="1" si="5"/>
        <v/>
      </c>
      <c r="L14" s="51" t="str">
        <f t="shared" ca="1" si="5"/>
        <v/>
      </c>
      <c r="M14" s="51" t="str">
        <f t="shared" ca="1" si="5"/>
        <v/>
      </c>
      <c r="N14" s="51" t="str">
        <f t="shared" ca="1" si="5"/>
        <v/>
      </c>
      <c r="O14" s="51" t="str">
        <f t="shared" ca="1" si="5"/>
        <v/>
      </c>
      <c r="P14" s="51" t="str">
        <f t="shared" ca="1" si="5"/>
        <v/>
      </c>
      <c r="Q14" s="51" t="str">
        <f t="shared" ca="1" si="5"/>
        <v/>
      </c>
      <c r="R14" s="51" t="str">
        <f t="shared" ca="1" si="5"/>
        <v/>
      </c>
      <c r="S14" s="51" t="str">
        <f t="shared" ca="1" si="5"/>
        <v/>
      </c>
      <c r="T14" s="51" t="str">
        <f t="shared" ca="1" si="5"/>
        <v/>
      </c>
      <c r="U14" s="51">
        <f t="shared" ca="1" si="5"/>
        <v>1</v>
      </c>
      <c r="V14" s="51" t="str">
        <f t="shared" ca="1" si="5"/>
        <v/>
      </c>
      <c r="W14" s="51" t="str">
        <f t="shared" ca="1" si="5"/>
        <v/>
      </c>
      <c r="X14" s="51" t="str">
        <f t="shared" ca="1" si="5"/>
        <v/>
      </c>
      <c r="Y14" s="51" t="str">
        <f t="shared" ca="1" si="5"/>
        <v/>
      </c>
      <c r="Z14" s="51" t="str">
        <f t="shared" ca="1" si="5"/>
        <v/>
      </c>
      <c r="AA14" s="51" t="str">
        <f t="shared" ca="1" si="5"/>
        <v/>
      </c>
      <c r="AB14" s="51" t="str">
        <f t="shared" ca="1" si="5"/>
        <v/>
      </c>
      <c r="AC14" s="51" t="str">
        <f t="shared" ca="1" si="5"/>
        <v/>
      </c>
      <c r="AD14" s="51" t="str">
        <f t="shared" ca="1" si="5"/>
        <v/>
      </c>
      <c r="AE14" s="51" t="str">
        <f t="shared" ca="1" si="5"/>
        <v/>
      </c>
      <c r="AF14" s="51" t="str">
        <f t="shared" ca="1" si="5"/>
        <v/>
      </c>
      <c r="AG14" s="51" t="str">
        <f t="shared" ca="1" si="5"/>
        <v/>
      </c>
      <c r="AH14" s="51" t="str">
        <f t="shared" ca="1" si="5"/>
        <v/>
      </c>
      <c r="AI14" s="51" t="str">
        <f t="shared" ca="1" si="5"/>
        <v/>
      </c>
      <c r="AJ14" s="51" t="str">
        <f t="shared" ca="1" si="5"/>
        <v/>
      </c>
      <c r="AK14" s="85">
        <f t="shared" ca="1" si="3"/>
        <v>1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51" t="str">
        <f t="shared" ref="G15:V23" ca="1" si="6">IF(MAX(INDIRECT("'"&amp;$AO$4&amp;" (2)'!Z7S"&amp;(ROW()-13)*3&amp;":Z16S"&amp;(ROW()-13)*3+2,FALSE))=INDIRECT("'"&amp;$AO$4&amp;" (2)'!Z"&amp;ROUNDDOWN((COLUMN()-7)/3,0)+7&amp;"S"&amp;(ROW()-13)*3+MOD(COLUMN()-1,3),FALSE),1,"")</f>
        <v/>
      </c>
      <c r="H15" s="51" t="str">
        <f t="shared" ca="1" si="6"/>
        <v/>
      </c>
      <c r="I15" s="51" t="str">
        <f t="shared" ca="1" si="6"/>
        <v/>
      </c>
      <c r="J15" s="51" t="str">
        <f t="shared" ca="1" si="6"/>
        <v/>
      </c>
      <c r="K15" s="51" t="str">
        <f t="shared" ca="1" si="6"/>
        <v/>
      </c>
      <c r="L15" s="51" t="str">
        <f t="shared" ca="1" si="6"/>
        <v/>
      </c>
      <c r="M15" s="51" t="str">
        <f t="shared" ca="1" si="6"/>
        <v/>
      </c>
      <c r="N15" s="51" t="str">
        <f t="shared" ca="1" si="6"/>
        <v/>
      </c>
      <c r="O15" s="51" t="str">
        <f t="shared" ca="1" si="6"/>
        <v/>
      </c>
      <c r="P15" s="51" t="str">
        <f t="shared" ca="1" si="6"/>
        <v/>
      </c>
      <c r="Q15" s="51" t="str">
        <f t="shared" ca="1" si="6"/>
        <v/>
      </c>
      <c r="R15" s="51" t="str">
        <f t="shared" ca="1" si="6"/>
        <v/>
      </c>
      <c r="S15" s="51" t="str">
        <f t="shared" ca="1" si="6"/>
        <v/>
      </c>
      <c r="T15" s="51" t="str">
        <f t="shared" ca="1" si="6"/>
        <v/>
      </c>
      <c r="U15" s="51" t="str">
        <f t="shared" ca="1" si="6"/>
        <v/>
      </c>
      <c r="V15" s="51" t="str">
        <f t="shared" ca="1" si="6"/>
        <v/>
      </c>
      <c r="W15" s="51" t="str">
        <f t="shared" ca="1" si="5"/>
        <v/>
      </c>
      <c r="X15" s="51" t="str">
        <f t="shared" ca="1" si="5"/>
        <v/>
      </c>
      <c r="Y15" s="51" t="str">
        <f t="shared" ca="1" si="5"/>
        <v/>
      </c>
      <c r="Z15" s="51" t="str">
        <f t="shared" ca="1" si="5"/>
        <v/>
      </c>
      <c r="AA15" s="51" t="str">
        <f t="shared" ca="1" si="5"/>
        <v/>
      </c>
      <c r="AB15" s="51" t="str">
        <f t="shared" ca="1" si="5"/>
        <v/>
      </c>
      <c r="AC15" s="51" t="str">
        <f t="shared" ca="1" si="5"/>
        <v/>
      </c>
      <c r="AD15" s="51" t="str">
        <f t="shared" ca="1" si="5"/>
        <v/>
      </c>
      <c r="AE15" s="51" t="str">
        <f t="shared" ca="1" si="5"/>
        <v/>
      </c>
      <c r="AF15" s="51" t="str">
        <f t="shared" ca="1" si="5"/>
        <v/>
      </c>
      <c r="AG15" s="51">
        <f t="shared" ca="1" si="5"/>
        <v>1</v>
      </c>
      <c r="AH15" s="51" t="str">
        <f t="shared" ca="1" si="5"/>
        <v/>
      </c>
      <c r="AI15" s="51" t="str">
        <f t="shared" ca="1" si="5"/>
        <v/>
      </c>
      <c r="AJ15" s="51">
        <f t="shared" ca="1" si="5"/>
        <v>1</v>
      </c>
      <c r="AK15" s="85">
        <f t="shared" ca="1" si="3"/>
        <v>0.5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51" t="str">
        <f t="shared" ca="1" si="6"/>
        <v/>
      </c>
      <c r="H16" s="51" t="str">
        <f t="shared" ca="1" si="5"/>
        <v/>
      </c>
      <c r="I16" s="51" t="str">
        <f t="shared" ca="1" si="5"/>
        <v/>
      </c>
      <c r="J16" s="51" t="str">
        <f t="shared" ca="1" si="5"/>
        <v/>
      </c>
      <c r="K16" s="51" t="str">
        <f t="shared" ca="1" si="5"/>
        <v/>
      </c>
      <c r="L16" s="51" t="str">
        <f t="shared" ca="1" si="5"/>
        <v/>
      </c>
      <c r="M16" s="51" t="str">
        <f t="shared" ca="1" si="5"/>
        <v/>
      </c>
      <c r="N16" s="51" t="str">
        <f t="shared" ca="1" si="5"/>
        <v/>
      </c>
      <c r="O16" s="51" t="str">
        <f t="shared" ca="1" si="5"/>
        <v/>
      </c>
      <c r="P16" s="51" t="str">
        <f t="shared" ca="1" si="5"/>
        <v/>
      </c>
      <c r="Q16" s="51" t="str">
        <f t="shared" ca="1" si="5"/>
        <v/>
      </c>
      <c r="R16" s="51" t="str">
        <f t="shared" ca="1" si="5"/>
        <v/>
      </c>
      <c r="S16" s="51" t="str">
        <f t="shared" ca="1" si="5"/>
        <v/>
      </c>
      <c r="T16" s="51" t="str">
        <f t="shared" ca="1" si="5"/>
        <v/>
      </c>
      <c r="U16" s="51" t="str">
        <f t="shared" ca="1" si="5"/>
        <v/>
      </c>
      <c r="V16" s="51" t="str">
        <f t="shared" ca="1" si="5"/>
        <v/>
      </c>
      <c r="W16" s="51" t="str">
        <f t="shared" ca="1" si="5"/>
        <v/>
      </c>
      <c r="X16" s="51" t="str">
        <f t="shared" ca="1" si="5"/>
        <v/>
      </c>
      <c r="Y16" s="51" t="str">
        <f t="shared" ca="1" si="5"/>
        <v/>
      </c>
      <c r="Z16" s="51" t="str">
        <f t="shared" ca="1" si="5"/>
        <v/>
      </c>
      <c r="AA16" s="51" t="str">
        <f t="shared" ca="1" si="5"/>
        <v/>
      </c>
      <c r="AB16" s="51" t="str">
        <f t="shared" ca="1" si="5"/>
        <v/>
      </c>
      <c r="AC16" s="51" t="str">
        <f t="shared" ca="1" si="5"/>
        <v/>
      </c>
      <c r="AD16" s="51" t="str">
        <f t="shared" ca="1" si="5"/>
        <v/>
      </c>
      <c r="AE16" s="51" t="str">
        <f t="shared" ca="1" si="5"/>
        <v/>
      </c>
      <c r="AF16" s="51" t="str">
        <f t="shared" ca="1" si="5"/>
        <v/>
      </c>
      <c r="AG16" s="51" t="str">
        <f t="shared" ca="1" si="5"/>
        <v/>
      </c>
      <c r="AH16" s="51" t="str">
        <f t="shared" ca="1" si="5"/>
        <v/>
      </c>
      <c r="AI16" s="51" t="str">
        <f t="shared" ca="1" si="5"/>
        <v/>
      </c>
      <c r="AJ16" s="51">
        <f t="shared" ca="1" si="5"/>
        <v>1</v>
      </c>
      <c r="AK16" s="85">
        <f t="shared" ca="1" si="3"/>
        <v>1</v>
      </c>
    </row>
    <row r="17" spans="1:37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51" t="str">
        <f t="shared" ca="1" si="6"/>
        <v/>
      </c>
      <c r="H17" s="51" t="str">
        <f t="shared" ca="1" si="5"/>
        <v/>
      </c>
      <c r="I17" s="51" t="str">
        <f t="shared" ca="1" si="5"/>
        <v/>
      </c>
      <c r="J17" s="51" t="str">
        <f t="shared" ca="1" si="5"/>
        <v/>
      </c>
      <c r="K17" s="51" t="str">
        <f t="shared" ca="1" si="5"/>
        <v/>
      </c>
      <c r="L17" s="51" t="str">
        <f t="shared" ca="1" si="5"/>
        <v/>
      </c>
      <c r="M17" s="51" t="str">
        <f t="shared" ca="1" si="5"/>
        <v/>
      </c>
      <c r="N17" s="51" t="str">
        <f t="shared" ca="1" si="5"/>
        <v/>
      </c>
      <c r="O17" s="51" t="str">
        <f t="shared" ca="1" si="5"/>
        <v/>
      </c>
      <c r="P17" s="51" t="str">
        <f t="shared" ca="1" si="5"/>
        <v/>
      </c>
      <c r="Q17" s="51" t="str">
        <f t="shared" ca="1" si="5"/>
        <v/>
      </c>
      <c r="R17" s="51" t="str">
        <f t="shared" ca="1" si="5"/>
        <v/>
      </c>
      <c r="S17" s="51" t="str">
        <f t="shared" ca="1" si="5"/>
        <v/>
      </c>
      <c r="T17" s="51" t="str">
        <f t="shared" ca="1" si="5"/>
        <v/>
      </c>
      <c r="U17" s="51" t="str">
        <f t="shared" ca="1" si="5"/>
        <v/>
      </c>
      <c r="V17" s="51" t="str">
        <f t="shared" ca="1" si="5"/>
        <v/>
      </c>
      <c r="W17" s="51" t="str">
        <f t="shared" ca="1" si="5"/>
        <v/>
      </c>
      <c r="X17" s="51" t="str">
        <f t="shared" ca="1" si="5"/>
        <v/>
      </c>
      <c r="Y17" s="51" t="str">
        <f t="shared" ca="1" si="5"/>
        <v/>
      </c>
      <c r="Z17" s="51" t="str">
        <f t="shared" ca="1" si="5"/>
        <v/>
      </c>
      <c r="AA17" s="51" t="str">
        <f t="shared" ca="1" si="5"/>
        <v/>
      </c>
      <c r="AB17" s="51">
        <f t="shared" ca="1" si="5"/>
        <v>1</v>
      </c>
      <c r="AC17" s="51">
        <f t="shared" ca="1" si="5"/>
        <v>1</v>
      </c>
      <c r="AD17" s="51" t="str">
        <f t="shared" ca="1" si="5"/>
        <v/>
      </c>
      <c r="AE17" s="51">
        <f t="shared" ca="1" si="5"/>
        <v>1</v>
      </c>
      <c r="AF17" s="51">
        <f t="shared" ca="1" si="5"/>
        <v>1</v>
      </c>
      <c r="AG17" s="51" t="str">
        <f t="shared" ca="1" si="5"/>
        <v/>
      </c>
      <c r="AH17" s="51">
        <f t="shared" ca="1" si="5"/>
        <v>1</v>
      </c>
      <c r="AI17" s="51">
        <f t="shared" ca="1" si="5"/>
        <v>1</v>
      </c>
      <c r="AJ17" s="51" t="str">
        <f t="shared" ca="1" si="5"/>
        <v/>
      </c>
      <c r="AK17" s="85">
        <f t="shared" ca="1" si="3"/>
        <v>0.16666666666666666</v>
      </c>
    </row>
    <row r="18" spans="1:37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51" t="str">
        <f t="shared" ca="1" si="6"/>
        <v/>
      </c>
      <c r="H18" s="51" t="str">
        <f t="shared" ca="1" si="5"/>
        <v/>
      </c>
      <c r="I18" s="51" t="str">
        <f t="shared" ca="1" si="5"/>
        <v/>
      </c>
      <c r="J18" s="51" t="str">
        <f t="shared" ca="1" si="5"/>
        <v/>
      </c>
      <c r="K18" s="51" t="str">
        <f t="shared" ca="1" si="5"/>
        <v/>
      </c>
      <c r="L18" s="51" t="str">
        <f t="shared" ca="1" si="5"/>
        <v/>
      </c>
      <c r="M18" s="51" t="str">
        <f t="shared" ca="1" si="5"/>
        <v/>
      </c>
      <c r="N18" s="51" t="str">
        <f t="shared" ca="1" si="5"/>
        <v/>
      </c>
      <c r="O18" s="51" t="str">
        <f t="shared" ca="1" si="5"/>
        <v/>
      </c>
      <c r="P18" s="51" t="str">
        <f t="shared" ca="1" si="5"/>
        <v/>
      </c>
      <c r="Q18" s="51" t="str">
        <f t="shared" ca="1" si="5"/>
        <v/>
      </c>
      <c r="R18" s="51" t="str">
        <f t="shared" ca="1" si="5"/>
        <v/>
      </c>
      <c r="S18" s="51" t="str">
        <f t="shared" ca="1" si="5"/>
        <v/>
      </c>
      <c r="T18" s="51" t="str">
        <f t="shared" ca="1" si="5"/>
        <v/>
      </c>
      <c r="U18" s="51" t="str">
        <f t="shared" ca="1" si="5"/>
        <v/>
      </c>
      <c r="V18" s="51" t="str">
        <f t="shared" ca="1" si="5"/>
        <v/>
      </c>
      <c r="W18" s="51" t="str">
        <f t="shared" ca="1" si="5"/>
        <v/>
      </c>
      <c r="X18" s="51" t="str">
        <f t="shared" ca="1" si="5"/>
        <v/>
      </c>
      <c r="Y18" s="51" t="str">
        <f t="shared" ca="1" si="5"/>
        <v/>
      </c>
      <c r="Z18" s="51" t="str">
        <f t="shared" ca="1" si="5"/>
        <v/>
      </c>
      <c r="AA18" s="51" t="str">
        <f t="shared" ca="1" si="5"/>
        <v/>
      </c>
      <c r="AB18" s="51" t="str">
        <f t="shared" ca="1" si="5"/>
        <v/>
      </c>
      <c r="AC18" s="51" t="str">
        <f t="shared" ca="1" si="5"/>
        <v/>
      </c>
      <c r="AD18" s="51" t="str">
        <f t="shared" ca="1" si="5"/>
        <v/>
      </c>
      <c r="AE18" s="51" t="str">
        <f t="shared" ca="1" si="5"/>
        <v/>
      </c>
      <c r="AF18" s="51" t="str">
        <f t="shared" ca="1" si="5"/>
        <v/>
      </c>
      <c r="AG18" s="51" t="str">
        <f t="shared" ca="1" si="5"/>
        <v/>
      </c>
      <c r="AH18" s="51" t="str">
        <f t="shared" ca="1" si="5"/>
        <v/>
      </c>
      <c r="AI18" s="51" t="str">
        <f t="shared" ca="1" si="5"/>
        <v/>
      </c>
      <c r="AJ18" s="51">
        <f t="shared" ca="1" si="5"/>
        <v>1</v>
      </c>
      <c r="AK18" s="85">
        <f t="shared" ca="1" si="3"/>
        <v>1</v>
      </c>
    </row>
    <row r="19" spans="1:37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51" t="str">
        <f t="shared" ca="1" si="6"/>
        <v/>
      </c>
      <c r="H19" s="51" t="str">
        <f t="shared" ca="1" si="5"/>
        <v/>
      </c>
      <c r="I19" s="51" t="str">
        <f t="shared" ca="1" si="5"/>
        <v/>
      </c>
      <c r="J19" s="51" t="str">
        <f t="shared" ca="1" si="5"/>
        <v/>
      </c>
      <c r="K19" s="51" t="str">
        <f t="shared" ca="1" si="5"/>
        <v/>
      </c>
      <c r="L19" s="51" t="str">
        <f t="shared" ca="1" si="5"/>
        <v/>
      </c>
      <c r="M19" s="51" t="str">
        <f t="shared" ca="1" si="5"/>
        <v/>
      </c>
      <c r="N19" s="51" t="str">
        <f t="shared" ca="1" si="5"/>
        <v/>
      </c>
      <c r="O19" s="51" t="str">
        <f t="shared" ca="1" si="5"/>
        <v/>
      </c>
      <c r="P19" s="51" t="str">
        <f t="shared" ca="1" si="5"/>
        <v/>
      </c>
      <c r="Q19" s="51" t="str">
        <f t="shared" ca="1" si="5"/>
        <v/>
      </c>
      <c r="R19" s="51" t="str">
        <f t="shared" ca="1" si="5"/>
        <v/>
      </c>
      <c r="S19" s="51" t="str">
        <f t="shared" ca="1" si="5"/>
        <v/>
      </c>
      <c r="T19" s="51" t="str">
        <f t="shared" ca="1" si="5"/>
        <v/>
      </c>
      <c r="U19" s="51" t="str">
        <f t="shared" ca="1" si="5"/>
        <v/>
      </c>
      <c r="V19" s="51" t="str">
        <f t="shared" ca="1" si="5"/>
        <v/>
      </c>
      <c r="W19" s="51" t="str">
        <f t="shared" ca="1" si="5"/>
        <v/>
      </c>
      <c r="X19" s="51" t="str">
        <f t="shared" ca="1" si="5"/>
        <v/>
      </c>
      <c r="Y19" s="51" t="str">
        <f t="shared" ca="1" si="5"/>
        <v/>
      </c>
      <c r="Z19" s="51" t="str">
        <f t="shared" ca="1" si="5"/>
        <v/>
      </c>
      <c r="AA19" s="51" t="str">
        <f t="shared" ca="1" si="5"/>
        <v/>
      </c>
      <c r="AB19" s="51" t="str">
        <f t="shared" ca="1" si="5"/>
        <v/>
      </c>
      <c r="AC19" s="51" t="str">
        <f t="shared" ca="1" si="5"/>
        <v/>
      </c>
      <c r="AD19" s="51" t="str">
        <f t="shared" ca="1" si="5"/>
        <v/>
      </c>
      <c r="AE19" s="51" t="str">
        <f t="shared" ca="1" si="5"/>
        <v/>
      </c>
      <c r="AF19" s="51" t="str">
        <f t="shared" ca="1" si="5"/>
        <v/>
      </c>
      <c r="AG19" s="51" t="str">
        <f t="shared" ca="1" si="5"/>
        <v/>
      </c>
      <c r="AH19" s="51">
        <f t="shared" ca="1" si="5"/>
        <v>1</v>
      </c>
      <c r="AI19" s="51">
        <f t="shared" ca="1" si="5"/>
        <v>1</v>
      </c>
      <c r="AJ19" s="51" t="str">
        <f t="shared" ca="1" si="5"/>
        <v/>
      </c>
      <c r="AK19" s="85">
        <f t="shared" ca="1" si="3"/>
        <v>0.5</v>
      </c>
    </row>
    <row r="20" spans="1:37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51" t="str">
        <f t="shared" ca="1" si="6"/>
        <v/>
      </c>
      <c r="H20" s="51" t="str">
        <f t="shared" ca="1" si="5"/>
        <v/>
      </c>
      <c r="I20" s="51" t="str">
        <f t="shared" ca="1" si="5"/>
        <v/>
      </c>
      <c r="J20" s="51" t="str">
        <f t="shared" ca="1" si="5"/>
        <v/>
      </c>
      <c r="K20" s="51" t="str">
        <f t="shared" ca="1" si="5"/>
        <v/>
      </c>
      <c r="L20" s="51" t="str">
        <f t="shared" ca="1" si="5"/>
        <v/>
      </c>
      <c r="M20" s="51" t="str">
        <f t="shared" ca="1" si="5"/>
        <v/>
      </c>
      <c r="N20" s="51" t="str">
        <f t="shared" ca="1" si="5"/>
        <v/>
      </c>
      <c r="O20" s="51" t="str">
        <f t="shared" ca="1" si="5"/>
        <v/>
      </c>
      <c r="P20" s="51" t="str">
        <f t="shared" ca="1" si="5"/>
        <v/>
      </c>
      <c r="Q20" s="51" t="str">
        <f t="shared" ca="1" si="5"/>
        <v/>
      </c>
      <c r="R20" s="51" t="str">
        <f t="shared" ca="1" si="5"/>
        <v/>
      </c>
      <c r="S20" s="51" t="str">
        <f t="shared" ca="1" si="5"/>
        <v/>
      </c>
      <c r="T20" s="51" t="str">
        <f t="shared" ca="1" si="5"/>
        <v/>
      </c>
      <c r="U20" s="51" t="str">
        <f t="shared" ca="1" si="5"/>
        <v/>
      </c>
      <c r="V20" s="51" t="str">
        <f t="shared" ca="1" si="5"/>
        <v/>
      </c>
      <c r="W20" s="51" t="str">
        <f t="shared" ca="1" si="5"/>
        <v/>
      </c>
      <c r="X20" s="51" t="str">
        <f t="shared" ca="1" si="5"/>
        <v/>
      </c>
      <c r="Y20" s="51" t="str">
        <f t="shared" ca="1" si="5"/>
        <v/>
      </c>
      <c r="Z20" s="51" t="str">
        <f t="shared" ca="1" si="5"/>
        <v/>
      </c>
      <c r="AA20" s="51" t="str">
        <f t="shared" ca="1" si="5"/>
        <v/>
      </c>
      <c r="AB20" s="51" t="str">
        <f t="shared" ca="1" si="5"/>
        <v/>
      </c>
      <c r="AC20" s="51" t="str">
        <f t="shared" ca="1" si="5"/>
        <v/>
      </c>
      <c r="AD20" s="51" t="str">
        <f t="shared" ca="1" si="5"/>
        <v/>
      </c>
      <c r="AE20" s="51" t="str">
        <f t="shared" ca="1" si="5"/>
        <v/>
      </c>
      <c r="AF20" s="51" t="str">
        <f t="shared" ca="1" si="5"/>
        <v/>
      </c>
      <c r="AG20" s="51" t="str">
        <f t="shared" ca="1" si="5"/>
        <v/>
      </c>
      <c r="AH20" s="51" t="str">
        <f t="shared" ca="1" si="5"/>
        <v/>
      </c>
      <c r="AI20" s="51" t="str">
        <f t="shared" ca="1" si="5"/>
        <v/>
      </c>
      <c r="AJ20" s="51">
        <f t="shared" ca="1" si="5"/>
        <v>1</v>
      </c>
      <c r="AK20" s="85">
        <f t="shared" ca="1" si="3"/>
        <v>1</v>
      </c>
    </row>
    <row r="21" spans="1:37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51" t="str">
        <f t="shared" ca="1" si="6"/>
        <v/>
      </c>
      <c r="H21" s="51" t="str">
        <f t="shared" ca="1" si="5"/>
        <v/>
      </c>
      <c r="I21" s="51" t="str">
        <f t="shared" ca="1" si="5"/>
        <v/>
      </c>
      <c r="J21" s="51" t="str">
        <f t="shared" ca="1" si="5"/>
        <v/>
      </c>
      <c r="K21" s="51" t="str">
        <f t="shared" ca="1" si="5"/>
        <v/>
      </c>
      <c r="L21" s="51" t="str">
        <f t="shared" ca="1" si="5"/>
        <v/>
      </c>
      <c r="M21" s="51" t="str">
        <f t="shared" ca="1" si="5"/>
        <v/>
      </c>
      <c r="N21" s="51" t="str">
        <f t="shared" ca="1" si="5"/>
        <v/>
      </c>
      <c r="O21" s="51" t="str">
        <f t="shared" ca="1" si="5"/>
        <v/>
      </c>
      <c r="P21" s="51" t="str">
        <f t="shared" ca="1" si="5"/>
        <v/>
      </c>
      <c r="Q21" s="51" t="str">
        <f t="shared" ca="1" si="5"/>
        <v/>
      </c>
      <c r="R21" s="51" t="str">
        <f t="shared" ca="1" si="5"/>
        <v/>
      </c>
      <c r="S21" s="51" t="str">
        <f t="shared" ca="1" si="5"/>
        <v/>
      </c>
      <c r="T21" s="51" t="str">
        <f t="shared" ca="1" si="5"/>
        <v/>
      </c>
      <c r="U21" s="51" t="str">
        <f t="shared" ca="1" si="5"/>
        <v/>
      </c>
      <c r="V21" s="51" t="str">
        <f t="shared" ca="1" si="5"/>
        <v/>
      </c>
      <c r="W21" s="51" t="str">
        <f t="shared" ca="1" si="5"/>
        <v/>
      </c>
      <c r="X21" s="51">
        <f t="shared" ca="1" si="5"/>
        <v>1</v>
      </c>
      <c r="Y21" s="51" t="str">
        <f t="shared" ca="1" si="5"/>
        <v/>
      </c>
      <c r="Z21" s="51" t="str">
        <f t="shared" ca="1" si="5"/>
        <v/>
      </c>
      <c r="AA21" s="51" t="str">
        <f t="shared" ca="1" si="5"/>
        <v/>
      </c>
      <c r="AB21" s="51" t="str">
        <f t="shared" ca="1" si="5"/>
        <v/>
      </c>
      <c r="AC21" s="51" t="str">
        <f t="shared" ca="1" si="5"/>
        <v/>
      </c>
      <c r="AD21" s="51" t="str">
        <f t="shared" ca="1" si="5"/>
        <v/>
      </c>
      <c r="AE21" s="51" t="str">
        <f t="shared" ca="1" si="5"/>
        <v/>
      </c>
      <c r="AF21" s="51" t="str">
        <f t="shared" ca="1" si="5"/>
        <v/>
      </c>
      <c r="AG21" s="51" t="str">
        <f t="shared" ca="1" si="5"/>
        <v/>
      </c>
      <c r="AH21" s="51" t="str">
        <f t="shared" ca="1" si="5"/>
        <v/>
      </c>
      <c r="AI21" s="51" t="str">
        <f t="shared" ca="1" si="5"/>
        <v/>
      </c>
      <c r="AJ21" s="51" t="str">
        <f t="shared" ca="1" si="5"/>
        <v/>
      </c>
      <c r="AK21" s="85">
        <f t="shared" ca="1" si="3"/>
        <v>1</v>
      </c>
    </row>
    <row r="22" spans="1:37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51" t="str">
        <f t="shared" ca="1" si="6"/>
        <v/>
      </c>
      <c r="H22" s="51" t="str">
        <f t="shared" ca="1" si="5"/>
        <v/>
      </c>
      <c r="I22" s="51" t="str">
        <f t="shared" ca="1" si="5"/>
        <v/>
      </c>
      <c r="J22" s="51" t="str">
        <f t="shared" ca="1" si="5"/>
        <v/>
      </c>
      <c r="K22" s="51" t="str">
        <f t="shared" ca="1" si="5"/>
        <v/>
      </c>
      <c r="L22" s="51" t="str">
        <f t="shared" ca="1" si="5"/>
        <v/>
      </c>
      <c r="M22" s="51" t="str">
        <f t="shared" ca="1" si="5"/>
        <v/>
      </c>
      <c r="N22" s="51" t="str">
        <f t="shared" ca="1" si="5"/>
        <v/>
      </c>
      <c r="O22" s="51" t="str">
        <f t="shared" ca="1" si="5"/>
        <v/>
      </c>
      <c r="P22" s="51" t="str">
        <f t="shared" ca="1" si="5"/>
        <v/>
      </c>
      <c r="Q22" s="51" t="str">
        <f t="shared" ca="1" si="5"/>
        <v/>
      </c>
      <c r="R22" s="51" t="str">
        <f t="shared" ca="1" si="5"/>
        <v/>
      </c>
      <c r="S22" s="51" t="str">
        <f t="shared" ca="1" si="5"/>
        <v/>
      </c>
      <c r="T22" s="51" t="str">
        <f t="shared" ca="1" si="5"/>
        <v/>
      </c>
      <c r="U22" s="51">
        <f t="shared" ca="1" si="5"/>
        <v>1</v>
      </c>
      <c r="V22" s="51" t="str">
        <f t="shared" ca="1" si="5"/>
        <v/>
      </c>
      <c r="W22" s="51" t="str">
        <f t="shared" ca="1" si="5"/>
        <v/>
      </c>
      <c r="X22" s="51" t="str">
        <f t="shared" ca="1" si="5"/>
        <v/>
      </c>
      <c r="Y22" s="51" t="str">
        <f t="shared" ca="1" si="5"/>
        <v/>
      </c>
      <c r="Z22" s="51" t="str">
        <f t="shared" ca="1" si="5"/>
        <v/>
      </c>
      <c r="AA22" s="51" t="str">
        <f t="shared" ca="1" si="5"/>
        <v/>
      </c>
      <c r="AB22" s="51" t="str">
        <f t="shared" ca="1" si="5"/>
        <v/>
      </c>
      <c r="AC22" s="51" t="str">
        <f t="shared" ca="1" si="5"/>
        <v/>
      </c>
      <c r="AD22" s="51" t="str">
        <f t="shared" ca="1" si="5"/>
        <v/>
      </c>
      <c r="AE22" s="51" t="str">
        <f t="shared" ca="1" si="5"/>
        <v/>
      </c>
      <c r="AF22" s="51" t="str">
        <f t="shared" ca="1" si="5"/>
        <v/>
      </c>
      <c r="AG22" s="51" t="str">
        <f t="shared" ca="1" si="5"/>
        <v/>
      </c>
      <c r="AH22" s="51" t="str">
        <f t="shared" ca="1" si="5"/>
        <v/>
      </c>
      <c r="AI22" s="51" t="str">
        <f t="shared" ca="1" si="5"/>
        <v/>
      </c>
      <c r="AJ22" s="51" t="str">
        <f t="shared" ca="1" si="5"/>
        <v/>
      </c>
      <c r="AK22" s="85">
        <f t="shared" ca="1" si="3"/>
        <v>1</v>
      </c>
    </row>
    <row r="23" spans="1:37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51" t="str">
        <f t="shared" ca="1" si="6"/>
        <v/>
      </c>
      <c r="H23" s="51" t="str">
        <f t="shared" ca="1" si="5"/>
        <v/>
      </c>
      <c r="I23" s="51" t="str">
        <f t="shared" ca="1" si="5"/>
        <v/>
      </c>
      <c r="J23" s="51" t="str">
        <f t="shared" ca="1" si="5"/>
        <v/>
      </c>
      <c r="K23" s="51" t="str">
        <f t="shared" ca="1" si="5"/>
        <v/>
      </c>
      <c r="L23" s="51" t="str">
        <f t="shared" ca="1" si="5"/>
        <v/>
      </c>
      <c r="M23" s="51" t="str">
        <f t="shared" ca="1" si="5"/>
        <v/>
      </c>
      <c r="N23" s="51" t="str">
        <f t="shared" ca="1" si="5"/>
        <v/>
      </c>
      <c r="O23" s="51" t="str">
        <f t="shared" ca="1" si="5"/>
        <v/>
      </c>
      <c r="P23" s="51" t="str">
        <f t="shared" ca="1" si="5"/>
        <v/>
      </c>
      <c r="Q23" s="51" t="str">
        <f t="shared" ref="Q23:AJ23" ca="1" si="7">IF(MAX(INDIRECT("'"&amp;$AO$4&amp;" (2)'!Z7S"&amp;(ROW()-13)*3&amp;":Z16S"&amp;(ROW()-13)*3+2,FALSE))=INDIRECT("'"&amp;$AO$4&amp;" (2)'!Z"&amp;ROUNDDOWN((COLUMN()-7)/3,0)+7&amp;"S"&amp;(ROW()-13)*3+MOD(COLUMN()-1,3),FALSE),1,"")</f>
        <v/>
      </c>
      <c r="R23" s="51" t="str">
        <f t="shared" ca="1" si="7"/>
        <v/>
      </c>
      <c r="S23" s="51" t="str">
        <f t="shared" ca="1" si="7"/>
        <v/>
      </c>
      <c r="T23" s="51" t="str">
        <f t="shared" ca="1" si="7"/>
        <v/>
      </c>
      <c r="U23" s="51" t="str">
        <f t="shared" ca="1" si="7"/>
        <v/>
      </c>
      <c r="V23" s="51" t="str">
        <f t="shared" ca="1" si="7"/>
        <v/>
      </c>
      <c r="W23" s="51" t="str">
        <f t="shared" ca="1" si="7"/>
        <v/>
      </c>
      <c r="X23" s="51" t="str">
        <f t="shared" ca="1" si="7"/>
        <v/>
      </c>
      <c r="Y23" s="51" t="str">
        <f t="shared" ca="1" si="7"/>
        <v/>
      </c>
      <c r="Z23" s="51" t="str">
        <f t="shared" ca="1" si="7"/>
        <v/>
      </c>
      <c r="AA23" s="51" t="str">
        <f t="shared" ca="1" si="7"/>
        <v/>
      </c>
      <c r="AB23" s="51" t="str">
        <f t="shared" ca="1" si="7"/>
        <v/>
      </c>
      <c r="AC23" s="51" t="str">
        <f t="shared" ca="1" si="7"/>
        <v/>
      </c>
      <c r="AD23" s="51" t="str">
        <f t="shared" ca="1" si="7"/>
        <v/>
      </c>
      <c r="AE23" s="51" t="str">
        <f t="shared" ca="1" si="7"/>
        <v/>
      </c>
      <c r="AF23" s="51" t="str">
        <f t="shared" ca="1" si="7"/>
        <v/>
      </c>
      <c r="AG23" s="51" t="str">
        <f t="shared" ca="1" si="7"/>
        <v/>
      </c>
      <c r="AH23" s="51" t="str">
        <f t="shared" ca="1" si="7"/>
        <v/>
      </c>
      <c r="AI23" s="51">
        <f t="shared" ca="1" si="7"/>
        <v>1</v>
      </c>
      <c r="AJ23" s="51" t="str">
        <f t="shared" ca="1" si="7"/>
        <v/>
      </c>
      <c r="AK23" s="85">
        <f t="shared" ca="1" si="3"/>
        <v>1</v>
      </c>
    </row>
    <row r="24" spans="1:37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7" s="38" customFormat="1" ht="15" customHeight="1">
      <c r="A25"/>
      <c r="B25" s="133"/>
      <c r="C25" s="134"/>
      <c r="D25" s="134"/>
      <c r="E25" s="135"/>
      <c r="F25" s="44"/>
      <c r="G25" s="121">
        <v>3</v>
      </c>
      <c r="H25" s="121"/>
      <c r="I25" s="121"/>
      <c r="J25" s="121">
        <v>4</v>
      </c>
      <c r="K25" s="121"/>
      <c r="L25" s="121"/>
      <c r="M25" s="121">
        <v>5</v>
      </c>
      <c r="N25" s="121"/>
      <c r="O25" s="121"/>
      <c r="P25" s="121">
        <v>6</v>
      </c>
      <c r="Q25" s="121"/>
      <c r="R25" s="121"/>
      <c r="S25" s="121">
        <v>7</v>
      </c>
      <c r="T25" s="121"/>
      <c r="U25" s="121"/>
      <c r="V25" s="121">
        <v>8</v>
      </c>
      <c r="W25" s="121"/>
      <c r="X25" s="121"/>
      <c r="Y25" s="121">
        <v>9</v>
      </c>
      <c r="Z25" s="121"/>
      <c r="AA25" s="121"/>
      <c r="AB25" s="121">
        <v>10</v>
      </c>
      <c r="AC25" s="121"/>
      <c r="AD25" s="121"/>
      <c r="AE25" s="121">
        <v>11</v>
      </c>
      <c r="AF25" s="121"/>
      <c r="AG25" s="121"/>
      <c r="AH25" s="121">
        <v>12</v>
      </c>
      <c r="AI25" s="121"/>
      <c r="AJ25" s="121"/>
      <c r="AK25" s="81"/>
    </row>
    <row r="26" spans="1:37" s="38" customFormat="1" ht="15" customHeight="1">
      <c r="A26"/>
      <c r="B26" s="133"/>
      <c r="C26" s="134"/>
      <c r="D26" s="134"/>
      <c r="E26" s="135"/>
      <c r="F26" s="44"/>
      <c r="G26" s="75" t="s">
        <v>87</v>
      </c>
      <c r="H26" s="75" t="s">
        <v>88</v>
      </c>
      <c r="I26" s="75" t="s">
        <v>89</v>
      </c>
      <c r="J26" s="75" t="s">
        <v>87</v>
      </c>
      <c r="K26" s="75" t="s">
        <v>88</v>
      </c>
      <c r="L26" s="75" t="s">
        <v>89</v>
      </c>
      <c r="M26" s="75" t="s">
        <v>87</v>
      </c>
      <c r="N26" s="75" t="s">
        <v>88</v>
      </c>
      <c r="O26" s="75" t="s">
        <v>89</v>
      </c>
      <c r="P26" s="75" t="s">
        <v>87</v>
      </c>
      <c r="Q26" s="75" t="s">
        <v>88</v>
      </c>
      <c r="R26" s="75" t="s">
        <v>89</v>
      </c>
      <c r="S26" s="75" t="s">
        <v>87</v>
      </c>
      <c r="T26" s="75" t="s">
        <v>88</v>
      </c>
      <c r="U26" s="75" t="s">
        <v>89</v>
      </c>
      <c r="V26" s="75" t="s">
        <v>87</v>
      </c>
      <c r="W26" s="75" t="s">
        <v>88</v>
      </c>
      <c r="X26" s="75" t="s">
        <v>89</v>
      </c>
      <c r="Y26" s="75" t="s">
        <v>87</v>
      </c>
      <c r="Z26" s="75" t="s">
        <v>88</v>
      </c>
      <c r="AA26" s="75" t="s">
        <v>89</v>
      </c>
      <c r="AB26" s="75" t="s">
        <v>87</v>
      </c>
      <c r="AC26" s="75" t="s">
        <v>88</v>
      </c>
      <c r="AD26" s="75" t="s">
        <v>89</v>
      </c>
      <c r="AE26" s="75" t="s">
        <v>87</v>
      </c>
      <c r="AF26" s="75" t="s">
        <v>88</v>
      </c>
      <c r="AG26" s="75" t="s">
        <v>89</v>
      </c>
      <c r="AH26" s="75" t="s">
        <v>87</v>
      </c>
      <c r="AI26" s="75" t="s">
        <v>88</v>
      </c>
      <c r="AJ26" s="75" t="s">
        <v>89</v>
      </c>
      <c r="AK26" s="82"/>
    </row>
    <row r="27" spans="1:37" s="38" customFormat="1" ht="18.75" customHeight="1">
      <c r="A27"/>
      <c r="B27" s="127" t="s">
        <v>93</v>
      </c>
      <c r="C27" s="128"/>
      <c r="D27" s="128"/>
      <c r="E27" s="129"/>
      <c r="F27" s="44"/>
      <c r="G27" s="78">
        <f ca="1">SUM(G4:G23)</f>
        <v>3</v>
      </c>
      <c r="H27" s="78">
        <f t="shared" ref="H27:AJ27" ca="1" si="8">SUM(H4:H23)</f>
        <v>3</v>
      </c>
      <c r="I27" s="78">
        <f t="shared" ca="1" si="8"/>
        <v>5</v>
      </c>
      <c r="J27" s="78">
        <f t="shared" ca="1" si="8"/>
        <v>2</v>
      </c>
      <c r="K27" s="78">
        <f t="shared" ca="1" si="8"/>
        <v>1</v>
      </c>
      <c r="L27" s="78">
        <f t="shared" ca="1" si="8"/>
        <v>3</v>
      </c>
      <c r="M27" s="78">
        <f t="shared" ca="1" si="8"/>
        <v>2</v>
      </c>
      <c r="N27" s="78">
        <f t="shared" ca="1" si="8"/>
        <v>2</v>
      </c>
      <c r="O27" s="78">
        <f t="shared" ca="1" si="8"/>
        <v>4</v>
      </c>
      <c r="P27" s="78">
        <f t="shared" ca="1" si="8"/>
        <v>2</v>
      </c>
      <c r="Q27" s="78">
        <f t="shared" ca="1" si="8"/>
        <v>2</v>
      </c>
      <c r="R27" s="78">
        <f t="shared" ca="1" si="8"/>
        <v>3</v>
      </c>
      <c r="S27" s="78">
        <f t="shared" ca="1" si="8"/>
        <v>3</v>
      </c>
      <c r="T27" s="78">
        <f t="shared" ca="1" si="8"/>
        <v>3</v>
      </c>
      <c r="U27" s="78">
        <f t="shared" ca="1" si="8"/>
        <v>5</v>
      </c>
      <c r="V27" s="78">
        <f t="shared" ca="1" si="8"/>
        <v>3</v>
      </c>
      <c r="W27" s="78">
        <f t="shared" ca="1" si="8"/>
        <v>3</v>
      </c>
      <c r="X27" s="78">
        <f t="shared" ca="1" si="8"/>
        <v>4</v>
      </c>
      <c r="Y27" s="78">
        <f t="shared" ca="1" si="8"/>
        <v>3</v>
      </c>
      <c r="Z27" s="78">
        <f t="shared" ca="1" si="8"/>
        <v>3</v>
      </c>
      <c r="AA27" s="78">
        <f t="shared" ca="1" si="8"/>
        <v>4</v>
      </c>
      <c r="AB27" s="78">
        <f t="shared" ca="1" si="8"/>
        <v>4</v>
      </c>
      <c r="AC27" s="78">
        <f t="shared" ca="1" si="8"/>
        <v>4</v>
      </c>
      <c r="AD27" s="78">
        <f t="shared" ca="1" si="8"/>
        <v>3</v>
      </c>
      <c r="AE27" s="78">
        <f t="shared" ca="1" si="8"/>
        <v>4</v>
      </c>
      <c r="AF27" s="78">
        <f t="shared" ca="1" si="8"/>
        <v>4</v>
      </c>
      <c r="AG27" s="78">
        <f t="shared" ca="1" si="8"/>
        <v>4</v>
      </c>
      <c r="AH27" s="78">
        <f t="shared" ca="1" si="8"/>
        <v>5</v>
      </c>
      <c r="AI27" s="78">
        <f t="shared" ca="1" si="8"/>
        <v>6</v>
      </c>
      <c r="AJ27" s="78">
        <f t="shared" ca="1" si="8"/>
        <v>8</v>
      </c>
      <c r="AK27" s="84"/>
    </row>
    <row r="28" spans="1:37" s="38" customFormat="1" ht="18.75" customHeight="1">
      <c r="A28"/>
      <c r="B28" s="130"/>
      <c r="C28" s="131"/>
      <c r="D28" s="131"/>
      <c r="E28" s="132"/>
      <c r="F28" s="44"/>
      <c r="G28" s="139">
        <f ca="1">G27+H27+I27</f>
        <v>11</v>
      </c>
      <c r="H28" s="139"/>
      <c r="I28" s="139"/>
      <c r="J28" s="139">
        <f t="shared" ref="J28" ca="1" si="9">J27+K27+L27</f>
        <v>6</v>
      </c>
      <c r="K28" s="139"/>
      <c r="L28" s="139"/>
      <c r="M28" s="139">
        <f t="shared" ref="M28" ca="1" si="10">M27+N27+O27</f>
        <v>8</v>
      </c>
      <c r="N28" s="139"/>
      <c r="O28" s="139"/>
      <c r="P28" s="139">
        <f t="shared" ref="P28" ca="1" si="11">P27+Q27+R27</f>
        <v>7</v>
      </c>
      <c r="Q28" s="139"/>
      <c r="R28" s="139"/>
      <c r="S28" s="139">
        <f t="shared" ref="S28" ca="1" si="12">S27+T27+U27</f>
        <v>11</v>
      </c>
      <c r="T28" s="139"/>
      <c r="U28" s="139"/>
      <c r="V28" s="139">
        <f t="shared" ref="V28" ca="1" si="13">V27+W27+X27</f>
        <v>10</v>
      </c>
      <c r="W28" s="139"/>
      <c r="X28" s="139"/>
      <c r="Y28" s="139">
        <f t="shared" ref="Y28" ca="1" si="14">Y27+Z27+AA27</f>
        <v>10</v>
      </c>
      <c r="Z28" s="139"/>
      <c r="AA28" s="139"/>
      <c r="AB28" s="139">
        <f t="shared" ref="AB28" ca="1" si="15">AB27+AC27+AD27</f>
        <v>11</v>
      </c>
      <c r="AC28" s="139"/>
      <c r="AD28" s="139"/>
      <c r="AE28" s="139">
        <f t="shared" ref="AE28" ca="1" si="16">AE27+AF27+AG27</f>
        <v>12</v>
      </c>
      <c r="AF28" s="139"/>
      <c r="AG28" s="139"/>
      <c r="AH28" s="139">
        <f t="shared" ref="AH28" ca="1" si="17">AH27+AI27+AJ27</f>
        <v>19</v>
      </c>
      <c r="AI28" s="139"/>
      <c r="AJ28" s="139"/>
      <c r="AK28" s="84"/>
    </row>
    <row r="29" spans="1:37" ht="18.75" customHeight="1">
      <c r="B29" s="127" t="s">
        <v>94</v>
      </c>
      <c r="C29" s="128"/>
      <c r="D29" s="128"/>
      <c r="E29" s="129"/>
      <c r="F29" s="44"/>
      <c r="G29" s="78">
        <f ca="1">SUMPRODUCT(G4:G23,$AK4:$AK23)</f>
        <v>0.31904761904761902</v>
      </c>
      <c r="H29" s="78">
        <f t="shared" ref="H29:AJ29" ca="1" si="18">SUMPRODUCT(H4:H23,$AK4:$AK23)</f>
        <v>0.31904761904761902</v>
      </c>
      <c r="I29" s="78">
        <f t="shared" ca="1" si="18"/>
        <v>2.3190476190476188</v>
      </c>
      <c r="J29" s="78">
        <f t="shared" ca="1" si="18"/>
        <v>6.9047619047619052E-2</v>
      </c>
      <c r="K29" s="78">
        <f t="shared" ca="1" si="18"/>
        <v>3.3333333333333333E-2</v>
      </c>
      <c r="L29" s="78">
        <f t="shared" ca="1" si="18"/>
        <v>1.2833333333333332</v>
      </c>
      <c r="M29" s="78">
        <f t="shared" ca="1" si="18"/>
        <v>6.9047619047619052E-2</v>
      </c>
      <c r="N29" s="78">
        <f t="shared" ca="1" si="18"/>
        <v>6.9047619047619052E-2</v>
      </c>
      <c r="O29" s="78">
        <f t="shared" ca="1" si="18"/>
        <v>1.569047619047619</v>
      </c>
      <c r="P29" s="78">
        <f t="shared" ca="1" si="18"/>
        <v>6.9047619047619052E-2</v>
      </c>
      <c r="Q29" s="78">
        <f t="shared" ca="1" si="18"/>
        <v>6.9047619047619052E-2</v>
      </c>
      <c r="R29" s="78">
        <f t="shared" ca="1" si="18"/>
        <v>0.12167919799498747</v>
      </c>
      <c r="S29" s="78">
        <f t="shared" ca="1" si="18"/>
        <v>0.12167919799498747</v>
      </c>
      <c r="T29" s="78">
        <f t="shared" ca="1" si="18"/>
        <v>0.12167919799498747</v>
      </c>
      <c r="U29" s="78">
        <f t="shared" ca="1" si="18"/>
        <v>2.1216791979949874</v>
      </c>
      <c r="V29" s="78">
        <f t="shared" ca="1" si="18"/>
        <v>0.12167919799498747</v>
      </c>
      <c r="W29" s="78">
        <f t="shared" ca="1" si="18"/>
        <v>0.12167919799498747</v>
      </c>
      <c r="X29" s="78">
        <f t="shared" ca="1" si="18"/>
        <v>1.1216791979949874</v>
      </c>
      <c r="Y29" s="78">
        <f t="shared" ca="1" si="18"/>
        <v>0.12167919799498747</v>
      </c>
      <c r="Z29" s="78">
        <f t="shared" ca="1" si="18"/>
        <v>0.12167919799498747</v>
      </c>
      <c r="AA29" s="78">
        <f t="shared" ca="1" si="18"/>
        <v>0.6216791979949875</v>
      </c>
      <c r="AB29" s="78">
        <f t="shared" ca="1" si="18"/>
        <v>0.28834586466165413</v>
      </c>
      <c r="AC29" s="78">
        <f t="shared" ca="1" si="18"/>
        <v>0.28834586466165413</v>
      </c>
      <c r="AD29" s="78">
        <f t="shared" ca="1" si="18"/>
        <v>0.12167919799498747</v>
      </c>
      <c r="AE29" s="78">
        <f t="shared" ca="1" si="18"/>
        <v>0.28834586466165413</v>
      </c>
      <c r="AF29" s="78">
        <f t="shared" ca="1" si="18"/>
        <v>0.28834586466165413</v>
      </c>
      <c r="AG29" s="78">
        <f t="shared" ca="1" si="18"/>
        <v>0.6216791979949875</v>
      </c>
      <c r="AH29" s="78">
        <f t="shared" ca="1" si="18"/>
        <v>0.78834586466165413</v>
      </c>
      <c r="AI29" s="78">
        <f t="shared" ca="1" si="18"/>
        <v>1.7883458646616541</v>
      </c>
      <c r="AJ29" s="78">
        <f t="shared" ca="1" si="18"/>
        <v>4.6216791979949878</v>
      </c>
    </row>
    <row r="30" spans="1:37" ht="18.75" customHeight="1">
      <c r="B30" s="130"/>
      <c r="C30" s="131"/>
      <c r="D30" s="131"/>
      <c r="E30" s="132"/>
      <c r="F30" s="44"/>
      <c r="G30" s="126">
        <f ca="1">SUM(G29:I29)</f>
        <v>2.9571428571428569</v>
      </c>
      <c r="H30" s="126"/>
      <c r="I30" s="126"/>
      <c r="J30" s="126">
        <f t="shared" ref="J30" ca="1" si="19">SUM(J29:L29)</f>
        <v>1.3857142857142857</v>
      </c>
      <c r="K30" s="126"/>
      <c r="L30" s="126"/>
      <c r="M30" s="126">
        <f t="shared" ref="M30" ca="1" si="20">SUM(M29:O29)</f>
        <v>1.7071428571428571</v>
      </c>
      <c r="N30" s="126"/>
      <c r="O30" s="126"/>
      <c r="P30" s="126">
        <f t="shared" ref="P30" ca="1" si="21">SUM(P29:R29)</f>
        <v>0.25977443609022555</v>
      </c>
      <c r="Q30" s="126"/>
      <c r="R30" s="126"/>
      <c r="S30" s="126">
        <f t="shared" ref="S30" ca="1" si="22">SUM(S29:U29)</f>
        <v>2.3650375939849622</v>
      </c>
      <c r="T30" s="126"/>
      <c r="U30" s="126"/>
      <c r="V30" s="126">
        <f t="shared" ref="V30" ca="1" si="23">SUM(V29:X29)</f>
        <v>1.3650375939849624</v>
      </c>
      <c r="W30" s="126"/>
      <c r="X30" s="126"/>
      <c r="Y30" s="126">
        <f t="shared" ref="Y30" ca="1" si="24">SUM(Y29:AA29)</f>
        <v>0.86503759398496238</v>
      </c>
      <c r="Z30" s="126"/>
      <c r="AA30" s="126"/>
      <c r="AB30" s="126">
        <f t="shared" ref="AB30" ca="1" si="25">SUM(AB29:AD29)</f>
        <v>0.69837092731829575</v>
      </c>
      <c r="AC30" s="126"/>
      <c r="AD30" s="126"/>
      <c r="AE30" s="126">
        <f t="shared" ref="AE30" ca="1" si="26">SUM(AE29:AG29)</f>
        <v>1.1983709273182956</v>
      </c>
      <c r="AF30" s="126"/>
      <c r="AG30" s="126"/>
      <c r="AH30" s="126">
        <f t="shared" ref="AH30" ca="1" si="27">SUM(AH29:AJ29)</f>
        <v>7.1983709273182956</v>
      </c>
      <c r="AI30" s="126"/>
      <c r="AJ30" s="126"/>
    </row>
    <row r="33" spans="1:37">
      <c r="B33" s="122"/>
      <c r="C33" s="124" t="s">
        <v>74</v>
      </c>
      <c r="D33" s="124" t="s">
        <v>75</v>
      </c>
      <c r="E33" s="124" t="s">
        <v>76</v>
      </c>
      <c r="F33" s="122"/>
      <c r="G33" s="121">
        <v>3</v>
      </c>
      <c r="H33" s="121"/>
      <c r="I33" s="121"/>
      <c r="J33" s="121">
        <v>4</v>
      </c>
      <c r="K33" s="121"/>
      <c r="L33" s="121"/>
      <c r="M33" s="121">
        <v>5</v>
      </c>
      <c r="N33" s="121"/>
      <c r="O33" s="121"/>
      <c r="P33" s="121">
        <v>6</v>
      </c>
      <c r="Q33" s="121"/>
      <c r="R33" s="121"/>
      <c r="S33" s="121">
        <v>7</v>
      </c>
      <c r="T33" s="121"/>
      <c r="U33" s="121"/>
      <c r="V33" s="121">
        <v>8</v>
      </c>
      <c r="W33" s="121"/>
      <c r="X33" s="121"/>
      <c r="Y33" s="121">
        <v>9</v>
      </c>
      <c r="Z33" s="121"/>
      <c r="AA33" s="121"/>
      <c r="AB33" s="121">
        <v>10</v>
      </c>
      <c r="AC33" s="121"/>
      <c r="AD33" s="121"/>
      <c r="AE33" s="121">
        <v>11</v>
      </c>
      <c r="AF33" s="121"/>
      <c r="AG33" s="121"/>
      <c r="AH33" s="121">
        <v>12</v>
      </c>
      <c r="AI33" s="121"/>
      <c r="AJ33" s="121"/>
    </row>
    <row r="34" spans="1:37">
      <c r="B34" s="123"/>
      <c r="C34" s="125"/>
      <c r="D34" s="125"/>
      <c r="E34" s="125"/>
      <c r="F34" s="123"/>
      <c r="G34" s="75" t="s">
        <v>87</v>
      </c>
      <c r="H34" s="75" t="s">
        <v>88</v>
      </c>
      <c r="I34" s="75" t="s">
        <v>89</v>
      </c>
      <c r="J34" s="75" t="s">
        <v>87</v>
      </c>
      <c r="K34" s="75" t="s">
        <v>88</v>
      </c>
      <c r="L34" s="75" t="s">
        <v>89</v>
      </c>
      <c r="M34" s="75" t="s">
        <v>87</v>
      </c>
      <c r="N34" s="75" t="s">
        <v>88</v>
      </c>
      <c r="O34" s="75" t="s">
        <v>89</v>
      </c>
      <c r="P34" s="75" t="s">
        <v>87</v>
      </c>
      <c r="Q34" s="75" t="s">
        <v>88</v>
      </c>
      <c r="R34" s="75" t="s">
        <v>89</v>
      </c>
      <c r="S34" s="75" t="s">
        <v>87</v>
      </c>
      <c r="T34" s="75" t="s">
        <v>88</v>
      </c>
      <c r="U34" s="75" t="s">
        <v>89</v>
      </c>
      <c r="V34" s="75" t="s">
        <v>87</v>
      </c>
      <c r="W34" s="75" t="s">
        <v>88</v>
      </c>
      <c r="X34" s="75" t="s">
        <v>89</v>
      </c>
      <c r="Y34" s="75" t="s">
        <v>87</v>
      </c>
      <c r="Z34" s="75" t="s">
        <v>88</v>
      </c>
      <c r="AA34" s="75" t="s">
        <v>89</v>
      </c>
      <c r="AB34" s="75" t="s">
        <v>87</v>
      </c>
      <c r="AC34" s="75" t="s">
        <v>88</v>
      </c>
      <c r="AD34" s="75" t="s">
        <v>89</v>
      </c>
      <c r="AE34" s="75" t="s">
        <v>87</v>
      </c>
      <c r="AF34" s="75" t="s">
        <v>88</v>
      </c>
      <c r="AG34" s="75" t="s">
        <v>89</v>
      </c>
      <c r="AH34" s="75" t="s">
        <v>87</v>
      </c>
      <c r="AI34" s="75" t="s">
        <v>88</v>
      </c>
      <c r="AJ34" s="75" t="s">
        <v>89</v>
      </c>
    </row>
    <row r="35" spans="1:37" s="38" customFormat="1" ht="18.75" customHeight="1">
      <c r="A35"/>
      <c r="B35" s="42" t="s">
        <v>13</v>
      </c>
      <c r="C35" s="53">
        <v>27</v>
      </c>
      <c r="D35" s="53">
        <v>111</v>
      </c>
      <c r="E35" s="54">
        <f t="shared" ref="E35:E54" si="28">D35/C35</f>
        <v>4.1111111111111107</v>
      </c>
      <c r="F35" s="46"/>
      <c r="G35" s="100">
        <f ca="1">INDIRECT("'"&amp;$AO$4&amp;"'!Z"&amp;ROUNDDOWN((COLUMN()-7)/3,0)+7&amp;"S"&amp;(ROW()-34)*3+MOD(COLUMN()-1,3),FALSE)/MAX(INDIRECT("'"&amp;$AO$4&amp;"'!Z7S"&amp;(ROW()-34)*3&amp;":Z16S"&amp;(ROW()-34)*3+2,FALSE))</f>
        <v>1</v>
      </c>
      <c r="H35" s="100">
        <f t="shared" ref="H35:AJ43" ca="1" si="29">INDIRECT("'"&amp;$AO$4&amp;"'!Z"&amp;ROUNDDOWN((COLUMN()-7)/3,0)+7&amp;"S"&amp;(ROW()-34)*3+MOD(COLUMN()-1,3),FALSE)/MAX(INDIRECT("'"&amp;$AO$4&amp;"'!Z7S"&amp;(ROW()-34)*3&amp;":Z16S"&amp;(ROW()-34)*3+2,FALSE))</f>
        <v>1</v>
      </c>
      <c r="I35" s="100">
        <f t="shared" ca="1" si="29"/>
        <v>1</v>
      </c>
      <c r="J35" s="100">
        <f t="shared" ca="1" si="29"/>
        <v>1</v>
      </c>
      <c r="K35" s="100">
        <f t="shared" ca="1" si="29"/>
        <v>0.94117647058823528</v>
      </c>
      <c r="L35" s="100">
        <f t="shared" ca="1" si="29"/>
        <v>0.94117647058823528</v>
      </c>
      <c r="M35" s="100">
        <f t="shared" ca="1" si="29"/>
        <v>1</v>
      </c>
      <c r="N35" s="100">
        <f t="shared" ca="1" si="29"/>
        <v>1</v>
      </c>
      <c r="O35" s="100">
        <f t="shared" ca="1" si="29"/>
        <v>1</v>
      </c>
      <c r="P35" s="100">
        <f t="shared" ca="1" si="29"/>
        <v>1</v>
      </c>
      <c r="Q35" s="100">
        <f t="shared" ca="1" si="29"/>
        <v>1</v>
      </c>
      <c r="R35" s="100">
        <f t="shared" ca="1" si="29"/>
        <v>1</v>
      </c>
      <c r="S35" s="100">
        <f t="shared" ca="1" si="29"/>
        <v>1</v>
      </c>
      <c r="T35" s="100">
        <f t="shared" ca="1" si="29"/>
        <v>1</v>
      </c>
      <c r="U35" s="100">
        <f t="shared" ca="1" si="29"/>
        <v>1</v>
      </c>
      <c r="V35" s="100">
        <f t="shared" ca="1" si="29"/>
        <v>1</v>
      </c>
      <c r="W35" s="100">
        <f t="shared" ca="1" si="29"/>
        <v>1</v>
      </c>
      <c r="X35" s="100">
        <f t="shared" ca="1" si="29"/>
        <v>1</v>
      </c>
      <c r="Y35" s="100">
        <f t="shared" ca="1" si="29"/>
        <v>1</v>
      </c>
      <c r="Z35" s="100">
        <f t="shared" ca="1" si="29"/>
        <v>1</v>
      </c>
      <c r="AA35" s="100">
        <f t="shared" ca="1" si="29"/>
        <v>1</v>
      </c>
      <c r="AB35" s="100">
        <f t="shared" ca="1" si="29"/>
        <v>1</v>
      </c>
      <c r="AC35" s="100">
        <f t="shared" ca="1" si="29"/>
        <v>1</v>
      </c>
      <c r="AD35" s="100">
        <f t="shared" ca="1" si="29"/>
        <v>1</v>
      </c>
      <c r="AE35" s="100">
        <f t="shared" ca="1" si="29"/>
        <v>1</v>
      </c>
      <c r="AF35" s="100">
        <f t="shared" ca="1" si="29"/>
        <v>1</v>
      </c>
      <c r="AG35" s="100">
        <f t="shared" ca="1" si="29"/>
        <v>1</v>
      </c>
      <c r="AH35" s="100">
        <f t="shared" ca="1" si="29"/>
        <v>1</v>
      </c>
      <c r="AI35" s="100">
        <f t="shared" ca="1" si="29"/>
        <v>1</v>
      </c>
      <c r="AJ35" s="100">
        <f t="shared" ca="1" si="29"/>
        <v>1</v>
      </c>
      <c r="AK35" s="85"/>
    </row>
    <row r="36" spans="1:37" s="38" customFormat="1" ht="18.75" customHeight="1">
      <c r="A36"/>
      <c r="B36" s="42" t="s">
        <v>14</v>
      </c>
      <c r="C36" s="53">
        <v>34</v>
      </c>
      <c r="D36" s="53">
        <v>78</v>
      </c>
      <c r="E36" s="54">
        <f t="shared" si="28"/>
        <v>2.2941176470588234</v>
      </c>
      <c r="F36" s="46"/>
      <c r="G36" s="100">
        <f t="shared" ref="G36:V44" ca="1" si="30">INDIRECT("'"&amp;$AO$4&amp;"'!Z"&amp;ROUNDDOWN((COLUMN()-7)/3,0)+7&amp;"S"&amp;(ROW()-34)*3+MOD(COLUMN()-1,3),FALSE)/MAX(INDIRECT("'"&amp;$AO$4&amp;"'!Z7S"&amp;(ROW()-34)*3&amp;":Z16S"&amp;(ROW()-34)*3+2,FALSE))</f>
        <v>1</v>
      </c>
      <c r="H36" s="100">
        <f t="shared" ca="1" si="29"/>
        <v>1</v>
      </c>
      <c r="I36" s="100">
        <f t="shared" ca="1" si="29"/>
        <v>1</v>
      </c>
      <c r="J36" s="100">
        <f t="shared" ca="1" si="29"/>
        <v>0.95652173913043481</v>
      </c>
      <c r="K36" s="100">
        <f t="shared" ca="1" si="29"/>
        <v>0.95652173913043481</v>
      </c>
      <c r="L36" s="100">
        <f t="shared" ca="1" si="29"/>
        <v>1</v>
      </c>
      <c r="M36" s="100">
        <f t="shared" ca="1" si="29"/>
        <v>0.91304347826086951</v>
      </c>
      <c r="N36" s="100">
        <f t="shared" ca="1" si="29"/>
        <v>0.93478260869565222</v>
      </c>
      <c r="O36" s="100">
        <f t="shared" ca="1" si="29"/>
        <v>0.93478260869565222</v>
      </c>
      <c r="P36" s="100">
        <f t="shared" ca="1" si="29"/>
        <v>0.89130434782608692</v>
      </c>
      <c r="Q36" s="100">
        <f t="shared" ca="1" si="29"/>
        <v>0.91304347826086951</v>
      </c>
      <c r="R36" s="100">
        <f t="shared" ca="1" si="29"/>
        <v>0.91304347826086951</v>
      </c>
      <c r="S36" s="100">
        <f t="shared" ca="1" si="29"/>
        <v>0.86956521739130432</v>
      </c>
      <c r="T36" s="100">
        <f t="shared" ca="1" si="29"/>
        <v>0.89130434782608692</v>
      </c>
      <c r="U36" s="100">
        <f t="shared" ca="1" si="29"/>
        <v>0.93478260869565222</v>
      </c>
      <c r="V36" s="100">
        <f t="shared" ca="1" si="29"/>
        <v>0.86956521739130432</v>
      </c>
      <c r="W36" s="100">
        <f t="shared" ca="1" si="29"/>
        <v>0.89130434782608692</v>
      </c>
      <c r="X36" s="100">
        <f t="shared" ca="1" si="29"/>
        <v>0.91304347826086951</v>
      </c>
      <c r="Y36" s="100">
        <f t="shared" ca="1" si="29"/>
        <v>0.86956521739130432</v>
      </c>
      <c r="Z36" s="100">
        <f t="shared" ca="1" si="29"/>
        <v>0.86956521739130432</v>
      </c>
      <c r="AA36" s="100">
        <f t="shared" ca="1" si="29"/>
        <v>0.89130434782608692</v>
      </c>
      <c r="AB36" s="100">
        <f t="shared" ca="1" si="29"/>
        <v>0.89130434782608692</v>
      </c>
      <c r="AC36" s="100">
        <f t="shared" ca="1" si="29"/>
        <v>0.86956521739130432</v>
      </c>
      <c r="AD36" s="100">
        <f t="shared" ca="1" si="29"/>
        <v>0.89130434782608692</v>
      </c>
      <c r="AE36" s="100">
        <f t="shared" ca="1" si="29"/>
        <v>0.86956521739130432</v>
      </c>
      <c r="AF36" s="100">
        <f t="shared" ca="1" si="29"/>
        <v>0.89130434782608692</v>
      </c>
      <c r="AG36" s="100">
        <f t="shared" ca="1" si="29"/>
        <v>0.86956521739130432</v>
      </c>
      <c r="AH36" s="100">
        <f t="shared" ca="1" si="29"/>
        <v>0.89130434782608692</v>
      </c>
      <c r="AI36" s="100">
        <f t="shared" ca="1" si="29"/>
        <v>0.89130434782608692</v>
      </c>
      <c r="AJ36" s="100">
        <f t="shared" ca="1" si="29"/>
        <v>0.86956521739130432</v>
      </c>
      <c r="AK36" s="85"/>
    </row>
    <row r="37" spans="1:37" s="38" customFormat="1" ht="18.75" customHeight="1">
      <c r="A37"/>
      <c r="B37" s="42" t="s">
        <v>15</v>
      </c>
      <c r="C37" s="53">
        <v>49</v>
      </c>
      <c r="D37" s="53">
        <v>107</v>
      </c>
      <c r="E37" s="54">
        <f t="shared" si="28"/>
        <v>2.1836734693877551</v>
      </c>
      <c r="F37" s="46"/>
      <c r="G37" s="100">
        <f t="shared" ca="1" si="30"/>
        <v>1</v>
      </c>
      <c r="H37" s="100">
        <f t="shared" ca="1" si="29"/>
        <v>1</v>
      </c>
      <c r="I37" s="100">
        <f t="shared" ca="1" si="29"/>
        <v>1</v>
      </c>
      <c r="J37" s="100">
        <f t="shared" ca="1" si="29"/>
        <v>1</v>
      </c>
      <c r="K37" s="100">
        <f t="shared" ca="1" si="29"/>
        <v>1</v>
      </c>
      <c r="L37" s="100">
        <f t="shared" ca="1" si="29"/>
        <v>1</v>
      </c>
      <c r="M37" s="100">
        <f t="shared" ca="1" si="29"/>
        <v>1</v>
      </c>
      <c r="N37" s="100">
        <f t="shared" ca="1" si="29"/>
        <v>1</v>
      </c>
      <c r="O37" s="100">
        <f t="shared" ca="1" si="29"/>
        <v>1</v>
      </c>
      <c r="P37" s="100">
        <f t="shared" ca="1" si="29"/>
        <v>1</v>
      </c>
      <c r="Q37" s="100">
        <f t="shared" ca="1" si="29"/>
        <v>1</v>
      </c>
      <c r="R37" s="100">
        <f t="shared" ca="1" si="29"/>
        <v>1</v>
      </c>
      <c r="S37" s="100">
        <f t="shared" ca="1" si="29"/>
        <v>1</v>
      </c>
      <c r="T37" s="100">
        <f t="shared" ca="1" si="29"/>
        <v>1</v>
      </c>
      <c r="U37" s="100">
        <f t="shared" ca="1" si="29"/>
        <v>1</v>
      </c>
      <c r="V37" s="100">
        <f t="shared" ca="1" si="29"/>
        <v>1</v>
      </c>
      <c r="W37" s="100">
        <f t="shared" ca="1" si="29"/>
        <v>1</v>
      </c>
      <c r="X37" s="100">
        <f t="shared" ca="1" si="29"/>
        <v>1</v>
      </c>
      <c r="Y37" s="100">
        <f t="shared" ca="1" si="29"/>
        <v>1</v>
      </c>
      <c r="Z37" s="100">
        <f t="shared" ca="1" si="29"/>
        <v>1</v>
      </c>
      <c r="AA37" s="100">
        <f t="shared" ca="1" si="29"/>
        <v>1</v>
      </c>
      <c r="AB37" s="100">
        <f t="shared" ca="1" si="29"/>
        <v>1</v>
      </c>
      <c r="AC37" s="100">
        <f t="shared" ca="1" si="29"/>
        <v>1</v>
      </c>
      <c r="AD37" s="100">
        <f t="shared" ca="1" si="29"/>
        <v>1</v>
      </c>
      <c r="AE37" s="100">
        <f t="shared" ca="1" si="29"/>
        <v>1</v>
      </c>
      <c r="AF37" s="100">
        <f t="shared" ca="1" si="29"/>
        <v>1</v>
      </c>
      <c r="AG37" s="100">
        <f t="shared" ca="1" si="29"/>
        <v>1</v>
      </c>
      <c r="AH37" s="100">
        <f t="shared" ca="1" si="29"/>
        <v>1</v>
      </c>
      <c r="AI37" s="100">
        <f t="shared" ca="1" si="29"/>
        <v>1</v>
      </c>
      <c r="AJ37" s="100">
        <f t="shared" ca="1" si="29"/>
        <v>1</v>
      </c>
      <c r="AK37" s="85"/>
    </row>
    <row r="38" spans="1:37" s="38" customFormat="1" ht="18.75" customHeight="1">
      <c r="A38"/>
      <c r="B38" s="42" t="s">
        <v>16</v>
      </c>
      <c r="C38" s="53">
        <v>62</v>
      </c>
      <c r="D38" s="53">
        <v>159</v>
      </c>
      <c r="E38" s="54">
        <f t="shared" si="28"/>
        <v>2.564516129032258</v>
      </c>
      <c r="F38" s="46"/>
      <c r="G38" s="100">
        <f t="shared" ca="1" si="30"/>
        <v>0.93258426966292129</v>
      </c>
      <c r="H38" s="100">
        <f t="shared" ca="1" si="29"/>
        <v>0.93258426966292129</v>
      </c>
      <c r="I38" s="100">
        <f t="shared" ca="1" si="29"/>
        <v>1</v>
      </c>
      <c r="J38" s="100">
        <f t="shared" ca="1" si="29"/>
        <v>0.9438202247191011</v>
      </c>
      <c r="K38" s="100">
        <f t="shared" ca="1" si="29"/>
        <v>0.9213483146067416</v>
      </c>
      <c r="L38" s="100">
        <f t="shared" ca="1" si="29"/>
        <v>0.9550561797752809</v>
      </c>
      <c r="M38" s="100">
        <f t="shared" ca="1" si="29"/>
        <v>0.9438202247191011</v>
      </c>
      <c r="N38" s="100">
        <f t="shared" ca="1" si="29"/>
        <v>0.9662921348314607</v>
      </c>
      <c r="O38" s="100">
        <f t="shared" ca="1" si="29"/>
        <v>0.9550561797752809</v>
      </c>
      <c r="P38" s="100">
        <f t="shared" ca="1" si="29"/>
        <v>0.9438202247191011</v>
      </c>
      <c r="Q38" s="100">
        <f t="shared" ca="1" si="29"/>
        <v>0.9550561797752809</v>
      </c>
      <c r="R38" s="100">
        <f t="shared" ca="1" si="29"/>
        <v>0.9101123595505618</v>
      </c>
      <c r="S38" s="100">
        <f t="shared" ca="1" si="29"/>
        <v>0.9438202247191011</v>
      </c>
      <c r="T38" s="100">
        <f t="shared" ca="1" si="29"/>
        <v>0.9887640449438202</v>
      </c>
      <c r="U38" s="100">
        <f t="shared" ca="1" si="29"/>
        <v>0.9213483146067416</v>
      </c>
      <c r="V38" s="100">
        <f t="shared" ca="1" si="29"/>
        <v>0.9550561797752809</v>
      </c>
      <c r="W38" s="100">
        <f t="shared" ca="1" si="29"/>
        <v>0.9887640449438202</v>
      </c>
      <c r="X38" s="100">
        <f t="shared" ca="1" si="29"/>
        <v>0.9213483146067416</v>
      </c>
      <c r="Y38" s="100">
        <f t="shared" ca="1" si="29"/>
        <v>0.9213483146067416</v>
      </c>
      <c r="Z38" s="100">
        <f t="shared" ca="1" si="29"/>
        <v>0.9438202247191011</v>
      </c>
      <c r="AA38" s="100">
        <f t="shared" ca="1" si="29"/>
        <v>0.9213483146067416</v>
      </c>
      <c r="AB38" s="100">
        <f t="shared" ca="1" si="29"/>
        <v>0.93258426966292129</v>
      </c>
      <c r="AC38" s="100">
        <f t="shared" ca="1" si="29"/>
        <v>0.9438202247191011</v>
      </c>
      <c r="AD38" s="100">
        <f t="shared" ca="1" si="29"/>
        <v>0.898876404494382</v>
      </c>
      <c r="AE38" s="100">
        <f t="shared" ca="1" si="29"/>
        <v>0.9213483146067416</v>
      </c>
      <c r="AF38" s="100">
        <f t="shared" ca="1" si="29"/>
        <v>0.9101123595505618</v>
      </c>
      <c r="AG38" s="100">
        <f t="shared" ca="1" si="29"/>
        <v>0.898876404494382</v>
      </c>
      <c r="AH38" s="100">
        <f t="shared" ca="1" si="29"/>
        <v>0.93258426966292129</v>
      </c>
      <c r="AI38" s="100">
        <f t="shared" ca="1" si="29"/>
        <v>0.898876404494382</v>
      </c>
      <c r="AJ38" s="100">
        <f t="shared" ca="1" si="29"/>
        <v>0.898876404494382</v>
      </c>
      <c r="AK38" s="85"/>
    </row>
    <row r="39" spans="1:37" s="38" customFormat="1" ht="18.75" customHeight="1">
      <c r="A39"/>
      <c r="B39" s="42" t="s">
        <v>17</v>
      </c>
      <c r="C39" s="53">
        <v>86</v>
      </c>
      <c r="D39" s="53">
        <v>124</v>
      </c>
      <c r="E39" s="54">
        <f t="shared" si="28"/>
        <v>1.441860465116279</v>
      </c>
      <c r="F39" s="46"/>
      <c r="G39" s="100">
        <f t="shared" ca="1" si="30"/>
        <v>0.96923076923076923</v>
      </c>
      <c r="H39" s="100">
        <f t="shared" ca="1" si="29"/>
        <v>0.9538461538461539</v>
      </c>
      <c r="I39" s="100">
        <f t="shared" ca="1" si="29"/>
        <v>0.93846153846153846</v>
      </c>
      <c r="J39" s="100">
        <f t="shared" ca="1" si="29"/>
        <v>0.96923076923076923</v>
      </c>
      <c r="K39" s="100">
        <f t="shared" ca="1" si="29"/>
        <v>0.96923076923076923</v>
      </c>
      <c r="L39" s="100">
        <f t="shared" ca="1" si="29"/>
        <v>0.98461538461538467</v>
      </c>
      <c r="M39" s="100">
        <f t="shared" ca="1" si="29"/>
        <v>0.98461538461538467</v>
      </c>
      <c r="N39" s="100">
        <f t="shared" ca="1" si="29"/>
        <v>0.98461538461538467</v>
      </c>
      <c r="O39" s="100">
        <f t="shared" ca="1" si="29"/>
        <v>0.98461538461538467</v>
      </c>
      <c r="P39" s="100">
        <f t="shared" ca="1" si="29"/>
        <v>0.98461538461538467</v>
      </c>
      <c r="Q39" s="100">
        <f t="shared" ca="1" si="29"/>
        <v>0.98461538461538467</v>
      </c>
      <c r="R39" s="100">
        <f t="shared" ca="1" si="29"/>
        <v>1</v>
      </c>
      <c r="S39" s="100">
        <f t="shared" ca="1" si="29"/>
        <v>1</v>
      </c>
      <c r="T39" s="100">
        <f t="shared" ca="1" si="29"/>
        <v>1</v>
      </c>
      <c r="U39" s="100">
        <f t="shared" ca="1" si="29"/>
        <v>1</v>
      </c>
      <c r="V39" s="100">
        <f t="shared" ca="1" si="29"/>
        <v>1</v>
      </c>
      <c r="W39" s="100">
        <f t="shared" ca="1" si="29"/>
        <v>1</v>
      </c>
      <c r="X39" s="100">
        <f t="shared" ca="1" si="29"/>
        <v>1</v>
      </c>
      <c r="Y39" s="100">
        <f t="shared" ca="1" si="29"/>
        <v>1</v>
      </c>
      <c r="Z39" s="100">
        <f t="shared" ca="1" si="29"/>
        <v>1</v>
      </c>
      <c r="AA39" s="100">
        <f t="shared" ca="1" si="29"/>
        <v>1</v>
      </c>
      <c r="AB39" s="100">
        <f t="shared" ca="1" si="29"/>
        <v>1</v>
      </c>
      <c r="AC39" s="100">
        <f t="shared" ca="1" si="29"/>
        <v>1</v>
      </c>
      <c r="AD39" s="100">
        <f t="shared" ca="1" si="29"/>
        <v>1</v>
      </c>
      <c r="AE39" s="100">
        <f t="shared" ca="1" si="29"/>
        <v>1</v>
      </c>
      <c r="AF39" s="100">
        <f t="shared" ca="1" si="29"/>
        <v>1</v>
      </c>
      <c r="AG39" s="100">
        <f t="shared" ca="1" si="29"/>
        <v>1</v>
      </c>
      <c r="AH39" s="100">
        <f t="shared" ca="1" si="29"/>
        <v>1</v>
      </c>
      <c r="AI39" s="100">
        <f t="shared" ca="1" si="29"/>
        <v>1</v>
      </c>
      <c r="AJ39" s="100">
        <f t="shared" ca="1" si="29"/>
        <v>1</v>
      </c>
      <c r="AK39" s="85"/>
    </row>
    <row r="40" spans="1:37" s="38" customFormat="1" ht="18.75" customHeight="1">
      <c r="A40"/>
      <c r="B40" s="42" t="s">
        <v>18</v>
      </c>
      <c r="C40" s="53">
        <v>112</v>
      </c>
      <c r="D40" s="53">
        <v>425</v>
      </c>
      <c r="E40" s="54">
        <f t="shared" si="28"/>
        <v>3.7946428571428572</v>
      </c>
      <c r="F40" s="46"/>
      <c r="G40" s="100">
        <f t="shared" ca="1" si="30"/>
        <v>0.94197952218430037</v>
      </c>
      <c r="H40" s="100">
        <f t="shared" ca="1" si="29"/>
        <v>0.95221843003412965</v>
      </c>
      <c r="I40" s="100">
        <f t="shared" ca="1" si="29"/>
        <v>0.97269624573378843</v>
      </c>
      <c r="J40" s="100">
        <f t="shared" ca="1" si="29"/>
        <v>0.97269624573378843</v>
      </c>
      <c r="K40" s="100">
        <f t="shared" ca="1" si="29"/>
        <v>0.96928327645051193</v>
      </c>
      <c r="L40" s="100">
        <f t="shared" ca="1" si="29"/>
        <v>0.99317406143344711</v>
      </c>
      <c r="M40" s="100">
        <f t="shared" ca="1" si="29"/>
        <v>0.96587030716723554</v>
      </c>
      <c r="N40" s="100">
        <f t="shared" ca="1" si="29"/>
        <v>0.97610921501706482</v>
      </c>
      <c r="O40" s="100">
        <f t="shared" ca="1" si="29"/>
        <v>1</v>
      </c>
      <c r="P40" s="100">
        <f t="shared" ca="1" si="29"/>
        <v>0.96245733788395904</v>
      </c>
      <c r="Q40" s="100">
        <f t="shared" ca="1" si="29"/>
        <v>0.98634812286689422</v>
      </c>
      <c r="R40" s="100">
        <f t="shared" ca="1" si="29"/>
        <v>0.98634812286689422</v>
      </c>
      <c r="S40" s="100">
        <f t="shared" ca="1" si="29"/>
        <v>0.98976109215017061</v>
      </c>
      <c r="T40" s="100">
        <f t="shared" ca="1" si="29"/>
        <v>0.97952218430034133</v>
      </c>
      <c r="U40" s="100">
        <f t="shared" ca="1" si="29"/>
        <v>0.98634812286689422</v>
      </c>
      <c r="V40" s="100">
        <f t="shared" ca="1" si="29"/>
        <v>0.98976109215017061</v>
      </c>
      <c r="W40" s="100">
        <f t="shared" ca="1" si="29"/>
        <v>0.98976109215017061</v>
      </c>
      <c r="X40" s="100">
        <f t="shared" ca="1" si="29"/>
        <v>0.98634812286689422</v>
      </c>
      <c r="Y40" s="100">
        <f t="shared" ca="1" si="29"/>
        <v>0.98293515358361772</v>
      </c>
      <c r="Z40" s="100">
        <f t="shared" ca="1" si="29"/>
        <v>0.98976109215017061</v>
      </c>
      <c r="AA40" s="100">
        <f t="shared" ca="1" si="29"/>
        <v>1</v>
      </c>
      <c r="AB40" s="100">
        <f t="shared" ca="1" si="29"/>
        <v>0.98293515358361772</v>
      </c>
      <c r="AC40" s="100">
        <f t="shared" ca="1" si="29"/>
        <v>0.98634812286689422</v>
      </c>
      <c r="AD40" s="100">
        <f t="shared" ca="1" si="29"/>
        <v>0.96245733788395904</v>
      </c>
      <c r="AE40" s="100">
        <f t="shared" ca="1" si="29"/>
        <v>0.97952218430034133</v>
      </c>
      <c r="AF40" s="100">
        <f t="shared" ca="1" si="29"/>
        <v>0.98634812286689422</v>
      </c>
      <c r="AG40" s="100">
        <f t="shared" ca="1" si="29"/>
        <v>0.97269624573378843</v>
      </c>
      <c r="AH40" s="100">
        <f t="shared" ca="1" si="29"/>
        <v>0.97952218430034133</v>
      </c>
      <c r="AI40" s="100">
        <f t="shared" ca="1" si="29"/>
        <v>0.97952218430034133</v>
      </c>
      <c r="AJ40" s="100">
        <f t="shared" ca="1" si="29"/>
        <v>0.95904436860068254</v>
      </c>
      <c r="AK40" s="85"/>
    </row>
    <row r="41" spans="1:37" s="38" customFormat="1" ht="18.75" customHeight="1">
      <c r="A41"/>
      <c r="B41" s="42" t="s">
        <v>19</v>
      </c>
      <c r="C41" s="53">
        <v>198</v>
      </c>
      <c r="D41" s="53">
        <v>2742</v>
      </c>
      <c r="E41" s="54">
        <f t="shared" si="28"/>
        <v>13.848484848484848</v>
      </c>
      <c r="F41" s="46"/>
      <c r="G41" s="100">
        <f t="shared" ca="1" si="30"/>
        <v>0.98279569892473118</v>
      </c>
      <c r="H41" s="100">
        <f t="shared" ca="1" si="29"/>
        <v>0.98351254480286743</v>
      </c>
      <c r="I41" s="100">
        <f t="shared" ca="1" si="29"/>
        <v>1</v>
      </c>
      <c r="J41" s="100">
        <f t="shared" ca="1" si="29"/>
        <v>0.98136200716845878</v>
      </c>
      <c r="K41" s="100">
        <f t="shared" ca="1" si="29"/>
        <v>0.97562724014336921</v>
      </c>
      <c r="L41" s="100">
        <f t="shared" ca="1" si="29"/>
        <v>0.98637992831541221</v>
      </c>
      <c r="M41" s="100">
        <f t="shared" ca="1" si="29"/>
        <v>0.98064516129032253</v>
      </c>
      <c r="N41" s="100">
        <f t="shared" ca="1" si="29"/>
        <v>0.96200716845878131</v>
      </c>
      <c r="O41" s="100">
        <f t="shared" ca="1" si="29"/>
        <v>0.97204301075268817</v>
      </c>
      <c r="P41" s="100">
        <f t="shared" ca="1" si="29"/>
        <v>0.98422939068100357</v>
      </c>
      <c r="Q41" s="100">
        <f t="shared" ca="1" si="29"/>
        <v>0.96989247311827953</v>
      </c>
      <c r="R41" s="100">
        <f t="shared" ca="1" si="29"/>
        <v>0.9770609318996416</v>
      </c>
      <c r="S41" s="100">
        <f t="shared" ca="1" si="29"/>
        <v>0.96917562724014339</v>
      </c>
      <c r="T41" s="100">
        <f t="shared" ca="1" si="29"/>
        <v>0.97132616487455192</v>
      </c>
      <c r="U41" s="100">
        <f t="shared" ca="1" si="29"/>
        <v>0.97347670250896057</v>
      </c>
      <c r="V41" s="100">
        <f t="shared" ca="1" si="29"/>
        <v>0.96989247311827953</v>
      </c>
      <c r="W41" s="100">
        <f t="shared" ca="1" si="29"/>
        <v>0.97419354838709682</v>
      </c>
      <c r="X41" s="100">
        <f t="shared" ca="1" si="29"/>
        <v>0.96272401433691757</v>
      </c>
      <c r="Y41" s="100">
        <f t="shared" ca="1" si="29"/>
        <v>0.97204301075268817</v>
      </c>
      <c r="Z41" s="100">
        <f t="shared" ca="1" si="29"/>
        <v>0.96415770609318996</v>
      </c>
      <c r="AA41" s="100">
        <f t="shared" ca="1" si="29"/>
        <v>0.95340501792114696</v>
      </c>
      <c r="AB41" s="100">
        <f t="shared" ca="1" si="29"/>
        <v>0.96344086021505382</v>
      </c>
      <c r="AC41" s="100">
        <f t="shared" ca="1" si="29"/>
        <v>0.97562724014336921</v>
      </c>
      <c r="AD41" s="100">
        <f t="shared" ca="1" si="29"/>
        <v>0.95483870967741935</v>
      </c>
      <c r="AE41" s="100">
        <f t="shared" ca="1" si="29"/>
        <v>0.95842293906810039</v>
      </c>
      <c r="AF41" s="100">
        <f t="shared" ca="1" si="29"/>
        <v>0.95340501792114696</v>
      </c>
      <c r="AG41" s="100">
        <f t="shared" ca="1" si="29"/>
        <v>0.95340501792114696</v>
      </c>
      <c r="AH41" s="100">
        <f t="shared" ca="1" si="29"/>
        <v>0.9541218637992831</v>
      </c>
      <c r="AI41" s="100">
        <f t="shared" ca="1" si="29"/>
        <v>0.97204301075268817</v>
      </c>
      <c r="AJ41" s="100">
        <f t="shared" ca="1" si="29"/>
        <v>0.95125448028673831</v>
      </c>
      <c r="AK41" s="85"/>
    </row>
    <row r="42" spans="1:37" s="38" customFormat="1" ht="18.75" customHeight="1">
      <c r="A42"/>
      <c r="B42" s="42" t="s">
        <v>20</v>
      </c>
      <c r="C42" s="53">
        <v>332</v>
      </c>
      <c r="D42" s="53">
        <v>2126</v>
      </c>
      <c r="E42" s="54">
        <f t="shared" si="28"/>
        <v>6.403614457831325</v>
      </c>
      <c r="F42" s="46"/>
      <c r="G42" s="100">
        <f t="shared" ca="1" si="30"/>
        <v>0.95634599838318513</v>
      </c>
      <c r="H42" s="100">
        <f t="shared" ca="1" si="29"/>
        <v>0.95634599838318513</v>
      </c>
      <c r="I42" s="100">
        <f t="shared" ca="1" si="29"/>
        <v>0.99353274050121265</v>
      </c>
      <c r="J42" s="100">
        <f t="shared" ca="1" si="29"/>
        <v>0.96281325788197247</v>
      </c>
      <c r="K42" s="100">
        <f t="shared" ca="1" si="29"/>
        <v>0.95877122069523035</v>
      </c>
      <c r="L42" s="100">
        <f t="shared" ca="1" si="29"/>
        <v>0.99838318512530311</v>
      </c>
      <c r="M42" s="100">
        <f t="shared" ca="1" si="29"/>
        <v>0.96685529506871459</v>
      </c>
      <c r="N42" s="100">
        <f t="shared" ca="1" si="29"/>
        <v>0.96200485044462414</v>
      </c>
      <c r="O42" s="100">
        <f t="shared" ca="1" si="29"/>
        <v>1</v>
      </c>
      <c r="P42" s="100">
        <f t="shared" ca="1" si="29"/>
        <v>0.96038803556992725</v>
      </c>
      <c r="Q42" s="100">
        <f t="shared" ca="1" si="29"/>
        <v>0.97008892481810838</v>
      </c>
      <c r="R42" s="100">
        <f t="shared" ca="1" si="29"/>
        <v>0.99838318512530311</v>
      </c>
      <c r="S42" s="100">
        <f t="shared" ca="1" si="29"/>
        <v>0.96038803556992725</v>
      </c>
      <c r="T42" s="100">
        <f t="shared" ca="1" si="29"/>
        <v>0.97008892481810838</v>
      </c>
      <c r="U42" s="100">
        <f t="shared" ca="1" si="29"/>
        <v>0.99434114793856099</v>
      </c>
      <c r="V42" s="100">
        <f t="shared" ca="1" si="29"/>
        <v>0.96523848019401781</v>
      </c>
      <c r="W42" s="100">
        <f t="shared" ca="1" si="29"/>
        <v>0.97170573969280516</v>
      </c>
      <c r="X42" s="100">
        <f t="shared" ca="1" si="29"/>
        <v>0.99676637025060633</v>
      </c>
      <c r="Y42" s="100">
        <f t="shared" ca="1" si="29"/>
        <v>0.96766370250606304</v>
      </c>
      <c r="Z42" s="100">
        <f t="shared" ca="1" si="29"/>
        <v>0.97493936944219883</v>
      </c>
      <c r="AA42" s="100">
        <f t="shared" ca="1" si="29"/>
        <v>0.98949070331447053</v>
      </c>
      <c r="AB42" s="100">
        <f t="shared" ca="1" si="29"/>
        <v>0.97655618431689573</v>
      </c>
      <c r="AC42" s="100">
        <f t="shared" ca="1" si="29"/>
        <v>0.96038803556992725</v>
      </c>
      <c r="AD42" s="100">
        <f t="shared" ca="1" si="29"/>
        <v>0.99272433306386421</v>
      </c>
      <c r="AE42" s="100">
        <f t="shared" ca="1" si="29"/>
        <v>0.96766370250606304</v>
      </c>
      <c r="AF42" s="100">
        <f t="shared" ca="1" si="29"/>
        <v>0.96362166531932092</v>
      </c>
      <c r="AG42" s="100">
        <f t="shared" ca="1" si="29"/>
        <v>0.98868229587712209</v>
      </c>
      <c r="AH42" s="100">
        <f t="shared" ca="1" si="29"/>
        <v>0.9741309620048505</v>
      </c>
      <c r="AI42" s="100">
        <f t="shared" ca="1" si="29"/>
        <v>0.97251414713015361</v>
      </c>
      <c r="AJ42" s="100">
        <f t="shared" ca="1" si="29"/>
        <v>0.97574777687954728</v>
      </c>
      <c r="AK42" s="85"/>
    </row>
    <row r="43" spans="1:37" s="38" customFormat="1" ht="18.75" customHeight="1">
      <c r="A43"/>
      <c r="B43" s="42" t="s">
        <v>21</v>
      </c>
      <c r="C43" s="53">
        <v>379</v>
      </c>
      <c r="D43" s="53">
        <v>914</v>
      </c>
      <c r="E43" s="54">
        <f t="shared" si="28"/>
        <v>2.4116094986807388</v>
      </c>
      <c r="F43" s="46"/>
      <c r="G43" s="100">
        <f t="shared" ca="1" si="30"/>
        <v>0.97164948453608246</v>
      </c>
      <c r="H43" s="100">
        <f t="shared" ca="1" si="29"/>
        <v>0.96907216494845361</v>
      </c>
      <c r="I43" s="100">
        <f t="shared" ca="1" si="29"/>
        <v>0.98195876288659789</v>
      </c>
      <c r="J43" s="100">
        <f t="shared" ca="1" si="29"/>
        <v>0.98711340206185572</v>
      </c>
      <c r="K43" s="100">
        <f t="shared" ca="1" si="29"/>
        <v>0.99226804123711343</v>
      </c>
      <c r="L43" s="100">
        <f t="shared" ca="1" si="29"/>
        <v>1</v>
      </c>
      <c r="M43" s="100">
        <f t="shared" ca="1" si="29"/>
        <v>0.98969072164948457</v>
      </c>
      <c r="N43" s="100">
        <f t="shared" ca="1" si="29"/>
        <v>0.99226804123711343</v>
      </c>
      <c r="O43" s="100">
        <f t="shared" ca="1" si="29"/>
        <v>0.99226804123711343</v>
      </c>
      <c r="P43" s="100">
        <f t="shared" ca="1" si="29"/>
        <v>0.98711340206185572</v>
      </c>
      <c r="Q43" s="100">
        <f t="shared" ca="1" si="29"/>
        <v>0.98195876288659789</v>
      </c>
      <c r="R43" s="100">
        <f t="shared" ca="1" si="29"/>
        <v>0.98969072164948457</v>
      </c>
      <c r="S43" s="100">
        <f t="shared" ca="1" si="29"/>
        <v>0.98195876288659789</v>
      </c>
      <c r="T43" s="100">
        <f t="shared" ca="1" si="29"/>
        <v>0.97680412371134018</v>
      </c>
      <c r="U43" s="100">
        <f t="shared" ca="1" si="29"/>
        <v>0.98195876288659789</v>
      </c>
      <c r="V43" s="100">
        <f t="shared" ca="1" si="29"/>
        <v>0.97680412371134018</v>
      </c>
      <c r="W43" s="100">
        <f t="shared" ca="1" si="29"/>
        <v>0.97164948453608246</v>
      </c>
      <c r="X43" s="100">
        <f t="shared" ca="1" si="29"/>
        <v>0.98195876288659789</v>
      </c>
      <c r="Y43" s="100">
        <f t="shared" ca="1" si="29"/>
        <v>0.97422680412371132</v>
      </c>
      <c r="Z43" s="100">
        <f t="shared" ca="1" si="29"/>
        <v>0.97422680412371132</v>
      </c>
      <c r="AA43" s="100">
        <f t="shared" ca="1" si="29"/>
        <v>0.96907216494845361</v>
      </c>
      <c r="AB43" s="100">
        <f t="shared" ca="1" si="29"/>
        <v>0.97422680412371132</v>
      </c>
      <c r="AC43" s="100">
        <f t="shared" ca="1" si="29"/>
        <v>0.96391752577319589</v>
      </c>
      <c r="AD43" s="100">
        <f t="shared" ca="1" si="29"/>
        <v>0.96649484536082475</v>
      </c>
      <c r="AE43" s="100">
        <f t="shared" ref="AE43:AJ43" ca="1" si="31">INDIRECT("'"&amp;$AO$4&amp;"'!Z"&amp;ROUNDDOWN((COLUMN()-7)/3,0)+7&amp;"S"&amp;(ROW()-34)*3+MOD(COLUMN()-1,3),FALSE)/MAX(INDIRECT("'"&amp;$AO$4&amp;"'!Z7S"&amp;(ROW()-34)*3&amp;":Z16S"&amp;(ROW()-34)*3+2,FALSE))</f>
        <v>0.97680412371134018</v>
      </c>
      <c r="AF43" s="100">
        <f t="shared" ca="1" si="31"/>
        <v>0.96907216494845361</v>
      </c>
      <c r="AG43" s="100">
        <f t="shared" ca="1" si="31"/>
        <v>0.96907216494845361</v>
      </c>
      <c r="AH43" s="100">
        <f t="shared" ca="1" si="31"/>
        <v>0.98195876288659789</v>
      </c>
      <c r="AI43" s="100">
        <f t="shared" ca="1" si="31"/>
        <v>0.97680412371134018</v>
      </c>
      <c r="AJ43" s="100">
        <f t="shared" ca="1" si="31"/>
        <v>0.96649484536082475</v>
      </c>
      <c r="AK43" s="85"/>
    </row>
    <row r="44" spans="1:37" s="38" customFormat="1" ht="18.75" customHeight="1">
      <c r="A44"/>
      <c r="B44" s="42" t="s">
        <v>22</v>
      </c>
      <c r="C44" s="53">
        <v>453</v>
      </c>
      <c r="D44" s="53">
        <v>2025</v>
      </c>
      <c r="E44" s="54">
        <f t="shared" si="28"/>
        <v>4.4701986754966887</v>
      </c>
      <c r="F44" s="46"/>
      <c r="G44" s="100">
        <f t="shared" ca="1" si="30"/>
        <v>0.89135096497498212</v>
      </c>
      <c r="H44" s="100">
        <f t="shared" ca="1" si="30"/>
        <v>0.88706218727662611</v>
      </c>
      <c r="I44" s="100">
        <f t="shared" ca="1" si="30"/>
        <v>0.89992852037169402</v>
      </c>
      <c r="J44" s="100">
        <f t="shared" ca="1" si="30"/>
        <v>0.92780557541100783</v>
      </c>
      <c r="K44" s="100">
        <f t="shared" ca="1" si="30"/>
        <v>0.9242315939957112</v>
      </c>
      <c r="L44" s="100">
        <f t="shared" ca="1" si="30"/>
        <v>0.93066476054324521</v>
      </c>
      <c r="M44" s="100">
        <f t="shared" ca="1" si="30"/>
        <v>0.95139385275196564</v>
      </c>
      <c r="N44" s="100">
        <f t="shared" ca="1" si="30"/>
        <v>0.94710507505360975</v>
      </c>
      <c r="O44" s="100">
        <f t="shared" ca="1" si="30"/>
        <v>0.95639742673338102</v>
      </c>
      <c r="P44" s="100">
        <f t="shared" ca="1" si="30"/>
        <v>0.97140814867762693</v>
      </c>
      <c r="Q44" s="100">
        <f t="shared" ca="1" si="30"/>
        <v>0.95782701929949965</v>
      </c>
      <c r="R44" s="100">
        <f t="shared" ca="1" si="30"/>
        <v>0.97784131522516082</v>
      </c>
      <c r="S44" s="100">
        <f t="shared" ca="1" si="30"/>
        <v>0.97140814867762693</v>
      </c>
      <c r="T44" s="100">
        <f t="shared" ca="1" si="30"/>
        <v>0.97498213009292356</v>
      </c>
      <c r="U44" s="100">
        <f t="shared" ca="1" si="30"/>
        <v>0.98856325947105073</v>
      </c>
      <c r="V44" s="100">
        <f t="shared" ca="1" si="30"/>
        <v>0.97927090779127945</v>
      </c>
      <c r="W44" s="100">
        <f t="shared" ref="W44:AJ44" ca="1" si="32">INDIRECT("'"&amp;$AO$4&amp;"'!Z"&amp;ROUNDDOWN((COLUMN()-7)/3,0)+7&amp;"S"&amp;(ROW()-34)*3+MOD(COLUMN()-1,3),FALSE)/MAX(INDIRECT("'"&amp;$AO$4&amp;"'!Z7S"&amp;(ROW()-34)*3&amp;":Z16S"&amp;(ROW()-34)*3+2,FALSE))</f>
        <v>0.98355968548963546</v>
      </c>
      <c r="X44" s="100">
        <f t="shared" ca="1" si="32"/>
        <v>0.99356683345246599</v>
      </c>
      <c r="Y44" s="100">
        <f t="shared" ca="1" si="32"/>
        <v>0.98355968548963546</v>
      </c>
      <c r="Z44" s="100">
        <f t="shared" ca="1" si="32"/>
        <v>0.98427448177269483</v>
      </c>
      <c r="AA44" s="100">
        <f t="shared" ca="1" si="32"/>
        <v>0.99928520371694063</v>
      </c>
      <c r="AB44" s="100">
        <f t="shared" ca="1" si="32"/>
        <v>0.98784846318799147</v>
      </c>
      <c r="AC44" s="100">
        <f t="shared" ca="1" si="32"/>
        <v>0.97784131522516082</v>
      </c>
      <c r="AD44" s="100">
        <f t="shared" ca="1" si="32"/>
        <v>0.99714081486776274</v>
      </c>
      <c r="AE44" s="100">
        <f t="shared" ca="1" si="32"/>
        <v>0.98641887062187272</v>
      </c>
      <c r="AF44" s="100">
        <f t="shared" ca="1" si="32"/>
        <v>0.98355968548963546</v>
      </c>
      <c r="AG44" s="100">
        <f t="shared" ca="1" si="32"/>
        <v>0.99428162973552536</v>
      </c>
      <c r="AH44" s="100">
        <f t="shared" ca="1" si="32"/>
        <v>0.98570407433881346</v>
      </c>
      <c r="AI44" s="100">
        <f t="shared" ca="1" si="32"/>
        <v>0.98284488920657609</v>
      </c>
      <c r="AJ44" s="100">
        <f t="shared" ca="1" si="32"/>
        <v>1</v>
      </c>
      <c r="AK44" s="85"/>
    </row>
    <row r="45" spans="1:37" s="38" customFormat="1" ht="18.75" customHeight="1">
      <c r="A45"/>
      <c r="B45" s="42" t="s">
        <v>23</v>
      </c>
      <c r="C45" s="53">
        <v>516</v>
      </c>
      <c r="D45" s="53">
        <v>1188</v>
      </c>
      <c r="E45" s="54">
        <f t="shared" si="28"/>
        <v>2.3023255813953489</v>
      </c>
      <c r="F45" s="46"/>
      <c r="G45" s="100">
        <f ca="1">INDIRECT("'"&amp;$AO$4&amp;" (2)'!Z"&amp;ROUNDDOWN((COLUMN()-7)/3,0)+7&amp;"S"&amp;(ROW()-44)*3+MOD(COLUMN()-1,3),FALSE)/MAX(INDIRECT("'"&amp;$AO$4&amp;" (2)'!Z7S"&amp;(ROW()-44)*3&amp;":Z16S"&amp;(ROW()-44)*3+2,FALSE))</f>
        <v>0.97674418604651159</v>
      </c>
      <c r="H45" s="100">
        <f t="shared" ref="H45:AJ53" ca="1" si="33">INDIRECT("'"&amp;$AO$4&amp;" (2)'!Z"&amp;ROUNDDOWN((COLUMN()-7)/3,0)+7&amp;"S"&amp;(ROW()-44)*3+MOD(COLUMN()-1,3),FALSE)/MAX(INDIRECT("'"&amp;$AO$4&amp;" (2)'!Z7S"&amp;(ROW()-44)*3&amp;":Z16S"&amp;(ROW()-44)*3+2,FALSE))</f>
        <v>0.95983086680761098</v>
      </c>
      <c r="I45" s="100">
        <f t="shared" ca="1" si="33"/>
        <v>0.96405919661733619</v>
      </c>
      <c r="J45" s="100">
        <f t="shared" ca="1" si="33"/>
        <v>0.97674418604651159</v>
      </c>
      <c r="K45" s="100">
        <f t="shared" ca="1" si="33"/>
        <v>0.97463002114164909</v>
      </c>
      <c r="L45" s="100">
        <f t="shared" ca="1" si="33"/>
        <v>0.9830866807610994</v>
      </c>
      <c r="M45" s="100">
        <f t="shared" ca="1" si="33"/>
        <v>0.98942917547568709</v>
      </c>
      <c r="N45" s="100">
        <f t="shared" ca="1" si="33"/>
        <v>0.98942917547568709</v>
      </c>
      <c r="O45" s="100">
        <f t="shared" ca="1" si="33"/>
        <v>0.9915433403805497</v>
      </c>
      <c r="P45" s="100">
        <f t="shared" ca="1" si="33"/>
        <v>0.985200845665962</v>
      </c>
      <c r="Q45" s="100">
        <f t="shared" ca="1" si="33"/>
        <v>0.98097251585623679</v>
      </c>
      <c r="R45" s="100">
        <f t="shared" ca="1" si="33"/>
        <v>0.9978858350951374</v>
      </c>
      <c r="S45" s="100">
        <f t="shared" ca="1" si="33"/>
        <v>0.9915433403805497</v>
      </c>
      <c r="T45" s="100">
        <f t="shared" ca="1" si="33"/>
        <v>0.98942917547568709</v>
      </c>
      <c r="U45" s="100">
        <f t="shared" ca="1" si="33"/>
        <v>1</v>
      </c>
      <c r="V45" s="100">
        <f t="shared" ca="1" si="33"/>
        <v>0.9936575052854123</v>
      </c>
      <c r="W45" s="100">
        <f t="shared" ca="1" si="33"/>
        <v>0.98942917547568709</v>
      </c>
      <c r="X45" s="100">
        <f t="shared" ca="1" si="33"/>
        <v>0.9978858350951374</v>
      </c>
      <c r="Y45" s="100">
        <f t="shared" ca="1" si="33"/>
        <v>0.985200845665962</v>
      </c>
      <c r="Z45" s="100">
        <f t="shared" ca="1" si="33"/>
        <v>0.99577167019027479</v>
      </c>
      <c r="AA45" s="100">
        <f t="shared" ca="1" si="33"/>
        <v>0.9936575052854123</v>
      </c>
      <c r="AB45" s="100">
        <f t="shared" ca="1" si="33"/>
        <v>0.9915433403805497</v>
      </c>
      <c r="AC45" s="100">
        <f t="shared" ca="1" si="33"/>
        <v>0.9915433403805497</v>
      </c>
      <c r="AD45" s="100">
        <f t="shared" ca="1" si="33"/>
        <v>0.9915433403805497</v>
      </c>
      <c r="AE45" s="100">
        <f t="shared" ca="1" si="33"/>
        <v>0.98942917547568709</v>
      </c>
      <c r="AF45" s="100">
        <f t="shared" ca="1" si="33"/>
        <v>0.9915433403805497</v>
      </c>
      <c r="AG45" s="100">
        <f t="shared" ca="1" si="33"/>
        <v>0.9915433403805497</v>
      </c>
      <c r="AH45" s="100">
        <f t="shared" ca="1" si="33"/>
        <v>0.99577167019027479</v>
      </c>
      <c r="AI45" s="100">
        <f t="shared" ca="1" si="33"/>
        <v>0.99577167019027479</v>
      </c>
      <c r="AJ45" s="100">
        <f t="shared" ca="1" si="33"/>
        <v>0.98942917547568709</v>
      </c>
      <c r="AK45" s="85"/>
    </row>
    <row r="46" spans="1:37" s="38" customFormat="1" ht="18.75" customHeight="1">
      <c r="A46"/>
      <c r="B46" s="42" t="s">
        <v>24</v>
      </c>
      <c r="C46" s="53">
        <v>889</v>
      </c>
      <c r="D46" s="53">
        <v>2914</v>
      </c>
      <c r="E46" s="54">
        <f t="shared" si="28"/>
        <v>3.2778402699662541</v>
      </c>
      <c r="F46" s="46"/>
      <c r="G46" s="100">
        <f t="shared" ref="G46:V54" ca="1" si="34">INDIRECT("'"&amp;$AO$4&amp;" (2)'!Z"&amp;ROUNDDOWN((COLUMN()-7)/3,0)+7&amp;"S"&amp;(ROW()-44)*3+MOD(COLUMN()-1,3),FALSE)/MAX(INDIRECT("'"&amp;$AO$4&amp;" (2)'!Z7S"&amp;(ROW()-44)*3&amp;":Z16S"&amp;(ROW()-44)*3+2,FALSE))</f>
        <v>0.91012838801711837</v>
      </c>
      <c r="H46" s="100">
        <f t="shared" ca="1" si="33"/>
        <v>0.90965287684260576</v>
      </c>
      <c r="I46" s="100">
        <f t="shared" ca="1" si="33"/>
        <v>0.92582025677603419</v>
      </c>
      <c r="J46" s="100">
        <f t="shared" ca="1" si="33"/>
        <v>0.94246314788397523</v>
      </c>
      <c r="K46" s="100">
        <f t="shared" ca="1" si="33"/>
        <v>0.94341417023300045</v>
      </c>
      <c r="L46" s="100">
        <f t="shared" ca="1" si="33"/>
        <v>0.95530194959581549</v>
      </c>
      <c r="M46" s="100">
        <f t="shared" ca="1" si="33"/>
        <v>0.9605325725154541</v>
      </c>
      <c r="N46" s="100">
        <f t="shared" ca="1" si="33"/>
        <v>0.96338563956252976</v>
      </c>
      <c r="O46" s="100">
        <f t="shared" ca="1" si="33"/>
        <v>0.97384688540180697</v>
      </c>
      <c r="P46" s="100">
        <f t="shared" ca="1" si="33"/>
        <v>0.97242035187826914</v>
      </c>
      <c r="Q46" s="100">
        <f t="shared" ca="1" si="33"/>
        <v>0.96956728483119359</v>
      </c>
      <c r="R46" s="100">
        <f t="shared" ca="1" si="33"/>
        <v>0.98478364241559679</v>
      </c>
      <c r="S46" s="100">
        <f t="shared" ca="1" si="33"/>
        <v>0.97669995244888252</v>
      </c>
      <c r="T46" s="100">
        <f t="shared" ca="1" si="33"/>
        <v>0.97099381835473131</v>
      </c>
      <c r="U46" s="100">
        <f t="shared" ca="1" si="33"/>
        <v>0.99048977650974801</v>
      </c>
      <c r="V46" s="100">
        <f t="shared" ca="1" si="33"/>
        <v>0.97384688540180697</v>
      </c>
      <c r="W46" s="100">
        <f t="shared" ca="1" si="33"/>
        <v>0.98145506419400852</v>
      </c>
      <c r="X46" s="100">
        <f t="shared" ca="1" si="33"/>
        <v>0.98811222063718496</v>
      </c>
      <c r="Y46" s="100">
        <f t="shared" ca="1" si="33"/>
        <v>0.98716119828815974</v>
      </c>
      <c r="Z46" s="100">
        <f t="shared" ca="1" si="33"/>
        <v>0.98383262006657157</v>
      </c>
      <c r="AA46" s="100">
        <f t="shared" ca="1" si="33"/>
        <v>0.99524488825487401</v>
      </c>
      <c r="AB46" s="100">
        <f t="shared" ca="1" si="33"/>
        <v>0.98193057536852113</v>
      </c>
      <c r="AC46" s="100">
        <f t="shared" ca="1" si="33"/>
        <v>0.97955301949595819</v>
      </c>
      <c r="AD46" s="100">
        <f t="shared" ca="1" si="33"/>
        <v>0.99476937708036139</v>
      </c>
      <c r="AE46" s="100">
        <f t="shared" ca="1" si="33"/>
        <v>0.98383262006657157</v>
      </c>
      <c r="AF46" s="100">
        <f t="shared" ca="1" si="33"/>
        <v>0.98335710889205896</v>
      </c>
      <c r="AG46" s="100">
        <f t="shared" ca="1" si="33"/>
        <v>1</v>
      </c>
      <c r="AH46" s="100">
        <f t="shared" ca="1" si="33"/>
        <v>0.97384688540180697</v>
      </c>
      <c r="AI46" s="100">
        <f t="shared" ca="1" si="33"/>
        <v>0.9800285306704708</v>
      </c>
      <c r="AJ46" s="100">
        <f t="shared" ca="1" si="33"/>
        <v>1</v>
      </c>
      <c r="AK46" s="85"/>
    </row>
    <row r="47" spans="1:37" s="38" customFormat="1" ht="18.75" customHeight="1">
      <c r="A47"/>
      <c r="B47" s="42" t="s">
        <v>25</v>
      </c>
      <c r="C47" s="53">
        <v>1133</v>
      </c>
      <c r="D47" s="53">
        <v>5451</v>
      </c>
      <c r="E47" s="54">
        <f t="shared" si="28"/>
        <v>4.8111209179170347</v>
      </c>
      <c r="F47" s="46"/>
      <c r="G47" s="100">
        <f t="shared" ca="1" si="34"/>
        <v>0.9336132248753608</v>
      </c>
      <c r="H47" s="100">
        <f t="shared" ca="1" si="33"/>
        <v>0.93440041983731303</v>
      </c>
      <c r="I47" s="100">
        <f t="shared" ca="1" si="33"/>
        <v>0.93964838625032798</v>
      </c>
      <c r="J47" s="100">
        <f t="shared" ca="1" si="33"/>
        <v>0.96116504854368934</v>
      </c>
      <c r="K47" s="100">
        <f t="shared" ca="1" si="33"/>
        <v>0.95959065861978488</v>
      </c>
      <c r="L47" s="100">
        <f t="shared" ca="1" si="33"/>
        <v>0.97008659144581477</v>
      </c>
      <c r="M47" s="100">
        <f t="shared" ca="1" si="33"/>
        <v>0.97480976121752816</v>
      </c>
      <c r="N47" s="100">
        <f t="shared" ca="1" si="33"/>
        <v>0.97139858304906845</v>
      </c>
      <c r="O47" s="100">
        <f t="shared" ca="1" si="33"/>
        <v>0.98425610076095515</v>
      </c>
      <c r="P47" s="100">
        <f t="shared" ca="1" si="33"/>
        <v>0.9766465494620834</v>
      </c>
      <c r="Q47" s="100">
        <f t="shared" ca="1" si="33"/>
        <v>0.98084492259249545</v>
      </c>
      <c r="R47" s="100">
        <f t="shared" ca="1" si="33"/>
        <v>0.99291524534242981</v>
      </c>
      <c r="S47" s="100">
        <f t="shared" ca="1" si="33"/>
        <v>0.98163211755444768</v>
      </c>
      <c r="T47" s="100">
        <f t="shared" ca="1" si="33"/>
        <v>0.9813697192337969</v>
      </c>
      <c r="U47" s="100">
        <f t="shared" ca="1" si="33"/>
        <v>0.99475203358698505</v>
      </c>
      <c r="V47" s="100">
        <f t="shared" ca="1" si="33"/>
        <v>0.98399370244030437</v>
      </c>
      <c r="W47" s="100">
        <f t="shared" ca="1" si="33"/>
        <v>0.98976646549462088</v>
      </c>
      <c r="X47" s="100">
        <f t="shared" ca="1" si="33"/>
        <v>0.99107845709787457</v>
      </c>
      <c r="Y47" s="100">
        <f t="shared" ca="1" si="33"/>
        <v>0.99002886381527155</v>
      </c>
      <c r="Z47" s="100">
        <f t="shared" ca="1" si="33"/>
        <v>0.98792967725006564</v>
      </c>
      <c r="AA47" s="100">
        <f t="shared" ca="1" si="33"/>
        <v>0.9942272369456836</v>
      </c>
      <c r="AB47" s="100">
        <f t="shared" ca="1" si="33"/>
        <v>0.98976646549462088</v>
      </c>
      <c r="AC47" s="100">
        <f t="shared" ca="1" si="33"/>
        <v>0.98766727892941486</v>
      </c>
      <c r="AD47" s="100">
        <f t="shared" ca="1" si="33"/>
        <v>0.99842561007609554</v>
      </c>
      <c r="AE47" s="100">
        <f t="shared" ca="1" si="33"/>
        <v>0.98897927053266854</v>
      </c>
      <c r="AF47" s="100">
        <f t="shared" ca="1" si="33"/>
        <v>0.98924166885331932</v>
      </c>
      <c r="AG47" s="100">
        <f t="shared" ca="1" si="33"/>
        <v>0.99895040671739699</v>
      </c>
      <c r="AH47" s="100">
        <f t="shared" ca="1" si="33"/>
        <v>0.99134085541852535</v>
      </c>
      <c r="AI47" s="100">
        <f t="shared" ca="1" si="33"/>
        <v>0.9918656520598268</v>
      </c>
      <c r="AJ47" s="100">
        <f t="shared" ca="1" si="33"/>
        <v>1</v>
      </c>
      <c r="AK47" s="85"/>
    </row>
    <row r="48" spans="1:37" s="38" customFormat="1" ht="18.75" customHeight="1">
      <c r="A48"/>
      <c r="B48" s="42" t="s">
        <v>26</v>
      </c>
      <c r="C48" s="53">
        <v>1174</v>
      </c>
      <c r="D48" s="53">
        <v>1417</v>
      </c>
      <c r="E48" s="54">
        <f t="shared" si="28"/>
        <v>1.206984667802385</v>
      </c>
      <c r="F48" s="46"/>
      <c r="G48" s="100">
        <f t="shared" ca="1" si="34"/>
        <v>0.97800776196636485</v>
      </c>
      <c r="H48" s="100">
        <f t="shared" ca="1" si="33"/>
        <v>0.98059508408796892</v>
      </c>
      <c r="I48" s="100">
        <f t="shared" ca="1" si="33"/>
        <v>0.97153945666235442</v>
      </c>
      <c r="J48" s="100">
        <f t="shared" ca="1" si="33"/>
        <v>0.98965071151358341</v>
      </c>
      <c r="K48" s="100">
        <f t="shared" ca="1" si="33"/>
        <v>0.98965071151358341</v>
      </c>
      <c r="L48" s="100">
        <f t="shared" ca="1" si="33"/>
        <v>0.98706338939197935</v>
      </c>
      <c r="M48" s="100">
        <f t="shared" ca="1" si="33"/>
        <v>0.9909443725743855</v>
      </c>
      <c r="N48" s="100">
        <f t="shared" ca="1" si="33"/>
        <v>0.99223803363518759</v>
      </c>
      <c r="O48" s="100">
        <f t="shared" ca="1" si="33"/>
        <v>0.9909443725743855</v>
      </c>
      <c r="P48" s="100">
        <f t="shared" ca="1" si="33"/>
        <v>0.99482535575679176</v>
      </c>
      <c r="Q48" s="100">
        <f t="shared" ca="1" si="33"/>
        <v>0.99353169469598968</v>
      </c>
      <c r="R48" s="100">
        <f t="shared" ca="1" si="33"/>
        <v>0.98965071151358341</v>
      </c>
      <c r="S48" s="100">
        <f t="shared" ca="1" si="33"/>
        <v>0.99870633893919791</v>
      </c>
      <c r="T48" s="100">
        <f t="shared" ca="1" si="33"/>
        <v>0.99611901681759374</v>
      </c>
      <c r="U48" s="100">
        <f t="shared" ca="1" si="33"/>
        <v>0.98835705045278133</v>
      </c>
      <c r="V48" s="100">
        <f t="shared" ca="1" si="33"/>
        <v>0.99741267787839583</v>
      </c>
      <c r="W48" s="100">
        <f t="shared" ca="1" si="33"/>
        <v>0.99611901681759374</v>
      </c>
      <c r="X48" s="100">
        <f t="shared" ca="1" si="33"/>
        <v>0.98835705045278133</v>
      </c>
      <c r="Y48" s="100">
        <f t="shared" ca="1" si="33"/>
        <v>0.99870633893919791</v>
      </c>
      <c r="Z48" s="100">
        <f t="shared" ca="1" si="33"/>
        <v>0.99741267787839583</v>
      </c>
      <c r="AA48" s="100">
        <f t="shared" ca="1" si="33"/>
        <v>0.9909443725743855</v>
      </c>
      <c r="AB48" s="100">
        <f t="shared" ca="1" si="33"/>
        <v>1</v>
      </c>
      <c r="AC48" s="100">
        <f t="shared" ca="1" si="33"/>
        <v>1</v>
      </c>
      <c r="AD48" s="100">
        <f t="shared" ca="1" si="33"/>
        <v>0.9909443725743855</v>
      </c>
      <c r="AE48" s="100">
        <f t="shared" ca="1" si="33"/>
        <v>1</v>
      </c>
      <c r="AF48" s="100">
        <f t="shared" ca="1" si="33"/>
        <v>1</v>
      </c>
      <c r="AG48" s="100">
        <f t="shared" ca="1" si="33"/>
        <v>0.99223803363518759</v>
      </c>
      <c r="AH48" s="100">
        <f t="shared" ca="1" si="33"/>
        <v>1</v>
      </c>
      <c r="AI48" s="100">
        <f t="shared" ca="1" si="33"/>
        <v>1</v>
      </c>
      <c r="AJ48" s="100">
        <f t="shared" ca="1" si="33"/>
        <v>0.99353169469598968</v>
      </c>
      <c r="AK48" s="85"/>
    </row>
    <row r="49" spans="1:37" s="38" customFormat="1" ht="18.75" customHeight="1">
      <c r="A49"/>
      <c r="B49" s="42" t="s">
        <v>27</v>
      </c>
      <c r="C49" s="53">
        <v>1458</v>
      </c>
      <c r="D49" s="53">
        <v>1947</v>
      </c>
      <c r="E49" s="54">
        <f t="shared" si="28"/>
        <v>1.3353909465020577</v>
      </c>
      <c r="F49" s="46"/>
      <c r="G49" s="100">
        <f t="shared" ca="1" si="34"/>
        <v>0.90758827948910592</v>
      </c>
      <c r="H49" s="100">
        <f t="shared" ca="1" si="33"/>
        <v>0.90984222389181069</v>
      </c>
      <c r="I49" s="100">
        <f t="shared" ca="1" si="33"/>
        <v>0.89782118707738545</v>
      </c>
      <c r="J49" s="100">
        <f t="shared" ca="1" si="33"/>
        <v>0.93688955672426744</v>
      </c>
      <c r="K49" s="100">
        <f t="shared" ca="1" si="33"/>
        <v>0.94290007513148011</v>
      </c>
      <c r="L49" s="100">
        <f t="shared" ca="1" si="33"/>
        <v>0.93613824192336592</v>
      </c>
      <c r="M49" s="100">
        <f t="shared" ca="1" si="33"/>
        <v>0.95642374154770848</v>
      </c>
      <c r="N49" s="100">
        <f t="shared" ca="1" si="33"/>
        <v>0.95567242674680686</v>
      </c>
      <c r="O49" s="100">
        <f t="shared" ca="1" si="33"/>
        <v>0.96018031555221639</v>
      </c>
      <c r="P49" s="100">
        <f t="shared" ca="1" si="33"/>
        <v>0.9676934635612322</v>
      </c>
      <c r="Q49" s="100">
        <f t="shared" ca="1" si="33"/>
        <v>0.97145003756574</v>
      </c>
      <c r="R49" s="100">
        <f t="shared" ca="1" si="33"/>
        <v>0.9639368895567243</v>
      </c>
      <c r="S49" s="100">
        <f t="shared" ca="1" si="33"/>
        <v>0.97971450037565744</v>
      </c>
      <c r="T49" s="100">
        <f t="shared" ca="1" si="33"/>
        <v>0.98121712997746058</v>
      </c>
      <c r="U49" s="100">
        <f t="shared" ca="1" si="33"/>
        <v>0.97670924117205105</v>
      </c>
      <c r="V49" s="100">
        <f t="shared" ca="1" si="33"/>
        <v>0.98797896318557477</v>
      </c>
      <c r="W49" s="100">
        <f t="shared" ca="1" si="33"/>
        <v>0.98572501878287</v>
      </c>
      <c r="X49" s="100">
        <f t="shared" ca="1" si="33"/>
        <v>0.97971450037565744</v>
      </c>
      <c r="Y49" s="100">
        <f t="shared" ca="1" si="33"/>
        <v>0.98948159278737791</v>
      </c>
      <c r="Z49" s="100">
        <f t="shared" ca="1" si="33"/>
        <v>0.99173553719008267</v>
      </c>
      <c r="AA49" s="100">
        <f t="shared" ca="1" si="33"/>
        <v>0.98647633358377163</v>
      </c>
      <c r="AB49" s="100">
        <f t="shared" ca="1" si="33"/>
        <v>0.99248685199098419</v>
      </c>
      <c r="AC49" s="100">
        <f t="shared" ca="1" si="33"/>
        <v>0.99474079639368895</v>
      </c>
      <c r="AD49" s="100">
        <f t="shared" ca="1" si="33"/>
        <v>0.99023290758827953</v>
      </c>
      <c r="AE49" s="100">
        <f t="shared" ca="1" si="33"/>
        <v>0.99624342599549209</v>
      </c>
      <c r="AF49" s="100">
        <f t="shared" ca="1" si="33"/>
        <v>0.99474079639368895</v>
      </c>
      <c r="AG49" s="100">
        <f t="shared" ca="1" si="33"/>
        <v>0.99549211119459058</v>
      </c>
      <c r="AH49" s="100">
        <f t="shared" ca="1" si="33"/>
        <v>0.99774605559729523</v>
      </c>
      <c r="AI49" s="100">
        <f t="shared" ca="1" si="33"/>
        <v>0.99624342599549209</v>
      </c>
      <c r="AJ49" s="100">
        <f t="shared" ca="1" si="33"/>
        <v>1</v>
      </c>
      <c r="AK49" s="85"/>
    </row>
    <row r="50" spans="1:37" s="38" customFormat="1" ht="18.75" customHeight="1">
      <c r="A50"/>
      <c r="B50" s="42" t="s">
        <v>28</v>
      </c>
      <c r="C50" s="53">
        <v>1882</v>
      </c>
      <c r="D50" s="53">
        <v>1740</v>
      </c>
      <c r="E50" s="54">
        <f t="shared" si="28"/>
        <v>0.924548352816153</v>
      </c>
      <c r="F50" s="46"/>
      <c r="G50" s="100">
        <f t="shared" ca="1" si="34"/>
        <v>0.87873612297181891</v>
      </c>
      <c r="H50" s="100">
        <f t="shared" ca="1" si="33"/>
        <v>0.87873612297181891</v>
      </c>
      <c r="I50" s="100">
        <f t="shared" ca="1" si="33"/>
        <v>0.87275832621690863</v>
      </c>
      <c r="J50" s="100">
        <f t="shared" ca="1" si="33"/>
        <v>0.91289496157130656</v>
      </c>
      <c r="K50" s="100">
        <f t="shared" ca="1" si="33"/>
        <v>0.91374893253629375</v>
      </c>
      <c r="L50" s="100">
        <f t="shared" ca="1" si="33"/>
        <v>0.90862510674637065</v>
      </c>
      <c r="M50" s="100">
        <f t="shared" ca="1" si="33"/>
        <v>0.94534585824081985</v>
      </c>
      <c r="N50" s="100">
        <f t="shared" ca="1" si="33"/>
        <v>0.94534585824081985</v>
      </c>
      <c r="O50" s="100">
        <f t="shared" ca="1" si="33"/>
        <v>0.93680614859094791</v>
      </c>
      <c r="P50" s="100">
        <f t="shared" ca="1" si="33"/>
        <v>0.96242527754056362</v>
      </c>
      <c r="Q50" s="100">
        <f t="shared" ca="1" si="33"/>
        <v>0.96498719043552517</v>
      </c>
      <c r="R50" s="100">
        <f t="shared" ca="1" si="33"/>
        <v>0.9581554227156277</v>
      </c>
      <c r="S50" s="100">
        <f t="shared" ca="1" si="33"/>
        <v>0.97608881298035866</v>
      </c>
      <c r="T50" s="100">
        <f t="shared" ca="1" si="33"/>
        <v>0.97523484201537147</v>
      </c>
      <c r="U50" s="100">
        <f t="shared" ca="1" si="33"/>
        <v>0.97181895815542274</v>
      </c>
      <c r="V50" s="100">
        <f t="shared" ca="1" si="33"/>
        <v>0.9786507258753202</v>
      </c>
      <c r="W50" s="100">
        <f t="shared" ca="1" si="33"/>
        <v>0.97950469684030739</v>
      </c>
      <c r="X50" s="100">
        <f t="shared" ca="1" si="33"/>
        <v>0.97608881298035866</v>
      </c>
      <c r="Y50" s="100">
        <f t="shared" ca="1" si="33"/>
        <v>0.98548249359521778</v>
      </c>
      <c r="Z50" s="100">
        <f t="shared" ca="1" si="33"/>
        <v>0.98548249359521778</v>
      </c>
      <c r="AA50" s="100">
        <f t="shared" ca="1" si="33"/>
        <v>0.97950469684030739</v>
      </c>
      <c r="AB50" s="100">
        <f t="shared" ca="1" si="33"/>
        <v>0.99146029035012806</v>
      </c>
      <c r="AC50" s="100">
        <f t="shared" ca="1" si="33"/>
        <v>0.99316823228010243</v>
      </c>
      <c r="AD50" s="100">
        <f t="shared" ca="1" si="33"/>
        <v>0.98633646456020496</v>
      </c>
      <c r="AE50" s="100">
        <f t="shared" ca="1" si="33"/>
        <v>0.99829205807002563</v>
      </c>
      <c r="AF50" s="100">
        <f t="shared" ca="1" si="33"/>
        <v>0.99743808710503845</v>
      </c>
      <c r="AG50" s="100">
        <f t="shared" ca="1" si="33"/>
        <v>0.98889837745516651</v>
      </c>
      <c r="AH50" s="100">
        <f t="shared" ca="1" si="33"/>
        <v>1</v>
      </c>
      <c r="AI50" s="100">
        <f t="shared" ca="1" si="33"/>
        <v>1</v>
      </c>
      <c r="AJ50" s="100">
        <f t="shared" ca="1" si="33"/>
        <v>0.99402220324508972</v>
      </c>
      <c r="AK50" s="85"/>
    </row>
    <row r="51" spans="1:37" s="38" customFormat="1" ht="18.75" customHeight="1">
      <c r="A51"/>
      <c r="B51" s="42" t="s">
        <v>29</v>
      </c>
      <c r="C51" s="53">
        <v>2426</v>
      </c>
      <c r="D51" s="53">
        <v>16630</v>
      </c>
      <c r="E51" s="54">
        <f t="shared" si="28"/>
        <v>6.8549051937345427</v>
      </c>
      <c r="F51" s="46"/>
      <c r="G51" s="100">
        <f t="shared" ca="1" si="34"/>
        <v>0.91856677524429964</v>
      </c>
      <c r="H51" s="100">
        <f t="shared" ca="1" si="33"/>
        <v>0.91714169381107491</v>
      </c>
      <c r="I51" s="100">
        <f t="shared" ca="1" si="33"/>
        <v>0.92681188925081437</v>
      </c>
      <c r="J51" s="100">
        <f t="shared" ca="1" si="33"/>
        <v>0.94462540716612375</v>
      </c>
      <c r="K51" s="100">
        <f t="shared" ca="1" si="33"/>
        <v>0.94421824104234531</v>
      </c>
      <c r="L51" s="100">
        <f t="shared" ca="1" si="33"/>
        <v>0.96142100977198697</v>
      </c>
      <c r="M51" s="100">
        <f t="shared" ca="1" si="33"/>
        <v>0.96070846905537455</v>
      </c>
      <c r="N51" s="100">
        <f t="shared" ca="1" si="33"/>
        <v>0.9603013029315961</v>
      </c>
      <c r="O51" s="100">
        <f t="shared" ca="1" si="33"/>
        <v>0.97658794788273617</v>
      </c>
      <c r="P51" s="100">
        <f t="shared" ca="1" si="33"/>
        <v>0.97027687296416942</v>
      </c>
      <c r="Q51" s="100">
        <f t="shared" ca="1" si="33"/>
        <v>0.96915716612377845</v>
      </c>
      <c r="R51" s="100">
        <f t="shared" ca="1" si="33"/>
        <v>0.98768322475570036</v>
      </c>
      <c r="S51" s="100">
        <f t="shared" ca="1" si="33"/>
        <v>0.97516286644951145</v>
      </c>
      <c r="T51" s="100">
        <f t="shared" ca="1" si="33"/>
        <v>0.97984527687296419</v>
      </c>
      <c r="U51" s="100">
        <f t="shared" ca="1" si="33"/>
        <v>0.9915513029315961</v>
      </c>
      <c r="V51" s="100">
        <f t="shared" ca="1" si="33"/>
        <v>0.98025244299674263</v>
      </c>
      <c r="W51" s="100">
        <f t="shared" ca="1" si="33"/>
        <v>0.98259364820846906</v>
      </c>
      <c r="X51" s="100">
        <f t="shared" ca="1" si="33"/>
        <v>0.99063517915309451</v>
      </c>
      <c r="Y51" s="100">
        <f t="shared" ca="1" si="33"/>
        <v>0.98462947882736152</v>
      </c>
      <c r="Z51" s="100">
        <f t="shared" ca="1" si="33"/>
        <v>0.98534201954397393</v>
      </c>
      <c r="AA51" s="100">
        <f t="shared" ca="1" si="33"/>
        <v>0.99419788273615639</v>
      </c>
      <c r="AB51" s="100">
        <f t="shared" ca="1" si="33"/>
        <v>0.98931188925081437</v>
      </c>
      <c r="AC51" s="100">
        <f t="shared" ca="1" si="33"/>
        <v>0.98574918566775249</v>
      </c>
      <c r="AD51" s="100">
        <f t="shared" ca="1" si="33"/>
        <v>0.99623371335504884</v>
      </c>
      <c r="AE51" s="100">
        <f t="shared" ca="1" si="33"/>
        <v>0.99012622149837137</v>
      </c>
      <c r="AF51" s="100">
        <f t="shared" ca="1" si="33"/>
        <v>0.98941368078175895</v>
      </c>
      <c r="AG51" s="100">
        <f t="shared" ca="1" si="33"/>
        <v>0.99837133550488599</v>
      </c>
      <c r="AH51" s="100">
        <f t="shared" ca="1" si="33"/>
        <v>0.99185667752442996</v>
      </c>
      <c r="AI51" s="100">
        <f t="shared" ca="1" si="33"/>
        <v>0.9949104234527687</v>
      </c>
      <c r="AJ51" s="100">
        <f t="shared" ca="1" si="33"/>
        <v>1</v>
      </c>
      <c r="AK51" s="85"/>
    </row>
    <row r="52" spans="1:37" s="38" customFormat="1" ht="18.75" customHeight="1">
      <c r="A52"/>
      <c r="B52" s="42" t="s">
        <v>30</v>
      </c>
      <c r="C52" s="53">
        <v>2939</v>
      </c>
      <c r="D52" s="53">
        <v>15677</v>
      </c>
      <c r="E52" s="54">
        <f t="shared" si="28"/>
        <v>5.3341272541680844</v>
      </c>
      <c r="F52" s="46"/>
      <c r="G52" s="100">
        <f t="shared" ca="1" si="34"/>
        <v>0.93038500600129259</v>
      </c>
      <c r="H52" s="100">
        <f t="shared" ca="1" si="33"/>
        <v>0.92632259255839722</v>
      </c>
      <c r="I52" s="100">
        <f t="shared" ca="1" si="33"/>
        <v>0.95559043486289352</v>
      </c>
      <c r="J52" s="100">
        <f t="shared" ca="1" si="33"/>
        <v>0.95180500415474101</v>
      </c>
      <c r="K52" s="100">
        <f t="shared" ca="1" si="33"/>
        <v>0.955959745175884</v>
      </c>
      <c r="L52" s="100">
        <f t="shared" ca="1" si="33"/>
        <v>0.98328870833718029</v>
      </c>
      <c r="M52" s="100">
        <f t="shared" ca="1" si="33"/>
        <v>0.96759302003508452</v>
      </c>
      <c r="N52" s="100">
        <f t="shared" ca="1" si="33"/>
        <v>0.97027051980426549</v>
      </c>
      <c r="O52" s="100">
        <f t="shared" ca="1" si="33"/>
        <v>0.99344474194441879</v>
      </c>
      <c r="P52" s="100">
        <f t="shared" ca="1" si="33"/>
        <v>0.97304034715169418</v>
      </c>
      <c r="Q52" s="100">
        <f t="shared" ca="1" si="33"/>
        <v>0.97442526082540859</v>
      </c>
      <c r="R52" s="100">
        <f t="shared" ca="1" si="33"/>
        <v>0.99944603453051428</v>
      </c>
      <c r="S52" s="100">
        <f t="shared" ca="1" si="33"/>
        <v>0.97451758840365621</v>
      </c>
      <c r="T52" s="100">
        <f t="shared" ca="1" si="33"/>
        <v>0.97516388145138955</v>
      </c>
      <c r="U52" s="100">
        <f t="shared" ca="1" si="33"/>
        <v>0.99806112085679988</v>
      </c>
      <c r="V52" s="100">
        <f t="shared" ca="1" si="33"/>
        <v>0.97507155387314193</v>
      </c>
      <c r="W52" s="100">
        <f t="shared" ca="1" si="33"/>
        <v>0.97617948481211336</v>
      </c>
      <c r="X52" s="100">
        <f t="shared" ca="1" si="33"/>
        <v>1</v>
      </c>
      <c r="Y52" s="100">
        <f t="shared" ca="1" si="33"/>
        <v>0.97294801957344657</v>
      </c>
      <c r="Z52" s="100">
        <f t="shared" ca="1" si="33"/>
        <v>0.97904163973778968</v>
      </c>
      <c r="AA52" s="100">
        <f t="shared" ca="1" si="33"/>
        <v>0.9972301726525713</v>
      </c>
      <c r="AB52" s="100">
        <f t="shared" ca="1" si="33"/>
        <v>0.97562551934262765</v>
      </c>
      <c r="AC52" s="100">
        <f t="shared" ca="1" si="33"/>
        <v>0.97996491552026588</v>
      </c>
      <c r="AD52" s="100">
        <f t="shared" ca="1" si="33"/>
        <v>0.99889206906102856</v>
      </c>
      <c r="AE52" s="100">
        <f t="shared" ca="1" si="33"/>
        <v>0.9786723294247992</v>
      </c>
      <c r="AF52" s="100">
        <f t="shared" ca="1" si="33"/>
        <v>0.97322500230818942</v>
      </c>
      <c r="AG52" s="100">
        <f t="shared" ca="1" si="33"/>
        <v>0.99584525897885701</v>
      </c>
      <c r="AH52" s="100">
        <f t="shared" ca="1" si="33"/>
        <v>0.97340965746468466</v>
      </c>
      <c r="AI52" s="100">
        <f t="shared" ca="1" si="33"/>
        <v>0.97571784692087526</v>
      </c>
      <c r="AJ52" s="100">
        <f t="shared" ca="1" si="33"/>
        <v>0.99224448342719973</v>
      </c>
      <c r="AK52" s="85"/>
    </row>
    <row r="53" spans="1:37" s="38" customFormat="1" ht="18.75" customHeight="1">
      <c r="A53"/>
      <c r="B53" s="42" t="s">
        <v>31</v>
      </c>
      <c r="C53" s="53">
        <v>4158</v>
      </c>
      <c r="D53" s="53">
        <v>13422</v>
      </c>
      <c r="E53" s="54">
        <f t="shared" si="28"/>
        <v>3.2279942279942282</v>
      </c>
      <c r="F53" s="46"/>
      <c r="G53" s="100">
        <f t="shared" ca="1" si="34"/>
        <v>0.96514201401696786</v>
      </c>
      <c r="H53" s="100">
        <f t="shared" ca="1" si="33"/>
        <v>0.9625599409811878</v>
      </c>
      <c r="I53" s="100">
        <f t="shared" ca="1" si="33"/>
        <v>0.97417926964219848</v>
      </c>
      <c r="J53" s="100">
        <f t="shared" ca="1" si="33"/>
        <v>0.98635189966801917</v>
      </c>
      <c r="K53" s="100">
        <f t="shared" ca="1" si="33"/>
        <v>0.98395426042050904</v>
      </c>
      <c r="L53" s="100">
        <f t="shared" ca="1" si="33"/>
        <v>0.99206934710438954</v>
      </c>
      <c r="M53" s="100">
        <f t="shared" ca="1" si="33"/>
        <v>0.99170047952784945</v>
      </c>
      <c r="N53" s="100">
        <f t="shared" ca="1" si="33"/>
        <v>0.99040944300995948</v>
      </c>
      <c r="O53" s="100">
        <f t="shared" ca="1" si="33"/>
        <v>0.99723349317594978</v>
      </c>
      <c r="P53" s="100">
        <f t="shared" ca="1" si="33"/>
        <v>0.99797122832902985</v>
      </c>
      <c r="Q53" s="100">
        <f t="shared" ca="1" si="33"/>
        <v>0.99797122832902985</v>
      </c>
      <c r="R53" s="100">
        <f t="shared" ca="1" si="33"/>
        <v>0.99815566211729989</v>
      </c>
      <c r="S53" s="100">
        <f t="shared" ca="1" si="33"/>
        <v>0.99557358908151972</v>
      </c>
      <c r="T53" s="100">
        <f t="shared" ca="1" si="33"/>
        <v>0.9968646255994098</v>
      </c>
      <c r="U53" s="100">
        <f t="shared" ca="1" si="33"/>
        <v>1</v>
      </c>
      <c r="V53" s="100">
        <f t="shared" ca="1" si="33"/>
        <v>0.99502028771670969</v>
      </c>
      <c r="W53" s="100">
        <f t="shared" ca="1" si="33"/>
        <v>0.99741792696421983</v>
      </c>
      <c r="X53" s="100">
        <f t="shared" ca="1" si="33"/>
        <v>0.99502028771670969</v>
      </c>
      <c r="Y53" s="100">
        <f t="shared" ca="1" si="33"/>
        <v>0.99631132423459978</v>
      </c>
      <c r="Z53" s="100">
        <f t="shared" ca="1" si="33"/>
        <v>0.99760236075248987</v>
      </c>
      <c r="AA53" s="100">
        <f t="shared" ca="1" si="33"/>
        <v>0.98985614164514935</v>
      </c>
      <c r="AB53" s="100">
        <f t="shared" ca="1" si="33"/>
        <v>0.99704905938767985</v>
      </c>
      <c r="AC53" s="100">
        <f t="shared" ca="1" si="33"/>
        <v>0.99538915529324967</v>
      </c>
      <c r="AD53" s="100">
        <f t="shared" ca="1" si="33"/>
        <v>0.98893397270379935</v>
      </c>
      <c r="AE53" s="100">
        <f t="shared" ref="AE53:AJ53" ca="1" si="35">INDIRECT("'"&amp;$AO$4&amp;" (2)'!Z"&amp;ROUNDDOWN((COLUMN()-7)/3,0)+7&amp;"S"&amp;(ROW()-44)*3+MOD(COLUMN()-1,3),FALSE)/MAX(INDIRECT("'"&amp;$AO$4&amp;" (2)'!Z7S"&amp;(ROW()-44)*3&amp;":Z16S"&amp;(ROW()-44)*3+2,FALSE))</f>
        <v>0.9959424566580598</v>
      </c>
      <c r="AF53" s="100">
        <f t="shared" ca="1" si="35"/>
        <v>0.99668019181113976</v>
      </c>
      <c r="AG53" s="100">
        <f t="shared" ca="1" si="35"/>
        <v>0.98985614164514935</v>
      </c>
      <c r="AH53" s="100">
        <f t="shared" ca="1" si="35"/>
        <v>0.99704905938767985</v>
      </c>
      <c r="AI53" s="100">
        <f t="shared" ca="1" si="35"/>
        <v>0.99631132423459978</v>
      </c>
      <c r="AJ53" s="100">
        <f t="shared" ca="1" si="35"/>
        <v>0.98985614164514935</v>
      </c>
      <c r="AK53" s="85"/>
    </row>
    <row r="54" spans="1:37" s="38" customFormat="1" ht="18.75" customHeight="1">
      <c r="A54"/>
      <c r="B54" s="42" t="s">
        <v>32</v>
      </c>
      <c r="C54" s="53">
        <v>4941</v>
      </c>
      <c r="D54" s="53">
        <v>6594</v>
      </c>
      <c r="E54" s="54">
        <f t="shared" si="28"/>
        <v>1.3345476624165149</v>
      </c>
      <c r="F54" s="46"/>
      <c r="G54" s="100">
        <f t="shared" ca="1" si="34"/>
        <v>0.95991616452711559</v>
      </c>
      <c r="H54" s="100">
        <f t="shared" ca="1" si="34"/>
        <v>0.96253602305475505</v>
      </c>
      <c r="I54" s="100">
        <f t="shared" ca="1" si="34"/>
        <v>0.95598637673565623</v>
      </c>
      <c r="J54" s="100">
        <f t="shared" ca="1" si="34"/>
        <v>0.97982708933717577</v>
      </c>
      <c r="K54" s="100">
        <f t="shared" ca="1" si="34"/>
        <v>0.98192297615928736</v>
      </c>
      <c r="L54" s="100">
        <f t="shared" ca="1" si="34"/>
        <v>0.97589730154571652</v>
      </c>
      <c r="M54" s="100">
        <f t="shared" ca="1" si="34"/>
        <v>0.98559077809798268</v>
      </c>
      <c r="N54" s="100">
        <f t="shared" ca="1" si="34"/>
        <v>0.98925858003667799</v>
      </c>
      <c r="O54" s="100">
        <f t="shared" ca="1" si="34"/>
        <v>0.98349489127587109</v>
      </c>
      <c r="P54" s="100">
        <f t="shared" ca="1" si="34"/>
        <v>0.98978255174220597</v>
      </c>
      <c r="Q54" s="100">
        <f t="shared" ca="1" si="34"/>
        <v>0.99449829709195703</v>
      </c>
      <c r="R54" s="100">
        <f t="shared" ca="1" si="34"/>
        <v>0.9871626932145664</v>
      </c>
      <c r="S54" s="100">
        <f t="shared" ca="1" si="34"/>
        <v>0.99345035368090118</v>
      </c>
      <c r="T54" s="100">
        <f t="shared" ca="1" si="34"/>
        <v>0.99659418391406862</v>
      </c>
      <c r="U54" s="100">
        <f t="shared" ca="1" si="34"/>
        <v>0.98794865077285832</v>
      </c>
      <c r="V54" s="100">
        <f t="shared" ca="1" si="34"/>
        <v>0.99685616976683256</v>
      </c>
      <c r="W54" s="100">
        <f t="shared" ref="W54:AJ54" ca="1" si="36">INDIRECT("'"&amp;$AO$4&amp;" (2)'!Z"&amp;ROUNDDOWN((COLUMN()-7)/3,0)+7&amp;"S"&amp;(ROW()-44)*3+MOD(COLUMN()-1,3),FALSE)/MAX(INDIRECT("'"&amp;$AO$4&amp;" (2)'!Z7S"&amp;(ROW()-44)*3&amp;":Z16S"&amp;(ROW()-44)*3+2,FALSE))</f>
        <v>0.99816609903065234</v>
      </c>
      <c r="X54" s="100">
        <f t="shared" ca="1" si="36"/>
        <v>0.99266439612260937</v>
      </c>
      <c r="Y54" s="100">
        <f t="shared" ca="1" si="36"/>
        <v>0.99528425465024883</v>
      </c>
      <c r="Z54" s="100">
        <f t="shared" ca="1" si="36"/>
        <v>0.99842808488341628</v>
      </c>
      <c r="AA54" s="100">
        <f t="shared" ca="1" si="36"/>
        <v>0.99292638197537331</v>
      </c>
      <c r="AB54" s="100">
        <f t="shared" ca="1" si="36"/>
        <v>0.99685616976683256</v>
      </c>
      <c r="AC54" s="100">
        <f t="shared" ca="1" si="36"/>
        <v>0.99947602829447213</v>
      </c>
      <c r="AD54" s="100">
        <f t="shared" ca="1" si="36"/>
        <v>0.99397432538642916</v>
      </c>
      <c r="AE54" s="100">
        <f t="shared" ca="1" si="36"/>
        <v>0.99607021220854075</v>
      </c>
      <c r="AF54" s="100">
        <f t="shared" ca="1" si="36"/>
        <v>0.99921404244170819</v>
      </c>
      <c r="AG54" s="100">
        <f t="shared" ca="1" si="36"/>
        <v>0.99371233953366522</v>
      </c>
      <c r="AH54" s="100">
        <f t="shared" ca="1" si="36"/>
        <v>0.99659418391406862</v>
      </c>
      <c r="AI54" s="100">
        <f t="shared" ca="1" si="36"/>
        <v>1</v>
      </c>
      <c r="AJ54" s="100">
        <f t="shared" ca="1" si="36"/>
        <v>0.99345035368090118</v>
      </c>
      <c r="AK54" s="85"/>
    </row>
  </sheetData>
  <mergeCells count="66">
    <mergeCell ref="Y2:AA2"/>
    <mergeCell ref="B2:B3"/>
    <mergeCell ref="C2:C3"/>
    <mergeCell ref="D2:D3"/>
    <mergeCell ref="E2:E3"/>
    <mergeCell ref="F2:F3"/>
    <mergeCell ref="G2:I2"/>
    <mergeCell ref="AH25:AJ25"/>
    <mergeCell ref="AB2:AD2"/>
    <mergeCell ref="AE2:AG2"/>
    <mergeCell ref="AH2:AJ2"/>
    <mergeCell ref="B24:E24"/>
    <mergeCell ref="G24:AJ24"/>
    <mergeCell ref="B25:E25"/>
    <mergeCell ref="G25:I25"/>
    <mergeCell ref="J25:L25"/>
    <mergeCell ref="M25:O25"/>
    <mergeCell ref="P25:R25"/>
    <mergeCell ref="J2:L2"/>
    <mergeCell ref="M2:O2"/>
    <mergeCell ref="P2:R2"/>
    <mergeCell ref="S2:U2"/>
    <mergeCell ref="V2:X2"/>
    <mergeCell ref="S25:U25"/>
    <mergeCell ref="V25:X25"/>
    <mergeCell ref="Y25:AA25"/>
    <mergeCell ref="AB25:AD25"/>
    <mergeCell ref="AE25:AG25"/>
    <mergeCell ref="AE28:AG28"/>
    <mergeCell ref="AH28:AJ28"/>
    <mergeCell ref="B26:E26"/>
    <mergeCell ref="B27:E28"/>
    <mergeCell ref="G28:I28"/>
    <mergeCell ref="J28:L28"/>
    <mergeCell ref="M28:O28"/>
    <mergeCell ref="P28:R28"/>
    <mergeCell ref="S28:U28"/>
    <mergeCell ref="V28:X28"/>
    <mergeCell ref="Y28:AA28"/>
    <mergeCell ref="AB28:AD28"/>
    <mergeCell ref="V30:X30"/>
    <mergeCell ref="Y30:AA30"/>
    <mergeCell ref="AB30:AD30"/>
    <mergeCell ref="AE33:AG33"/>
    <mergeCell ref="B29:E30"/>
    <mergeCell ref="G30:I30"/>
    <mergeCell ref="J30:L30"/>
    <mergeCell ref="M30:O30"/>
    <mergeCell ref="P30:R30"/>
    <mergeCell ref="S30:U30"/>
    <mergeCell ref="AH33:AJ33"/>
    <mergeCell ref="AE30:AG30"/>
    <mergeCell ref="AH30:AJ30"/>
    <mergeCell ref="B33:B34"/>
    <mergeCell ref="C33:C34"/>
    <mergeCell ref="D33:D34"/>
    <mergeCell ref="E33:E34"/>
    <mergeCell ref="F33:F34"/>
    <mergeCell ref="G33:I33"/>
    <mergeCell ref="J33:L33"/>
    <mergeCell ref="M33:O33"/>
    <mergeCell ref="P33:R33"/>
    <mergeCell ref="S33:U33"/>
    <mergeCell ref="V33:X33"/>
    <mergeCell ref="Y33:AA33"/>
    <mergeCell ref="AB33:AD33"/>
  </mergeCells>
  <conditionalFormatting sqref="G27:AK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AK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O30"/>
  <sheetViews>
    <sheetView workbookViewId="0">
      <selection activeCell="G4" sqref="G4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4.28515625" customWidth="1"/>
    <col min="8" max="15" width="4.28515625" style="39" customWidth="1"/>
    <col min="16" max="36" width="4.285156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21">
        <v>3</v>
      </c>
      <c r="H2" s="121"/>
      <c r="I2" s="121"/>
      <c r="J2" s="121">
        <v>4</v>
      </c>
      <c r="K2" s="121"/>
      <c r="L2" s="121"/>
      <c r="M2" s="121">
        <v>5</v>
      </c>
      <c r="N2" s="121"/>
      <c r="O2" s="121"/>
      <c r="P2" s="121">
        <v>6</v>
      </c>
      <c r="Q2" s="121"/>
      <c r="R2" s="121"/>
      <c r="S2" s="121">
        <v>7</v>
      </c>
      <c r="T2" s="121"/>
      <c r="U2" s="121"/>
      <c r="V2" s="121">
        <v>8</v>
      </c>
      <c r="W2" s="121"/>
      <c r="X2" s="121"/>
      <c r="Y2" s="121">
        <v>9</v>
      </c>
      <c r="Z2" s="121"/>
      <c r="AA2" s="121"/>
      <c r="AB2" s="121">
        <v>10</v>
      </c>
      <c r="AC2" s="121"/>
      <c r="AD2" s="121"/>
      <c r="AE2" s="121">
        <v>11</v>
      </c>
      <c r="AF2" s="121"/>
      <c r="AG2" s="121"/>
      <c r="AH2" s="121">
        <v>12</v>
      </c>
      <c r="AI2" s="121"/>
      <c r="AJ2" s="121"/>
    </row>
    <row r="3" spans="1:41">
      <c r="B3" s="123"/>
      <c r="C3" s="125"/>
      <c r="D3" s="125"/>
      <c r="E3" s="125"/>
      <c r="F3" s="123"/>
      <c r="G3" s="75" t="s">
        <v>87</v>
      </c>
      <c r="H3" s="75" t="s">
        <v>88</v>
      </c>
      <c r="I3" s="75" t="s">
        <v>89</v>
      </c>
      <c r="J3" s="75" t="s">
        <v>87</v>
      </c>
      <c r="K3" s="75" t="s">
        <v>88</v>
      </c>
      <c r="L3" s="75" t="s">
        <v>89</v>
      </c>
      <c r="M3" s="75" t="s">
        <v>87</v>
      </c>
      <c r="N3" s="75" t="s">
        <v>88</v>
      </c>
      <c r="O3" s="75" t="s">
        <v>89</v>
      </c>
      <c r="P3" s="75" t="s">
        <v>87</v>
      </c>
      <c r="Q3" s="75" t="s">
        <v>88</v>
      </c>
      <c r="R3" s="75" t="s">
        <v>89</v>
      </c>
      <c r="S3" s="75" t="s">
        <v>87</v>
      </c>
      <c r="T3" s="75" t="s">
        <v>88</v>
      </c>
      <c r="U3" s="75" t="s">
        <v>89</v>
      </c>
      <c r="V3" s="75" t="s">
        <v>87</v>
      </c>
      <c r="W3" s="75" t="s">
        <v>88</v>
      </c>
      <c r="X3" s="75" t="s">
        <v>89</v>
      </c>
      <c r="Y3" s="75" t="s">
        <v>87</v>
      </c>
      <c r="Z3" s="75" t="s">
        <v>88</v>
      </c>
      <c r="AA3" s="75" t="s">
        <v>89</v>
      </c>
      <c r="AB3" s="75" t="s">
        <v>87</v>
      </c>
      <c r="AC3" s="75" t="s">
        <v>88</v>
      </c>
      <c r="AD3" s="75" t="s">
        <v>89</v>
      </c>
      <c r="AE3" s="75" t="s">
        <v>87</v>
      </c>
      <c r="AF3" s="75" t="s">
        <v>88</v>
      </c>
      <c r="AG3" s="75" t="s">
        <v>89</v>
      </c>
      <c r="AH3" s="75" t="s">
        <v>87</v>
      </c>
      <c r="AI3" s="75" t="s">
        <v>88</v>
      </c>
      <c r="AJ3" s="75" t="s">
        <v>89</v>
      </c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51">
        <f ca="1">IF(MAX(INDIRECT("'"&amp;$AO$4&amp;"'!Z19S"&amp;(ROW()-3)*3&amp;":Z28S"&amp;(ROW()-3)*3+2,FALSE))=INDIRECT("'"&amp;$AO$4&amp;"'!Z"&amp;ROUNDDOWN((COLUMN()-7)/3,0)+19&amp;"S"&amp;(ROW()-3)*3+MOD(COLUMN()-1,3),FALSE),1,"")</f>
        <v>1</v>
      </c>
      <c r="H4" s="51">
        <f t="shared" ref="H4:AJ12" ca="1" si="1">IF(MAX(INDIRECT("'"&amp;$AO$4&amp;"'!Z19S"&amp;(ROW()-3)*3&amp;":Z28S"&amp;(ROW()-3)*3+2,FALSE))=INDIRECT("'"&amp;$AO$4&amp;"'!Z"&amp;ROUNDDOWN((COLUMN()-7)/3,0)+19&amp;"S"&amp;(ROW()-3)*3+MOD(COLUMN()-1,3),FALSE),1,"")</f>
        <v>1</v>
      </c>
      <c r="I4" s="51">
        <f t="shared" ca="1" si="1"/>
        <v>1</v>
      </c>
      <c r="J4" s="51">
        <f t="shared" ca="1" si="1"/>
        <v>1</v>
      </c>
      <c r="K4" s="51">
        <f t="shared" ca="1" si="1"/>
        <v>1</v>
      </c>
      <c r="L4" s="51">
        <f t="shared" ca="1" si="1"/>
        <v>1</v>
      </c>
      <c r="M4" s="51">
        <f t="shared" ca="1" si="1"/>
        <v>1</v>
      </c>
      <c r="N4" s="51">
        <f t="shared" ca="1" si="1"/>
        <v>1</v>
      </c>
      <c r="O4" s="51">
        <f t="shared" ca="1" si="1"/>
        <v>1</v>
      </c>
      <c r="P4" s="51">
        <f t="shared" ca="1" si="1"/>
        <v>1</v>
      </c>
      <c r="Q4" s="51">
        <f t="shared" ca="1" si="1"/>
        <v>1</v>
      </c>
      <c r="R4" s="51">
        <f t="shared" ca="1" si="1"/>
        <v>1</v>
      </c>
      <c r="S4" s="51">
        <f t="shared" ca="1" si="1"/>
        <v>1</v>
      </c>
      <c r="T4" s="51">
        <f t="shared" ca="1" si="1"/>
        <v>1</v>
      </c>
      <c r="U4" s="51">
        <f t="shared" ca="1" si="1"/>
        <v>1</v>
      </c>
      <c r="V4" s="51">
        <f t="shared" ca="1" si="1"/>
        <v>1</v>
      </c>
      <c r="W4" s="51">
        <f t="shared" ca="1" si="1"/>
        <v>1</v>
      </c>
      <c r="X4" s="51">
        <f t="shared" ca="1" si="1"/>
        <v>1</v>
      </c>
      <c r="Y4" s="51">
        <f t="shared" ca="1" si="1"/>
        <v>1</v>
      </c>
      <c r="Z4" s="51">
        <f t="shared" ca="1" si="1"/>
        <v>1</v>
      </c>
      <c r="AA4" s="51">
        <f t="shared" ca="1" si="1"/>
        <v>1</v>
      </c>
      <c r="AB4" s="51">
        <f t="shared" ca="1" si="1"/>
        <v>1</v>
      </c>
      <c r="AC4" s="51">
        <f t="shared" ca="1" si="1"/>
        <v>1</v>
      </c>
      <c r="AD4" s="51">
        <f t="shared" ca="1" si="1"/>
        <v>1</v>
      </c>
      <c r="AE4" s="51">
        <f t="shared" ca="1" si="1"/>
        <v>1</v>
      </c>
      <c r="AF4" s="51">
        <f t="shared" ca="1" si="1"/>
        <v>1</v>
      </c>
      <c r="AG4" s="51">
        <f t="shared" ca="1" si="1"/>
        <v>1</v>
      </c>
      <c r="AH4" s="51">
        <f t="shared" ca="1" si="1"/>
        <v>1</v>
      </c>
      <c r="AI4" s="51">
        <f t="shared" ca="1" si="1"/>
        <v>1</v>
      </c>
      <c r="AJ4" s="51">
        <f t="shared" ca="1" si="1"/>
        <v>1</v>
      </c>
      <c r="AK4" s="85">
        <f ca="1">1/SUM(G4:AJ4)</f>
        <v>3.3333333333333333E-2</v>
      </c>
      <c r="AN4" s="76" t="s">
        <v>90</v>
      </c>
      <c r="AO4" s="77" t="s">
        <v>95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51">
        <f t="shared" ref="G5:V13" ca="1" si="2">IF(MAX(INDIRECT("'"&amp;$AO$4&amp;"'!Z19S"&amp;(ROW()-3)*3&amp;":Z28S"&amp;(ROW()-3)*3+2,FALSE))=INDIRECT("'"&amp;$AO$4&amp;"'!Z"&amp;ROUNDDOWN((COLUMN()-7)/3,0)+19&amp;"S"&amp;(ROW()-3)*3+MOD(COLUMN()-1,3),FALSE),1,"")</f>
        <v>1</v>
      </c>
      <c r="H5" s="51">
        <f t="shared" ca="1" si="1"/>
        <v>1</v>
      </c>
      <c r="I5" s="51">
        <f t="shared" ca="1" si="1"/>
        <v>1</v>
      </c>
      <c r="J5" s="51">
        <f t="shared" ca="1" si="1"/>
        <v>1</v>
      </c>
      <c r="K5" s="51">
        <f t="shared" ca="1" si="1"/>
        <v>1</v>
      </c>
      <c r="L5" s="51">
        <f t="shared" ca="1" si="1"/>
        <v>1</v>
      </c>
      <c r="M5" s="51">
        <f t="shared" ca="1" si="1"/>
        <v>1</v>
      </c>
      <c r="N5" s="51">
        <f t="shared" ca="1" si="1"/>
        <v>1</v>
      </c>
      <c r="O5" s="51">
        <f t="shared" ca="1" si="1"/>
        <v>1</v>
      </c>
      <c r="P5" s="51">
        <f t="shared" ca="1" si="1"/>
        <v>1</v>
      </c>
      <c r="Q5" s="51">
        <f t="shared" ca="1" si="1"/>
        <v>1</v>
      </c>
      <c r="R5" s="51">
        <f t="shared" ca="1" si="1"/>
        <v>1</v>
      </c>
      <c r="S5" s="51">
        <f t="shared" ca="1" si="1"/>
        <v>1</v>
      </c>
      <c r="T5" s="51">
        <f t="shared" ca="1" si="1"/>
        <v>1</v>
      </c>
      <c r="U5" s="51">
        <f t="shared" ca="1" si="1"/>
        <v>1</v>
      </c>
      <c r="V5" s="51">
        <f t="shared" ca="1" si="1"/>
        <v>1</v>
      </c>
      <c r="W5" s="51">
        <f t="shared" ca="1" si="1"/>
        <v>1</v>
      </c>
      <c r="X5" s="51">
        <f t="shared" ca="1" si="1"/>
        <v>1</v>
      </c>
      <c r="Y5" s="51">
        <f t="shared" ca="1" si="1"/>
        <v>1</v>
      </c>
      <c r="Z5" s="51">
        <f t="shared" ca="1" si="1"/>
        <v>1</v>
      </c>
      <c r="AA5" s="51">
        <f t="shared" ca="1" si="1"/>
        <v>1</v>
      </c>
      <c r="AB5" s="51">
        <f t="shared" ca="1" si="1"/>
        <v>1</v>
      </c>
      <c r="AC5" s="51">
        <f t="shared" ca="1" si="1"/>
        <v>1</v>
      </c>
      <c r="AD5" s="51">
        <f t="shared" ca="1" si="1"/>
        <v>1</v>
      </c>
      <c r="AE5" s="51">
        <f t="shared" ca="1" si="1"/>
        <v>1</v>
      </c>
      <c r="AF5" s="51">
        <f t="shared" ca="1" si="1"/>
        <v>1</v>
      </c>
      <c r="AG5" s="51">
        <f t="shared" ca="1" si="1"/>
        <v>1</v>
      </c>
      <c r="AH5" s="51">
        <f t="shared" ca="1" si="1"/>
        <v>1</v>
      </c>
      <c r="AI5" s="51">
        <f t="shared" ca="1" si="1"/>
        <v>1</v>
      </c>
      <c r="AJ5" s="51">
        <f t="shared" ca="1" si="1"/>
        <v>1</v>
      </c>
      <c r="AK5" s="85">
        <f t="shared" ref="AK5:AK23" ca="1" si="3">1/SUM(G5:AJ5)</f>
        <v>3.3333333333333333E-2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51">
        <f t="shared" ca="1" si="2"/>
        <v>1</v>
      </c>
      <c r="H6" s="51">
        <f t="shared" ca="1" si="1"/>
        <v>1</v>
      </c>
      <c r="I6" s="51">
        <f t="shared" ca="1" si="1"/>
        <v>1</v>
      </c>
      <c r="J6" s="51">
        <f t="shared" ca="1" si="1"/>
        <v>1</v>
      </c>
      <c r="K6" s="51">
        <f t="shared" ca="1" si="1"/>
        <v>1</v>
      </c>
      <c r="L6" s="51">
        <f t="shared" ca="1" si="1"/>
        <v>1</v>
      </c>
      <c r="M6" s="51">
        <f t="shared" ca="1" si="1"/>
        <v>1</v>
      </c>
      <c r="N6" s="51">
        <f t="shared" ca="1" si="1"/>
        <v>1</v>
      </c>
      <c r="O6" s="51">
        <f t="shared" ca="1" si="1"/>
        <v>1</v>
      </c>
      <c r="P6" s="51">
        <f t="shared" ca="1" si="1"/>
        <v>1</v>
      </c>
      <c r="Q6" s="51">
        <f t="shared" ca="1" si="1"/>
        <v>1</v>
      </c>
      <c r="R6" s="51">
        <f t="shared" ca="1" si="1"/>
        <v>1</v>
      </c>
      <c r="S6" s="51">
        <f t="shared" ca="1" si="1"/>
        <v>1</v>
      </c>
      <c r="T6" s="51">
        <f t="shared" ca="1" si="1"/>
        <v>1</v>
      </c>
      <c r="U6" s="51">
        <f t="shared" ca="1" si="1"/>
        <v>1</v>
      </c>
      <c r="V6" s="51">
        <f t="shared" ca="1" si="1"/>
        <v>1</v>
      </c>
      <c r="W6" s="51">
        <f t="shared" ca="1" si="1"/>
        <v>1</v>
      </c>
      <c r="X6" s="51">
        <f t="shared" ca="1" si="1"/>
        <v>1</v>
      </c>
      <c r="Y6" s="51">
        <f t="shared" ca="1" si="1"/>
        <v>1</v>
      </c>
      <c r="Z6" s="51">
        <f t="shared" ca="1" si="1"/>
        <v>1</v>
      </c>
      <c r="AA6" s="51">
        <f t="shared" ca="1" si="1"/>
        <v>1</v>
      </c>
      <c r="AB6" s="51">
        <f t="shared" ca="1" si="1"/>
        <v>1</v>
      </c>
      <c r="AC6" s="51">
        <f t="shared" ca="1" si="1"/>
        <v>1</v>
      </c>
      <c r="AD6" s="51">
        <f t="shared" ca="1" si="1"/>
        <v>1</v>
      </c>
      <c r="AE6" s="51">
        <f t="shared" ca="1" si="1"/>
        <v>1</v>
      </c>
      <c r="AF6" s="51">
        <f t="shared" ca="1" si="1"/>
        <v>1</v>
      </c>
      <c r="AG6" s="51">
        <f t="shared" ca="1" si="1"/>
        <v>1</v>
      </c>
      <c r="AH6" s="51">
        <f t="shared" ca="1" si="1"/>
        <v>1</v>
      </c>
      <c r="AI6" s="51">
        <f t="shared" ca="1" si="1"/>
        <v>1</v>
      </c>
      <c r="AJ6" s="51">
        <f t="shared" ca="1" si="1"/>
        <v>1</v>
      </c>
      <c r="AK6" s="85">
        <f t="shared" ca="1" si="3"/>
        <v>3.3333333333333333E-2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51">
        <f t="shared" ca="1" si="2"/>
        <v>1</v>
      </c>
      <c r="H7" s="51">
        <f t="shared" ca="1" si="1"/>
        <v>1</v>
      </c>
      <c r="I7" s="51">
        <f t="shared" ca="1" si="1"/>
        <v>1</v>
      </c>
      <c r="J7" s="51">
        <f t="shared" ca="1" si="1"/>
        <v>1</v>
      </c>
      <c r="K7" s="51">
        <f t="shared" ca="1" si="1"/>
        <v>1</v>
      </c>
      <c r="L7" s="51">
        <f t="shared" ca="1" si="1"/>
        <v>1</v>
      </c>
      <c r="M7" s="51">
        <f t="shared" ca="1" si="1"/>
        <v>1</v>
      </c>
      <c r="N7" s="51">
        <f t="shared" ca="1" si="1"/>
        <v>1</v>
      </c>
      <c r="O7" s="51">
        <f t="shared" ca="1" si="1"/>
        <v>1</v>
      </c>
      <c r="P7" s="51">
        <f t="shared" ca="1" si="1"/>
        <v>1</v>
      </c>
      <c r="Q7" s="51">
        <f t="shared" ca="1" si="1"/>
        <v>1</v>
      </c>
      <c r="R7" s="51">
        <f t="shared" ca="1" si="1"/>
        <v>1</v>
      </c>
      <c r="S7" s="51">
        <f t="shared" ca="1" si="1"/>
        <v>1</v>
      </c>
      <c r="T7" s="51">
        <f t="shared" ca="1" si="1"/>
        <v>1</v>
      </c>
      <c r="U7" s="51">
        <f t="shared" ca="1" si="1"/>
        <v>1</v>
      </c>
      <c r="V7" s="51">
        <f t="shared" ca="1" si="1"/>
        <v>1</v>
      </c>
      <c r="W7" s="51">
        <f t="shared" ca="1" si="1"/>
        <v>1</v>
      </c>
      <c r="X7" s="51">
        <f t="shared" ca="1" si="1"/>
        <v>1</v>
      </c>
      <c r="Y7" s="51">
        <f t="shared" ca="1" si="1"/>
        <v>1</v>
      </c>
      <c r="Z7" s="51">
        <f t="shared" ca="1" si="1"/>
        <v>1</v>
      </c>
      <c r="AA7" s="51">
        <f t="shared" ca="1" si="1"/>
        <v>1</v>
      </c>
      <c r="AB7" s="51">
        <f t="shared" ca="1" si="1"/>
        <v>1</v>
      </c>
      <c r="AC7" s="51">
        <f t="shared" ca="1" si="1"/>
        <v>1</v>
      </c>
      <c r="AD7" s="51">
        <f t="shared" ca="1" si="1"/>
        <v>1</v>
      </c>
      <c r="AE7" s="51">
        <f t="shared" ca="1" si="1"/>
        <v>1</v>
      </c>
      <c r="AF7" s="51">
        <f t="shared" ca="1" si="1"/>
        <v>1</v>
      </c>
      <c r="AG7" s="51">
        <f t="shared" ca="1" si="1"/>
        <v>1</v>
      </c>
      <c r="AH7" s="51">
        <f t="shared" ca="1" si="1"/>
        <v>1</v>
      </c>
      <c r="AI7" s="51">
        <f t="shared" ca="1" si="1"/>
        <v>1</v>
      </c>
      <c r="AJ7" s="51">
        <f t="shared" ca="1" si="1"/>
        <v>1</v>
      </c>
      <c r="AK7" s="85">
        <f t="shared" ca="1" si="3"/>
        <v>3.3333333333333333E-2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51" t="str">
        <f t="shared" ca="1" si="2"/>
        <v/>
      </c>
      <c r="H8" s="51" t="str">
        <f t="shared" ca="1" si="1"/>
        <v/>
      </c>
      <c r="I8" s="51" t="str">
        <f t="shared" ca="1" si="1"/>
        <v/>
      </c>
      <c r="J8" s="51">
        <f t="shared" ca="1" si="1"/>
        <v>1</v>
      </c>
      <c r="K8" s="51">
        <f t="shared" ca="1" si="1"/>
        <v>1</v>
      </c>
      <c r="L8" s="51" t="str">
        <f t="shared" ca="1" si="1"/>
        <v/>
      </c>
      <c r="M8" s="51" t="str">
        <f t="shared" ca="1" si="1"/>
        <v/>
      </c>
      <c r="N8" s="51" t="str">
        <f t="shared" ca="1" si="1"/>
        <v/>
      </c>
      <c r="O8" s="51" t="str">
        <f t="shared" ca="1" si="1"/>
        <v/>
      </c>
      <c r="P8" s="51" t="str">
        <f t="shared" ca="1" si="1"/>
        <v/>
      </c>
      <c r="Q8" s="51" t="str">
        <f t="shared" ca="1" si="1"/>
        <v/>
      </c>
      <c r="R8" s="51" t="str">
        <f t="shared" ca="1" si="1"/>
        <v/>
      </c>
      <c r="S8" s="51" t="str">
        <f t="shared" ca="1" si="1"/>
        <v/>
      </c>
      <c r="T8" s="51" t="str">
        <f t="shared" ca="1" si="1"/>
        <v/>
      </c>
      <c r="U8" s="51" t="str">
        <f t="shared" ca="1" si="1"/>
        <v/>
      </c>
      <c r="V8" s="51" t="str">
        <f t="shared" ca="1" si="1"/>
        <v/>
      </c>
      <c r="W8" s="51" t="str">
        <f t="shared" ca="1" si="1"/>
        <v/>
      </c>
      <c r="X8" s="51" t="str">
        <f t="shared" ca="1" si="1"/>
        <v/>
      </c>
      <c r="Y8" s="51" t="str">
        <f t="shared" ca="1" si="1"/>
        <v/>
      </c>
      <c r="Z8" s="51" t="str">
        <f t="shared" ca="1" si="1"/>
        <v/>
      </c>
      <c r="AA8" s="51" t="str">
        <f t="shared" ca="1" si="1"/>
        <v/>
      </c>
      <c r="AB8" s="51" t="str">
        <f t="shared" ca="1" si="1"/>
        <v/>
      </c>
      <c r="AC8" s="51" t="str">
        <f t="shared" ca="1" si="1"/>
        <v/>
      </c>
      <c r="AD8" s="51" t="str">
        <f t="shared" ca="1" si="1"/>
        <v/>
      </c>
      <c r="AE8" s="51" t="str">
        <f t="shared" ca="1" si="1"/>
        <v/>
      </c>
      <c r="AF8" s="51" t="str">
        <f t="shared" ca="1" si="1"/>
        <v/>
      </c>
      <c r="AG8" s="51" t="str">
        <f t="shared" ca="1" si="1"/>
        <v/>
      </c>
      <c r="AH8" s="51" t="str">
        <f t="shared" ca="1" si="1"/>
        <v/>
      </c>
      <c r="AI8" s="51" t="str">
        <f t="shared" ca="1" si="1"/>
        <v/>
      </c>
      <c r="AJ8" s="51" t="str">
        <f t="shared" ca="1" si="1"/>
        <v/>
      </c>
      <c r="AK8" s="85">
        <f t="shared" ca="1" si="3"/>
        <v>0.5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51">
        <f t="shared" ca="1" si="2"/>
        <v>1</v>
      </c>
      <c r="H9" s="51">
        <f t="shared" ca="1" si="1"/>
        <v>1</v>
      </c>
      <c r="I9" s="51">
        <f t="shared" ca="1" si="1"/>
        <v>1</v>
      </c>
      <c r="J9" s="51">
        <f t="shared" ca="1" si="1"/>
        <v>1</v>
      </c>
      <c r="K9" s="51">
        <f t="shared" ca="1" si="1"/>
        <v>1</v>
      </c>
      <c r="L9" s="51">
        <f t="shared" ca="1" si="1"/>
        <v>1</v>
      </c>
      <c r="M9" s="51">
        <f t="shared" ca="1" si="1"/>
        <v>1</v>
      </c>
      <c r="N9" s="51">
        <f t="shared" ca="1" si="1"/>
        <v>1</v>
      </c>
      <c r="O9" s="51">
        <f t="shared" ca="1" si="1"/>
        <v>1</v>
      </c>
      <c r="P9" s="51">
        <f t="shared" ca="1" si="1"/>
        <v>1</v>
      </c>
      <c r="Q9" s="51">
        <f t="shared" ca="1" si="1"/>
        <v>1</v>
      </c>
      <c r="R9" s="51">
        <f t="shared" ca="1" si="1"/>
        <v>1</v>
      </c>
      <c r="S9" s="51">
        <f t="shared" ca="1" si="1"/>
        <v>1</v>
      </c>
      <c r="T9" s="51">
        <f t="shared" ca="1" si="1"/>
        <v>1</v>
      </c>
      <c r="U9" s="51">
        <f t="shared" ca="1" si="1"/>
        <v>1</v>
      </c>
      <c r="V9" s="51">
        <f t="shared" ca="1" si="1"/>
        <v>1</v>
      </c>
      <c r="W9" s="51">
        <f t="shared" ca="1" si="1"/>
        <v>1</v>
      </c>
      <c r="X9" s="51">
        <f t="shared" ca="1" si="1"/>
        <v>1</v>
      </c>
      <c r="Y9" s="51">
        <f t="shared" ca="1" si="1"/>
        <v>1</v>
      </c>
      <c r="Z9" s="51">
        <f t="shared" ca="1" si="1"/>
        <v>1</v>
      </c>
      <c r="AA9" s="51">
        <f t="shared" ca="1" si="1"/>
        <v>1</v>
      </c>
      <c r="AB9" s="51">
        <f t="shared" ca="1" si="1"/>
        <v>1</v>
      </c>
      <c r="AC9" s="51">
        <f t="shared" ca="1" si="1"/>
        <v>1</v>
      </c>
      <c r="AD9" s="51">
        <f t="shared" ca="1" si="1"/>
        <v>1</v>
      </c>
      <c r="AE9" s="51">
        <f t="shared" ca="1" si="1"/>
        <v>1</v>
      </c>
      <c r="AF9" s="51">
        <f t="shared" ca="1" si="1"/>
        <v>1</v>
      </c>
      <c r="AG9" s="51">
        <f t="shared" ca="1" si="1"/>
        <v>1</v>
      </c>
      <c r="AH9" s="51">
        <f t="shared" ca="1" si="1"/>
        <v>1</v>
      </c>
      <c r="AI9" s="51">
        <f t="shared" ca="1" si="1"/>
        <v>1</v>
      </c>
      <c r="AJ9" s="51">
        <f t="shared" ca="1" si="1"/>
        <v>1</v>
      </c>
      <c r="AK9" s="85">
        <f t="shared" ca="1" si="3"/>
        <v>3.3333333333333333E-2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51">
        <f t="shared" ca="1" si="2"/>
        <v>1</v>
      </c>
      <c r="H10" s="51">
        <f t="shared" ca="1" si="1"/>
        <v>1</v>
      </c>
      <c r="I10" s="51">
        <f t="shared" ca="1" si="1"/>
        <v>1</v>
      </c>
      <c r="J10" s="51">
        <f t="shared" ca="1" si="1"/>
        <v>1</v>
      </c>
      <c r="K10" s="51">
        <f t="shared" ca="1" si="1"/>
        <v>1</v>
      </c>
      <c r="L10" s="51">
        <f t="shared" ca="1" si="1"/>
        <v>1</v>
      </c>
      <c r="M10" s="51">
        <f t="shared" ca="1" si="1"/>
        <v>1</v>
      </c>
      <c r="N10" s="51">
        <f t="shared" ca="1" si="1"/>
        <v>1</v>
      </c>
      <c r="O10" s="51">
        <f t="shared" ca="1" si="1"/>
        <v>1</v>
      </c>
      <c r="P10" s="51">
        <f t="shared" ca="1" si="1"/>
        <v>1</v>
      </c>
      <c r="Q10" s="51">
        <f t="shared" ca="1" si="1"/>
        <v>1</v>
      </c>
      <c r="R10" s="51">
        <f t="shared" ca="1" si="1"/>
        <v>1</v>
      </c>
      <c r="S10" s="51">
        <f t="shared" ca="1" si="1"/>
        <v>1</v>
      </c>
      <c r="T10" s="51">
        <f t="shared" ca="1" si="1"/>
        <v>1</v>
      </c>
      <c r="U10" s="51">
        <f t="shared" ca="1" si="1"/>
        <v>1</v>
      </c>
      <c r="V10" s="51">
        <f t="shared" ca="1" si="1"/>
        <v>1</v>
      </c>
      <c r="W10" s="51">
        <f t="shared" ca="1" si="1"/>
        <v>1</v>
      </c>
      <c r="X10" s="51">
        <f t="shared" ca="1" si="1"/>
        <v>1</v>
      </c>
      <c r="Y10" s="51">
        <f t="shared" ca="1" si="1"/>
        <v>1</v>
      </c>
      <c r="Z10" s="51">
        <f t="shared" ca="1" si="1"/>
        <v>1</v>
      </c>
      <c r="AA10" s="51">
        <f t="shared" ca="1" si="1"/>
        <v>1</v>
      </c>
      <c r="AB10" s="51">
        <f t="shared" ca="1" si="1"/>
        <v>1</v>
      </c>
      <c r="AC10" s="51">
        <f t="shared" ca="1" si="1"/>
        <v>1</v>
      </c>
      <c r="AD10" s="51">
        <f t="shared" ca="1" si="1"/>
        <v>1</v>
      </c>
      <c r="AE10" s="51">
        <f t="shared" ca="1" si="1"/>
        <v>1</v>
      </c>
      <c r="AF10" s="51">
        <f t="shared" ca="1" si="1"/>
        <v>1</v>
      </c>
      <c r="AG10" s="51">
        <f t="shared" ca="1" si="1"/>
        <v>1</v>
      </c>
      <c r="AH10" s="51">
        <f t="shared" ca="1" si="1"/>
        <v>1</v>
      </c>
      <c r="AI10" s="51">
        <f t="shared" ca="1" si="1"/>
        <v>1</v>
      </c>
      <c r="AJ10" s="51">
        <f t="shared" ca="1" si="1"/>
        <v>1</v>
      </c>
      <c r="AK10" s="85">
        <f t="shared" ca="1" si="3"/>
        <v>3.3333333333333333E-2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51">
        <f t="shared" ca="1" si="2"/>
        <v>1</v>
      </c>
      <c r="H11" s="51" t="str">
        <f t="shared" ca="1" si="1"/>
        <v/>
      </c>
      <c r="I11" s="51" t="str">
        <f t="shared" ca="1" si="1"/>
        <v/>
      </c>
      <c r="J11" s="51" t="str">
        <f t="shared" ca="1" si="1"/>
        <v/>
      </c>
      <c r="K11" s="51" t="str">
        <f t="shared" ca="1" si="1"/>
        <v/>
      </c>
      <c r="L11" s="51">
        <f t="shared" ca="1" si="1"/>
        <v>1</v>
      </c>
      <c r="M11" s="51" t="str">
        <f t="shared" ca="1" si="1"/>
        <v/>
      </c>
      <c r="N11" s="51" t="str">
        <f t="shared" ca="1" si="1"/>
        <v/>
      </c>
      <c r="O11" s="51" t="str">
        <f t="shared" ca="1" si="1"/>
        <v/>
      </c>
      <c r="P11" s="51" t="str">
        <f t="shared" ca="1" si="1"/>
        <v/>
      </c>
      <c r="Q11" s="51" t="str">
        <f t="shared" ca="1" si="1"/>
        <v/>
      </c>
      <c r="R11" s="51">
        <f t="shared" ca="1" si="1"/>
        <v>1</v>
      </c>
      <c r="S11" s="51" t="str">
        <f t="shared" ca="1" si="1"/>
        <v/>
      </c>
      <c r="T11" s="51" t="str">
        <f t="shared" ca="1" si="1"/>
        <v/>
      </c>
      <c r="U11" s="51" t="str">
        <f t="shared" ca="1" si="1"/>
        <v/>
      </c>
      <c r="V11" s="51" t="str">
        <f t="shared" ca="1" si="1"/>
        <v/>
      </c>
      <c r="W11" s="51" t="str">
        <f t="shared" ca="1" si="1"/>
        <v/>
      </c>
      <c r="X11" s="51" t="str">
        <f t="shared" ca="1" si="1"/>
        <v/>
      </c>
      <c r="Y11" s="51" t="str">
        <f t="shared" ca="1" si="1"/>
        <v/>
      </c>
      <c r="Z11" s="51" t="str">
        <f t="shared" ca="1" si="1"/>
        <v/>
      </c>
      <c r="AA11" s="51" t="str">
        <f t="shared" ca="1" si="1"/>
        <v/>
      </c>
      <c r="AB11" s="51" t="str">
        <f t="shared" ca="1" si="1"/>
        <v/>
      </c>
      <c r="AC11" s="51" t="str">
        <f t="shared" ca="1" si="1"/>
        <v/>
      </c>
      <c r="AD11" s="51" t="str">
        <f t="shared" ca="1" si="1"/>
        <v/>
      </c>
      <c r="AE11" s="51" t="str">
        <f t="shared" ca="1" si="1"/>
        <v/>
      </c>
      <c r="AF11" s="51" t="str">
        <f t="shared" ca="1" si="1"/>
        <v/>
      </c>
      <c r="AG11" s="51">
        <f t="shared" ca="1" si="1"/>
        <v>1</v>
      </c>
      <c r="AH11" s="51" t="str">
        <f t="shared" ca="1" si="1"/>
        <v/>
      </c>
      <c r="AI11" s="51" t="str">
        <f t="shared" ca="1" si="1"/>
        <v/>
      </c>
      <c r="AJ11" s="51" t="str">
        <f t="shared" ca="1" si="1"/>
        <v/>
      </c>
      <c r="AK11" s="85">
        <f t="shared" ca="1" si="3"/>
        <v>0.25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51" t="str">
        <f t="shared" ca="1" si="2"/>
        <v/>
      </c>
      <c r="H12" s="51" t="str">
        <f t="shared" ca="1" si="1"/>
        <v/>
      </c>
      <c r="I12" s="79">
        <f t="shared" ca="1" si="1"/>
        <v>1</v>
      </c>
      <c r="J12" s="51" t="str">
        <f t="shared" ca="1" si="1"/>
        <v/>
      </c>
      <c r="K12" s="51" t="str">
        <f t="shared" ca="1" si="1"/>
        <v/>
      </c>
      <c r="L12" s="51" t="str">
        <f t="shared" ca="1" si="1"/>
        <v/>
      </c>
      <c r="M12" s="51" t="str">
        <f t="shared" ca="1" si="1"/>
        <v/>
      </c>
      <c r="N12" s="51" t="str">
        <f t="shared" ca="1" si="1"/>
        <v/>
      </c>
      <c r="O12" s="51" t="str">
        <f t="shared" ca="1" si="1"/>
        <v/>
      </c>
      <c r="P12" s="51" t="str">
        <f t="shared" ca="1" si="1"/>
        <v/>
      </c>
      <c r="Q12" s="51" t="str">
        <f t="shared" ca="1" si="1"/>
        <v/>
      </c>
      <c r="R12" s="51" t="str">
        <f t="shared" ca="1" si="1"/>
        <v/>
      </c>
      <c r="S12" s="51" t="str">
        <f t="shared" ca="1" si="1"/>
        <v/>
      </c>
      <c r="T12" s="51" t="str">
        <f t="shared" ca="1" si="1"/>
        <v/>
      </c>
      <c r="U12" s="51" t="str">
        <f t="shared" ca="1" si="1"/>
        <v/>
      </c>
      <c r="V12" s="51" t="str">
        <f t="shared" ca="1" si="1"/>
        <v/>
      </c>
      <c r="W12" s="51" t="str">
        <f t="shared" ca="1" si="1"/>
        <v/>
      </c>
      <c r="X12" s="51" t="str">
        <f t="shared" ca="1" si="1"/>
        <v/>
      </c>
      <c r="Y12" s="51" t="str">
        <f t="shared" ca="1" si="1"/>
        <v/>
      </c>
      <c r="Z12" s="51" t="str">
        <f t="shared" ca="1" si="1"/>
        <v/>
      </c>
      <c r="AA12" s="51" t="str">
        <f t="shared" ca="1" si="1"/>
        <v/>
      </c>
      <c r="AB12" s="51" t="str">
        <f t="shared" ca="1" si="1"/>
        <v/>
      </c>
      <c r="AC12" s="51" t="str">
        <f t="shared" ca="1" si="1"/>
        <v/>
      </c>
      <c r="AD12" s="51" t="str">
        <f t="shared" ca="1" si="1"/>
        <v/>
      </c>
      <c r="AE12" s="51" t="str">
        <f t="shared" ref="AE12:AJ12" ca="1" si="4">IF(MAX(INDIRECT("'"&amp;$AO$4&amp;"'!Z19S"&amp;(ROW()-3)*3&amp;":Z28S"&amp;(ROW()-3)*3+2,FALSE))=INDIRECT("'"&amp;$AO$4&amp;"'!Z"&amp;ROUNDDOWN((COLUMN()-7)/3,0)+19&amp;"S"&amp;(ROW()-3)*3+MOD(COLUMN()-1,3),FALSE),1,"")</f>
        <v/>
      </c>
      <c r="AF12" s="51" t="str">
        <f t="shared" ca="1" si="4"/>
        <v/>
      </c>
      <c r="AG12" s="51" t="str">
        <f t="shared" ca="1" si="4"/>
        <v/>
      </c>
      <c r="AH12" s="51" t="str">
        <f t="shared" ca="1" si="4"/>
        <v/>
      </c>
      <c r="AI12" s="51" t="str">
        <f t="shared" ca="1" si="4"/>
        <v/>
      </c>
      <c r="AJ12" s="51" t="str">
        <f t="shared" ca="1" si="4"/>
        <v/>
      </c>
      <c r="AK12" s="85">
        <f t="shared" ca="1" si="3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51">
        <f t="shared" ca="1" si="2"/>
        <v>1</v>
      </c>
      <c r="H13" s="51" t="str">
        <f t="shared" ca="1" si="2"/>
        <v/>
      </c>
      <c r="I13" s="51" t="str">
        <f t="shared" ca="1" si="2"/>
        <v/>
      </c>
      <c r="J13" s="51">
        <f t="shared" ca="1" si="2"/>
        <v>1</v>
      </c>
      <c r="K13" s="51" t="str">
        <f t="shared" ca="1" si="2"/>
        <v/>
      </c>
      <c r="L13" s="51" t="str">
        <f t="shared" ca="1" si="2"/>
        <v/>
      </c>
      <c r="M13" s="51" t="str">
        <f t="shared" ca="1" si="2"/>
        <v/>
      </c>
      <c r="N13" s="51" t="str">
        <f t="shared" ca="1" si="2"/>
        <v/>
      </c>
      <c r="O13" s="51" t="str">
        <f t="shared" ca="1" si="2"/>
        <v/>
      </c>
      <c r="P13" s="51" t="str">
        <f t="shared" ca="1" si="2"/>
        <v/>
      </c>
      <c r="Q13" s="51" t="str">
        <f t="shared" ca="1" si="2"/>
        <v/>
      </c>
      <c r="R13" s="51" t="str">
        <f t="shared" ca="1" si="2"/>
        <v/>
      </c>
      <c r="S13" s="51" t="str">
        <f t="shared" ca="1" si="2"/>
        <v/>
      </c>
      <c r="T13" s="51" t="str">
        <f t="shared" ca="1" si="2"/>
        <v/>
      </c>
      <c r="U13" s="51" t="str">
        <f t="shared" ca="1" si="2"/>
        <v/>
      </c>
      <c r="V13" s="51" t="str">
        <f t="shared" ca="1" si="2"/>
        <v/>
      </c>
      <c r="W13" s="51" t="str">
        <f t="shared" ref="W13:AJ13" ca="1" si="5">IF(MAX(INDIRECT("'"&amp;$AO$4&amp;"'!Z19S"&amp;(ROW()-3)*3&amp;":Z28S"&amp;(ROW()-3)*3+2,FALSE))=INDIRECT("'"&amp;$AO$4&amp;"'!Z"&amp;ROUNDDOWN((COLUMN()-7)/3,0)+19&amp;"S"&amp;(ROW()-3)*3+MOD(COLUMN()-1,3),FALSE),1,"")</f>
        <v/>
      </c>
      <c r="X13" s="51" t="str">
        <f t="shared" ca="1" si="5"/>
        <v/>
      </c>
      <c r="Y13" s="51" t="str">
        <f t="shared" ca="1" si="5"/>
        <v/>
      </c>
      <c r="Z13" s="51" t="str">
        <f t="shared" ca="1" si="5"/>
        <v/>
      </c>
      <c r="AA13" s="51" t="str">
        <f t="shared" ca="1" si="5"/>
        <v/>
      </c>
      <c r="AB13" s="51" t="str">
        <f t="shared" ca="1" si="5"/>
        <v/>
      </c>
      <c r="AC13" s="51" t="str">
        <f t="shared" ca="1" si="5"/>
        <v/>
      </c>
      <c r="AD13" s="51" t="str">
        <f t="shared" ca="1" si="5"/>
        <v/>
      </c>
      <c r="AE13" s="51" t="str">
        <f t="shared" ca="1" si="5"/>
        <v/>
      </c>
      <c r="AF13" s="51" t="str">
        <f t="shared" ca="1" si="5"/>
        <v/>
      </c>
      <c r="AG13" s="51" t="str">
        <f t="shared" ca="1" si="5"/>
        <v/>
      </c>
      <c r="AH13" s="51" t="str">
        <f t="shared" ca="1" si="5"/>
        <v/>
      </c>
      <c r="AI13" s="51" t="str">
        <f t="shared" ca="1" si="5"/>
        <v/>
      </c>
      <c r="AJ13" s="51" t="str">
        <f t="shared" ca="1" si="5"/>
        <v/>
      </c>
      <c r="AK13" s="85">
        <f t="shared" ca="1" si="3"/>
        <v>0.5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51" t="str">
        <f ca="1">IF(MAX(INDIRECT("'"&amp;$AO$4&amp;" (2)'!Z19S"&amp;(ROW()-13)*3&amp;":Z28S"&amp;(ROW()-13)*3+2,FALSE))=INDIRECT("'"&amp;$AO$4&amp;" (2)'!Z"&amp;ROUNDDOWN((COLUMN()-7)/3,0)+19&amp;"S"&amp;(ROW()-13)*3+MOD(COLUMN()-1,3),FALSE),1,"")</f>
        <v/>
      </c>
      <c r="H14" s="51" t="str">
        <f t="shared" ref="H14:AJ22" ca="1" si="6">IF(MAX(INDIRECT("'"&amp;$AO$4&amp;" (2)'!Z19S"&amp;(ROW()-13)*3&amp;":Z28S"&amp;(ROW()-13)*3+2,FALSE))=INDIRECT("'"&amp;$AO$4&amp;" (2)'!Z"&amp;ROUNDDOWN((COLUMN()-7)/3,0)+19&amp;"S"&amp;(ROW()-13)*3+MOD(COLUMN()-1,3),FALSE),1,"")</f>
        <v/>
      </c>
      <c r="I14" s="51" t="str">
        <f t="shared" ca="1" si="6"/>
        <v/>
      </c>
      <c r="J14" s="79">
        <f t="shared" ca="1" si="6"/>
        <v>1</v>
      </c>
      <c r="K14" s="51" t="str">
        <f t="shared" ca="1" si="6"/>
        <v/>
      </c>
      <c r="L14" s="51" t="str">
        <f t="shared" ca="1" si="6"/>
        <v/>
      </c>
      <c r="M14" s="51" t="str">
        <f t="shared" ca="1" si="6"/>
        <v/>
      </c>
      <c r="N14" s="51" t="str">
        <f t="shared" ca="1" si="6"/>
        <v/>
      </c>
      <c r="O14" s="51" t="str">
        <f t="shared" ca="1" si="6"/>
        <v/>
      </c>
      <c r="P14" s="51" t="str">
        <f t="shared" ca="1" si="6"/>
        <v/>
      </c>
      <c r="Q14" s="51" t="str">
        <f t="shared" ca="1" si="6"/>
        <v/>
      </c>
      <c r="R14" s="51" t="str">
        <f t="shared" ca="1" si="6"/>
        <v/>
      </c>
      <c r="S14" s="51" t="str">
        <f t="shared" ca="1" si="6"/>
        <v/>
      </c>
      <c r="T14" s="51" t="str">
        <f t="shared" ca="1" si="6"/>
        <v/>
      </c>
      <c r="U14" s="51" t="str">
        <f t="shared" ca="1" si="6"/>
        <v/>
      </c>
      <c r="V14" s="51" t="str">
        <f t="shared" ca="1" si="6"/>
        <v/>
      </c>
      <c r="W14" s="51" t="str">
        <f t="shared" ca="1" si="6"/>
        <v/>
      </c>
      <c r="X14" s="51" t="str">
        <f t="shared" ca="1" si="6"/>
        <v/>
      </c>
      <c r="Y14" s="51" t="str">
        <f t="shared" ca="1" si="6"/>
        <v/>
      </c>
      <c r="Z14" s="51" t="str">
        <f t="shared" ca="1" si="6"/>
        <v/>
      </c>
      <c r="AA14" s="51" t="str">
        <f t="shared" ca="1" si="6"/>
        <v/>
      </c>
      <c r="AB14" s="51" t="str">
        <f t="shared" ca="1" si="6"/>
        <v/>
      </c>
      <c r="AC14" s="51" t="str">
        <f t="shared" ca="1" si="6"/>
        <v/>
      </c>
      <c r="AD14" s="51" t="str">
        <f t="shared" ca="1" si="6"/>
        <v/>
      </c>
      <c r="AE14" s="51" t="str">
        <f t="shared" ca="1" si="6"/>
        <v/>
      </c>
      <c r="AF14" s="51" t="str">
        <f t="shared" ca="1" si="6"/>
        <v/>
      </c>
      <c r="AG14" s="51" t="str">
        <f t="shared" ca="1" si="6"/>
        <v/>
      </c>
      <c r="AH14" s="51" t="str">
        <f t="shared" ca="1" si="6"/>
        <v/>
      </c>
      <c r="AI14" s="51" t="str">
        <f t="shared" ca="1" si="6"/>
        <v/>
      </c>
      <c r="AJ14" s="51" t="str">
        <f t="shared" ca="1" si="6"/>
        <v/>
      </c>
      <c r="AK14" s="85">
        <f t="shared" ca="1" si="3"/>
        <v>1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51" t="str">
        <f t="shared" ref="G15:V23" ca="1" si="7">IF(MAX(INDIRECT("'"&amp;$AO$4&amp;" (2)'!Z19S"&amp;(ROW()-13)*3&amp;":Z28S"&amp;(ROW()-13)*3+2,FALSE))=INDIRECT("'"&amp;$AO$4&amp;" (2)'!Z"&amp;ROUNDDOWN((COLUMN()-7)/3,0)+19&amp;"S"&amp;(ROW()-13)*3+MOD(COLUMN()-1,3),FALSE),1,"")</f>
        <v/>
      </c>
      <c r="H15" s="51" t="str">
        <f t="shared" ca="1" si="6"/>
        <v/>
      </c>
      <c r="I15" s="79">
        <f t="shared" ca="1" si="6"/>
        <v>1</v>
      </c>
      <c r="J15" s="51" t="str">
        <f t="shared" ca="1" si="6"/>
        <v/>
      </c>
      <c r="K15" s="51" t="str">
        <f t="shared" ca="1" si="6"/>
        <v/>
      </c>
      <c r="L15" s="51" t="str">
        <f t="shared" ca="1" si="6"/>
        <v/>
      </c>
      <c r="M15" s="51" t="str">
        <f t="shared" ca="1" si="6"/>
        <v/>
      </c>
      <c r="N15" s="51" t="str">
        <f t="shared" ca="1" si="6"/>
        <v/>
      </c>
      <c r="O15" s="51" t="str">
        <f t="shared" ca="1" si="6"/>
        <v/>
      </c>
      <c r="P15" s="51" t="str">
        <f t="shared" ca="1" si="6"/>
        <v/>
      </c>
      <c r="Q15" s="51" t="str">
        <f t="shared" ca="1" si="6"/>
        <v/>
      </c>
      <c r="R15" s="51" t="str">
        <f t="shared" ca="1" si="6"/>
        <v/>
      </c>
      <c r="S15" s="51" t="str">
        <f t="shared" ca="1" si="6"/>
        <v/>
      </c>
      <c r="T15" s="51" t="str">
        <f t="shared" ca="1" si="6"/>
        <v/>
      </c>
      <c r="U15" s="51" t="str">
        <f t="shared" ca="1" si="6"/>
        <v/>
      </c>
      <c r="V15" s="51" t="str">
        <f t="shared" ca="1" si="6"/>
        <v/>
      </c>
      <c r="W15" s="51" t="str">
        <f t="shared" ca="1" si="6"/>
        <v/>
      </c>
      <c r="X15" s="51" t="str">
        <f t="shared" ca="1" si="6"/>
        <v/>
      </c>
      <c r="Y15" s="51" t="str">
        <f t="shared" ca="1" si="6"/>
        <v/>
      </c>
      <c r="Z15" s="51" t="str">
        <f t="shared" ca="1" si="6"/>
        <v/>
      </c>
      <c r="AA15" s="51" t="str">
        <f t="shared" ca="1" si="6"/>
        <v/>
      </c>
      <c r="AB15" s="51" t="str">
        <f t="shared" ca="1" si="6"/>
        <v/>
      </c>
      <c r="AC15" s="51" t="str">
        <f t="shared" ca="1" si="6"/>
        <v/>
      </c>
      <c r="AD15" s="51" t="str">
        <f t="shared" ca="1" si="6"/>
        <v/>
      </c>
      <c r="AE15" s="51" t="str">
        <f t="shared" ca="1" si="6"/>
        <v/>
      </c>
      <c r="AF15" s="51" t="str">
        <f t="shared" ca="1" si="6"/>
        <v/>
      </c>
      <c r="AG15" s="51" t="str">
        <f t="shared" ca="1" si="6"/>
        <v/>
      </c>
      <c r="AH15" s="51" t="str">
        <f t="shared" ca="1" si="6"/>
        <v/>
      </c>
      <c r="AI15" s="51" t="str">
        <f t="shared" ca="1" si="6"/>
        <v/>
      </c>
      <c r="AJ15" s="51" t="str">
        <f t="shared" ca="1" si="6"/>
        <v/>
      </c>
      <c r="AK15" s="85">
        <f t="shared" ca="1" si="3"/>
        <v>1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51" t="str">
        <f t="shared" ca="1" si="7"/>
        <v/>
      </c>
      <c r="H16" s="51" t="str">
        <f t="shared" ca="1" si="6"/>
        <v/>
      </c>
      <c r="I16" s="79">
        <f t="shared" ca="1" si="6"/>
        <v>1</v>
      </c>
      <c r="J16" s="51" t="str">
        <f t="shared" ca="1" si="6"/>
        <v/>
      </c>
      <c r="K16" s="51" t="str">
        <f t="shared" ca="1" si="6"/>
        <v/>
      </c>
      <c r="L16" s="51" t="str">
        <f t="shared" ca="1" si="6"/>
        <v/>
      </c>
      <c r="M16" s="51" t="str">
        <f t="shared" ca="1" si="6"/>
        <v/>
      </c>
      <c r="N16" s="51" t="str">
        <f t="shared" ca="1" si="6"/>
        <v/>
      </c>
      <c r="O16" s="51" t="str">
        <f t="shared" ca="1" si="6"/>
        <v/>
      </c>
      <c r="P16" s="51" t="str">
        <f t="shared" ca="1" si="6"/>
        <v/>
      </c>
      <c r="Q16" s="51" t="str">
        <f t="shared" ca="1" si="6"/>
        <v/>
      </c>
      <c r="R16" s="51" t="str">
        <f t="shared" ca="1" si="6"/>
        <v/>
      </c>
      <c r="S16" s="51" t="str">
        <f t="shared" ca="1" si="6"/>
        <v/>
      </c>
      <c r="T16" s="51" t="str">
        <f t="shared" ca="1" si="6"/>
        <v/>
      </c>
      <c r="U16" s="51" t="str">
        <f t="shared" ca="1" si="6"/>
        <v/>
      </c>
      <c r="V16" s="51" t="str">
        <f t="shared" ca="1" si="6"/>
        <v/>
      </c>
      <c r="W16" s="51" t="str">
        <f t="shared" ca="1" si="6"/>
        <v/>
      </c>
      <c r="X16" s="51" t="str">
        <f t="shared" ca="1" si="6"/>
        <v/>
      </c>
      <c r="Y16" s="51" t="str">
        <f t="shared" ca="1" si="6"/>
        <v/>
      </c>
      <c r="Z16" s="51" t="str">
        <f t="shared" ca="1" si="6"/>
        <v/>
      </c>
      <c r="AA16" s="51" t="str">
        <f t="shared" ca="1" si="6"/>
        <v/>
      </c>
      <c r="AB16" s="51" t="str">
        <f t="shared" ca="1" si="6"/>
        <v/>
      </c>
      <c r="AC16" s="51" t="str">
        <f t="shared" ca="1" si="6"/>
        <v/>
      </c>
      <c r="AD16" s="51" t="str">
        <f t="shared" ca="1" si="6"/>
        <v/>
      </c>
      <c r="AE16" s="51" t="str">
        <f t="shared" ca="1" si="6"/>
        <v/>
      </c>
      <c r="AF16" s="51" t="str">
        <f t="shared" ca="1" si="6"/>
        <v/>
      </c>
      <c r="AG16" s="51" t="str">
        <f t="shared" ca="1" si="6"/>
        <v/>
      </c>
      <c r="AH16" s="51" t="str">
        <f t="shared" ca="1" si="6"/>
        <v/>
      </c>
      <c r="AI16" s="51" t="str">
        <f t="shared" ca="1" si="6"/>
        <v/>
      </c>
      <c r="AJ16" s="51" t="str">
        <f t="shared" ca="1" si="6"/>
        <v/>
      </c>
      <c r="AK16" s="85">
        <f t="shared" ca="1" si="3"/>
        <v>1</v>
      </c>
    </row>
    <row r="17" spans="1:37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51" t="str">
        <f t="shared" ca="1" si="7"/>
        <v/>
      </c>
      <c r="H17" s="51" t="str">
        <f t="shared" ca="1" si="6"/>
        <v/>
      </c>
      <c r="I17" s="51" t="str">
        <f t="shared" ca="1" si="6"/>
        <v/>
      </c>
      <c r="J17" s="51" t="str">
        <f t="shared" ca="1" si="6"/>
        <v/>
      </c>
      <c r="K17" s="51" t="str">
        <f t="shared" ca="1" si="6"/>
        <v/>
      </c>
      <c r="L17" s="51" t="str">
        <f t="shared" ca="1" si="6"/>
        <v/>
      </c>
      <c r="M17" s="51" t="str">
        <f t="shared" ca="1" si="6"/>
        <v/>
      </c>
      <c r="N17" s="51" t="str">
        <f t="shared" ca="1" si="6"/>
        <v/>
      </c>
      <c r="O17" s="51" t="str">
        <f t="shared" ca="1" si="6"/>
        <v/>
      </c>
      <c r="P17" s="51" t="str">
        <f t="shared" ca="1" si="6"/>
        <v/>
      </c>
      <c r="Q17" s="51" t="str">
        <f t="shared" ca="1" si="6"/>
        <v/>
      </c>
      <c r="R17" s="51" t="str">
        <f t="shared" ca="1" si="6"/>
        <v/>
      </c>
      <c r="S17" s="51" t="str">
        <f t="shared" ca="1" si="6"/>
        <v/>
      </c>
      <c r="T17" s="51" t="str">
        <f t="shared" ca="1" si="6"/>
        <v/>
      </c>
      <c r="U17" s="51" t="str">
        <f t="shared" ca="1" si="6"/>
        <v/>
      </c>
      <c r="V17" s="51" t="str">
        <f t="shared" ca="1" si="6"/>
        <v/>
      </c>
      <c r="W17" s="51" t="str">
        <f t="shared" ca="1" si="6"/>
        <v/>
      </c>
      <c r="X17" s="51" t="str">
        <f t="shared" ca="1" si="6"/>
        <v/>
      </c>
      <c r="Y17" s="51">
        <f t="shared" ca="1" si="6"/>
        <v>1</v>
      </c>
      <c r="Z17" s="51">
        <f t="shared" ca="1" si="6"/>
        <v>1</v>
      </c>
      <c r="AA17" s="51" t="str">
        <f t="shared" ca="1" si="6"/>
        <v/>
      </c>
      <c r="AB17" s="51">
        <f t="shared" ca="1" si="6"/>
        <v>1</v>
      </c>
      <c r="AC17" s="51">
        <f t="shared" ca="1" si="6"/>
        <v>1</v>
      </c>
      <c r="AD17" s="51" t="str">
        <f t="shared" ca="1" si="6"/>
        <v/>
      </c>
      <c r="AE17" s="51">
        <f t="shared" ca="1" si="6"/>
        <v>1</v>
      </c>
      <c r="AF17" s="51">
        <f t="shared" ca="1" si="6"/>
        <v>1</v>
      </c>
      <c r="AG17" s="51" t="str">
        <f t="shared" ca="1" si="6"/>
        <v/>
      </c>
      <c r="AH17" s="51">
        <f t="shared" ca="1" si="6"/>
        <v>1</v>
      </c>
      <c r="AI17" s="51">
        <f t="shared" ca="1" si="6"/>
        <v>1</v>
      </c>
      <c r="AJ17" s="51" t="str">
        <f t="shared" ca="1" si="6"/>
        <v/>
      </c>
      <c r="AK17" s="85">
        <f t="shared" ca="1" si="3"/>
        <v>0.125</v>
      </c>
    </row>
    <row r="18" spans="1:37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51" t="str">
        <f t="shared" ca="1" si="7"/>
        <v/>
      </c>
      <c r="H18" s="51" t="str">
        <f t="shared" ca="1" si="6"/>
        <v/>
      </c>
      <c r="I18" s="51" t="str">
        <f t="shared" ca="1" si="6"/>
        <v/>
      </c>
      <c r="J18" s="51" t="str">
        <f t="shared" ca="1" si="6"/>
        <v/>
      </c>
      <c r="K18" s="51" t="str">
        <f t="shared" ca="1" si="6"/>
        <v/>
      </c>
      <c r="L18" s="51" t="str">
        <f t="shared" ca="1" si="6"/>
        <v/>
      </c>
      <c r="M18" s="51" t="str">
        <f t="shared" ca="1" si="6"/>
        <v/>
      </c>
      <c r="N18" s="51" t="str">
        <f t="shared" ca="1" si="6"/>
        <v/>
      </c>
      <c r="O18" s="51" t="str">
        <f t="shared" ca="1" si="6"/>
        <v/>
      </c>
      <c r="P18" s="51" t="str">
        <f t="shared" ca="1" si="6"/>
        <v/>
      </c>
      <c r="Q18" s="51" t="str">
        <f t="shared" ca="1" si="6"/>
        <v/>
      </c>
      <c r="R18" s="51" t="str">
        <f t="shared" ca="1" si="6"/>
        <v/>
      </c>
      <c r="S18" s="51" t="str">
        <f t="shared" ca="1" si="6"/>
        <v/>
      </c>
      <c r="T18" s="51" t="str">
        <f t="shared" ca="1" si="6"/>
        <v/>
      </c>
      <c r="U18" s="51" t="str">
        <f t="shared" ca="1" si="6"/>
        <v/>
      </c>
      <c r="V18" s="51" t="str">
        <f t="shared" ca="1" si="6"/>
        <v/>
      </c>
      <c r="W18" s="51" t="str">
        <f t="shared" ca="1" si="6"/>
        <v/>
      </c>
      <c r="X18" s="51" t="str">
        <f t="shared" ca="1" si="6"/>
        <v/>
      </c>
      <c r="Y18" s="51" t="str">
        <f t="shared" ca="1" si="6"/>
        <v/>
      </c>
      <c r="Z18" s="79">
        <f t="shared" ca="1" si="6"/>
        <v>1</v>
      </c>
      <c r="AA18" s="51" t="str">
        <f t="shared" ca="1" si="6"/>
        <v/>
      </c>
      <c r="AB18" s="51" t="str">
        <f t="shared" ca="1" si="6"/>
        <v/>
      </c>
      <c r="AC18" s="51" t="str">
        <f t="shared" ca="1" si="6"/>
        <v/>
      </c>
      <c r="AD18" s="51" t="str">
        <f t="shared" ca="1" si="6"/>
        <v/>
      </c>
      <c r="AE18" s="51" t="str">
        <f t="shared" ca="1" si="6"/>
        <v/>
      </c>
      <c r="AF18" s="51" t="str">
        <f t="shared" ca="1" si="6"/>
        <v/>
      </c>
      <c r="AG18" s="51" t="str">
        <f t="shared" ca="1" si="6"/>
        <v/>
      </c>
      <c r="AH18" s="51" t="str">
        <f t="shared" ca="1" si="6"/>
        <v/>
      </c>
      <c r="AI18" s="51" t="str">
        <f t="shared" ca="1" si="6"/>
        <v/>
      </c>
      <c r="AJ18" s="51" t="str">
        <f t="shared" ca="1" si="6"/>
        <v/>
      </c>
      <c r="AK18" s="85">
        <f t="shared" ca="1" si="3"/>
        <v>1</v>
      </c>
    </row>
    <row r="19" spans="1:37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51" t="str">
        <f t="shared" ca="1" si="7"/>
        <v/>
      </c>
      <c r="H19" s="51" t="str">
        <f t="shared" ca="1" si="6"/>
        <v/>
      </c>
      <c r="I19" s="51" t="str">
        <f t="shared" ca="1" si="6"/>
        <v/>
      </c>
      <c r="J19" s="51" t="str">
        <f t="shared" ca="1" si="6"/>
        <v/>
      </c>
      <c r="K19" s="79">
        <f t="shared" ca="1" si="6"/>
        <v>1</v>
      </c>
      <c r="L19" s="51" t="str">
        <f t="shared" ca="1" si="6"/>
        <v/>
      </c>
      <c r="M19" s="51" t="str">
        <f t="shared" ca="1" si="6"/>
        <v/>
      </c>
      <c r="N19" s="51" t="str">
        <f t="shared" ca="1" si="6"/>
        <v/>
      </c>
      <c r="O19" s="51" t="str">
        <f t="shared" ca="1" si="6"/>
        <v/>
      </c>
      <c r="P19" s="51" t="str">
        <f t="shared" ca="1" si="6"/>
        <v/>
      </c>
      <c r="Q19" s="51" t="str">
        <f t="shared" ca="1" si="6"/>
        <v/>
      </c>
      <c r="R19" s="51" t="str">
        <f t="shared" ca="1" si="6"/>
        <v/>
      </c>
      <c r="S19" s="51" t="str">
        <f t="shared" ca="1" si="6"/>
        <v/>
      </c>
      <c r="T19" s="51" t="str">
        <f t="shared" ca="1" si="6"/>
        <v/>
      </c>
      <c r="U19" s="51" t="str">
        <f t="shared" ca="1" si="6"/>
        <v/>
      </c>
      <c r="V19" s="51" t="str">
        <f t="shared" ca="1" si="6"/>
        <v/>
      </c>
      <c r="W19" s="51" t="str">
        <f t="shared" ca="1" si="6"/>
        <v/>
      </c>
      <c r="X19" s="51" t="str">
        <f t="shared" ca="1" si="6"/>
        <v/>
      </c>
      <c r="Y19" s="51" t="str">
        <f t="shared" ca="1" si="6"/>
        <v/>
      </c>
      <c r="Z19" s="51" t="str">
        <f t="shared" ca="1" si="6"/>
        <v/>
      </c>
      <c r="AA19" s="51" t="str">
        <f t="shared" ca="1" si="6"/>
        <v/>
      </c>
      <c r="AB19" s="51" t="str">
        <f t="shared" ca="1" si="6"/>
        <v/>
      </c>
      <c r="AC19" s="51" t="str">
        <f t="shared" ca="1" si="6"/>
        <v/>
      </c>
      <c r="AD19" s="51" t="str">
        <f t="shared" ca="1" si="6"/>
        <v/>
      </c>
      <c r="AE19" s="51" t="str">
        <f t="shared" ca="1" si="6"/>
        <v/>
      </c>
      <c r="AF19" s="51" t="str">
        <f t="shared" ca="1" si="6"/>
        <v/>
      </c>
      <c r="AG19" s="51" t="str">
        <f t="shared" ca="1" si="6"/>
        <v/>
      </c>
      <c r="AH19" s="51" t="str">
        <f t="shared" ca="1" si="6"/>
        <v/>
      </c>
      <c r="AI19" s="51" t="str">
        <f t="shared" ca="1" si="6"/>
        <v/>
      </c>
      <c r="AJ19" s="51" t="str">
        <f t="shared" ca="1" si="6"/>
        <v/>
      </c>
      <c r="AK19" s="85">
        <f t="shared" ca="1" si="3"/>
        <v>1</v>
      </c>
    </row>
    <row r="20" spans="1:37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51" t="str">
        <f t="shared" ca="1" si="7"/>
        <v/>
      </c>
      <c r="H20" s="51" t="str">
        <f t="shared" ca="1" si="6"/>
        <v/>
      </c>
      <c r="I20" s="79">
        <f t="shared" ca="1" si="6"/>
        <v>1</v>
      </c>
      <c r="J20" s="51" t="str">
        <f t="shared" ca="1" si="6"/>
        <v/>
      </c>
      <c r="K20" s="51" t="str">
        <f t="shared" ca="1" si="6"/>
        <v/>
      </c>
      <c r="L20" s="51" t="str">
        <f t="shared" ca="1" si="6"/>
        <v/>
      </c>
      <c r="M20" s="51" t="str">
        <f t="shared" ca="1" si="6"/>
        <v/>
      </c>
      <c r="N20" s="51" t="str">
        <f t="shared" ca="1" si="6"/>
        <v/>
      </c>
      <c r="O20" s="51" t="str">
        <f t="shared" ca="1" si="6"/>
        <v/>
      </c>
      <c r="P20" s="51" t="str">
        <f t="shared" ca="1" si="6"/>
        <v/>
      </c>
      <c r="Q20" s="51" t="str">
        <f t="shared" ca="1" si="6"/>
        <v/>
      </c>
      <c r="R20" s="51" t="str">
        <f t="shared" ca="1" si="6"/>
        <v/>
      </c>
      <c r="S20" s="51" t="str">
        <f t="shared" ca="1" si="6"/>
        <v/>
      </c>
      <c r="T20" s="51" t="str">
        <f t="shared" ca="1" si="6"/>
        <v/>
      </c>
      <c r="U20" s="51" t="str">
        <f t="shared" ca="1" si="6"/>
        <v/>
      </c>
      <c r="V20" s="51" t="str">
        <f t="shared" ca="1" si="6"/>
        <v/>
      </c>
      <c r="W20" s="51" t="str">
        <f t="shared" ca="1" si="6"/>
        <v/>
      </c>
      <c r="X20" s="51" t="str">
        <f t="shared" ca="1" si="6"/>
        <v/>
      </c>
      <c r="Y20" s="51" t="str">
        <f t="shared" ca="1" si="6"/>
        <v/>
      </c>
      <c r="Z20" s="51" t="str">
        <f t="shared" ca="1" si="6"/>
        <v/>
      </c>
      <c r="AA20" s="51" t="str">
        <f t="shared" ca="1" si="6"/>
        <v/>
      </c>
      <c r="AB20" s="51" t="str">
        <f t="shared" ca="1" si="6"/>
        <v/>
      </c>
      <c r="AC20" s="51" t="str">
        <f t="shared" ca="1" si="6"/>
        <v/>
      </c>
      <c r="AD20" s="51" t="str">
        <f t="shared" ca="1" si="6"/>
        <v/>
      </c>
      <c r="AE20" s="51" t="str">
        <f t="shared" ca="1" si="6"/>
        <v/>
      </c>
      <c r="AF20" s="51" t="str">
        <f t="shared" ca="1" si="6"/>
        <v/>
      </c>
      <c r="AG20" s="51" t="str">
        <f t="shared" ca="1" si="6"/>
        <v/>
      </c>
      <c r="AH20" s="51" t="str">
        <f t="shared" ca="1" si="6"/>
        <v/>
      </c>
      <c r="AI20" s="51" t="str">
        <f t="shared" ca="1" si="6"/>
        <v/>
      </c>
      <c r="AJ20" s="51" t="str">
        <f t="shared" ca="1" si="6"/>
        <v/>
      </c>
      <c r="AK20" s="85">
        <f t="shared" ca="1" si="3"/>
        <v>1</v>
      </c>
    </row>
    <row r="21" spans="1:37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51" t="str">
        <f t="shared" ca="1" si="7"/>
        <v/>
      </c>
      <c r="H21" s="51" t="str">
        <f t="shared" ca="1" si="6"/>
        <v/>
      </c>
      <c r="I21" s="79">
        <f t="shared" ca="1" si="6"/>
        <v>1</v>
      </c>
      <c r="J21" s="51" t="str">
        <f t="shared" ca="1" si="6"/>
        <v/>
      </c>
      <c r="K21" s="51" t="str">
        <f t="shared" ca="1" si="6"/>
        <v/>
      </c>
      <c r="L21" s="51" t="str">
        <f t="shared" ca="1" si="6"/>
        <v/>
      </c>
      <c r="M21" s="51" t="str">
        <f t="shared" ca="1" si="6"/>
        <v/>
      </c>
      <c r="N21" s="51" t="str">
        <f t="shared" ca="1" si="6"/>
        <v/>
      </c>
      <c r="O21" s="51" t="str">
        <f t="shared" ca="1" si="6"/>
        <v/>
      </c>
      <c r="P21" s="51" t="str">
        <f t="shared" ca="1" si="6"/>
        <v/>
      </c>
      <c r="Q21" s="51" t="str">
        <f t="shared" ca="1" si="6"/>
        <v/>
      </c>
      <c r="R21" s="51" t="str">
        <f t="shared" ca="1" si="6"/>
        <v/>
      </c>
      <c r="S21" s="51" t="str">
        <f t="shared" ca="1" si="6"/>
        <v/>
      </c>
      <c r="T21" s="51" t="str">
        <f t="shared" ca="1" si="6"/>
        <v/>
      </c>
      <c r="U21" s="51" t="str">
        <f t="shared" ca="1" si="6"/>
        <v/>
      </c>
      <c r="V21" s="51" t="str">
        <f t="shared" ca="1" si="6"/>
        <v/>
      </c>
      <c r="W21" s="51" t="str">
        <f t="shared" ca="1" si="6"/>
        <v/>
      </c>
      <c r="X21" s="51" t="str">
        <f t="shared" ca="1" si="6"/>
        <v/>
      </c>
      <c r="Y21" s="51" t="str">
        <f t="shared" ca="1" si="6"/>
        <v/>
      </c>
      <c r="Z21" s="51" t="str">
        <f t="shared" ca="1" si="6"/>
        <v/>
      </c>
      <c r="AA21" s="51" t="str">
        <f t="shared" ca="1" si="6"/>
        <v/>
      </c>
      <c r="AB21" s="51" t="str">
        <f t="shared" ca="1" si="6"/>
        <v/>
      </c>
      <c r="AC21" s="51" t="str">
        <f t="shared" ca="1" si="6"/>
        <v/>
      </c>
      <c r="AD21" s="51" t="str">
        <f t="shared" ca="1" si="6"/>
        <v/>
      </c>
      <c r="AE21" s="51" t="str">
        <f t="shared" ca="1" si="6"/>
        <v/>
      </c>
      <c r="AF21" s="51" t="str">
        <f t="shared" ca="1" si="6"/>
        <v/>
      </c>
      <c r="AG21" s="51" t="str">
        <f t="shared" ca="1" si="6"/>
        <v/>
      </c>
      <c r="AH21" s="51" t="str">
        <f t="shared" ca="1" si="6"/>
        <v/>
      </c>
      <c r="AI21" s="51" t="str">
        <f t="shared" ca="1" si="6"/>
        <v/>
      </c>
      <c r="AJ21" s="51" t="str">
        <f t="shared" ca="1" si="6"/>
        <v/>
      </c>
      <c r="AK21" s="85">
        <f t="shared" ca="1" si="3"/>
        <v>1</v>
      </c>
    </row>
    <row r="22" spans="1:37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51" t="str">
        <f t="shared" ca="1" si="7"/>
        <v/>
      </c>
      <c r="H22" s="51" t="str">
        <f t="shared" ca="1" si="6"/>
        <v/>
      </c>
      <c r="I22" s="79">
        <f t="shared" ca="1" si="6"/>
        <v>1</v>
      </c>
      <c r="J22" s="51" t="str">
        <f t="shared" ca="1" si="6"/>
        <v/>
      </c>
      <c r="K22" s="51" t="str">
        <f t="shared" ca="1" si="6"/>
        <v/>
      </c>
      <c r="L22" s="51" t="str">
        <f t="shared" ca="1" si="6"/>
        <v/>
      </c>
      <c r="M22" s="51" t="str">
        <f t="shared" ca="1" si="6"/>
        <v/>
      </c>
      <c r="N22" s="51" t="str">
        <f t="shared" ca="1" si="6"/>
        <v/>
      </c>
      <c r="O22" s="51" t="str">
        <f t="shared" ca="1" si="6"/>
        <v/>
      </c>
      <c r="P22" s="51" t="str">
        <f t="shared" ca="1" si="6"/>
        <v/>
      </c>
      <c r="Q22" s="51" t="str">
        <f t="shared" ca="1" si="6"/>
        <v/>
      </c>
      <c r="R22" s="51" t="str">
        <f t="shared" ca="1" si="6"/>
        <v/>
      </c>
      <c r="S22" s="51" t="str">
        <f t="shared" ca="1" si="6"/>
        <v/>
      </c>
      <c r="T22" s="51" t="str">
        <f t="shared" ca="1" si="6"/>
        <v/>
      </c>
      <c r="U22" s="51" t="str">
        <f t="shared" ca="1" si="6"/>
        <v/>
      </c>
      <c r="V22" s="51" t="str">
        <f t="shared" ca="1" si="6"/>
        <v/>
      </c>
      <c r="W22" s="51" t="str">
        <f t="shared" ca="1" si="6"/>
        <v/>
      </c>
      <c r="X22" s="51" t="str">
        <f t="shared" ca="1" si="6"/>
        <v/>
      </c>
      <c r="Y22" s="51" t="str">
        <f t="shared" ca="1" si="6"/>
        <v/>
      </c>
      <c r="Z22" s="51" t="str">
        <f t="shared" ca="1" si="6"/>
        <v/>
      </c>
      <c r="AA22" s="51" t="str">
        <f t="shared" ca="1" si="6"/>
        <v/>
      </c>
      <c r="AB22" s="51" t="str">
        <f t="shared" ca="1" si="6"/>
        <v/>
      </c>
      <c r="AC22" s="51" t="str">
        <f t="shared" ca="1" si="6"/>
        <v/>
      </c>
      <c r="AD22" s="51" t="str">
        <f t="shared" ca="1" si="6"/>
        <v/>
      </c>
      <c r="AE22" s="51" t="str">
        <f t="shared" ref="AE22:AJ22" ca="1" si="8">IF(MAX(INDIRECT("'"&amp;$AO$4&amp;" (2)'!Z19S"&amp;(ROW()-13)*3&amp;":Z28S"&amp;(ROW()-13)*3+2,FALSE))=INDIRECT("'"&amp;$AO$4&amp;" (2)'!Z"&amp;ROUNDDOWN((COLUMN()-7)/3,0)+19&amp;"S"&amp;(ROW()-13)*3+MOD(COLUMN()-1,3),FALSE),1,"")</f>
        <v/>
      </c>
      <c r="AF22" s="51" t="str">
        <f t="shared" ca="1" si="8"/>
        <v/>
      </c>
      <c r="AG22" s="51" t="str">
        <f t="shared" ca="1" si="8"/>
        <v/>
      </c>
      <c r="AH22" s="51" t="str">
        <f t="shared" ca="1" si="8"/>
        <v/>
      </c>
      <c r="AI22" s="51" t="str">
        <f t="shared" ca="1" si="8"/>
        <v/>
      </c>
      <c r="AJ22" s="51" t="str">
        <f t="shared" ca="1" si="8"/>
        <v/>
      </c>
      <c r="AK22" s="85">
        <f t="shared" ca="1" si="3"/>
        <v>1</v>
      </c>
    </row>
    <row r="23" spans="1:37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51" t="str">
        <f t="shared" ca="1" si="7"/>
        <v/>
      </c>
      <c r="H23" s="51" t="str">
        <f t="shared" ca="1" si="7"/>
        <v/>
      </c>
      <c r="I23" s="51" t="str">
        <f t="shared" ca="1" si="7"/>
        <v/>
      </c>
      <c r="J23" s="51" t="str">
        <f t="shared" ca="1" si="7"/>
        <v/>
      </c>
      <c r="K23" s="51" t="str">
        <f t="shared" ca="1" si="7"/>
        <v/>
      </c>
      <c r="L23" s="51" t="str">
        <f t="shared" ca="1" si="7"/>
        <v/>
      </c>
      <c r="M23" s="51" t="str">
        <f t="shared" ca="1" si="7"/>
        <v/>
      </c>
      <c r="N23" s="51" t="str">
        <f t="shared" ca="1" si="7"/>
        <v/>
      </c>
      <c r="O23" s="51" t="str">
        <f t="shared" ca="1" si="7"/>
        <v/>
      </c>
      <c r="P23" s="51" t="str">
        <f t="shared" ca="1" si="7"/>
        <v/>
      </c>
      <c r="Q23" s="51" t="str">
        <f t="shared" ca="1" si="7"/>
        <v/>
      </c>
      <c r="R23" s="51" t="str">
        <f t="shared" ca="1" si="7"/>
        <v/>
      </c>
      <c r="S23" s="51" t="str">
        <f t="shared" ca="1" si="7"/>
        <v/>
      </c>
      <c r="T23" s="51" t="str">
        <f t="shared" ca="1" si="7"/>
        <v/>
      </c>
      <c r="U23" s="51" t="str">
        <f t="shared" ca="1" si="7"/>
        <v/>
      </c>
      <c r="V23" s="51" t="str">
        <f t="shared" ca="1" si="7"/>
        <v/>
      </c>
      <c r="W23" s="51" t="str">
        <f t="shared" ref="W23:AJ23" ca="1" si="9">IF(MAX(INDIRECT("'"&amp;$AO$4&amp;" (2)'!Z19S"&amp;(ROW()-13)*3&amp;":Z28S"&amp;(ROW()-13)*3+2,FALSE))=INDIRECT("'"&amp;$AO$4&amp;" (2)'!Z"&amp;ROUNDDOWN((COLUMN()-7)/3,0)+19&amp;"S"&amp;(ROW()-13)*3+MOD(COLUMN()-1,3),FALSE),1,"")</f>
        <v/>
      </c>
      <c r="X23" s="51" t="str">
        <f t="shared" ca="1" si="9"/>
        <v/>
      </c>
      <c r="Y23" s="51" t="str">
        <f t="shared" ca="1" si="9"/>
        <v/>
      </c>
      <c r="Z23" s="51" t="str">
        <f t="shared" ca="1" si="9"/>
        <v/>
      </c>
      <c r="AA23" s="51" t="str">
        <f t="shared" ca="1" si="9"/>
        <v/>
      </c>
      <c r="AB23" s="51" t="str">
        <f t="shared" ca="1" si="9"/>
        <v/>
      </c>
      <c r="AC23" s="79">
        <f t="shared" ca="1" si="9"/>
        <v>1</v>
      </c>
      <c r="AD23" s="51" t="str">
        <f t="shared" ca="1" si="9"/>
        <v/>
      </c>
      <c r="AE23" s="51" t="str">
        <f t="shared" ca="1" si="9"/>
        <v/>
      </c>
      <c r="AF23" s="51" t="str">
        <f t="shared" ca="1" si="9"/>
        <v/>
      </c>
      <c r="AG23" s="51" t="str">
        <f t="shared" ca="1" si="9"/>
        <v/>
      </c>
      <c r="AH23" s="51" t="str">
        <f t="shared" ca="1" si="9"/>
        <v/>
      </c>
      <c r="AI23" s="51" t="str">
        <f t="shared" ca="1" si="9"/>
        <v/>
      </c>
      <c r="AJ23" s="51" t="str">
        <f t="shared" ca="1" si="9"/>
        <v/>
      </c>
      <c r="AK23" s="85">
        <f t="shared" ca="1" si="3"/>
        <v>1</v>
      </c>
    </row>
    <row r="24" spans="1:37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7" s="38" customFormat="1" ht="15" customHeight="1">
      <c r="A25"/>
      <c r="B25" s="133"/>
      <c r="C25" s="134"/>
      <c r="D25" s="134"/>
      <c r="E25" s="135"/>
      <c r="F25" s="44"/>
      <c r="G25" s="121">
        <v>3</v>
      </c>
      <c r="H25" s="121"/>
      <c r="I25" s="121"/>
      <c r="J25" s="121">
        <v>4</v>
      </c>
      <c r="K25" s="121"/>
      <c r="L25" s="121"/>
      <c r="M25" s="121">
        <v>5</v>
      </c>
      <c r="N25" s="121"/>
      <c r="O25" s="121"/>
      <c r="P25" s="121">
        <v>6</v>
      </c>
      <c r="Q25" s="121"/>
      <c r="R25" s="121"/>
      <c r="S25" s="121">
        <v>7</v>
      </c>
      <c r="T25" s="121"/>
      <c r="U25" s="121"/>
      <c r="V25" s="121">
        <v>8</v>
      </c>
      <c r="W25" s="121"/>
      <c r="X25" s="121"/>
      <c r="Y25" s="121">
        <v>9</v>
      </c>
      <c r="Z25" s="121"/>
      <c r="AA25" s="121"/>
      <c r="AB25" s="121">
        <v>10</v>
      </c>
      <c r="AC25" s="121"/>
      <c r="AD25" s="121"/>
      <c r="AE25" s="121">
        <v>11</v>
      </c>
      <c r="AF25" s="121"/>
      <c r="AG25" s="121"/>
      <c r="AH25" s="121">
        <v>12</v>
      </c>
      <c r="AI25" s="121"/>
      <c r="AJ25" s="121"/>
      <c r="AK25" s="81"/>
    </row>
    <row r="26" spans="1:37" s="38" customFormat="1" ht="15" customHeight="1">
      <c r="A26"/>
      <c r="B26" s="133"/>
      <c r="C26" s="134"/>
      <c r="D26" s="134"/>
      <c r="E26" s="135"/>
      <c r="F26" s="44"/>
      <c r="G26" s="75" t="s">
        <v>87</v>
      </c>
      <c r="H26" s="75" t="s">
        <v>88</v>
      </c>
      <c r="I26" s="75" t="s">
        <v>89</v>
      </c>
      <c r="J26" s="75" t="s">
        <v>87</v>
      </c>
      <c r="K26" s="75" t="s">
        <v>88</v>
      </c>
      <c r="L26" s="75" t="s">
        <v>89</v>
      </c>
      <c r="M26" s="75" t="s">
        <v>87</v>
      </c>
      <c r="N26" s="75" t="s">
        <v>88</v>
      </c>
      <c r="O26" s="75" t="s">
        <v>89</v>
      </c>
      <c r="P26" s="75" t="s">
        <v>87</v>
      </c>
      <c r="Q26" s="75" t="s">
        <v>88</v>
      </c>
      <c r="R26" s="75" t="s">
        <v>89</v>
      </c>
      <c r="S26" s="75" t="s">
        <v>87</v>
      </c>
      <c r="T26" s="75" t="s">
        <v>88</v>
      </c>
      <c r="U26" s="75" t="s">
        <v>89</v>
      </c>
      <c r="V26" s="75" t="s">
        <v>87</v>
      </c>
      <c r="W26" s="75" t="s">
        <v>88</v>
      </c>
      <c r="X26" s="75" t="s">
        <v>89</v>
      </c>
      <c r="Y26" s="75" t="s">
        <v>87</v>
      </c>
      <c r="Z26" s="75" t="s">
        <v>88</v>
      </c>
      <c r="AA26" s="75" t="s">
        <v>89</v>
      </c>
      <c r="AB26" s="75" t="s">
        <v>87</v>
      </c>
      <c r="AC26" s="75" t="s">
        <v>88</v>
      </c>
      <c r="AD26" s="75" t="s">
        <v>89</v>
      </c>
      <c r="AE26" s="75" t="s">
        <v>87</v>
      </c>
      <c r="AF26" s="75" t="s">
        <v>88</v>
      </c>
      <c r="AG26" s="75" t="s">
        <v>89</v>
      </c>
      <c r="AH26" s="75" t="s">
        <v>87</v>
      </c>
      <c r="AI26" s="75" t="s">
        <v>88</v>
      </c>
      <c r="AJ26" s="75" t="s">
        <v>89</v>
      </c>
      <c r="AK26" s="82"/>
    </row>
    <row r="27" spans="1:37" s="38" customFormat="1" ht="18.75" customHeight="1">
      <c r="A27"/>
      <c r="B27" s="127" t="s">
        <v>93</v>
      </c>
      <c r="C27" s="128"/>
      <c r="D27" s="128"/>
      <c r="E27" s="129"/>
      <c r="F27" s="44"/>
      <c r="G27" s="94">
        <f ca="1">SUM(G4:G23)</f>
        <v>8</v>
      </c>
      <c r="H27" s="94">
        <f t="shared" ref="H27:AJ27" ca="1" si="10">SUM(H4:H23)</f>
        <v>6</v>
      </c>
      <c r="I27" s="94">
        <f t="shared" ca="1" si="10"/>
        <v>12</v>
      </c>
      <c r="J27" s="94">
        <f t="shared" ca="1" si="10"/>
        <v>9</v>
      </c>
      <c r="K27" s="94">
        <f t="shared" ca="1" si="10"/>
        <v>8</v>
      </c>
      <c r="L27" s="94">
        <f t="shared" ca="1" si="10"/>
        <v>7</v>
      </c>
      <c r="M27" s="94">
        <f t="shared" ca="1" si="10"/>
        <v>6</v>
      </c>
      <c r="N27" s="94">
        <f t="shared" ca="1" si="10"/>
        <v>6</v>
      </c>
      <c r="O27" s="94">
        <f t="shared" ca="1" si="10"/>
        <v>6</v>
      </c>
      <c r="P27" s="94">
        <f t="shared" ca="1" si="10"/>
        <v>6</v>
      </c>
      <c r="Q27" s="94">
        <f t="shared" ca="1" si="10"/>
        <v>6</v>
      </c>
      <c r="R27" s="94">
        <f t="shared" ca="1" si="10"/>
        <v>7</v>
      </c>
      <c r="S27" s="94">
        <f t="shared" ca="1" si="10"/>
        <v>6</v>
      </c>
      <c r="T27" s="94">
        <f t="shared" ca="1" si="10"/>
        <v>6</v>
      </c>
      <c r="U27" s="94">
        <f t="shared" ca="1" si="10"/>
        <v>6</v>
      </c>
      <c r="V27" s="94">
        <f t="shared" ca="1" si="10"/>
        <v>6</v>
      </c>
      <c r="W27" s="94">
        <f t="shared" ca="1" si="10"/>
        <v>6</v>
      </c>
      <c r="X27" s="94">
        <f t="shared" ca="1" si="10"/>
        <v>6</v>
      </c>
      <c r="Y27" s="94">
        <f t="shared" ca="1" si="10"/>
        <v>7</v>
      </c>
      <c r="Z27" s="94">
        <f t="shared" ca="1" si="10"/>
        <v>8</v>
      </c>
      <c r="AA27" s="94">
        <f t="shared" ca="1" si="10"/>
        <v>6</v>
      </c>
      <c r="AB27" s="94">
        <f t="shared" ca="1" si="10"/>
        <v>7</v>
      </c>
      <c r="AC27" s="94">
        <f t="shared" ca="1" si="10"/>
        <v>8</v>
      </c>
      <c r="AD27" s="94">
        <f t="shared" ca="1" si="10"/>
        <v>6</v>
      </c>
      <c r="AE27" s="94">
        <f t="shared" ca="1" si="10"/>
        <v>7</v>
      </c>
      <c r="AF27" s="94">
        <f t="shared" ca="1" si="10"/>
        <v>7</v>
      </c>
      <c r="AG27" s="94">
        <f t="shared" ca="1" si="10"/>
        <v>7</v>
      </c>
      <c r="AH27" s="94">
        <f t="shared" ca="1" si="10"/>
        <v>7</v>
      </c>
      <c r="AI27" s="94">
        <f t="shared" ca="1" si="10"/>
        <v>7</v>
      </c>
      <c r="AJ27" s="94">
        <f t="shared" ca="1" si="10"/>
        <v>6</v>
      </c>
      <c r="AK27" s="95"/>
    </row>
    <row r="28" spans="1:37" s="38" customFormat="1" ht="18.75" customHeight="1">
      <c r="A28"/>
      <c r="B28" s="130"/>
      <c r="C28" s="131"/>
      <c r="D28" s="131"/>
      <c r="E28" s="132"/>
      <c r="F28" s="44"/>
      <c r="G28" s="139">
        <f ca="1">G27+H27+I27</f>
        <v>26</v>
      </c>
      <c r="H28" s="139"/>
      <c r="I28" s="139"/>
      <c r="J28" s="139">
        <f t="shared" ref="J28" ca="1" si="11">J27+K27+L27</f>
        <v>24</v>
      </c>
      <c r="K28" s="139"/>
      <c r="L28" s="139"/>
      <c r="M28" s="139">
        <f t="shared" ref="M28" ca="1" si="12">M27+N27+O27</f>
        <v>18</v>
      </c>
      <c r="N28" s="139"/>
      <c r="O28" s="139"/>
      <c r="P28" s="139">
        <f t="shared" ref="P28" ca="1" si="13">P27+Q27+R27</f>
        <v>19</v>
      </c>
      <c r="Q28" s="139"/>
      <c r="R28" s="139"/>
      <c r="S28" s="139">
        <f t="shared" ref="S28" ca="1" si="14">S27+T27+U27</f>
        <v>18</v>
      </c>
      <c r="T28" s="139"/>
      <c r="U28" s="139"/>
      <c r="V28" s="139">
        <f t="shared" ref="V28" ca="1" si="15">V27+W27+X27</f>
        <v>18</v>
      </c>
      <c r="W28" s="139"/>
      <c r="X28" s="139"/>
      <c r="Y28" s="139">
        <f t="shared" ref="Y28" ca="1" si="16">Y27+Z27+AA27</f>
        <v>21</v>
      </c>
      <c r="Z28" s="139"/>
      <c r="AA28" s="139"/>
      <c r="AB28" s="139">
        <f t="shared" ref="AB28" ca="1" si="17">AB27+AC27+AD27</f>
        <v>21</v>
      </c>
      <c r="AC28" s="139"/>
      <c r="AD28" s="139"/>
      <c r="AE28" s="139">
        <f t="shared" ref="AE28" ca="1" si="18">AE27+AF27+AG27</f>
        <v>21</v>
      </c>
      <c r="AF28" s="139"/>
      <c r="AG28" s="139"/>
      <c r="AH28" s="139">
        <f t="shared" ref="AH28" ca="1" si="19">AH27+AI27+AJ27</f>
        <v>20</v>
      </c>
      <c r="AI28" s="139"/>
      <c r="AJ28" s="139"/>
      <c r="AK28" s="95"/>
    </row>
    <row r="29" spans="1:37" ht="18.75" customHeight="1">
      <c r="B29" s="127" t="s">
        <v>94</v>
      </c>
      <c r="C29" s="128"/>
      <c r="D29" s="128"/>
      <c r="E29" s="129"/>
      <c r="F29" s="44"/>
      <c r="G29" s="94">
        <f ca="1">SUMPRODUCT(G4:G23,$AK4:$AK23)</f>
        <v>0.95</v>
      </c>
      <c r="H29" s="94">
        <f t="shared" ref="H29:AJ29" ca="1" si="20">SUMPRODUCT(H4:H23,$AK4:$AK23)</f>
        <v>0.19999999999999998</v>
      </c>
      <c r="I29" s="94">
        <f t="shared" ca="1" si="20"/>
        <v>6.2</v>
      </c>
      <c r="J29" s="94">
        <f t="shared" ca="1" si="20"/>
        <v>2.2000000000000002</v>
      </c>
      <c r="K29" s="94">
        <f t="shared" ca="1" si="20"/>
        <v>1.7</v>
      </c>
      <c r="L29" s="94">
        <f t="shared" ca="1" si="20"/>
        <v>0.44999999999999996</v>
      </c>
      <c r="M29" s="94">
        <f t="shared" ca="1" si="20"/>
        <v>0.19999999999999998</v>
      </c>
      <c r="N29" s="94">
        <f t="shared" ca="1" si="20"/>
        <v>0.19999999999999998</v>
      </c>
      <c r="O29" s="94">
        <f t="shared" ca="1" si="20"/>
        <v>0.19999999999999998</v>
      </c>
      <c r="P29" s="94">
        <f t="shared" ca="1" si="20"/>
        <v>0.19999999999999998</v>
      </c>
      <c r="Q29" s="94">
        <f t="shared" ca="1" si="20"/>
        <v>0.19999999999999998</v>
      </c>
      <c r="R29" s="94">
        <f t="shared" ca="1" si="20"/>
        <v>0.44999999999999996</v>
      </c>
      <c r="S29" s="94">
        <f t="shared" ca="1" si="20"/>
        <v>0.19999999999999998</v>
      </c>
      <c r="T29" s="94">
        <f t="shared" ca="1" si="20"/>
        <v>0.19999999999999998</v>
      </c>
      <c r="U29" s="94">
        <f t="shared" ca="1" si="20"/>
        <v>0.19999999999999998</v>
      </c>
      <c r="V29" s="94">
        <f t="shared" ca="1" si="20"/>
        <v>0.19999999999999998</v>
      </c>
      <c r="W29" s="94">
        <f t="shared" ca="1" si="20"/>
        <v>0.19999999999999998</v>
      </c>
      <c r="X29" s="94">
        <f t="shared" ca="1" si="20"/>
        <v>0.19999999999999998</v>
      </c>
      <c r="Y29" s="94">
        <f t="shared" ca="1" si="20"/>
        <v>0.32499999999999996</v>
      </c>
      <c r="Z29" s="94">
        <f t="shared" ca="1" si="20"/>
        <v>1.325</v>
      </c>
      <c r="AA29" s="94">
        <f t="shared" ca="1" si="20"/>
        <v>0.19999999999999998</v>
      </c>
      <c r="AB29" s="94">
        <f t="shared" ca="1" si="20"/>
        <v>0.32499999999999996</v>
      </c>
      <c r="AC29" s="94">
        <f t="shared" ca="1" si="20"/>
        <v>1.325</v>
      </c>
      <c r="AD29" s="94">
        <f t="shared" ca="1" si="20"/>
        <v>0.19999999999999998</v>
      </c>
      <c r="AE29" s="94">
        <f t="shared" ca="1" si="20"/>
        <v>0.32499999999999996</v>
      </c>
      <c r="AF29" s="94">
        <f t="shared" ca="1" si="20"/>
        <v>0.32499999999999996</v>
      </c>
      <c r="AG29" s="94">
        <f t="shared" ca="1" si="20"/>
        <v>0.44999999999999996</v>
      </c>
      <c r="AH29" s="94">
        <f t="shared" ca="1" si="20"/>
        <v>0.32499999999999996</v>
      </c>
      <c r="AI29" s="94">
        <f t="shared" ca="1" si="20"/>
        <v>0.32499999999999996</v>
      </c>
      <c r="AJ29" s="94">
        <f t="shared" ca="1" si="20"/>
        <v>0.19999999999999998</v>
      </c>
    </row>
    <row r="30" spans="1:37" ht="18.75" customHeight="1">
      <c r="B30" s="130"/>
      <c r="C30" s="131"/>
      <c r="D30" s="131"/>
      <c r="E30" s="132"/>
      <c r="F30" s="44"/>
      <c r="G30" s="126">
        <f ca="1">SUM(G29:I29)</f>
        <v>7.35</v>
      </c>
      <c r="H30" s="126"/>
      <c r="I30" s="126"/>
      <c r="J30" s="126">
        <f t="shared" ref="J30" ca="1" si="21">SUM(J29:L29)</f>
        <v>4.3500000000000005</v>
      </c>
      <c r="K30" s="126"/>
      <c r="L30" s="126"/>
      <c r="M30" s="126">
        <f t="shared" ref="M30" ca="1" si="22">SUM(M29:O29)</f>
        <v>0.6</v>
      </c>
      <c r="N30" s="126"/>
      <c r="O30" s="126"/>
      <c r="P30" s="126">
        <f t="shared" ref="P30" ca="1" si="23">SUM(P29:R29)</f>
        <v>0.84999999999999987</v>
      </c>
      <c r="Q30" s="126"/>
      <c r="R30" s="126"/>
      <c r="S30" s="126">
        <f t="shared" ref="S30" ca="1" si="24">SUM(S29:U29)</f>
        <v>0.6</v>
      </c>
      <c r="T30" s="126"/>
      <c r="U30" s="126"/>
      <c r="V30" s="126">
        <f t="shared" ref="V30" ca="1" si="25">SUM(V29:X29)</f>
        <v>0.6</v>
      </c>
      <c r="W30" s="126"/>
      <c r="X30" s="126"/>
      <c r="Y30" s="126">
        <f t="shared" ref="Y30" ca="1" si="26">SUM(Y29:AA29)</f>
        <v>1.8499999999999999</v>
      </c>
      <c r="Z30" s="126"/>
      <c r="AA30" s="126"/>
      <c r="AB30" s="126">
        <f t="shared" ref="AB30" ca="1" si="27">SUM(AB29:AD29)</f>
        <v>1.8499999999999999</v>
      </c>
      <c r="AC30" s="126"/>
      <c r="AD30" s="126"/>
      <c r="AE30" s="126">
        <f t="shared" ref="AE30" ca="1" si="28">SUM(AE29:AG29)</f>
        <v>1.0999999999999999</v>
      </c>
      <c r="AF30" s="126"/>
      <c r="AG30" s="126"/>
      <c r="AH30" s="126">
        <f t="shared" ref="AH30" ca="1" si="29">SUM(AH29:AJ29)</f>
        <v>0.84999999999999987</v>
      </c>
      <c r="AI30" s="126"/>
      <c r="AJ30" s="126"/>
    </row>
  </sheetData>
  <mergeCells count="51">
    <mergeCell ref="Y2:AA2"/>
    <mergeCell ref="B2:B3"/>
    <mergeCell ref="C2:C3"/>
    <mergeCell ref="D2:D3"/>
    <mergeCell ref="E2:E3"/>
    <mergeCell ref="F2:F3"/>
    <mergeCell ref="G2:I2"/>
    <mergeCell ref="AH25:AJ25"/>
    <mergeCell ref="AB2:AD2"/>
    <mergeCell ref="AE2:AG2"/>
    <mergeCell ref="AH2:AJ2"/>
    <mergeCell ref="B24:E24"/>
    <mergeCell ref="G24:AJ24"/>
    <mergeCell ref="B25:E25"/>
    <mergeCell ref="G25:I25"/>
    <mergeCell ref="J25:L25"/>
    <mergeCell ref="M25:O25"/>
    <mergeCell ref="P25:R25"/>
    <mergeCell ref="J2:L2"/>
    <mergeCell ref="M2:O2"/>
    <mergeCell ref="P2:R2"/>
    <mergeCell ref="S2:U2"/>
    <mergeCell ref="V2:X2"/>
    <mergeCell ref="S25:U25"/>
    <mergeCell ref="V25:X25"/>
    <mergeCell ref="Y25:AA25"/>
    <mergeCell ref="AB25:AD25"/>
    <mergeCell ref="AE25:AG25"/>
    <mergeCell ref="AE28:AG28"/>
    <mergeCell ref="AH28:AJ28"/>
    <mergeCell ref="B26:E26"/>
    <mergeCell ref="B27:E28"/>
    <mergeCell ref="G28:I28"/>
    <mergeCell ref="J28:L28"/>
    <mergeCell ref="M28:O28"/>
    <mergeCell ref="P28:R28"/>
    <mergeCell ref="S28:U28"/>
    <mergeCell ref="V28:X28"/>
    <mergeCell ref="Y28:AA28"/>
    <mergeCell ref="AB28:AD28"/>
    <mergeCell ref="V30:X30"/>
    <mergeCell ref="Y30:AA30"/>
    <mergeCell ref="AB30:AD30"/>
    <mergeCell ref="AE30:AG30"/>
    <mergeCell ref="AH30:AJ30"/>
    <mergeCell ref="S30:U30"/>
    <mergeCell ref="B29:E30"/>
    <mergeCell ref="G30:I30"/>
    <mergeCell ref="J30:L30"/>
    <mergeCell ref="M30:O30"/>
    <mergeCell ref="P30:R30"/>
  </mergeCells>
  <conditionalFormatting sqref="G27:AK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AK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O54"/>
  <sheetViews>
    <sheetView workbookViewId="0">
      <selection activeCell="AL27" sqref="AL27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6.42578125" customWidth="1"/>
    <col min="8" max="15" width="6.42578125" style="39" customWidth="1"/>
    <col min="16" max="36" width="6.425781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21">
        <v>3</v>
      </c>
      <c r="H2" s="121"/>
      <c r="I2" s="121"/>
      <c r="J2" s="121">
        <v>4</v>
      </c>
      <c r="K2" s="121"/>
      <c r="L2" s="121"/>
      <c r="M2" s="121">
        <v>5</v>
      </c>
      <c r="N2" s="121"/>
      <c r="O2" s="121"/>
      <c r="P2" s="121">
        <v>6</v>
      </c>
      <c r="Q2" s="121"/>
      <c r="R2" s="121"/>
      <c r="S2" s="121">
        <v>7</v>
      </c>
      <c r="T2" s="121"/>
      <c r="U2" s="121"/>
      <c r="V2" s="121">
        <v>8</v>
      </c>
      <c r="W2" s="121"/>
      <c r="X2" s="121"/>
      <c r="Y2" s="121">
        <v>9</v>
      </c>
      <c r="Z2" s="121"/>
      <c r="AA2" s="121"/>
      <c r="AB2" s="121">
        <v>10</v>
      </c>
      <c r="AC2" s="121"/>
      <c r="AD2" s="121"/>
      <c r="AE2" s="121">
        <v>11</v>
      </c>
      <c r="AF2" s="121"/>
      <c r="AG2" s="121"/>
      <c r="AH2" s="121">
        <v>12</v>
      </c>
      <c r="AI2" s="121"/>
      <c r="AJ2" s="121"/>
    </row>
    <row r="3" spans="1:41">
      <c r="B3" s="123"/>
      <c r="C3" s="125"/>
      <c r="D3" s="125"/>
      <c r="E3" s="125"/>
      <c r="F3" s="123"/>
      <c r="G3" s="75" t="s">
        <v>87</v>
      </c>
      <c r="H3" s="75" t="s">
        <v>88</v>
      </c>
      <c r="I3" s="75" t="s">
        <v>89</v>
      </c>
      <c r="J3" s="75" t="s">
        <v>87</v>
      </c>
      <c r="K3" s="75" t="s">
        <v>88</v>
      </c>
      <c r="L3" s="75" t="s">
        <v>89</v>
      </c>
      <c r="M3" s="75" t="s">
        <v>87</v>
      </c>
      <c r="N3" s="75" t="s">
        <v>88</v>
      </c>
      <c r="O3" s="75" t="s">
        <v>89</v>
      </c>
      <c r="P3" s="75" t="s">
        <v>87</v>
      </c>
      <c r="Q3" s="75" t="s">
        <v>88</v>
      </c>
      <c r="R3" s="75" t="s">
        <v>89</v>
      </c>
      <c r="S3" s="75" t="s">
        <v>87</v>
      </c>
      <c r="T3" s="75" t="s">
        <v>88</v>
      </c>
      <c r="U3" s="75" t="s">
        <v>89</v>
      </c>
      <c r="V3" s="75" t="s">
        <v>87</v>
      </c>
      <c r="W3" s="75" t="s">
        <v>88</v>
      </c>
      <c r="X3" s="75" t="s">
        <v>89</v>
      </c>
      <c r="Y3" s="75" t="s">
        <v>87</v>
      </c>
      <c r="Z3" s="75" t="s">
        <v>88</v>
      </c>
      <c r="AA3" s="75" t="s">
        <v>89</v>
      </c>
      <c r="AB3" s="75" t="s">
        <v>87</v>
      </c>
      <c r="AC3" s="75" t="s">
        <v>88</v>
      </c>
      <c r="AD3" s="75" t="s">
        <v>89</v>
      </c>
      <c r="AE3" s="75" t="s">
        <v>87</v>
      </c>
      <c r="AF3" s="75" t="s">
        <v>88</v>
      </c>
      <c r="AG3" s="75" t="s">
        <v>89</v>
      </c>
      <c r="AH3" s="75" t="s">
        <v>87</v>
      </c>
      <c r="AI3" s="75" t="s">
        <v>88</v>
      </c>
      <c r="AJ3" s="75" t="s">
        <v>89</v>
      </c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51">
        <f ca="1">IF(MAX(INDIRECT("'"&amp;$AO$4&amp;"'!Z7S"&amp;(ROW()-3)*3&amp;":Z16S"&amp;(ROW()-3)*3+2,FALSE))=INDIRECT("'"&amp;$AO$4&amp;"'!Z"&amp;ROUNDDOWN((COLUMN()-7)/3,0)+7&amp;"S"&amp;(ROW()-3)*3+MOD(COLUMN()-1,3),FALSE),1,"")</f>
        <v>1</v>
      </c>
      <c r="H4" s="51">
        <f t="shared" ref="H4:AJ13" ca="1" si="1">IF(MAX(INDIRECT("'"&amp;$AO$4&amp;"'!Z7S"&amp;(ROW()-3)*3&amp;":Z16S"&amp;(ROW()-3)*3+2,FALSE))=INDIRECT("'"&amp;$AO$4&amp;"'!Z"&amp;ROUNDDOWN((COLUMN()-7)/3,0)+7&amp;"S"&amp;(ROW()-3)*3+MOD(COLUMN()-1,3),FALSE),1,"")</f>
        <v>1</v>
      </c>
      <c r="I4" s="51">
        <f t="shared" ca="1" si="1"/>
        <v>1</v>
      </c>
      <c r="J4" s="51">
        <f t="shared" ca="1" si="1"/>
        <v>1</v>
      </c>
      <c r="K4" s="51" t="str">
        <f t="shared" ca="1" si="1"/>
        <v/>
      </c>
      <c r="L4" s="51" t="str">
        <f t="shared" ca="1" si="1"/>
        <v/>
      </c>
      <c r="M4" s="51">
        <f t="shared" ca="1" si="1"/>
        <v>1</v>
      </c>
      <c r="N4" s="51" t="str">
        <f t="shared" ca="1" si="1"/>
        <v/>
      </c>
      <c r="O4" s="51" t="str">
        <f t="shared" ca="1" si="1"/>
        <v/>
      </c>
      <c r="P4" s="51">
        <f t="shared" ca="1" si="1"/>
        <v>1</v>
      </c>
      <c r="Q4" s="51" t="str">
        <f t="shared" ca="1" si="1"/>
        <v/>
      </c>
      <c r="R4" s="51" t="str">
        <f t="shared" ca="1" si="1"/>
        <v/>
      </c>
      <c r="S4" s="51">
        <f t="shared" ca="1" si="1"/>
        <v>1</v>
      </c>
      <c r="T4" s="51">
        <f t="shared" ca="1" si="1"/>
        <v>1</v>
      </c>
      <c r="U4" s="51">
        <f t="shared" ca="1" si="1"/>
        <v>1</v>
      </c>
      <c r="V4" s="51">
        <f t="shared" ca="1" si="1"/>
        <v>1</v>
      </c>
      <c r="W4" s="51">
        <f t="shared" ca="1" si="1"/>
        <v>1</v>
      </c>
      <c r="X4" s="51" t="str">
        <f t="shared" ca="1" si="1"/>
        <v/>
      </c>
      <c r="Y4" s="51">
        <f t="shared" ca="1" si="1"/>
        <v>1</v>
      </c>
      <c r="Z4" s="51">
        <f t="shared" ca="1" si="1"/>
        <v>1</v>
      </c>
      <c r="AA4" s="51" t="str">
        <f t="shared" ca="1" si="1"/>
        <v/>
      </c>
      <c r="AB4" s="51">
        <f t="shared" ca="1" si="1"/>
        <v>1</v>
      </c>
      <c r="AC4" s="51">
        <f t="shared" ca="1" si="1"/>
        <v>1</v>
      </c>
      <c r="AD4" s="51" t="str">
        <f t="shared" ca="1" si="1"/>
        <v/>
      </c>
      <c r="AE4" s="51">
        <f t="shared" ca="1" si="1"/>
        <v>1</v>
      </c>
      <c r="AF4" s="51">
        <f t="shared" ca="1" si="1"/>
        <v>1</v>
      </c>
      <c r="AG4" s="51" t="str">
        <f t="shared" ca="1" si="1"/>
        <v/>
      </c>
      <c r="AH4" s="51">
        <f t="shared" ca="1" si="1"/>
        <v>1</v>
      </c>
      <c r="AI4" s="51">
        <f t="shared" ca="1" si="1"/>
        <v>1</v>
      </c>
      <c r="AJ4" s="51" t="str">
        <f t="shared" ca="1" si="1"/>
        <v/>
      </c>
      <c r="AK4" s="85">
        <f ca="1">1/SUM(G4:AJ4)</f>
        <v>5.2631578947368418E-2</v>
      </c>
      <c r="AN4" s="76" t="s">
        <v>90</v>
      </c>
      <c r="AO4" s="86" t="s">
        <v>96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51" t="str">
        <f t="shared" ref="G5:V13" ca="1" si="2">IF(MAX(INDIRECT("'"&amp;$AO$4&amp;"'!Z7S"&amp;(ROW()-3)*3&amp;":Z16S"&amp;(ROW()-3)*3+2,FALSE))=INDIRECT("'"&amp;$AO$4&amp;"'!Z"&amp;ROUNDDOWN((COLUMN()-7)/3,0)+7&amp;"S"&amp;(ROW()-3)*3+MOD(COLUMN()-1,3),FALSE),1,"")</f>
        <v/>
      </c>
      <c r="H5" s="51">
        <f t="shared" ca="1" si="2"/>
        <v>1</v>
      </c>
      <c r="I5" s="51">
        <f t="shared" ca="1" si="2"/>
        <v>1</v>
      </c>
      <c r="J5" s="51" t="str">
        <f t="shared" ca="1" si="2"/>
        <v/>
      </c>
      <c r="K5" s="51" t="str">
        <f t="shared" ca="1" si="2"/>
        <v/>
      </c>
      <c r="L5" s="51">
        <f t="shared" ca="1" si="2"/>
        <v>1</v>
      </c>
      <c r="M5" s="51" t="str">
        <f t="shared" ca="1" si="2"/>
        <v/>
      </c>
      <c r="N5" s="51" t="str">
        <f t="shared" ca="1" si="2"/>
        <v/>
      </c>
      <c r="O5" s="51" t="str">
        <f t="shared" ca="1" si="2"/>
        <v/>
      </c>
      <c r="P5" s="51" t="str">
        <f t="shared" ca="1" si="2"/>
        <v/>
      </c>
      <c r="Q5" s="51" t="str">
        <f t="shared" ca="1" si="2"/>
        <v/>
      </c>
      <c r="R5" s="51" t="str">
        <f t="shared" ca="1" si="2"/>
        <v/>
      </c>
      <c r="S5" s="51" t="str">
        <f t="shared" ca="1" si="2"/>
        <v/>
      </c>
      <c r="T5" s="51" t="str">
        <f t="shared" ca="1" si="2"/>
        <v/>
      </c>
      <c r="U5" s="51" t="str">
        <f t="shared" ca="1" si="2"/>
        <v/>
      </c>
      <c r="V5" s="51" t="str">
        <f t="shared" ca="1" si="2"/>
        <v/>
      </c>
      <c r="W5" s="51" t="str">
        <f t="shared" ca="1" si="1"/>
        <v/>
      </c>
      <c r="X5" s="51" t="str">
        <f t="shared" ca="1" si="1"/>
        <v/>
      </c>
      <c r="Y5" s="51" t="str">
        <f t="shared" ca="1" si="1"/>
        <v/>
      </c>
      <c r="Z5" s="51" t="str">
        <f t="shared" ca="1" si="1"/>
        <v/>
      </c>
      <c r="AA5" s="51" t="str">
        <f t="shared" ca="1" si="1"/>
        <v/>
      </c>
      <c r="AB5" s="51" t="str">
        <f t="shared" ca="1" si="1"/>
        <v/>
      </c>
      <c r="AC5" s="51" t="str">
        <f t="shared" ca="1" si="1"/>
        <v/>
      </c>
      <c r="AD5" s="51" t="str">
        <f t="shared" ca="1" si="1"/>
        <v/>
      </c>
      <c r="AE5" s="51" t="str">
        <f t="shared" ca="1" si="1"/>
        <v/>
      </c>
      <c r="AF5" s="51" t="str">
        <f t="shared" ca="1" si="1"/>
        <v/>
      </c>
      <c r="AG5" s="51" t="str">
        <f t="shared" ca="1" si="1"/>
        <v/>
      </c>
      <c r="AH5" s="51" t="str">
        <f t="shared" ca="1" si="1"/>
        <v/>
      </c>
      <c r="AI5" s="51" t="str">
        <f t="shared" ca="1" si="1"/>
        <v/>
      </c>
      <c r="AJ5" s="51" t="str">
        <f t="shared" ca="1" si="1"/>
        <v/>
      </c>
      <c r="AK5" s="85">
        <f t="shared" ref="AK5:AK23" ca="1" si="3">1/SUM(G5:AJ5)</f>
        <v>0.33333333333333331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51">
        <f t="shared" ca="1" si="2"/>
        <v>1</v>
      </c>
      <c r="H6" s="51">
        <f t="shared" ca="1" si="1"/>
        <v>1</v>
      </c>
      <c r="I6" s="51" t="str">
        <f t="shared" ca="1" si="1"/>
        <v/>
      </c>
      <c r="J6" s="51">
        <f t="shared" ca="1" si="1"/>
        <v>1</v>
      </c>
      <c r="K6" s="51">
        <f t="shared" ca="1" si="1"/>
        <v>1</v>
      </c>
      <c r="L6" s="51" t="str">
        <f t="shared" ca="1" si="1"/>
        <v/>
      </c>
      <c r="M6" s="51">
        <f t="shared" ca="1" si="1"/>
        <v>1</v>
      </c>
      <c r="N6" s="51">
        <f t="shared" ca="1" si="1"/>
        <v>1</v>
      </c>
      <c r="O6" s="51" t="str">
        <f t="shared" ca="1" si="1"/>
        <v/>
      </c>
      <c r="P6" s="51">
        <f t="shared" ca="1" si="1"/>
        <v>1</v>
      </c>
      <c r="Q6" s="51">
        <f t="shared" ca="1" si="1"/>
        <v>1</v>
      </c>
      <c r="R6" s="51" t="str">
        <f t="shared" ca="1" si="1"/>
        <v/>
      </c>
      <c r="S6" s="51">
        <f t="shared" ca="1" si="1"/>
        <v>1</v>
      </c>
      <c r="T6" s="51">
        <f t="shared" ca="1" si="1"/>
        <v>1</v>
      </c>
      <c r="U6" s="51" t="str">
        <f t="shared" ca="1" si="1"/>
        <v/>
      </c>
      <c r="V6" s="51">
        <f t="shared" ca="1" si="1"/>
        <v>1</v>
      </c>
      <c r="W6" s="51">
        <f t="shared" ca="1" si="1"/>
        <v>1</v>
      </c>
      <c r="X6" s="51" t="str">
        <f t="shared" ca="1" si="1"/>
        <v/>
      </c>
      <c r="Y6" s="51">
        <f t="shared" ca="1" si="1"/>
        <v>1</v>
      </c>
      <c r="Z6" s="51">
        <f t="shared" ca="1" si="1"/>
        <v>1</v>
      </c>
      <c r="AA6" s="51" t="str">
        <f t="shared" ca="1" si="1"/>
        <v/>
      </c>
      <c r="AB6" s="51">
        <f t="shared" ca="1" si="1"/>
        <v>1</v>
      </c>
      <c r="AC6" s="51">
        <f t="shared" ca="1" si="1"/>
        <v>1</v>
      </c>
      <c r="AD6" s="51" t="str">
        <f t="shared" ca="1" si="1"/>
        <v/>
      </c>
      <c r="AE6" s="51">
        <f t="shared" ca="1" si="1"/>
        <v>1</v>
      </c>
      <c r="AF6" s="51">
        <f t="shared" ca="1" si="1"/>
        <v>1</v>
      </c>
      <c r="AG6" s="51" t="str">
        <f t="shared" ca="1" si="1"/>
        <v/>
      </c>
      <c r="AH6" s="51">
        <f t="shared" ca="1" si="1"/>
        <v>1</v>
      </c>
      <c r="AI6" s="51">
        <f t="shared" ca="1" si="1"/>
        <v>1</v>
      </c>
      <c r="AJ6" s="51" t="str">
        <f t="shared" ca="1" si="1"/>
        <v/>
      </c>
      <c r="AK6" s="85">
        <f t="shared" ca="1" si="3"/>
        <v>0.05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51" t="str">
        <f t="shared" ca="1" si="2"/>
        <v/>
      </c>
      <c r="H7" s="51" t="str">
        <f t="shared" ca="1" si="1"/>
        <v/>
      </c>
      <c r="I7" s="51">
        <f t="shared" ca="1" si="1"/>
        <v>1</v>
      </c>
      <c r="J7" s="51" t="str">
        <f t="shared" ca="1" si="1"/>
        <v/>
      </c>
      <c r="K7" s="51" t="str">
        <f t="shared" ca="1" si="1"/>
        <v/>
      </c>
      <c r="L7" s="51" t="str">
        <f t="shared" ca="1" si="1"/>
        <v/>
      </c>
      <c r="M7" s="51" t="str">
        <f t="shared" ca="1" si="1"/>
        <v/>
      </c>
      <c r="N7" s="51" t="str">
        <f t="shared" ca="1" si="1"/>
        <v/>
      </c>
      <c r="O7" s="51" t="str">
        <f t="shared" ca="1" si="1"/>
        <v/>
      </c>
      <c r="P7" s="51" t="str">
        <f t="shared" ca="1" si="1"/>
        <v/>
      </c>
      <c r="Q7" s="51" t="str">
        <f t="shared" ca="1" si="1"/>
        <v/>
      </c>
      <c r="R7" s="51" t="str">
        <f t="shared" ca="1" si="1"/>
        <v/>
      </c>
      <c r="S7" s="51" t="str">
        <f t="shared" ca="1" si="1"/>
        <v/>
      </c>
      <c r="T7" s="51" t="str">
        <f t="shared" ca="1" si="1"/>
        <v/>
      </c>
      <c r="U7" s="51" t="str">
        <f t="shared" ca="1" si="1"/>
        <v/>
      </c>
      <c r="V7" s="51" t="str">
        <f t="shared" ca="1" si="1"/>
        <v/>
      </c>
      <c r="W7" s="51" t="str">
        <f t="shared" ca="1" si="1"/>
        <v/>
      </c>
      <c r="X7" s="51" t="str">
        <f t="shared" ca="1" si="1"/>
        <v/>
      </c>
      <c r="Y7" s="51" t="str">
        <f t="shared" ca="1" si="1"/>
        <v/>
      </c>
      <c r="Z7" s="51" t="str">
        <f t="shared" ca="1" si="1"/>
        <v/>
      </c>
      <c r="AA7" s="51" t="str">
        <f t="shared" ca="1" si="1"/>
        <v/>
      </c>
      <c r="AB7" s="51" t="str">
        <f t="shared" ca="1" si="1"/>
        <v/>
      </c>
      <c r="AC7" s="51" t="str">
        <f t="shared" ca="1" si="1"/>
        <v/>
      </c>
      <c r="AD7" s="51" t="str">
        <f t="shared" ca="1" si="1"/>
        <v/>
      </c>
      <c r="AE7" s="51" t="str">
        <f t="shared" ca="1" si="1"/>
        <v/>
      </c>
      <c r="AF7" s="51" t="str">
        <f t="shared" ca="1" si="1"/>
        <v/>
      </c>
      <c r="AG7" s="51" t="str">
        <f t="shared" ca="1" si="1"/>
        <v/>
      </c>
      <c r="AH7" s="51" t="str">
        <f t="shared" ca="1" si="1"/>
        <v/>
      </c>
      <c r="AI7" s="51" t="str">
        <f t="shared" ca="1" si="1"/>
        <v/>
      </c>
      <c r="AJ7" s="51" t="str">
        <f t="shared" ca="1" si="1"/>
        <v/>
      </c>
      <c r="AK7" s="85">
        <f t="shared" ca="1" si="3"/>
        <v>1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51" t="str">
        <f t="shared" ca="1" si="2"/>
        <v/>
      </c>
      <c r="H8" s="51" t="str">
        <f t="shared" ca="1" si="1"/>
        <v/>
      </c>
      <c r="I8" s="51" t="str">
        <f t="shared" ca="1" si="1"/>
        <v/>
      </c>
      <c r="J8" s="51" t="str">
        <f t="shared" ca="1" si="1"/>
        <v/>
      </c>
      <c r="K8" s="51" t="str">
        <f t="shared" ca="1" si="1"/>
        <v/>
      </c>
      <c r="L8" s="51" t="str">
        <f t="shared" ca="1" si="1"/>
        <v/>
      </c>
      <c r="M8" s="51" t="str">
        <f t="shared" ca="1" si="1"/>
        <v/>
      </c>
      <c r="N8" s="51" t="str">
        <f t="shared" ca="1" si="1"/>
        <v/>
      </c>
      <c r="O8" s="51" t="str">
        <f t="shared" ca="1" si="1"/>
        <v/>
      </c>
      <c r="P8" s="51" t="str">
        <f t="shared" ca="1" si="1"/>
        <v/>
      </c>
      <c r="Q8" s="51" t="str">
        <f t="shared" ca="1" si="1"/>
        <v/>
      </c>
      <c r="R8" s="51">
        <f t="shared" ca="1" si="1"/>
        <v>1</v>
      </c>
      <c r="S8" s="51">
        <f t="shared" ca="1" si="1"/>
        <v>1</v>
      </c>
      <c r="T8" s="51">
        <f t="shared" ca="1" si="1"/>
        <v>1</v>
      </c>
      <c r="U8" s="51">
        <f t="shared" ca="1" si="1"/>
        <v>1</v>
      </c>
      <c r="V8" s="51">
        <f t="shared" ca="1" si="1"/>
        <v>1</v>
      </c>
      <c r="W8" s="51">
        <f t="shared" ca="1" si="1"/>
        <v>1</v>
      </c>
      <c r="X8" s="51">
        <f t="shared" ca="1" si="1"/>
        <v>1</v>
      </c>
      <c r="Y8" s="51">
        <f t="shared" ca="1" si="1"/>
        <v>1</v>
      </c>
      <c r="Z8" s="51">
        <f t="shared" ca="1" si="1"/>
        <v>1</v>
      </c>
      <c r="AA8" s="51">
        <f t="shared" ca="1" si="1"/>
        <v>1</v>
      </c>
      <c r="AB8" s="51">
        <f t="shared" ca="1" si="1"/>
        <v>1</v>
      </c>
      <c r="AC8" s="51">
        <f t="shared" ca="1" si="1"/>
        <v>1</v>
      </c>
      <c r="AD8" s="51">
        <f t="shared" ca="1" si="1"/>
        <v>1</v>
      </c>
      <c r="AE8" s="51">
        <f t="shared" ca="1" si="1"/>
        <v>1</v>
      </c>
      <c r="AF8" s="51">
        <f t="shared" ca="1" si="1"/>
        <v>1</v>
      </c>
      <c r="AG8" s="51">
        <f t="shared" ca="1" si="1"/>
        <v>1</v>
      </c>
      <c r="AH8" s="51">
        <f t="shared" ca="1" si="1"/>
        <v>1</v>
      </c>
      <c r="AI8" s="51">
        <f t="shared" ca="1" si="1"/>
        <v>1</v>
      </c>
      <c r="AJ8" s="51">
        <f t="shared" ca="1" si="1"/>
        <v>1</v>
      </c>
      <c r="AK8" s="85">
        <f t="shared" ca="1" si="3"/>
        <v>5.2631578947368418E-2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51" t="str">
        <f t="shared" ca="1" si="2"/>
        <v/>
      </c>
      <c r="H9" s="51" t="str">
        <f t="shared" ca="1" si="1"/>
        <v/>
      </c>
      <c r="I9" s="51" t="str">
        <f t="shared" ca="1" si="1"/>
        <v/>
      </c>
      <c r="J9" s="51" t="str">
        <f t="shared" ca="1" si="1"/>
        <v/>
      </c>
      <c r="K9" s="51" t="str">
        <f t="shared" ca="1" si="1"/>
        <v/>
      </c>
      <c r="L9" s="51" t="str">
        <f t="shared" ca="1" si="1"/>
        <v/>
      </c>
      <c r="M9" s="51" t="str">
        <f t="shared" ca="1" si="1"/>
        <v/>
      </c>
      <c r="N9" s="51" t="str">
        <f t="shared" ca="1" si="1"/>
        <v/>
      </c>
      <c r="O9" s="51" t="str">
        <f t="shared" ca="1" si="1"/>
        <v/>
      </c>
      <c r="P9" s="51" t="str">
        <f t="shared" ca="1" si="1"/>
        <v/>
      </c>
      <c r="Q9" s="51" t="str">
        <f t="shared" ca="1" si="1"/>
        <v/>
      </c>
      <c r="R9" s="51" t="str">
        <f t="shared" ca="1" si="1"/>
        <v/>
      </c>
      <c r="S9" s="51">
        <f t="shared" ca="1" si="1"/>
        <v>1</v>
      </c>
      <c r="T9" s="51" t="str">
        <f t="shared" ca="1" si="1"/>
        <v/>
      </c>
      <c r="U9" s="51" t="str">
        <f t="shared" ca="1" si="1"/>
        <v/>
      </c>
      <c r="V9" s="51" t="str">
        <f t="shared" ca="1" si="1"/>
        <v/>
      </c>
      <c r="W9" s="51" t="str">
        <f t="shared" ca="1" si="1"/>
        <v/>
      </c>
      <c r="X9" s="51" t="str">
        <f t="shared" ca="1" si="1"/>
        <v/>
      </c>
      <c r="Y9" s="51" t="str">
        <f t="shared" ca="1" si="1"/>
        <v/>
      </c>
      <c r="Z9" s="51" t="str">
        <f t="shared" ca="1" si="1"/>
        <v/>
      </c>
      <c r="AA9" s="51" t="str">
        <f t="shared" ca="1" si="1"/>
        <v/>
      </c>
      <c r="AB9" s="51" t="str">
        <f t="shared" ca="1" si="1"/>
        <v/>
      </c>
      <c r="AC9" s="51" t="str">
        <f t="shared" ca="1" si="1"/>
        <v/>
      </c>
      <c r="AD9" s="51" t="str">
        <f t="shared" ca="1" si="1"/>
        <v/>
      </c>
      <c r="AE9" s="51" t="str">
        <f t="shared" ca="1" si="1"/>
        <v/>
      </c>
      <c r="AF9" s="51" t="str">
        <f t="shared" ca="1" si="1"/>
        <v/>
      </c>
      <c r="AG9" s="51" t="str">
        <f t="shared" ca="1" si="1"/>
        <v/>
      </c>
      <c r="AH9" s="51" t="str">
        <f t="shared" ca="1" si="1"/>
        <v/>
      </c>
      <c r="AI9" s="51" t="str">
        <f t="shared" ca="1" si="1"/>
        <v/>
      </c>
      <c r="AJ9" s="51" t="str">
        <f t="shared" ca="1" si="1"/>
        <v/>
      </c>
      <c r="AK9" s="85">
        <f t="shared" ca="1" si="3"/>
        <v>1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51" t="str">
        <f t="shared" ca="1" si="2"/>
        <v/>
      </c>
      <c r="H10" s="51" t="str">
        <f t="shared" ca="1" si="1"/>
        <v/>
      </c>
      <c r="I10" s="51">
        <f t="shared" ca="1" si="1"/>
        <v>1</v>
      </c>
      <c r="J10" s="51" t="str">
        <f t="shared" ca="1" si="1"/>
        <v/>
      </c>
      <c r="K10" s="51" t="str">
        <f t="shared" ca="1" si="1"/>
        <v/>
      </c>
      <c r="L10" s="51" t="str">
        <f t="shared" ca="1" si="1"/>
        <v/>
      </c>
      <c r="M10" s="51" t="str">
        <f t="shared" ca="1" si="1"/>
        <v/>
      </c>
      <c r="N10" s="51" t="str">
        <f t="shared" ca="1" si="1"/>
        <v/>
      </c>
      <c r="O10" s="51" t="str">
        <f t="shared" ca="1" si="1"/>
        <v/>
      </c>
      <c r="P10" s="51" t="str">
        <f t="shared" ca="1" si="1"/>
        <v/>
      </c>
      <c r="Q10" s="51" t="str">
        <f t="shared" ca="1" si="1"/>
        <v/>
      </c>
      <c r="R10" s="51" t="str">
        <f t="shared" ca="1" si="1"/>
        <v/>
      </c>
      <c r="S10" s="51" t="str">
        <f t="shared" ca="1" si="1"/>
        <v/>
      </c>
      <c r="T10" s="51" t="str">
        <f t="shared" ca="1" si="1"/>
        <v/>
      </c>
      <c r="U10" s="51" t="str">
        <f t="shared" ca="1" si="1"/>
        <v/>
      </c>
      <c r="V10" s="51" t="str">
        <f t="shared" ca="1" si="1"/>
        <v/>
      </c>
      <c r="W10" s="51" t="str">
        <f t="shared" ca="1" si="1"/>
        <v/>
      </c>
      <c r="X10" s="51" t="str">
        <f t="shared" ca="1" si="1"/>
        <v/>
      </c>
      <c r="Y10" s="51" t="str">
        <f t="shared" ca="1" si="1"/>
        <v/>
      </c>
      <c r="Z10" s="51" t="str">
        <f t="shared" ca="1" si="1"/>
        <v/>
      </c>
      <c r="AA10" s="51" t="str">
        <f t="shared" ca="1" si="1"/>
        <v/>
      </c>
      <c r="AB10" s="51" t="str">
        <f t="shared" ca="1" si="1"/>
        <v/>
      </c>
      <c r="AC10" s="51" t="str">
        <f t="shared" ca="1" si="1"/>
        <v/>
      </c>
      <c r="AD10" s="51" t="str">
        <f t="shared" ca="1" si="1"/>
        <v/>
      </c>
      <c r="AE10" s="51" t="str">
        <f t="shared" ca="1" si="1"/>
        <v/>
      </c>
      <c r="AF10" s="51" t="str">
        <f t="shared" ca="1" si="1"/>
        <v/>
      </c>
      <c r="AG10" s="51" t="str">
        <f t="shared" ca="1" si="1"/>
        <v/>
      </c>
      <c r="AH10" s="51" t="str">
        <f t="shared" ca="1" si="1"/>
        <v/>
      </c>
      <c r="AI10" s="51" t="str">
        <f t="shared" ca="1" si="1"/>
        <v/>
      </c>
      <c r="AJ10" s="51" t="str">
        <f t="shared" ca="1" si="1"/>
        <v/>
      </c>
      <c r="AK10" s="85">
        <f t="shared" ca="1" si="3"/>
        <v>1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51" t="str">
        <f t="shared" ca="1" si="2"/>
        <v/>
      </c>
      <c r="H11" s="51" t="str">
        <f t="shared" ca="1" si="1"/>
        <v/>
      </c>
      <c r="I11" s="51" t="str">
        <f t="shared" ca="1" si="1"/>
        <v/>
      </c>
      <c r="J11" s="51" t="str">
        <f t="shared" ca="1" si="1"/>
        <v/>
      </c>
      <c r="K11" s="51" t="str">
        <f t="shared" ca="1" si="1"/>
        <v/>
      </c>
      <c r="L11" s="51" t="str">
        <f t="shared" ca="1" si="1"/>
        <v/>
      </c>
      <c r="M11" s="51" t="str">
        <f t="shared" ca="1" si="1"/>
        <v/>
      </c>
      <c r="N11" s="51" t="str">
        <f t="shared" ca="1" si="1"/>
        <v/>
      </c>
      <c r="O11" s="51" t="str">
        <f t="shared" ca="1" si="1"/>
        <v/>
      </c>
      <c r="P11" s="51" t="str">
        <f t="shared" ca="1" si="1"/>
        <v/>
      </c>
      <c r="Q11" s="51" t="str">
        <f t="shared" ca="1" si="1"/>
        <v/>
      </c>
      <c r="R11" s="51" t="str">
        <f t="shared" ca="1" si="1"/>
        <v/>
      </c>
      <c r="S11" s="51" t="str">
        <f t="shared" ca="1" si="1"/>
        <v/>
      </c>
      <c r="T11" s="51" t="str">
        <f t="shared" ca="1" si="1"/>
        <v/>
      </c>
      <c r="U11" s="51" t="str">
        <f t="shared" ca="1" si="1"/>
        <v/>
      </c>
      <c r="V11" s="51" t="str">
        <f t="shared" ca="1" si="1"/>
        <v/>
      </c>
      <c r="W11" s="51" t="str">
        <f t="shared" ca="1" si="1"/>
        <v/>
      </c>
      <c r="X11" s="51" t="str">
        <f t="shared" ca="1" si="1"/>
        <v/>
      </c>
      <c r="Y11" s="51" t="str">
        <f t="shared" ca="1" si="1"/>
        <v/>
      </c>
      <c r="Z11" s="51" t="str">
        <f t="shared" ca="1" si="1"/>
        <v/>
      </c>
      <c r="AA11" s="51">
        <f t="shared" ca="1" si="1"/>
        <v>1</v>
      </c>
      <c r="AB11" s="51" t="str">
        <f t="shared" ca="1" si="1"/>
        <v/>
      </c>
      <c r="AC11" s="51" t="str">
        <f t="shared" ca="1" si="1"/>
        <v/>
      </c>
      <c r="AD11" s="51" t="str">
        <f t="shared" ca="1" si="1"/>
        <v/>
      </c>
      <c r="AE11" s="51" t="str">
        <f t="shared" ca="1" si="1"/>
        <v/>
      </c>
      <c r="AF11" s="51" t="str">
        <f t="shared" ca="1" si="1"/>
        <v/>
      </c>
      <c r="AG11" s="51" t="str">
        <f t="shared" ca="1" si="1"/>
        <v/>
      </c>
      <c r="AH11" s="51" t="str">
        <f t="shared" ca="1" si="1"/>
        <v/>
      </c>
      <c r="AI11" s="51" t="str">
        <f t="shared" ca="1" si="1"/>
        <v/>
      </c>
      <c r="AJ11" s="51" t="str">
        <f t="shared" ca="1" si="1"/>
        <v/>
      </c>
      <c r="AK11" s="85">
        <f t="shared" ca="1" si="3"/>
        <v>1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51" t="str">
        <f t="shared" ca="1" si="2"/>
        <v/>
      </c>
      <c r="H12" s="51" t="str">
        <f t="shared" ca="1" si="1"/>
        <v/>
      </c>
      <c r="I12" s="51" t="str">
        <f t="shared" ca="1" si="1"/>
        <v/>
      </c>
      <c r="J12" s="51" t="str">
        <f t="shared" ca="1" si="1"/>
        <v/>
      </c>
      <c r="K12" s="51" t="str">
        <f t="shared" ca="1" si="1"/>
        <v/>
      </c>
      <c r="L12" s="51">
        <f t="shared" ca="1" si="1"/>
        <v>1</v>
      </c>
      <c r="M12" s="51" t="str">
        <f t="shared" ca="1" si="1"/>
        <v/>
      </c>
      <c r="N12" s="51" t="str">
        <f t="shared" ca="1" si="1"/>
        <v/>
      </c>
      <c r="O12" s="51" t="str">
        <f t="shared" ca="1" si="1"/>
        <v/>
      </c>
      <c r="P12" s="51">
        <f t="shared" ca="1" si="1"/>
        <v>1</v>
      </c>
      <c r="Q12" s="51" t="str">
        <f t="shared" ca="1" si="1"/>
        <v/>
      </c>
      <c r="R12" s="51" t="str">
        <f t="shared" ca="1" si="1"/>
        <v/>
      </c>
      <c r="S12" s="51" t="str">
        <f t="shared" ca="1" si="1"/>
        <v/>
      </c>
      <c r="T12" s="51" t="str">
        <f t="shared" ca="1" si="1"/>
        <v/>
      </c>
      <c r="U12" s="51" t="str">
        <f t="shared" ca="1" si="1"/>
        <v/>
      </c>
      <c r="V12" s="51" t="str">
        <f t="shared" ca="1" si="1"/>
        <v/>
      </c>
      <c r="W12" s="51" t="str">
        <f t="shared" ca="1" si="1"/>
        <v/>
      </c>
      <c r="X12" s="51" t="str">
        <f t="shared" ca="1" si="1"/>
        <v/>
      </c>
      <c r="Y12" s="51" t="str">
        <f t="shared" ca="1" si="1"/>
        <v/>
      </c>
      <c r="Z12" s="51" t="str">
        <f t="shared" ca="1" si="1"/>
        <v/>
      </c>
      <c r="AA12" s="51" t="str">
        <f t="shared" ca="1" si="1"/>
        <v/>
      </c>
      <c r="AB12" s="51" t="str">
        <f t="shared" ca="1" si="1"/>
        <v/>
      </c>
      <c r="AC12" s="51" t="str">
        <f t="shared" ca="1" si="1"/>
        <v/>
      </c>
      <c r="AD12" s="51" t="str">
        <f t="shared" ca="1" si="1"/>
        <v/>
      </c>
      <c r="AE12" s="51" t="str">
        <f t="shared" ca="1" si="1"/>
        <v/>
      </c>
      <c r="AF12" s="51" t="str">
        <f t="shared" ca="1" si="1"/>
        <v/>
      </c>
      <c r="AG12" s="51" t="str">
        <f t="shared" ca="1" si="1"/>
        <v/>
      </c>
      <c r="AH12" s="51" t="str">
        <f t="shared" ca="1" si="1"/>
        <v/>
      </c>
      <c r="AI12" s="51" t="str">
        <f t="shared" ca="1" si="1"/>
        <v/>
      </c>
      <c r="AJ12" s="51" t="str">
        <f t="shared" ca="1" si="1"/>
        <v/>
      </c>
      <c r="AK12" s="85">
        <f t="shared" ca="1" si="3"/>
        <v>0.5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51" t="str">
        <f t="shared" ca="1" si="2"/>
        <v/>
      </c>
      <c r="H13" s="51" t="str">
        <f t="shared" ca="1" si="1"/>
        <v/>
      </c>
      <c r="I13" s="51" t="str">
        <f t="shared" ca="1" si="1"/>
        <v/>
      </c>
      <c r="J13" s="51" t="str">
        <f t="shared" ca="1" si="1"/>
        <v/>
      </c>
      <c r="K13" s="51" t="str">
        <f t="shared" ca="1" si="1"/>
        <v/>
      </c>
      <c r="L13" s="51" t="str">
        <f t="shared" ca="1" si="1"/>
        <v/>
      </c>
      <c r="M13" s="51" t="str">
        <f t="shared" ca="1" si="1"/>
        <v/>
      </c>
      <c r="N13" s="51" t="str">
        <f t="shared" ca="1" si="1"/>
        <v/>
      </c>
      <c r="O13" s="51" t="str">
        <f t="shared" ca="1" si="1"/>
        <v/>
      </c>
      <c r="P13" s="51" t="str">
        <f t="shared" ca="1" si="1"/>
        <v/>
      </c>
      <c r="Q13" s="51" t="str">
        <f t="shared" ref="Q13:AJ13" ca="1" si="4">IF(MAX(INDIRECT("'"&amp;$AO$4&amp;"'!Z7S"&amp;(ROW()-3)*3&amp;":Z16S"&amp;(ROW()-3)*3+2,FALSE))=INDIRECT("'"&amp;$AO$4&amp;"'!Z"&amp;ROUNDDOWN((COLUMN()-7)/3,0)+7&amp;"S"&amp;(ROW()-3)*3+MOD(COLUMN()-1,3),FALSE),1,"")</f>
        <v/>
      </c>
      <c r="R13" s="51" t="str">
        <f t="shared" ca="1" si="4"/>
        <v/>
      </c>
      <c r="S13" s="51" t="str">
        <f t="shared" ca="1" si="4"/>
        <v/>
      </c>
      <c r="T13" s="51" t="str">
        <f t="shared" ca="1" si="4"/>
        <v/>
      </c>
      <c r="U13" s="51" t="str">
        <f t="shared" ca="1" si="4"/>
        <v/>
      </c>
      <c r="V13" s="51" t="str">
        <f t="shared" ca="1" si="4"/>
        <v/>
      </c>
      <c r="W13" s="51" t="str">
        <f t="shared" ca="1" si="4"/>
        <v/>
      </c>
      <c r="X13" s="51" t="str">
        <f t="shared" ca="1" si="4"/>
        <v/>
      </c>
      <c r="Y13" s="51" t="str">
        <f t="shared" ca="1" si="4"/>
        <v/>
      </c>
      <c r="Z13" s="51" t="str">
        <f t="shared" ca="1" si="4"/>
        <v/>
      </c>
      <c r="AA13" s="51">
        <f t="shared" ca="1" si="4"/>
        <v>1</v>
      </c>
      <c r="AB13" s="51" t="str">
        <f t="shared" ca="1" si="4"/>
        <v/>
      </c>
      <c r="AC13" s="51" t="str">
        <f t="shared" ca="1" si="4"/>
        <v/>
      </c>
      <c r="AD13" s="51" t="str">
        <f t="shared" ca="1" si="4"/>
        <v/>
      </c>
      <c r="AE13" s="51" t="str">
        <f t="shared" ca="1" si="4"/>
        <v/>
      </c>
      <c r="AF13" s="51" t="str">
        <f t="shared" ca="1" si="4"/>
        <v/>
      </c>
      <c r="AG13" s="51" t="str">
        <f t="shared" ca="1" si="4"/>
        <v/>
      </c>
      <c r="AH13" s="51" t="str">
        <f t="shared" ca="1" si="4"/>
        <v/>
      </c>
      <c r="AI13" s="51" t="str">
        <f t="shared" ca="1" si="4"/>
        <v/>
      </c>
      <c r="AJ13" s="51" t="str">
        <f t="shared" ca="1" si="4"/>
        <v/>
      </c>
      <c r="AK13" s="85">
        <f t="shared" ca="1" si="3"/>
        <v>1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51" t="str">
        <f ca="1">IF(MAX(INDIRECT("'"&amp;$AO$4&amp;" (2)'!Z7S"&amp;(ROW()-13)*3&amp;":Z16S"&amp;(ROW()-13)*3+2,FALSE))=INDIRECT("'"&amp;$AO$4&amp;" (2)'!Z"&amp;ROUNDDOWN((COLUMN()-7)/3,0)+7&amp;"S"&amp;(ROW()-13)*3+MOD(COLUMN()-1,3),FALSE),1,"")</f>
        <v/>
      </c>
      <c r="H14" s="51" t="str">
        <f t="shared" ref="H14:AJ23" ca="1" si="5">IF(MAX(INDIRECT("'"&amp;$AO$4&amp;" (2)'!Z7S"&amp;(ROW()-13)*3&amp;":Z16S"&amp;(ROW()-13)*3+2,FALSE))=INDIRECT("'"&amp;$AO$4&amp;" (2)'!Z"&amp;ROUNDDOWN((COLUMN()-7)/3,0)+7&amp;"S"&amp;(ROW()-13)*3+MOD(COLUMN()-1,3),FALSE),1,"")</f>
        <v/>
      </c>
      <c r="I14" s="51" t="str">
        <f t="shared" ca="1" si="5"/>
        <v/>
      </c>
      <c r="J14" s="51" t="str">
        <f t="shared" ca="1" si="5"/>
        <v/>
      </c>
      <c r="K14" s="51" t="str">
        <f t="shared" ca="1" si="5"/>
        <v/>
      </c>
      <c r="L14" s="51" t="str">
        <f t="shared" ca="1" si="5"/>
        <v/>
      </c>
      <c r="M14" s="51" t="str">
        <f t="shared" ca="1" si="5"/>
        <v/>
      </c>
      <c r="N14" s="51" t="str">
        <f t="shared" ca="1" si="5"/>
        <v/>
      </c>
      <c r="O14" s="51" t="str">
        <f t="shared" ca="1" si="5"/>
        <v/>
      </c>
      <c r="P14" s="51" t="str">
        <f t="shared" ca="1" si="5"/>
        <v/>
      </c>
      <c r="Q14" s="51" t="str">
        <f t="shared" ca="1" si="5"/>
        <v/>
      </c>
      <c r="R14" s="51" t="str">
        <f t="shared" ca="1" si="5"/>
        <v/>
      </c>
      <c r="S14" s="51" t="str">
        <f t="shared" ca="1" si="5"/>
        <v/>
      </c>
      <c r="T14" s="51" t="str">
        <f t="shared" ca="1" si="5"/>
        <v/>
      </c>
      <c r="U14" s="51" t="str">
        <f t="shared" ca="1" si="5"/>
        <v/>
      </c>
      <c r="V14" s="51" t="str">
        <f t="shared" ca="1" si="5"/>
        <v/>
      </c>
      <c r="W14" s="51" t="str">
        <f t="shared" ca="1" si="5"/>
        <v/>
      </c>
      <c r="X14" s="51" t="str">
        <f t="shared" ca="1" si="5"/>
        <v/>
      </c>
      <c r="Y14" s="51" t="str">
        <f t="shared" ca="1" si="5"/>
        <v/>
      </c>
      <c r="Z14" s="51" t="str">
        <f t="shared" ca="1" si="5"/>
        <v/>
      </c>
      <c r="AA14" s="51" t="str">
        <f t="shared" ca="1" si="5"/>
        <v/>
      </c>
      <c r="AB14" s="51" t="str">
        <f t="shared" ca="1" si="5"/>
        <v/>
      </c>
      <c r="AC14" s="51" t="str">
        <f t="shared" ca="1" si="5"/>
        <v/>
      </c>
      <c r="AD14" s="51">
        <f t="shared" ca="1" si="5"/>
        <v>1</v>
      </c>
      <c r="AE14" s="51" t="str">
        <f t="shared" ca="1" si="5"/>
        <v/>
      </c>
      <c r="AF14" s="51" t="str">
        <f t="shared" ca="1" si="5"/>
        <v/>
      </c>
      <c r="AG14" s="51" t="str">
        <f t="shared" ca="1" si="5"/>
        <v/>
      </c>
      <c r="AH14" s="51" t="str">
        <f t="shared" ca="1" si="5"/>
        <v/>
      </c>
      <c r="AI14" s="51" t="str">
        <f t="shared" ca="1" si="5"/>
        <v/>
      </c>
      <c r="AJ14" s="51" t="str">
        <f t="shared" ca="1" si="5"/>
        <v/>
      </c>
      <c r="AK14" s="85">
        <f t="shared" ca="1" si="3"/>
        <v>1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51" t="str">
        <f t="shared" ref="G15:V23" ca="1" si="6">IF(MAX(INDIRECT("'"&amp;$AO$4&amp;" (2)'!Z7S"&amp;(ROW()-13)*3&amp;":Z16S"&amp;(ROW()-13)*3+2,FALSE))=INDIRECT("'"&amp;$AO$4&amp;" (2)'!Z"&amp;ROUNDDOWN((COLUMN()-7)/3,0)+7&amp;"S"&amp;(ROW()-13)*3+MOD(COLUMN()-1,3),FALSE),1,"")</f>
        <v/>
      </c>
      <c r="H15" s="51" t="str">
        <f t="shared" ca="1" si="6"/>
        <v/>
      </c>
      <c r="I15" s="51" t="str">
        <f t="shared" ca="1" si="6"/>
        <v/>
      </c>
      <c r="J15" s="51" t="str">
        <f t="shared" ca="1" si="6"/>
        <v/>
      </c>
      <c r="K15" s="51" t="str">
        <f t="shared" ca="1" si="6"/>
        <v/>
      </c>
      <c r="L15" s="51" t="str">
        <f t="shared" ca="1" si="6"/>
        <v/>
      </c>
      <c r="M15" s="51" t="str">
        <f t="shared" ca="1" si="6"/>
        <v/>
      </c>
      <c r="N15" s="51" t="str">
        <f t="shared" ca="1" si="6"/>
        <v/>
      </c>
      <c r="O15" s="51" t="str">
        <f t="shared" ca="1" si="6"/>
        <v/>
      </c>
      <c r="P15" s="51" t="str">
        <f t="shared" ca="1" si="6"/>
        <v/>
      </c>
      <c r="Q15" s="51" t="str">
        <f t="shared" ca="1" si="6"/>
        <v/>
      </c>
      <c r="R15" s="51" t="str">
        <f t="shared" ca="1" si="6"/>
        <v/>
      </c>
      <c r="S15" s="51" t="str">
        <f t="shared" ca="1" si="6"/>
        <v/>
      </c>
      <c r="T15" s="51" t="str">
        <f t="shared" ca="1" si="6"/>
        <v/>
      </c>
      <c r="U15" s="51" t="str">
        <f t="shared" ca="1" si="6"/>
        <v/>
      </c>
      <c r="V15" s="51" t="str">
        <f t="shared" ca="1" si="6"/>
        <v/>
      </c>
      <c r="W15" s="51" t="str">
        <f t="shared" ca="1" si="5"/>
        <v/>
      </c>
      <c r="X15" s="51" t="str">
        <f t="shared" ca="1" si="5"/>
        <v/>
      </c>
      <c r="Y15" s="51" t="str">
        <f t="shared" ca="1" si="5"/>
        <v/>
      </c>
      <c r="Z15" s="51" t="str">
        <f t="shared" ca="1" si="5"/>
        <v/>
      </c>
      <c r="AA15" s="51" t="str">
        <f t="shared" ca="1" si="5"/>
        <v/>
      </c>
      <c r="AB15" s="51" t="str">
        <f t="shared" ca="1" si="5"/>
        <v/>
      </c>
      <c r="AC15" s="51" t="str">
        <f t="shared" ca="1" si="5"/>
        <v/>
      </c>
      <c r="AD15" s="51" t="str">
        <f t="shared" ca="1" si="5"/>
        <v/>
      </c>
      <c r="AE15" s="51" t="str">
        <f t="shared" ca="1" si="5"/>
        <v/>
      </c>
      <c r="AF15" s="51" t="str">
        <f t="shared" ca="1" si="5"/>
        <v/>
      </c>
      <c r="AG15" s="51" t="str">
        <f t="shared" ca="1" si="5"/>
        <v/>
      </c>
      <c r="AH15" s="51" t="str">
        <f t="shared" ca="1" si="5"/>
        <v/>
      </c>
      <c r="AI15" s="51" t="str">
        <f t="shared" ca="1" si="5"/>
        <v/>
      </c>
      <c r="AJ15" s="51">
        <f t="shared" ca="1" si="5"/>
        <v>1</v>
      </c>
      <c r="AK15" s="85">
        <f t="shared" ca="1" si="3"/>
        <v>1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51" t="str">
        <f t="shared" ca="1" si="6"/>
        <v/>
      </c>
      <c r="H16" s="51" t="str">
        <f t="shared" ca="1" si="5"/>
        <v/>
      </c>
      <c r="I16" s="51" t="str">
        <f t="shared" ca="1" si="5"/>
        <v/>
      </c>
      <c r="J16" s="51" t="str">
        <f t="shared" ca="1" si="5"/>
        <v/>
      </c>
      <c r="K16" s="51" t="str">
        <f t="shared" ca="1" si="5"/>
        <v/>
      </c>
      <c r="L16" s="51" t="str">
        <f t="shared" ca="1" si="5"/>
        <v/>
      </c>
      <c r="M16" s="51" t="str">
        <f t="shared" ca="1" si="5"/>
        <v/>
      </c>
      <c r="N16" s="51" t="str">
        <f t="shared" ca="1" si="5"/>
        <v/>
      </c>
      <c r="O16" s="51" t="str">
        <f t="shared" ca="1" si="5"/>
        <v/>
      </c>
      <c r="P16" s="51" t="str">
        <f t="shared" ca="1" si="5"/>
        <v/>
      </c>
      <c r="Q16" s="51" t="str">
        <f t="shared" ca="1" si="5"/>
        <v/>
      </c>
      <c r="R16" s="51" t="str">
        <f t="shared" ca="1" si="5"/>
        <v/>
      </c>
      <c r="S16" s="51" t="str">
        <f t="shared" ca="1" si="5"/>
        <v/>
      </c>
      <c r="T16" s="51" t="str">
        <f t="shared" ca="1" si="5"/>
        <v/>
      </c>
      <c r="U16" s="51" t="str">
        <f t="shared" ca="1" si="5"/>
        <v/>
      </c>
      <c r="V16" s="51" t="str">
        <f t="shared" ca="1" si="5"/>
        <v/>
      </c>
      <c r="W16" s="51" t="str">
        <f t="shared" ca="1" si="5"/>
        <v/>
      </c>
      <c r="X16" s="51" t="str">
        <f t="shared" ca="1" si="5"/>
        <v/>
      </c>
      <c r="Y16" s="51" t="str">
        <f t="shared" ca="1" si="5"/>
        <v/>
      </c>
      <c r="Z16" s="51" t="str">
        <f t="shared" ca="1" si="5"/>
        <v/>
      </c>
      <c r="AA16" s="51" t="str">
        <f t="shared" ca="1" si="5"/>
        <v/>
      </c>
      <c r="AB16" s="51" t="str">
        <f t="shared" ca="1" si="5"/>
        <v/>
      </c>
      <c r="AC16" s="51" t="str">
        <f t="shared" ca="1" si="5"/>
        <v/>
      </c>
      <c r="AD16" s="51">
        <f t="shared" ca="1" si="5"/>
        <v>1</v>
      </c>
      <c r="AE16" s="51" t="str">
        <f t="shared" ca="1" si="5"/>
        <v/>
      </c>
      <c r="AF16" s="51" t="str">
        <f t="shared" ca="1" si="5"/>
        <v/>
      </c>
      <c r="AG16" s="51" t="str">
        <f t="shared" ca="1" si="5"/>
        <v/>
      </c>
      <c r="AH16" s="51" t="str">
        <f t="shared" ca="1" si="5"/>
        <v/>
      </c>
      <c r="AI16" s="51" t="str">
        <f t="shared" ca="1" si="5"/>
        <v/>
      </c>
      <c r="AJ16" s="51" t="str">
        <f t="shared" ca="1" si="5"/>
        <v/>
      </c>
      <c r="AK16" s="85">
        <f t="shared" ca="1" si="3"/>
        <v>1</v>
      </c>
    </row>
    <row r="17" spans="1:37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51" t="str">
        <f t="shared" ca="1" si="6"/>
        <v/>
      </c>
      <c r="H17" s="51" t="str">
        <f t="shared" ca="1" si="5"/>
        <v/>
      </c>
      <c r="I17" s="51" t="str">
        <f t="shared" ca="1" si="5"/>
        <v/>
      </c>
      <c r="J17" s="51" t="str">
        <f t="shared" ca="1" si="5"/>
        <v/>
      </c>
      <c r="K17" s="51" t="str">
        <f t="shared" ca="1" si="5"/>
        <v/>
      </c>
      <c r="L17" s="51" t="str">
        <f t="shared" ca="1" si="5"/>
        <v/>
      </c>
      <c r="M17" s="51" t="str">
        <f t="shared" ca="1" si="5"/>
        <v/>
      </c>
      <c r="N17" s="51" t="str">
        <f t="shared" ca="1" si="5"/>
        <v/>
      </c>
      <c r="O17" s="51" t="str">
        <f t="shared" ca="1" si="5"/>
        <v/>
      </c>
      <c r="P17" s="51" t="str">
        <f t="shared" ca="1" si="5"/>
        <v/>
      </c>
      <c r="Q17" s="51" t="str">
        <f t="shared" ca="1" si="5"/>
        <v/>
      </c>
      <c r="R17" s="51" t="str">
        <f t="shared" ca="1" si="5"/>
        <v/>
      </c>
      <c r="S17" s="51" t="str">
        <f t="shared" ca="1" si="5"/>
        <v/>
      </c>
      <c r="T17" s="51" t="str">
        <f t="shared" ca="1" si="5"/>
        <v/>
      </c>
      <c r="U17" s="51" t="str">
        <f t="shared" ca="1" si="5"/>
        <v/>
      </c>
      <c r="V17" s="51" t="str">
        <f t="shared" ca="1" si="5"/>
        <v/>
      </c>
      <c r="W17" s="51" t="str">
        <f t="shared" ca="1" si="5"/>
        <v/>
      </c>
      <c r="X17" s="51" t="str">
        <f t="shared" ca="1" si="5"/>
        <v/>
      </c>
      <c r="Y17" s="51" t="str">
        <f t="shared" ca="1" si="5"/>
        <v/>
      </c>
      <c r="Z17" s="51" t="str">
        <f t="shared" ca="1" si="5"/>
        <v/>
      </c>
      <c r="AA17" s="51" t="str">
        <f t="shared" ca="1" si="5"/>
        <v/>
      </c>
      <c r="AB17" s="51" t="str">
        <f t="shared" ca="1" si="5"/>
        <v/>
      </c>
      <c r="AC17" s="51" t="str">
        <f t="shared" ca="1" si="5"/>
        <v/>
      </c>
      <c r="AD17" s="51" t="str">
        <f t="shared" ca="1" si="5"/>
        <v/>
      </c>
      <c r="AE17" s="51" t="str">
        <f t="shared" ca="1" si="5"/>
        <v/>
      </c>
      <c r="AF17" s="51" t="str">
        <f t="shared" ca="1" si="5"/>
        <v/>
      </c>
      <c r="AG17" s="51" t="str">
        <f t="shared" ca="1" si="5"/>
        <v/>
      </c>
      <c r="AH17" s="51" t="str">
        <f t="shared" ca="1" si="5"/>
        <v/>
      </c>
      <c r="AI17" s="51">
        <f t="shared" ca="1" si="5"/>
        <v>1</v>
      </c>
      <c r="AJ17" s="51" t="str">
        <f t="shared" ca="1" si="5"/>
        <v/>
      </c>
      <c r="AK17" s="85">
        <f t="shared" ca="1" si="3"/>
        <v>1</v>
      </c>
    </row>
    <row r="18" spans="1:37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51" t="str">
        <f t="shared" ca="1" si="6"/>
        <v/>
      </c>
      <c r="H18" s="51" t="str">
        <f t="shared" ca="1" si="5"/>
        <v/>
      </c>
      <c r="I18" s="51" t="str">
        <f t="shared" ca="1" si="5"/>
        <v/>
      </c>
      <c r="J18" s="51" t="str">
        <f t="shared" ca="1" si="5"/>
        <v/>
      </c>
      <c r="K18" s="51" t="str">
        <f t="shared" ca="1" si="5"/>
        <v/>
      </c>
      <c r="L18" s="51" t="str">
        <f t="shared" ca="1" si="5"/>
        <v/>
      </c>
      <c r="M18" s="51" t="str">
        <f t="shared" ca="1" si="5"/>
        <v/>
      </c>
      <c r="N18" s="51" t="str">
        <f t="shared" ca="1" si="5"/>
        <v/>
      </c>
      <c r="O18" s="51" t="str">
        <f t="shared" ca="1" si="5"/>
        <v/>
      </c>
      <c r="P18" s="51" t="str">
        <f t="shared" ca="1" si="5"/>
        <v/>
      </c>
      <c r="Q18" s="51" t="str">
        <f t="shared" ca="1" si="5"/>
        <v/>
      </c>
      <c r="R18" s="51" t="str">
        <f t="shared" ca="1" si="5"/>
        <v/>
      </c>
      <c r="S18" s="51" t="str">
        <f t="shared" ca="1" si="5"/>
        <v/>
      </c>
      <c r="T18" s="51" t="str">
        <f t="shared" ca="1" si="5"/>
        <v/>
      </c>
      <c r="U18" s="51" t="str">
        <f t="shared" ca="1" si="5"/>
        <v/>
      </c>
      <c r="V18" s="51" t="str">
        <f t="shared" ca="1" si="5"/>
        <v/>
      </c>
      <c r="W18" s="51" t="str">
        <f t="shared" ca="1" si="5"/>
        <v/>
      </c>
      <c r="X18" s="51" t="str">
        <f t="shared" ca="1" si="5"/>
        <v/>
      </c>
      <c r="Y18" s="51" t="str">
        <f t="shared" ca="1" si="5"/>
        <v/>
      </c>
      <c r="Z18" s="51" t="str">
        <f t="shared" ca="1" si="5"/>
        <v/>
      </c>
      <c r="AA18" s="51" t="str">
        <f t="shared" ca="1" si="5"/>
        <v/>
      </c>
      <c r="AB18" s="51" t="str">
        <f t="shared" ca="1" si="5"/>
        <v/>
      </c>
      <c r="AC18" s="51" t="str">
        <f t="shared" ca="1" si="5"/>
        <v/>
      </c>
      <c r="AD18" s="51" t="str">
        <f t="shared" ca="1" si="5"/>
        <v/>
      </c>
      <c r="AE18" s="51" t="str">
        <f t="shared" ca="1" si="5"/>
        <v/>
      </c>
      <c r="AF18" s="51" t="str">
        <f t="shared" ca="1" si="5"/>
        <v/>
      </c>
      <c r="AG18" s="51" t="str">
        <f t="shared" ca="1" si="5"/>
        <v/>
      </c>
      <c r="AH18" s="51">
        <f t="shared" ca="1" si="5"/>
        <v>1</v>
      </c>
      <c r="AI18" s="51" t="str">
        <f t="shared" ca="1" si="5"/>
        <v/>
      </c>
      <c r="AJ18" s="51" t="str">
        <f t="shared" ca="1" si="5"/>
        <v/>
      </c>
      <c r="AK18" s="85">
        <f t="shared" ca="1" si="3"/>
        <v>1</v>
      </c>
    </row>
    <row r="19" spans="1:37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51" t="str">
        <f t="shared" ca="1" si="6"/>
        <v/>
      </c>
      <c r="H19" s="51" t="str">
        <f t="shared" ca="1" si="5"/>
        <v/>
      </c>
      <c r="I19" s="51" t="str">
        <f t="shared" ca="1" si="5"/>
        <v/>
      </c>
      <c r="J19" s="51" t="str">
        <f t="shared" ca="1" si="5"/>
        <v/>
      </c>
      <c r="K19" s="51" t="str">
        <f t="shared" ca="1" si="5"/>
        <v/>
      </c>
      <c r="L19" s="51" t="str">
        <f t="shared" ca="1" si="5"/>
        <v/>
      </c>
      <c r="M19" s="51" t="str">
        <f t="shared" ca="1" si="5"/>
        <v/>
      </c>
      <c r="N19" s="51" t="str">
        <f t="shared" ca="1" si="5"/>
        <v/>
      </c>
      <c r="O19" s="51" t="str">
        <f t="shared" ca="1" si="5"/>
        <v/>
      </c>
      <c r="P19" s="51" t="str">
        <f t="shared" ca="1" si="5"/>
        <v/>
      </c>
      <c r="Q19" s="51" t="str">
        <f t="shared" ca="1" si="5"/>
        <v/>
      </c>
      <c r="R19" s="51" t="str">
        <f t="shared" ca="1" si="5"/>
        <v/>
      </c>
      <c r="S19" s="51" t="str">
        <f t="shared" ca="1" si="5"/>
        <v/>
      </c>
      <c r="T19" s="51" t="str">
        <f t="shared" ca="1" si="5"/>
        <v/>
      </c>
      <c r="U19" s="51" t="str">
        <f t="shared" ca="1" si="5"/>
        <v/>
      </c>
      <c r="V19" s="51" t="str">
        <f t="shared" ca="1" si="5"/>
        <v/>
      </c>
      <c r="W19" s="51" t="str">
        <f t="shared" ca="1" si="5"/>
        <v/>
      </c>
      <c r="X19" s="51" t="str">
        <f t="shared" ca="1" si="5"/>
        <v/>
      </c>
      <c r="Y19" s="51" t="str">
        <f t="shared" ca="1" si="5"/>
        <v/>
      </c>
      <c r="Z19" s="51" t="str">
        <f t="shared" ca="1" si="5"/>
        <v/>
      </c>
      <c r="AA19" s="51" t="str">
        <f t="shared" ca="1" si="5"/>
        <v/>
      </c>
      <c r="AB19" s="51" t="str">
        <f t="shared" ca="1" si="5"/>
        <v/>
      </c>
      <c r="AC19" s="51" t="str">
        <f t="shared" ca="1" si="5"/>
        <v/>
      </c>
      <c r="AD19" s="51" t="str">
        <f t="shared" ca="1" si="5"/>
        <v/>
      </c>
      <c r="AE19" s="51" t="str">
        <f t="shared" ca="1" si="5"/>
        <v/>
      </c>
      <c r="AF19" s="51" t="str">
        <f t="shared" ca="1" si="5"/>
        <v/>
      </c>
      <c r="AG19" s="51" t="str">
        <f t="shared" ca="1" si="5"/>
        <v/>
      </c>
      <c r="AH19" s="51" t="str">
        <f t="shared" ca="1" si="5"/>
        <v/>
      </c>
      <c r="AI19" s="51">
        <f t="shared" ca="1" si="5"/>
        <v>1</v>
      </c>
      <c r="AJ19" s="51" t="str">
        <f t="shared" ca="1" si="5"/>
        <v/>
      </c>
      <c r="AK19" s="85">
        <f t="shared" ca="1" si="3"/>
        <v>1</v>
      </c>
    </row>
    <row r="20" spans="1:37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51" t="str">
        <f t="shared" ca="1" si="6"/>
        <v/>
      </c>
      <c r="H20" s="51" t="str">
        <f t="shared" ca="1" si="5"/>
        <v/>
      </c>
      <c r="I20" s="51" t="str">
        <f t="shared" ca="1" si="5"/>
        <v/>
      </c>
      <c r="J20" s="51" t="str">
        <f t="shared" ca="1" si="5"/>
        <v/>
      </c>
      <c r="K20" s="51" t="str">
        <f t="shared" ca="1" si="5"/>
        <v/>
      </c>
      <c r="L20" s="51" t="str">
        <f t="shared" ca="1" si="5"/>
        <v/>
      </c>
      <c r="M20" s="51" t="str">
        <f t="shared" ca="1" si="5"/>
        <v/>
      </c>
      <c r="N20" s="51" t="str">
        <f t="shared" ca="1" si="5"/>
        <v/>
      </c>
      <c r="O20" s="51" t="str">
        <f t="shared" ca="1" si="5"/>
        <v/>
      </c>
      <c r="P20" s="51" t="str">
        <f t="shared" ca="1" si="5"/>
        <v/>
      </c>
      <c r="Q20" s="51" t="str">
        <f t="shared" ca="1" si="5"/>
        <v/>
      </c>
      <c r="R20" s="51" t="str">
        <f t="shared" ca="1" si="5"/>
        <v/>
      </c>
      <c r="S20" s="51" t="str">
        <f t="shared" ca="1" si="5"/>
        <v/>
      </c>
      <c r="T20" s="51" t="str">
        <f t="shared" ca="1" si="5"/>
        <v/>
      </c>
      <c r="U20" s="51" t="str">
        <f t="shared" ca="1" si="5"/>
        <v/>
      </c>
      <c r="V20" s="51" t="str">
        <f t="shared" ca="1" si="5"/>
        <v/>
      </c>
      <c r="W20" s="51" t="str">
        <f t="shared" ca="1" si="5"/>
        <v/>
      </c>
      <c r="X20" s="51" t="str">
        <f t="shared" ca="1" si="5"/>
        <v/>
      </c>
      <c r="Y20" s="51" t="str">
        <f t="shared" ca="1" si="5"/>
        <v/>
      </c>
      <c r="Z20" s="51" t="str">
        <f t="shared" ca="1" si="5"/>
        <v/>
      </c>
      <c r="AA20" s="51" t="str">
        <f t="shared" ca="1" si="5"/>
        <v/>
      </c>
      <c r="AB20" s="51" t="str">
        <f t="shared" ca="1" si="5"/>
        <v/>
      </c>
      <c r="AC20" s="51" t="str">
        <f t="shared" ca="1" si="5"/>
        <v/>
      </c>
      <c r="AD20" s="51">
        <f t="shared" ca="1" si="5"/>
        <v>1</v>
      </c>
      <c r="AE20" s="51" t="str">
        <f t="shared" ca="1" si="5"/>
        <v/>
      </c>
      <c r="AF20" s="51" t="str">
        <f t="shared" ca="1" si="5"/>
        <v/>
      </c>
      <c r="AG20" s="51">
        <f t="shared" ca="1" si="5"/>
        <v>1</v>
      </c>
      <c r="AH20" s="51" t="str">
        <f t="shared" ca="1" si="5"/>
        <v/>
      </c>
      <c r="AI20" s="51" t="str">
        <f t="shared" ca="1" si="5"/>
        <v/>
      </c>
      <c r="AJ20" s="51" t="str">
        <f t="shared" ca="1" si="5"/>
        <v/>
      </c>
      <c r="AK20" s="85">
        <f t="shared" ca="1" si="3"/>
        <v>0.5</v>
      </c>
    </row>
    <row r="21" spans="1:37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51" t="str">
        <f t="shared" ca="1" si="6"/>
        <v/>
      </c>
      <c r="H21" s="51" t="str">
        <f t="shared" ca="1" si="5"/>
        <v/>
      </c>
      <c r="I21" s="51" t="str">
        <f t="shared" ca="1" si="5"/>
        <v/>
      </c>
      <c r="J21" s="51" t="str">
        <f t="shared" ca="1" si="5"/>
        <v/>
      </c>
      <c r="K21" s="51" t="str">
        <f t="shared" ca="1" si="5"/>
        <v/>
      </c>
      <c r="L21" s="51" t="str">
        <f t="shared" ca="1" si="5"/>
        <v/>
      </c>
      <c r="M21" s="51" t="str">
        <f t="shared" ca="1" si="5"/>
        <v/>
      </c>
      <c r="N21" s="51" t="str">
        <f t="shared" ca="1" si="5"/>
        <v/>
      </c>
      <c r="O21" s="51" t="str">
        <f t="shared" ca="1" si="5"/>
        <v/>
      </c>
      <c r="P21" s="51" t="str">
        <f t="shared" ca="1" si="5"/>
        <v/>
      </c>
      <c r="Q21" s="51" t="str">
        <f t="shared" ca="1" si="5"/>
        <v/>
      </c>
      <c r="R21" s="51" t="str">
        <f t="shared" ca="1" si="5"/>
        <v/>
      </c>
      <c r="S21" s="51" t="str">
        <f t="shared" ca="1" si="5"/>
        <v/>
      </c>
      <c r="T21" s="51" t="str">
        <f t="shared" ca="1" si="5"/>
        <v/>
      </c>
      <c r="U21" s="51" t="str">
        <f t="shared" ca="1" si="5"/>
        <v/>
      </c>
      <c r="V21" s="51" t="str">
        <f t="shared" ca="1" si="5"/>
        <v/>
      </c>
      <c r="W21" s="51" t="str">
        <f t="shared" ca="1" si="5"/>
        <v/>
      </c>
      <c r="X21" s="51" t="str">
        <f t="shared" ca="1" si="5"/>
        <v/>
      </c>
      <c r="Y21" s="51" t="str">
        <f t="shared" ca="1" si="5"/>
        <v/>
      </c>
      <c r="Z21" s="51" t="str">
        <f t="shared" ca="1" si="5"/>
        <v/>
      </c>
      <c r="AA21" s="51">
        <f t="shared" ca="1" si="5"/>
        <v>1</v>
      </c>
      <c r="AB21" s="51" t="str">
        <f t="shared" ca="1" si="5"/>
        <v/>
      </c>
      <c r="AC21" s="51" t="str">
        <f t="shared" ca="1" si="5"/>
        <v/>
      </c>
      <c r="AD21" s="51" t="str">
        <f t="shared" ca="1" si="5"/>
        <v/>
      </c>
      <c r="AE21" s="51" t="str">
        <f t="shared" ca="1" si="5"/>
        <v/>
      </c>
      <c r="AF21" s="51" t="str">
        <f t="shared" ca="1" si="5"/>
        <v/>
      </c>
      <c r="AG21" s="51" t="str">
        <f t="shared" ca="1" si="5"/>
        <v/>
      </c>
      <c r="AH21" s="51" t="str">
        <f t="shared" ca="1" si="5"/>
        <v/>
      </c>
      <c r="AI21" s="51" t="str">
        <f t="shared" ca="1" si="5"/>
        <v/>
      </c>
      <c r="AJ21" s="51" t="str">
        <f t="shared" ca="1" si="5"/>
        <v/>
      </c>
      <c r="AK21" s="85">
        <f t="shared" ca="1" si="3"/>
        <v>1</v>
      </c>
    </row>
    <row r="22" spans="1:37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51" t="str">
        <f t="shared" ca="1" si="6"/>
        <v/>
      </c>
      <c r="H22" s="51" t="str">
        <f t="shared" ca="1" si="5"/>
        <v/>
      </c>
      <c r="I22" s="51" t="str">
        <f t="shared" ca="1" si="5"/>
        <v/>
      </c>
      <c r="J22" s="51" t="str">
        <f t="shared" ca="1" si="5"/>
        <v/>
      </c>
      <c r="K22" s="51" t="str">
        <f t="shared" ca="1" si="5"/>
        <v/>
      </c>
      <c r="L22" s="51" t="str">
        <f t="shared" ca="1" si="5"/>
        <v/>
      </c>
      <c r="M22" s="51" t="str">
        <f t="shared" ca="1" si="5"/>
        <v/>
      </c>
      <c r="N22" s="51" t="str">
        <f t="shared" ca="1" si="5"/>
        <v/>
      </c>
      <c r="O22" s="51" t="str">
        <f t="shared" ca="1" si="5"/>
        <v/>
      </c>
      <c r="P22" s="51" t="str">
        <f t="shared" ca="1" si="5"/>
        <v/>
      </c>
      <c r="Q22" s="51" t="str">
        <f t="shared" ca="1" si="5"/>
        <v/>
      </c>
      <c r="R22" s="51" t="str">
        <f t="shared" ca="1" si="5"/>
        <v/>
      </c>
      <c r="S22" s="51" t="str">
        <f t="shared" ca="1" si="5"/>
        <v/>
      </c>
      <c r="T22" s="51" t="str">
        <f t="shared" ca="1" si="5"/>
        <v/>
      </c>
      <c r="U22" s="51">
        <f t="shared" ca="1" si="5"/>
        <v>1</v>
      </c>
      <c r="V22" s="51" t="str">
        <f t="shared" ca="1" si="5"/>
        <v/>
      </c>
      <c r="W22" s="51" t="str">
        <f t="shared" ca="1" si="5"/>
        <v/>
      </c>
      <c r="X22" s="51" t="str">
        <f t="shared" ca="1" si="5"/>
        <v/>
      </c>
      <c r="Y22" s="51" t="str">
        <f t="shared" ca="1" si="5"/>
        <v/>
      </c>
      <c r="Z22" s="51" t="str">
        <f t="shared" ca="1" si="5"/>
        <v/>
      </c>
      <c r="AA22" s="51" t="str">
        <f t="shared" ca="1" si="5"/>
        <v/>
      </c>
      <c r="AB22" s="51" t="str">
        <f t="shared" ca="1" si="5"/>
        <v/>
      </c>
      <c r="AC22" s="51" t="str">
        <f t="shared" ca="1" si="5"/>
        <v/>
      </c>
      <c r="AD22" s="51" t="str">
        <f t="shared" ca="1" si="5"/>
        <v/>
      </c>
      <c r="AE22" s="51" t="str">
        <f t="shared" ca="1" si="5"/>
        <v/>
      </c>
      <c r="AF22" s="51" t="str">
        <f t="shared" ca="1" si="5"/>
        <v/>
      </c>
      <c r="AG22" s="51" t="str">
        <f t="shared" ca="1" si="5"/>
        <v/>
      </c>
      <c r="AH22" s="51" t="str">
        <f t="shared" ca="1" si="5"/>
        <v/>
      </c>
      <c r="AI22" s="51" t="str">
        <f t="shared" ca="1" si="5"/>
        <v/>
      </c>
      <c r="AJ22" s="51" t="str">
        <f t="shared" ca="1" si="5"/>
        <v/>
      </c>
      <c r="AK22" s="85">
        <f t="shared" ca="1" si="3"/>
        <v>1</v>
      </c>
    </row>
    <row r="23" spans="1:37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51" t="str">
        <f t="shared" ca="1" si="6"/>
        <v/>
      </c>
      <c r="H23" s="51" t="str">
        <f t="shared" ca="1" si="5"/>
        <v/>
      </c>
      <c r="I23" s="51" t="str">
        <f t="shared" ca="1" si="5"/>
        <v/>
      </c>
      <c r="J23" s="51" t="str">
        <f t="shared" ca="1" si="5"/>
        <v/>
      </c>
      <c r="K23" s="51" t="str">
        <f t="shared" ca="1" si="5"/>
        <v/>
      </c>
      <c r="L23" s="51" t="str">
        <f t="shared" ca="1" si="5"/>
        <v/>
      </c>
      <c r="M23" s="51" t="str">
        <f t="shared" ca="1" si="5"/>
        <v/>
      </c>
      <c r="N23" s="51" t="str">
        <f t="shared" ca="1" si="5"/>
        <v/>
      </c>
      <c r="O23" s="51" t="str">
        <f t="shared" ca="1" si="5"/>
        <v/>
      </c>
      <c r="P23" s="51" t="str">
        <f t="shared" ca="1" si="5"/>
        <v/>
      </c>
      <c r="Q23" s="51" t="str">
        <f t="shared" ref="Q23:AJ23" ca="1" si="7">IF(MAX(INDIRECT("'"&amp;$AO$4&amp;" (2)'!Z7S"&amp;(ROW()-13)*3&amp;":Z16S"&amp;(ROW()-13)*3+2,FALSE))=INDIRECT("'"&amp;$AO$4&amp;" (2)'!Z"&amp;ROUNDDOWN((COLUMN()-7)/3,0)+7&amp;"S"&amp;(ROW()-13)*3+MOD(COLUMN()-1,3),FALSE),1,"")</f>
        <v/>
      </c>
      <c r="R23" s="51" t="str">
        <f t="shared" ca="1" si="7"/>
        <v/>
      </c>
      <c r="S23" s="51" t="str">
        <f t="shared" ca="1" si="7"/>
        <v/>
      </c>
      <c r="T23" s="51" t="str">
        <f t="shared" ca="1" si="7"/>
        <v/>
      </c>
      <c r="U23" s="51" t="str">
        <f t="shared" ca="1" si="7"/>
        <v/>
      </c>
      <c r="V23" s="51" t="str">
        <f t="shared" ca="1" si="7"/>
        <v/>
      </c>
      <c r="W23" s="51" t="str">
        <f t="shared" ca="1" si="7"/>
        <v/>
      </c>
      <c r="X23" s="51" t="str">
        <f t="shared" ca="1" si="7"/>
        <v/>
      </c>
      <c r="Y23" s="51" t="str">
        <f t="shared" ca="1" si="7"/>
        <v/>
      </c>
      <c r="Z23" s="51" t="str">
        <f t="shared" ca="1" si="7"/>
        <v/>
      </c>
      <c r="AA23" s="51" t="str">
        <f t="shared" ca="1" si="7"/>
        <v/>
      </c>
      <c r="AB23" s="51" t="str">
        <f t="shared" ca="1" si="7"/>
        <v/>
      </c>
      <c r="AC23" s="51" t="str">
        <f t="shared" ca="1" si="7"/>
        <v/>
      </c>
      <c r="AD23" s="51" t="str">
        <f t="shared" ca="1" si="7"/>
        <v/>
      </c>
      <c r="AE23" s="51" t="str">
        <f t="shared" ca="1" si="7"/>
        <v/>
      </c>
      <c r="AF23" s="51">
        <f t="shared" ca="1" si="7"/>
        <v>1</v>
      </c>
      <c r="AG23" s="51" t="str">
        <f t="shared" ca="1" si="7"/>
        <v/>
      </c>
      <c r="AH23" s="51" t="str">
        <f t="shared" ca="1" si="7"/>
        <v/>
      </c>
      <c r="AI23" s="51" t="str">
        <f t="shared" ca="1" si="7"/>
        <v/>
      </c>
      <c r="AJ23" s="51" t="str">
        <f t="shared" ca="1" si="7"/>
        <v/>
      </c>
      <c r="AK23" s="85">
        <f t="shared" ca="1" si="3"/>
        <v>1</v>
      </c>
    </row>
    <row r="24" spans="1:37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7" s="38" customFormat="1" ht="15" customHeight="1">
      <c r="A25"/>
      <c r="B25" s="133"/>
      <c r="C25" s="134"/>
      <c r="D25" s="134"/>
      <c r="E25" s="135"/>
      <c r="F25" s="44"/>
      <c r="G25" s="121">
        <v>3</v>
      </c>
      <c r="H25" s="121"/>
      <c r="I25" s="121"/>
      <c r="J25" s="121">
        <v>4</v>
      </c>
      <c r="K25" s="121"/>
      <c r="L25" s="121"/>
      <c r="M25" s="121">
        <v>5</v>
      </c>
      <c r="N25" s="121"/>
      <c r="O25" s="121"/>
      <c r="P25" s="121">
        <v>6</v>
      </c>
      <c r="Q25" s="121"/>
      <c r="R25" s="121"/>
      <c r="S25" s="121">
        <v>7</v>
      </c>
      <c r="T25" s="121"/>
      <c r="U25" s="121"/>
      <c r="V25" s="121">
        <v>8</v>
      </c>
      <c r="W25" s="121"/>
      <c r="X25" s="121"/>
      <c r="Y25" s="121">
        <v>9</v>
      </c>
      <c r="Z25" s="121"/>
      <c r="AA25" s="121"/>
      <c r="AB25" s="121">
        <v>10</v>
      </c>
      <c r="AC25" s="121"/>
      <c r="AD25" s="121"/>
      <c r="AE25" s="121">
        <v>11</v>
      </c>
      <c r="AF25" s="121"/>
      <c r="AG25" s="121"/>
      <c r="AH25" s="121">
        <v>12</v>
      </c>
      <c r="AI25" s="121"/>
      <c r="AJ25" s="121"/>
      <c r="AK25" s="81"/>
    </row>
    <row r="26" spans="1:37" s="38" customFormat="1" ht="15" customHeight="1">
      <c r="A26"/>
      <c r="B26" s="133"/>
      <c r="C26" s="134"/>
      <c r="D26" s="134"/>
      <c r="E26" s="135"/>
      <c r="F26" s="44"/>
      <c r="G26" s="75" t="s">
        <v>87</v>
      </c>
      <c r="H26" s="75" t="s">
        <v>88</v>
      </c>
      <c r="I26" s="75" t="s">
        <v>89</v>
      </c>
      <c r="J26" s="75" t="s">
        <v>87</v>
      </c>
      <c r="K26" s="75" t="s">
        <v>88</v>
      </c>
      <c r="L26" s="75" t="s">
        <v>89</v>
      </c>
      <c r="M26" s="75" t="s">
        <v>87</v>
      </c>
      <c r="N26" s="75" t="s">
        <v>88</v>
      </c>
      <c r="O26" s="75" t="s">
        <v>89</v>
      </c>
      <c r="P26" s="75" t="s">
        <v>87</v>
      </c>
      <c r="Q26" s="75" t="s">
        <v>88</v>
      </c>
      <c r="R26" s="75" t="s">
        <v>89</v>
      </c>
      <c r="S26" s="75" t="s">
        <v>87</v>
      </c>
      <c r="T26" s="75" t="s">
        <v>88</v>
      </c>
      <c r="U26" s="75" t="s">
        <v>89</v>
      </c>
      <c r="V26" s="75" t="s">
        <v>87</v>
      </c>
      <c r="W26" s="75" t="s">
        <v>88</v>
      </c>
      <c r="X26" s="75" t="s">
        <v>89</v>
      </c>
      <c r="Y26" s="75" t="s">
        <v>87</v>
      </c>
      <c r="Z26" s="75" t="s">
        <v>88</v>
      </c>
      <c r="AA26" s="75" t="s">
        <v>89</v>
      </c>
      <c r="AB26" s="75" t="s">
        <v>87</v>
      </c>
      <c r="AC26" s="75" t="s">
        <v>88</v>
      </c>
      <c r="AD26" s="75" t="s">
        <v>89</v>
      </c>
      <c r="AE26" s="75" t="s">
        <v>87</v>
      </c>
      <c r="AF26" s="75" t="s">
        <v>88</v>
      </c>
      <c r="AG26" s="75" t="s">
        <v>89</v>
      </c>
      <c r="AH26" s="75" t="s">
        <v>87</v>
      </c>
      <c r="AI26" s="75" t="s">
        <v>88</v>
      </c>
      <c r="AJ26" s="75" t="s">
        <v>89</v>
      </c>
      <c r="AK26" s="82"/>
    </row>
    <row r="27" spans="1:37" s="38" customFormat="1" ht="18.75" customHeight="1">
      <c r="A27"/>
      <c r="B27" s="127" t="s">
        <v>93</v>
      </c>
      <c r="C27" s="128"/>
      <c r="D27" s="128"/>
      <c r="E27" s="129"/>
      <c r="F27" s="44"/>
      <c r="G27" s="94">
        <f ca="1">SUM(G4:G23)</f>
        <v>2</v>
      </c>
      <c r="H27" s="94">
        <f t="shared" ref="H27:AJ27" ca="1" si="8">SUM(H4:H23)</f>
        <v>3</v>
      </c>
      <c r="I27" s="94">
        <f t="shared" ca="1" si="8"/>
        <v>4</v>
      </c>
      <c r="J27" s="94">
        <f t="shared" ca="1" si="8"/>
        <v>2</v>
      </c>
      <c r="K27" s="94">
        <f t="shared" ca="1" si="8"/>
        <v>1</v>
      </c>
      <c r="L27" s="94">
        <f t="shared" ca="1" si="8"/>
        <v>2</v>
      </c>
      <c r="M27" s="94">
        <f t="shared" ca="1" si="8"/>
        <v>2</v>
      </c>
      <c r="N27" s="94">
        <f t="shared" ca="1" si="8"/>
        <v>1</v>
      </c>
      <c r="O27" s="94">
        <f t="shared" ca="1" si="8"/>
        <v>0</v>
      </c>
      <c r="P27" s="94">
        <f t="shared" ca="1" si="8"/>
        <v>3</v>
      </c>
      <c r="Q27" s="94">
        <f t="shared" ca="1" si="8"/>
        <v>1</v>
      </c>
      <c r="R27" s="94">
        <f t="shared" ca="1" si="8"/>
        <v>1</v>
      </c>
      <c r="S27" s="94">
        <f t="shared" ca="1" si="8"/>
        <v>4</v>
      </c>
      <c r="T27" s="94">
        <f t="shared" ca="1" si="8"/>
        <v>3</v>
      </c>
      <c r="U27" s="94">
        <f t="shared" ca="1" si="8"/>
        <v>3</v>
      </c>
      <c r="V27" s="94">
        <f t="shared" ca="1" si="8"/>
        <v>3</v>
      </c>
      <c r="W27" s="94">
        <f t="shared" ca="1" si="8"/>
        <v>3</v>
      </c>
      <c r="X27" s="94">
        <f t="shared" ca="1" si="8"/>
        <v>1</v>
      </c>
      <c r="Y27" s="94">
        <f t="shared" ca="1" si="8"/>
        <v>3</v>
      </c>
      <c r="Z27" s="94">
        <f t="shared" ca="1" si="8"/>
        <v>3</v>
      </c>
      <c r="AA27" s="94">
        <f t="shared" ca="1" si="8"/>
        <v>4</v>
      </c>
      <c r="AB27" s="94">
        <f t="shared" ca="1" si="8"/>
        <v>3</v>
      </c>
      <c r="AC27" s="94">
        <f t="shared" ca="1" si="8"/>
        <v>3</v>
      </c>
      <c r="AD27" s="94">
        <f t="shared" ca="1" si="8"/>
        <v>4</v>
      </c>
      <c r="AE27" s="94">
        <f t="shared" ca="1" si="8"/>
        <v>3</v>
      </c>
      <c r="AF27" s="94">
        <f t="shared" ca="1" si="8"/>
        <v>4</v>
      </c>
      <c r="AG27" s="94">
        <f t="shared" ca="1" si="8"/>
        <v>2</v>
      </c>
      <c r="AH27" s="94">
        <f t="shared" ca="1" si="8"/>
        <v>4</v>
      </c>
      <c r="AI27" s="94">
        <f t="shared" ca="1" si="8"/>
        <v>5</v>
      </c>
      <c r="AJ27" s="94">
        <f t="shared" ca="1" si="8"/>
        <v>2</v>
      </c>
      <c r="AK27" s="95"/>
    </row>
    <row r="28" spans="1:37" s="38" customFormat="1" ht="18.75" customHeight="1">
      <c r="A28"/>
      <c r="B28" s="130"/>
      <c r="C28" s="131"/>
      <c r="D28" s="131"/>
      <c r="E28" s="132"/>
      <c r="F28" s="44"/>
      <c r="G28" s="139">
        <f ca="1">G27+H27+I27</f>
        <v>9</v>
      </c>
      <c r="H28" s="139"/>
      <c r="I28" s="139"/>
      <c r="J28" s="139">
        <f t="shared" ref="J28" ca="1" si="9">J27+K27+L27</f>
        <v>5</v>
      </c>
      <c r="K28" s="139"/>
      <c r="L28" s="139"/>
      <c r="M28" s="139">
        <f t="shared" ref="M28" ca="1" si="10">M27+N27+O27</f>
        <v>3</v>
      </c>
      <c r="N28" s="139"/>
      <c r="O28" s="139"/>
      <c r="P28" s="139">
        <f t="shared" ref="P28" ca="1" si="11">P27+Q27+R27</f>
        <v>5</v>
      </c>
      <c r="Q28" s="139"/>
      <c r="R28" s="139"/>
      <c r="S28" s="139">
        <f t="shared" ref="S28" ca="1" si="12">S27+T27+U27</f>
        <v>10</v>
      </c>
      <c r="T28" s="139"/>
      <c r="U28" s="139"/>
      <c r="V28" s="139">
        <f t="shared" ref="V28" ca="1" si="13">V27+W27+X27</f>
        <v>7</v>
      </c>
      <c r="W28" s="139"/>
      <c r="X28" s="139"/>
      <c r="Y28" s="139">
        <f t="shared" ref="Y28" ca="1" si="14">Y27+Z27+AA27</f>
        <v>10</v>
      </c>
      <c r="Z28" s="139"/>
      <c r="AA28" s="139"/>
      <c r="AB28" s="139">
        <f t="shared" ref="AB28" ca="1" si="15">AB27+AC27+AD27</f>
        <v>10</v>
      </c>
      <c r="AC28" s="139"/>
      <c r="AD28" s="139"/>
      <c r="AE28" s="139">
        <f t="shared" ref="AE28" ca="1" si="16">AE27+AF27+AG27</f>
        <v>9</v>
      </c>
      <c r="AF28" s="139"/>
      <c r="AG28" s="139"/>
      <c r="AH28" s="139">
        <f t="shared" ref="AH28" ca="1" si="17">AH27+AI27+AJ27</f>
        <v>11</v>
      </c>
      <c r="AI28" s="139"/>
      <c r="AJ28" s="139"/>
      <c r="AK28" s="95"/>
    </row>
    <row r="29" spans="1:37" ht="18.75" customHeight="1">
      <c r="B29" s="127" t="s">
        <v>94</v>
      </c>
      <c r="C29" s="128"/>
      <c r="D29" s="128"/>
      <c r="E29" s="129"/>
      <c r="F29" s="44"/>
      <c r="G29" s="94">
        <f ca="1">SUMPRODUCT(G4:G23,$AK4:$AK23)</f>
        <v>0.10263157894736842</v>
      </c>
      <c r="H29" s="94">
        <f t="shared" ref="H29:AJ29" ca="1" si="18">SUMPRODUCT(H4:H23,$AK4:$AK23)</f>
        <v>0.43596491228070172</v>
      </c>
      <c r="I29" s="94">
        <f t="shared" ca="1" si="18"/>
        <v>2.3859649122807016</v>
      </c>
      <c r="J29" s="94">
        <f t="shared" ca="1" si="18"/>
        <v>0.10263157894736842</v>
      </c>
      <c r="K29" s="94">
        <f t="shared" ca="1" si="18"/>
        <v>0.05</v>
      </c>
      <c r="L29" s="94">
        <f t="shared" ca="1" si="18"/>
        <v>0.83333333333333326</v>
      </c>
      <c r="M29" s="94">
        <f t="shared" ca="1" si="18"/>
        <v>0.10263157894736842</v>
      </c>
      <c r="N29" s="94">
        <f t="shared" ca="1" si="18"/>
        <v>0.05</v>
      </c>
      <c r="O29" s="94">
        <f t="shared" ca="1" si="18"/>
        <v>0</v>
      </c>
      <c r="P29" s="94">
        <f t="shared" ca="1" si="18"/>
        <v>0.60263157894736841</v>
      </c>
      <c r="Q29" s="94">
        <f t="shared" ca="1" si="18"/>
        <v>0.05</v>
      </c>
      <c r="R29" s="94">
        <f t="shared" ca="1" si="18"/>
        <v>5.2631578947368418E-2</v>
      </c>
      <c r="S29" s="94">
        <f t="shared" ca="1" si="18"/>
        <v>1.1552631578947368</v>
      </c>
      <c r="T29" s="94">
        <f t="shared" ca="1" si="18"/>
        <v>0.15526315789473683</v>
      </c>
      <c r="U29" s="94">
        <f t="shared" ca="1" si="18"/>
        <v>1.1052631578947367</v>
      </c>
      <c r="V29" s="94">
        <f t="shared" ca="1" si="18"/>
        <v>0.15526315789473683</v>
      </c>
      <c r="W29" s="94">
        <f t="shared" ca="1" si="18"/>
        <v>0.15526315789473683</v>
      </c>
      <c r="X29" s="94">
        <f t="shared" ca="1" si="18"/>
        <v>5.2631578947368418E-2</v>
      </c>
      <c r="Y29" s="94">
        <f t="shared" ca="1" si="18"/>
        <v>0.15526315789473683</v>
      </c>
      <c r="Z29" s="94">
        <f t="shared" ca="1" si="18"/>
        <v>0.15526315789473683</v>
      </c>
      <c r="AA29" s="94">
        <f t="shared" ca="1" si="18"/>
        <v>3.0526315789473681</v>
      </c>
      <c r="AB29" s="94">
        <f t="shared" ca="1" si="18"/>
        <v>0.15526315789473683</v>
      </c>
      <c r="AC29" s="94">
        <f t="shared" ca="1" si="18"/>
        <v>0.15526315789473683</v>
      </c>
      <c r="AD29" s="94">
        <f t="shared" ca="1" si="18"/>
        <v>2.5526315789473681</v>
      </c>
      <c r="AE29" s="94">
        <f t="shared" ca="1" si="18"/>
        <v>0.15526315789473683</v>
      </c>
      <c r="AF29" s="94">
        <f t="shared" ca="1" si="18"/>
        <v>1.1552631578947368</v>
      </c>
      <c r="AG29" s="94">
        <f t="shared" ca="1" si="18"/>
        <v>0.55263157894736836</v>
      </c>
      <c r="AH29" s="94">
        <f t="shared" ca="1" si="18"/>
        <v>1.1552631578947368</v>
      </c>
      <c r="AI29" s="94">
        <f t="shared" ca="1" si="18"/>
        <v>2.155263157894737</v>
      </c>
      <c r="AJ29" s="94">
        <f t="shared" ca="1" si="18"/>
        <v>1.0526315789473684</v>
      </c>
    </row>
    <row r="30" spans="1:37" ht="18.75" customHeight="1">
      <c r="B30" s="130"/>
      <c r="C30" s="131"/>
      <c r="D30" s="131"/>
      <c r="E30" s="132"/>
      <c r="F30" s="44"/>
      <c r="G30" s="126">
        <f ca="1">SUM(G29:I29)</f>
        <v>2.9245614035087719</v>
      </c>
      <c r="H30" s="126"/>
      <c r="I30" s="126"/>
      <c r="J30" s="126">
        <f t="shared" ref="J30" ca="1" si="19">SUM(J29:L29)</f>
        <v>0.98596491228070171</v>
      </c>
      <c r="K30" s="126"/>
      <c r="L30" s="126"/>
      <c r="M30" s="126">
        <f t="shared" ref="M30" ca="1" si="20">SUM(M29:O29)</f>
        <v>0.15263157894736842</v>
      </c>
      <c r="N30" s="126"/>
      <c r="O30" s="126"/>
      <c r="P30" s="126">
        <f t="shared" ref="P30" ca="1" si="21">SUM(P29:R29)</f>
        <v>0.70526315789473681</v>
      </c>
      <c r="Q30" s="126"/>
      <c r="R30" s="126"/>
      <c r="S30" s="126">
        <f t="shared" ref="S30" ca="1" si="22">SUM(S29:U29)</f>
        <v>2.4157894736842103</v>
      </c>
      <c r="T30" s="126"/>
      <c r="U30" s="126"/>
      <c r="V30" s="126">
        <f t="shared" ref="V30" ca="1" si="23">SUM(V29:X29)</f>
        <v>0.36315789473684207</v>
      </c>
      <c r="W30" s="126"/>
      <c r="X30" s="126"/>
      <c r="Y30" s="126">
        <f t="shared" ref="Y30" ca="1" si="24">SUM(Y29:AA29)</f>
        <v>3.3631578947368417</v>
      </c>
      <c r="Z30" s="126"/>
      <c r="AA30" s="126"/>
      <c r="AB30" s="126">
        <f t="shared" ref="AB30" ca="1" si="25">SUM(AB29:AD29)</f>
        <v>2.8631578947368417</v>
      </c>
      <c r="AC30" s="126"/>
      <c r="AD30" s="126"/>
      <c r="AE30" s="126">
        <f t="shared" ref="AE30" ca="1" si="26">SUM(AE29:AG29)</f>
        <v>1.8631578947368419</v>
      </c>
      <c r="AF30" s="126"/>
      <c r="AG30" s="126"/>
      <c r="AH30" s="126">
        <f t="shared" ref="AH30" ca="1" si="27">SUM(AH29:AJ29)</f>
        <v>4.3631578947368421</v>
      </c>
      <c r="AI30" s="126"/>
      <c r="AJ30" s="126"/>
    </row>
    <row r="33" spans="1:37">
      <c r="B33" s="122"/>
      <c r="C33" s="124" t="s">
        <v>74</v>
      </c>
      <c r="D33" s="124" t="s">
        <v>75</v>
      </c>
      <c r="E33" s="124" t="s">
        <v>76</v>
      </c>
      <c r="F33" s="122"/>
      <c r="G33" s="121">
        <v>3</v>
      </c>
      <c r="H33" s="121"/>
      <c r="I33" s="121"/>
      <c r="J33" s="121">
        <v>4</v>
      </c>
      <c r="K33" s="121"/>
      <c r="L33" s="121"/>
      <c r="M33" s="121">
        <v>5</v>
      </c>
      <c r="N33" s="121"/>
      <c r="O33" s="121"/>
      <c r="P33" s="121">
        <v>6</v>
      </c>
      <c r="Q33" s="121"/>
      <c r="R33" s="121"/>
      <c r="S33" s="121">
        <v>7</v>
      </c>
      <c r="T33" s="121"/>
      <c r="U33" s="121"/>
      <c r="V33" s="121">
        <v>8</v>
      </c>
      <c r="W33" s="121"/>
      <c r="X33" s="121"/>
      <c r="Y33" s="121">
        <v>9</v>
      </c>
      <c r="Z33" s="121"/>
      <c r="AA33" s="121"/>
      <c r="AB33" s="121">
        <v>10</v>
      </c>
      <c r="AC33" s="121"/>
      <c r="AD33" s="121"/>
      <c r="AE33" s="121">
        <v>11</v>
      </c>
      <c r="AF33" s="121"/>
      <c r="AG33" s="121"/>
      <c r="AH33" s="121">
        <v>12</v>
      </c>
      <c r="AI33" s="121"/>
      <c r="AJ33" s="121"/>
    </row>
    <row r="34" spans="1:37">
      <c r="B34" s="123"/>
      <c r="C34" s="125"/>
      <c r="D34" s="125"/>
      <c r="E34" s="125"/>
      <c r="F34" s="123"/>
      <c r="G34" s="75" t="s">
        <v>87</v>
      </c>
      <c r="H34" s="75" t="s">
        <v>88</v>
      </c>
      <c r="I34" s="75" t="s">
        <v>89</v>
      </c>
      <c r="J34" s="75" t="s">
        <v>87</v>
      </c>
      <c r="K34" s="75" t="s">
        <v>88</v>
      </c>
      <c r="L34" s="75" t="s">
        <v>89</v>
      </c>
      <c r="M34" s="75" t="s">
        <v>87</v>
      </c>
      <c r="N34" s="75" t="s">
        <v>88</v>
      </c>
      <c r="O34" s="75" t="s">
        <v>89</v>
      </c>
      <c r="P34" s="75" t="s">
        <v>87</v>
      </c>
      <c r="Q34" s="75" t="s">
        <v>88</v>
      </c>
      <c r="R34" s="75" t="s">
        <v>89</v>
      </c>
      <c r="S34" s="75" t="s">
        <v>87</v>
      </c>
      <c r="T34" s="75" t="s">
        <v>88</v>
      </c>
      <c r="U34" s="75" t="s">
        <v>89</v>
      </c>
      <c r="V34" s="75" t="s">
        <v>87</v>
      </c>
      <c r="W34" s="75" t="s">
        <v>88</v>
      </c>
      <c r="X34" s="75" t="s">
        <v>89</v>
      </c>
      <c r="Y34" s="75" t="s">
        <v>87</v>
      </c>
      <c r="Z34" s="75" t="s">
        <v>88</v>
      </c>
      <c r="AA34" s="75" t="s">
        <v>89</v>
      </c>
      <c r="AB34" s="75" t="s">
        <v>87</v>
      </c>
      <c r="AC34" s="75" t="s">
        <v>88</v>
      </c>
      <c r="AD34" s="75" t="s">
        <v>89</v>
      </c>
      <c r="AE34" s="75" t="s">
        <v>87</v>
      </c>
      <c r="AF34" s="75" t="s">
        <v>88</v>
      </c>
      <c r="AG34" s="75" t="s">
        <v>89</v>
      </c>
      <c r="AH34" s="75" t="s">
        <v>87</v>
      </c>
      <c r="AI34" s="75" t="s">
        <v>88</v>
      </c>
      <c r="AJ34" s="75" t="s">
        <v>89</v>
      </c>
    </row>
    <row r="35" spans="1:37" s="38" customFormat="1" ht="18.75" customHeight="1">
      <c r="A35"/>
      <c r="B35" s="42" t="s">
        <v>13</v>
      </c>
      <c r="C35" s="53">
        <v>27</v>
      </c>
      <c r="D35" s="53">
        <v>111</v>
      </c>
      <c r="E35" s="54">
        <f t="shared" ref="E35:E54" si="28">D35/C35</f>
        <v>4.1111111111111107</v>
      </c>
      <c r="F35" s="46"/>
      <c r="G35" s="100">
        <f ca="1">INDIRECT("'"&amp;$AO$4&amp;"'!Z"&amp;ROUNDDOWN((COLUMN()-7)/3,0)+7&amp;"S"&amp;(ROW()-34)*3+MOD(COLUMN()-1,3),FALSE)/MAX(INDIRECT("'"&amp;$AO$4&amp;"'!Z7S"&amp;(ROW()-34)*3&amp;":Z16S"&amp;(ROW()-34)*3+2,FALSE))</f>
        <v>1</v>
      </c>
      <c r="H35" s="100">
        <f t="shared" ref="H35:AJ43" ca="1" si="29">INDIRECT("'"&amp;$AO$4&amp;"'!Z"&amp;ROUNDDOWN((COLUMN()-7)/3,0)+7&amp;"S"&amp;(ROW()-34)*3+MOD(COLUMN()-1,3),FALSE)/MAX(INDIRECT("'"&amp;$AO$4&amp;"'!Z7S"&amp;(ROW()-34)*3&amp;":Z16S"&amp;(ROW()-34)*3+2,FALSE))</f>
        <v>1</v>
      </c>
      <c r="I35" s="100">
        <f t="shared" ca="1" si="29"/>
        <v>1</v>
      </c>
      <c r="J35" s="100">
        <f t="shared" ca="1" si="29"/>
        <v>1</v>
      </c>
      <c r="K35" s="100">
        <f t="shared" ca="1" si="29"/>
        <v>0.94117647058823528</v>
      </c>
      <c r="L35" s="100">
        <f t="shared" ca="1" si="29"/>
        <v>0.94117647058823528</v>
      </c>
      <c r="M35" s="100">
        <f t="shared" ca="1" si="29"/>
        <v>1</v>
      </c>
      <c r="N35" s="100">
        <f t="shared" ca="1" si="29"/>
        <v>0.94117647058823528</v>
      </c>
      <c r="O35" s="100">
        <f t="shared" ca="1" si="29"/>
        <v>0.94117647058823528</v>
      </c>
      <c r="P35" s="100">
        <f t="shared" ca="1" si="29"/>
        <v>1</v>
      </c>
      <c r="Q35" s="100">
        <f t="shared" ca="1" si="29"/>
        <v>0.94117647058823528</v>
      </c>
      <c r="R35" s="100">
        <f t="shared" ca="1" si="29"/>
        <v>0.94117647058823528</v>
      </c>
      <c r="S35" s="100">
        <f t="shared" ca="1" si="29"/>
        <v>1</v>
      </c>
      <c r="T35" s="100">
        <f t="shared" ca="1" si="29"/>
        <v>1</v>
      </c>
      <c r="U35" s="100">
        <f t="shared" ca="1" si="29"/>
        <v>1</v>
      </c>
      <c r="V35" s="100">
        <f t="shared" ca="1" si="29"/>
        <v>1</v>
      </c>
      <c r="W35" s="100">
        <f t="shared" ca="1" si="29"/>
        <v>1</v>
      </c>
      <c r="X35" s="100">
        <f t="shared" ca="1" si="29"/>
        <v>0.94117647058823528</v>
      </c>
      <c r="Y35" s="100">
        <f t="shared" ca="1" si="29"/>
        <v>1</v>
      </c>
      <c r="Z35" s="100">
        <f t="shared" ca="1" si="29"/>
        <v>1</v>
      </c>
      <c r="AA35" s="100">
        <f t="shared" ca="1" si="29"/>
        <v>0.94117647058823528</v>
      </c>
      <c r="AB35" s="100">
        <f t="shared" ca="1" si="29"/>
        <v>1</v>
      </c>
      <c r="AC35" s="100">
        <f t="shared" ca="1" si="29"/>
        <v>1</v>
      </c>
      <c r="AD35" s="100">
        <f t="shared" ca="1" si="29"/>
        <v>0.88235294117647056</v>
      </c>
      <c r="AE35" s="100">
        <f t="shared" ca="1" si="29"/>
        <v>1</v>
      </c>
      <c r="AF35" s="100">
        <f t="shared" ca="1" si="29"/>
        <v>1</v>
      </c>
      <c r="AG35" s="100">
        <f t="shared" ca="1" si="29"/>
        <v>0.94117647058823528</v>
      </c>
      <c r="AH35" s="100">
        <f t="shared" ca="1" si="29"/>
        <v>1</v>
      </c>
      <c r="AI35" s="100">
        <f t="shared" ca="1" si="29"/>
        <v>1</v>
      </c>
      <c r="AJ35" s="100">
        <f t="shared" ca="1" si="29"/>
        <v>0.94117647058823528</v>
      </c>
      <c r="AK35" s="85"/>
    </row>
    <row r="36" spans="1:37" s="38" customFormat="1" ht="18.75" customHeight="1">
      <c r="A36"/>
      <c r="B36" s="42" t="s">
        <v>14</v>
      </c>
      <c r="C36" s="53">
        <v>34</v>
      </c>
      <c r="D36" s="53">
        <v>78</v>
      </c>
      <c r="E36" s="54">
        <f t="shared" si="28"/>
        <v>2.2941176470588234</v>
      </c>
      <c r="F36" s="46"/>
      <c r="G36" s="100">
        <f t="shared" ref="G36:V44" ca="1" si="30">INDIRECT("'"&amp;$AO$4&amp;"'!Z"&amp;ROUNDDOWN((COLUMN()-7)/3,0)+7&amp;"S"&amp;(ROW()-34)*3+MOD(COLUMN()-1,3),FALSE)/MAX(INDIRECT("'"&amp;$AO$4&amp;"'!Z7S"&amp;(ROW()-34)*3&amp;":Z16S"&amp;(ROW()-34)*3+2,FALSE))</f>
        <v>0.93478260869565222</v>
      </c>
      <c r="H36" s="100">
        <f t="shared" ca="1" si="29"/>
        <v>1</v>
      </c>
      <c r="I36" s="100">
        <f t="shared" ca="1" si="29"/>
        <v>1</v>
      </c>
      <c r="J36" s="100">
        <f t="shared" ca="1" si="29"/>
        <v>0.95652173913043481</v>
      </c>
      <c r="K36" s="100">
        <f t="shared" ca="1" si="29"/>
        <v>0.93478260869565222</v>
      </c>
      <c r="L36" s="100">
        <f t="shared" ca="1" si="29"/>
        <v>1</v>
      </c>
      <c r="M36" s="100">
        <f t="shared" ca="1" si="29"/>
        <v>0.93478260869565222</v>
      </c>
      <c r="N36" s="100">
        <f t="shared" ca="1" si="29"/>
        <v>0.93478260869565222</v>
      </c>
      <c r="O36" s="100">
        <f t="shared" ca="1" si="29"/>
        <v>0.95652173913043481</v>
      </c>
      <c r="P36" s="100">
        <f t="shared" ca="1" si="29"/>
        <v>0.91304347826086951</v>
      </c>
      <c r="Q36" s="100">
        <f t="shared" ca="1" si="29"/>
        <v>0.91304347826086951</v>
      </c>
      <c r="R36" s="100">
        <f t="shared" ca="1" si="29"/>
        <v>0.91304347826086951</v>
      </c>
      <c r="S36" s="100">
        <f t="shared" ca="1" si="29"/>
        <v>0.86956521739130432</v>
      </c>
      <c r="T36" s="100">
        <f t="shared" ca="1" si="29"/>
        <v>0.89130434782608692</v>
      </c>
      <c r="U36" s="100">
        <f t="shared" ca="1" si="29"/>
        <v>0.93478260869565222</v>
      </c>
      <c r="V36" s="100">
        <f t="shared" ca="1" si="29"/>
        <v>0.89130434782608692</v>
      </c>
      <c r="W36" s="100">
        <f t="shared" ca="1" si="29"/>
        <v>0.89130434782608692</v>
      </c>
      <c r="X36" s="100">
        <f t="shared" ca="1" si="29"/>
        <v>0.91304347826086951</v>
      </c>
      <c r="Y36" s="100">
        <f t="shared" ca="1" si="29"/>
        <v>0.89130434782608692</v>
      </c>
      <c r="Z36" s="100">
        <f t="shared" ca="1" si="29"/>
        <v>0.86956521739130432</v>
      </c>
      <c r="AA36" s="100">
        <f t="shared" ca="1" si="29"/>
        <v>0.89130434782608692</v>
      </c>
      <c r="AB36" s="100">
        <f t="shared" ca="1" si="29"/>
        <v>0.89130434782608692</v>
      </c>
      <c r="AC36" s="100">
        <f t="shared" ca="1" si="29"/>
        <v>0.86956521739130432</v>
      </c>
      <c r="AD36" s="100">
        <f t="shared" ca="1" si="29"/>
        <v>0.89130434782608692</v>
      </c>
      <c r="AE36" s="100">
        <f t="shared" ca="1" si="29"/>
        <v>0.84782608695652173</v>
      </c>
      <c r="AF36" s="100">
        <f t="shared" ca="1" si="29"/>
        <v>0.89130434782608692</v>
      </c>
      <c r="AG36" s="100">
        <f t="shared" ca="1" si="29"/>
        <v>0.86956521739130432</v>
      </c>
      <c r="AH36" s="100">
        <f t="shared" ca="1" si="29"/>
        <v>0.91304347826086951</v>
      </c>
      <c r="AI36" s="100">
        <f t="shared" ca="1" si="29"/>
        <v>0.89130434782608692</v>
      </c>
      <c r="AJ36" s="100">
        <f t="shared" ca="1" si="29"/>
        <v>0.86956521739130432</v>
      </c>
      <c r="AK36" s="85"/>
    </row>
    <row r="37" spans="1:37" s="38" customFormat="1" ht="18.75" customHeight="1">
      <c r="A37"/>
      <c r="B37" s="42" t="s">
        <v>15</v>
      </c>
      <c r="C37" s="53">
        <v>49</v>
      </c>
      <c r="D37" s="53">
        <v>107</v>
      </c>
      <c r="E37" s="54">
        <f t="shared" si="28"/>
        <v>2.1836734693877551</v>
      </c>
      <c r="F37" s="46"/>
      <c r="G37" s="100">
        <f t="shared" ca="1" si="30"/>
        <v>1</v>
      </c>
      <c r="H37" s="100">
        <f t="shared" ca="1" si="29"/>
        <v>1</v>
      </c>
      <c r="I37" s="100">
        <f t="shared" ca="1" si="29"/>
        <v>0.98076923076923073</v>
      </c>
      <c r="J37" s="100">
        <f t="shared" ca="1" si="29"/>
        <v>1</v>
      </c>
      <c r="K37" s="100">
        <f t="shared" ca="1" si="29"/>
        <v>1</v>
      </c>
      <c r="L37" s="100">
        <f t="shared" ca="1" si="29"/>
        <v>0.98076923076923073</v>
      </c>
      <c r="M37" s="100">
        <f t="shared" ca="1" si="29"/>
        <v>1</v>
      </c>
      <c r="N37" s="100">
        <f t="shared" ca="1" si="29"/>
        <v>1</v>
      </c>
      <c r="O37" s="100">
        <f t="shared" ca="1" si="29"/>
        <v>0.98076923076923073</v>
      </c>
      <c r="P37" s="100">
        <f t="shared" ca="1" si="29"/>
        <v>1</v>
      </c>
      <c r="Q37" s="100">
        <f t="shared" ca="1" si="29"/>
        <v>1</v>
      </c>
      <c r="R37" s="100">
        <f t="shared" ca="1" si="29"/>
        <v>0.98076923076923073</v>
      </c>
      <c r="S37" s="100">
        <f t="shared" ca="1" si="29"/>
        <v>1</v>
      </c>
      <c r="T37" s="100">
        <f t="shared" ca="1" si="29"/>
        <v>1</v>
      </c>
      <c r="U37" s="100">
        <f t="shared" ca="1" si="29"/>
        <v>0.98076923076923073</v>
      </c>
      <c r="V37" s="100">
        <f t="shared" ca="1" si="29"/>
        <v>1</v>
      </c>
      <c r="W37" s="100">
        <f t="shared" ca="1" si="29"/>
        <v>1</v>
      </c>
      <c r="X37" s="100">
        <f t="shared" ca="1" si="29"/>
        <v>0.98076923076923073</v>
      </c>
      <c r="Y37" s="100">
        <f t="shared" ca="1" si="29"/>
        <v>1</v>
      </c>
      <c r="Z37" s="100">
        <f t="shared" ca="1" si="29"/>
        <v>1</v>
      </c>
      <c r="AA37" s="100">
        <f t="shared" ca="1" si="29"/>
        <v>0.98076923076923073</v>
      </c>
      <c r="AB37" s="100">
        <f t="shared" ca="1" si="29"/>
        <v>1</v>
      </c>
      <c r="AC37" s="100">
        <f t="shared" ca="1" si="29"/>
        <v>1</v>
      </c>
      <c r="AD37" s="100">
        <f t="shared" ca="1" si="29"/>
        <v>0.98076923076923073</v>
      </c>
      <c r="AE37" s="100">
        <f t="shared" ca="1" si="29"/>
        <v>1</v>
      </c>
      <c r="AF37" s="100">
        <f t="shared" ca="1" si="29"/>
        <v>1</v>
      </c>
      <c r="AG37" s="100">
        <f t="shared" ca="1" si="29"/>
        <v>0.98076923076923073</v>
      </c>
      <c r="AH37" s="100">
        <f t="shared" ca="1" si="29"/>
        <v>1</v>
      </c>
      <c r="AI37" s="100">
        <f t="shared" ca="1" si="29"/>
        <v>1</v>
      </c>
      <c r="AJ37" s="100">
        <f t="shared" ca="1" si="29"/>
        <v>0.98076923076923073</v>
      </c>
      <c r="AK37" s="85"/>
    </row>
    <row r="38" spans="1:37" s="38" customFormat="1" ht="18.75" customHeight="1">
      <c r="A38"/>
      <c r="B38" s="42" t="s">
        <v>16</v>
      </c>
      <c r="C38" s="53">
        <v>62</v>
      </c>
      <c r="D38" s="53">
        <v>159</v>
      </c>
      <c r="E38" s="54">
        <f t="shared" si="28"/>
        <v>2.564516129032258</v>
      </c>
      <c r="F38" s="46"/>
      <c r="G38" s="100">
        <f t="shared" ca="1" si="30"/>
        <v>0.9550561797752809</v>
      </c>
      <c r="H38" s="100">
        <f t="shared" ca="1" si="29"/>
        <v>0.9438202247191011</v>
      </c>
      <c r="I38" s="100">
        <f t="shared" ca="1" si="29"/>
        <v>1</v>
      </c>
      <c r="J38" s="100">
        <f t="shared" ca="1" si="29"/>
        <v>0.9438202247191011</v>
      </c>
      <c r="K38" s="100">
        <f t="shared" ca="1" si="29"/>
        <v>0.9438202247191011</v>
      </c>
      <c r="L38" s="100">
        <f t="shared" ca="1" si="29"/>
        <v>0.9550561797752809</v>
      </c>
      <c r="M38" s="100">
        <f t="shared" ca="1" si="29"/>
        <v>0.9550561797752809</v>
      </c>
      <c r="N38" s="100">
        <f t="shared" ca="1" si="29"/>
        <v>0.9438202247191011</v>
      </c>
      <c r="O38" s="100">
        <f t="shared" ca="1" si="29"/>
        <v>0.9438202247191011</v>
      </c>
      <c r="P38" s="100">
        <f t="shared" ca="1" si="29"/>
        <v>0.93258426966292129</v>
      </c>
      <c r="Q38" s="100">
        <f t="shared" ca="1" si="29"/>
        <v>0.93258426966292129</v>
      </c>
      <c r="R38" s="100">
        <f t="shared" ca="1" si="29"/>
        <v>0.9662921348314607</v>
      </c>
      <c r="S38" s="100">
        <f t="shared" ca="1" si="29"/>
        <v>0.9213483146067416</v>
      </c>
      <c r="T38" s="100">
        <f t="shared" ca="1" si="29"/>
        <v>0.9213483146067416</v>
      </c>
      <c r="U38" s="100">
        <f t="shared" ca="1" si="29"/>
        <v>0.9662921348314607</v>
      </c>
      <c r="V38" s="100">
        <f t="shared" ca="1" si="29"/>
        <v>0.9438202247191011</v>
      </c>
      <c r="W38" s="100">
        <f t="shared" ca="1" si="29"/>
        <v>0.9438202247191011</v>
      </c>
      <c r="X38" s="100">
        <f t="shared" ca="1" si="29"/>
        <v>0.9662921348314607</v>
      </c>
      <c r="Y38" s="100">
        <f t="shared" ca="1" si="29"/>
        <v>0.9101123595505618</v>
      </c>
      <c r="Z38" s="100">
        <f t="shared" ca="1" si="29"/>
        <v>0.9213483146067416</v>
      </c>
      <c r="AA38" s="100">
        <f t="shared" ca="1" si="29"/>
        <v>0.93258426966292129</v>
      </c>
      <c r="AB38" s="100">
        <f t="shared" ca="1" si="29"/>
        <v>0.898876404494382</v>
      </c>
      <c r="AC38" s="100">
        <f t="shared" ca="1" si="29"/>
        <v>0.93258426966292129</v>
      </c>
      <c r="AD38" s="100">
        <f t="shared" ca="1" si="29"/>
        <v>0.9213483146067416</v>
      </c>
      <c r="AE38" s="100">
        <f t="shared" ca="1" si="29"/>
        <v>0.9213483146067416</v>
      </c>
      <c r="AF38" s="100">
        <f t="shared" ca="1" si="29"/>
        <v>0.9550561797752809</v>
      </c>
      <c r="AG38" s="100">
        <f t="shared" ca="1" si="29"/>
        <v>0.9438202247191011</v>
      </c>
      <c r="AH38" s="100">
        <f t="shared" ca="1" si="29"/>
        <v>0.9101123595505618</v>
      </c>
      <c r="AI38" s="100">
        <f t="shared" ca="1" si="29"/>
        <v>0.9101123595505618</v>
      </c>
      <c r="AJ38" s="100">
        <f t="shared" ca="1" si="29"/>
        <v>0.9438202247191011</v>
      </c>
      <c r="AK38" s="85"/>
    </row>
    <row r="39" spans="1:37" s="38" customFormat="1" ht="18.75" customHeight="1">
      <c r="A39"/>
      <c r="B39" s="42" t="s">
        <v>17</v>
      </c>
      <c r="C39" s="53">
        <v>86</v>
      </c>
      <c r="D39" s="53">
        <v>124</v>
      </c>
      <c r="E39" s="54">
        <f t="shared" si="28"/>
        <v>1.441860465116279</v>
      </c>
      <c r="F39" s="46"/>
      <c r="G39" s="100">
        <f t="shared" ca="1" si="30"/>
        <v>0.96923076923076923</v>
      </c>
      <c r="H39" s="100">
        <f t="shared" ca="1" si="29"/>
        <v>0.9538461538461539</v>
      </c>
      <c r="I39" s="100">
        <f t="shared" ca="1" si="29"/>
        <v>0.93846153846153846</v>
      </c>
      <c r="J39" s="100">
        <f t="shared" ca="1" si="29"/>
        <v>0.96923076923076923</v>
      </c>
      <c r="K39" s="100">
        <f t="shared" ca="1" si="29"/>
        <v>0.96923076923076923</v>
      </c>
      <c r="L39" s="100">
        <f t="shared" ca="1" si="29"/>
        <v>0.98461538461538467</v>
      </c>
      <c r="M39" s="100">
        <f t="shared" ca="1" si="29"/>
        <v>0.98461538461538467</v>
      </c>
      <c r="N39" s="100">
        <f t="shared" ca="1" si="29"/>
        <v>0.98461538461538467</v>
      </c>
      <c r="O39" s="100">
        <f t="shared" ca="1" si="29"/>
        <v>0.98461538461538467</v>
      </c>
      <c r="P39" s="100">
        <f t="shared" ca="1" si="29"/>
        <v>0.98461538461538467</v>
      </c>
      <c r="Q39" s="100">
        <f t="shared" ca="1" si="29"/>
        <v>0.98461538461538467</v>
      </c>
      <c r="R39" s="100">
        <f t="shared" ca="1" si="29"/>
        <v>1</v>
      </c>
      <c r="S39" s="100">
        <f t="shared" ca="1" si="29"/>
        <v>1</v>
      </c>
      <c r="T39" s="100">
        <f t="shared" ca="1" si="29"/>
        <v>1</v>
      </c>
      <c r="U39" s="100">
        <f t="shared" ca="1" si="29"/>
        <v>1</v>
      </c>
      <c r="V39" s="100">
        <f t="shared" ca="1" si="29"/>
        <v>1</v>
      </c>
      <c r="W39" s="100">
        <f t="shared" ca="1" si="29"/>
        <v>1</v>
      </c>
      <c r="X39" s="100">
        <f t="shared" ca="1" si="29"/>
        <v>1</v>
      </c>
      <c r="Y39" s="100">
        <f t="shared" ca="1" si="29"/>
        <v>1</v>
      </c>
      <c r="Z39" s="100">
        <f t="shared" ca="1" si="29"/>
        <v>1</v>
      </c>
      <c r="AA39" s="100">
        <f t="shared" ca="1" si="29"/>
        <v>1</v>
      </c>
      <c r="AB39" s="100">
        <f t="shared" ca="1" si="29"/>
        <v>1</v>
      </c>
      <c r="AC39" s="100">
        <f t="shared" ca="1" si="29"/>
        <v>1</v>
      </c>
      <c r="AD39" s="100">
        <f t="shared" ca="1" si="29"/>
        <v>1</v>
      </c>
      <c r="AE39" s="100">
        <f t="shared" ca="1" si="29"/>
        <v>1</v>
      </c>
      <c r="AF39" s="100">
        <f t="shared" ca="1" si="29"/>
        <v>1</v>
      </c>
      <c r="AG39" s="100">
        <f t="shared" ca="1" si="29"/>
        <v>1</v>
      </c>
      <c r="AH39" s="100">
        <f t="shared" ca="1" si="29"/>
        <v>1</v>
      </c>
      <c r="AI39" s="100">
        <f t="shared" ca="1" si="29"/>
        <v>1</v>
      </c>
      <c r="AJ39" s="100">
        <f t="shared" ca="1" si="29"/>
        <v>1</v>
      </c>
      <c r="AK39" s="85"/>
    </row>
    <row r="40" spans="1:37" s="38" customFormat="1" ht="18.75" customHeight="1">
      <c r="A40"/>
      <c r="B40" s="42" t="s">
        <v>18</v>
      </c>
      <c r="C40" s="53">
        <v>112</v>
      </c>
      <c r="D40" s="53">
        <v>425</v>
      </c>
      <c r="E40" s="54">
        <f t="shared" si="28"/>
        <v>3.7946428571428572</v>
      </c>
      <c r="F40" s="46"/>
      <c r="G40" s="100">
        <f t="shared" ca="1" si="30"/>
        <v>0.93537414965986398</v>
      </c>
      <c r="H40" s="100">
        <f t="shared" ca="1" si="29"/>
        <v>0.93197278911564629</v>
      </c>
      <c r="I40" s="100">
        <f t="shared" ca="1" si="29"/>
        <v>0.96598639455782309</v>
      </c>
      <c r="J40" s="100">
        <f t="shared" ca="1" si="29"/>
        <v>0.95578231292517002</v>
      </c>
      <c r="K40" s="100">
        <f t="shared" ca="1" si="29"/>
        <v>0.97959183673469385</v>
      </c>
      <c r="L40" s="100">
        <f t="shared" ca="1" si="29"/>
        <v>0.99319727891156462</v>
      </c>
      <c r="M40" s="100">
        <f t="shared" ca="1" si="29"/>
        <v>0.95918367346938771</v>
      </c>
      <c r="N40" s="100">
        <f t="shared" ca="1" si="29"/>
        <v>0.95578231292517002</v>
      </c>
      <c r="O40" s="100">
        <f t="shared" ca="1" si="29"/>
        <v>0.98979591836734693</v>
      </c>
      <c r="P40" s="100">
        <f t="shared" ca="1" si="29"/>
        <v>0.95918367346938771</v>
      </c>
      <c r="Q40" s="100">
        <f t="shared" ca="1" si="29"/>
        <v>0.98299319727891155</v>
      </c>
      <c r="R40" s="100">
        <f t="shared" ca="1" si="29"/>
        <v>0.98299319727891155</v>
      </c>
      <c r="S40" s="100">
        <f t="shared" ca="1" si="29"/>
        <v>1</v>
      </c>
      <c r="T40" s="100">
        <f t="shared" ca="1" si="29"/>
        <v>0.96598639455782309</v>
      </c>
      <c r="U40" s="100">
        <f t="shared" ca="1" si="29"/>
        <v>0.98979591836734693</v>
      </c>
      <c r="V40" s="100">
        <f t="shared" ca="1" si="29"/>
        <v>0.96938775510204078</v>
      </c>
      <c r="W40" s="100">
        <f t="shared" ca="1" si="29"/>
        <v>0.97278911564625847</v>
      </c>
      <c r="X40" s="100">
        <f t="shared" ca="1" si="29"/>
        <v>0.99319727891156462</v>
      </c>
      <c r="Y40" s="100">
        <f t="shared" ca="1" si="29"/>
        <v>0.9625850340136054</v>
      </c>
      <c r="Z40" s="100">
        <f t="shared" ca="1" si="29"/>
        <v>0.96598639455782309</v>
      </c>
      <c r="AA40" s="100">
        <f t="shared" ca="1" si="29"/>
        <v>0.97619047619047616</v>
      </c>
      <c r="AB40" s="100">
        <f t="shared" ca="1" si="29"/>
        <v>0.93877551020408168</v>
      </c>
      <c r="AC40" s="100">
        <f t="shared" ca="1" si="29"/>
        <v>0.95238095238095233</v>
      </c>
      <c r="AD40" s="100">
        <f t="shared" ca="1" si="29"/>
        <v>0.94897959183673475</v>
      </c>
      <c r="AE40" s="100">
        <f t="shared" ca="1" si="29"/>
        <v>0.9285714285714286</v>
      </c>
      <c r="AF40" s="100">
        <f t="shared" ca="1" si="29"/>
        <v>0.95578231292517002</v>
      </c>
      <c r="AG40" s="100">
        <f t="shared" ca="1" si="29"/>
        <v>0.94897959183673475</v>
      </c>
      <c r="AH40" s="100">
        <f t="shared" ca="1" si="29"/>
        <v>0.93537414965986398</v>
      </c>
      <c r="AI40" s="100">
        <f t="shared" ca="1" si="29"/>
        <v>0.96938775510204078</v>
      </c>
      <c r="AJ40" s="100">
        <f t="shared" ca="1" si="29"/>
        <v>0.94557823129251706</v>
      </c>
      <c r="AK40" s="85"/>
    </row>
    <row r="41" spans="1:37" s="38" customFormat="1" ht="18.75" customHeight="1">
      <c r="A41"/>
      <c r="B41" s="42" t="s">
        <v>19</v>
      </c>
      <c r="C41" s="53">
        <v>198</v>
      </c>
      <c r="D41" s="53">
        <v>2742</v>
      </c>
      <c r="E41" s="54">
        <f t="shared" si="28"/>
        <v>13.848484848484848</v>
      </c>
      <c r="F41" s="46"/>
      <c r="G41" s="100">
        <f t="shared" ca="1" si="30"/>
        <v>0.98928571428571432</v>
      </c>
      <c r="H41" s="100">
        <f t="shared" ca="1" si="29"/>
        <v>0.97928571428571431</v>
      </c>
      <c r="I41" s="100">
        <f t="shared" ca="1" si="29"/>
        <v>1</v>
      </c>
      <c r="J41" s="100">
        <f t="shared" ca="1" si="29"/>
        <v>0.97428571428571431</v>
      </c>
      <c r="K41" s="100">
        <f t="shared" ca="1" si="29"/>
        <v>0.96499999999999997</v>
      </c>
      <c r="L41" s="100">
        <f t="shared" ca="1" si="29"/>
        <v>0.99857142857142855</v>
      </c>
      <c r="M41" s="100">
        <f t="shared" ca="1" si="29"/>
        <v>0.97071428571428575</v>
      </c>
      <c r="N41" s="100">
        <f t="shared" ca="1" si="29"/>
        <v>0.96214285714285719</v>
      </c>
      <c r="O41" s="100">
        <f t="shared" ca="1" si="29"/>
        <v>0.98142857142857143</v>
      </c>
      <c r="P41" s="100">
        <f t="shared" ca="1" si="29"/>
        <v>0.95857142857142852</v>
      </c>
      <c r="Q41" s="100">
        <f t="shared" ca="1" si="29"/>
        <v>0.94857142857142862</v>
      </c>
      <c r="R41" s="100">
        <f t="shared" ca="1" si="29"/>
        <v>0.9921428571428571</v>
      </c>
      <c r="S41" s="100">
        <f t="shared" ca="1" si="29"/>
        <v>0.96285714285714286</v>
      </c>
      <c r="T41" s="100">
        <f t="shared" ca="1" si="29"/>
        <v>0.95857142857142852</v>
      </c>
      <c r="U41" s="100">
        <f t="shared" ca="1" si="29"/>
        <v>0.97714285714285709</v>
      </c>
      <c r="V41" s="100">
        <f t="shared" ca="1" si="29"/>
        <v>0.96857142857142853</v>
      </c>
      <c r="W41" s="100">
        <f t="shared" ca="1" si="29"/>
        <v>0.95357142857142863</v>
      </c>
      <c r="X41" s="100">
        <f t="shared" ca="1" si="29"/>
        <v>0.98571428571428577</v>
      </c>
      <c r="Y41" s="100">
        <f t="shared" ca="1" si="29"/>
        <v>0.94428571428571428</v>
      </c>
      <c r="Z41" s="100">
        <f t="shared" ca="1" si="29"/>
        <v>0.94857142857142862</v>
      </c>
      <c r="AA41" s="100">
        <f t="shared" ca="1" si="29"/>
        <v>0.98142857142857143</v>
      </c>
      <c r="AB41" s="100">
        <f t="shared" ca="1" si="29"/>
        <v>0.9592857142857143</v>
      </c>
      <c r="AC41" s="100">
        <f t="shared" ca="1" si="29"/>
        <v>0.95071428571428573</v>
      </c>
      <c r="AD41" s="100">
        <f t="shared" ca="1" si="29"/>
        <v>0.9871428571428571</v>
      </c>
      <c r="AE41" s="100">
        <f t="shared" ca="1" si="29"/>
        <v>0.94142857142857139</v>
      </c>
      <c r="AF41" s="100">
        <f t="shared" ca="1" si="29"/>
        <v>0.95214285714285718</v>
      </c>
      <c r="AG41" s="100">
        <f t="shared" ca="1" si="29"/>
        <v>0.97285714285714286</v>
      </c>
      <c r="AH41" s="100">
        <f t="shared" ca="1" si="29"/>
        <v>0.94785714285714284</v>
      </c>
      <c r="AI41" s="100">
        <f t="shared" ca="1" si="29"/>
        <v>0.94071428571428573</v>
      </c>
      <c r="AJ41" s="100">
        <f t="shared" ca="1" si="29"/>
        <v>0.97714285714285709</v>
      </c>
      <c r="AK41" s="85"/>
    </row>
    <row r="42" spans="1:37" s="38" customFormat="1" ht="18.75" customHeight="1">
      <c r="A42"/>
      <c r="B42" s="42" t="s">
        <v>20</v>
      </c>
      <c r="C42" s="53">
        <v>332</v>
      </c>
      <c r="D42" s="53">
        <v>2126</v>
      </c>
      <c r="E42" s="54">
        <f t="shared" si="28"/>
        <v>6.403614457831325</v>
      </c>
      <c r="F42" s="46"/>
      <c r="G42" s="100">
        <f t="shared" ca="1" si="30"/>
        <v>0.95652173913043481</v>
      </c>
      <c r="H42" s="100">
        <f t="shared" ca="1" si="29"/>
        <v>0.94202898550724634</v>
      </c>
      <c r="I42" s="100">
        <f t="shared" ca="1" si="29"/>
        <v>0.99838969404186795</v>
      </c>
      <c r="J42" s="100">
        <f t="shared" ca="1" si="29"/>
        <v>0.95893719806763289</v>
      </c>
      <c r="K42" s="100">
        <f t="shared" ca="1" si="29"/>
        <v>0.94847020933977455</v>
      </c>
      <c r="L42" s="100">
        <f t="shared" ca="1" si="29"/>
        <v>0.99516908212560384</v>
      </c>
      <c r="M42" s="100">
        <f t="shared" ca="1" si="29"/>
        <v>0.95974235104669892</v>
      </c>
      <c r="N42" s="100">
        <f t="shared" ca="1" si="29"/>
        <v>0.96135265700483097</v>
      </c>
      <c r="O42" s="100">
        <f t="shared" ca="1" si="29"/>
        <v>0.99275362318840576</v>
      </c>
      <c r="P42" s="100">
        <f t="shared" ca="1" si="29"/>
        <v>0.95974235104669892</v>
      </c>
      <c r="Q42" s="100">
        <f t="shared" ca="1" si="29"/>
        <v>0.94524959742351045</v>
      </c>
      <c r="R42" s="100">
        <f t="shared" ca="1" si="29"/>
        <v>0.99194847020933974</v>
      </c>
      <c r="S42" s="100">
        <f t="shared" ca="1" si="29"/>
        <v>0.95571658615136879</v>
      </c>
      <c r="T42" s="100">
        <f t="shared" ca="1" si="29"/>
        <v>0.95974235104669892</v>
      </c>
      <c r="U42" s="100">
        <f t="shared" ca="1" si="29"/>
        <v>0.99516908212560384</v>
      </c>
      <c r="V42" s="100">
        <f t="shared" ca="1" si="29"/>
        <v>0.96296296296296291</v>
      </c>
      <c r="W42" s="100">
        <f t="shared" ca="1" si="29"/>
        <v>0.96698872785829304</v>
      </c>
      <c r="X42" s="100">
        <f t="shared" ca="1" si="29"/>
        <v>0.99758454106280192</v>
      </c>
      <c r="Y42" s="100">
        <f t="shared" ca="1" si="29"/>
        <v>0.96779388083735907</v>
      </c>
      <c r="Z42" s="100">
        <f t="shared" ca="1" si="29"/>
        <v>0.97020933977455714</v>
      </c>
      <c r="AA42" s="100">
        <f t="shared" ca="1" si="29"/>
        <v>1</v>
      </c>
      <c r="AB42" s="100">
        <f t="shared" ca="1" si="29"/>
        <v>0.96457326892109496</v>
      </c>
      <c r="AC42" s="100">
        <f t="shared" ca="1" si="29"/>
        <v>0.96698872785829304</v>
      </c>
      <c r="AD42" s="100">
        <f t="shared" ca="1" si="29"/>
        <v>0.9967793880837359</v>
      </c>
      <c r="AE42" s="100">
        <f t="shared" ca="1" si="29"/>
        <v>0.96859903381642509</v>
      </c>
      <c r="AF42" s="100">
        <f t="shared" ca="1" si="29"/>
        <v>0.96537842190016099</v>
      </c>
      <c r="AG42" s="100">
        <f t="shared" ca="1" si="29"/>
        <v>0.99355877616747179</v>
      </c>
      <c r="AH42" s="100">
        <f t="shared" ca="1" si="29"/>
        <v>0.97101449275362317</v>
      </c>
      <c r="AI42" s="100">
        <f t="shared" ca="1" si="29"/>
        <v>0.97020933977455714</v>
      </c>
      <c r="AJ42" s="100">
        <f t="shared" ca="1" si="29"/>
        <v>0.98470209339774561</v>
      </c>
      <c r="AK42" s="85"/>
    </row>
    <row r="43" spans="1:37" s="38" customFormat="1" ht="18.75" customHeight="1">
      <c r="A43"/>
      <c r="B43" s="42" t="s">
        <v>21</v>
      </c>
      <c r="C43" s="53">
        <v>379</v>
      </c>
      <c r="D43" s="53">
        <v>914</v>
      </c>
      <c r="E43" s="54">
        <f t="shared" si="28"/>
        <v>2.4116094986807388</v>
      </c>
      <c r="F43" s="46"/>
      <c r="G43" s="100">
        <f t="shared" ca="1" si="30"/>
        <v>0.96915167095115684</v>
      </c>
      <c r="H43" s="100">
        <f t="shared" ca="1" si="29"/>
        <v>0.96658097686375322</v>
      </c>
      <c r="I43" s="100">
        <f t="shared" ca="1" si="29"/>
        <v>0.97943444730077123</v>
      </c>
      <c r="J43" s="100">
        <f t="shared" ca="1" si="29"/>
        <v>0.99485861182519275</v>
      </c>
      <c r="K43" s="100">
        <f t="shared" ca="1" si="29"/>
        <v>0.98971722365038561</v>
      </c>
      <c r="L43" s="100">
        <f t="shared" ca="1" si="29"/>
        <v>1</v>
      </c>
      <c r="M43" s="100">
        <f t="shared" ca="1" si="29"/>
        <v>0.99485861182519275</v>
      </c>
      <c r="N43" s="100">
        <f t="shared" ca="1" si="29"/>
        <v>0.98457583547557836</v>
      </c>
      <c r="O43" s="100">
        <f t="shared" ca="1" si="29"/>
        <v>0.98971722365038561</v>
      </c>
      <c r="P43" s="100">
        <f t="shared" ca="1" si="29"/>
        <v>1</v>
      </c>
      <c r="Q43" s="100">
        <f t="shared" ca="1" si="29"/>
        <v>0.98714652956298199</v>
      </c>
      <c r="R43" s="100">
        <f t="shared" ca="1" si="29"/>
        <v>0.98971722365038561</v>
      </c>
      <c r="S43" s="100">
        <f t="shared" ca="1" si="29"/>
        <v>0.98457583547557836</v>
      </c>
      <c r="T43" s="100">
        <f t="shared" ca="1" si="29"/>
        <v>0.97172236503856046</v>
      </c>
      <c r="U43" s="100">
        <f t="shared" ca="1" si="29"/>
        <v>0.98971722365038561</v>
      </c>
      <c r="V43" s="100">
        <f t="shared" ca="1" si="29"/>
        <v>0.98714652956298199</v>
      </c>
      <c r="W43" s="100">
        <f t="shared" ca="1" si="29"/>
        <v>0.97172236503856046</v>
      </c>
      <c r="X43" s="100">
        <f t="shared" ca="1" si="29"/>
        <v>0.98971722365038561</v>
      </c>
      <c r="Y43" s="100">
        <f t="shared" ca="1" si="29"/>
        <v>0.98457583547557836</v>
      </c>
      <c r="Z43" s="100">
        <f t="shared" ca="1" si="29"/>
        <v>0.95629820051413883</v>
      </c>
      <c r="AA43" s="100">
        <f t="shared" ca="1" si="29"/>
        <v>0.97429305912596398</v>
      </c>
      <c r="AB43" s="100">
        <f t="shared" ca="1" si="29"/>
        <v>0.98971722365038561</v>
      </c>
      <c r="AC43" s="100">
        <f t="shared" ca="1" si="29"/>
        <v>0.96658097686375322</v>
      </c>
      <c r="AD43" s="100">
        <f t="shared" ca="1" si="29"/>
        <v>0.98200514138817485</v>
      </c>
      <c r="AE43" s="100">
        <f t="shared" ref="AE43:AJ43" ca="1" si="31">INDIRECT("'"&amp;$AO$4&amp;"'!Z"&amp;ROUNDDOWN((COLUMN()-7)/3,0)+7&amp;"S"&amp;(ROW()-34)*3+MOD(COLUMN()-1,3),FALSE)/MAX(INDIRECT("'"&amp;$AO$4&amp;"'!Z7S"&amp;(ROW()-34)*3&amp;":Z16S"&amp;(ROW()-34)*3+2,FALSE))</f>
        <v>0.97943444730077123</v>
      </c>
      <c r="AF43" s="100">
        <f t="shared" ca="1" si="31"/>
        <v>0.96401028277634959</v>
      </c>
      <c r="AG43" s="100">
        <f t="shared" ca="1" si="31"/>
        <v>0.98971722365038561</v>
      </c>
      <c r="AH43" s="100">
        <f t="shared" ca="1" si="31"/>
        <v>0.99485861182519275</v>
      </c>
      <c r="AI43" s="100">
        <f t="shared" ca="1" si="31"/>
        <v>0.97172236503856046</v>
      </c>
      <c r="AJ43" s="100">
        <f t="shared" ca="1" si="31"/>
        <v>0.98971722365038561</v>
      </c>
      <c r="AK43" s="85"/>
    </row>
    <row r="44" spans="1:37" s="38" customFormat="1" ht="18.75" customHeight="1">
      <c r="A44"/>
      <c r="B44" s="42" t="s">
        <v>22</v>
      </c>
      <c r="C44" s="53">
        <v>453</v>
      </c>
      <c r="D44" s="53">
        <v>2025</v>
      </c>
      <c r="E44" s="54">
        <f t="shared" si="28"/>
        <v>4.4701986754966887</v>
      </c>
      <c r="F44" s="46"/>
      <c r="G44" s="100">
        <f t="shared" ca="1" si="30"/>
        <v>0.88393489030431704</v>
      </c>
      <c r="H44" s="100">
        <f t="shared" ca="1" si="30"/>
        <v>0.87827317763623491</v>
      </c>
      <c r="I44" s="100">
        <f t="shared" ca="1" si="30"/>
        <v>0.8903043170559094</v>
      </c>
      <c r="J44" s="100">
        <f t="shared" ca="1" si="30"/>
        <v>0.92285916489738151</v>
      </c>
      <c r="K44" s="100">
        <f t="shared" ca="1" si="30"/>
        <v>0.91932059447983017</v>
      </c>
      <c r="L44" s="100">
        <f t="shared" ca="1" si="30"/>
        <v>0.92781316348195331</v>
      </c>
      <c r="M44" s="100">
        <f t="shared" ca="1" si="30"/>
        <v>0.93913658881811746</v>
      </c>
      <c r="N44" s="100">
        <f t="shared" ca="1" si="30"/>
        <v>0.93205944798301488</v>
      </c>
      <c r="O44" s="100">
        <f t="shared" ca="1" si="30"/>
        <v>0.95682944090587407</v>
      </c>
      <c r="P44" s="100">
        <f t="shared" ca="1" si="30"/>
        <v>0.95895258315640486</v>
      </c>
      <c r="Q44" s="100">
        <f t="shared" ca="1" si="30"/>
        <v>0.95116772823779194</v>
      </c>
      <c r="R44" s="100">
        <f t="shared" ca="1" si="30"/>
        <v>0.97310686482661002</v>
      </c>
      <c r="S44" s="100">
        <f t="shared" ca="1" si="30"/>
        <v>0.96036801132342531</v>
      </c>
      <c r="T44" s="100">
        <f t="shared" ca="1" si="30"/>
        <v>0.96673743807501766</v>
      </c>
      <c r="U44" s="100">
        <f t="shared" ca="1" si="30"/>
        <v>0.98089171974522293</v>
      </c>
      <c r="V44" s="100">
        <f t="shared" ca="1" si="30"/>
        <v>0.96815286624203822</v>
      </c>
      <c r="W44" s="100">
        <f t="shared" ref="W44:AJ44" ca="1" si="32">INDIRECT("'"&amp;$AO$4&amp;"'!Z"&amp;ROUNDDOWN((COLUMN()-7)/3,0)+7&amp;"S"&amp;(ROW()-34)*3+MOD(COLUMN()-1,3),FALSE)/MAX(INDIRECT("'"&amp;$AO$4&amp;"'!Z7S"&amp;(ROW()-34)*3&amp;":Z16S"&amp;(ROW()-34)*3+2,FALSE))</f>
        <v>0.96390658174097665</v>
      </c>
      <c r="X44" s="100">
        <f t="shared" ca="1" si="32"/>
        <v>0.99150743099787686</v>
      </c>
      <c r="Y44" s="100">
        <f t="shared" ca="1" si="32"/>
        <v>0.96815286624203822</v>
      </c>
      <c r="Z44" s="100">
        <f t="shared" ca="1" si="32"/>
        <v>0.97239915074309979</v>
      </c>
      <c r="AA44" s="100">
        <f t="shared" ca="1" si="32"/>
        <v>1</v>
      </c>
      <c r="AB44" s="100">
        <f t="shared" ca="1" si="32"/>
        <v>0.97027600849256901</v>
      </c>
      <c r="AC44" s="100">
        <f t="shared" ca="1" si="32"/>
        <v>0.9752300070771408</v>
      </c>
      <c r="AD44" s="100">
        <f t="shared" ca="1" si="32"/>
        <v>0.99929228591648978</v>
      </c>
      <c r="AE44" s="100">
        <f t="shared" ca="1" si="32"/>
        <v>0.97735314932767159</v>
      </c>
      <c r="AF44" s="100">
        <f t="shared" ca="1" si="32"/>
        <v>0.97169143665958957</v>
      </c>
      <c r="AG44" s="100">
        <f t="shared" ca="1" si="32"/>
        <v>0.99292285916489742</v>
      </c>
      <c r="AH44" s="100">
        <f t="shared" ca="1" si="32"/>
        <v>0.96249115357395609</v>
      </c>
      <c r="AI44" s="100">
        <f t="shared" ca="1" si="32"/>
        <v>0.96956829440905878</v>
      </c>
      <c r="AJ44" s="100">
        <f t="shared" ca="1" si="32"/>
        <v>0.99150743099787686</v>
      </c>
      <c r="AK44" s="85"/>
    </row>
    <row r="45" spans="1:37" s="38" customFormat="1" ht="18.75" customHeight="1">
      <c r="A45"/>
      <c r="B45" s="42" t="s">
        <v>23</v>
      </c>
      <c r="C45" s="53">
        <v>516</v>
      </c>
      <c r="D45" s="53">
        <v>1188</v>
      </c>
      <c r="E45" s="54">
        <f t="shared" si="28"/>
        <v>2.3023255813953489</v>
      </c>
      <c r="F45" s="46"/>
      <c r="G45" s="100">
        <f ca="1">INDIRECT("'"&amp;$AO$4&amp;" (2)'!Z"&amp;ROUNDDOWN((COLUMN()-7)/3,0)+7&amp;"S"&amp;(ROW()-44)*3+MOD(COLUMN()-1,3),FALSE)/MAX(INDIRECT("'"&amp;$AO$4&amp;" (2)'!Z7S"&amp;(ROW()-44)*3&amp;":Z16S"&amp;(ROW()-44)*3+2,FALSE))</f>
        <v>0.97058823529411764</v>
      </c>
      <c r="H45" s="100">
        <f t="shared" ref="H45:AJ53" ca="1" si="33">INDIRECT("'"&amp;$AO$4&amp;" (2)'!Z"&amp;ROUNDDOWN((COLUMN()-7)/3,0)+7&amp;"S"&amp;(ROW()-44)*3+MOD(COLUMN()-1,3),FALSE)/MAX(INDIRECT("'"&amp;$AO$4&amp;" (2)'!Z7S"&amp;(ROW()-44)*3&amp;":Z16S"&amp;(ROW()-44)*3+2,FALSE))</f>
        <v>0.95378151260504207</v>
      </c>
      <c r="I45" s="100">
        <f t="shared" ca="1" si="33"/>
        <v>0.96008403361344541</v>
      </c>
      <c r="J45" s="100">
        <f t="shared" ca="1" si="33"/>
        <v>0.97058823529411764</v>
      </c>
      <c r="K45" s="100">
        <f t="shared" ca="1" si="33"/>
        <v>0.97058823529411764</v>
      </c>
      <c r="L45" s="100">
        <f t="shared" ca="1" si="33"/>
        <v>0.97689075630252098</v>
      </c>
      <c r="M45" s="100">
        <f t="shared" ca="1" si="33"/>
        <v>0.98109243697478987</v>
      </c>
      <c r="N45" s="100">
        <f t="shared" ca="1" si="33"/>
        <v>0.98529411764705888</v>
      </c>
      <c r="O45" s="100">
        <f t="shared" ca="1" si="33"/>
        <v>0.99159663865546221</v>
      </c>
      <c r="P45" s="100">
        <f t="shared" ca="1" si="33"/>
        <v>0.97478991596638653</v>
      </c>
      <c r="Q45" s="100">
        <f t="shared" ca="1" si="33"/>
        <v>0.97478991596638653</v>
      </c>
      <c r="R45" s="100">
        <f t="shared" ca="1" si="33"/>
        <v>0.99369747899159666</v>
      </c>
      <c r="S45" s="100">
        <f t="shared" ca="1" si="33"/>
        <v>0.98319327731092432</v>
      </c>
      <c r="T45" s="100">
        <f t="shared" ca="1" si="33"/>
        <v>0.98739495798319332</v>
      </c>
      <c r="U45" s="100">
        <f t="shared" ca="1" si="33"/>
        <v>0.99579831932773111</v>
      </c>
      <c r="V45" s="100">
        <f t="shared" ca="1" si="33"/>
        <v>0.98949579831932777</v>
      </c>
      <c r="W45" s="100">
        <f t="shared" ca="1" si="33"/>
        <v>0.98529411764705888</v>
      </c>
      <c r="X45" s="100">
        <f t="shared" ca="1" si="33"/>
        <v>0.99789915966386555</v>
      </c>
      <c r="Y45" s="100">
        <f t="shared" ca="1" si="33"/>
        <v>0.99369747899159666</v>
      </c>
      <c r="Z45" s="100">
        <f t="shared" ca="1" si="33"/>
        <v>0.99369747899159666</v>
      </c>
      <c r="AA45" s="100">
        <f t="shared" ca="1" si="33"/>
        <v>0.99789915966386555</v>
      </c>
      <c r="AB45" s="100">
        <f t="shared" ca="1" si="33"/>
        <v>0.98739495798319332</v>
      </c>
      <c r="AC45" s="100">
        <f t="shared" ca="1" si="33"/>
        <v>0.99579831932773111</v>
      </c>
      <c r="AD45" s="100">
        <f t="shared" ca="1" si="33"/>
        <v>1</v>
      </c>
      <c r="AE45" s="100">
        <f t="shared" ca="1" si="33"/>
        <v>0.98949579831932777</v>
      </c>
      <c r="AF45" s="100">
        <f t="shared" ca="1" si="33"/>
        <v>0.99159663865546221</v>
      </c>
      <c r="AG45" s="100">
        <f t="shared" ca="1" si="33"/>
        <v>0.99789915966386555</v>
      </c>
      <c r="AH45" s="100">
        <f t="shared" ca="1" si="33"/>
        <v>0.99369747899159666</v>
      </c>
      <c r="AI45" s="100">
        <f t="shared" ca="1" si="33"/>
        <v>0.99369747899159666</v>
      </c>
      <c r="AJ45" s="100">
        <f t="shared" ca="1" si="33"/>
        <v>0.99159663865546221</v>
      </c>
      <c r="AK45" s="85"/>
    </row>
    <row r="46" spans="1:37" s="38" customFormat="1" ht="18.75" customHeight="1">
      <c r="A46"/>
      <c r="B46" s="42" t="s">
        <v>24</v>
      </c>
      <c r="C46" s="53">
        <v>889</v>
      </c>
      <c r="D46" s="53">
        <v>2914</v>
      </c>
      <c r="E46" s="54">
        <f t="shared" si="28"/>
        <v>3.2778402699662541</v>
      </c>
      <c r="F46" s="46"/>
      <c r="G46" s="100">
        <f t="shared" ref="G46:V54" ca="1" si="34">INDIRECT("'"&amp;$AO$4&amp;" (2)'!Z"&amp;ROUNDDOWN((COLUMN()-7)/3,0)+7&amp;"S"&amp;(ROW()-44)*3+MOD(COLUMN()-1,3),FALSE)/MAX(INDIRECT("'"&amp;$AO$4&amp;" (2)'!Z7S"&amp;(ROW()-44)*3&amp;":Z16S"&amp;(ROW()-44)*3+2,FALSE))</f>
        <v>0.90796375774916549</v>
      </c>
      <c r="H46" s="100">
        <f t="shared" ca="1" si="33"/>
        <v>0.90796375774916549</v>
      </c>
      <c r="I46" s="100">
        <f t="shared" ca="1" si="33"/>
        <v>0.92894611349546974</v>
      </c>
      <c r="J46" s="100">
        <f t="shared" ca="1" si="33"/>
        <v>0.93991416309012876</v>
      </c>
      <c r="K46" s="100">
        <f t="shared" ca="1" si="33"/>
        <v>0.93609918931807345</v>
      </c>
      <c r="L46" s="100">
        <f t="shared" ca="1" si="33"/>
        <v>0.95517405817834999</v>
      </c>
      <c r="M46" s="100">
        <f t="shared" ca="1" si="33"/>
        <v>0.9580352885073915</v>
      </c>
      <c r="N46" s="100">
        <f t="shared" ca="1" si="33"/>
        <v>0.95088221268478779</v>
      </c>
      <c r="O46" s="100">
        <f t="shared" ca="1" si="33"/>
        <v>0.97043395326657134</v>
      </c>
      <c r="P46" s="100">
        <f t="shared" ca="1" si="33"/>
        <v>0.96757272293752983</v>
      </c>
      <c r="Q46" s="100">
        <f t="shared" ca="1" si="33"/>
        <v>0.9585121602288984</v>
      </c>
      <c r="R46" s="100">
        <f t="shared" ca="1" si="33"/>
        <v>0.98378636146876486</v>
      </c>
      <c r="S46" s="100">
        <f t="shared" ca="1" si="33"/>
        <v>0.97043395326657134</v>
      </c>
      <c r="T46" s="100">
        <f t="shared" ca="1" si="33"/>
        <v>0.96614210777300902</v>
      </c>
      <c r="U46" s="100">
        <f t="shared" ca="1" si="33"/>
        <v>0.99332379589890318</v>
      </c>
      <c r="V46" s="100">
        <f t="shared" ca="1" si="33"/>
        <v>0.96900333810205053</v>
      </c>
      <c r="W46" s="100">
        <f t="shared" ca="1" si="33"/>
        <v>0.96709585121602293</v>
      </c>
      <c r="X46" s="100">
        <f t="shared" ca="1" si="33"/>
        <v>0.99237005245588938</v>
      </c>
      <c r="Y46" s="100">
        <f t="shared" ca="1" si="33"/>
        <v>0.97520267048164044</v>
      </c>
      <c r="Z46" s="100">
        <f t="shared" ca="1" si="33"/>
        <v>0.97615641392465424</v>
      </c>
      <c r="AA46" s="100">
        <f t="shared" ca="1" si="33"/>
        <v>0.99809251311397229</v>
      </c>
      <c r="AB46" s="100">
        <f t="shared" ca="1" si="33"/>
        <v>0.97472579876013354</v>
      </c>
      <c r="AC46" s="100">
        <f t="shared" ca="1" si="33"/>
        <v>0.97329518359561273</v>
      </c>
      <c r="AD46" s="100">
        <f t="shared" ca="1" si="33"/>
        <v>0.98950882212684788</v>
      </c>
      <c r="AE46" s="100">
        <f t="shared" ca="1" si="33"/>
        <v>0.97567954220314734</v>
      </c>
      <c r="AF46" s="100">
        <f t="shared" ca="1" si="33"/>
        <v>0.97901764425369575</v>
      </c>
      <c r="AG46" s="100">
        <f t="shared" ca="1" si="33"/>
        <v>0.99666189794945159</v>
      </c>
      <c r="AH46" s="100">
        <f t="shared" ca="1" si="33"/>
        <v>0.96852646638054363</v>
      </c>
      <c r="AI46" s="100">
        <f t="shared" ca="1" si="33"/>
        <v>0.97663328564616114</v>
      </c>
      <c r="AJ46" s="100">
        <f t="shared" ca="1" si="33"/>
        <v>1</v>
      </c>
      <c r="AK46" s="85"/>
    </row>
    <row r="47" spans="1:37" s="38" customFormat="1" ht="18.75" customHeight="1">
      <c r="A47"/>
      <c r="B47" s="42" t="s">
        <v>25</v>
      </c>
      <c r="C47" s="53">
        <v>1133</v>
      </c>
      <c r="D47" s="53">
        <v>5451</v>
      </c>
      <c r="E47" s="54">
        <f t="shared" si="28"/>
        <v>4.8111209179170347</v>
      </c>
      <c r="F47" s="46"/>
      <c r="G47" s="100">
        <f t="shared" ca="1" si="34"/>
        <v>0.93117940635671137</v>
      </c>
      <c r="H47" s="100">
        <f t="shared" ca="1" si="33"/>
        <v>0.9314420803782506</v>
      </c>
      <c r="I47" s="100">
        <f t="shared" ca="1" si="33"/>
        <v>0.94116101917520356</v>
      </c>
      <c r="J47" s="100">
        <f t="shared" ca="1" si="33"/>
        <v>0.95403204623062776</v>
      </c>
      <c r="K47" s="100">
        <f t="shared" ca="1" si="33"/>
        <v>0.95613343840294196</v>
      </c>
      <c r="L47" s="100">
        <f t="shared" ca="1" si="33"/>
        <v>0.97241922773837663</v>
      </c>
      <c r="M47" s="100">
        <f t="shared" ca="1" si="33"/>
        <v>0.96742842132913054</v>
      </c>
      <c r="N47" s="100">
        <f t="shared" ca="1" si="33"/>
        <v>0.96348831100604149</v>
      </c>
      <c r="O47" s="100">
        <f t="shared" ca="1" si="33"/>
        <v>0.98844234305227208</v>
      </c>
      <c r="P47" s="100">
        <f t="shared" ca="1" si="33"/>
        <v>0.97031783556606255</v>
      </c>
      <c r="Q47" s="100">
        <f t="shared" ca="1" si="33"/>
        <v>0.9700551615445232</v>
      </c>
      <c r="R47" s="100">
        <f t="shared" ca="1" si="33"/>
        <v>0.99290780141843971</v>
      </c>
      <c r="S47" s="100">
        <f t="shared" ca="1" si="33"/>
        <v>0.97399527186761226</v>
      </c>
      <c r="T47" s="100">
        <f t="shared" ca="1" si="33"/>
        <v>0.97872340425531912</v>
      </c>
      <c r="U47" s="100">
        <f t="shared" ca="1" si="33"/>
        <v>0.99448384554767533</v>
      </c>
      <c r="V47" s="100">
        <f t="shared" ca="1" si="33"/>
        <v>0.98135014447071189</v>
      </c>
      <c r="W47" s="100">
        <f t="shared" ca="1" si="33"/>
        <v>0.98029944838455474</v>
      </c>
      <c r="X47" s="100">
        <f t="shared" ca="1" si="33"/>
        <v>0.99395849750459675</v>
      </c>
      <c r="Y47" s="100">
        <f t="shared" ca="1" si="33"/>
        <v>0.97189387969529817</v>
      </c>
      <c r="Z47" s="100">
        <f t="shared" ca="1" si="33"/>
        <v>0.97741003414762284</v>
      </c>
      <c r="AA47" s="100">
        <f t="shared" ca="1" si="33"/>
        <v>0.99343314946151828</v>
      </c>
      <c r="AB47" s="100">
        <f t="shared" ca="1" si="33"/>
        <v>0.96375098502758072</v>
      </c>
      <c r="AC47" s="100">
        <f t="shared" ca="1" si="33"/>
        <v>0.97793538219070131</v>
      </c>
      <c r="AD47" s="100">
        <f t="shared" ca="1" si="33"/>
        <v>1</v>
      </c>
      <c r="AE47" s="100">
        <f t="shared" ca="1" si="33"/>
        <v>0.97294457578145521</v>
      </c>
      <c r="AF47" s="100">
        <f t="shared" ca="1" si="33"/>
        <v>0.97951142631993693</v>
      </c>
      <c r="AG47" s="100">
        <f t="shared" ca="1" si="33"/>
        <v>0.99973732597846077</v>
      </c>
      <c r="AH47" s="100">
        <f t="shared" ca="1" si="33"/>
        <v>0.97268190175991598</v>
      </c>
      <c r="AI47" s="100">
        <f t="shared" ca="1" si="33"/>
        <v>0.97977410034147627</v>
      </c>
      <c r="AJ47" s="100">
        <f t="shared" ca="1" si="33"/>
        <v>0.99737325978460734</v>
      </c>
      <c r="AK47" s="85"/>
    </row>
    <row r="48" spans="1:37" s="38" customFormat="1" ht="18.75" customHeight="1">
      <c r="A48"/>
      <c r="B48" s="42" t="s">
        <v>26</v>
      </c>
      <c r="C48" s="53">
        <v>1174</v>
      </c>
      <c r="D48" s="53">
        <v>1417</v>
      </c>
      <c r="E48" s="54">
        <f t="shared" si="28"/>
        <v>1.206984667802385</v>
      </c>
      <c r="F48" s="46"/>
      <c r="G48" s="100">
        <f t="shared" ca="1" si="34"/>
        <v>0.97300771208226222</v>
      </c>
      <c r="H48" s="100">
        <f t="shared" ca="1" si="33"/>
        <v>0.97814910025706936</v>
      </c>
      <c r="I48" s="100">
        <f t="shared" ca="1" si="33"/>
        <v>0.96786632390745497</v>
      </c>
      <c r="J48" s="100">
        <f t="shared" ca="1" si="33"/>
        <v>0.98586118251928023</v>
      </c>
      <c r="K48" s="100">
        <f t="shared" ca="1" si="33"/>
        <v>0.98457583547557836</v>
      </c>
      <c r="L48" s="100">
        <f t="shared" ca="1" si="33"/>
        <v>0.98200514138817485</v>
      </c>
      <c r="M48" s="100">
        <f t="shared" ca="1" si="33"/>
        <v>0.98071979434447298</v>
      </c>
      <c r="N48" s="100">
        <f t="shared" ca="1" si="33"/>
        <v>0.98457583547557836</v>
      </c>
      <c r="O48" s="100">
        <f t="shared" ca="1" si="33"/>
        <v>0.98457583547557836</v>
      </c>
      <c r="P48" s="100">
        <f t="shared" ca="1" si="33"/>
        <v>0.98071979434447298</v>
      </c>
      <c r="Q48" s="100">
        <f t="shared" ca="1" si="33"/>
        <v>0.98457583547557836</v>
      </c>
      <c r="R48" s="100">
        <f t="shared" ca="1" si="33"/>
        <v>0.98329048843187661</v>
      </c>
      <c r="S48" s="100">
        <f t="shared" ca="1" si="33"/>
        <v>0.98714652956298199</v>
      </c>
      <c r="T48" s="100">
        <f t="shared" ca="1" si="33"/>
        <v>0.98971722365038561</v>
      </c>
      <c r="U48" s="100">
        <f t="shared" ca="1" si="33"/>
        <v>0.98586118251928023</v>
      </c>
      <c r="V48" s="100">
        <f t="shared" ca="1" si="33"/>
        <v>0.98971722365038561</v>
      </c>
      <c r="W48" s="100">
        <f t="shared" ca="1" si="33"/>
        <v>0.99228791773778924</v>
      </c>
      <c r="X48" s="100">
        <f t="shared" ca="1" si="33"/>
        <v>0.98586118251928023</v>
      </c>
      <c r="Y48" s="100">
        <f t="shared" ca="1" si="33"/>
        <v>0.99228791773778924</v>
      </c>
      <c r="Z48" s="100">
        <f t="shared" ca="1" si="33"/>
        <v>0.99357326478149099</v>
      </c>
      <c r="AA48" s="100">
        <f t="shared" ca="1" si="33"/>
        <v>0.98714652956298199</v>
      </c>
      <c r="AB48" s="100">
        <f t="shared" ca="1" si="33"/>
        <v>0.99485861182519275</v>
      </c>
      <c r="AC48" s="100">
        <f t="shared" ca="1" si="33"/>
        <v>0.99614395886889462</v>
      </c>
      <c r="AD48" s="100">
        <f t="shared" ca="1" si="33"/>
        <v>0.99228791773778924</v>
      </c>
      <c r="AE48" s="100">
        <f t="shared" ca="1" si="33"/>
        <v>0.99614395886889462</v>
      </c>
      <c r="AF48" s="100">
        <f t="shared" ca="1" si="33"/>
        <v>0.99742930591259638</v>
      </c>
      <c r="AG48" s="100">
        <f t="shared" ca="1" si="33"/>
        <v>0.99228791773778924</v>
      </c>
      <c r="AH48" s="100">
        <f t="shared" ca="1" si="33"/>
        <v>0.99742930591259638</v>
      </c>
      <c r="AI48" s="100">
        <f t="shared" ca="1" si="33"/>
        <v>1</v>
      </c>
      <c r="AJ48" s="100">
        <f t="shared" ca="1" si="33"/>
        <v>0.99614395886889462</v>
      </c>
      <c r="AK48" s="85"/>
    </row>
    <row r="49" spans="1:37" s="38" customFormat="1" ht="18.75" customHeight="1">
      <c r="A49"/>
      <c r="B49" s="42" t="s">
        <v>27</v>
      </c>
      <c r="C49" s="53">
        <v>1458</v>
      </c>
      <c r="D49" s="53">
        <v>1947</v>
      </c>
      <c r="E49" s="54">
        <f t="shared" si="28"/>
        <v>1.3353909465020577</v>
      </c>
      <c r="F49" s="46"/>
      <c r="G49" s="100">
        <f t="shared" ca="1" si="34"/>
        <v>0.91121143717080511</v>
      </c>
      <c r="H49" s="100">
        <f t="shared" ca="1" si="33"/>
        <v>0.91271632806621517</v>
      </c>
      <c r="I49" s="100">
        <f t="shared" ca="1" si="33"/>
        <v>0.89992475545522954</v>
      </c>
      <c r="J49" s="100">
        <f t="shared" ca="1" si="33"/>
        <v>0.93679458239277658</v>
      </c>
      <c r="K49" s="100">
        <f t="shared" ca="1" si="33"/>
        <v>0.94130925507900676</v>
      </c>
      <c r="L49" s="100">
        <f t="shared" ca="1" si="33"/>
        <v>0.93604213694507143</v>
      </c>
      <c r="M49" s="100">
        <f t="shared" ca="1" si="33"/>
        <v>0.95635816403310758</v>
      </c>
      <c r="N49" s="100">
        <f t="shared" ca="1" si="33"/>
        <v>0.95410082768999249</v>
      </c>
      <c r="O49" s="100">
        <f t="shared" ca="1" si="33"/>
        <v>0.96087283671933787</v>
      </c>
      <c r="P49" s="100">
        <f t="shared" ca="1" si="33"/>
        <v>0.96990218209179835</v>
      </c>
      <c r="Q49" s="100">
        <f t="shared" ca="1" si="33"/>
        <v>0.96689240030097823</v>
      </c>
      <c r="R49" s="100">
        <f t="shared" ca="1" si="33"/>
        <v>0.96689240030097823</v>
      </c>
      <c r="S49" s="100">
        <f t="shared" ca="1" si="33"/>
        <v>0.98269375470278408</v>
      </c>
      <c r="T49" s="100">
        <f t="shared" ca="1" si="33"/>
        <v>0.97968397291196385</v>
      </c>
      <c r="U49" s="100">
        <f t="shared" ca="1" si="33"/>
        <v>0.97968397291196385</v>
      </c>
      <c r="V49" s="100">
        <f t="shared" ca="1" si="33"/>
        <v>0.98796087283671929</v>
      </c>
      <c r="W49" s="100">
        <f t="shared" ca="1" si="33"/>
        <v>0.9857035364936042</v>
      </c>
      <c r="X49" s="100">
        <f t="shared" ca="1" si="33"/>
        <v>0.98419864559819414</v>
      </c>
      <c r="Y49" s="100">
        <f t="shared" ca="1" si="33"/>
        <v>0.99322799097065462</v>
      </c>
      <c r="Z49" s="100">
        <f t="shared" ca="1" si="33"/>
        <v>0.99097065462753953</v>
      </c>
      <c r="AA49" s="100">
        <f t="shared" ca="1" si="33"/>
        <v>0.98946576373212947</v>
      </c>
      <c r="AB49" s="100">
        <f t="shared" ca="1" si="33"/>
        <v>0.99247554552294959</v>
      </c>
      <c r="AC49" s="100">
        <f t="shared" ca="1" si="33"/>
        <v>0.99322799097065462</v>
      </c>
      <c r="AD49" s="100">
        <f t="shared" ca="1" si="33"/>
        <v>0.99097065462753953</v>
      </c>
      <c r="AE49" s="100">
        <f t="shared" ca="1" si="33"/>
        <v>0.99849510910458994</v>
      </c>
      <c r="AF49" s="100">
        <f t="shared" ca="1" si="33"/>
        <v>0.99623777276147474</v>
      </c>
      <c r="AG49" s="100">
        <f t="shared" ca="1" si="33"/>
        <v>0.99473288186606468</v>
      </c>
      <c r="AH49" s="100">
        <f t="shared" ca="1" si="33"/>
        <v>1</v>
      </c>
      <c r="AI49" s="100">
        <f t="shared" ca="1" si="33"/>
        <v>0.99774266365688491</v>
      </c>
      <c r="AJ49" s="100">
        <f t="shared" ca="1" si="33"/>
        <v>0.99924755455229497</v>
      </c>
      <c r="AK49" s="85"/>
    </row>
    <row r="50" spans="1:37" s="38" customFormat="1" ht="18.75" customHeight="1">
      <c r="A50"/>
      <c r="B50" s="42" t="s">
        <v>28</v>
      </c>
      <c r="C50" s="53">
        <v>1882</v>
      </c>
      <c r="D50" s="53">
        <v>1740</v>
      </c>
      <c r="E50" s="54">
        <f t="shared" si="28"/>
        <v>0.924548352816153</v>
      </c>
      <c r="F50" s="46"/>
      <c r="G50" s="100">
        <f t="shared" ca="1" si="34"/>
        <v>0.87658495350803045</v>
      </c>
      <c r="H50" s="100">
        <f t="shared" ca="1" si="33"/>
        <v>0.87658495350803045</v>
      </c>
      <c r="I50" s="100">
        <f t="shared" ca="1" si="33"/>
        <v>0.87066779374471681</v>
      </c>
      <c r="J50" s="100">
        <f t="shared" ca="1" si="33"/>
        <v>0.91124260355029585</v>
      </c>
      <c r="K50" s="100">
        <f t="shared" ca="1" si="33"/>
        <v>0.91208791208791207</v>
      </c>
      <c r="L50" s="100">
        <f t="shared" ca="1" si="33"/>
        <v>0.90701606086221476</v>
      </c>
      <c r="M50" s="100">
        <f t="shared" ca="1" si="33"/>
        <v>0.94336432797971259</v>
      </c>
      <c r="N50" s="100">
        <f t="shared" ca="1" si="33"/>
        <v>0.94336432797971259</v>
      </c>
      <c r="O50" s="100">
        <f t="shared" ca="1" si="33"/>
        <v>0.9349112426035503</v>
      </c>
      <c r="P50" s="100">
        <f t="shared" ca="1" si="33"/>
        <v>0.9611158072696534</v>
      </c>
      <c r="Q50" s="100">
        <f t="shared" ca="1" si="33"/>
        <v>0.96365173288250217</v>
      </c>
      <c r="R50" s="100">
        <f t="shared" ca="1" si="33"/>
        <v>0.95604395604395609</v>
      </c>
      <c r="S50" s="100">
        <f t="shared" ca="1" si="33"/>
        <v>0.9737954353338969</v>
      </c>
      <c r="T50" s="100">
        <f t="shared" ca="1" si="33"/>
        <v>0.97295012679628068</v>
      </c>
      <c r="U50" s="100">
        <f t="shared" ca="1" si="33"/>
        <v>0.97041420118343191</v>
      </c>
      <c r="V50" s="100">
        <f t="shared" ca="1" si="33"/>
        <v>0.97802197802197799</v>
      </c>
      <c r="W50" s="100">
        <f t="shared" ca="1" si="33"/>
        <v>0.97886728655959421</v>
      </c>
      <c r="X50" s="100">
        <f t="shared" ca="1" si="33"/>
        <v>0.97464074387151312</v>
      </c>
      <c r="Y50" s="100">
        <f t="shared" ca="1" si="33"/>
        <v>0.98478444632290785</v>
      </c>
      <c r="Z50" s="100">
        <f t="shared" ca="1" si="33"/>
        <v>0.98478444632290785</v>
      </c>
      <c r="AA50" s="100">
        <f t="shared" ca="1" si="33"/>
        <v>0.97886728655959421</v>
      </c>
      <c r="AB50" s="100">
        <f t="shared" ca="1" si="33"/>
        <v>0.99154691462383771</v>
      </c>
      <c r="AC50" s="100">
        <f t="shared" ca="1" si="33"/>
        <v>0.99408284023668636</v>
      </c>
      <c r="AD50" s="100">
        <f t="shared" ca="1" si="33"/>
        <v>0.98647506339814028</v>
      </c>
      <c r="AE50" s="100">
        <f t="shared" ca="1" si="33"/>
        <v>0.99746407438715134</v>
      </c>
      <c r="AF50" s="100">
        <f t="shared" ca="1" si="33"/>
        <v>0.99746407438715134</v>
      </c>
      <c r="AG50" s="100">
        <f t="shared" ca="1" si="33"/>
        <v>0.98816568047337283</v>
      </c>
      <c r="AH50" s="100">
        <f t="shared" ca="1" si="33"/>
        <v>0.99915469146238378</v>
      </c>
      <c r="AI50" s="100">
        <f t="shared" ca="1" si="33"/>
        <v>1</v>
      </c>
      <c r="AJ50" s="100">
        <f t="shared" ca="1" si="33"/>
        <v>0.99323753169907014</v>
      </c>
      <c r="AK50" s="85"/>
    </row>
    <row r="51" spans="1:37" s="38" customFormat="1" ht="18.75" customHeight="1">
      <c r="A51"/>
      <c r="B51" s="42" t="s">
        <v>29</v>
      </c>
      <c r="C51" s="53">
        <v>2426</v>
      </c>
      <c r="D51" s="53">
        <v>16630</v>
      </c>
      <c r="E51" s="54">
        <f t="shared" si="28"/>
        <v>6.8549051937345427</v>
      </c>
      <c r="F51" s="46"/>
      <c r="G51" s="100">
        <f t="shared" ca="1" si="34"/>
        <v>0.91481142624783984</v>
      </c>
      <c r="H51" s="100">
        <f t="shared" ca="1" si="33"/>
        <v>0.91033851784080511</v>
      </c>
      <c r="I51" s="100">
        <f t="shared" ca="1" si="33"/>
        <v>0.92802683745044223</v>
      </c>
      <c r="J51" s="100">
        <f t="shared" ca="1" si="33"/>
        <v>0.93829419538477177</v>
      </c>
      <c r="K51" s="100">
        <f t="shared" ca="1" si="33"/>
        <v>0.93880248043102577</v>
      </c>
      <c r="L51" s="100">
        <f t="shared" ca="1" si="33"/>
        <v>0.95964216732743723</v>
      </c>
      <c r="M51" s="100">
        <f t="shared" ca="1" si="33"/>
        <v>0.95181457761512656</v>
      </c>
      <c r="N51" s="100">
        <f t="shared" ca="1" si="33"/>
        <v>0.95333943275388833</v>
      </c>
      <c r="O51" s="100">
        <f t="shared" ca="1" si="33"/>
        <v>0.97661888787231876</v>
      </c>
      <c r="P51" s="100">
        <f t="shared" ca="1" si="33"/>
        <v>0.95923553929043404</v>
      </c>
      <c r="Q51" s="100">
        <f t="shared" ca="1" si="33"/>
        <v>0.96269187760496089</v>
      </c>
      <c r="R51" s="100">
        <f t="shared" ca="1" si="33"/>
        <v>0.98658127477889601</v>
      </c>
      <c r="S51" s="100">
        <f t="shared" ca="1" si="33"/>
        <v>0.97112940937277625</v>
      </c>
      <c r="T51" s="100">
        <f t="shared" ca="1" si="33"/>
        <v>0.96899461217850968</v>
      </c>
      <c r="U51" s="100">
        <f t="shared" ca="1" si="33"/>
        <v>0.99135915421368304</v>
      </c>
      <c r="V51" s="100">
        <f t="shared" ca="1" si="33"/>
        <v>0.97478906170580459</v>
      </c>
      <c r="W51" s="100">
        <f t="shared" ca="1" si="33"/>
        <v>0.97550066077056008</v>
      </c>
      <c r="X51" s="100">
        <f t="shared" ca="1" si="33"/>
        <v>0.99318898038019721</v>
      </c>
      <c r="Y51" s="100">
        <f t="shared" ca="1" si="33"/>
        <v>0.97946528413134082</v>
      </c>
      <c r="Z51" s="100">
        <f t="shared" ca="1" si="33"/>
        <v>0.97590728880756328</v>
      </c>
      <c r="AA51" s="100">
        <f t="shared" ca="1" si="33"/>
        <v>0.99583206262071766</v>
      </c>
      <c r="AB51" s="100">
        <f t="shared" ca="1" si="33"/>
        <v>0.97499237572430619</v>
      </c>
      <c r="AC51" s="100">
        <f t="shared" ca="1" si="33"/>
        <v>0.97916031310358853</v>
      </c>
      <c r="AD51" s="100">
        <f t="shared" ca="1" si="33"/>
        <v>1</v>
      </c>
      <c r="AE51" s="100">
        <f t="shared" ca="1" si="33"/>
        <v>0.97672054488156956</v>
      </c>
      <c r="AF51" s="100">
        <f t="shared" ca="1" si="33"/>
        <v>0.9807868252516011</v>
      </c>
      <c r="AG51" s="100">
        <f t="shared" ca="1" si="33"/>
        <v>1</v>
      </c>
      <c r="AH51" s="100">
        <f t="shared" ca="1" si="33"/>
        <v>0.97458574768730299</v>
      </c>
      <c r="AI51" s="100">
        <f t="shared" ca="1" si="33"/>
        <v>0.97936362712209002</v>
      </c>
      <c r="AJ51" s="100">
        <f t="shared" ca="1" si="33"/>
        <v>0.9996950289722476</v>
      </c>
      <c r="AK51" s="85"/>
    </row>
    <row r="52" spans="1:37" s="38" customFormat="1" ht="18.75" customHeight="1">
      <c r="A52"/>
      <c r="B52" s="42" t="s">
        <v>30</v>
      </c>
      <c r="C52" s="53">
        <v>2939</v>
      </c>
      <c r="D52" s="53">
        <v>15677</v>
      </c>
      <c r="E52" s="54">
        <f t="shared" si="28"/>
        <v>5.3341272541680844</v>
      </c>
      <c r="F52" s="46"/>
      <c r="G52" s="100">
        <f t="shared" ca="1" si="34"/>
        <v>0.92142463741509084</v>
      </c>
      <c r="H52" s="100">
        <f t="shared" ca="1" si="33"/>
        <v>0.92041490728841568</v>
      </c>
      <c r="I52" s="100">
        <f t="shared" ca="1" si="33"/>
        <v>0.95144116027170922</v>
      </c>
      <c r="J52" s="100">
        <f t="shared" ca="1" si="33"/>
        <v>0.94675968422985124</v>
      </c>
      <c r="K52" s="100">
        <f t="shared" ca="1" si="33"/>
        <v>0.94648430328621258</v>
      </c>
      <c r="L52" s="100">
        <f t="shared" ca="1" si="33"/>
        <v>0.98338534973379843</v>
      </c>
      <c r="M52" s="100">
        <f t="shared" ca="1" si="33"/>
        <v>0.96025335046814764</v>
      </c>
      <c r="N52" s="100">
        <f t="shared" ca="1" si="33"/>
        <v>0.95630622360932627</v>
      </c>
      <c r="O52" s="100">
        <f t="shared" ca="1" si="33"/>
        <v>0.99146319074720024</v>
      </c>
      <c r="P52" s="100">
        <f t="shared" ca="1" si="33"/>
        <v>0.96172204883422063</v>
      </c>
      <c r="Q52" s="100">
        <f t="shared" ca="1" si="33"/>
        <v>0.96475123921424633</v>
      </c>
      <c r="R52" s="100">
        <f t="shared" ca="1" si="33"/>
        <v>0.99733798421149256</v>
      </c>
      <c r="S52" s="100">
        <f t="shared" ca="1" si="33"/>
        <v>0.96172204883422063</v>
      </c>
      <c r="T52" s="100">
        <f t="shared" ca="1" si="33"/>
        <v>0.96475123921424633</v>
      </c>
      <c r="U52" s="100">
        <f t="shared" ca="1" si="33"/>
        <v>0.99733798421149256</v>
      </c>
      <c r="V52" s="100">
        <f t="shared" ca="1" si="33"/>
        <v>0.96429227097484849</v>
      </c>
      <c r="W52" s="100">
        <f t="shared" ca="1" si="33"/>
        <v>0.96640352487607861</v>
      </c>
      <c r="X52" s="100">
        <f t="shared" ca="1" si="33"/>
        <v>0.99678722232421513</v>
      </c>
      <c r="Y52" s="100">
        <f t="shared" ca="1" si="33"/>
        <v>0.96640352487607861</v>
      </c>
      <c r="Z52" s="100">
        <f t="shared" ca="1" si="33"/>
        <v>0.96364971543969158</v>
      </c>
      <c r="AA52" s="100">
        <f t="shared" ca="1" si="33"/>
        <v>1</v>
      </c>
      <c r="AB52" s="100">
        <f t="shared" ca="1" si="33"/>
        <v>0.96355792179181199</v>
      </c>
      <c r="AC52" s="100">
        <f t="shared" ca="1" si="33"/>
        <v>0.96218101707361847</v>
      </c>
      <c r="AD52" s="100">
        <f t="shared" ca="1" si="33"/>
        <v>0.99357444464843037</v>
      </c>
      <c r="AE52" s="100">
        <f t="shared" ca="1" si="33"/>
        <v>0.96282357260877549</v>
      </c>
      <c r="AF52" s="100">
        <f t="shared" ca="1" si="33"/>
        <v>0.96603635028456036</v>
      </c>
      <c r="AG52" s="100">
        <f t="shared" ca="1" si="33"/>
        <v>0.99513493666238295</v>
      </c>
      <c r="AH52" s="100">
        <f t="shared" ca="1" si="33"/>
        <v>0.96107949329906373</v>
      </c>
      <c r="AI52" s="100">
        <f t="shared" ca="1" si="33"/>
        <v>0.9679640168900312</v>
      </c>
      <c r="AJ52" s="100">
        <f t="shared" ca="1" si="33"/>
        <v>0.99412520653570768</v>
      </c>
      <c r="AK52" s="85"/>
    </row>
    <row r="53" spans="1:37" s="38" customFormat="1" ht="18.75" customHeight="1">
      <c r="A53"/>
      <c r="B53" s="42" t="s">
        <v>31</v>
      </c>
      <c r="C53" s="53">
        <v>4158</v>
      </c>
      <c r="D53" s="53">
        <v>13422</v>
      </c>
      <c r="E53" s="54">
        <f t="shared" si="28"/>
        <v>3.2279942279942282</v>
      </c>
      <c r="F53" s="46"/>
      <c r="G53" s="100">
        <f t="shared" ca="1" si="34"/>
        <v>0.96678353939841299</v>
      </c>
      <c r="H53" s="100">
        <f t="shared" ca="1" si="33"/>
        <v>0.96456910869164048</v>
      </c>
      <c r="I53" s="100">
        <f t="shared" ca="1" si="33"/>
        <v>0.97398043919542354</v>
      </c>
      <c r="J53" s="100">
        <f t="shared" ca="1" si="33"/>
        <v>0.98745155932828932</v>
      </c>
      <c r="K53" s="100">
        <f t="shared" ca="1" si="33"/>
        <v>0.9832072338069755</v>
      </c>
      <c r="L53" s="100">
        <f t="shared" ca="1" si="33"/>
        <v>0.99095774128067904</v>
      </c>
      <c r="M53" s="100">
        <f t="shared" ca="1" si="33"/>
        <v>0.99446392323306887</v>
      </c>
      <c r="N53" s="100">
        <f t="shared" ca="1" si="33"/>
        <v>0.98892784646613763</v>
      </c>
      <c r="O53" s="100">
        <f t="shared" ca="1" si="33"/>
        <v>0.99723196161653438</v>
      </c>
      <c r="P53" s="100">
        <f t="shared" ca="1" si="33"/>
        <v>0.99391031555637577</v>
      </c>
      <c r="Q53" s="100">
        <f t="shared" ca="1" si="33"/>
        <v>0.99372577966414466</v>
      </c>
      <c r="R53" s="100">
        <f t="shared" ca="1" si="33"/>
        <v>0.99833917696992069</v>
      </c>
      <c r="S53" s="100">
        <f t="shared" ca="1" si="33"/>
        <v>0.99021959771175494</v>
      </c>
      <c r="T53" s="100">
        <f t="shared" ca="1" si="33"/>
        <v>0.99169588484960325</v>
      </c>
      <c r="U53" s="100">
        <f t="shared" ca="1" si="33"/>
        <v>1</v>
      </c>
      <c r="V53" s="100">
        <f t="shared" ca="1" si="33"/>
        <v>0.99354124377191366</v>
      </c>
      <c r="W53" s="100">
        <f t="shared" ca="1" si="33"/>
        <v>0.99354124377191366</v>
      </c>
      <c r="X53" s="100">
        <f t="shared" ca="1" si="33"/>
        <v>0.99409485144860676</v>
      </c>
      <c r="Y53" s="100">
        <f t="shared" ca="1" si="33"/>
        <v>0.99409485144860676</v>
      </c>
      <c r="Z53" s="100">
        <f t="shared" ca="1" si="33"/>
        <v>0.98948145414283073</v>
      </c>
      <c r="AA53" s="100">
        <f t="shared" ca="1" si="33"/>
        <v>0.99354124377191366</v>
      </c>
      <c r="AB53" s="100">
        <f t="shared" ca="1" si="33"/>
        <v>0.98985052592729283</v>
      </c>
      <c r="AC53" s="100">
        <f t="shared" ca="1" si="33"/>
        <v>0.98818970289721353</v>
      </c>
      <c r="AD53" s="100">
        <f t="shared" ca="1" si="33"/>
        <v>0.99354124377191366</v>
      </c>
      <c r="AE53" s="100">
        <f t="shared" ref="AE53:AJ53" ca="1" si="35">INDIRECT("'"&amp;$AO$4&amp;" (2)'!Z"&amp;ROUNDDOWN((COLUMN()-7)/3,0)+7&amp;"S"&amp;(ROW()-44)*3+MOD(COLUMN()-1,3),FALSE)/MAX(INDIRECT("'"&amp;$AO$4&amp;" (2)'!Z7S"&amp;(ROW()-44)*3&amp;":Z16S"&amp;(ROW()-44)*3+2,FALSE))</f>
        <v>0.99206495663406535</v>
      </c>
      <c r="AF53" s="100">
        <f t="shared" ca="1" si="35"/>
        <v>0.98634434397490311</v>
      </c>
      <c r="AG53" s="100">
        <f t="shared" ca="1" si="35"/>
        <v>0.99575567447868607</v>
      </c>
      <c r="AH53" s="100">
        <f t="shared" ca="1" si="35"/>
        <v>0.99169588484960325</v>
      </c>
      <c r="AI53" s="100">
        <f t="shared" ca="1" si="35"/>
        <v>0.98652887986713411</v>
      </c>
      <c r="AJ53" s="100">
        <f t="shared" ca="1" si="35"/>
        <v>0.99741649750876549</v>
      </c>
      <c r="AK53" s="85"/>
    </row>
    <row r="54" spans="1:37" s="38" customFormat="1" ht="18.75" customHeight="1">
      <c r="A54"/>
      <c r="B54" s="42" t="s">
        <v>32</v>
      </c>
      <c r="C54" s="53">
        <v>4941</v>
      </c>
      <c r="D54" s="53">
        <v>6594</v>
      </c>
      <c r="E54" s="54">
        <f t="shared" si="28"/>
        <v>1.3345476624165149</v>
      </c>
      <c r="F54" s="46"/>
      <c r="G54" s="100">
        <f t="shared" ca="1" si="34"/>
        <v>0.95465207193119628</v>
      </c>
      <c r="H54" s="100">
        <f t="shared" ca="1" si="34"/>
        <v>0.95830075579880114</v>
      </c>
      <c r="I54" s="100">
        <f t="shared" ca="1" si="34"/>
        <v>0.95413083137868127</v>
      </c>
      <c r="J54" s="100">
        <f t="shared" ca="1" si="34"/>
        <v>0.97341673182173571</v>
      </c>
      <c r="K54" s="100">
        <f t="shared" ca="1" si="34"/>
        <v>0.97706541568934058</v>
      </c>
      <c r="L54" s="100">
        <f t="shared" ca="1" si="34"/>
        <v>0.97419859265050823</v>
      </c>
      <c r="M54" s="100">
        <f t="shared" ca="1" si="34"/>
        <v>0.98279906176700549</v>
      </c>
      <c r="N54" s="100">
        <f t="shared" ca="1" si="34"/>
        <v>0.98696898618712536</v>
      </c>
      <c r="O54" s="100">
        <f t="shared" ca="1" si="34"/>
        <v>0.98305968204326299</v>
      </c>
      <c r="P54" s="100">
        <f t="shared" ca="1" si="34"/>
        <v>0.98749022673964038</v>
      </c>
      <c r="Q54" s="100">
        <f t="shared" ca="1" si="34"/>
        <v>0.99270263226479016</v>
      </c>
      <c r="R54" s="100">
        <f t="shared" ca="1" si="34"/>
        <v>0.9890539483971853</v>
      </c>
      <c r="S54" s="100">
        <f t="shared" ca="1" si="34"/>
        <v>0.99322387281730518</v>
      </c>
      <c r="T54" s="100">
        <f t="shared" ca="1" si="34"/>
        <v>0.99452697419859271</v>
      </c>
      <c r="U54" s="100">
        <f t="shared" ca="1" si="34"/>
        <v>0.99035704977847272</v>
      </c>
      <c r="V54" s="100">
        <f t="shared" ca="1" si="34"/>
        <v>0.99452697419859271</v>
      </c>
      <c r="W54" s="100">
        <f t="shared" ref="W54:AJ54" ca="1" si="36">INDIRECT("'"&amp;$AO$4&amp;" (2)'!Z"&amp;ROUNDDOWN((COLUMN()-7)/3,0)+7&amp;"S"&amp;(ROW()-44)*3+MOD(COLUMN()-1,3),FALSE)/MAX(INDIRECT("'"&amp;$AO$4&amp;" (2)'!Z7S"&amp;(ROW()-44)*3&amp;":Z16S"&amp;(ROW()-44)*3+2,FALSE))</f>
        <v>0.99530883502736511</v>
      </c>
      <c r="X54" s="100">
        <f t="shared" ca="1" si="36"/>
        <v>0.99374511336982019</v>
      </c>
      <c r="Y54" s="100">
        <f t="shared" ca="1" si="36"/>
        <v>0.99504821475110761</v>
      </c>
      <c r="Z54" s="100">
        <f t="shared" ca="1" si="36"/>
        <v>0.99843627834245507</v>
      </c>
      <c r="AA54" s="100">
        <f t="shared" ca="1" si="36"/>
        <v>0.99504821475110761</v>
      </c>
      <c r="AB54" s="100">
        <f t="shared" ca="1" si="36"/>
        <v>0.99713317696116754</v>
      </c>
      <c r="AC54" s="100">
        <f t="shared" ca="1" si="36"/>
        <v>0.99817565806619757</v>
      </c>
      <c r="AD54" s="100">
        <f t="shared" ca="1" si="36"/>
        <v>0.99635131613239514</v>
      </c>
      <c r="AE54" s="100">
        <f t="shared" ca="1" si="36"/>
        <v>0.99947875944748499</v>
      </c>
      <c r="AF54" s="100">
        <f t="shared" ca="1" si="36"/>
        <v>1</v>
      </c>
      <c r="AG54" s="100">
        <f t="shared" ca="1" si="36"/>
        <v>0.99765441751368256</v>
      </c>
      <c r="AH54" s="100">
        <f t="shared" ca="1" si="36"/>
        <v>0.99843627834245507</v>
      </c>
      <c r="AI54" s="100">
        <f t="shared" ca="1" si="36"/>
        <v>0.99921813917122748</v>
      </c>
      <c r="AJ54" s="100">
        <f t="shared" ca="1" si="36"/>
        <v>0.99869689861871258</v>
      </c>
      <c r="AK54" s="85"/>
    </row>
  </sheetData>
  <mergeCells count="66">
    <mergeCell ref="Y2:AA2"/>
    <mergeCell ref="B2:B3"/>
    <mergeCell ref="C2:C3"/>
    <mergeCell ref="D2:D3"/>
    <mergeCell ref="E2:E3"/>
    <mergeCell ref="F2:F3"/>
    <mergeCell ref="G2:I2"/>
    <mergeCell ref="AH25:AJ25"/>
    <mergeCell ref="AB2:AD2"/>
    <mergeCell ref="AE2:AG2"/>
    <mergeCell ref="AH2:AJ2"/>
    <mergeCell ref="B24:E24"/>
    <mergeCell ref="G24:AJ24"/>
    <mergeCell ref="B25:E25"/>
    <mergeCell ref="G25:I25"/>
    <mergeCell ref="J25:L25"/>
    <mergeCell ref="M25:O25"/>
    <mergeCell ref="P25:R25"/>
    <mergeCell ref="J2:L2"/>
    <mergeCell ref="M2:O2"/>
    <mergeCell ref="P2:R2"/>
    <mergeCell ref="S2:U2"/>
    <mergeCell ref="V2:X2"/>
    <mergeCell ref="S25:U25"/>
    <mergeCell ref="V25:X25"/>
    <mergeCell ref="Y25:AA25"/>
    <mergeCell ref="AB25:AD25"/>
    <mergeCell ref="AE25:AG25"/>
    <mergeCell ref="AE28:AG28"/>
    <mergeCell ref="AH28:AJ28"/>
    <mergeCell ref="B26:E26"/>
    <mergeCell ref="B27:E28"/>
    <mergeCell ref="G28:I28"/>
    <mergeCell ref="J28:L28"/>
    <mergeCell ref="M28:O28"/>
    <mergeCell ref="P28:R28"/>
    <mergeCell ref="S30:U30"/>
    <mergeCell ref="S28:U28"/>
    <mergeCell ref="V28:X28"/>
    <mergeCell ref="Y28:AA28"/>
    <mergeCell ref="AB28:AD28"/>
    <mergeCell ref="V30:X30"/>
    <mergeCell ref="Y30:AA30"/>
    <mergeCell ref="AB30:AD30"/>
    <mergeCell ref="B29:E30"/>
    <mergeCell ref="G30:I30"/>
    <mergeCell ref="J30:L30"/>
    <mergeCell ref="M30:O30"/>
    <mergeCell ref="P30:R30"/>
    <mergeCell ref="B33:B34"/>
    <mergeCell ref="C33:C34"/>
    <mergeCell ref="D33:D34"/>
    <mergeCell ref="E33:E34"/>
    <mergeCell ref="F33:F34"/>
    <mergeCell ref="AE30:AG30"/>
    <mergeCell ref="AH30:AJ30"/>
    <mergeCell ref="Y33:AA33"/>
    <mergeCell ref="AB33:AD33"/>
    <mergeCell ref="AE33:AG33"/>
    <mergeCell ref="AH33:AJ33"/>
    <mergeCell ref="V33:X33"/>
    <mergeCell ref="G33:I33"/>
    <mergeCell ref="J33:L33"/>
    <mergeCell ref="M33:O33"/>
    <mergeCell ref="P33:R33"/>
    <mergeCell ref="S33:U33"/>
  </mergeCells>
  <conditionalFormatting sqref="G27:AK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AK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O30"/>
  <sheetViews>
    <sheetView workbookViewId="0">
      <selection activeCell="AN15" sqref="AN15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6" width="0.28515625" customWidth="1"/>
    <col min="7" max="7" width="4.28515625" customWidth="1"/>
    <col min="8" max="15" width="4.28515625" style="39" customWidth="1"/>
    <col min="16" max="36" width="4.28515625" customWidth="1"/>
    <col min="37" max="37" width="7.140625" customWidth="1"/>
  </cols>
  <sheetData>
    <row r="1" spans="1:41" ht="3.75" customHeight="1">
      <c r="H1"/>
      <c r="I1"/>
      <c r="J1"/>
      <c r="K1"/>
      <c r="L1"/>
      <c r="M1"/>
      <c r="N1"/>
      <c r="O1"/>
    </row>
    <row r="2" spans="1:41">
      <c r="B2" s="122"/>
      <c r="C2" s="124" t="s">
        <v>74</v>
      </c>
      <c r="D2" s="124" t="s">
        <v>75</v>
      </c>
      <c r="E2" s="124" t="s">
        <v>76</v>
      </c>
      <c r="F2" s="122"/>
      <c r="G2" s="121">
        <v>3</v>
      </c>
      <c r="H2" s="121"/>
      <c r="I2" s="121"/>
      <c r="J2" s="121">
        <v>4</v>
      </c>
      <c r="K2" s="121"/>
      <c r="L2" s="121"/>
      <c r="M2" s="121">
        <v>5</v>
      </c>
      <c r="N2" s="121"/>
      <c r="O2" s="121"/>
      <c r="P2" s="121">
        <v>6</v>
      </c>
      <c r="Q2" s="121"/>
      <c r="R2" s="121"/>
      <c r="S2" s="121">
        <v>7</v>
      </c>
      <c r="T2" s="121"/>
      <c r="U2" s="121"/>
      <c r="V2" s="121">
        <v>8</v>
      </c>
      <c r="W2" s="121"/>
      <c r="X2" s="121"/>
      <c r="Y2" s="121">
        <v>9</v>
      </c>
      <c r="Z2" s="121"/>
      <c r="AA2" s="121"/>
      <c r="AB2" s="121">
        <v>10</v>
      </c>
      <c r="AC2" s="121"/>
      <c r="AD2" s="121"/>
      <c r="AE2" s="121">
        <v>11</v>
      </c>
      <c r="AF2" s="121"/>
      <c r="AG2" s="121"/>
      <c r="AH2" s="121">
        <v>12</v>
      </c>
      <c r="AI2" s="121"/>
      <c r="AJ2" s="121"/>
    </row>
    <row r="3" spans="1:41">
      <c r="B3" s="123"/>
      <c r="C3" s="125"/>
      <c r="D3" s="125"/>
      <c r="E3" s="125"/>
      <c r="F3" s="123"/>
      <c r="G3" s="75" t="s">
        <v>87</v>
      </c>
      <c r="H3" s="75" t="s">
        <v>88</v>
      </c>
      <c r="I3" s="75" t="s">
        <v>89</v>
      </c>
      <c r="J3" s="75" t="s">
        <v>87</v>
      </c>
      <c r="K3" s="75" t="s">
        <v>88</v>
      </c>
      <c r="L3" s="75" t="s">
        <v>89</v>
      </c>
      <c r="M3" s="75" t="s">
        <v>87</v>
      </c>
      <c r="N3" s="75" t="s">
        <v>88</v>
      </c>
      <c r="O3" s="75" t="s">
        <v>89</v>
      </c>
      <c r="P3" s="75" t="s">
        <v>87</v>
      </c>
      <c r="Q3" s="75" t="s">
        <v>88</v>
      </c>
      <c r="R3" s="75" t="s">
        <v>89</v>
      </c>
      <c r="S3" s="75" t="s">
        <v>87</v>
      </c>
      <c r="T3" s="75" t="s">
        <v>88</v>
      </c>
      <c r="U3" s="75" t="s">
        <v>89</v>
      </c>
      <c r="V3" s="75" t="s">
        <v>87</v>
      </c>
      <c r="W3" s="75" t="s">
        <v>88</v>
      </c>
      <c r="X3" s="75" t="s">
        <v>89</v>
      </c>
      <c r="Y3" s="75" t="s">
        <v>87</v>
      </c>
      <c r="Z3" s="75" t="s">
        <v>88</v>
      </c>
      <c r="AA3" s="75" t="s">
        <v>89</v>
      </c>
      <c r="AB3" s="75" t="s">
        <v>87</v>
      </c>
      <c r="AC3" s="75" t="s">
        <v>88</v>
      </c>
      <c r="AD3" s="75" t="s">
        <v>89</v>
      </c>
      <c r="AE3" s="75" t="s">
        <v>87</v>
      </c>
      <c r="AF3" s="75" t="s">
        <v>88</v>
      </c>
      <c r="AG3" s="75" t="s">
        <v>89</v>
      </c>
      <c r="AH3" s="75" t="s">
        <v>87</v>
      </c>
      <c r="AI3" s="75" t="s">
        <v>88</v>
      </c>
      <c r="AJ3" s="75" t="s">
        <v>89</v>
      </c>
    </row>
    <row r="4" spans="1:41" s="38" customFormat="1" ht="18.75" customHeight="1">
      <c r="A4"/>
      <c r="B4" s="42" t="s">
        <v>13</v>
      </c>
      <c r="C4" s="53">
        <v>27</v>
      </c>
      <c r="D4" s="53">
        <v>111</v>
      </c>
      <c r="E4" s="54">
        <f t="shared" ref="E4:E23" si="0">D4/C4</f>
        <v>4.1111111111111107</v>
      </c>
      <c r="F4" s="46"/>
      <c r="G4" s="51">
        <f ca="1">IF(MAX(INDIRECT("'"&amp;$AO$4&amp;"'!Z19S"&amp;(ROW()-3)*3&amp;":Z28S"&amp;(ROW()-3)*3+2,FALSE))=INDIRECT("'"&amp;$AO$4&amp;"'!Z"&amp;ROUNDDOWN((COLUMN()-7)/3,0)+19&amp;"S"&amp;(ROW()-3)*3+MOD(COLUMN()-1,3),FALSE),1,"")</f>
        <v>1</v>
      </c>
      <c r="H4" s="51">
        <f t="shared" ref="H4:AJ12" ca="1" si="1">IF(MAX(INDIRECT("'"&amp;$AO$4&amp;"'!Z19S"&amp;(ROW()-3)*3&amp;":Z28S"&amp;(ROW()-3)*3+2,FALSE))=INDIRECT("'"&amp;$AO$4&amp;"'!Z"&amp;ROUNDDOWN((COLUMN()-7)/3,0)+19&amp;"S"&amp;(ROW()-3)*3+MOD(COLUMN()-1,3),FALSE),1,"")</f>
        <v>1</v>
      </c>
      <c r="I4" s="51">
        <f t="shared" ca="1" si="1"/>
        <v>1</v>
      </c>
      <c r="J4" s="51">
        <f t="shared" ca="1" si="1"/>
        <v>1</v>
      </c>
      <c r="K4" s="51">
        <f t="shared" ca="1" si="1"/>
        <v>1</v>
      </c>
      <c r="L4" s="51">
        <f t="shared" ca="1" si="1"/>
        <v>1</v>
      </c>
      <c r="M4" s="51">
        <f t="shared" ca="1" si="1"/>
        <v>1</v>
      </c>
      <c r="N4" s="51">
        <f t="shared" ca="1" si="1"/>
        <v>1</v>
      </c>
      <c r="O4" s="51">
        <f t="shared" ca="1" si="1"/>
        <v>1</v>
      </c>
      <c r="P4" s="51">
        <f t="shared" ca="1" si="1"/>
        <v>1</v>
      </c>
      <c r="Q4" s="51">
        <f t="shared" ca="1" si="1"/>
        <v>1</v>
      </c>
      <c r="R4" s="51">
        <f t="shared" ca="1" si="1"/>
        <v>1</v>
      </c>
      <c r="S4" s="51">
        <f t="shared" ca="1" si="1"/>
        <v>1</v>
      </c>
      <c r="T4" s="51">
        <f t="shared" ca="1" si="1"/>
        <v>1</v>
      </c>
      <c r="U4" s="51">
        <f t="shared" ca="1" si="1"/>
        <v>1</v>
      </c>
      <c r="V4" s="51">
        <f t="shared" ca="1" si="1"/>
        <v>1</v>
      </c>
      <c r="W4" s="51">
        <f t="shared" ca="1" si="1"/>
        <v>1</v>
      </c>
      <c r="X4" s="51">
        <f t="shared" ca="1" si="1"/>
        <v>1</v>
      </c>
      <c r="Y4" s="51">
        <f t="shared" ca="1" si="1"/>
        <v>1</v>
      </c>
      <c r="Z4" s="51">
        <f t="shared" ca="1" si="1"/>
        <v>1</v>
      </c>
      <c r="AA4" s="51">
        <f t="shared" ca="1" si="1"/>
        <v>1</v>
      </c>
      <c r="AB4" s="51">
        <f t="shared" ca="1" si="1"/>
        <v>1</v>
      </c>
      <c r="AC4" s="51">
        <f t="shared" ca="1" si="1"/>
        <v>1</v>
      </c>
      <c r="AD4" s="51">
        <f t="shared" ca="1" si="1"/>
        <v>1</v>
      </c>
      <c r="AE4" s="51">
        <f t="shared" ca="1" si="1"/>
        <v>1</v>
      </c>
      <c r="AF4" s="51">
        <f t="shared" ca="1" si="1"/>
        <v>1</v>
      </c>
      <c r="AG4" s="51">
        <f t="shared" ca="1" si="1"/>
        <v>1</v>
      </c>
      <c r="AH4" s="51">
        <f t="shared" ca="1" si="1"/>
        <v>1</v>
      </c>
      <c r="AI4" s="51">
        <f t="shared" ca="1" si="1"/>
        <v>1</v>
      </c>
      <c r="AJ4" s="51">
        <f t="shared" ca="1" si="1"/>
        <v>1</v>
      </c>
      <c r="AK4" s="85">
        <f ca="1">1/SUM(G4:AJ4)</f>
        <v>3.3333333333333333E-2</v>
      </c>
      <c r="AN4" s="76" t="s">
        <v>90</v>
      </c>
      <c r="AO4" s="77" t="s">
        <v>96</v>
      </c>
    </row>
    <row r="5" spans="1:41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si="0"/>
        <v>2.2941176470588234</v>
      </c>
      <c r="F5" s="46"/>
      <c r="G5" s="51">
        <f t="shared" ref="G5:V13" ca="1" si="2">IF(MAX(INDIRECT("'"&amp;$AO$4&amp;"'!Z19S"&amp;(ROW()-3)*3&amp;":Z28S"&amp;(ROW()-3)*3+2,FALSE))=INDIRECT("'"&amp;$AO$4&amp;"'!Z"&amp;ROUNDDOWN((COLUMN()-7)/3,0)+19&amp;"S"&amp;(ROW()-3)*3+MOD(COLUMN()-1,3),FALSE),1,"")</f>
        <v>1</v>
      </c>
      <c r="H5" s="51">
        <f t="shared" ca="1" si="1"/>
        <v>1</v>
      </c>
      <c r="I5" s="51">
        <f t="shared" ca="1" si="1"/>
        <v>1</v>
      </c>
      <c r="J5" s="51">
        <f t="shared" ca="1" si="1"/>
        <v>1</v>
      </c>
      <c r="K5" s="51">
        <f t="shared" ca="1" si="1"/>
        <v>1</v>
      </c>
      <c r="L5" s="51">
        <f t="shared" ca="1" si="1"/>
        <v>1</v>
      </c>
      <c r="M5" s="51">
        <f t="shared" ca="1" si="1"/>
        <v>1</v>
      </c>
      <c r="N5" s="51">
        <f t="shared" ca="1" si="1"/>
        <v>1</v>
      </c>
      <c r="O5" s="51">
        <f t="shared" ca="1" si="1"/>
        <v>1</v>
      </c>
      <c r="P5" s="51">
        <f t="shared" ca="1" si="1"/>
        <v>1</v>
      </c>
      <c r="Q5" s="51">
        <f t="shared" ca="1" si="1"/>
        <v>1</v>
      </c>
      <c r="R5" s="51">
        <f t="shared" ca="1" si="1"/>
        <v>1</v>
      </c>
      <c r="S5" s="51">
        <f t="shared" ca="1" si="1"/>
        <v>1</v>
      </c>
      <c r="T5" s="51">
        <f t="shared" ca="1" si="1"/>
        <v>1</v>
      </c>
      <c r="U5" s="51">
        <f t="shared" ca="1" si="1"/>
        <v>1</v>
      </c>
      <c r="V5" s="51">
        <f t="shared" ca="1" si="1"/>
        <v>1</v>
      </c>
      <c r="W5" s="51">
        <f t="shared" ca="1" si="1"/>
        <v>1</v>
      </c>
      <c r="X5" s="51">
        <f t="shared" ca="1" si="1"/>
        <v>1</v>
      </c>
      <c r="Y5" s="51">
        <f t="shared" ca="1" si="1"/>
        <v>1</v>
      </c>
      <c r="Z5" s="51">
        <f t="shared" ca="1" si="1"/>
        <v>1</v>
      </c>
      <c r="AA5" s="51">
        <f t="shared" ca="1" si="1"/>
        <v>1</v>
      </c>
      <c r="AB5" s="51">
        <f t="shared" ca="1" si="1"/>
        <v>1</v>
      </c>
      <c r="AC5" s="51">
        <f t="shared" ca="1" si="1"/>
        <v>1</v>
      </c>
      <c r="AD5" s="51">
        <f t="shared" ca="1" si="1"/>
        <v>1</v>
      </c>
      <c r="AE5" s="51">
        <f t="shared" ca="1" si="1"/>
        <v>1</v>
      </c>
      <c r="AF5" s="51">
        <f t="shared" ca="1" si="1"/>
        <v>1</v>
      </c>
      <c r="AG5" s="51">
        <f t="shared" ca="1" si="1"/>
        <v>1</v>
      </c>
      <c r="AH5" s="51">
        <f t="shared" ca="1" si="1"/>
        <v>1</v>
      </c>
      <c r="AI5" s="51">
        <f t="shared" ca="1" si="1"/>
        <v>1</v>
      </c>
      <c r="AJ5" s="51">
        <f t="shared" ca="1" si="1"/>
        <v>1</v>
      </c>
      <c r="AK5" s="85">
        <f t="shared" ref="AK5:AK23" ca="1" si="3">1/SUM(G5:AJ5)</f>
        <v>3.3333333333333333E-2</v>
      </c>
    </row>
    <row r="6" spans="1:41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46"/>
      <c r="G6" s="51">
        <f t="shared" ca="1" si="2"/>
        <v>1</v>
      </c>
      <c r="H6" s="51">
        <f t="shared" ca="1" si="1"/>
        <v>1</v>
      </c>
      <c r="I6" s="51">
        <f t="shared" ca="1" si="1"/>
        <v>1</v>
      </c>
      <c r="J6" s="51">
        <f t="shared" ca="1" si="1"/>
        <v>1</v>
      </c>
      <c r="K6" s="51">
        <f t="shared" ca="1" si="1"/>
        <v>1</v>
      </c>
      <c r="L6" s="51">
        <f t="shared" ca="1" si="1"/>
        <v>1</v>
      </c>
      <c r="M6" s="51">
        <f t="shared" ca="1" si="1"/>
        <v>1</v>
      </c>
      <c r="N6" s="51">
        <f t="shared" ca="1" si="1"/>
        <v>1</v>
      </c>
      <c r="O6" s="51">
        <f t="shared" ca="1" si="1"/>
        <v>1</v>
      </c>
      <c r="P6" s="51">
        <f t="shared" ca="1" si="1"/>
        <v>1</v>
      </c>
      <c r="Q6" s="51">
        <f t="shared" ca="1" si="1"/>
        <v>1</v>
      </c>
      <c r="R6" s="51">
        <f t="shared" ca="1" si="1"/>
        <v>1</v>
      </c>
      <c r="S6" s="51">
        <f t="shared" ca="1" si="1"/>
        <v>1</v>
      </c>
      <c r="T6" s="51">
        <f t="shared" ca="1" si="1"/>
        <v>1</v>
      </c>
      <c r="U6" s="51">
        <f t="shared" ca="1" si="1"/>
        <v>1</v>
      </c>
      <c r="V6" s="51">
        <f t="shared" ca="1" si="1"/>
        <v>1</v>
      </c>
      <c r="W6" s="51">
        <f t="shared" ca="1" si="1"/>
        <v>1</v>
      </c>
      <c r="X6" s="51">
        <f t="shared" ca="1" si="1"/>
        <v>1</v>
      </c>
      <c r="Y6" s="51">
        <f t="shared" ca="1" si="1"/>
        <v>1</v>
      </c>
      <c r="Z6" s="51">
        <f t="shared" ca="1" si="1"/>
        <v>1</v>
      </c>
      <c r="AA6" s="51">
        <f t="shared" ca="1" si="1"/>
        <v>1</v>
      </c>
      <c r="AB6" s="51">
        <f t="shared" ca="1" si="1"/>
        <v>1</v>
      </c>
      <c r="AC6" s="51">
        <f t="shared" ca="1" si="1"/>
        <v>1</v>
      </c>
      <c r="AD6" s="51">
        <f t="shared" ca="1" si="1"/>
        <v>1</v>
      </c>
      <c r="AE6" s="51">
        <f t="shared" ca="1" si="1"/>
        <v>1</v>
      </c>
      <c r="AF6" s="51">
        <f t="shared" ca="1" si="1"/>
        <v>1</v>
      </c>
      <c r="AG6" s="51">
        <f t="shared" ca="1" si="1"/>
        <v>1</v>
      </c>
      <c r="AH6" s="51">
        <f t="shared" ca="1" si="1"/>
        <v>1</v>
      </c>
      <c r="AI6" s="51">
        <f t="shared" ca="1" si="1"/>
        <v>1</v>
      </c>
      <c r="AJ6" s="51">
        <f t="shared" ca="1" si="1"/>
        <v>1</v>
      </c>
      <c r="AK6" s="85">
        <f t="shared" ca="1" si="3"/>
        <v>3.3333333333333333E-2</v>
      </c>
    </row>
    <row r="7" spans="1:41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46"/>
      <c r="G7" s="51">
        <f t="shared" ca="1" si="2"/>
        <v>1</v>
      </c>
      <c r="H7" s="51">
        <f t="shared" ca="1" si="1"/>
        <v>1</v>
      </c>
      <c r="I7" s="51">
        <f t="shared" ca="1" si="1"/>
        <v>1</v>
      </c>
      <c r="J7" s="51">
        <f t="shared" ca="1" si="1"/>
        <v>1</v>
      </c>
      <c r="K7" s="51">
        <f t="shared" ca="1" si="1"/>
        <v>1</v>
      </c>
      <c r="L7" s="51">
        <f t="shared" ca="1" si="1"/>
        <v>1</v>
      </c>
      <c r="M7" s="51">
        <f t="shared" ca="1" si="1"/>
        <v>1</v>
      </c>
      <c r="N7" s="51">
        <f t="shared" ca="1" si="1"/>
        <v>1</v>
      </c>
      <c r="O7" s="51">
        <f t="shared" ca="1" si="1"/>
        <v>1</v>
      </c>
      <c r="P7" s="51">
        <f t="shared" ca="1" si="1"/>
        <v>1</v>
      </c>
      <c r="Q7" s="51">
        <f t="shared" ca="1" si="1"/>
        <v>1</v>
      </c>
      <c r="R7" s="51">
        <f t="shared" ca="1" si="1"/>
        <v>1</v>
      </c>
      <c r="S7" s="51">
        <f t="shared" ca="1" si="1"/>
        <v>1</v>
      </c>
      <c r="T7" s="51">
        <f t="shared" ca="1" si="1"/>
        <v>1</v>
      </c>
      <c r="U7" s="51">
        <f t="shared" ca="1" si="1"/>
        <v>1</v>
      </c>
      <c r="V7" s="51">
        <f t="shared" ca="1" si="1"/>
        <v>1</v>
      </c>
      <c r="W7" s="51">
        <f t="shared" ca="1" si="1"/>
        <v>1</v>
      </c>
      <c r="X7" s="51">
        <f t="shared" ca="1" si="1"/>
        <v>1</v>
      </c>
      <c r="Y7" s="51">
        <f t="shared" ca="1" si="1"/>
        <v>1</v>
      </c>
      <c r="Z7" s="51">
        <f t="shared" ca="1" si="1"/>
        <v>1</v>
      </c>
      <c r="AA7" s="51">
        <f t="shared" ca="1" si="1"/>
        <v>1</v>
      </c>
      <c r="AB7" s="51">
        <f t="shared" ca="1" si="1"/>
        <v>1</v>
      </c>
      <c r="AC7" s="51">
        <f t="shared" ca="1" si="1"/>
        <v>1</v>
      </c>
      <c r="AD7" s="51">
        <f t="shared" ca="1" si="1"/>
        <v>1</v>
      </c>
      <c r="AE7" s="51">
        <f t="shared" ca="1" si="1"/>
        <v>1</v>
      </c>
      <c r="AF7" s="51">
        <f t="shared" ca="1" si="1"/>
        <v>1</v>
      </c>
      <c r="AG7" s="51">
        <f t="shared" ca="1" si="1"/>
        <v>1</v>
      </c>
      <c r="AH7" s="51">
        <f t="shared" ca="1" si="1"/>
        <v>1</v>
      </c>
      <c r="AI7" s="51">
        <f t="shared" ca="1" si="1"/>
        <v>1</v>
      </c>
      <c r="AJ7" s="51">
        <f t="shared" ca="1" si="1"/>
        <v>1</v>
      </c>
      <c r="AK7" s="85">
        <f t="shared" ca="1" si="3"/>
        <v>3.3333333333333333E-2</v>
      </c>
    </row>
    <row r="8" spans="1:41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46"/>
      <c r="G8" s="51" t="str">
        <f t="shared" ca="1" si="2"/>
        <v/>
      </c>
      <c r="H8" s="51" t="str">
        <f t="shared" ca="1" si="1"/>
        <v/>
      </c>
      <c r="I8" s="51" t="str">
        <f t="shared" ca="1" si="1"/>
        <v/>
      </c>
      <c r="J8" s="51">
        <f t="shared" ca="1" si="1"/>
        <v>1</v>
      </c>
      <c r="K8" s="51">
        <f t="shared" ca="1" si="1"/>
        <v>1</v>
      </c>
      <c r="L8" s="51" t="str">
        <f t="shared" ca="1" si="1"/>
        <v/>
      </c>
      <c r="M8" s="51" t="str">
        <f t="shared" ca="1" si="1"/>
        <v/>
      </c>
      <c r="N8" s="51" t="str">
        <f t="shared" ca="1" si="1"/>
        <v/>
      </c>
      <c r="O8" s="51" t="str">
        <f t="shared" ca="1" si="1"/>
        <v/>
      </c>
      <c r="P8" s="51" t="str">
        <f t="shared" ca="1" si="1"/>
        <v/>
      </c>
      <c r="Q8" s="51" t="str">
        <f t="shared" ca="1" si="1"/>
        <v/>
      </c>
      <c r="R8" s="51" t="str">
        <f t="shared" ca="1" si="1"/>
        <v/>
      </c>
      <c r="S8" s="51" t="str">
        <f t="shared" ca="1" si="1"/>
        <v/>
      </c>
      <c r="T8" s="51" t="str">
        <f t="shared" ca="1" si="1"/>
        <v/>
      </c>
      <c r="U8" s="51" t="str">
        <f t="shared" ca="1" si="1"/>
        <v/>
      </c>
      <c r="V8" s="51" t="str">
        <f t="shared" ca="1" si="1"/>
        <v/>
      </c>
      <c r="W8" s="51" t="str">
        <f t="shared" ca="1" si="1"/>
        <v/>
      </c>
      <c r="X8" s="51" t="str">
        <f t="shared" ca="1" si="1"/>
        <v/>
      </c>
      <c r="Y8" s="51" t="str">
        <f t="shared" ca="1" si="1"/>
        <v/>
      </c>
      <c r="Z8" s="51" t="str">
        <f t="shared" ca="1" si="1"/>
        <v/>
      </c>
      <c r="AA8" s="51" t="str">
        <f t="shared" ca="1" si="1"/>
        <v/>
      </c>
      <c r="AB8" s="51" t="str">
        <f t="shared" ca="1" si="1"/>
        <v/>
      </c>
      <c r="AC8" s="51" t="str">
        <f t="shared" ca="1" si="1"/>
        <v/>
      </c>
      <c r="AD8" s="51" t="str">
        <f t="shared" ca="1" si="1"/>
        <v/>
      </c>
      <c r="AE8" s="51" t="str">
        <f t="shared" ca="1" si="1"/>
        <v/>
      </c>
      <c r="AF8" s="51" t="str">
        <f t="shared" ca="1" si="1"/>
        <v/>
      </c>
      <c r="AG8" s="51" t="str">
        <f t="shared" ca="1" si="1"/>
        <v/>
      </c>
      <c r="AH8" s="51" t="str">
        <f t="shared" ca="1" si="1"/>
        <v/>
      </c>
      <c r="AI8" s="51" t="str">
        <f t="shared" ca="1" si="1"/>
        <v/>
      </c>
      <c r="AJ8" s="51" t="str">
        <f t="shared" ca="1" si="1"/>
        <v/>
      </c>
      <c r="AK8" s="85">
        <f t="shared" ca="1" si="3"/>
        <v>0.5</v>
      </c>
    </row>
    <row r="9" spans="1:41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46"/>
      <c r="G9" s="51">
        <f t="shared" ca="1" si="2"/>
        <v>1</v>
      </c>
      <c r="H9" s="51">
        <f t="shared" ca="1" si="1"/>
        <v>1</v>
      </c>
      <c r="I9" s="51">
        <f t="shared" ca="1" si="1"/>
        <v>1</v>
      </c>
      <c r="J9" s="51">
        <f t="shared" ca="1" si="1"/>
        <v>1</v>
      </c>
      <c r="K9" s="51">
        <f t="shared" ca="1" si="1"/>
        <v>1</v>
      </c>
      <c r="L9" s="51">
        <f t="shared" ca="1" si="1"/>
        <v>1</v>
      </c>
      <c r="M9" s="51">
        <f t="shared" ca="1" si="1"/>
        <v>1</v>
      </c>
      <c r="N9" s="51">
        <f t="shared" ca="1" si="1"/>
        <v>1</v>
      </c>
      <c r="O9" s="51">
        <f t="shared" ca="1" si="1"/>
        <v>1</v>
      </c>
      <c r="P9" s="51">
        <f t="shared" ca="1" si="1"/>
        <v>1</v>
      </c>
      <c r="Q9" s="51">
        <f t="shared" ca="1" si="1"/>
        <v>1</v>
      </c>
      <c r="R9" s="51">
        <f t="shared" ca="1" si="1"/>
        <v>1</v>
      </c>
      <c r="S9" s="51">
        <f t="shared" ca="1" si="1"/>
        <v>1</v>
      </c>
      <c r="T9" s="51">
        <f t="shared" ca="1" si="1"/>
        <v>1</v>
      </c>
      <c r="U9" s="51">
        <f t="shared" ca="1" si="1"/>
        <v>1</v>
      </c>
      <c r="V9" s="51">
        <f t="shared" ca="1" si="1"/>
        <v>1</v>
      </c>
      <c r="W9" s="51">
        <f t="shared" ca="1" si="1"/>
        <v>1</v>
      </c>
      <c r="X9" s="51">
        <f t="shared" ca="1" si="1"/>
        <v>1</v>
      </c>
      <c r="Y9" s="51">
        <f t="shared" ca="1" si="1"/>
        <v>1</v>
      </c>
      <c r="Z9" s="51">
        <f t="shared" ca="1" si="1"/>
        <v>1</v>
      </c>
      <c r="AA9" s="51">
        <f t="shared" ca="1" si="1"/>
        <v>1</v>
      </c>
      <c r="AB9" s="51">
        <f t="shared" ca="1" si="1"/>
        <v>1</v>
      </c>
      <c r="AC9" s="51">
        <f t="shared" ca="1" si="1"/>
        <v>1</v>
      </c>
      <c r="AD9" s="51">
        <f t="shared" ca="1" si="1"/>
        <v>1</v>
      </c>
      <c r="AE9" s="51">
        <f t="shared" ca="1" si="1"/>
        <v>1</v>
      </c>
      <c r="AF9" s="51">
        <f t="shared" ca="1" si="1"/>
        <v>1</v>
      </c>
      <c r="AG9" s="51">
        <f t="shared" ca="1" si="1"/>
        <v>1</v>
      </c>
      <c r="AH9" s="51">
        <f t="shared" ca="1" si="1"/>
        <v>1</v>
      </c>
      <c r="AI9" s="51">
        <f t="shared" ca="1" si="1"/>
        <v>1</v>
      </c>
      <c r="AJ9" s="51">
        <f t="shared" ca="1" si="1"/>
        <v>1</v>
      </c>
      <c r="AK9" s="85">
        <f t="shared" ca="1" si="3"/>
        <v>3.3333333333333333E-2</v>
      </c>
    </row>
    <row r="10" spans="1:41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46"/>
      <c r="G10" s="51" t="str">
        <f t="shared" ca="1" si="2"/>
        <v/>
      </c>
      <c r="H10" s="51" t="str">
        <f t="shared" ca="1" si="1"/>
        <v/>
      </c>
      <c r="I10" s="51" t="str">
        <f t="shared" ca="1" si="1"/>
        <v/>
      </c>
      <c r="J10" s="51" t="str">
        <f t="shared" ca="1" si="1"/>
        <v/>
      </c>
      <c r="K10" s="51" t="str">
        <f t="shared" ca="1" si="1"/>
        <v/>
      </c>
      <c r="L10" s="51" t="str">
        <f t="shared" ca="1" si="1"/>
        <v/>
      </c>
      <c r="M10" s="51" t="str">
        <f t="shared" ca="1" si="1"/>
        <v/>
      </c>
      <c r="N10" s="51" t="str">
        <f t="shared" ca="1" si="1"/>
        <v/>
      </c>
      <c r="O10" s="51" t="str">
        <f t="shared" ca="1" si="1"/>
        <v/>
      </c>
      <c r="P10" s="51" t="str">
        <f t="shared" ca="1" si="1"/>
        <v/>
      </c>
      <c r="Q10" s="79">
        <f t="shared" ca="1" si="1"/>
        <v>1</v>
      </c>
      <c r="R10" s="51" t="str">
        <f t="shared" ca="1" si="1"/>
        <v/>
      </c>
      <c r="S10" s="51" t="str">
        <f t="shared" ca="1" si="1"/>
        <v/>
      </c>
      <c r="T10" s="51" t="str">
        <f t="shared" ca="1" si="1"/>
        <v/>
      </c>
      <c r="U10" s="51" t="str">
        <f t="shared" ca="1" si="1"/>
        <v/>
      </c>
      <c r="V10" s="51" t="str">
        <f t="shared" ca="1" si="1"/>
        <v/>
      </c>
      <c r="W10" s="51" t="str">
        <f t="shared" ca="1" si="1"/>
        <v/>
      </c>
      <c r="X10" s="51" t="str">
        <f t="shared" ca="1" si="1"/>
        <v/>
      </c>
      <c r="Y10" s="51" t="str">
        <f t="shared" ca="1" si="1"/>
        <v/>
      </c>
      <c r="Z10" s="51" t="str">
        <f t="shared" ca="1" si="1"/>
        <v/>
      </c>
      <c r="AA10" s="51" t="str">
        <f t="shared" ca="1" si="1"/>
        <v/>
      </c>
      <c r="AB10" s="51" t="str">
        <f t="shared" ca="1" si="1"/>
        <v/>
      </c>
      <c r="AC10" s="51" t="str">
        <f t="shared" ca="1" si="1"/>
        <v/>
      </c>
      <c r="AD10" s="51" t="str">
        <f t="shared" ca="1" si="1"/>
        <v/>
      </c>
      <c r="AE10" s="51" t="str">
        <f t="shared" ca="1" si="1"/>
        <v/>
      </c>
      <c r="AF10" s="51" t="str">
        <f t="shared" ca="1" si="1"/>
        <v/>
      </c>
      <c r="AG10" s="51" t="str">
        <f t="shared" ca="1" si="1"/>
        <v/>
      </c>
      <c r="AH10" s="51" t="str">
        <f t="shared" ca="1" si="1"/>
        <v/>
      </c>
      <c r="AI10" s="51" t="str">
        <f t="shared" ca="1" si="1"/>
        <v/>
      </c>
      <c r="AJ10" s="51" t="str">
        <f t="shared" ca="1" si="1"/>
        <v/>
      </c>
      <c r="AK10" s="85">
        <f t="shared" ca="1" si="3"/>
        <v>1</v>
      </c>
    </row>
    <row r="11" spans="1:41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46"/>
      <c r="G11" s="51">
        <f t="shared" ca="1" si="2"/>
        <v>1</v>
      </c>
      <c r="H11" s="51" t="str">
        <f t="shared" ca="1" si="1"/>
        <v/>
      </c>
      <c r="I11" s="51" t="str">
        <f t="shared" ca="1" si="1"/>
        <v/>
      </c>
      <c r="J11" s="51" t="str">
        <f t="shared" ca="1" si="1"/>
        <v/>
      </c>
      <c r="K11" s="51" t="str">
        <f t="shared" ca="1" si="1"/>
        <v/>
      </c>
      <c r="L11" s="51">
        <f t="shared" ca="1" si="1"/>
        <v>1</v>
      </c>
      <c r="M11" s="51" t="str">
        <f t="shared" ca="1" si="1"/>
        <v/>
      </c>
      <c r="N11" s="51" t="str">
        <f t="shared" ca="1" si="1"/>
        <v/>
      </c>
      <c r="O11" s="51">
        <f t="shared" ca="1" si="1"/>
        <v>1</v>
      </c>
      <c r="P11" s="51" t="str">
        <f t="shared" ca="1" si="1"/>
        <v/>
      </c>
      <c r="Q11" s="51" t="str">
        <f t="shared" ca="1" si="1"/>
        <v/>
      </c>
      <c r="R11" s="51" t="str">
        <f t="shared" ca="1" si="1"/>
        <v/>
      </c>
      <c r="S11" s="51" t="str">
        <f t="shared" ca="1" si="1"/>
        <v/>
      </c>
      <c r="T11" s="51" t="str">
        <f t="shared" ca="1" si="1"/>
        <v/>
      </c>
      <c r="U11" s="51" t="str">
        <f t="shared" ca="1" si="1"/>
        <v/>
      </c>
      <c r="V11" s="51" t="str">
        <f t="shared" ca="1" si="1"/>
        <v/>
      </c>
      <c r="W11" s="51" t="str">
        <f t="shared" ca="1" si="1"/>
        <v/>
      </c>
      <c r="X11" s="51" t="str">
        <f t="shared" ca="1" si="1"/>
        <v/>
      </c>
      <c r="Y11" s="51" t="str">
        <f t="shared" ca="1" si="1"/>
        <v/>
      </c>
      <c r="Z11" s="51" t="str">
        <f t="shared" ca="1" si="1"/>
        <v/>
      </c>
      <c r="AA11" s="51" t="str">
        <f t="shared" ca="1" si="1"/>
        <v/>
      </c>
      <c r="AB11" s="51" t="str">
        <f t="shared" ca="1" si="1"/>
        <v/>
      </c>
      <c r="AC11" s="51" t="str">
        <f t="shared" ca="1" si="1"/>
        <v/>
      </c>
      <c r="AD11" s="51" t="str">
        <f t="shared" ca="1" si="1"/>
        <v/>
      </c>
      <c r="AE11" s="51" t="str">
        <f t="shared" ca="1" si="1"/>
        <v/>
      </c>
      <c r="AF11" s="51" t="str">
        <f t="shared" ca="1" si="1"/>
        <v/>
      </c>
      <c r="AG11" s="51" t="str">
        <f t="shared" ca="1" si="1"/>
        <v/>
      </c>
      <c r="AH11" s="51" t="str">
        <f t="shared" ca="1" si="1"/>
        <v/>
      </c>
      <c r="AI11" s="51" t="str">
        <f t="shared" ca="1" si="1"/>
        <v/>
      </c>
      <c r="AJ11" s="51">
        <f t="shared" ca="1" si="1"/>
        <v>1</v>
      </c>
      <c r="AK11" s="85">
        <f t="shared" ca="1" si="3"/>
        <v>0.25</v>
      </c>
    </row>
    <row r="12" spans="1:41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46"/>
      <c r="G12" s="51" t="str">
        <f t="shared" ca="1" si="2"/>
        <v/>
      </c>
      <c r="H12" s="51" t="str">
        <f t="shared" ca="1" si="1"/>
        <v/>
      </c>
      <c r="I12" s="79">
        <f t="shared" ca="1" si="1"/>
        <v>1</v>
      </c>
      <c r="J12" s="51" t="str">
        <f t="shared" ca="1" si="1"/>
        <v/>
      </c>
      <c r="K12" s="51" t="str">
        <f t="shared" ca="1" si="1"/>
        <v/>
      </c>
      <c r="L12" s="51" t="str">
        <f t="shared" ca="1" si="1"/>
        <v/>
      </c>
      <c r="M12" s="51" t="str">
        <f t="shared" ca="1" si="1"/>
        <v/>
      </c>
      <c r="N12" s="51" t="str">
        <f t="shared" ca="1" si="1"/>
        <v/>
      </c>
      <c r="O12" s="51" t="str">
        <f t="shared" ca="1" si="1"/>
        <v/>
      </c>
      <c r="P12" s="51" t="str">
        <f t="shared" ca="1" si="1"/>
        <v/>
      </c>
      <c r="Q12" s="51" t="str">
        <f t="shared" ca="1" si="1"/>
        <v/>
      </c>
      <c r="R12" s="51" t="str">
        <f t="shared" ca="1" si="1"/>
        <v/>
      </c>
      <c r="S12" s="51" t="str">
        <f t="shared" ca="1" si="1"/>
        <v/>
      </c>
      <c r="T12" s="51" t="str">
        <f t="shared" ca="1" si="1"/>
        <v/>
      </c>
      <c r="U12" s="51" t="str">
        <f t="shared" ca="1" si="1"/>
        <v/>
      </c>
      <c r="V12" s="51" t="str">
        <f t="shared" ca="1" si="1"/>
        <v/>
      </c>
      <c r="W12" s="51" t="str">
        <f t="shared" ca="1" si="1"/>
        <v/>
      </c>
      <c r="X12" s="51" t="str">
        <f t="shared" ca="1" si="1"/>
        <v/>
      </c>
      <c r="Y12" s="51" t="str">
        <f t="shared" ca="1" si="1"/>
        <v/>
      </c>
      <c r="Z12" s="51" t="str">
        <f t="shared" ca="1" si="1"/>
        <v/>
      </c>
      <c r="AA12" s="51" t="str">
        <f t="shared" ca="1" si="1"/>
        <v/>
      </c>
      <c r="AB12" s="51" t="str">
        <f t="shared" ca="1" si="1"/>
        <v/>
      </c>
      <c r="AC12" s="51" t="str">
        <f t="shared" ca="1" si="1"/>
        <v/>
      </c>
      <c r="AD12" s="51" t="str">
        <f t="shared" ca="1" si="1"/>
        <v/>
      </c>
      <c r="AE12" s="51" t="str">
        <f t="shared" ref="AE12:AJ12" ca="1" si="4">IF(MAX(INDIRECT("'"&amp;$AO$4&amp;"'!Z19S"&amp;(ROW()-3)*3&amp;":Z28S"&amp;(ROW()-3)*3+2,FALSE))=INDIRECT("'"&amp;$AO$4&amp;"'!Z"&amp;ROUNDDOWN((COLUMN()-7)/3,0)+19&amp;"S"&amp;(ROW()-3)*3+MOD(COLUMN()-1,3),FALSE),1,"")</f>
        <v/>
      </c>
      <c r="AF12" s="51" t="str">
        <f t="shared" ca="1" si="4"/>
        <v/>
      </c>
      <c r="AG12" s="51" t="str">
        <f t="shared" ca="1" si="4"/>
        <v/>
      </c>
      <c r="AH12" s="51" t="str">
        <f t="shared" ca="1" si="4"/>
        <v/>
      </c>
      <c r="AI12" s="51" t="str">
        <f t="shared" ca="1" si="4"/>
        <v/>
      </c>
      <c r="AJ12" s="51" t="str">
        <f t="shared" ca="1" si="4"/>
        <v/>
      </c>
      <c r="AK12" s="85">
        <f t="shared" ca="1" si="3"/>
        <v>1</v>
      </c>
    </row>
    <row r="13" spans="1:41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46"/>
      <c r="G13" s="51">
        <f t="shared" ca="1" si="2"/>
        <v>1</v>
      </c>
      <c r="H13" s="51" t="str">
        <f t="shared" ca="1" si="2"/>
        <v/>
      </c>
      <c r="I13" s="51" t="str">
        <f t="shared" ca="1" si="2"/>
        <v/>
      </c>
      <c r="J13" s="51">
        <f t="shared" ca="1" si="2"/>
        <v>1</v>
      </c>
      <c r="K13" s="51" t="str">
        <f t="shared" ca="1" si="2"/>
        <v/>
      </c>
      <c r="L13" s="51" t="str">
        <f t="shared" ca="1" si="2"/>
        <v/>
      </c>
      <c r="M13" s="51" t="str">
        <f t="shared" ca="1" si="2"/>
        <v/>
      </c>
      <c r="N13" s="51" t="str">
        <f t="shared" ca="1" si="2"/>
        <v/>
      </c>
      <c r="O13" s="51" t="str">
        <f t="shared" ca="1" si="2"/>
        <v/>
      </c>
      <c r="P13" s="51" t="str">
        <f t="shared" ca="1" si="2"/>
        <v/>
      </c>
      <c r="Q13" s="51" t="str">
        <f t="shared" ca="1" si="2"/>
        <v/>
      </c>
      <c r="R13" s="51" t="str">
        <f t="shared" ca="1" si="2"/>
        <v/>
      </c>
      <c r="S13" s="51" t="str">
        <f t="shared" ca="1" si="2"/>
        <v/>
      </c>
      <c r="T13" s="51" t="str">
        <f t="shared" ca="1" si="2"/>
        <v/>
      </c>
      <c r="U13" s="51" t="str">
        <f t="shared" ca="1" si="2"/>
        <v/>
      </c>
      <c r="V13" s="51" t="str">
        <f t="shared" ca="1" si="2"/>
        <v/>
      </c>
      <c r="W13" s="51" t="str">
        <f t="shared" ref="W13:AJ13" ca="1" si="5">IF(MAX(INDIRECT("'"&amp;$AO$4&amp;"'!Z19S"&amp;(ROW()-3)*3&amp;":Z28S"&amp;(ROW()-3)*3+2,FALSE))=INDIRECT("'"&amp;$AO$4&amp;"'!Z"&amp;ROUNDDOWN((COLUMN()-7)/3,0)+19&amp;"S"&amp;(ROW()-3)*3+MOD(COLUMN()-1,3),FALSE),1,"")</f>
        <v/>
      </c>
      <c r="X13" s="51" t="str">
        <f t="shared" ca="1" si="5"/>
        <v/>
      </c>
      <c r="Y13" s="51" t="str">
        <f t="shared" ca="1" si="5"/>
        <v/>
      </c>
      <c r="Z13" s="51" t="str">
        <f t="shared" ca="1" si="5"/>
        <v/>
      </c>
      <c r="AA13" s="51" t="str">
        <f t="shared" ca="1" si="5"/>
        <v/>
      </c>
      <c r="AB13" s="51" t="str">
        <f t="shared" ca="1" si="5"/>
        <v/>
      </c>
      <c r="AC13" s="51" t="str">
        <f t="shared" ca="1" si="5"/>
        <v/>
      </c>
      <c r="AD13" s="51" t="str">
        <f t="shared" ca="1" si="5"/>
        <v/>
      </c>
      <c r="AE13" s="51" t="str">
        <f t="shared" ca="1" si="5"/>
        <v/>
      </c>
      <c r="AF13" s="51" t="str">
        <f t="shared" ca="1" si="5"/>
        <v/>
      </c>
      <c r="AG13" s="51" t="str">
        <f t="shared" ca="1" si="5"/>
        <v/>
      </c>
      <c r="AH13" s="51" t="str">
        <f t="shared" ca="1" si="5"/>
        <v/>
      </c>
      <c r="AI13" s="51" t="str">
        <f t="shared" ca="1" si="5"/>
        <v/>
      </c>
      <c r="AJ13" s="51" t="str">
        <f t="shared" ca="1" si="5"/>
        <v/>
      </c>
      <c r="AK13" s="85">
        <f t="shared" ca="1" si="3"/>
        <v>0.5</v>
      </c>
    </row>
    <row r="14" spans="1:41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 t="shared" si="0"/>
        <v>2.3023255813953489</v>
      </c>
      <c r="F14" s="46"/>
      <c r="G14" s="51" t="str">
        <f ca="1">IF(MAX(INDIRECT("'"&amp;$AO$4&amp;" (2)'!Z19S"&amp;(ROW()-13)*3&amp;":Z28S"&amp;(ROW()-13)*3+2,FALSE))=INDIRECT("'"&amp;$AO$4&amp;" (2)'!Z"&amp;ROUNDDOWN((COLUMN()-7)/3,0)+19&amp;"S"&amp;(ROW()-13)*3+MOD(COLUMN()-1,3),FALSE),1,"")</f>
        <v/>
      </c>
      <c r="H14" s="51" t="str">
        <f t="shared" ref="H14:AJ22" ca="1" si="6">IF(MAX(INDIRECT("'"&amp;$AO$4&amp;" (2)'!Z19S"&amp;(ROW()-13)*3&amp;":Z28S"&amp;(ROW()-13)*3+2,FALSE))=INDIRECT("'"&amp;$AO$4&amp;" (2)'!Z"&amp;ROUNDDOWN((COLUMN()-7)/3,0)+19&amp;"S"&amp;(ROW()-13)*3+MOD(COLUMN()-1,3),FALSE),1,"")</f>
        <v/>
      </c>
      <c r="I14" s="51" t="str">
        <f t="shared" ca="1" si="6"/>
        <v/>
      </c>
      <c r="J14" s="79">
        <f t="shared" ca="1" si="6"/>
        <v>1</v>
      </c>
      <c r="K14" s="51" t="str">
        <f t="shared" ca="1" si="6"/>
        <v/>
      </c>
      <c r="L14" s="51" t="str">
        <f t="shared" ca="1" si="6"/>
        <v/>
      </c>
      <c r="M14" s="51" t="str">
        <f t="shared" ca="1" si="6"/>
        <v/>
      </c>
      <c r="N14" s="51" t="str">
        <f t="shared" ca="1" si="6"/>
        <v/>
      </c>
      <c r="O14" s="51" t="str">
        <f t="shared" ca="1" si="6"/>
        <v/>
      </c>
      <c r="P14" s="51" t="str">
        <f t="shared" ca="1" si="6"/>
        <v/>
      </c>
      <c r="Q14" s="51" t="str">
        <f t="shared" ca="1" si="6"/>
        <v/>
      </c>
      <c r="R14" s="51" t="str">
        <f t="shared" ca="1" si="6"/>
        <v/>
      </c>
      <c r="S14" s="51" t="str">
        <f t="shared" ca="1" si="6"/>
        <v/>
      </c>
      <c r="T14" s="51" t="str">
        <f t="shared" ca="1" si="6"/>
        <v/>
      </c>
      <c r="U14" s="51" t="str">
        <f t="shared" ca="1" si="6"/>
        <v/>
      </c>
      <c r="V14" s="51" t="str">
        <f t="shared" ca="1" si="6"/>
        <v/>
      </c>
      <c r="W14" s="51" t="str">
        <f t="shared" ca="1" si="6"/>
        <v/>
      </c>
      <c r="X14" s="51" t="str">
        <f t="shared" ca="1" si="6"/>
        <v/>
      </c>
      <c r="Y14" s="51" t="str">
        <f t="shared" ca="1" si="6"/>
        <v/>
      </c>
      <c r="Z14" s="51" t="str">
        <f t="shared" ca="1" si="6"/>
        <v/>
      </c>
      <c r="AA14" s="51" t="str">
        <f t="shared" ca="1" si="6"/>
        <v/>
      </c>
      <c r="AB14" s="51" t="str">
        <f t="shared" ca="1" si="6"/>
        <v/>
      </c>
      <c r="AC14" s="51" t="str">
        <f t="shared" ca="1" si="6"/>
        <v/>
      </c>
      <c r="AD14" s="51" t="str">
        <f t="shared" ca="1" si="6"/>
        <v/>
      </c>
      <c r="AE14" s="51" t="str">
        <f t="shared" ca="1" si="6"/>
        <v/>
      </c>
      <c r="AF14" s="51" t="str">
        <f t="shared" ca="1" si="6"/>
        <v/>
      </c>
      <c r="AG14" s="51" t="str">
        <f t="shared" ca="1" si="6"/>
        <v/>
      </c>
      <c r="AH14" s="51" t="str">
        <f t="shared" ca="1" si="6"/>
        <v/>
      </c>
      <c r="AI14" s="51" t="str">
        <f t="shared" ca="1" si="6"/>
        <v/>
      </c>
      <c r="AJ14" s="51" t="str">
        <f t="shared" ca="1" si="6"/>
        <v/>
      </c>
      <c r="AK14" s="85">
        <f t="shared" ca="1" si="3"/>
        <v>1</v>
      </c>
    </row>
    <row r="15" spans="1:41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si="0"/>
        <v>3.2778402699662541</v>
      </c>
      <c r="F15" s="46"/>
      <c r="G15" s="51" t="str">
        <f t="shared" ref="G15:V23" ca="1" si="7">IF(MAX(INDIRECT("'"&amp;$AO$4&amp;" (2)'!Z19S"&amp;(ROW()-13)*3&amp;":Z28S"&amp;(ROW()-13)*3+2,FALSE))=INDIRECT("'"&amp;$AO$4&amp;" (2)'!Z"&amp;ROUNDDOWN((COLUMN()-7)/3,0)+19&amp;"S"&amp;(ROW()-13)*3+MOD(COLUMN()-1,3),FALSE),1,"")</f>
        <v/>
      </c>
      <c r="H15" s="51" t="str">
        <f t="shared" ca="1" si="6"/>
        <v/>
      </c>
      <c r="I15" s="79">
        <f t="shared" ca="1" si="6"/>
        <v>1</v>
      </c>
      <c r="J15" s="51" t="str">
        <f t="shared" ca="1" si="6"/>
        <v/>
      </c>
      <c r="K15" s="51" t="str">
        <f t="shared" ca="1" si="6"/>
        <v/>
      </c>
      <c r="L15" s="51" t="str">
        <f t="shared" ca="1" si="6"/>
        <v/>
      </c>
      <c r="M15" s="51" t="str">
        <f t="shared" ca="1" si="6"/>
        <v/>
      </c>
      <c r="N15" s="51" t="str">
        <f t="shared" ca="1" si="6"/>
        <v/>
      </c>
      <c r="O15" s="51" t="str">
        <f t="shared" ca="1" si="6"/>
        <v/>
      </c>
      <c r="P15" s="51" t="str">
        <f t="shared" ca="1" si="6"/>
        <v/>
      </c>
      <c r="Q15" s="51" t="str">
        <f t="shared" ca="1" si="6"/>
        <v/>
      </c>
      <c r="R15" s="51" t="str">
        <f t="shared" ca="1" si="6"/>
        <v/>
      </c>
      <c r="S15" s="51" t="str">
        <f t="shared" ca="1" si="6"/>
        <v/>
      </c>
      <c r="T15" s="51" t="str">
        <f t="shared" ca="1" si="6"/>
        <v/>
      </c>
      <c r="U15" s="51" t="str">
        <f t="shared" ca="1" si="6"/>
        <v/>
      </c>
      <c r="V15" s="51" t="str">
        <f t="shared" ca="1" si="6"/>
        <v/>
      </c>
      <c r="W15" s="51" t="str">
        <f t="shared" ca="1" si="6"/>
        <v/>
      </c>
      <c r="X15" s="51" t="str">
        <f t="shared" ca="1" si="6"/>
        <v/>
      </c>
      <c r="Y15" s="51" t="str">
        <f t="shared" ca="1" si="6"/>
        <v/>
      </c>
      <c r="Z15" s="51" t="str">
        <f t="shared" ca="1" si="6"/>
        <v/>
      </c>
      <c r="AA15" s="51" t="str">
        <f t="shared" ca="1" si="6"/>
        <v/>
      </c>
      <c r="AB15" s="51" t="str">
        <f t="shared" ca="1" si="6"/>
        <v/>
      </c>
      <c r="AC15" s="51" t="str">
        <f t="shared" ca="1" si="6"/>
        <v/>
      </c>
      <c r="AD15" s="51" t="str">
        <f t="shared" ca="1" si="6"/>
        <v/>
      </c>
      <c r="AE15" s="51" t="str">
        <f t="shared" ca="1" si="6"/>
        <v/>
      </c>
      <c r="AF15" s="51" t="str">
        <f t="shared" ca="1" si="6"/>
        <v/>
      </c>
      <c r="AG15" s="51" t="str">
        <f t="shared" ca="1" si="6"/>
        <v/>
      </c>
      <c r="AH15" s="51" t="str">
        <f t="shared" ca="1" si="6"/>
        <v/>
      </c>
      <c r="AI15" s="51" t="str">
        <f t="shared" ca="1" si="6"/>
        <v/>
      </c>
      <c r="AJ15" s="51" t="str">
        <f t="shared" ca="1" si="6"/>
        <v/>
      </c>
      <c r="AK15" s="85">
        <f t="shared" ca="1" si="3"/>
        <v>1</v>
      </c>
    </row>
    <row r="16" spans="1:41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0"/>
        <v>4.8111209179170347</v>
      </c>
      <c r="F16" s="46"/>
      <c r="G16" s="51" t="str">
        <f t="shared" ca="1" si="7"/>
        <v/>
      </c>
      <c r="H16" s="51" t="str">
        <f t="shared" ca="1" si="6"/>
        <v/>
      </c>
      <c r="I16" s="79">
        <f t="shared" ca="1" si="6"/>
        <v>1</v>
      </c>
      <c r="J16" s="51" t="str">
        <f t="shared" ca="1" si="6"/>
        <v/>
      </c>
      <c r="K16" s="51" t="str">
        <f t="shared" ca="1" si="6"/>
        <v/>
      </c>
      <c r="L16" s="51" t="str">
        <f t="shared" ca="1" si="6"/>
        <v/>
      </c>
      <c r="M16" s="51" t="str">
        <f t="shared" ca="1" si="6"/>
        <v/>
      </c>
      <c r="N16" s="51" t="str">
        <f t="shared" ca="1" si="6"/>
        <v/>
      </c>
      <c r="O16" s="51" t="str">
        <f t="shared" ca="1" si="6"/>
        <v/>
      </c>
      <c r="P16" s="51" t="str">
        <f t="shared" ca="1" si="6"/>
        <v/>
      </c>
      <c r="Q16" s="51" t="str">
        <f t="shared" ca="1" si="6"/>
        <v/>
      </c>
      <c r="R16" s="51" t="str">
        <f t="shared" ca="1" si="6"/>
        <v/>
      </c>
      <c r="S16" s="51" t="str">
        <f t="shared" ca="1" si="6"/>
        <v/>
      </c>
      <c r="T16" s="51" t="str">
        <f t="shared" ca="1" si="6"/>
        <v/>
      </c>
      <c r="U16" s="51" t="str">
        <f t="shared" ca="1" si="6"/>
        <v/>
      </c>
      <c r="V16" s="51" t="str">
        <f t="shared" ca="1" si="6"/>
        <v/>
      </c>
      <c r="W16" s="51" t="str">
        <f t="shared" ca="1" si="6"/>
        <v/>
      </c>
      <c r="X16" s="51" t="str">
        <f t="shared" ca="1" si="6"/>
        <v/>
      </c>
      <c r="Y16" s="51" t="str">
        <f t="shared" ca="1" si="6"/>
        <v/>
      </c>
      <c r="Z16" s="51" t="str">
        <f t="shared" ca="1" si="6"/>
        <v/>
      </c>
      <c r="AA16" s="51" t="str">
        <f t="shared" ca="1" si="6"/>
        <v/>
      </c>
      <c r="AB16" s="51" t="str">
        <f t="shared" ca="1" si="6"/>
        <v/>
      </c>
      <c r="AC16" s="51" t="str">
        <f t="shared" ca="1" si="6"/>
        <v/>
      </c>
      <c r="AD16" s="51" t="str">
        <f t="shared" ca="1" si="6"/>
        <v/>
      </c>
      <c r="AE16" s="51" t="str">
        <f t="shared" ca="1" si="6"/>
        <v/>
      </c>
      <c r="AF16" s="51" t="str">
        <f t="shared" ca="1" si="6"/>
        <v/>
      </c>
      <c r="AG16" s="51" t="str">
        <f t="shared" ca="1" si="6"/>
        <v/>
      </c>
      <c r="AH16" s="51" t="str">
        <f t="shared" ca="1" si="6"/>
        <v/>
      </c>
      <c r="AI16" s="51" t="str">
        <f t="shared" ca="1" si="6"/>
        <v/>
      </c>
      <c r="AJ16" s="51" t="str">
        <f t="shared" ca="1" si="6"/>
        <v/>
      </c>
      <c r="AK16" s="85">
        <f t="shared" ca="1" si="3"/>
        <v>1</v>
      </c>
    </row>
    <row r="17" spans="1:37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0"/>
        <v>1.206984667802385</v>
      </c>
      <c r="F17" s="46"/>
      <c r="G17" s="51" t="str">
        <f t="shared" ca="1" si="7"/>
        <v/>
      </c>
      <c r="H17" s="51" t="str">
        <f t="shared" ca="1" si="6"/>
        <v/>
      </c>
      <c r="I17" s="51" t="str">
        <f t="shared" ca="1" si="6"/>
        <v/>
      </c>
      <c r="J17" s="51" t="str">
        <f t="shared" ca="1" si="6"/>
        <v/>
      </c>
      <c r="K17" s="51" t="str">
        <f t="shared" ca="1" si="6"/>
        <v/>
      </c>
      <c r="L17" s="51" t="str">
        <f t="shared" ca="1" si="6"/>
        <v/>
      </c>
      <c r="M17" s="51" t="str">
        <f t="shared" ca="1" si="6"/>
        <v/>
      </c>
      <c r="N17" s="51" t="str">
        <f t="shared" ca="1" si="6"/>
        <v/>
      </c>
      <c r="O17" s="51" t="str">
        <f t="shared" ca="1" si="6"/>
        <v/>
      </c>
      <c r="P17" s="51" t="str">
        <f t="shared" ca="1" si="6"/>
        <v/>
      </c>
      <c r="Q17" s="51" t="str">
        <f t="shared" ca="1" si="6"/>
        <v/>
      </c>
      <c r="R17" s="51" t="str">
        <f t="shared" ca="1" si="6"/>
        <v/>
      </c>
      <c r="S17" s="51" t="str">
        <f t="shared" ca="1" si="6"/>
        <v/>
      </c>
      <c r="T17" s="51" t="str">
        <f t="shared" ca="1" si="6"/>
        <v/>
      </c>
      <c r="U17" s="51" t="str">
        <f t="shared" ca="1" si="6"/>
        <v/>
      </c>
      <c r="V17" s="51" t="str">
        <f t="shared" ca="1" si="6"/>
        <v/>
      </c>
      <c r="W17" s="51" t="str">
        <f t="shared" ca="1" si="6"/>
        <v/>
      </c>
      <c r="X17" s="51" t="str">
        <f t="shared" ca="1" si="6"/>
        <v/>
      </c>
      <c r="Y17" s="51" t="str">
        <f t="shared" ca="1" si="6"/>
        <v/>
      </c>
      <c r="Z17" s="51">
        <f t="shared" ca="1" si="6"/>
        <v>1</v>
      </c>
      <c r="AA17" s="51" t="str">
        <f t="shared" ca="1" si="6"/>
        <v/>
      </c>
      <c r="AB17" s="51" t="str">
        <f t="shared" ca="1" si="6"/>
        <v/>
      </c>
      <c r="AC17" s="51">
        <f t="shared" ca="1" si="6"/>
        <v>1</v>
      </c>
      <c r="AD17" s="51" t="str">
        <f t="shared" ca="1" si="6"/>
        <v/>
      </c>
      <c r="AE17" s="51" t="str">
        <f t="shared" ca="1" si="6"/>
        <v/>
      </c>
      <c r="AF17" s="51" t="str">
        <f t="shared" ca="1" si="6"/>
        <v/>
      </c>
      <c r="AG17" s="51" t="str">
        <f t="shared" ca="1" si="6"/>
        <v/>
      </c>
      <c r="AH17" s="51" t="str">
        <f t="shared" ca="1" si="6"/>
        <v/>
      </c>
      <c r="AI17" s="51" t="str">
        <f t="shared" ca="1" si="6"/>
        <v/>
      </c>
      <c r="AJ17" s="51" t="str">
        <f t="shared" ca="1" si="6"/>
        <v/>
      </c>
      <c r="AK17" s="85">
        <f t="shared" ca="1" si="3"/>
        <v>0.5</v>
      </c>
    </row>
    <row r="18" spans="1:37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0"/>
        <v>1.3353909465020577</v>
      </c>
      <c r="F18" s="46"/>
      <c r="G18" s="51" t="str">
        <f t="shared" ca="1" si="7"/>
        <v/>
      </c>
      <c r="H18" s="51" t="str">
        <f t="shared" ca="1" si="6"/>
        <v/>
      </c>
      <c r="I18" s="51" t="str">
        <f t="shared" ca="1" si="6"/>
        <v/>
      </c>
      <c r="J18" s="51" t="str">
        <f t="shared" ca="1" si="6"/>
        <v/>
      </c>
      <c r="K18" s="51" t="str">
        <f t="shared" ca="1" si="6"/>
        <v/>
      </c>
      <c r="L18" s="51" t="str">
        <f t="shared" ca="1" si="6"/>
        <v/>
      </c>
      <c r="M18" s="51" t="str">
        <f t="shared" ca="1" si="6"/>
        <v/>
      </c>
      <c r="N18" s="51" t="str">
        <f t="shared" ca="1" si="6"/>
        <v/>
      </c>
      <c r="O18" s="51" t="str">
        <f t="shared" ca="1" si="6"/>
        <v/>
      </c>
      <c r="P18" s="51" t="str">
        <f t="shared" ca="1" si="6"/>
        <v/>
      </c>
      <c r="Q18" s="51" t="str">
        <f t="shared" ca="1" si="6"/>
        <v/>
      </c>
      <c r="R18" s="51" t="str">
        <f t="shared" ca="1" si="6"/>
        <v/>
      </c>
      <c r="S18" s="51" t="str">
        <f t="shared" ca="1" si="6"/>
        <v/>
      </c>
      <c r="T18" s="51" t="str">
        <f t="shared" ca="1" si="6"/>
        <v/>
      </c>
      <c r="U18" s="51" t="str">
        <f t="shared" ca="1" si="6"/>
        <v/>
      </c>
      <c r="V18" s="51" t="str">
        <f t="shared" ca="1" si="6"/>
        <v/>
      </c>
      <c r="W18" s="51" t="str">
        <f t="shared" ca="1" si="6"/>
        <v/>
      </c>
      <c r="X18" s="51" t="str">
        <f t="shared" ca="1" si="6"/>
        <v/>
      </c>
      <c r="Y18" s="51" t="str">
        <f t="shared" ca="1" si="6"/>
        <v/>
      </c>
      <c r="Z18" s="51" t="str">
        <f t="shared" ref="Z18" ca="1" si="8">IF(MAX(INDIRECT("'"&amp;$AO$4&amp;" (2)'!Z19S"&amp;(ROW()-13)*3&amp;":Z28S"&amp;(ROW()-13)*3+2,FALSE))=INDIRECT("'"&amp;$AO$4&amp;" (2)'!Z"&amp;ROUNDDOWN((COLUMN()-7)/3,0)+19&amp;"S"&amp;(ROW()-13)*3+MOD(COLUMN()-1,3),FALSE),1,"")</f>
        <v/>
      </c>
      <c r="AA18" s="51" t="str">
        <f t="shared" ca="1" si="6"/>
        <v/>
      </c>
      <c r="AB18" s="51" t="str">
        <f t="shared" ca="1" si="6"/>
        <v/>
      </c>
      <c r="AC18" s="79">
        <f t="shared" ca="1" si="6"/>
        <v>1</v>
      </c>
      <c r="AD18" s="51" t="str">
        <f t="shared" ca="1" si="6"/>
        <v/>
      </c>
      <c r="AE18" s="51" t="str">
        <f t="shared" ca="1" si="6"/>
        <v/>
      </c>
      <c r="AF18" s="51" t="str">
        <f t="shared" ca="1" si="6"/>
        <v/>
      </c>
      <c r="AG18" s="51" t="str">
        <f t="shared" ca="1" si="6"/>
        <v/>
      </c>
      <c r="AH18" s="51" t="str">
        <f t="shared" ca="1" si="6"/>
        <v/>
      </c>
      <c r="AI18" s="51" t="str">
        <f t="shared" ca="1" si="6"/>
        <v/>
      </c>
      <c r="AJ18" s="51" t="str">
        <f t="shared" ca="1" si="6"/>
        <v/>
      </c>
      <c r="AK18" s="85">
        <f t="shared" ca="1" si="3"/>
        <v>1</v>
      </c>
    </row>
    <row r="19" spans="1:37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0"/>
        <v>0.924548352816153</v>
      </c>
      <c r="F19" s="46"/>
      <c r="G19" s="51" t="str">
        <f t="shared" ca="1" si="7"/>
        <v/>
      </c>
      <c r="H19" s="51" t="str">
        <f t="shared" ca="1" si="6"/>
        <v/>
      </c>
      <c r="I19" s="51" t="str">
        <f t="shared" ca="1" si="6"/>
        <v/>
      </c>
      <c r="J19" s="51" t="str">
        <f t="shared" ca="1" si="6"/>
        <v/>
      </c>
      <c r="K19" s="79">
        <f t="shared" ca="1" si="6"/>
        <v>1</v>
      </c>
      <c r="L19" s="51" t="str">
        <f t="shared" ca="1" si="6"/>
        <v/>
      </c>
      <c r="M19" s="51" t="str">
        <f t="shared" ca="1" si="6"/>
        <v/>
      </c>
      <c r="N19" s="51" t="str">
        <f t="shared" ca="1" si="6"/>
        <v/>
      </c>
      <c r="O19" s="51" t="str">
        <f t="shared" ca="1" si="6"/>
        <v/>
      </c>
      <c r="P19" s="51" t="str">
        <f t="shared" ca="1" si="6"/>
        <v/>
      </c>
      <c r="Q19" s="51" t="str">
        <f t="shared" ca="1" si="6"/>
        <v/>
      </c>
      <c r="R19" s="51" t="str">
        <f t="shared" ca="1" si="6"/>
        <v/>
      </c>
      <c r="S19" s="51" t="str">
        <f t="shared" ca="1" si="6"/>
        <v/>
      </c>
      <c r="T19" s="51" t="str">
        <f t="shared" ca="1" si="6"/>
        <v/>
      </c>
      <c r="U19" s="51" t="str">
        <f t="shared" ca="1" si="6"/>
        <v/>
      </c>
      <c r="V19" s="51" t="str">
        <f t="shared" ca="1" si="6"/>
        <v/>
      </c>
      <c r="W19" s="51" t="str">
        <f t="shared" ca="1" si="6"/>
        <v/>
      </c>
      <c r="X19" s="51" t="str">
        <f t="shared" ca="1" si="6"/>
        <v/>
      </c>
      <c r="Y19" s="51" t="str">
        <f t="shared" ca="1" si="6"/>
        <v/>
      </c>
      <c r="Z19" s="51" t="str">
        <f t="shared" ca="1" si="6"/>
        <v/>
      </c>
      <c r="AA19" s="51" t="str">
        <f t="shared" ca="1" si="6"/>
        <v/>
      </c>
      <c r="AB19" s="51" t="str">
        <f t="shared" ca="1" si="6"/>
        <v/>
      </c>
      <c r="AC19" s="51" t="str">
        <f t="shared" ca="1" si="6"/>
        <v/>
      </c>
      <c r="AD19" s="51" t="str">
        <f t="shared" ca="1" si="6"/>
        <v/>
      </c>
      <c r="AE19" s="51" t="str">
        <f t="shared" ca="1" si="6"/>
        <v/>
      </c>
      <c r="AF19" s="51" t="str">
        <f t="shared" ca="1" si="6"/>
        <v/>
      </c>
      <c r="AG19" s="51" t="str">
        <f t="shared" ca="1" si="6"/>
        <v/>
      </c>
      <c r="AH19" s="51" t="str">
        <f t="shared" ca="1" si="6"/>
        <v/>
      </c>
      <c r="AI19" s="51" t="str">
        <f t="shared" ca="1" si="6"/>
        <v/>
      </c>
      <c r="AJ19" s="51" t="str">
        <f t="shared" ca="1" si="6"/>
        <v/>
      </c>
      <c r="AK19" s="85">
        <f t="shared" ca="1" si="3"/>
        <v>1</v>
      </c>
    </row>
    <row r="20" spans="1:37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0"/>
        <v>6.8549051937345427</v>
      </c>
      <c r="F20" s="46"/>
      <c r="G20" s="51" t="str">
        <f t="shared" ca="1" si="7"/>
        <v/>
      </c>
      <c r="H20" s="51" t="str">
        <f t="shared" ca="1" si="6"/>
        <v/>
      </c>
      <c r="I20" s="79">
        <f t="shared" ca="1" si="6"/>
        <v>1</v>
      </c>
      <c r="J20" s="51" t="str">
        <f t="shared" ca="1" si="6"/>
        <v/>
      </c>
      <c r="K20" s="51" t="str">
        <f t="shared" ca="1" si="6"/>
        <v/>
      </c>
      <c r="L20" s="51" t="str">
        <f t="shared" ca="1" si="6"/>
        <v/>
      </c>
      <c r="M20" s="51" t="str">
        <f t="shared" ca="1" si="6"/>
        <v/>
      </c>
      <c r="N20" s="51" t="str">
        <f t="shared" ca="1" si="6"/>
        <v/>
      </c>
      <c r="O20" s="51" t="str">
        <f t="shared" ca="1" si="6"/>
        <v/>
      </c>
      <c r="P20" s="51" t="str">
        <f t="shared" ca="1" si="6"/>
        <v/>
      </c>
      <c r="Q20" s="51" t="str">
        <f t="shared" ca="1" si="6"/>
        <v/>
      </c>
      <c r="R20" s="51" t="str">
        <f t="shared" ca="1" si="6"/>
        <v/>
      </c>
      <c r="S20" s="51" t="str">
        <f t="shared" ca="1" si="6"/>
        <v/>
      </c>
      <c r="T20" s="51" t="str">
        <f t="shared" ca="1" si="6"/>
        <v/>
      </c>
      <c r="U20" s="51" t="str">
        <f t="shared" ca="1" si="6"/>
        <v/>
      </c>
      <c r="V20" s="51" t="str">
        <f t="shared" ca="1" si="6"/>
        <v/>
      </c>
      <c r="W20" s="51" t="str">
        <f t="shared" ca="1" si="6"/>
        <v/>
      </c>
      <c r="X20" s="51" t="str">
        <f t="shared" ca="1" si="6"/>
        <v/>
      </c>
      <c r="Y20" s="51" t="str">
        <f t="shared" ca="1" si="6"/>
        <v/>
      </c>
      <c r="Z20" s="51" t="str">
        <f t="shared" ca="1" si="6"/>
        <v/>
      </c>
      <c r="AA20" s="51" t="str">
        <f t="shared" ca="1" si="6"/>
        <v/>
      </c>
      <c r="AB20" s="51" t="str">
        <f t="shared" ca="1" si="6"/>
        <v/>
      </c>
      <c r="AC20" s="51" t="str">
        <f t="shared" ca="1" si="6"/>
        <v/>
      </c>
      <c r="AD20" s="51" t="str">
        <f t="shared" ca="1" si="6"/>
        <v/>
      </c>
      <c r="AE20" s="51" t="str">
        <f t="shared" ca="1" si="6"/>
        <v/>
      </c>
      <c r="AF20" s="51" t="str">
        <f t="shared" ca="1" si="6"/>
        <v/>
      </c>
      <c r="AG20" s="51" t="str">
        <f t="shared" ca="1" si="6"/>
        <v/>
      </c>
      <c r="AH20" s="51" t="str">
        <f t="shared" ca="1" si="6"/>
        <v/>
      </c>
      <c r="AI20" s="51" t="str">
        <f t="shared" ca="1" si="6"/>
        <v/>
      </c>
      <c r="AJ20" s="51" t="str">
        <f t="shared" ca="1" si="6"/>
        <v/>
      </c>
      <c r="AK20" s="85">
        <f t="shared" ca="1" si="3"/>
        <v>1</v>
      </c>
    </row>
    <row r="21" spans="1:37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0"/>
        <v>5.3341272541680844</v>
      </c>
      <c r="F21" s="46"/>
      <c r="G21" s="51" t="str">
        <f t="shared" ca="1" si="7"/>
        <v/>
      </c>
      <c r="H21" s="51" t="str">
        <f t="shared" ca="1" si="6"/>
        <v/>
      </c>
      <c r="I21" s="51" t="str">
        <f t="shared" ref="I21:I22" ca="1" si="9">IF(MAX(INDIRECT("'"&amp;$AO$4&amp;" (2)'!Z19S"&amp;(ROW()-13)*3&amp;":Z28S"&amp;(ROW()-13)*3+2,FALSE))=INDIRECT("'"&amp;$AO$4&amp;" (2)'!Z"&amp;ROUNDDOWN((COLUMN()-7)/3,0)+19&amp;"S"&amp;(ROW()-13)*3+MOD(COLUMN()-1,3),FALSE),1,"")</f>
        <v/>
      </c>
      <c r="J21" s="51" t="str">
        <f t="shared" ca="1" si="6"/>
        <v/>
      </c>
      <c r="K21" s="51" t="str">
        <f t="shared" ca="1" si="6"/>
        <v/>
      </c>
      <c r="L21" s="79">
        <f t="shared" ca="1" si="6"/>
        <v>1</v>
      </c>
      <c r="M21" s="51" t="str">
        <f t="shared" ca="1" si="6"/>
        <v/>
      </c>
      <c r="N21" s="51" t="str">
        <f t="shared" ca="1" si="6"/>
        <v/>
      </c>
      <c r="O21" s="51" t="str">
        <f t="shared" ca="1" si="6"/>
        <v/>
      </c>
      <c r="P21" s="51" t="str">
        <f t="shared" ca="1" si="6"/>
        <v/>
      </c>
      <c r="Q21" s="51" t="str">
        <f t="shared" ca="1" si="6"/>
        <v/>
      </c>
      <c r="R21" s="51" t="str">
        <f t="shared" ca="1" si="6"/>
        <v/>
      </c>
      <c r="S21" s="51" t="str">
        <f t="shared" ca="1" si="6"/>
        <v/>
      </c>
      <c r="T21" s="51" t="str">
        <f t="shared" ca="1" si="6"/>
        <v/>
      </c>
      <c r="U21" s="51" t="str">
        <f t="shared" ca="1" si="6"/>
        <v/>
      </c>
      <c r="V21" s="51" t="str">
        <f t="shared" ca="1" si="6"/>
        <v/>
      </c>
      <c r="W21" s="51" t="str">
        <f t="shared" ca="1" si="6"/>
        <v/>
      </c>
      <c r="X21" s="51" t="str">
        <f t="shared" ca="1" si="6"/>
        <v/>
      </c>
      <c r="Y21" s="51" t="str">
        <f t="shared" ca="1" si="6"/>
        <v/>
      </c>
      <c r="Z21" s="51" t="str">
        <f t="shared" ca="1" si="6"/>
        <v/>
      </c>
      <c r="AA21" s="51" t="str">
        <f t="shared" ca="1" si="6"/>
        <v/>
      </c>
      <c r="AB21" s="51" t="str">
        <f t="shared" ca="1" si="6"/>
        <v/>
      </c>
      <c r="AC21" s="51" t="str">
        <f t="shared" ca="1" si="6"/>
        <v/>
      </c>
      <c r="AD21" s="51" t="str">
        <f t="shared" ca="1" si="6"/>
        <v/>
      </c>
      <c r="AE21" s="51" t="str">
        <f t="shared" ca="1" si="6"/>
        <v/>
      </c>
      <c r="AF21" s="51" t="str">
        <f t="shared" ca="1" si="6"/>
        <v/>
      </c>
      <c r="AG21" s="51" t="str">
        <f t="shared" ca="1" si="6"/>
        <v/>
      </c>
      <c r="AH21" s="51" t="str">
        <f t="shared" ca="1" si="6"/>
        <v/>
      </c>
      <c r="AI21" s="51" t="str">
        <f t="shared" ca="1" si="6"/>
        <v/>
      </c>
      <c r="AJ21" s="51" t="str">
        <f t="shared" ca="1" si="6"/>
        <v/>
      </c>
      <c r="AK21" s="85">
        <f t="shared" ca="1" si="3"/>
        <v>1</v>
      </c>
    </row>
    <row r="22" spans="1:37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0"/>
        <v>3.2279942279942282</v>
      </c>
      <c r="F22" s="46"/>
      <c r="G22" s="51" t="str">
        <f t="shared" ca="1" si="7"/>
        <v/>
      </c>
      <c r="H22" s="51" t="str">
        <f t="shared" ca="1" si="6"/>
        <v/>
      </c>
      <c r="I22" s="51" t="str">
        <f t="shared" ca="1" si="9"/>
        <v/>
      </c>
      <c r="J22" s="51" t="str">
        <f t="shared" ca="1" si="6"/>
        <v/>
      </c>
      <c r="K22" s="51" t="str">
        <f t="shared" ca="1" si="6"/>
        <v/>
      </c>
      <c r="L22" s="51" t="str">
        <f t="shared" ca="1" si="6"/>
        <v/>
      </c>
      <c r="M22" s="51" t="str">
        <f t="shared" ca="1" si="6"/>
        <v/>
      </c>
      <c r="N22" s="51" t="str">
        <f t="shared" ca="1" si="6"/>
        <v/>
      </c>
      <c r="O22" s="51" t="str">
        <f t="shared" ca="1" si="6"/>
        <v/>
      </c>
      <c r="P22" s="51" t="str">
        <f t="shared" ca="1" si="6"/>
        <v/>
      </c>
      <c r="Q22" s="51" t="str">
        <f t="shared" ca="1" si="6"/>
        <v/>
      </c>
      <c r="R22" s="51" t="str">
        <f t="shared" ca="1" si="6"/>
        <v/>
      </c>
      <c r="S22" s="51" t="str">
        <f t="shared" ca="1" si="6"/>
        <v/>
      </c>
      <c r="T22" s="51" t="str">
        <f t="shared" ca="1" si="6"/>
        <v/>
      </c>
      <c r="U22" s="51" t="str">
        <f t="shared" ca="1" si="6"/>
        <v/>
      </c>
      <c r="V22" s="79">
        <f t="shared" ca="1" si="6"/>
        <v>1</v>
      </c>
      <c r="W22" s="51" t="str">
        <f t="shared" ca="1" si="6"/>
        <v/>
      </c>
      <c r="X22" s="51" t="str">
        <f t="shared" ca="1" si="6"/>
        <v/>
      </c>
      <c r="Y22" s="51" t="str">
        <f t="shared" ca="1" si="6"/>
        <v/>
      </c>
      <c r="Z22" s="51" t="str">
        <f t="shared" ca="1" si="6"/>
        <v/>
      </c>
      <c r="AA22" s="51" t="str">
        <f t="shared" ca="1" si="6"/>
        <v/>
      </c>
      <c r="AB22" s="51" t="str">
        <f t="shared" ca="1" si="6"/>
        <v/>
      </c>
      <c r="AC22" s="51" t="str">
        <f t="shared" ca="1" si="6"/>
        <v/>
      </c>
      <c r="AD22" s="51" t="str">
        <f t="shared" ca="1" si="6"/>
        <v/>
      </c>
      <c r="AE22" s="51" t="str">
        <f t="shared" ref="AE22:AJ22" ca="1" si="10">IF(MAX(INDIRECT("'"&amp;$AO$4&amp;" (2)'!Z19S"&amp;(ROW()-13)*3&amp;":Z28S"&amp;(ROW()-13)*3+2,FALSE))=INDIRECT("'"&amp;$AO$4&amp;" (2)'!Z"&amp;ROUNDDOWN((COLUMN()-7)/3,0)+19&amp;"S"&amp;(ROW()-13)*3+MOD(COLUMN()-1,3),FALSE),1,"")</f>
        <v/>
      </c>
      <c r="AF22" s="51" t="str">
        <f t="shared" ca="1" si="10"/>
        <v/>
      </c>
      <c r="AG22" s="51" t="str">
        <f t="shared" ca="1" si="10"/>
        <v/>
      </c>
      <c r="AH22" s="51" t="str">
        <f t="shared" ca="1" si="10"/>
        <v/>
      </c>
      <c r="AI22" s="51" t="str">
        <f t="shared" ca="1" si="10"/>
        <v/>
      </c>
      <c r="AJ22" s="51" t="str">
        <f t="shared" ca="1" si="10"/>
        <v/>
      </c>
      <c r="AK22" s="85">
        <f t="shared" ca="1" si="3"/>
        <v>1</v>
      </c>
    </row>
    <row r="23" spans="1:37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0"/>
        <v>1.3345476624165149</v>
      </c>
      <c r="F23" s="46"/>
      <c r="G23" s="51" t="str">
        <f t="shared" ca="1" si="7"/>
        <v/>
      </c>
      <c r="H23" s="51" t="str">
        <f t="shared" ca="1" si="7"/>
        <v/>
      </c>
      <c r="I23" s="51" t="str">
        <f t="shared" ca="1" si="7"/>
        <v/>
      </c>
      <c r="J23" s="51" t="str">
        <f t="shared" ca="1" si="7"/>
        <v/>
      </c>
      <c r="K23" s="51" t="str">
        <f t="shared" ca="1" si="7"/>
        <v/>
      </c>
      <c r="L23" s="51" t="str">
        <f t="shared" ca="1" si="7"/>
        <v/>
      </c>
      <c r="M23" s="51" t="str">
        <f t="shared" ca="1" si="7"/>
        <v/>
      </c>
      <c r="N23" s="51" t="str">
        <f t="shared" ca="1" si="7"/>
        <v/>
      </c>
      <c r="O23" s="51" t="str">
        <f t="shared" ca="1" si="7"/>
        <v/>
      </c>
      <c r="P23" s="51" t="str">
        <f t="shared" ca="1" si="7"/>
        <v/>
      </c>
      <c r="Q23" s="51" t="str">
        <f t="shared" ca="1" si="7"/>
        <v/>
      </c>
      <c r="R23" s="51" t="str">
        <f t="shared" ca="1" si="7"/>
        <v/>
      </c>
      <c r="S23" s="51" t="str">
        <f t="shared" ca="1" si="7"/>
        <v/>
      </c>
      <c r="T23" s="51" t="str">
        <f t="shared" ca="1" si="7"/>
        <v/>
      </c>
      <c r="U23" s="51" t="str">
        <f t="shared" ca="1" si="7"/>
        <v/>
      </c>
      <c r="V23" s="51" t="str">
        <f t="shared" ca="1" si="7"/>
        <v/>
      </c>
      <c r="W23" s="51" t="str">
        <f t="shared" ref="W23:AJ23" ca="1" si="11">IF(MAX(INDIRECT("'"&amp;$AO$4&amp;" (2)'!Z19S"&amp;(ROW()-13)*3&amp;":Z28S"&amp;(ROW()-13)*3+2,FALSE))=INDIRECT("'"&amp;$AO$4&amp;" (2)'!Z"&amp;ROUNDDOWN((COLUMN()-7)/3,0)+19&amp;"S"&amp;(ROW()-13)*3+MOD(COLUMN()-1,3),FALSE),1,"")</f>
        <v/>
      </c>
      <c r="X23" s="51" t="str">
        <f t="shared" ca="1" si="11"/>
        <v/>
      </c>
      <c r="Y23" s="51" t="str">
        <f t="shared" ca="1" si="11"/>
        <v/>
      </c>
      <c r="Z23" s="79">
        <f t="shared" ca="1" si="11"/>
        <v>1</v>
      </c>
      <c r="AA23" s="51" t="str">
        <f t="shared" ca="1" si="11"/>
        <v/>
      </c>
      <c r="AB23" s="51" t="str">
        <f t="shared" ca="1" si="11"/>
        <v/>
      </c>
      <c r="AC23" s="51" t="str">
        <f t="shared" ca="1" si="11"/>
        <v/>
      </c>
      <c r="AD23" s="51" t="str">
        <f t="shared" ca="1" si="11"/>
        <v/>
      </c>
      <c r="AE23" s="51" t="str">
        <f t="shared" ca="1" si="11"/>
        <v/>
      </c>
      <c r="AF23" s="51" t="str">
        <f t="shared" ca="1" si="11"/>
        <v/>
      </c>
      <c r="AG23" s="51" t="str">
        <f t="shared" ca="1" si="11"/>
        <v/>
      </c>
      <c r="AH23" s="51" t="str">
        <f t="shared" ca="1" si="11"/>
        <v/>
      </c>
      <c r="AI23" s="51" t="str">
        <f t="shared" ca="1" si="11"/>
        <v/>
      </c>
      <c r="AJ23" s="51" t="str">
        <f t="shared" ca="1" si="11"/>
        <v/>
      </c>
      <c r="AK23" s="85">
        <f t="shared" ca="1" si="3"/>
        <v>1</v>
      </c>
    </row>
    <row r="24" spans="1:37" ht="1.5" customHeight="1">
      <c r="B24" s="133"/>
      <c r="C24" s="134"/>
      <c r="D24" s="134"/>
      <c r="E24" s="135"/>
      <c r="F24" s="42"/>
      <c r="G24" s="136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K24" s="83"/>
    </row>
    <row r="25" spans="1:37" s="38" customFormat="1" ht="15" customHeight="1">
      <c r="A25"/>
      <c r="B25" s="133"/>
      <c r="C25" s="134"/>
      <c r="D25" s="134"/>
      <c r="E25" s="135"/>
      <c r="F25" s="44"/>
      <c r="G25" s="121">
        <v>3</v>
      </c>
      <c r="H25" s="121"/>
      <c r="I25" s="121"/>
      <c r="J25" s="121">
        <v>4</v>
      </c>
      <c r="K25" s="121"/>
      <c r="L25" s="121"/>
      <c r="M25" s="121">
        <v>5</v>
      </c>
      <c r="N25" s="121"/>
      <c r="O25" s="121"/>
      <c r="P25" s="121">
        <v>6</v>
      </c>
      <c r="Q25" s="121"/>
      <c r="R25" s="121"/>
      <c r="S25" s="121">
        <v>7</v>
      </c>
      <c r="T25" s="121"/>
      <c r="U25" s="121"/>
      <c r="V25" s="121">
        <v>8</v>
      </c>
      <c r="W25" s="121"/>
      <c r="X25" s="121"/>
      <c r="Y25" s="121">
        <v>9</v>
      </c>
      <c r="Z25" s="121"/>
      <c r="AA25" s="121"/>
      <c r="AB25" s="121">
        <v>10</v>
      </c>
      <c r="AC25" s="121"/>
      <c r="AD25" s="121"/>
      <c r="AE25" s="121">
        <v>11</v>
      </c>
      <c r="AF25" s="121"/>
      <c r="AG25" s="121"/>
      <c r="AH25" s="121">
        <v>12</v>
      </c>
      <c r="AI25" s="121"/>
      <c r="AJ25" s="121"/>
      <c r="AK25" s="81"/>
    </row>
    <row r="26" spans="1:37" s="38" customFormat="1" ht="15" customHeight="1">
      <c r="A26"/>
      <c r="B26" s="133"/>
      <c r="C26" s="134"/>
      <c r="D26" s="134"/>
      <c r="E26" s="135"/>
      <c r="F26" s="44"/>
      <c r="G26" s="75" t="s">
        <v>87</v>
      </c>
      <c r="H26" s="75" t="s">
        <v>88</v>
      </c>
      <c r="I26" s="75" t="s">
        <v>89</v>
      </c>
      <c r="J26" s="75" t="s">
        <v>87</v>
      </c>
      <c r="K26" s="75" t="s">
        <v>88</v>
      </c>
      <c r="L26" s="75" t="s">
        <v>89</v>
      </c>
      <c r="M26" s="75" t="s">
        <v>87</v>
      </c>
      <c r="N26" s="75" t="s">
        <v>88</v>
      </c>
      <c r="O26" s="75" t="s">
        <v>89</v>
      </c>
      <c r="P26" s="75" t="s">
        <v>87</v>
      </c>
      <c r="Q26" s="75" t="s">
        <v>88</v>
      </c>
      <c r="R26" s="75" t="s">
        <v>89</v>
      </c>
      <c r="S26" s="75" t="s">
        <v>87</v>
      </c>
      <c r="T26" s="75" t="s">
        <v>88</v>
      </c>
      <c r="U26" s="75" t="s">
        <v>89</v>
      </c>
      <c r="V26" s="75" t="s">
        <v>87</v>
      </c>
      <c r="W26" s="75" t="s">
        <v>88</v>
      </c>
      <c r="X26" s="75" t="s">
        <v>89</v>
      </c>
      <c r="Y26" s="75" t="s">
        <v>87</v>
      </c>
      <c r="Z26" s="75" t="s">
        <v>88</v>
      </c>
      <c r="AA26" s="75" t="s">
        <v>89</v>
      </c>
      <c r="AB26" s="75" t="s">
        <v>87</v>
      </c>
      <c r="AC26" s="75" t="s">
        <v>88</v>
      </c>
      <c r="AD26" s="75" t="s">
        <v>89</v>
      </c>
      <c r="AE26" s="75" t="s">
        <v>87</v>
      </c>
      <c r="AF26" s="75" t="s">
        <v>88</v>
      </c>
      <c r="AG26" s="75" t="s">
        <v>89</v>
      </c>
      <c r="AH26" s="75" t="s">
        <v>87</v>
      </c>
      <c r="AI26" s="75" t="s">
        <v>88</v>
      </c>
      <c r="AJ26" s="75" t="s">
        <v>89</v>
      </c>
      <c r="AK26" s="82"/>
    </row>
    <row r="27" spans="1:37" s="38" customFormat="1" ht="18.75" customHeight="1">
      <c r="A27"/>
      <c r="B27" s="127" t="s">
        <v>93</v>
      </c>
      <c r="C27" s="128"/>
      <c r="D27" s="128"/>
      <c r="E27" s="129"/>
      <c r="F27" s="44"/>
      <c r="G27" s="94">
        <f ca="1">SUM(G4:G23)</f>
        <v>7</v>
      </c>
      <c r="H27" s="94">
        <f t="shared" ref="H27:AJ27" ca="1" si="12">SUM(H4:H23)</f>
        <v>5</v>
      </c>
      <c r="I27" s="94">
        <f t="shared" ca="1" si="12"/>
        <v>9</v>
      </c>
      <c r="J27" s="94">
        <f t="shared" ca="1" si="12"/>
        <v>8</v>
      </c>
      <c r="K27" s="94">
        <f t="shared" ca="1" si="12"/>
        <v>7</v>
      </c>
      <c r="L27" s="94">
        <f t="shared" ca="1" si="12"/>
        <v>7</v>
      </c>
      <c r="M27" s="94">
        <f t="shared" ca="1" si="12"/>
        <v>5</v>
      </c>
      <c r="N27" s="94">
        <f t="shared" ca="1" si="12"/>
        <v>5</v>
      </c>
      <c r="O27" s="94">
        <f t="shared" ca="1" si="12"/>
        <v>6</v>
      </c>
      <c r="P27" s="94">
        <f t="shared" ca="1" si="12"/>
        <v>5</v>
      </c>
      <c r="Q27" s="94">
        <f t="shared" ca="1" si="12"/>
        <v>6</v>
      </c>
      <c r="R27" s="94">
        <f t="shared" ca="1" si="12"/>
        <v>5</v>
      </c>
      <c r="S27" s="94">
        <f t="shared" ca="1" si="12"/>
        <v>5</v>
      </c>
      <c r="T27" s="94">
        <f t="shared" ca="1" si="12"/>
        <v>5</v>
      </c>
      <c r="U27" s="94">
        <f t="shared" ca="1" si="12"/>
        <v>5</v>
      </c>
      <c r="V27" s="94">
        <f t="shared" ca="1" si="12"/>
        <v>6</v>
      </c>
      <c r="W27" s="94">
        <f t="shared" ca="1" si="12"/>
        <v>5</v>
      </c>
      <c r="X27" s="94">
        <f t="shared" ca="1" si="12"/>
        <v>5</v>
      </c>
      <c r="Y27" s="94">
        <f t="shared" ca="1" si="12"/>
        <v>5</v>
      </c>
      <c r="Z27" s="94">
        <f t="shared" ca="1" si="12"/>
        <v>7</v>
      </c>
      <c r="AA27" s="94">
        <f t="shared" ca="1" si="12"/>
        <v>5</v>
      </c>
      <c r="AB27" s="94">
        <f t="shared" ca="1" si="12"/>
        <v>5</v>
      </c>
      <c r="AC27" s="94">
        <f t="shared" ca="1" si="12"/>
        <v>7</v>
      </c>
      <c r="AD27" s="94">
        <f t="shared" ca="1" si="12"/>
        <v>5</v>
      </c>
      <c r="AE27" s="94">
        <f t="shared" ca="1" si="12"/>
        <v>5</v>
      </c>
      <c r="AF27" s="94">
        <f t="shared" ca="1" si="12"/>
        <v>5</v>
      </c>
      <c r="AG27" s="94">
        <f t="shared" ca="1" si="12"/>
        <v>5</v>
      </c>
      <c r="AH27" s="94">
        <f t="shared" ca="1" si="12"/>
        <v>5</v>
      </c>
      <c r="AI27" s="94">
        <f t="shared" ca="1" si="12"/>
        <v>5</v>
      </c>
      <c r="AJ27" s="94">
        <f t="shared" ca="1" si="12"/>
        <v>6</v>
      </c>
      <c r="AK27" s="95"/>
    </row>
    <row r="28" spans="1:37" s="38" customFormat="1" ht="18.75" customHeight="1">
      <c r="A28"/>
      <c r="B28" s="130"/>
      <c r="C28" s="131"/>
      <c r="D28" s="131"/>
      <c r="E28" s="132"/>
      <c r="F28" s="44"/>
      <c r="G28" s="139">
        <f ca="1">G27+H27+I27</f>
        <v>21</v>
      </c>
      <c r="H28" s="139"/>
      <c r="I28" s="139"/>
      <c r="J28" s="139">
        <f t="shared" ref="J28" ca="1" si="13">J27+K27+L27</f>
        <v>22</v>
      </c>
      <c r="K28" s="139"/>
      <c r="L28" s="139"/>
      <c r="M28" s="139">
        <f t="shared" ref="M28" ca="1" si="14">M27+N27+O27</f>
        <v>16</v>
      </c>
      <c r="N28" s="139"/>
      <c r="O28" s="139"/>
      <c r="P28" s="139">
        <f t="shared" ref="P28" ca="1" si="15">P27+Q27+R27</f>
        <v>16</v>
      </c>
      <c r="Q28" s="139"/>
      <c r="R28" s="139"/>
      <c r="S28" s="139">
        <f t="shared" ref="S28" ca="1" si="16">S27+T27+U27</f>
        <v>15</v>
      </c>
      <c r="T28" s="139"/>
      <c r="U28" s="139"/>
      <c r="V28" s="139">
        <f t="shared" ref="V28" ca="1" si="17">V27+W27+X27</f>
        <v>16</v>
      </c>
      <c r="W28" s="139"/>
      <c r="X28" s="139"/>
      <c r="Y28" s="139">
        <f t="shared" ref="Y28" ca="1" si="18">Y27+Z27+AA27</f>
        <v>17</v>
      </c>
      <c r="Z28" s="139"/>
      <c r="AA28" s="139"/>
      <c r="AB28" s="139">
        <f t="shared" ref="AB28" ca="1" si="19">AB27+AC27+AD27</f>
        <v>17</v>
      </c>
      <c r="AC28" s="139"/>
      <c r="AD28" s="139"/>
      <c r="AE28" s="139">
        <f t="shared" ref="AE28" ca="1" si="20">AE27+AF27+AG27</f>
        <v>15</v>
      </c>
      <c r="AF28" s="139"/>
      <c r="AG28" s="139"/>
      <c r="AH28" s="139">
        <f t="shared" ref="AH28" ca="1" si="21">AH27+AI27+AJ27</f>
        <v>16</v>
      </c>
      <c r="AI28" s="139"/>
      <c r="AJ28" s="139"/>
      <c r="AK28" s="95"/>
    </row>
    <row r="29" spans="1:37" ht="18.75" customHeight="1">
      <c r="B29" s="127" t="s">
        <v>94</v>
      </c>
      <c r="C29" s="128"/>
      <c r="D29" s="128"/>
      <c r="E29" s="129"/>
      <c r="F29" s="44"/>
      <c r="G29" s="94">
        <f ca="1">SUMPRODUCT(G4:G23,$AK4:$AK23)</f>
        <v>0.91666666666666663</v>
      </c>
      <c r="H29" s="94">
        <f t="shared" ref="H29:AJ29" ca="1" si="22">SUMPRODUCT(H4:H23,$AK4:$AK23)</f>
        <v>0.16666666666666666</v>
      </c>
      <c r="I29" s="94">
        <f t="shared" ca="1" si="22"/>
        <v>4.166666666666667</v>
      </c>
      <c r="J29" s="94">
        <f t="shared" ca="1" si="22"/>
        <v>2.1666666666666665</v>
      </c>
      <c r="K29" s="94">
        <f t="shared" ca="1" si="22"/>
        <v>1.6666666666666665</v>
      </c>
      <c r="L29" s="94">
        <f t="shared" ca="1" si="22"/>
        <v>1.4166666666666665</v>
      </c>
      <c r="M29" s="94">
        <f t="shared" ca="1" si="22"/>
        <v>0.16666666666666666</v>
      </c>
      <c r="N29" s="94">
        <f t="shared" ca="1" si="22"/>
        <v>0.16666666666666666</v>
      </c>
      <c r="O29" s="94">
        <f t="shared" ca="1" si="22"/>
        <v>0.41666666666666663</v>
      </c>
      <c r="P29" s="94">
        <f t="shared" ca="1" si="22"/>
        <v>0.16666666666666666</v>
      </c>
      <c r="Q29" s="94">
        <f t="shared" ca="1" si="22"/>
        <v>1.1666666666666667</v>
      </c>
      <c r="R29" s="94">
        <f t="shared" ca="1" si="22"/>
        <v>0.16666666666666666</v>
      </c>
      <c r="S29" s="94">
        <f t="shared" ca="1" si="22"/>
        <v>0.16666666666666666</v>
      </c>
      <c r="T29" s="94">
        <f t="shared" ca="1" si="22"/>
        <v>0.16666666666666666</v>
      </c>
      <c r="U29" s="94">
        <f t="shared" ca="1" si="22"/>
        <v>0.16666666666666666</v>
      </c>
      <c r="V29" s="94">
        <f t="shared" ca="1" si="22"/>
        <v>1.1666666666666667</v>
      </c>
      <c r="W29" s="94">
        <f t="shared" ca="1" si="22"/>
        <v>0.16666666666666666</v>
      </c>
      <c r="X29" s="94">
        <f t="shared" ca="1" si="22"/>
        <v>0.16666666666666666</v>
      </c>
      <c r="Y29" s="94">
        <f t="shared" ca="1" si="22"/>
        <v>0.16666666666666666</v>
      </c>
      <c r="Z29" s="94">
        <f t="shared" ca="1" si="22"/>
        <v>1.6666666666666665</v>
      </c>
      <c r="AA29" s="94">
        <f t="shared" ca="1" si="22"/>
        <v>0.16666666666666666</v>
      </c>
      <c r="AB29" s="94">
        <f t="shared" ca="1" si="22"/>
        <v>0.16666666666666666</v>
      </c>
      <c r="AC29" s="94">
        <f t="shared" ca="1" si="22"/>
        <v>1.6666666666666665</v>
      </c>
      <c r="AD29" s="94">
        <f t="shared" ca="1" si="22"/>
        <v>0.16666666666666666</v>
      </c>
      <c r="AE29" s="94">
        <f t="shared" ca="1" si="22"/>
        <v>0.16666666666666666</v>
      </c>
      <c r="AF29" s="94">
        <f t="shared" ca="1" si="22"/>
        <v>0.16666666666666666</v>
      </c>
      <c r="AG29" s="94">
        <f t="shared" ca="1" si="22"/>
        <v>0.16666666666666666</v>
      </c>
      <c r="AH29" s="94">
        <f t="shared" ca="1" si="22"/>
        <v>0.16666666666666666</v>
      </c>
      <c r="AI29" s="94">
        <f t="shared" ca="1" si="22"/>
        <v>0.16666666666666666</v>
      </c>
      <c r="AJ29" s="94">
        <f t="shared" ca="1" si="22"/>
        <v>0.41666666666666663</v>
      </c>
    </row>
    <row r="30" spans="1:37" ht="18.75" customHeight="1">
      <c r="B30" s="130"/>
      <c r="C30" s="131"/>
      <c r="D30" s="131"/>
      <c r="E30" s="132"/>
      <c r="F30" s="44"/>
      <c r="G30" s="126">
        <f ca="1">SUM(G29:I29)</f>
        <v>5.25</v>
      </c>
      <c r="H30" s="126"/>
      <c r="I30" s="126"/>
      <c r="J30" s="126">
        <f t="shared" ref="J30" ca="1" si="23">SUM(J29:L29)</f>
        <v>5.25</v>
      </c>
      <c r="K30" s="126"/>
      <c r="L30" s="126"/>
      <c r="M30" s="126">
        <f t="shared" ref="M30" ca="1" si="24">SUM(M29:O29)</f>
        <v>0.75</v>
      </c>
      <c r="N30" s="126"/>
      <c r="O30" s="126"/>
      <c r="P30" s="126">
        <f t="shared" ref="P30" ca="1" si="25">SUM(P29:R29)</f>
        <v>1.5000000000000002</v>
      </c>
      <c r="Q30" s="126"/>
      <c r="R30" s="126"/>
      <c r="S30" s="126">
        <f t="shared" ref="S30" ca="1" si="26">SUM(S29:U29)</f>
        <v>0.5</v>
      </c>
      <c r="T30" s="126"/>
      <c r="U30" s="126"/>
      <c r="V30" s="126">
        <f t="shared" ref="V30" ca="1" si="27">SUM(V29:X29)</f>
        <v>1.5000000000000002</v>
      </c>
      <c r="W30" s="126"/>
      <c r="X30" s="126"/>
      <c r="Y30" s="126">
        <f t="shared" ref="Y30" ca="1" si="28">SUM(Y29:AA29)</f>
        <v>2</v>
      </c>
      <c r="Z30" s="126"/>
      <c r="AA30" s="126"/>
      <c r="AB30" s="126">
        <f t="shared" ref="AB30" ca="1" si="29">SUM(AB29:AD29)</f>
        <v>2</v>
      </c>
      <c r="AC30" s="126"/>
      <c r="AD30" s="126"/>
      <c r="AE30" s="126">
        <f t="shared" ref="AE30" ca="1" si="30">SUM(AE29:AG29)</f>
        <v>0.5</v>
      </c>
      <c r="AF30" s="126"/>
      <c r="AG30" s="126"/>
      <c r="AH30" s="126">
        <f t="shared" ref="AH30" ca="1" si="31">SUM(AH29:AJ29)</f>
        <v>0.75</v>
      </c>
      <c r="AI30" s="126"/>
      <c r="AJ30" s="126"/>
    </row>
  </sheetData>
  <mergeCells count="51">
    <mergeCell ref="Y2:AA2"/>
    <mergeCell ref="B2:B3"/>
    <mergeCell ref="C2:C3"/>
    <mergeCell ref="D2:D3"/>
    <mergeCell ref="E2:E3"/>
    <mergeCell ref="F2:F3"/>
    <mergeCell ref="G2:I2"/>
    <mergeCell ref="AH25:AJ25"/>
    <mergeCell ref="AB2:AD2"/>
    <mergeCell ref="AE2:AG2"/>
    <mergeCell ref="AH2:AJ2"/>
    <mergeCell ref="B24:E24"/>
    <mergeCell ref="G24:AJ24"/>
    <mergeCell ref="B25:E25"/>
    <mergeCell ref="G25:I25"/>
    <mergeCell ref="J25:L25"/>
    <mergeCell ref="M25:O25"/>
    <mergeCell ref="P25:R25"/>
    <mergeCell ref="J2:L2"/>
    <mergeCell ref="M2:O2"/>
    <mergeCell ref="P2:R2"/>
    <mergeCell ref="S2:U2"/>
    <mergeCell ref="V2:X2"/>
    <mergeCell ref="S25:U25"/>
    <mergeCell ref="V25:X25"/>
    <mergeCell ref="Y25:AA25"/>
    <mergeCell ref="AB25:AD25"/>
    <mergeCell ref="AE25:AG25"/>
    <mergeCell ref="AE28:AG28"/>
    <mergeCell ref="AH28:AJ28"/>
    <mergeCell ref="B26:E26"/>
    <mergeCell ref="B27:E28"/>
    <mergeCell ref="G28:I28"/>
    <mergeCell ref="J28:L28"/>
    <mergeCell ref="M28:O28"/>
    <mergeCell ref="P28:R28"/>
    <mergeCell ref="S28:U28"/>
    <mergeCell ref="V28:X28"/>
    <mergeCell ref="Y28:AA28"/>
    <mergeCell ref="AB28:AD28"/>
    <mergeCell ref="V30:X30"/>
    <mergeCell ref="Y30:AA30"/>
    <mergeCell ref="AB30:AD30"/>
    <mergeCell ref="AE30:AG30"/>
    <mergeCell ref="AH30:AJ30"/>
    <mergeCell ref="S30:U30"/>
    <mergeCell ref="B29:E30"/>
    <mergeCell ref="G30:I30"/>
    <mergeCell ref="J30:L30"/>
    <mergeCell ref="M30:O30"/>
    <mergeCell ref="P30:R30"/>
  </mergeCells>
  <conditionalFormatting sqref="G27:AK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AK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AJ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AJ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Tabelle18"/>
  <dimension ref="A1:V29"/>
  <sheetViews>
    <sheetView workbookViewId="0">
      <selection activeCell="G31" sqref="G31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7" width="12.85546875" customWidth="1"/>
    <col min="8" max="22" width="12.85546875" style="39" customWidth="1"/>
  </cols>
  <sheetData>
    <row r="1" spans="1:22" ht="3.75" customHeight="1"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95.25">
      <c r="B2" s="1"/>
      <c r="C2" s="52" t="s">
        <v>74</v>
      </c>
      <c r="D2" s="52" t="s">
        <v>75</v>
      </c>
      <c r="E2" s="52" t="s">
        <v>76</v>
      </c>
      <c r="F2" s="41" t="s">
        <v>0</v>
      </c>
      <c r="G2" s="41" t="s">
        <v>79</v>
      </c>
      <c r="H2" s="41" t="s">
        <v>55</v>
      </c>
      <c r="I2" s="41" t="s">
        <v>59</v>
      </c>
      <c r="J2" s="41" t="s">
        <v>60</v>
      </c>
      <c r="K2" s="41" t="s">
        <v>61</v>
      </c>
      <c r="L2" s="41" t="s">
        <v>62</v>
      </c>
      <c r="M2" s="41" t="s">
        <v>63</v>
      </c>
      <c r="N2" s="41" t="s">
        <v>64</v>
      </c>
      <c r="O2" s="41" t="s">
        <v>56</v>
      </c>
      <c r="P2" s="41" t="s">
        <v>57</v>
      </c>
      <c r="Q2" s="41" t="s">
        <v>65</v>
      </c>
      <c r="R2" s="41" t="s">
        <v>66</v>
      </c>
      <c r="S2" s="41" t="s">
        <v>67</v>
      </c>
      <c r="T2" s="41" t="s">
        <v>71</v>
      </c>
      <c r="U2" s="41" t="s">
        <v>72</v>
      </c>
      <c r="V2" s="41" t="s">
        <v>73</v>
      </c>
    </row>
    <row r="3" spans="1:22" s="38" customFormat="1" ht="18.75" customHeight="1">
      <c r="A3"/>
      <c r="B3" s="42" t="s">
        <v>13</v>
      </c>
      <c r="C3" s="53">
        <v>27</v>
      </c>
      <c r="D3" s="53">
        <v>111</v>
      </c>
      <c r="E3" s="54">
        <f t="shared" ref="E3:E12" si="0">D3/C3</f>
        <v>4.1111111111111107</v>
      </c>
      <c r="F3" s="46">
        <f ca="1">INDIRECT("'1CtP'!Z3S"&amp;ROW(),FALSE)</f>
        <v>17</v>
      </c>
      <c r="G3" s="46">
        <f ca="1">INDIRECT("'1CtP'!Z4S"&amp;ROW(),FALSE)</f>
        <v>15</v>
      </c>
      <c r="H3" s="46">
        <f ca="1">MAX(INDIRECT("'1CtP'!Z5S"&amp;ROW(),FALSE):INDIRECT("'1CtP'!Z15S"&amp;ROW(),FALSE))</f>
        <v>17</v>
      </c>
      <c r="I3" s="46">
        <f ca="1">MAX(INDIRECT("'2CtP SO'!Z6S"&amp;(ROW()-2)*3,FALSE):INDIRECT("'2CtP SO'!Z16S"&amp;(ROW()-2)*3,FALSE))</f>
        <v>17</v>
      </c>
      <c r="J3" s="46">
        <f ca="1">MAX(INDIRECT("'2CtP SO'!Z6S"&amp;((ROW()-2)*3)+1,FALSE):INDIRECT("'2CtP SO'!Z16S"&amp;((ROW()-2)*3)+1,FALSE))</f>
        <v>17</v>
      </c>
      <c r="K3" s="46">
        <f ca="1">MAX(INDIRECT("'2CtP SO'!Z6S"&amp;((ROW()-2)*3)+2,FALSE):INDIRECT("'2CtP SO'!Z16S"&amp;((ROW()-2)*3)+2,FALSE))</f>
        <v>17</v>
      </c>
      <c r="L3" s="46">
        <f ca="1">MAX(INDIRECT("'3CtP SO ALT'!Z7S"&amp;(ROW()-2)*3,FALSE):INDIRECT("'3CtP SO ALT'!Z16S"&amp;(ROW()-2)*3,FALSE))</f>
        <v>17</v>
      </c>
      <c r="M3" s="46">
        <f ca="1">MAX(INDIRECT("'3CtP SO ALT'!Z7S"&amp;((ROW()-2)*3)+1,FALSE):INDIRECT("'3CtP SO ALT'!Z16S"&amp;((ROW()-2)*3)+1,FALSE))</f>
        <v>17</v>
      </c>
      <c r="N3" s="46">
        <f ca="1">MAX(INDIRECT("'3CtP SO ALT'!Z7S"&amp;((ROW()-2)*3)+2,FALSE):INDIRECT("'3CtP SO ALT'!Z16S"&amp;((ROW()-2)*3)+2,FALSE))</f>
        <v>17</v>
      </c>
      <c r="O3" s="46">
        <f ca="1">MAX(INDIRECT("'4CtP RR'!Z5S"&amp;ROW(),FALSE):INDIRECT("'4CtP RR'!Z15S"&amp;ROW(),FALSE))</f>
        <v>17</v>
      </c>
      <c r="P3" s="46">
        <f ca="1">MAX(INDIRECT("'4bCtP RR ALT'!Z5S"&amp;ROW(),FALSE):INDIRECT("'4bCtP RR ALT'!Z15S"&amp;ROW(),FALSE))</f>
        <v>17</v>
      </c>
      <c r="Q3" s="46">
        <f ca="1">MAX(INDIRECT("'5CtP RR SO'!Z7S"&amp;(ROW()-2)*3,FALSE):INDIRECT("'5CtP RR SO'!Z16S"&amp;(ROW()-2)*3,FALSE))</f>
        <v>17</v>
      </c>
      <c r="R3" s="46">
        <f ca="1">MAX(INDIRECT("'5CtP RR SO'!Z7S"&amp;((ROW()-2)*3)+1,FALSE):INDIRECT("'5CtP RR SO'!Z16S"&amp;((ROW()-2)*3)+1,FALSE))</f>
        <v>17</v>
      </c>
      <c r="S3" s="46">
        <f ca="1">MAX(INDIRECT("'5CtP RR SO'!Z7S"&amp;((ROW()-2)*3)+2,FALSE):INDIRECT("'5CtP RR SO'!Z16S"&amp;((ROW()-2)*3)+2,FALSE))</f>
        <v>17</v>
      </c>
      <c r="T3" s="46">
        <f ca="1">MAX(INDIRECT("'6CtP RR SO ALT'!Z7S"&amp;(ROW()-2)*3,FALSE):INDIRECT("'6CtP RR SO ALT'!Z16S"&amp;(ROW()-2)*3,FALSE))</f>
        <v>17</v>
      </c>
      <c r="U3" s="46">
        <f ca="1">MAX(INDIRECT("'6CtP RR SO ALT'!Z7S"&amp;((ROW()-2)*3)+1,FALSE):INDIRECT("'6CtP RR SO ALT'!Z16S"&amp;((ROW()-2)*3)+1,FALSE))</f>
        <v>17</v>
      </c>
      <c r="V3" s="46">
        <f ca="1">MAX(INDIRECT("'6CtP RR SO ALT'!Z7S"&amp;((ROW()-2)*3)+2,FALSE):INDIRECT("'6CtP RR SO ALT'!Z16S"&amp;((ROW()-2)*3)+2,FALSE))</f>
        <v>17</v>
      </c>
    </row>
    <row r="4" spans="1:22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si="0"/>
        <v>2.2941176470588234</v>
      </c>
      <c r="F4" s="46">
        <f t="shared" ref="F4:F12" ca="1" si="1">INDIRECT("'1CtP'!Z3S"&amp;ROW(),FALSE)</f>
        <v>50</v>
      </c>
      <c r="G4" s="46">
        <f t="shared" ref="G4:G12" ca="1" si="2">INDIRECT("'1CtP'!Z4S"&amp;ROW(),FALSE)</f>
        <v>34</v>
      </c>
      <c r="H4" s="46">
        <f ca="1">MAX(INDIRECT("'1CtP'!Z5S"&amp;ROW(),FALSE):INDIRECT("'1CtP'!Z15S"&amp;ROW(),FALSE))</f>
        <v>46</v>
      </c>
      <c r="I4" s="46">
        <f ca="1">MAX(INDIRECT("'2CtP SO'!Z6S"&amp;(ROW()-2)*3,FALSE):INDIRECT("'2CtP SO'!Z16S"&amp;(ROW()-2)*3,FALSE))</f>
        <v>46</v>
      </c>
      <c r="J4" s="46">
        <f ca="1">MAX(INDIRECT("'2CtP SO'!Z6S"&amp;((ROW()-2)*3)+1,FALSE):INDIRECT("'2CtP SO'!Z16S"&amp;((ROW()-2)*3)+1,FALSE))</f>
        <v>46</v>
      </c>
      <c r="K4" s="46">
        <f ca="1">MAX(INDIRECT("'2CtP SO'!Z6S"&amp;((ROW()-2)*3)+2,FALSE):INDIRECT("'2CtP SO'!Z16S"&amp;((ROW()-2)*3)+2,FALSE))</f>
        <v>46</v>
      </c>
      <c r="L4" s="46">
        <f ca="1">MAX(INDIRECT("'3CtP SO ALT'!Z7S"&amp;(ROW()-2)*3,FALSE):INDIRECT("'3CtP SO ALT'!Z16S"&amp;(ROW()-2)*3,FALSE))</f>
        <v>44</v>
      </c>
      <c r="M4" s="46">
        <f ca="1">MAX(INDIRECT("'3CtP SO ALT'!Z7S"&amp;((ROW()-2)*3)+1,FALSE):INDIRECT("'3CtP SO ALT'!Z16S"&amp;((ROW()-2)*3)+1,FALSE))</f>
        <v>46</v>
      </c>
      <c r="N4" s="46">
        <f ca="1">MAX(INDIRECT("'3CtP SO ALT'!Z7S"&amp;((ROW()-2)*3)+2,FALSE):INDIRECT("'3CtP SO ALT'!Z16S"&amp;((ROW()-2)*3)+2,FALSE))</f>
        <v>46</v>
      </c>
      <c r="O4" s="46">
        <f ca="1">MAX(INDIRECT("'4CtP RR'!Z5S"&amp;ROW(),FALSE):INDIRECT("'4CtP RR'!Z15S"&amp;ROW(),FALSE))</f>
        <v>46</v>
      </c>
      <c r="P4" s="46">
        <f ca="1">MAX(INDIRECT("'4bCtP RR ALT'!Z5S"&amp;ROW(),FALSE):INDIRECT("'4bCtP RR ALT'!Z15S"&amp;ROW(),FALSE))</f>
        <v>46</v>
      </c>
      <c r="Q4" s="46">
        <f ca="1">MAX(INDIRECT("'5CtP RR SO'!Z7S"&amp;(ROW()-2)*3,FALSE):INDIRECT("'5CtP RR SO'!Z16S"&amp;(ROW()-2)*3,FALSE))</f>
        <v>46</v>
      </c>
      <c r="R4" s="46">
        <f ca="1">MAX(INDIRECT("'5CtP RR SO'!Z7S"&amp;((ROW()-2)*3)+1,FALSE):INDIRECT("'5CtP RR SO'!Z16S"&amp;((ROW()-2)*3)+1,FALSE))</f>
        <v>46</v>
      </c>
      <c r="S4" s="46">
        <f ca="1">MAX(INDIRECT("'5CtP RR SO'!Z7S"&amp;((ROW()-2)*3)+2,FALSE):INDIRECT("'5CtP RR SO'!Z16S"&amp;((ROW()-2)*3)+2,FALSE))</f>
        <v>46</v>
      </c>
      <c r="T4" s="46">
        <f ca="1">MAX(INDIRECT("'6CtP RR SO ALT'!Z7S"&amp;(ROW()-2)*3,FALSE):INDIRECT("'6CtP RR SO ALT'!Z16S"&amp;(ROW()-2)*3,FALSE))</f>
        <v>44</v>
      </c>
      <c r="U4" s="46">
        <f ca="1">MAX(INDIRECT("'6CtP RR SO ALT'!Z7S"&amp;((ROW()-2)*3)+1,FALSE):INDIRECT("'6CtP RR SO ALT'!Z16S"&amp;((ROW()-2)*3)+1,FALSE))</f>
        <v>46</v>
      </c>
      <c r="V4" s="46">
        <f ca="1">MAX(INDIRECT("'6CtP RR SO ALT'!Z7S"&amp;((ROW()-2)*3)+2,FALSE):INDIRECT("'6CtP RR SO ALT'!Z16S"&amp;((ROW()-2)*3)+2,FALSE))</f>
        <v>46</v>
      </c>
    </row>
    <row r="5" spans="1:22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2.1836734693877551</v>
      </c>
      <c r="F5" s="46">
        <f t="shared" ca="1" si="1"/>
        <v>61</v>
      </c>
      <c r="G5" s="46">
        <f t="shared" ca="1" si="2"/>
        <v>44</v>
      </c>
      <c r="H5" s="46">
        <f ca="1">MAX(INDIRECT("'1CtP'!Z5S"&amp;ROW(),FALSE):INDIRECT("'1CtP'!Z15S"&amp;ROW(),FALSE))</f>
        <v>51</v>
      </c>
      <c r="I5" s="46">
        <f ca="1">MAX(INDIRECT("'2CtP SO'!Z6S"&amp;(ROW()-2)*3,FALSE):INDIRECT("'2CtP SO'!Z16S"&amp;(ROW()-2)*3,FALSE))</f>
        <v>51</v>
      </c>
      <c r="J5" s="46">
        <f ca="1">MAX(INDIRECT("'2CtP SO'!Z6S"&amp;((ROW()-2)*3)+1,FALSE):INDIRECT("'2CtP SO'!Z16S"&amp;((ROW()-2)*3)+1,FALSE))</f>
        <v>51</v>
      </c>
      <c r="K5" s="46">
        <f ca="1">MAX(INDIRECT("'2CtP SO'!Z6S"&amp;((ROW()-2)*3)+2,FALSE):INDIRECT("'2CtP SO'!Z16S"&amp;((ROW()-2)*3)+2,FALSE))</f>
        <v>51</v>
      </c>
      <c r="L5" s="46">
        <f ca="1">MAX(INDIRECT("'3CtP SO ALT'!Z7S"&amp;(ROW()-2)*3,FALSE):INDIRECT("'3CtP SO ALT'!Z16S"&amp;(ROW()-2)*3,FALSE))</f>
        <v>52</v>
      </c>
      <c r="M5" s="46">
        <f ca="1">MAX(INDIRECT("'3CtP SO ALT'!Z7S"&amp;((ROW()-2)*3)+1,FALSE):INDIRECT("'3CtP SO ALT'!Z16S"&amp;((ROW()-2)*3)+1,FALSE))</f>
        <v>52</v>
      </c>
      <c r="N5" s="46">
        <f ca="1">MAX(INDIRECT("'3CtP SO ALT'!Z7S"&amp;((ROW()-2)*3)+2,FALSE):INDIRECT("'3CtP SO ALT'!Z16S"&amp;((ROW()-2)*3)+2,FALSE))</f>
        <v>51</v>
      </c>
      <c r="O5" s="46">
        <f ca="1">MAX(INDIRECT("'4CtP RR'!Z5S"&amp;ROW(),FALSE):INDIRECT("'4CtP RR'!Z15S"&amp;ROW(),FALSE))</f>
        <v>51</v>
      </c>
      <c r="P5" s="46">
        <f ca="1">MAX(INDIRECT("'4bCtP RR ALT'!Z5S"&amp;ROW(),FALSE):INDIRECT("'4bCtP RR ALT'!Z15S"&amp;ROW(),FALSE))</f>
        <v>51</v>
      </c>
      <c r="Q5" s="46">
        <f ca="1">MAX(INDIRECT("'5CtP RR SO'!Z7S"&amp;(ROW()-2)*3,FALSE):INDIRECT("'5CtP RR SO'!Z16S"&amp;(ROW()-2)*3,FALSE))</f>
        <v>51</v>
      </c>
      <c r="R5" s="46">
        <f ca="1">MAX(INDIRECT("'5CtP RR SO'!Z7S"&amp;((ROW()-2)*3)+1,FALSE):INDIRECT("'5CtP RR SO'!Z16S"&amp;((ROW()-2)*3)+1,FALSE))</f>
        <v>51</v>
      </c>
      <c r="S5" s="46">
        <f ca="1">MAX(INDIRECT("'5CtP RR SO'!Z7S"&amp;((ROW()-2)*3)+2,FALSE):INDIRECT("'5CtP RR SO'!Z16S"&amp;((ROW()-2)*3)+2,FALSE))</f>
        <v>51</v>
      </c>
      <c r="T5" s="46">
        <f ca="1">MAX(INDIRECT("'6CtP RR SO ALT'!Z7S"&amp;(ROW()-2)*3,FALSE):INDIRECT("'6CtP RR SO ALT'!Z16S"&amp;(ROW()-2)*3,FALSE))</f>
        <v>52</v>
      </c>
      <c r="U5" s="46">
        <f ca="1">MAX(INDIRECT("'6CtP RR SO ALT'!Z7S"&amp;((ROW()-2)*3)+1,FALSE):INDIRECT("'6CtP RR SO ALT'!Z16S"&amp;((ROW()-2)*3)+1,FALSE))</f>
        <v>52</v>
      </c>
      <c r="V5" s="46">
        <f ca="1">MAX(INDIRECT("'6CtP RR SO ALT'!Z7S"&amp;((ROW()-2)*3)+2,FALSE):INDIRECT("'6CtP RR SO ALT'!Z16S"&amp;((ROW()-2)*3)+2,FALSE))</f>
        <v>51</v>
      </c>
    </row>
    <row r="6" spans="1:22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2.564516129032258</v>
      </c>
      <c r="F6" s="46">
        <f t="shared" ca="1" si="1"/>
        <v>97</v>
      </c>
      <c r="G6" s="46">
        <f t="shared" ca="1" si="2"/>
        <v>70</v>
      </c>
      <c r="H6" s="46">
        <f ca="1">MAX(INDIRECT("'1CtP'!Z5S"&amp;ROW(),FALSE):INDIRECT("'1CtP'!Z15S"&amp;ROW(),FALSE))</f>
        <v>86</v>
      </c>
      <c r="I6" s="46">
        <f ca="1">MAX(INDIRECT("'2CtP SO'!Z6S"&amp;(ROW()-2)*3,FALSE):INDIRECT("'2CtP SO'!Z16S"&amp;(ROW()-2)*3,FALSE))</f>
        <v>85</v>
      </c>
      <c r="J6" s="46">
        <f ca="1">MAX(INDIRECT("'2CtP SO'!Z6S"&amp;((ROW()-2)*3)+1,FALSE):INDIRECT("'2CtP SO'!Z16S"&amp;((ROW()-2)*3)+1,FALSE))</f>
        <v>88</v>
      </c>
      <c r="K6" s="46">
        <f ca="1">MAX(INDIRECT("'2CtP SO'!Z6S"&amp;((ROW()-2)*3)+2,FALSE):INDIRECT("'2CtP SO'!Z16S"&amp;((ROW()-2)*3)+2,FALSE))</f>
        <v>89</v>
      </c>
      <c r="L6" s="46">
        <f ca="1">MAX(INDIRECT("'3CtP SO ALT'!Z7S"&amp;(ROW()-2)*3,FALSE):INDIRECT("'3CtP SO ALT'!Z16S"&amp;(ROW()-2)*3,FALSE))</f>
        <v>85</v>
      </c>
      <c r="M6" s="46">
        <f ca="1">MAX(INDIRECT("'3CtP SO ALT'!Z7S"&amp;((ROW()-2)*3)+1,FALSE):INDIRECT("'3CtP SO ALT'!Z16S"&amp;((ROW()-2)*3)+1,FALSE))</f>
        <v>85</v>
      </c>
      <c r="N6" s="46">
        <f ca="1">MAX(INDIRECT("'3CtP SO ALT'!Z7S"&amp;((ROW()-2)*3)+2,FALSE):INDIRECT("'3CtP SO ALT'!Z16S"&amp;((ROW()-2)*3)+2,FALSE))</f>
        <v>89</v>
      </c>
      <c r="O6" s="46">
        <f ca="1">MAX(INDIRECT("'4CtP RR'!Z5S"&amp;ROW(),FALSE):INDIRECT("'4CtP RR'!Z15S"&amp;ROW(),FALSE))</f>
        <v>86</v>
      </c>
      <c r="P6" s="46">
        <f ca="1">MAX(INDIRECT("'4bCtP RR ALT'!Z5S"&amp;ROW(),FALSE):INDIRECT("'4bCtP RR ALT'!Z15S"&amp;ROW(),FALSE))</f>
        <v>86</v>
      </c>
      <c r="Q6" s="46">
        <f ca="1">MAX(INDIRECT("'5CtP RR SO'!Z7S"&amp;(ROW()-2)*3,FALSE):INDIRECT("'5CtP RR SO'!Z16S"&amp;(ROW()-2)*3,FALSE))</f>
        <v>85</v>
      </c>
      <c r="R6" s="46">
        <f ca="1">MAX(INDIRECT("'5CtP RR SO'!Z7S"&amp;((ROW()-2)*3)+1,FALSE):INDIRECT("'5CtP RR SO'!Z16S"&amp;((ROW()-2)*3)+1,FALSE))</f>
        <v>88</v>
      </c>
      <c r="S6" s="46">
        <f ca="1">MAX(INDIRECT("'5CtP RR SO'!Z7S"&amp;((ROW()-2)*3)+2,FALSE):INDIRECT("'5CtP RR SO'!Z16S"&amp;((ROW()-2)*3)+2,FALSE))</f>
        <v>89</v>
      </c>
      <c r="T6" s="46">
        <f ca="1">MAX(INDIRECT("'6CtP RR SO ALT'!Z7S"&amp;(ROW()-2)*3,FALSE):INDIRECT("'6CtP RR SO ALT'!Z16S"&amp;(ROW()-2)*3,FALSE))</f>
        <v>85</v>
      </c>
      <c r="U6" s="46">
        <f ca="1">MAX(INDIRECT("'6CtP RR SO ALT'!Z7S"&amp;((ROW()-2)*3)+1,FALSE):INDIRECT("'6CtP RR SO ALT'!Z16S"&amp;((ROW()-2)*3)+1,FALSE))</f>
        <v>85</v>
      </c>
      <c r="V6" s="46">
        <f ca="1">MAX(INDIRECT("'6CtP RR SO ALT'!Z7S"&amp;((ROW()-2)*3)+2,FALSE):INDIRECT("'6CtP RR SO ALT'!Z16S"&amp;((ROW()-2)*3)+2,FALSE))</f>
        <v>89</v>
      </c>
    </row>
    <row r="7" spans="1:22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1.441860465116279</v>
      </c>
      <c r="F7" s="46">
        <f t="shared" ca="1" si="1"/>
        <v>65</v>
      </c>
      <c r="G7" s="46">
        <f t="shared" ca="1" si="2"/>
        <v>48</v>
      </c>
      <c r="H7" s="46">
        <f ca="1">MAX(INDIRECT("'1CtP'!Z5S"&amp;ROW(),FALSE):INDIRECT("'1CtP'!Z15S"&amp;ROW(),FALSE))</f>
        <v>65</v>
      </c>
      <c r="I7" s="46">
        <f ca="1">MAX(INDIRECT("'2CtP SO'!Z6S"&amp;(ROW()-2)*3,FALSE):INDIRECT("'2CtP SO'!Z16S"&amp;(ROW()-2)*3,FALSE))</f>
        <v>65</v>
      </c>
      <c r="J7" s="46">
        <f ca="1">MAX(INDIRECT("'2CtP SO'!Z6S"&amp;((ROW()-2)*3)+1,FALSE):INDIRECT("'2CtP SO'!Z16S"&amp;((ROW()-2)*3)+1,FALSE))</f>
        <v>65</v>
      </c>
      <c r="K7" s="46">
        <f ca="1">MAX(INDIRECT("'2CtP SO'!Z6S"&amp;((ROW()-2)*3)+2,FALSE):INDIRECT("'2CtP SO'!Z16S"&amp;((ROW()-2)*3)+2,FALSE))</f>
        <v>65</v>
      </c>
      <c r="L7" s="46">
        <f ca="1">MAX(INDIRECT("'3CtP SO ALT'!Z7S"&amp;(ROW()-2)*3,FALSE):INDIRECT("'3CtP SO ALT'!Z16S"&amp;(ROW()-2)*3,FALSE))</f>
        <v>65</v>
      </c>
      <c r="M7" s="46">
        <f ca="1">MAX(INDIRECT("'3CtP SO ALT'!Z7S"&amp;((ROW()-2)*3)+1,FALSE):INDIRECT("'3CtP SO ALT'!Z16S"&amp;((ROW()-2)*3)+1,FALSE))</f>
        <v>65</v>
      </c>
      <c r="N7" s="46">
        <f ca="1">MAX(INDIRECT("'3CtP SO ALT'!Z7S"&amp;((ROW()-2)*3)+2,FALSE):INDIRECT("'3CtP SO ALT'!Z16S"&amp;((ROW()-2)*3)+2,FALSE))</f>
        <v>65</v>
      </c>
      <c r="O7" s="46">
        <f ca="1">MAX(INDIRECT("'4CtP RR'!Z5S"&amp;ROW(),FALSE):INDIRECT("'4CtP RR'!Z15S"&amp;ROW(),FALSE))</f>
        <v>65</v>
      </c>
      <c r="P7" s="46">
        <f ca="1">MAX(INDIRECT("'4bCtP RR ALT'!Z5S"&amp;ROW(),FALSE):INDIRECT("'4bCtP RR ALT'!Z15S"&amp;ROW(),FALSE))</f>
        <v>65</v>
      </c>
      <c r="Q7" s="46">
        <f ca="1">MAX(INDIRECT("'5CtP RR SO'!Z7S"&amp;(ROW()-2)*3,FALSE):INDIRECT("'5CtP RR SO'!Z16S"&amp;(ROW()-2)*3,FALSE))</f>
        <v>65</v>
      </c>
      <c r="R7" s="46">
        <f ca="1">MAX(INDIRECT("'5CtP RR SO'!Z7S"&amp;((ROW()-2)*3)+1,FALSE):INDIRECT("'5CtP RR SO'!Z16S"&amp;((ROW()-2)*3)+1,FALSE))</f>
        <v>65</v>
      </c>
      <c r="S7" s="46">
        <f ca="1">MAX(INDIRECT("'5CtP RR SO'!Z7S"&amp;((ROW()-2)*3)+2,FALSE):INDIRECT("'5CtP RR SO'!Z16S"&amp;((ROW()-2)*3)+2,FALSE))</f>
        <v>65</v>
      </c>
      <c r="T7" s="46">
        <f ca="1">MAX(INDIRECT("'6CtP RR SO ALT'!Z7S"&amp;(ROW()-2)*3,FALSE):INDIRECT("'6CtP RR SO ALT'!Z16S"&amp;(ROW()-2)*3,FALSE))</f>
        <v>65</v>
      </c>
      <c r="U7" s="46">
        <f ca="1">MAX(INDIRECT("'6CtP RR SO ALT'!Z7S"&amp;((ROW()-2)*3)+1,FALSE):INDIRECT("'6CtP RR SO ALT'!Z16S"&amp;((ROW()-2)*3)+1,FALSE))</f>
        <v>65</v>
      </c>
      <c r="V7" s="46">
        <f ca="1">MAX(INDIRECT("'6CtP RR SO ALT'!Z7S"&amp;((ROW()-2)*3)+2,FALSE):INDIRECT("'6CtP RR SO ALT'!Z16S"&amp;((ROW()-2)*3)+2,FALSE))</f>
        <v>65</v>
      </c>
    </row>
    <row r="8" spans="1:22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3.7946428571428572</v>
      </c>
      <c r="F8" s="46">
        <f t="shared" ca="1" si="1"/>
        <v>346</v>
      </c>
      <c r="G8" s="46">
        <f t="shared" ca="1" si="2"/>
        <v>203</v>
      </c>
      <c r="H8" s="46">
        <f ca="1">MAX(INDIRECT("'1CtP'!Z5S"&amp;ROW(),FALSE):INDIRECT("'1CtP'!Z15S"&amp;ROW(),FALSE))</f>
        <v>283</v>
      </c>
      <c r="I8" s="46">
        <f ca="1">MAX(INDIRECT("'2CtP SO'!Z6S"&amp;(ROW()-2)*3,FALSE):INDIRECT("'2CtP SO'!Z16S"&amp;(ROW()-2)*3,FALSE))</f>
        <v>290</v>
      </c>
      <c r="J8" s="46">
        <f ca="1">MAX(INDIRECT("'2CtP SO'!Z6S"&amp;((ROW()-2)*3)+1,FALSE):INDIRECT("'2CtP SO'!Z16S"&amp;((ROW()-2)*3)+1,FALSE))</f>
        <v>290</v>
      </c>
      <c r="K8" s="46">
        <f ca="1">MAX(INDIRECT("'2CtP SO'!Z6S"&amp;((ROW()-2)*3)+2,FALSE):INDIRECT("'2CtP SO'!Z16S"&amp;((ROW()-2)*3)+2,FALSE))</f>
        <v>293</v>
      </c>
      <c r="L8" s="46">
        <f ca="1">MAX(INDIRECT("'3CtP SO ALT'!Z7S"&amp;(ROW()-2)*3,FALSE):INDIRECT("'3CtP SO ALT'!Z16S"&amp;(ROW()-2)*3,FALSE))</f>
        <v>294</v>
      </c>
      <c r="M8" s="46">
        <f ca="1">MAX(INDIRECT("'3CtP SO ALT'!Z7S"&amp;((ROW()-2)*3)+1,FALSE):INDIRECT("'3CtP SO ALT'!Z16S"&amp;((ROW()-2)*3)+1,FALSE))</f>
        <v>289</v>
      </c>
      <c r="N8" s="46">
        <f ca="1">MAX(INDIRECT("'3CtP SO ALT'!Z7S"&amp;((ROW()-2)*3)+2,FALSE):INDIRECT("'3CtP SO ALT'!Z16S"&amp;((ROW()-2)*3)+2,FALSE))</f>
        <v>292</v>
      </c>
      <c r="O8" s="46">
        <f ca="1">MAX(INDIRECT("'4CtP RR'!Z5S"&amp;ROW(),FALSE):INDIRECT("'4CtP RR'!Z15S"&amp;ROW(),FALSE))</f>
        <v>284</v>
      </c>
      <c r="P8" s="46">
        <f ca="1">MAX(INDIRECT("'4bCtP RR ALT'!Z5S"&amp;ROW(),FALSE):INDIRECT("'4bCtP RR ALT'!Z15S"&amp;ROW(),FALSE))</f>
        <v>284</v>
      </c>
      <c r="Q8" s="46">
        <f ca="1">MAX(INDIRECT("'5CtP RR SO'!Z7S"&amp;(ROW()-2)*3,FALSE):INDIRECT("'5CtP RR SO'!Z16S"&amp;(ROW()-2)*3,FALSE))</f>
        <v>290</v>
      </c>
      <c r="R8" s="46">
        <f ca="1">MAX(INDIRECT("'5CtP RR SO'!Z7S"&amp;((ROW()-2)*3)+1,FALSE):INDIRECT("'5CtP RR SO'!Z16S"&amp;((ROW()-2)*3)+1,FALSE))</f>
        <v>290</v>
      </c>
      <c r="S8" s="46">
        <f ca="1">MAX(INDIRECT("'5CtP RR SO'!Z7S"&amp;((ROW()-2)*3)+2,FALSE):INDIRECT("'5CtP RR SO'!Z16S"&amp;((ROW()-2)*3)+2,FALSE))</f>
        <v>293</v>
      </c>
      <c r="T8" s="46">
        <f ca="1">MAX(INDIRECT("'6CtP RR SO ALT'!Z7S"&amp;(ROW()-2)*3,FALSE):INDIRECT("'6CtP RR SO ALT'!Z16S"&amp;(ROW()-2)*3,FALSE))</f>
        <v>294</v>
      </c>
      <c r="U8" s="46">
        <f ca="1">MAX(INDIRECT("'6CtP RR SO ALT'!Z7S"&amp;((ROW()-2)*3)+1,FALSE):INDIRECT("'6CtP RR SO ALT'!Z16S"&amp;((ROW()-2)*3)+1,FALSE))</f>
        <v>289</v>
      </c>
      <c r="V8" s="46">
        <f ca="1">MAX(INDIRECT("'6CtP RR SO ALT'!Z7S"&amp;((ROW()-2)*3)+2,FALSE):INDIRECT("'6CtP RR SO ALT'!Z16S"&amp;((ROW()-2)*3)+2,FALSE))</f>
        <v>292</v>
      </c>
    </row>
    <row r="9" spans="1:22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13.848484848484848</v>
      </c>
      <c r="F9" s="46">
        <f t="shared" ca="1" si="1"/>
        <v>1611</v>
      </c>
      <c r="G9" s="46">
        <f t="shared" ca="1" si="2"/>
        <v>1178</v>
      </c>
      <c r="H9" s="46">
        <f ca="1">MAX(INDIRECT("'1CtP'!Z5S"&amp;ROW(),FALSE):INDIRECT("'1CtP'!Z15S"&amp;ROW(),FALSE))</f>
        <v>1374</v>
      </c>
      <c r="I9" s="46">
        <f ca="1">MAX(INDIRECT("'2CtP SO'!Z6S"&amp;(ROW()-2)*3,FALSE):INDIRECT("'2CtP SO'!Z16S"&amp;(ROW()-2)*3,FALSE))</f>
        <v>1373</v>
      </c>
      <c r="J9" s="46">
        <f ca="1">MAX(INDIRECT("'2CtP SO'!Z6S"&amp;((ROW()-2)*3)+1,FALSE):INDIRECT("'2CtP SO'!Z16S"&amp;((ROW()-2)*3)+1,FALSE))</f>
        <v>1372</v>
      </c>
      <c r="K9" s="46">
        <f ca="1">MAX(INDIRECT("'2CtP SO'!Z6S"&amp;((ROW()-2)*3)+2,FALSE):INDIRECT("'2CtP SO'!Z16S"&amp;((ROW()-2)*3)+2,FALSE))</f>
        <v>1395</v>
      </c>
      <c r="L9" s="46">
        <f ca="1">MAX(INDIRECT("'3CtP SO ALT'!Z7S"&amp;(ROW()-2)*3,FALSE):INDIRECT("'3CtP SO ALT'!Z16S"&amp;(ROW()-2)*3,FALSE))</f>
        <v>1385</v>
      </c>
      <c r="M9" s="46">
        <f ca="1">MAX(INDIRECT("'3CtP SO ALT'!Z7S"&amp;((ROW()-2)*3)+1,FALSE):INDIRECT("'3CtP SO ALT'!Z16S"&amp;((ROW()-2)*3)+1,FALSE))</f>
        <v>1371</v>
      </c>
      <c r="N9" s="46">
        <f ca="1">MAX(INDIRECT("'3CtP SO ALT'!Z7S"&amp;((ROW()-2)*3)+2,FALSE):INDIRECT("'3CtP SO ALT'!Z16S"&amp;((ROW()-2)*3)+2,FALSE))</f>
        <v>1400</v>
      </c>
      <c r="O9" s="46">
        <f ca="1">MAX(INDIRECT("'4CtP RR'!Z5S"&amp;ROW(),FALSE):INDIRECT("'4CtP RR'!Z15S"&amp;ROW(),FALSE))</f>
        <v>1374</v>
      </c>
      <c r="P9" s="46">
        <f ca="1">MAX(INDIRECT("'4bCtP RR ALT'!Z5S"&amp;ROW(),FALSE):INDIRECT("'4bCtP RR ALT'!Z15S"&amp;ROW(),FALSE))</f>
        <v>1374</v>
      </c>
      <c r="Q9" s="46">
        <f ca="1">MAX(INDIRECT("'5CtP RR SO'!Z7S"&amp;(ROW()-2)*3,FALSE):INDIRECT("'5CtP RR SO'!Z16S"&amp;(ROW()-2)*3,FALSE))</f>
        <v>1373</v>
      </c>
      <c r="R9" s="46">
        <f ca="1">MAX(INDIRECT("'5CtP RR SO'!Z7S"&amp;((ROW()-2)*3)+1,FALSE):INDIRECT("'5CtP RR SO'!Z16S"&amp;((ROW()-2)*3)+1,FALSE))</f>
        <v>1372</v>
      </c>
      <c r="S9" s="46">
        <f ca="1">MAX(INDIRECT("'5CtP RR SO'!Z7S"&amp;((ROW()-2)*3)+2,FALSE):INDIRECT("'5CtP RR SO'!Z16S"&amp;((ROW()-2)*3)+2,FALSE))</f>
        <v>1395</v>
      </c>
      <c r="T9" s="46">
        <f ca="1">MAX(INDIRECT("'6CtP RR SO ALT'!Z7S"&amp;(ROW()-2)*3,FALSE):INDIRECT("'6CtP RR SO ALT'!Z16S"&amp;(ROW()-2)*3,FALSE))</f>
        <v>1385</v>
      </c>
      <c r="U9" s="46">
        <f ca="1">MAX(INDIRECT("'6CtP RR SO ALT'!Z7S"&amp;((ROW()-2)*3)+1,FALSE):INDIRECT("'6CtP RR SO ALT'!Z16S"&amp;((ROW()-2)*3)+1,FALSE))</f>
        <v>1371</v>
      </c>
      <c r="V9" s="46">
        <f ca="1">MAX(INDIRECT("'6CtP RR SO ALT'!Z7S"&amp;((ROW()-2)*3)+2,FALSE):INDIRECT("'6CtP RR SO ALT'!Z16S"&amp;((ROW()-2)*3)+2,FALSE))</f>
        <v>1400</v>
      </c>
    </row>
    <row r="10" spans="1:22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6.403614457831325</v>
      </c>
      <c r="F10" s="46">
        <f t="shared" ca="1" si="1"/>
        <v>1375</v>
      </c>
      <c r="G10" s="46">
        <f t="shared" ca="1" si="2"/>
        <v>964</v>
      </c>
      <c r="H10" s="46">
        <f ca="1">MAX(INDIRECT("'1CtP'!Z5S"&amp;ROW(),FALSE):INDIRECT("'1CtP'!Z15S"&amp;ROW(),FALSE))</f>
        <v>1230</v>
      </c>
      <c r="I10" s="46">
        <f ca="1">MAX(INDIRECT("'2CtP SO'!Z6S"&amp;(ROW()-2)*3,FALSE):INDIRECT("'2CtP SO'!Z16S"&amp;(ROW()-2)*3,FALSE))</f>
        <v>1208</v>
      </c>
      <c r="J10" s="46">
        <f ca="1">MAX(INDIRECT("'2CtP SO'!Z6S"&amp;((ROW()-2)*3)+1,FALSE):INDIRECT("'2CtP SO'!Z16S"&amp;((ROW()-2)*3)+1,FALSE))</f>
        <v>1206</v>
      </c>
      <c r="K10" s="46">
        <f ca="1">MAX(INDIRECT("'2CtP SO'!Z6S"&amp;((ROW()-2)*3)+2,FALSE):INDIRECT("'2CtP SO'!Z16S"&amp;((ROW()-2)*3)+2,FALSE))</f>
        <v>1237</v>
      </c>
      <c r="L10" s="46">
        <f ca="1">MAX(INDIRECT("'3CtP SO ALT'!Z7S"&amp;(ROW()-2)*3,FALSE):INDIRECT("'3CtP SO ALT'!Z16S"&amp;(ROW()-2)*3,FALSE))</f>
        <v>1206</v>
      </c>
      <c r="M10" s="46">
        <f ca="1">MAX(INDIRECT("'3CtP SO ALT'!Z7S"&amp;((ROW()-2)*3)+1,FALSE):INDIRECT("'3CtP SO ALT'!Z16S"&amp;((ROW()-2)*3)+1,FALSE))</f>
        <v>1205</v>
      </c>
      <c r="N10" s="46">
        <f ca="1">MAX(INDIRECT("'3CtP SO ALT'!Z7S"&amp;((ROW()-2)*3)+2,FALSE):INDIRECT("'3CtP SO ALT'!Z16S"&amp;((ROW()-2)*3)+2,FALSE))</f>
        <v>1242</v>
      </c>
      <c r="O10" s="46">
        <f ca="1">MAX(INDIRECT("'4CtP RR'!Z5S"&amp;ROW(),FALSE):INDIRECT("'4CtP RR'!Z15S"&amp;ROW(),FALSE))</f>
        <v>1230</v>
      </c>
      <c r="P10" s="46">
        <f ca="1">MAX(INDIRECT("'4bCtP RR ALT'!Z5S"&amp;ROW(),FALSE):INDIRECT("'4bCtP RR ALT'!Z15S"&amp;ROW(),FALSE))</f>
        <v>1230</v>
      </c>
      <c r="Q10" s="46">
        <f ca="1">MAX(INDIRECT("'5CtP RR SO'!Z7S"&amp;(ROW()-2)*3,FALSE):INDIRECT("'5CtP RR SO'!Z16S"&amp;(ROW()-2)*3,FALSE))</f>
        <v>1208</v>
      </c>
      <c r="R10" s="46">
        <f ca="1">MAX(INDIRECT("'5CtP RR SO'!Z7S"&amp;((ROW()-2)*3)+1,FALSE):INDIRECT("'5CtP RR SO'!Z16S"&amp;((ROW()-2)*3)+1,FALSE))</f>
        <v>1206</v>
      </c>
      <c r="S10" s="46">
        <f ca="1">MAX(INDIRECT("'5CtP RR SO'!Z7S"&amp;((ROW()-2)*3)+2,FALSE):INDIRECT("'5CtP RR SO'!Z16S"&amp;((ROW()-2)*3)+2,FALSE))</f>
        <v>1237</v>
      </c>
      <c r="T10" s="46">
        <f ca="1">MAX(INDIRECT("'6CtP RR SO ALT'!Z7S"&amp;(ROW()-2)*3,FALSE):INDIRECT("'6CtP RR SO ALT'!Z16S"&amp;(ROW()-2)*3,FALSE))</f>
        <v>1206</v>
      </c>
      <c r="U10" s="46">
        <f ca="1">MAX(INDIRECT("'6CtP RR SO ALT'!Z7S"&amp;((ROW()-2)*3)+1,FALSE):INDIRECT("'6CtP RR SO ALT'!Z16S"&amp;((ROW()-2)*3)+1,FALSE))</f>
        <v>1205</v>
      </c>
      <c r="V10" s="46">
        <f ca="1">MAX(INDIRECT("'6CtP RR SO ALT'!Z7S"&amp;((ROW()-2)*3)+2,FALSE):INDIRECT("'6CtP RR SO ALT'!Z16S"&amp;((ROW()-2)*3)+2,FALSE))</f>
        <v>1242</v>
      </c>
    </row>
    <row r="11" spans="1:22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2.4116094986807388</v>
      </c>
      <c r="F11" s="46">
        <f t="shared" ca="1" si="1"/>
        <v>418</v>
      </c>
      <c r="G11" s="46">
        <f t="shared" ca="1" si="2"/>
        <v>313</v>
      </c>
      <c r="H11" s="46">
        <f ca="1">MAX(INDIRECT("'1CtP'!Z5S"&amp;ROW(),FALSE):INDIRECT("'1CtP'!Z15S"&amp;ROW(),FALSE))</f>
        <v>385</v>
      </c>
      <c r="I11" s="46">
        <f ca="1">MAX(INDIRECT("'2CtP SO'!Z6S"&amp;(ROW()-2)*3,FALSE):INDIRECT("'2CtP SO'!Z16S"&amp;(ROW()-2)*3,FALSE))</f>
        <v>384</v>
      </c>
      <c r="J11" s="46">
        <f ca="1">MAX(INDIRECT("'2CtP SO'!Z6S"&amp;((ROW()-2)*3)+1,FALSE):INDIRECT("'2CtP SO'!Z16S"&amp;((ROW()-2)*3)+1,FALSE))</f>
        <v>385</v>
      </c>
      <c r="K11" s="46">
        <f ca="1">MAX(INDIRECT("'2CtP SO'!Z6S"&amp;((ROW()-2)*3)+2,FALSE):INDIRECT("'2CtP SO'!Z16S"&amp;((ROW()-2)*3)+2,FALSE))</f>
        <v>388</v>
      </c>
      <c r="L11" s="46">
        <f ca="1">MAX(INDIRECT("'3CtP SO ALT'!Z7S"&amp;(ROW()-2)*3,FALSE):INDIRECT("'3CtP SO ALT'!Z16S"&amp;(ROW()-2)*3,FALSE))</f>
        <v>389</v>
      </c>
      <c r="M11" s="46">
        <f ca="1">MAX(INDIRECT("'3CtP SO ALT'!Z7S"&amp;((ROW()-2)*3)+1,FALSE):INDIRECT("'3CtP SO ALT'!Z16S"&amp;((ROW()-2)*3)+1,FALSE))</f>
        <v>385</v>
      </c>
      <c r="N11" s="46">
        <f ca="1">MAX(INDIRECT("'3CtP SO ALT'!Z7S"&amp;((ROW()-2)*3)+2,FALSE):INDIRECT("'3CtP SO ALT'!Z16S"&amp;((ROW()-2)*3)+2,FALSE))</f>
        <v>389</v>
      </c>
      <c r="O11" s="46">
        <f ca="1">MAX(INDIRECT("'4CtP RR'!Z5S"&amp;ROW(),FALSE):INDIRECT("'4CtP RR'!Z15S"&amp;ROW(),FALSE))</f>
        <v>385</v>
      </c>
      <c r="P11" s="46">
        <f ca="1">MAX(INDIRECT("'4bCtP RR ALT'!Z5S"&amp;ROW(),FALSE):INDIRECT("'4bCtP RR ALT'!Z15S"&amp;ROW(),FALSE))</f>
        <v>385</v>
      </c>
      <c r="Q11" s="46">
        <f ca="1">MAX(INDIRECT("'5CtP RR SO'!Z7S"&amp;(ROW()-2)*3,FALSE):INDIRECT("'5CtP RR SO'!Z16S"&amp;(ROW()-2)*3,FALSE))</f>
        <v>384</v>
      </c>
      <c r="R11" s="46">
        <f ca="1">MAX(INDIRECT("'5CtP RR SO'!Z7S"&amp;((ROW()-2)*3)+1,FALSE):INDIRECT("'5CtP RR SO'!Z16S"&amp;((ROW()-2)*3)+1,FALSE))</f>
        <v>385</v>
      </c>
      <c r="S11" s="46">
        <f ca="1">MAX(INDIRECT("'5CtP RR SO'!Z7S"&amp;((ROW()-2)*3)+2,FALSE):INDIRECT("'5CtP RR SO'!Z16S"&amp;((ROW()-2)*3)+2,FALSE))</f>
        <v>388</v>
      </c>
      <c r="T11" s="46">
        <f ca="1">MAX(INDIRECT("'6CtP RR SO ALT'!Z7S"&amp;(ROW()-2)*3,FALSE):INDIRECT("'6CtP RR SO ALT'!Z16S"&amp;(ROW()-2)*3,FALSE))</f>
        <v>389</v>
      </c>
      <c r="U11" s="46">
        <f ca="1">MAX(INDIRECT("'6CtP RR SO ALT'!Z7S"&amp;((ROW()-2)*3)+1,FALSE):INDIRECT("'6CtP RR SO ALT'!Z16S"&amp;((ROW()-2)*3)+1,FALSE))</f>
        <v>385</v>
      </c>
      <c r="V11" s="46">
        <f ca="1">MAX(INDIRECT("'6CtP RR SO ALT'!Z7S"&amp;((ROW()-2)*3)+2,FALSE):INDIRECT("'6CtP RR SO ALT'!Z16S"&amp;((ROW()-2)*3)+2,FALSE))</f>
        <v>389</v>
      </c>
    </row>
    <row r="12" spans="1:22" s="38" customFormat="1" ht="18.75" customHeight="1">
      <c r="A12"/>
      <c r="B12" s="42" t="s">
        <v>22</v>
      </c>
      <c r="C12" s="53">
        <v>453</v>
      </c>
      <c r="D12" s="53">
        <v>2025</v>
      </c>
      <c r="E12" s="54">
        <f t="shared" si="0"/>
        <v>4.4701986754966887</v>
      </c>
      <c r="F12" s="46" t="str">
        <f t="shared" ca="1" si="1"/>
        <v>N/A</v>
      </c>
      <c r="G12" s="46">
        <f t="shared" ca="1" si="2"/>
        <v>945</v>
      </c>
      <c r="H12" s="46">
        <f ca="1">MAX(INDIRECT("'1CtP'!Z5S"&amp;ROW(),FALSE):INDIRECT("'1CtP'!Z15S"&amp;ROW(),FALSE))</f>
        <v>1358</v>
      </c>
      <c r="I12" s="46">
        <f ca="1">MAX(INDIRECT("'2CtP SO'!Z6S"&amp;(ROW()-2)*3,FALSE):INDIRECT("'2CtP SO'!Z16S"&amp;(ROW()-2)*3,FALSE))</f>
        <v>1382</v>
      </c>
      <c r="J12" s="46">
        <f ca="1">MAX(INDIRECT("'2CtP SO'!Z6S"&amp;((ROW()-2)*3)+1,FALSE):INDIRECT("'2CtP SO'!Z16S"&amp;((ROW()-2)*3)+1,FALSE))</f>
        <v>1377</v>
      </c>
      <c r="K12" s="46">
        <f ca="1">MAX(INDIRECT("'2CtP SO'!Z6S"&amp;((ROW()-2)*3)+2,FALSE):INDIRECT("'2CtP SO'!Z16S"&amp;((ROW()-2)*3)+2,FALSE))</f>
        <v>1399</v>
      </c>
      <c r="L12" s="46">
        <f ca="1">MAX(INDIRECT("'3CtP SO ALT'!Z7S"&amp;(ROW()-2)*3,FALSE):INDIRECT("'3CtP SO ALT'!Z16S"&amp;(ROW()-2)*3,FALSE))</f>
        <v>1381</v>
      </c>
      <c r="M12" s="46">
        <f ca="1">MAX(INDIRECT("'3CtP SO ALT'!Z7S"&amp;((ROW()-2)*3)+1,FALSE):INDIRECT("'3CtP SO ALT'!Z16S"&amp;((ROW()-2)*3)+1,FALSE))</f>
        <v>1378</v>
      </c>
      <c r="N12" s="46">
        <f ca="1">MAX(INDIRECT("'3CtP SO ALT'!Z7S"&amp;((ROW()-2)*3)+2,FALSE):INDIRECT("'3CtP SO ALT'!Z16S"&amp;((ROW()-2)*3)+2,FALSE))</f>
        <v>1413</v>
      </c>
      <c r="O12" s="46">
        <f ca="1">MAX(INDIRECT("'4CtP RR'!Z5S"&amp;ROW(),FALSE):INDIRECT("'4CtP RR'!Z15S"&amp;ROW(),FALSE))</f>
        <v>1369</v>
      </c>
      <c r="P12" s="46">
        <f ca="1">MAX(INDIRECT("'4bCtP RR ALT'!Z5S"&amp;ROW(),FALSE):INDIRECT("'4bCtP RR ALT'!Z15S"&amp;ROW(),FALSE))</f>
        <v>1369</v>
      </c>
      <c r="Q12" s="46">
        <f ca="1">MAX(INDIRECT("'5CtP RR SO'!Z7S"&amp;(ROW()-2)*3,FALSE):INDIRECT("'5CtP RR SO'!Z16S"&amp;(ROW()-2)*3,FALSE))</f>
        <v>1382</v>
      </c>
      <c r="R12" s="46">
        <f ca="1">MAX(INDIRECT("'5CtP RR SO'!Z7S"&amp;((ROW()-2)*3)+1,FALSE):INDIRECT("'5CtP RR SO'!Z16S"&amp;((ROW()-2)*3)+1,FALSE))</f>
        <v>1377</v>
      </c>
      <c r="S12" s="46">
        <f ca="1">MAX(INDIRECT("'5CtP RR SO'!Z7S"&amp;((ROW()-2)*3)+2,FALSE):INDIRECT("'5CtP RR SO'!Z16S"&amp;((ROW()-2)*3)+2,FALSE))</f>
        <v>1399</v>
      </c>
      <c r="T12" s="46">
        <f ca="1">MAX(INDIRECT("'6CtP RR SO ALT'!Z7S"&amp;(ROW()-2)*3,FALSE):INDIRECT("'6CtP RR SO ALT'!Z16S"&amp;(ROW()-2)*3,FALSE))</f>
        <v>1381</v>
      </c>
      <c r="U12" s="46">
        <f ca="1">MAX(INDIRECT("'6CtP RR SO ALT'!Z7S"&amp;((ROW()-2)*3)+1,FALSE):INDIRECT("'6CtP RR SO ALT'!Z16S"&amp;((ROW()-2)*3)+1,FALSE))</f>
        <v>1378</v>
      </c>
      <c r="V12" s="46">
        <f ca="1">MAX(INDIRECT("'6CtP RR SO ALT'!Z7S"&amp;((ROW()-2)*3)+2,FALSE):INDIRECT("'6CtP RR SO ALT'!Z16S"&amp;((ROW()-2)*3)+2,FALSE))</f>
        <v>1413</v>
      </c>
    </row>
    <row r="13" spans="1:22" s="38" customFormat="1" ht="1.5" customHeight="1">
      <c r="A13"/>
      <c r="B13" s="42"/>
      <c r="C13" s="42"/>
      <c r="D13" s="42"/>
      <c r="E13" s="42"/>
      <c r="F13" s="42"/>
      <c r="G13" s="4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s="38" customFormat="1" ht="18.75" customHeight="1">
      <c r="A14"/>
      <c r="B14" s="42"/>
      <c r="C14" s="42"/>
      <c r="D14" s="42"/>
      <c r="E14" s="42"/>
      <c r="F14" s="42"/>
      <c r="G14" s="42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s="38" customFormat="1" ht="0.75" customHeight="1">
      <c r="A15"/>
      <c r="B15" s="42"/>
      <c r="C15" s="42"/>
      <c r="D15" s="42"/>
      <c r="E15" s="42"/>
      <c r="F15" s="42"/>
      <c r="G15" s="42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s="38" customFormat="1" ht="18.75" customHeight="1">
      <c r="A16"/>
      <c r="B16" s="42" t="s">
        <v>23</v>
      </c>
      <c r="C16" s="53">
        <v>516</v>
      </c>
      <c r="D16" s="53">
        <v>1188</v>
      </c>
      <c r="E16" s="54">
        <f t="shared" ref="E16:E25" si="3">D16/C16</f>
        <v>2.3023255813953489</v>
      </c>
      <c r="F16" s="46">
        <f ca="1">INDIRECT("'1CtP'!Z3S"&amp;ROW()-2,FALSE)</f>
        <v>493</v>
      </c>
      <c r="G16" s="46">
        <f ca="1">INDIRECT("'1CtP'!Z4S"&amp;ROW()-2,FALSE)</f>
        <v>377</v>
      </c>
      <c r="H16" s="46">
        <f ca="1">MAX(INDIRECT("'1CtP'!Z5S"&amp;ROW()-2,FALSE):INDIRECT("'1CtP'!Z15S"&amp;ROW()-2,FALSE))</f>
        <v>470</v>
      </c>
      <c r="I16" s="46">
        <f ca="1">MAX(INDIRECT("'2CtP SO'!Z23S"&amp;(ROW()-15)*3,FALSE):INDIRECT("'2CtP SO'!Z33S"&amp;(ROW()-15)*3,FALSE))</f>
        <v>471</v>
      </c>
      <c r="J16" s="46">
        <f ca="1">MAX(INDIRECT("'2CtP SO'!Z23S"&amp;((ROW()-15)*3)+1,FALSE):INDIRECT("'2CtP SO'!Z33S"&amp;((ROW()-15)*3)+1,FALSE))</f>
        <v>471</v>
      </c>
      <c r="K16" s="46">
        <f ca="1">MAX(INDIRECT("'2CtP SO'!Z23S"&amp;((ROW()-15)*3)+2,FALSE):INDIRECT("'2CtP SO'!Z33S"&amp;((ROW()-15)*3)+2,FALSE))</f>
        <v>473</v>
      </c>
      <c r="L16" s="46">
        <f ca="1">MAX(INDIRECT("'3CtP SO ALT'!Z24S"&amp;(ROW()-15)*3,FALSE):INDIRECT("'3CtP SO ALT'!Z33S"&amp;(ROW()-15)*3,FALSE))</f>
        <v>472</v>
      </c>
      <c r="M16" s="46">
        <f ca="1">MAX(INDIRECT("'3CtP SO ALT'!Z24S"&amp;((ROW()-15)*3)+1,FALSE):INDIRECT("'3CtP SO ALT'!Z33S"&amp;((ROW()-15)*3)+1,FALSE))</f>
        <v>473</v>
      </c>
      <c r="N16" s="46">
        <f ca="1">MAX(INDIRECT("'3CtP SO ALT'!Z24S"&amp;((ROW()-15)*3)+2,FALSE):INDIRECT("'3CtP SO ALT'!Z33S"&amp;((ROW()-15)*3)+2,FALSE))</f>
        <v>475</v>
      </c>
      <c r="O16" s="46">
        <f ca="1">MAX(INDIRECT("'4CtP RR'!Z5S"&amp;ROW()-2,FALSE):INDIRECT("'4CtP RR'!Z15S"&amp;ROW()-2,FALSE))</f>
        <v>476</v>
      </c>
      <c r="P16" s="46">
        <f ca="1">MAX(INDIRECT("'4bCtP RR ALT'!Z5S"&amp;ROW()-2,FALSE):INDIRECT("'4bCtP RR ALT'!Z15S"&amp;ROW()-2,FALSE))</f>
        <v>476</v>
      </c>
      <c r="Q16" s="46">
        <f ca="1">MAX(INDIRECT("'5CtP RR SO (2)'!Z7S"&amp;(ROW()-15)*3,FALSE):INDIRECT("'5CtP RR SO (2)'!Z16S"&amp;(ROW()-15)*3,FALSE))</f>
        <v>471</v>
      </c>
      <c r="R16" s="46">
        <f ca="1">MAX(INDIRECT("'5CtP RR SO (2)'!Z7S"&amp;((ROW()-15)*3)+1,FALSE):INDIRECT("'5CtP RR SO (2)'!Z16S"&amp;((ROW()-15)*3)+1,FALSE))</f>
        <v>471</v>
      </c>
      <c r="S16" s="46">
        <f ca="1">MAX(INDIRECT("'5CtP RR SO (2)'!Z7S"&amp;((ROW()-15)*3)+2,FALSE):INDIRECT("'5CtP RR SO (2)'!Z16S"&amp;((ROW()-15)*3)+2,FALSE))</f>
        <v>473</v>
      </c>
      <c r="T16" s="46">
        <f ca="1">MAX(INDIRECT("'6CtP RR SO ALT (2)'!Z7S"&amp;(ROW()-15)*3,FALSE):INDIRECT("'6CtP RR SO ALT (2)'!Z16S"&amp;(ROW()-15)*3,FALSE))</f>
        <v>473</v>
      </c>
      <c r="U16" s="46">
        <f ca="1">MAX(INDIRECT("'6CtP RR SO ALT (2)'!Z7S"&amp;((ROW()-15)*3)+1,FALSE):INDIRECT("'6CtP RR SO ALT (2)'!Z16S"&amp;((ROW()-15)*3)+1,FALSE))</f>
        <v>474</v>
      </c>
      <c r="V16" s="46">
        <f ca="1">MAX(INDIRECT("'6CtP RR SO ALT (2)'!Z7S"&amp;((ROW()-15)*3)+2,FALSE):INDIRECT("'6CtP RR SO ALT (2)'!Z16S"&amp;((ROW()-15)*3)+2,FALSE))</f>
        <v>476</v>
      </c>
    </row>
    <row r="17" spans="1:22" s="38" customFormat="1" ht="18.75" customHeight="1">
      <c r="A17"/>
      <c r="B17" s="42" t="s">
        <v>24</v>
      </c>
      <c r="C17" s="53">
        <v>889</v>
      </c>
      <c r="D17" s="53">
        <v>2914</v>
      </c>
      <c r="E17" s="54">
        <f t="shared" si="3"/>
        <v>3.2778402699662541</v>
      </c>
      <c r="F17" s="46" t="str">
        <f t="shared" ref="F17:F25" ca="1" si="4">INDIRECT("'1CtP'!Z3S"&amp;ROW()-2,FALSE)</f>
        <v>N/A</v>
      </c>
      <c r="G17" s="46">
        <f t="shared" ref="G17:G25" ca="1" si="5">INDIRECT("'1CtP'!Z4S"&amp;ROW()-2,FALSE)</f>
        <v>1391</v>
      </c>
      <c r="H17" s="46">
        <f ca="1">MAX(INDIRECT("'1CtP'!Z5S"&amp;ROW()-2,FALSE):INDIRECT("'1CtP'!Z15S"&amp;ROW()-2,FALSE))</f>
        <v>2049</v>
      </c>
      <c r="I17" s="46">
        <f ca="1">MAX(INDIRECT("'2CtP SO'!Z23S"&amp;(ROW()-15)*3,FALSE):INDIRECT("'2CtP SO'!Z33S"&amp;(ROW()-15)*3,FALSE))</f>
        <v>2076</v>
      </c>
      <c r="J17" s="46">
        <f ca="1">MAX(INDIRECT("'2CtP SO'!Z23S"&amp;((ROW()-15)*3)+1,FALSE):INDIRECT("'2CtP SO'!Z33S"&amp;((ROW()-15)*3)+1,FALSE))</f>
        <v>2069</v>
      </c>
      <c r="K17" s="46">
        <f ca="1">MAX(INDIRECT("'2CtP SO'!Z23S"&amp;((ROW()-15)*3)+2,FALSE):INDIRECT("'2CtP SO'!Z33S"&amp;((ROW()-15)*3)+2,FALSE))</f>
        <v>2103</v>
      </c>
      <c r="L17" s="46">
        <f ca="1">MAX(INDIRECT("'3CtP SO ALT'!Z24S"&amp;(ROW()-15)*3,FALSE):INDIRECT("'3CtP SO ALT'!Z33S"&amp;(ROW()-15)*3,FALSE))</f>
        <v>2046</v>
      </c>
      <c r="M17" s="46">
        <f ca="1">MAX(INDIRECT("'3CtP SO ALT'!Z24S"&amp;((ROW()-15)*3)+1,FALSE):INDIRECT("'3CtP SO ALT'!Z33S"&amp;((ROW()-15)*3)+1,FALSE))</f>
        <v>2053</v>
      </c>
      <c r="N17" s="46">
        <f ca="1">MAX(INDIRECT("'3CtP SO ALT'!Z24S"&amp;((ROW()-15)*3)+2,FALSE):INDIRECT("'3CtP SO ALT'!Z33S"&amp;((ROW()-15)*3)+2,FALSE))</f>
        <v>2097</v>
      </c>
      <c r="O17" s="46">
        <f ca="1">MAX(INDIRECT("'4CtP RR'!Z5S"&amp;ROW()-2,FALSE):INDIRECT("'4CtP RR'!Z15S"&amp;ROW()-2,FALSE))</f>
        <v>2062</v>
      </c>
      <c r="P17" s="46">
        <f ca="1">MAX(INDIRECT("'4bCtP RR ALT'!Z5S"&amp;ROW()-2,FALSE):INDIRECT("'4bCtP RR ALT'!Z15S"&amp;ROW()-2,FALSE))</f>
        <v>2062</v>
      </c>
      <c r="Q17" s="46">
        <f ca="1">MAX(INDIRECT("'5CtP RR SO (2)'!Z7S"&amp;(ROW()-15)*3,FALSE):INDIRECT("'5CtP RR SO (2)'!Z16S"&amp;(ROW()-15)*3,FALSE))</f>
        <v>2076</v>
      </c>
      <c r="R17" s="46">
        <f ca="1">MAX(INDIRECT("'5CtP RR SO (2)'!Z7S"&amp;((ROW()-15)*3)+1,FALSE):INDIRECT("'5CtP RR SO (2)'!Z16S"&amp;((ROW()-15)*3)+1,FALSE))</f>
        <v>2069</v>
      </c>
      <c r="S17" s="46">
        <f ca="1">MAX(INDIRECT("'5CtP RR SO (2)'!Z7S"&amp;((ROW()-15)*3)+2,FALSE):INDIRECT("'5CtP RR SO (2)'!Z16S"&amp;((ROW()-15)*3)+2,FALSE))</f>
        <v>2103</v>
      </c>
      <c r="T17" s="46">
        <f ca="1">MAX(INDIRECT("'6CtP RR SO ALT (2)'!Z7S"&amp;(ROW()-15)*3,FALSE):INDIRECT("'6CtP RR SO ALT (2)'!Z16S"&amp;(ROW()-15)*3,FALSE))</f>
        <v>2046</v>
      </c>
      <c r="U17" s="46">
        <f ca="1">MAX(INDIRECT("'6CtP RR SO ALT (2)'!Z7S"&amp;((ROW()-15)*3)+1,FALSE):INDIRECT("'6CtP RR SO ALT (2)'!Z16S"&amp;((ROW()-15)*3)+1,FALSE))</f>
        <v>2053</v>
      </c>
      <c r="V17" s="46">
        <f ca="1">MAX(INDIRECT("'6CtP RR SO ALT (2)'!Z7S"&amp;((ROW()-15)*3)+2,FALSE):INDIRECT("'6CtP RR SO ALT (2)'!Z16S"&amp;((ROW()-15)*3)+2,FALSE))</f>
        <v>2097</v>
      </c>
    </row>
    <row r="18" spans="1:22" s="38" customFormat="1" ht="18.75" customHeight="1">
      <c r="A18"/>
      <c r="B18" s="42" t="s">
        <v>25</v>
      </c>
      <c r="C18" s="53">
        <v>1133</v>
      </c>
      <c r="D18" s="53">
        <v>5451</v>
      </c>
      <c r="E18" s="54">
        <f t="shared" si="3"/>
        <v>4.8111209179170347</v>
      </c>
      <c r="F18" s="46" t="str">
        <f t="shared" ca="1" si="4"/>
        <v>N/A</v>
      </c>
      <c r="G18" s="46">
        <f t="shared" ca="1" si="5"/>
        <v>2588</v>
      </c>
      <c r="H18" s="46">
        <f ca="1">MAX(INDIRECT("'1CtP'!Z5S"&amp;ROW()-2,FALSE):INDIRECT("'1CtP'!Z15S"&amp;ROW()-2,FALSE))</f>
        <v>3724</v>
      </c>
      <c r="I18" s="46">
        <f ca="1">MAX(INDIRECT("'2CtP SO'!Z23S"&amp;(ROW()-15)*3,FALSE):INDIRECT("'2CtP SO'!Z33S"&amp;(ROW()-15)*3,FALSE))</f>
        <v>3778</v>
      </c>
      <c r="J18" s="46">
        <f ca="1">MAX(INDIRECT("'2CtP SO'!Z23S"&amp;((ROW()-15)*3)+1,FALSE):INDIRECT("'2CtP SO'!Z33S"&amp;((ROW()-15)*3)+1,FALSE))</f>
        <v>3780</v>
      </c>
      <c r="K18" s="46">
        <f ca="1">MAX(INDIRECT("'2CtP SO'!Z23S"&amp;((ROW()-15)*3)+2,FALSE):INDIRECT("'2CtP SO'!Z33S"&amp;((ROW()-15)*3)+2,FALSE))</f>
        <v>3811</v>
      </c>
      <c r="L18" s="46">
        <f ca="1">MAX(INDIRECT("'3CtP SO ALT'!Z24S"&amp;(ROW()-15)*3,FALSE):INDIRECT("'3CtP SO ALT'!Z33S"&amp;(ROW()-15)*3,FALSE))</f>
        <v>3736</v>
      </c>
      <c r="M18" s="46">
        <f ca="1">MAX(INDIRECT("'3CtP SO ALT'!Z24S"&amp;((ROW()-15)*3)+1,FALSE):INDIRECT("'3CtP SO ALT'!Z33S"&amp;((ROW()-15)*3)+1,FALSE))</f>
        <v>3732</v>
      </c>
      <c r="N18" s="46">
        <f ca="1">MAX(INDIRECT("'3CtP SO ALT'!Z24S"&amp;((ROW()-15)*3)+2,FALSE):INDIRECT("'3CtP SO ALT'!Z33S"&amp;((ROW()-15)*3)+2,FALSE))</f>
        <v>3807</v>
      </c>
      <c r="O18" s="46">
        <f ca="1">MAX(INDIRECT("'4CtP RR'!Z5S"&amp;ROW()-2,FALSE):INDIRECT("'4CtP RR'!Z15S"&amp;ROW()-2,FALSE))</f>
        <v>3729</v>
      </c>
      <c r="P18" s="46">
        <f ca="1">MAX(INDIRECT("'4bCtP RR ALT'!Z5S"&amp;ROW()-2,FALSE):INDIRECT("'4bCtP RR ALT'!Z15S"&amp;ROW()-2,FALSE))</f>
        <v>3729</v>
      </c>
      <c r="Q18" s="46">
        <f ca="1">MAX(INDIRECT("'5CtP RR SO (2)'!Z7S"&amp;(ROW()-15)*3,FALSE):INDIRECT("'5CtP RR SO (2)'!Z16S"&amp;(ROW()-15)*3,FALSE))</f>
        <v>3778</v>
      </c>
      <c r="R18" s="46">
        <f ca="1">MAX(INDIRECT("'5CtP RR SO (2)'!Z7S"&amp;((ROW()-15)*3)+1,FALSE):INDIRECT("'5CtP RR SO (2)'!Z16S"&amp;((ROW()-15)*3)+1,FALSE))</f>
        <v>3780</v>
      </c>
      <c r="S18" s="46">
        <f ca="1">MAX(INDIRECT("'5CtP RR SO (2)'!Z7S"&amp;((ROW()-15)*3)+2,FALSE):INDIRECT("'5CtP RR SO (2)'!Z16S"&amp;((ROW()-15)*3)+2,FALSE))</f>
        <v>3811</v>
      </c>
      <c r="T18" s="46">
        <f ca="1">MAX(INDIRECT("'6CtP RR SO ALT (2)'!Z7S"&amp;(ROW()-15)*3,FALSE):INDIRECT("'6CtP RR SO ALT (2)'!Z16S"&amp;(ROW()-15)*3,FALSE))</f>
        <v>3736</v>
      </c>
      <c r="U18" s="46">
        <f ca="1">MAX(INDIRECT("'6CtP RR SO ALT (2)'!Z7S"&amp;((ROW()-15)*3)+1,FALSE):INDIRECT("'6CtP RR SO ALT (2)'!Z16S"&amp;((ROW()-15)*3)+1,FALSE))</f>
        <v>3732</v>
      </c>
      <c r="V18" s="46">
        <f ca="1">MAX(INDIRECT("'6CtP RR SO ALT (2)'!Z7S"&amp;((ROW()-15)*3)+2,FALSE):INDIRECT("'6CtP RR SO ALT (2)'!Z16S"&amp;((ROW()-15)*3)+2,FALSE))</f>
        <v>3807</v>
      </c>
    </row>
    <row r="19" spans="1:22" s="38" customFormat="1" ht="18.75" customHeight="1">
      <c r="A19"/>
      <c r="B19" s="42" t="s">
        <v>26</v>
      </c>
      <c r="C19" s="53">
        <v>1174</v>
      </c>
      <c r="D19" s="53">
        <v>1417</v>
      </c>
      <c r="E19" s="54">
        <f t="shared" si="3"/>
        <v>1.206984667802385</v>
      </c>
      <c r="F19" s="46">
        <f t="shared" ca="1" si="4"/>
        <v>829</v>
      </c>
      <c r="G19" s="46">
        <f t="shared" ca="1" si="5"/>
        <v>616</v>
      </c>
      <c r="H19" s="46">
        <f ca="1">MAX(INDIRECT("'1CtP'!Z5S"&amp;ROW()-2,FALSE):INDIRECT("'1CtP'!Z15S"&amp;ROW()-2,FALSE))</f>
        <v>765</v>
      </c>
      <c r="I19" s="46">
        <f ca="1">MAX(INDIRECT("'2CtP SO'!Z23S"&amp;(ROW()-15)*3,FALSE):INDIRECT("'2CtP SO'!Z33S"&amp;(ROW()-15)*3,FALSE))</f>
        <v>772</v>
      </c>
      <c r="J19" s="46">
        <f ca="1">MAX(INDIRECT("'2CtP SO'!Z23S"&amp;((ROW()-15)*3)+1,FALSE):INDIRECT("'2CtP SO'!Z33S"&amp;((ROW()-15)*3)+1,FALSE))</f>
        <v>772</v>
      </c>
      <c r="K19" s="46">
        <f ca="1">MAX(INDIRECT("'2CtP SO'!Z23S"&amp;((ROW()-15)*3)+2,FALSE):INDIRECT("'2CtP SO'!Z33S"&amp;((ROW()-15)*3)+2,FALSE))</f>
        <v>767</v>
      </c>
      <c r="L19" s="46">
        <f ca="1">MAX(INDIRECT("'3CtP SO ALT'!Z24S"&amp;(ROW()-15)*3,FALSE):INDIRECT("'3CtP SO ALT'!Z33S"&amp;(ROW()-15)*3,FALSE))</f>
        <v>772</v>
      </c>
      <c r="M19" s="46">
        <f ca="1">MAX(INDIRECT("'3CtP SO ALT'!Z24S"&amp;((ROW()-15)*3)+1,FALSE):INDIRECT("'3CtP SO ALT'!Z33S"&amp;((ROW()-15)*3)+1,FALSE))</f>
        <v>774</v>
      </c>
      <c r="N19" s="46">
        <f ca="1">MAX(INDIRECT("'3CtP SO ALT'!Z24S"&amp;((ROW()-15)*3)+2,FALSE):INDIRECT("'3CtP SO ALT'!Z33S"&amp;((ROW()-15)*3)+2,FALSE))</f>
        <v>771</v>
      </c>
      <c r="O19" s="46">
        <f ca="1">MAX(INDIRECT("'4CtP RR'!Z5S"&amp;ROW()-2,FALSE):INDIRECT("'4CtP RR'!Z15S"&amp;ROW()-2,FALSE))</f>
        <v>771</v>
      </c>
      <c r="P19" s="46">
        <f ca="1">MAX(INDIRECT("'4bCtP RR ALT'!Z5S"&amp;ROW()-2,FALSE):INDIRECT("'4bCtP RR ALT'!Z15S"&amp;ROW()-2,FALSE))</f>
        <v>775</v>
      </c>
      <c r="Q19" s="46">
        <f ca="1">MAX(INDIRECT("'5CtP RR SO (2)'!Z7S"&amp;(ROW()-15)*3,FALSE):INDIRECT("'5CtP RR SO (2)'!Z16S"&amp;(ROW()-15)*3,FALSE))</f>
        <v>773</v>
      </c>
      <c r="R19" s="46">
        <f ca="1">MAX(INDIRECT("'5CtP RR SO (2)'!Z7S"&amp;((ROW()-15)*3)+1,FALSE):INDIRECT("'5CtP RR SO (2)'!Z16S"&amp;((ROW()-15)*3)+1,FALSE))</f>
        <v>773</v>
      </c>
      <c r="S19" s="46">
        <f ca="1">MAX(INDIRECT("'5CtP RR SO (2)'!Z7S"&amp;((ROW()-15)*3)+2,FALSE):INDIRECT("'5CtP RR SO (2)'!Z16S"&amp;((ROW()-15)*3)+2,FALSE))</f>
        <v>768</v>
      </c>
      <c r="T19" s="46">
        <f ca="1">MAX(INDIRECT("'6CtP RR SO ALT (2)'!Z7S"&amp;(ROW()-15)*3,FALSE):INDIRECT("'6CtP RR SO ALT (2)'!Z16S"&amp;(ROW()-15)*3,FALSE))</f>
        <v>776</v>
      </c>
      <c r="U19" s="46">
        <f ca="1">MAX(INDIRECT("'6CtP RR SO ALT (2)'!Z7S"&amp;((ROW()-15)*3)+1,FALSE):INDIRECT("'6CtP RR SO ALT (2)'!Z16S"&amp;((ROW()-15)*3)+1,FALSE))</f>
        <v>778</v>
      </c>
      <c r="V19" s="46">
        <f ca="1">MAX(INDIRECT("'6CtP RR SO ALT (2)'!Z7S"&amp;((ROW()-15)*3)+2,FALSE):INDIRECT("'6CtP RR SO ALT (2)'!Z16S"&amp;((ROW()-15)*3)+2,FALSE))</f>
        <v>775</v>
      </c>
    </row>
    <row r="20" spans="1:22" s="38" customFormat="1" ht="18.75" customHeight="1">
      <c r="A20"/>
      <c r="B20" s="42" t="s">
        <v>27</v>
      </c>
      <c r="C20" s="53">
        <v>1458</v>
      </c>
      <c r="D20" s="53">
        <v>1947</v>
      </c>
      <c r="E20" s="54">
        <f t="shared" si="3"/>
        <v>1.3353909465020577</v>
      </c>
      <c r="F20" s="46">
        <f t="shared" ca="1" si="4"/>
        <v>1399</v>
      </c>
      <c r="G20" s="46">
        <f t="shared" ca="1" si="5"/>
        <v>854</v>
      </c>
      <c r="H20" s="46">
        <f ca="1">MAX(INDIRECT("'1CtP'!Z5S"&amp;ROW()-2,FALSE):INDIRECT("'1CtP'!Z15S"&amp;ROW()-2,FALSE))</f>
        <v>1309</v>
      </c>
      <c r="I20" s="46">
        <f ca="1">MAX(INDIRECT("'2CtP SO'!Z23S"&amp;(ROW()-15)*3,FALSE):INDIRECT("'2CtP SO'!Z33S"&amp;(ROW()-15)*3,FALSE))</f>
        <v>1325</v>
      </c>
      <c r="J20" s="46">
        <f ca="1">MAX(INDIRECT("'2CtP SO'!Z23S"&amp;((ROW()-15)*3)+1,FALSE):INDIRECT("'2CtP SO'!Z33S"&amp;((ROW()-15)*3)+1,FALSE))</f>
        <v>1325</v>
      </c>
      <c r="K20" s="46">
        <f ca="1">MAX(INDIRECT("'2CtP SO'!Z23S"&amp;((ROW()-15)*3)+2,FALSE):INDIRECT("'2CtP SO'!Z33S"&amp;((ROW()-15)*3)+2,FALSE))</f>
        <v>1330</v>
      </c>
      <c r="L20" s="46">
        <f ca="1">MAX(INDIRECT("'3CtP SO ALT'!Z24S"&amp;(ROW()-15)*3,FALSE):INDIRECT("'3CtP SO ALT'!Z33S"&amp;(ROW()-15)*3,FALSE))</f>
        <v>1325</v>
      </c>
      <c r="M20" s="46">
        <f ca="1">MAX(INDIRECT("'3CtP SO ALT'!Z24S"&amp;((ROW()-15)*3)+1,FALSE):INDIRECT("'3CtP SO ALT'!Z33S"&amp;((ROW()-15)*3)+1,FALSE))</f>
        <v>1322</v>
      </c>
      <c r="N20" s="46">
        <f ca="1">MAX(INDIRECT("'3CtP SO ALT'!Z24S"&amp;((ROW()-15)*3)+2,FALSE):INDIRECT("'3CtP SO ALT'!Z33S"&amp;((ROW()-15)*3)+2,FALSE))</f>
        <v>1324</v>
      </c>
      <c r="O20" s="46">
        <f ca="1">MAX(INDIRECT("'4CtP RR'!Z5S"&amp;ROW()-2,FALSE):INDIRECT("'4CtP RR'!Z15S"&amp;ROW()-2,FALSE))</f>
        <v>1326</v>
      </c>
      <c r="P20" s="46">
        <f ca="1">MAX(INDIRECT("'4bCtP RR ALT'!Z5S"&amp;ROW()-2,FALSE):INDIRECT("'4bCtP RR ALT'!Z15S"&amp;ROW()-2,FALSE))</f>
        <v>1326</v>
      </c>
      <c r="Q20" s="46">
        <f ca="1">MAX(INDIRECT("'5CtP RR SO (2)'!Z7S"&amp;(ROW()-15)*3,FALSE):INDIRECT("'5CtP RR SO (2)'!Z16S"&amp;(ROW()-15)*3,FALSE))</f>
        <v>1328</v>
      </c>
      <c r="R20" s="46">
        <f ca="1">MAX(INDIRECT("'5CtP RR SO (2)'!Z7S"&amp;((ROW()-15)*3)+1,FALSE):INDIRECT("'5CtP RR SO (2)'!Z16S"&amp;((ROW()-15)*3)+1,FALSE))</f>
        <v>1326</v>
      </c>
      <c r="S20" s="46">
        <f ca="1">MAX(INDIRECT("'5CtP RR SO (2)'!Z7S"&amp;((ROW()-15)*3)+2,FALSE):INDIRECT("'5CtP RR SO (2)'!Z16S"&amp;((ROW()-15)*3)+2,FALSE))</f>
        <v>1331</v>
      </c>
      <c r="T20" s="46">
        <f ca="1">MAX(INDIRECT("'6CtP RR SO ALT (2)'!Z7S"&amp;(ROW()-15)*3,FALSE):INDIRECT("'6CtP RR SO ALT (2)'!Z16S"&amp;(ROW()-15)*3,FALSE))</f>
        <v>1329</v>
      </c>
      <c r="U20" s="46">
        <f ca="1">MAX(INDIRECT("'6CtP RR SO ALT (2)'!Z7S"&amp;((ROW()-15)*3)+1,FALSE):INDIRECT("'6CtP RR SO ALT (2)'!Z16S"&amp;((ROW()-15)*3)+1,FALSE))</f>
        <v>1326</v>
      </c>
      <c r="V20" s="46">
        <f ca="1">MAX(INDIRECT("'6CtP RR SO ALT (2)'!Z7S"&amp;((ROW()-15)*3)+2,FALSE):INDIRECT("'6CtP RR SO ALT (2)'!Z16S"&amp;((ROW()-15)*3)+2,FALSE))</f>
        <v>1328</v>
      </c>
    </row>
    <row r="21" spans="1:22" s="38" customFormat="1" ht="18.75" customHeight="1">
      <c r="A21"/>
      <c r="B21" s="42" t="s">
        <v>28</v>
      </c>
      <c r="C21" s="53">
        <v>1882</v>
      </c>
      <c r="D21" s="53">
        <v>1740</v>
      </c>
      <c r="E21" s="54">
        <f t="shared" si="3"/>
        <v>0.924548352816153</v>
      </c>
      <c r="F21" s="46">
        <f t="shared" ca="1" si="4"/>
        <v>1185</v>
      </c>
      <c r="G21" s="46">
        <f t="shared" ca="1" si="5"/>
        <v>725</v>
      </c>
      <c r="H21" s="46">
        <f ca="1">MAX(INDIRECT("'1CtP'!Z5S"&amp;ROW()-2,FALSE):INDIRECT("'1CtP'!Z15S"&amp;ROW()-2,FALSE))</f>
        <v>1147</v>
      </c>
      <c r="I21" s="46">
        <f ca="1">MAX(INDIRECT("'2CtP SO'!Z23S"&amp;(ROW()-15)*3,FALSE):INDIRECT("'2CtP SO'!Z33S"&amp;(ROW()-15)*3,FALSE))</f>
        <v>1161</v>
      </c>
      <c r="J21" s="46">
        <f ca="1">MAX(INDIRECT("'2CtP SO'!Z23S"&amp;((ROW()-15)*3)+1,FALSE):INDIRECT("'2CtP SO'!Z33S"&amp;((ROW()-15)*3)+1,FALSE))</f>
        <v>1161</v>
      </c>
      <c r="K21" s="46">
        <f ca="1">MAX(INDIRECT("'2CtP SO'!Z23S"&amp;((ROW()-15)*3)+2,FALSE):INDIRECT("'2CtP SO'!Z33S"&amp;((ROW()-15)*3)+2,FALSE))</f>
        <v>1155</v>
      </c>
      <c r="L21" s="46">
        <f ca="1">MAX(INDIRECT("'3CtP SO ALT'!Z24S"&amp;(ROW()-15)*3,FALSE):INDIRECT("'3CtP SO ALT'!Z33S"&amp;(ROW()-15)*3,FALSE))</f>
        <v>1163</v>
      </c>
      <c r="M21" s="46">
        <f ca="1">MAX(INDIRECT("'3CtP SO ALT'!Z24S"&amp;((ROW()-15)*3)+1,FALSE):INDIRECT("'3CtP SO ALT'!Z33S"&amp;((ROW()-15)*3)+1,FALSE))</f>
        <v>1164</v>
      </c>
      <c r="N21" s="46">
        <f ca="1">MAX(INDIRECT("'3CtP SO ALT'!Z24S"&amp;((ROW()-15)*3)+2,FALSE):INDIRECT("'3CtP SO ALT'!Z33S"&amp;((ROW()-15)*3)+2,FALSE))</f>
        <v>1157</v>
      </c>
      <c r="O21" s="46">
        <f ca="1">MAX(INDIRECT("'4CtP RR'!Z5S"&amp;ROW()-2,FALSE):INDIRECT("'4CtP RR'!Z15S"&amp;ROW()-2,FALSE))</f>
        <v>1174</v>
      </c>
      <c r="P21" s="46">
        <f ca="1">MAX(INDIRECT("'4bCtP RR ALT'!Z5S"&amp;ROW()-2,FALSE):INDIRECT("'4bCtP RR ALT'!Z15S"&amp;ROW()-2,FALSE))</f>
        <v>1174</v>
      </c>
      <c r="Q21" s="46">
        <f ca="1">MAX(INDIRECT("'5CtP RR SO (2)'!Z7S"&amp;(ROW()-15)*3,FALSE):INDIRECT("'5CtP RR SO (2)'!Z16S"&amp;(ROW()-15)*3,FALSE))</f>
        <v>1171</v>
      </c>
      <c r="R21" s="46">
        <f ca="1">MAX(INDIRECT("'5CtP RR SO (2)'!Z7S"&amp;((ROW()-15)*3)+1,FALSE):INDIRECT("'5CtP RR SO (2)'!Z16S"&amp;((ROW()-15)*3)+1,FALSE))</f>
        <v>1171</v>
      </c>
      <c r="S21" s="46">
        <f ca="1">MAX(INDIRECT("'5CtP RR SO (2)'!Z7S"&amp;((ROW()-15)*3)+2,FALSE):INDIRECT("'5CtP RR SO (2)'!Z16S"&amp;((ROW()-15)*3)+2,FALSE))</f>
        <v>1164</v>
      </c>
      <c r="T21" s="46">
        <f ca="1">MAX(INDIRECT("'6CtP RR SO ALT (2)'!Z7S"&amp;(ROW()-15)*3,FALSE):INDIRECT("'6CtP RR SO ALT (2)'!Z16S"&amp;(ROW()-15)*3,FALSE))</f>
        <v>1182</v>
      </c>
      <c r="U21" s="46">
        <f ca="1">MAX(INDIRECT("'6CtP RR SO ALT (2)'!Z7S"&amp;((ROW()-15)*3)+1,FALSE):INDIRECT("'6CtP RR SO ALT (2)'!Z16S"&amp;((ROW()-15)*3)+1,FALSE))</f>
        <v>1183</v>
      </c>
      <c r="V21" s="46">
        <f ca="1">MAX(INDIRECT("'6CtP RR SO ALT (2)'!Z7S"&amp;((ROW()-15)*3)+2,FALSE):INDIRECT("'6CtP RR SO ALT (2)'!Z16S"&amp;((ROW()-15)*3)+2,FALSE))</f>
        <v>1175</v>
      </c>
    </row>
    <row r="22" spans="1:22" s="38" customFormat="1" ht="18.75" customHeight="1">
      <c r="A22"/>
      <c r="B22" s="42" t="s">
        <v>29</v>
      </c>
      <c r="C22" s="53">
        <v>2426</v>
      </c>
      <c r="D22" s="53">
        <v>16630</v>
      </c>
      <c r="E22" s="54">
        <f t="shared" si="3"/>
        <v>6.8549051937345427</v>
      </c>
      <c r="F22" s="46" t="str">
        <f t="shared" ca="1" si="4"/>
        <v>N/A</v>
      </c>
      <c r="G22" s="46">
        <f t="shared" ca="1" si="5"/>
        <v>6763</v>
      </c>
      <c r="H22" s="46">
        <f ca="1">MAX(INDIRECT("'1CtP'!Z5S"&amp;ROW()-2,FALSE):INDIRECT("'1CtP'!Z15S"&amp;ROW()-2,FALSE))</f>
        <v>9605</v>
      </c>
      <c r="I22" s="46">
        <f ca="1">MAX(INDIRECT("'2CtP SO'!Z23S"&amp;(ROW()-15)*3,FALSE):INDIRECT("'2CtP SO'!Z33S"&amp;(ROW()-15)*3,FALSE))</f>
        <v>9744</v>
      </c>
      <c r="J22" s="46">
        <f ca="1">MAX(INDIRECT("'2CtP SO'!Z23S"&amp;((ROW()-15)*3)+1,FALSE):INDIRECT("'2CtP SO'!Z33S"&amp;((ROW()-15)*3)+1,FALSE))</f>
        <v>9774</v>
      </c>
      <c r="K22" s="46">
        <f ca="1">MAX(INDIRECT("'2CtP SO'!Z23S"&amp;((ROW()-15)*3)+2,FALSE):INDIRECT("'2CtP SO'!Z33S"&amp;((ROW()-15)*3)+2,FALSE))</f>
        <v>9824</v>
      </c>
      <c r="L22" s="46">
        <f ca="1">MAX(INDIRECT("'3CtP SO ALT'!Z24S"&amp;(ROW()-15)*3,FALSE):INDIRECT("'3CtP SO ALT'!Z33S"&amp;(ROW()-15)*3,FALSE))</f>
        <v>9646</v>
      </c>
      <c r="M22" s="46">
        <f ca="1">MAX(INDIRECT("'3CtP SO ALT'!Z24S"&amp;((ROW()-15)*3)+1,FALSE):INDIRECT("'3CtP SO ALT'!Z33S"&amp;((ROW()-15)*3)+1,FALSE))</f>
        <v>9648</v>
      </c>
      <c r="N22" s="46">
        <f ca="1">MAX(INDIRECT("'3CtP SO ALT'!Z24S"&amp;((ROW()-15)*3)+2,FALSE):INDIRECT("'3CtP SO ALT'!Z33S"&amp;((ROW()-15)*3)+2,FALSE))</f>
        <v>9837</v>
      </c>
      <c r="O22" s="46">
        <f ca="1">MAX(INDIRECT("'4CtP RR'!Z5S"&amp;ROW()-2,FALSE):INDIRECT("'4CtP RR'!Z15S"&amp;ROW()-2,FALSE))</f>
        <v>9615</v>
      </c>
      <c r="P22" s="46">
        <f ca="1">MAX(INDIRECT("'4bCtP RR ALT'!Z5S"&amp;ROW()-2,FALSE):INDIRECT("'4bCtP RR ALT'!Z15S"&amp;ROW()-2,FALSE))</f>
        <v>9615</v>
      </c>
      <c r="Q22" s="46">
        <f ca="1">MAX(INDIRECT("'5CtP RR SO (2)'!Z7S"&amp;(ROW()-15)*3,FALSE):INDIRECT("'5CtP RR SO (2)'!Z16S"&amp;(ROW()-15)*3,FALSE))</f>
        <v>9744</v>
      </c>
      <c r="R22" s="46">
        <f ca="1">MAX(INDIRECT("'5CtP RR SO (2)'!Z7S"&amp;((ROW()-15)*3)+1,FALSE):INDIRECT("'5CtP RR SO (2)'!Z16S"&amp;((ROW()-15)*3)+1,FALSE))</f>
        <v>9774</v>
      </c>
      <c r="S22" s="46">
        <f ca="1">MAX(INDIRECT("'5CtP RR SO (2)'!Z7S"&amp;((ROW()-15)*3)+2,FALSE):INDIRECT("'5CtP RR SO (2)'!Z16S"&amp;((ROW()-15)*3)+2,FALSE))</f>
        <v>9824</v>
      </c>
      <c r="T22" s="46">
        <f ca="1">MAX(INDIRECT("'6CtP RR SO ALT (2)'!Z7S"&amp;(ROW()-15)*3,FALSE):INDIRECT("'6CtP RR SO ALT (2)'!Z16S"&amp;(ROW()-15)*3,FALSE))</f>
        <v>9635</v>
      </c>
      <c r="U22" s="46">
        <f ca="1">MAX(INDIRECT("'6CtP RR SO ALT (2)'!Z7S"&amp;((ROW()-15)*3)+1,FALSE):INDIRECT("'6CtP RR SO ALT (2)'!Z16S"&amp;((ROW()-15)*3)+1,FALSE))</f>
        <v>9648</v>
      </c>
      <c r="V22" s="46">
        <f ca="1">MAX(INDIRECT("'6CtP RR SO ALT (2)'!Z7S"&amp;((ROW()-15)*3)+2,FALSE):INDIRECT("'6CtP RR SO ALT (2)'!Z16S"&amp;((ROW()-15)*3)+2,FALSE))</f>
        <v>9837</v>
      </c>
    </row>
    <row r="23" spans="1:22" s="38" customFormat="1" ht="18.75" customHeight="1">
      <c r="A23"/>
      <c r="B23" s="42" t="s">
        <v>30</v>
      </c>
      <c r="C23" s="53">
        <v>2939</v>
      </c>
      <c r="D23" s="53">
        <v>15677</v>
      </c>
      <c r="E23" s="54">
        <f t="shared" si="3"/>
        <v>5.3341272541680844</v>
      </c>
      <c r="F23" s="46" t="str">
        <f t="shared" ca="1" si="4"/>
        <v>N/A</v>
      </c>
      <c r="G23" s="46">
        <f t="shared" ca="1" si="5"/>
        <v>7527</v>
      </c>
      <c r="H23" s="46">
        <f ca="1">MAX(INDIRECT("'1CtP'!Z5S"&amp;ROW()-2,FALSE):INDIRECT("'1CtP'!Z15S"&amp;ROW()-2,FALSE))</f>
        <v>10575</v>
      </c>
      <c r="I23" s="46">
        <f ca="1">MAX(INDIRECT("'2CtP SO'!Z23S"&amp;(ROW()-15)*3,FALSE):INDIRECT("'2CtP SO'!Z33S"&amp;(ROW()-15)*3,FALSE))</f>
        <v>10599</v>
      </c>
      <c r="J23" s="46">
        <f ca="1">MAX(INDIRECT("'2CtP SO'!Z23S"&amp;((ROW()-15)*3)+1,FALSE):INDIRECT("'2CtP SO'!Z33S"&amp;((ROW()-15)*3)+1,FALSE))</f>
        <v>10613</v>
      </c>
      <c r="K23" s="46">
        <f ca="1">MAX(INDIRECT("'2CtP SO'!Z23S"&amp;((ROW()-15)*3)+2,FALSE):INDIRECT("'2CtP SO'!Z33S"&amp;((ROW()-15)*3)+2,FALSE))</f>
        <v>10830</v>
      </c>
      <c r="L23" s="46">
        <f ca="1">MAX(INDIRECT("'3CtP SO ALT'!Z24S"&amp;(ROW()-15)*3,FALSE):INDIRECT("'3CtP SO ALT'!Z33S"&amp;(ROW()-15)*3,FALSE))</f>
        <v>10527</v>
      </c>
      <c r="M23" s="46">
        <f ca="1">MAX(INDIRECT("'3CtP SO ALT'!Z24S"&amp;((ROW()-15)*3)+1,FALSE):INDIRECT("'3CtP SO ALT'!Z33S"&amp;((ROW()-15)*3)+1,FALSE))</f>
        <v>10527</v>
      </c>
      <c r="N23" s="46">
        <f ca="1">MAX(INDIRECT("'3CtP SO ALT'!Z24S"&amp;((ROW()-15)*3)+2,FALSE):INDIRECT("'3CtP SO ALT'!Z33S"&amp;((ROW()-15)*3)+2,FALSE))</f>
        <v>10893</v>
      </c>
      <c r="O23" s="46">
        <f ca="1">MAX(INDIRECT("'4CtP RR'!Z5S"&amp;ROW()-2,FALSE):INDIRECT("'4CtP RR'!Z15S"&amp;ROW()-2,FALSE))</f>
        <v>10586</v>
      </c>
      <c r="P23" s="46">
        <f ca="1">MAX(INDIRECT("'4bCtP RR ALT'!Z5S"&amp;ROW()-2,FALSE):INDIRECT("'4bCtP RR ALT'!Z15S"&amp;ROW()-2,FALSE))</f>
        <v>10586</v>
      </c>
      <c r="Q23" s="46">
        <f ca="1">MAX(INDIRECT("'5CtP RR SO (2)'!Z7S"&amp;(ROW()-15)*3,FALSE):INDIRECT("'5CtP RR SO (2)'!Z16S"&amp;(ROW()-15)*3,FALSE))</f>
        <v>10600</v>
      </c>
      <c r="R23" s="46">
        <f ca="1">MAX(INDIRECT("'5CtP RR SO (2)'!Z7S"&amp;((ROW()-15)*3)+1,FALSE):INDIRECT("'5CtP RR SO (2)'!Z16S"&amp;((ROW()-15)*3)+1,FALSE))</f>
        <v>10614</v>
      </c>
      <c r="S23" s="46">
        <f ca="1">MAX(INDIRECT("'5CtP RR SO (2)'!Z7S"&amp;((ROW()-15)*3)+2,FALSE):INDIRECT("'5CtP RR SO (2)'!Z16S"&amp;((ROW()-15)*3)+2,FALSE))</f>
        <v>10831</v>
      </c>
      <c r="T23" s="46">
        <f ca="1">MAX(INDIRECT("'6CtP RR SO ALT (2)'!Z7S"&amp;(ROW()-15)*3,FALSE):INDIRECT("'6CtP RR SO ALT (2)'!Z16S"&amp;(ROW()-15)*3,FALSE))</f>
        <v>10528</v>
      </c>
      <c r="U23" s="46">
        <f ca="1">MAX(INDIRECT("'6CtP RR SO ALT (2)'!Z7S"&amp;((ROW()-15)*3)+1,FALSE):INDIRECT("'6CtP RR SO ALT (2)'!Z16S"&amp;((ROW()-15)*3)+1,FALSE))</f>
        <v>10545</v>
      </c>
      <c r="V23" s="46">
        <f ca="1">MAX(INDIRECT("'6CtP RR SO ALT (2)'!Z7S"&amp;((ROW()-15)*3)+2,FALSE):INDIRECT("'6CtP RR SO ALT (2)'!Z16S"&amp;((ROW()-15)*3)+2,FALSE))</f>
        <v>10894</v>
      </c>
    </row>
    <row r="24" spans="1:22" s="38" customFormat="1" ht="18.75" customHeight="1">
      <c r="A24"/>
      <c r="B24" s="42" t="s">
        <v>31</v>
      </c>
      <c r="C24" s="53">
        <v>4158</v>
      </c>
      <c r="D24" s="53">
        <v>13422</v>
      </c>
      <c r="E24" s="54">
        <f t="shared" si="3"/>
        <v>3.2279942279942282</v>
      </c>
      <c r="F24" s="46">
        <f t="shared" ca="1" si="4"/>
        <v>5861</v>
      </c>
      <c r="G24" s="46">
        <f t="shared" ca="1" si="5"/>
        <v>4099</v>
      </c>
      <c r="H24" s="46">
        <f ca="1">MAX(INDIRECT("'1CtP'!Z5S"&amp;ROW()-2,FALSE):INDIRECT("'1CtP'!Z15S"&amp;ROW()-2,FALSE))</f>
        <v>5418</v>
      </c>
      <c r="I24" s="46">
        <f ca="1">MAX(INDIRECT("'2CtP SO'!Z23S"&amp;(ROW()-15)*3,FALSE):INDIRECT("'2CtP SO'!Z33S"&amp;(ROW()-15)*3,FALSE))</f>
        <v>5407</v>
      </c>
      <c r="J24" s="46">
        <f ca="1">MAX(INDIRECT("'2CtP SO'!Z23S"&amp;((ROW()-15)*3)+1,FALSE):INDIRECT("'2CtP SO'!Z33S"&amp;((ROW()-15)*3)+1,FALSE))</f>
        <v>5411</v>
      </c>
      <c r="K24" s="46">
        <f ca="1">MAX(INDIRECT("'2CtP SO'!Z23S"&amp;((ROW()-15)*3)+2,FALSE):INDIRECT("'2CtP SO'!Z33S"&amp;((ROW()-15)*3)+2,FALSE))</f>
        <v>5422</v>
      </c>
      <c r="L24" s="46">
        <f ca="1">MAX(INDIRECT("'3CtP SO ALT'!Z24S"&amp;(ROW()-15)*3,FALSE):INDIRECT("'3CtP SO ALT'!Z33S"&amp;(ROW()-15)*3,FALSE))</f>
        <v>5389</v>
      </c>
      <c r="M24" s="46">
        <f ca="1">MAX(INDIRECT("'3CtP SO ALT'!Z24S"&amp;((ROW()-15)*3)+1,FALSE):INDIRECT("'3CtP SO ALT'!Z33S"&amp;((ROW()-15)*3)+1,FALSE))</f>
        <v>5385</v>
      </c>
      <c r="N24" s="46">
        <f ca="1">MAX(INDIRECT("'3CtP SO ALT'!Z24S"&amp;((ROW()-15)*3)+2,FALSE):INDIRECT("'3CtP SO ALT'!Z33S"&amp;((ROW()-15)*3)+2,FALSE))</f>
        <v>5419</v>
      </c>
      <c r="O24" s="46">
        <f ca="1">MAX(INDIRECT("'4CtP RR'!Z5S"&amp;ROW()-2,FALSE):INDIRECT("'4CtP RR'!Z15S"&amp;ROW()-2,FALSE))</f>
        <v>5418</v>
      </c>
      <c r="P24" s="46">
        <f ca="1">MAX(INDIRECT("'4bCtP RR ALT'!Z5S"&amp;ROW()-2,FALSE):INDIRECT("'4bCtP RR ALT'!Z15S"&amp;ROW()-2,FALSE))</f>
        <v>5418</v>
      </c>
      <c r="Q24" s="46">
        <f ca="1">MAX(INDIRECT("'5CtP RR SO (2)'!Z7S"&amp;(ROW()-15)*3,FALSE):INDIRECT("'5CtP RR SO (2)'!Z16S"&amp;(ROW()-15)*3,FALSE))</f>
        <v>5411</v>
      </c>
      <c r="R24" s="46">
        <f ca="1">MAX(INDIRECT("'5CtP RR SO (2)'!Z7S"&amp;((ROW()-15)*3)+1,FALSE):INDIRECT("'5CtP RR SO (2)'!Z16S"&amp;((ROW()-15)*3)+1,FALSE))</f>
        <v>5411</v>
      </c>
      <c r="S24" s="46">
        <f ca="1">MAX(INDIRECT("'5CtP RR SO (2)'!Z7S"&amp;((ROW()-15)*3)+2,FALSE):INDIRECT("'5CtP RR SO (2)'!Z16S"&amp;((ROW()-15)*3)+2,FALSE))</f>
        <v>5422</v>
      </c>
      <c r="T24" s="46">
        <f ca="1">MAX(INDIRECT("'6CtP RR SO ALT (2)'!Z7S"&amp;(ROW()-15)*3,FALSE):INDIRECT("'6CtP RR SO ALT (2)'!Z16S"&amp;(ROW()-15)*3,FALSE))</f>
        <v>5389</v>
      </c>
      <c r="U24" s="46">
        <f ca="1">MAX(INDIRECT("'6CtP RR SO ALT (2)'!Z7S"&amp;((ROW()-15)*3)+1,FALSE):INDIRECT("'6CtP RR SO ALT (2)'!Z16S"&amp;((ROW()-15)*3)+1,FALSE))</f>
        <v>5385</v>
      </c>
      <c r="V24" s="46">
        <f ca="1">MAX(INDIRECT("'6CtP RR SO ALT (2)'!Z7S"&amp;((ROW()-15)*3)+2,FALSE):INDIRECT("'6CtP RR SO ALT (2)'!Z16S"&amp;((ROW()-15)*3)+2,FALSE))</f>
        <v>5419</v>
      </c>
    </row>
    <row r="25" spans="1:22" s="38" customFormat="1" ht="18.75" customHeight="1">
      <c r="A25"/>
      <c r="B25" s="42" t="s">
        <v>32</v>
      </c>
      <c r="C25" s="53">
        <v>4941</v>
      </c>
      <c r="D25" s="53">
        <v>6594</v>
      </c>
      <c r="E25" s="54">
        <f t="shared" si="3"/>
        <v>1.3345476624165149</v>
      </c>
      <c r="F25" s="46">
        <f t="shared" ca="1" si="4"/>
        <v>4104</v>
      </c>
      <c r="G25" s="46">
        <f t="shared" ca="1" si="5"/>
        <v>2839</v>
      </c>
      <c r="H25" s="46">
        <f ca="1">MAX(INDIRECT("'1CtP'!Z5S"&amp;ROW()-2,FALSE):INDIRECT("'1CtP'!Z15S"&amp;ROW()-2,FALSE))</f>
        <v>3793</v>
      </c>
      <c r="I25" s="46">
        <f ca="1">MAX(INDIRECT("'2CtP SO'!Z23S"&amp;(ROW()-15)*3,FALSE):INDIRECT("'2CtP SO'!Z33S"&amp;(ROW()-15)*3,FALSE))</f>
        <v>3805</v>
      </c>
      <c r="J25" s="46">
        <f ca="1">MAX(INDIRECT("'2CtP SO'!Z23S"&amp;((ROW()-15)*3)+1,FALSE):INDIRECT("'2CtP SO'!Z33S"&amp;((ROW()-15)*3)+1,FALSE))</f>
        <v>3816</v>
      </c>
      <c r="K25" s="46">
        <f ca="1">MAX(INDIRECT("'2CtP SO'!Z23S"&amp;((ROW()-15)*3)+2,FALSE):INDIRECT("'2CtP SO'!Z33S"&amp;((ROW()-15)*3)+2,FALSE))</f>
        <v>3793</v>
      </c>
      <c r="L25" s="46">
        <f ca="1">MAX(INDIRECT("'3CtP SO ALT'!Z24S"&amp;(ROW()-15)*3,FALSE):INDIRECT("'3CtP SO ALT'!Z33S"&amp;(ROW()-15)*3,FALSE))</f>
        <v>3824</v>
      </c>
      <c r="M25" s="46">
        <f ca="1">MAX(INDIRECT("'3CtP SO ALT'!Z24S"&amp;((ROW()-15)*3)+1,FALSE):INDIRECT("'3CtP SO ALT'!Z33S"&amp;((ROW()-15)*3)+1,FALSE))</f>
        <v>3827</v>
      </c>
      <c r="N25" s="46">
        <f ca="1">MAX(INDIRECT("'3CtP SO ALT'!Z24S"&amp;((ROW()-15)*3)+2,FALSE):INDIRECT("'3CtP SO ALT'!Z33S"&amp;((ROW()-15)*3)+2,FALSE))</f>
        <v>3823</v>
      </c>
      <c r="O25" s="46">
        <f ca="1">MAX(INDIRECT("'4CtP RR'!Z5S"&amp;ROW()-2,FALSE):INDIRECT("'4CtP RR'!Z15S"&amp;ROW()-2,FALSE))</f>
        <v>3804</v>
      </c>
      <c r="P25" s="46">
        <f ca="1">MAX(INDIRECT("'4bCtP RR ALT'!Z5S"&amp;ROW()-2,FALSE):INDIRECT("'4bCtP RR ALT'!Z15S"&amp;ROW()-2,FALSE))</f>
        <v>3822</v>
      </c>
      <c r="Q25" s="46">
        <f ca="1">MAX(INDIRECT("'5CtP RR SO (2)'!Z7S"&amp;(ROW()-15)*3,FALSE):INDIRECT("'5CtP RR SO (2)'!Z16S"&amp;(ROW()-15)*3,FALSE))</f>
        <v>3805</v>
      </c>
      <c r="R25" s="46">
        <f ca="1">MAX(INDIRECT("'5CtP RR SO (2)'!Z7S"&amp;((ROW()-15)*3)+1,FALSE):INDIRECT("'5CtP RR SO (2)'!Z16S"&amp;((ROW()-15)*3)+1,FALSE))</f>
        <v>3817</v>
      </c>
      <c r="S25" s="46">
        <f ca="1">MAX(INDIRECT("'5CtP RR SO (2)'!Z7S"&amp;((ROW()-15)*3)+2,FALSE):INDIRECT("'5CtP RR SO (2)'!Z16S"&amp;((ROW()-15)*3)+2,FALSE))</f>
        <v>3794</v>
      </c>
      <c r="T25" s="46">
        <f ca="1">MAX(INDIRECT("'6CtP RR SO ALT (2)'!Z7S"&amp;(ROW()-15)*3,FALSE):INDIRECT("'6CtP RR SO ALT (2)'!Z16S"&amp;(ROW()-15)*3,FALSE))</f>
        <v>3835</v>
      </c>
      <c r="U25" s="46">
        <f ca="1">MAX(INDIRECT("'6CtP RR SO ALT (2)'!Z7S"&amp;((ROW()-15)*3)+1,FALSE):INDIRECT("'6CtP RR SO ALT (2)'!Z16S"&amp;((ROW()-15)*3)+1,FALSE))</f>
        <v>3837</v>
      </c>
      <c r="V25" s="46">
        <f ca="1">MAX(INDIRECT("'6CtP RR SO ALT (2)'!Z7S"&amp;((ROW()-15)*3)+2,FALSE):INDIRECT("'6CtP RR SO ALT (2)'!Z16S"&amp;((ROW()-15)*3)+2,FALSE))</f>
        <v>3832</v>
      </c>
    </row>
    <row r="26" spans="1:22" ht="1.5" customHeight="1">
      <c r="B26" s="42"/>
      <c r="F26" s="42"/>
      <c r="G26" s="42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s="38" customFormat="1" ht="18.75" customHeight="1">
      <c r="A27"/>
      <c r="B27" s="42"/>
      <c r="C27" s="42"/>
      <c r="D27" s="42"/>
      <c r="E27" s="42"/>
      <c r="F27" s="42"/>
      <c r="G27" s="42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38" customFormat="1" ht="0.75" customHeight="1">
      <c r="A28"/>
      <c r="B28" s="42"/>
      <c r="C28" s="42"/>
      <c r="D28" s="42"/>
      <c r="E28" s="42"/>
      <c r="F28" s="42"/>
      <c r="G28" s="42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s="38" customFormat="1" ht="18.75" customHeight="1">
      <c r="A29"/>
      <c r="B29" s="44"/>
      <c r="C29" s="44"/>
      <c r="D29" s="44"/>
      <c r="E29" s="44"/>
      <c r="F29" s="44"/>
      <c r="G29" s="4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</sheetData>
  <conditionalFormatting sqref="H3:V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:V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:V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:V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V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:V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9:V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0:V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1:V1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2:V1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6:V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7:V1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8:V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9:V1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0:V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1:V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2:V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:V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:V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5:V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R16" sqref="R16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14" width="11.42578125" style="39" customWidth="1"/>
  </cols>
  <sheetData>
    <row r="1" spans="1:16" ht="3.75" customHeight="1">
      <c r="F1"/>
      <c r="G1"/>
      <c r="H1"/>
      <c r="I1"/>
      <c r="J1"/>
      <c r="K1"/>
      <c r="L1"/>
      <c r="M1"/>
      <c r="N1"/>
    </row>
    <row r="2" spans="1:16" ht="95.25" customHeight="1">
      <c r="B2" s="1"/>
      <c r="C2" s="52" t="s">
        <v>74</v>
      </c>
      <c r="D2" s="52" t="s">
        <v>75</v>
      </c>
      <c r="E2" s="52" t="s">
        <v>76</v>
      </c>
      <c r="F2" s="41" t="s">
        <v>56</v>
      </c>
      <c r="G2" s="41" t="s">
        <v>57</v>
      </c>
      <c r="H2" s="41" t="s">
        <v>105</v>
      </c>
      <c r="I2" s="41" t="s">
        <v>65</v>
      </c>
      <c r="J2" s="41" t="s">
        <v>66</v>
      </c>
      <c r="K2" s="41" t="s">
        <v>67</v>
      </c>
      <c r="L2" s="41" t="s">
        <v>71</v>
      </c>
      <c r="M2" s="41" t="s">
        <v>72</v>
      </c>
      <c r="N2" s="41" t="s">
        <v>73</v>
      </c>
      <c r="O2" s="102" t="s">
        <v>102</v>
      </c>
      <c r="P2" s="102" t="s">
        <v>108</v>
      </c>
    </row>
    <row r="3" spans="1:16" s="38" customFormat="1" ht="18.75" customHeight="1">
      <c r="A3"/>
      <c r="B3" s="42" t="s">
        <v>13</v>
      </c>
      <c r="C3" s="53">
        <v>27</v>
      </c>
      <c r="D3" s="53">
        <v>111</v>
      </c>
      <c r="E3" s="54">
        <f t="shared" ref="E3:E12" si="0">D3/C3</f>
        <v>4.1111111111111107</v>
      </c>
      <c r="F3" s="46">
        <f ca="1">MAX(INDIRECT("'4CtP RR'!Z18S"&amp;ROW(),FALSE):INDIRECT("'4CtP RR'!Z27S"&amp;ROW(),FALSE))</f>
        <v>0</v>
      </c>
      <c r="G3" s="46">
        <f ca="1">MAX(INDIRECT("'4bCtP RR ALT'!Z18S"&amp;ROW(),FALSE):INDIRECT("'4bCtP RR ALT'!Z27S"&amp;ROW(),FALSE))</f>
        <v>0</v>
      </c>
      <c r="H3" s="46">
        <f ca="1">MAX(INDIRECT("'4dCtP RRbeide'!Z18S"&amp;ROW(),FALSE):INDIRECT("'4dCtP RRbeide'!Z27S"&amp;ROW(),FALSE))</f>
        <v>1</v>
      </c>
      <c r="I3" s="46">
        <f ca="1">MAX(INDIRECT("'5CtP RR SO'!Z19S"&amp;(ROW()-2)*3,FALSE):INDIRECT("'5CtP RR SO'!Z28S"&amp;(ROW()-2)*3,FALSE))</f>
        <v>0</v>
      </c>
      <c r="J3" s="46">
        <f ca="1">MAX(INDIRECT("'5CtP RR SO'!Z19S"&amp;((ROW()-2)*3)+1,FALSE):INDIRECT("'5CtP RR SO'!Z28S"&amp;((ROW()-2)*3)+1,FALSE))</f>
        <v>0</v>
      </c>
      <c r="K3" s="46">
        <f ca="1">MAX(INDIRECT("'5CtP RR SO'!Z19S"&amp;((ROW()-2)*3)+2,FALSE):INDIRECT("'5CtP RR SO'!Z28S"&amp;((ROW()-2)*3)+2,FALSE))</f>
        <v>0</v>
      </c>
      <c r="L3" s="46">
        <f ca="1">MAX(INDIRECT("'6CtP RR SO ALT'!Z19S"&amp;(ROW()-2)*3,FALSE):INDIRECT("'6CtP RR SO ALT'!Z28S"&amp;(ROW()-2)*3,FALSE))</f>
        <v>0</v>
      </c>
      <c r="M3" s="46">
        <f ca="1">MAX(INDIRECT("'6CtP RR SO ALT'!Z19S"&amp;((ROW()-2)*3)+1,FALSE):INDIRECT("'6CtP RR SO ALT'!Z28S"&amp;((ROW()-2)*3)+1,FALSE))</f>
        <v>0</v>
      </c>
      <c r="N3" s="46">
        <f ca="1">MAX(INDIRECT("'6CtP RR SO ALT'!Z19S"&amp;((ROW()-2)*3)+2,FALSE):INDIRECT("'6CtP RR SO ALT'!Z28S"&amp;((ROW()-2)*3)+2,FALSE))</f>
        <v>0</v>
      </c>
      <c r="O3" s="48">
        <f ca="1">MAX(F3:N3)/MAX(BW!H3:V3)</f>
        <v>5.8823529411764705E-2</v>
      </c>
      <c r="P3" s="48">
        <f ca="1">MAX(F3:G3,I3:N3)/MAX(BW!H3:V3)</f>
        <v>0</v>
      </c>
    </row>
    <row r="4" spans="1:16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si="0"/>
        <v>2.2941176470588234</v>
      </c>
      <c r="F4" s="46">
        <f ca="1">MAX(INDIRECT("'4CtP RR'!Z18S"&amp;ROW(),FALSE):INDIRECT("'4CtP RR'!Z27S"&amp;ROW(),FALSE))</f>
        <v>0</v>
      </c>
      <c r="G4" s="46">
        <f ca="1">MAX(INDIRECT("'4bCtP RR ALT'!Z18S"&amp;ROW(),FALSE):INDIRECT("'4bCtP RR ALT'!Z27S"&amp;ROW(),FALSE))</f>
        <v>0</v>
      </c>
      <c r="H4" s="46">
        <f ca="1">MAX(INDIRECT("'4dCtP RRbeide'!Z18S"&amp;ROW(),FALSE):INDIRECT("'4dCtP RRbeide'!Z27S"&amp;ROW(),FALSE))</f>
        <v>0</v>
      </c>
      <c r="I4" s="46">
        <f ca="1">MAX(INDIRECT("'5CtP RR SO'!Z19S"&amp;(ROW()-2)*3,FALSE):INDIRECT("'5CtP RR SO'!Z28S"&amp;(ROW()-2)*3,FALSE))</f>
        <v>0</v>
      </c>
      <c r="J4" s="46">
        <f ca="1">MAX(INDIRECT("'5CtP RR SO'!Z19S"&amp;((ROW()-2)*3)+1,FALSE):INDIRECT("'5CtP RR SO'!Z28S"&amp;((ROW()-2)*3)+1,FALSE))</f>
        <v>0</v>
      </c>
      <c r="K4" s="46">
        <f ca="1">MAX(INDIRECT("'5CtP RR SO'!Z19S"&amp;((ROW()-2)*3)+2,FALSE):INDIRECT("'5CtP RR SO'!Z28S"&amp;((ROW()-2)*3)+2,FALSE))</f>
        <v>0</v>
      </c>
      <c r="L4" s="46">
        <f ca="1">MAX(INDIRECT("'6CtP RR SO ALT'!Z19S"&amp;(ROW()-2)*3,FALSE):INDIRECT("'6CtP RR SO ALT'!Z28S"&amp;(ROW()-2)*3,FALSE))</f>
        <v>0</v>
      </c>
      <c r="M4" s="46">
        <f ca="1">MAX(INDIRECT("'6CtP RR SO ALT'!Z19S"&amp;((ROW()-2)*3)+1,FALSE):INDIRECT("'6CtP RR SO ALT'!Z28S"&amp;((ROW()-2)*3)+1,FALSE))</f>
        <v>0</v>
      </c>
      <c r="N4" s="46">
        <f ca="1">MAX(INDIRECT("'6CtP RR SO ALT'!Z19S"&amp;((ROW()-2)*3)+2,FALSE):INDIRECT("'6CtP RR SO ALT'!Z28S"&amp;((ROW()-2)*3)+2,FALSE))</f>
        <v>0</v>
      </c>
      <c r="O4" s="48">
        <f ca="1">MAX(F4:N4)/MAX(BW!H4:V4)</f>
        <v>0</v>
      </c>
      <c r="P4" s="48">
        <f ca="1">MAX(F4:G4,I4:N4)/MAX(BW!H4:V4)</f>
        <v>0</v>
      </c>
    </row>
    <row r="5" spans="1:16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2.1836734693877551</v>
      </c>
      <c r="F5" s="46">
        <f ca="1">MAX(INDIRECT("'4CtP RR'!Z18S"&amp;ROW(),FALSE):INDIRECT("'4CtP RR'!Z27S"&amp;ROW(),FALSE))</f>
        <v>0</v>
      </c>
      <c r="G5" s="46">
        <f ca="1">MAX(INDIRECT("'4bCtP RR ALT'!Z18S"&amp;ROW(),FALSE):INDIRECT("'4bCtP RR ALT'!Z27S"&amp;ROW(),FALSE))</f>
        <v>0</v>
      </c>
      <c r="H5" s="46">
        <f ca="1">MAX(INDIRECT("'4dCtP RRbeide'!Z18S"&amp;ROW(),FALSE):INDIRECT("'4dCtP RRbeide'!Z27S"&amp;ROW(),FALSE))</f>
        <v>0</v>
      </c>
      <c r="I5" s="46">
        <f ca="1">MAX(INDIRECT("'5CtP RR SO'!Z19S"&amp;(ROW()-2)*3,FALSE):INDIRECT("'5CtP RR SO'!Z28S"&amp;(ROW()-2)*3,FALSE))</f>
        <v>0</v>
      </c>
      <c r="J5" s="46">
        <f ca="1">MAX(INDIRECT("'5CtP RR SO'!Z19S"&amp;((ROW()-2)*3)+1,FALSE):INDIRECT("'5CtP RR SO'!Z28S"&amp;((ROW()-2)*3)+1,FALSE))</f>
        <v>0</v>
      </c>
      <c r="K5" s="46">
        <f ca="1">MAX(INDIRECT("'5CtP RR SO'!Z19S"&amp;((ROW()-2)*3)+2,FALSE):INDIRECT("'5CtP RR SO'!Z28S"&amp;((ROW()-2)*3)+2,FALSE))</f>
        <v>0</v>
      </c>
      <c r="L5" s="46">
        <f ca="1">MAX(INDIRECT("'6CtP RR SO ALT'!Z19S"&amp;(ROW()-2)*3,FALSE):INDIRECT("'6CtP RR SO ALT'!Z28S"&amp;(ROW()-2)*3,FALSE))</f>
        <v>0</v>
      </c>
      <c r="M5" s="46">
        <f ca="1">MAX(INDIRECT("'6CtP RR SO ALT'!Z19S"&amp;((ROW()-2)*3)+1,FALSE):INDIRECT("'6CtP RR SO ALT'!Z28S"&amp;((ROW()-2)*3)+1,FALSE))</f>
        <v>0</v>
      </c>
      <c r="N5" s="46">
        <f ca="1">MAX(INDIRECT("'6CtP RR SO ALT'!Z19S"&amp;((ROW()-2)*3)+2,FALSE):INDIRECT("'6CtP RR SO ALT'!Z28S"&amp;((ROW()-2)*3)+2,FALSE))</f>
        <v>0</v>
      </c>
      <c r="O5" s="48">
        <f ca="1">MAX(F5:N5)/MAX(BW!H5:V5)</f>
        <v>0</v>
      </c>
      <c r="P5" s="48">
        <f ca="1">MAX(F5:G5,I5:N5)/MAX(BW!H5:V5)</f>
        <v>0</v>
      </c>
    </row>
    <row r="6" spans="1:16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2.564516129032258</v>
      </c>
      <c r="F6" s="46">
        <f ca="1">MAX(INDIRECT("'4CtP RR'!Z18S"&amp;ROW(),FALSE):INDIRECT("'4CtP RR'!Z27S"&amp;ROW(),FALSE))</f>
        <v>0</v>
      </c>
      <c r="G6" s="46">
        <f ca="1">MAX(INDIRECT("'4bCtP RR ALT'!Z18S"&amp;ROW(),FALSE):INDIRECT("'4bCtP RR ALT'!Z27S"&amp;ROW(),FALSE))</f>
        <v>0</v>
      </c>
      <c r="H6" s="46">
        <f ca="1">MAX(INDIRECT("'4dCtP RRbeide'!Z18S"&amp;ROW(),FALSE):INDIRECT("'4dCtP RRbeide'!Z27S"&amp;ROW(),FALSE))</f>
        <v>0</v>
      </c>
      <c r="I6" s="46">
        <f ca="1">MAX(INDIRECT("'5CtP RR SO'!Z19S"&amp;(ROW()-2)*3,FALSE):INDIRECT("'5CtP RR SO'!Z28S"&amp;(ROW()-2)*3,FALSE))</f>
        <v>0</v>
      </c>
      <c r="J6" s="46">
        <f ca="1">MAX(INDIRECT("'5CtP RR SO'!Z19S"&amp;((ROW()-2)*3)+1,FALSE):INDIRECT("'5CtP RR SO'!Z28S"&amp;((ROW()-2)*3)+1,FALSE))</f>
        <v>0</v>
      </c>
      <c r="K6" s="46">
        <f ca="1">MAX(INDIRECT("'5CtP RR SO'!Z19S"&amp;((ROW()-2)*3)+2,FALSE):INDIRECT("'5CtP RR SO'!Z28S"&amp;((ROW()-2)*3)+2,FALSE))</f>
        <v>0</v>
      </c>
      <c r="L6" s="46">
        <f ca="1">MAX(INDIRECT("'6CtP RR SO ALT'!Z19S"&amp;(ROW()-2)*3,FALSE):INDIRECT("'6CtP RR SO ALT'!Z28S"&amp;(ROW()-2)*3,FALSE))</f>
        <v>0</v>
      </c>
      <c r="M6" s="46">
        <f ca="1">MAX(INDIRECT("'6CtP RR SO ALT'!Z19S"&amp;((ROW()-2)*3)+1,FALSE):INDIRECT("'6CtP RR SO ALT'!Z28S"&amp;((ROW()-2)*3)+1,FALSE))</f>
        <v>0</v>
      </c>
      <c r="N6" s="46">
        <f ca="1">MAX(INDIRECT("'6CtP RR SO ALT'!Z19S"&amp;((ROW()-2)*3)+2,FALSE):INDIRECT("'6CtP RR SO ALT'!Z28S"&amp;((ROW()-2)*3)+2,FALSE))</f>
        <v>0</v>
      </c>
      <c r="O6" s="48">
        <f ca="1">MAX(F6:N6)/MAX(BW!H6:V6)</f>
        <v>0</v>
      </c>
      <c r="P6" s="48">
        <f ca="1">MAX(F6:G6,I6:N6)/MAX(BW!H6:V6)</f>
        <v>0</v>
      </c>
    </row>
    <row r="7" spans="1:16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1.441860465116279</v>
      </c>
      <c r="F7" s="46">
        <f ca="1">MAX(INDIRECT("'4CtP RR'!Z18S"&amp;ROW(),FALSE):INDIRECT("'4CtP RR'!Z27S"&amp;ROW(),FALSE))</f>
        <v>5</v>
      </c>
      <c r="G7" s="46">
        <f ca="1">MAX(INDIRECT("'4bCtP RR ALT'!Z18S"&amp;ROW(),FALSE):INDIRECT("'4bCtP RR ALT'!Z27S"&amp;ROW(),FALSE))</f>
        <v>5</v>
      </c>
      <c r="H7" s="46">
        <f ca="1">MAX(INDIRECT("'4dCtP RRbeide'!Z18S"&amp;ROW(),FALSE):INDIRECT("'4dCtP RRbeide'!Z27S"&amp;ROW(),FALSE))</f>
        <v>8</v>
      </c>
      <c r="I7" s="46">
        <f ca="1">MAX(INDIRECT("'5CtP RR SO'!Z19S"&amp;(ROW()-2)*3,FALSE):INDIRECT("'5CtP RR SO'!Z28S"&amp;(ROW()-2)*3,FALSE))</f>
        <v>7</v>
      </c>
      <c r="J7" s="46">
        <f ca="1">MAX(INDIRECT("'5CtP RR SO'!Z19S"&amp;((ROW()-2)*3)+1,FALSE):INDIRECT("'5CtP RR SO'!Z28S"&amp;((ROW()-2)*3)+1,FALSE))</f>
        <v>7</v>
      </c>
      <c r="K7" s="46">
        <f ca="1">MAX(INDIRECT("'5CtP RR SO'!Z19S"&amp;((ROW()-2)*3)+2,FALSE):INDIRECT("'5CtP RR SO'!Z28S"&amp;((ROW()-2)*3)+2,FALSE))</f>
        <v>5</v>
      </c>
      <c r="L7" s="46">
        <f ca="1">MAX(INDIRECT("'6CtP RR SO ALT'!Z19S"&amp;(ROW()-2)*3,FALSE):INDIRECT("'6CtP RR SO ALT'!Z28S"&amp;(ROW()-2)*3,FALSE))</f>
        <v>7</v>
      </c>
      <c r="M7" s="46">
        <f ca="1">MAX(INDIRECT("'6CtP RR SO ALT'!Z19S"&amp;((ROW()-2)*3)+1,FALSE):INDIRECT("'6CtP RR SO ALT'!Z28S"&amp;((ROW()-2)*3)+1,FALSE))</f>
        <v>7</v>
      </c>
      <c r="N7" s="46">
        <f ca="1">MAX(INDIRECT("'6CtP RR SO ALT'!Z19S"&amp;((ROW()-2)*3)+2,FALSE):INDIRECT("'6CtP RR SO ALT'!Z28S"&amp;((ROW()-2)*3)+2,FALSE))</f>
        <v>5</v>
      </c>
      <c r="O7" s="48">
        <f ca="1">MAX(F7:N7)/MAX(BW!H7:V7)</f>
        <v>0.12307692307692308</v>
      </c>
      <c r="P7" s="48">
        <f ca="1">MAX(F7:G7,I7:N7)/MAX(BW!H7:V7)</f>
        <v>0.1076923076923077</v>
      </c>
    </row>
    <row r="8" spans="1:16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3.7946428571428572</v>
      </c>
      <c r="F8" s="46">
        <f ca="1">MAX(INDIRECT("'4CtP RR'!Z18S"&amp;ROW(),FALSE):INDIRECT("'4CtP RR'!Z27S"&amp;ROW(),FALSE))</f>
        <v>0</v>
      </c>
      <c r="G8" s="46">
        <f ca="1">MAX(INDIRECT("'4bCtP RR ALT'!Z18S"&amp;ROW(),FALSE):INDIRECT("'4bCtP RR ALT'!Z27S"&amp;ROW(),FALSE))</f>
        <v>0</v>
      </c>
      <c r="H8" s="46">
        <f ca="1">MAX(INDIRECT("'4dCtP RRbeide'!Z18S"&amp;ROW(),FALSE):INDIRECT("'4dCtP RRbeide'!Z27S"&amp;ROW(),FALSE))</f>
        <v>0</v>
      </c>
      <c r="I8" s="46">
        <f ca="1">MAX(INDIRECT("'5CtP RR SO'!Z19S"&amp;(ROW()-2)*3,FALSE):INDIRECT("'5CtP RR SO'!Z28S"&amp;(ROW()-2)*3,FALSE))</f>
        <v>0</v>
      </c>
      <c r="J8" s="46">
        <f ca="1">MAX(INDIRECT("'5CtP RR SO'!Z19S"&amp;((ROW()-2)*3)+1,FALSE):INDIRECT("'5CtP RR SO'!Z28S"&amp;((ROW()-2)*3)+1,FALSE))</f>
        <v>0</v>
      </c>
      <c r="K8" s="46">
        <f ca="1">MAX(INDIRECT("'5CtP RR SO'!Z19S"&amp;((ROW()-2)*3)+2,FALSE):INDIRECT("'5CtP RR SO'!Z28S"&amp;((ROW()-2)*3)+2,FALSE))</f>
        <v>0</v>
      </c>
      <c r="L8" s="46">
        <f ca="1">MAX(INDIRECT("'6CtP RR SO ALT'!Z19S"&amp;(ROW()-2)*3,FALSE):INDIRECT("'6CtP RR SO ALT'!Z28S"&amp;(ROW()-2)*3,FALSE))</f>
        <v>0</v>
      </c>
      <c r="M8" s="46">
        <f ca="1">MAX(INDIRECT("'6CtP RR SO ALT'!Z19S"&amp;((ROW()-2)*3)+1,FALSE):INDIRECT("'6CtP RR SO ALT'!Z28S"&amp;((ROW()-2)*3)+1,FALSE))</f>
        <v>0</v>
      </c>
      <c r="N8" s="46">
        <f ca="1">MAX(INDIRECT("'6CtP RR SO ALT'!Z19S"&amp;((ROW()-2)*3)+2,FALSE):INDIRECT("'6CtP RR SO ALT'!Z28S"&amp;((ROW()-2)*3)+2,FALSE))</f>
        <v>0</v>
      </c>
      <c r="O8" s="48">
        <f ca="1">MAX(F8:N8)/MAX(BW!H8:V8)</f>
        <v>0</v>
      </c>
      <c r="P8" s="48">
        <f ca="1">MAX(F8:G8,I8:N8)/MAX(BW!H8:V8)</f>
        <v>0</v>
      </c>
    </row>
    <row r="9" spans="1:16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13.848484848484848</v>
      </c>
      <c r="F9" s="46">
        <f ca="1">MAX(INDIRECT("'4CtP RR'!Z18S"&amp;ROW(),FALSE):INDIRECT("'4CtP RR'!Z27S"&amp;ROW(),FALSE))</f>
        <v>0</v>
      </c>
      <c r="G9" s="46">
        <f ca="1">MAX(INDIRECT("'4bCtP RR ALT'!Z18S"&amp;ROW(),FALSE):INDIRECT("'4bCtP RR ALT'!Z27S"&amp;ROW(),FALSE))</f>
        <v>0</v>
      </c>
      <c r="H9" s="46">
        <f ca="1">MAX(INDIRECT("'4dCtP RRbeide'!Z18S"&amp;ROW(),FALSE):INDIRECT("'4dCtP RRbeide'!Z27S"&amp;ROW(),FALSE))</f>
        <v>1</v>
      </c>
      <c r="I9" s="46">
        <f ca="1">MAX(INDIRECT("'5CtP RR SO'!Z19S"&amp;(ROW()-2)*3,FALSE):INDIRECT("'5CtP RR SO'!Z28S"&amp;(ROW()-2)*3,FALSE))</f>
        <v>0</v>
      </c>
      <c r="J9" s="46">
        <f ca="1">MAX(INDIRECT("'5CtP RR SO'!Z19S"&amp;((ROW()-2)*3)+1,FALSE):INDIRECT("'5CtP RR SO'!Z28S"&amp;((ROW()-2)*3)+1,FALSE))</f>
        <v>0</v>
      </c>
      <c r="K9" s="46">
        <f ca="1">MAX(INDIRECT("'5CtP RR SO'!Z19S"&amp;((ROW()-2)*3)+2,FALSE):INDIRECT("'5CtP RR SO'!Z28S"&amp;((ROW()-2)*3)+2,FALSE))</f>
        <v>0</v>
      </c>
      <c r="L9" s="46">
        <f ca="1">MAX(INDIRECT("'6CtP RR SO ALT'!Z19S"&amp;(ROW()-2)*3,FALSE):INDIRECT("'6CtP RR SO ALT'!Z28S"&amp;(ROW()-2)*3,FALSE))</f>
        <v>0</v>
      </c>
      <c r="M9" s="46">
        <f ca="1">MAX(INDIRECT("'6CtP RR SO ALT'!Z19S"&amp;((ROW()-2)*3)+1,FALSE):INDIRECT("'6CtP RR SO ALT'!Z28S"&amp;((ROW()-2)*3)+1,FALSE))</f>
        <v>1</v>
      </c>
      <c r="N9" s="46">
        <f ca="1">MAX(INDIRECT("'6CtP RR SO ALT'!Z19S"&amp;((ROW()-2)*3)+2,FALSE):INDIRECT("'6CtP RR SO ALT'!Z28S"&amp;((ROW()-2)*3)+2,FALSE))</f>
        <v>0</v>
      </c>
      <c r="O9" s="48">
        <f ca="1">MAX(F9:N9)/MAX(BW!H9:V9)</f>
        <v>7.1428571428571429E-4</v>
      </c>
      <c r="P9" s="48">
        <f ca="1">MAX(F9:G9,I9:N9)/MAX(BW!H9:V9)</f>
        <v>7.1428571428571429E-4</v>
      </c>
    </row>
    <row r="10" spans="1:16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6.403614457831325</v>
      </c>
      <c r="F10" s="46">
        <f ca="1">MAX(INDIRECT("'4CtP RR'!Z18S"&amp;ROW(),FALSE):INDIRECT("'4CtP RR'!Z27S"&amp;ROW(),FALSE))</f>
        <v>1</v>
      </c>
      <c r="G10" s="46">
        <f ca="1">MAX(INDIRECT("'4bCtP RR ALT'!Z18S"&amp;ROW(),FALSE):INDIRECT("'4bCtP RR ALT'!Z27S"&amp;ROW(),FALSE))</f>
        <v>1</v>
      </c>
      <c r="H10" s="46">
        <f ca="1">MAX(INDIRECT("'4dCtP RRbeide'!Z18S"&amp;ROW(),FALSE):INDIRECT("'4dCtP RRbeide'!Z27S"&amp;ROW(),FALSE))</f>
        <v>3</v>
      </c>
      <c r="I10" s="46">
        <f ca="1">MAX(INDIRECT("'5CtP RR SO'!Z19S"&amp;(ROW()-2)*3,FALSE):INDIRECT("'5CtP RR SO'!Z28S"&amp;(ROW()-2)*3,FALSE))</f>
        <v>1</v>
      </c>
      <c r="J10" s="46">
        <f ca="1">MAX(INDIRECT("'5CtP RR SO'!Z19S"&amp;((ROW()-2)*3)+1,FALSE):INDIRECT("'5CtP RR SO'!Z28S"&amp;((ROW()-2)*3)+1,FALSE))</f>
        <v>0</v>
      </c>
      <c r="K10" s="46">
        <f ca="1">MAX(INDIRECT("'5CtP RR SO'!Z19S"&amp;((ROW()-2)*3)+2,FALSE):INDIRECT("'5CtP RR SO'!Z28S"&amp;((ROW()-2)*3)+2,FALSE))</f>
        <v>1</v>
      </c>
      <c r="L10" s="46">
        <f ca="1">MAX(INDIRECT("'6CtP RR SO ALT'!Z19S"&amp;(ROW()-2)*3,FALSE):INDIRECT("'6CtP RR SO ALT'!Z28S"&amp;(ROW()-2)*3,FALSE))</f>
        <v>1</v>
      </c>
      <c r="M10" s="46">
        <f ca="1">MAX(INDIRECT("'6CtP RR SO ALT'!Z19S"&amp;((ROW()-2)*3)+1,FALSE):INDIRECT("'6CtP RR SO ALT'!Z28S"&amp;((ROW()-2)*3)+1,FALSE))</f>
        <v>0</v>
      </c>
      <c r="N10" s="46">
        <f ca="1">MAX(INDIRECT("'6CtP RR SO ALT'!Z19S"&amp;((ROW()-2)*3)+2,FALSE):INDIRECT("'6CtP RR SO ALT'!Z28S"&amp;((ROW()-2)*3)+2,FALSE))</f>
        <v>1</v>
      </c>
      <c r="O10" s="48">
        <f ca="1">MAX(F10:N10)/MAX(BW!H10:V10)</f>
        <v>2.4154589371980675E-3</v>
      </c>
      <c r="P10" s="48">
        <f ca="1">MAX(F10:G10,I10:N10)/MAX(BW!H10:V10)</f>
        <v>8.0515297906602254E-4</v>
      </c>
    </row>
    <row r="11" spans="1:16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2.4116094986807388</v>
      </c>
      <c r="F11" s="46">
        <f ca="1">MAX(INDIRECT("'4CtP RR'!Z18S"&amp;ROW(),FALSE):INDIRECT("'4CtP RR'!Z27S"&amp;ROW(),FALSE))</f>
        <v>9</v>
      </c>
      <c r="G11" s="46">
        <f ca="1">MAX(INDIRECT("'4bCtP RR ALT'!Z18S"&amp;ROW(),FALSE):INDIRECT("'4bCtP RR ALT'!Z27S"&amp;ROW(),FALSE))</f>
        <v>9</v>
      </c>
      <c r="H11" s="46">
        <f ca="1">MAX(INDIRECT("'4dCtP RRbeide'!Z18S"&amp;ROW(),FALSE):INDIRECT("'4dCtP RRbeide'!Z27S"&amp;ROW(),FALSE))</f>
        <v>13</v>
      </c>
      <c r="I11" s="46">
        <f ca="1">MAX(INDIRECT("'5CtP RR SO'!Z19S"&amp;(ROW()-2)*3,FALSE):INDIRECT("'5CtP RR SO'!Z28S"&amp;(ROW()-2)*3,FALSE))</f>
        <v>7</v>
      </c>
      <c r="J11" s="46">
        <f ca="1">MAX(INDIRECT("'5CtP RR SO'!Z19S"&amp;((ROW()-2)*3)+1,FALSE):INDIRECT("'5CtP RR SO'!Z28S"&amp;((ROW()-2)*3)+1,FALSE))</f>
        <v>7</v>
      </c>
      <c r="K11" s="46">
        <f ca="1">MAX(INDIRECT("'5CtP RR SO'!Z19S"&amp;((ROW()-2)*3)+2,FALSE):INDIRECT("'5CtP RR SO'!Z28S"&amp;((ROW()-2)*3)+2,FALSE))</f>
        <v>9</v>
      </c>
      <c r="L11" s="46">
        <f ca="1">MAX(INDIRECT("'6CtP RR SO ALT'!Z19S"&amp;(ROW()-2)*3,FALSE):INDIRECT("'6CtP RR SO ALT'!Z28S"&amp;(ROW()-2)*3,FALSE))</f>
        <v>7</v>
      </c>
      <c r="M11" s="46">
        <f ca="1">MAX(INDIRECT("'6CtP RR SO ALT'!Z19S"&amp;((ROW()-2)*3)+1,FALSE):INDIRECT("'6CtP RR SO ALT'!Z28S"&amp;((ROW()-2)*3)+1,FALSE))</f>
        <v>7</v>
      </c>
      <c r="N11" s="46">
        <f ca="1">MAX(INDIRECT("'6CtP RR SO ALT'!Z19S"&amp;((ROW()-2)*3)+2,FALSE):INDIRECT("'6CtP RR SO ALT'!Z28S"&amp;((ROW()-2)*3)+2,FALSE))</f>
        <v>9</v>
      </c>
      <c r="O11" s="48">
        <f ca="1">MAX(F11:N11)/MAX(BW!H11:V11)</f>
        <v>3.3419023136246784E-2</v>
      </c>
      <c r="P11" s="48">
        <f ca="1">MAX(F11:G11,I11:N11)/MAX(BW!H11:V11)</f>
        <v>2.313624678663239E-2</v>
      </c>
    </row>
    <row r="12" spans="1:16" s="38" customFormat="1" ht="18.75" customHeight="1">
      <c r="A12"/>
      <c r="B12" s="42" t="s">
        <v>22</v>
      </c>
      <c r="C12" s="53">
        <v>453</v>
      </c>
      <c r="D12" s="53">
        <v>2025</v>
      </c>
      <c r="E12" s="54">
        <f t="shared" si="0"/>
        <v>4.4701986754966887</v>
      </c>
      <c r="F12" s="46">
        <f ca="1">MAX(INDIRECT("'4CtP RR'!Z18S"&amp;ROW(),FALSE):INDIRECT("'4CtP RR'!Z27S"&amp;ROW(),FALSE))</f>
        <v>6</v>
      </c>
      <c r="G12" s="46">
        <f ca="1">MAX(INDIRECT("'4bCtP RR ALT'!Z18S"&amp;ROW(),FALSE):INDIRECT("'4bCtP RR ALT'!Z27S"&amp;ROW(),FALSE))</f>
        <v>5</v>
      </c>
      <c r="H12" s="46">
        <f ca="1">MAX(INDIRECT("'4dCtP RRbeide'!Z18S"&amp;ROW(),FALSE):INDIRECT("'4dCtP RRbeide'!Z27S"&amp;ROW(),FALSE))</f>
        <v>10</v>
      </c>
      <c r="I12" s="46">
        <f ca="1">MAX(INDIRECT("'5CtP RR SO'!Z19S"&amp;(ROW()-2)*3,FALSE):INDIRECT("'5CtP RR SO'!Z28S"&amp;(ROW()-2)*3,FALSE))</f>
        <v>8</v>
      </c>
      <c r="J12" s="46">
        <f ca="1">MAX(INDIRECT("'5CtP RR SO'!Z19S"&amp;((ROW()-2)*3)+1,FALSE):INDIRECT("'5CtP RR SO'!Z28S"&amp;((ROW()-2)*3)+1,FALSE))</f>
        <v>7</v>
      </c>
      <c r="K12" s="46">
        <f ca="1">MAX(INDIRECT("'5CtP RR SO'!Z19S"&amp;((ROW()-2)*3)+2,FALSE):INDIRECT("'5CtP RR SO'!Z28S"&amp;((ROW()-2)*3)+2,FALSE))</f>
        <v>7</v>
      </c>
      <c r="L12" s="46">
        <f ca="1">MAX(INDIRECT("'6CtP RR SO ALT'!Z19S"&amp;(ROW()-2)*3,FALSE):INDIRECT("'6CtP RR SO ALT'!Z28S"&amp;(ROW()-2)*3,FALSE))</f>
        <v>8</v>
      </c>
      <c r="M12" s="46">
        <f ca="1">MAX(INDIRECT("'6CtP RR SO ALT'!Z19S"&amp;((ROW()-2)*3)+1,FALSE):INDIRECT("'6CtP RR SO ALT'!Z28S"&amp;((ROW()-2)*3)+1,FALSE))</f>
        <v>7</v>
      </c>
      <c r="N12" s="46">
        <f ca="1">MAX(INDIRECT("'6CtP RR SO ALT'!Z19S"&amp;((ROW()-2)*3)+2,FALSE):INDIRECT("'6CtP RR SO ALT'!Z28S"&amp;((ROW()-2)*3)+2,FALSE))</f>
        <v>6</v>
      </c>
      <c r="O12" s="48">
        <f ca="1">MAX(F12:N12)/MAX(BW!H12:V12)</f>
        <v>7.0771408351026181E-3</v>
      </c>
      <c r="P12" s="48">
        <f ca="1">MAX(F12:G12,I12:N12)/MAX(BW!H12:V12)</f>
        <v>5.661712668082095E-3</v>
      </c>
    </row>
    <row r="13" spans="1:16" s="38" customFormat="1" ht="1.5" customHeight="1">
      <c r="A13"/>
      <c r="B13" s="42"/>
      <c r="C13" s="42"/>
      <c r="D13" s="42"/>
      <c r="E13" s="42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6" s="38" customFormat="1" ht="18.75" customHeight="1">
      <c r="A14"/>
      <c r="B14" s="42"/>
      <c r="C14" s="42"/>
      <c r="D14" s="42"/>
      <c r="E14" s="42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1:16" s="38" customFormat="1" ht="0.75" customHeight="1">
      <c r="A15"/>
      <c r="B15" s="42"/>
      <c r="C15" s="42"/>
      <c r="D15" s="42"/>
      <c r="E15" s="42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6" s="38" customFormat="1" ht="18.75" customHeight="1">
      <c r="A16"/>
      <c r="B16" s="42" t="s">
        <v>23</v>
      </c>
      <c r="C16" s="53">
        <v>516</v>
      </c>
      <c r="D16" s="53">
        <v>1188</v>
      </c>
      <c r="E16" s="54">
        <f t="shared" ref="E16:E25" si="1">D16/C16</f>
        <v>2.3023255813953489</v>
      </c>
      <c r="F16" s="46">
        <f ca="1">MAX(INDIRECT("'4CtP RR'!Z18S"&amp;ROW()-2,FALSE):INDIRECT("'4CtP RR'!Z27S"&amp;ROW()-2,FALSE))</f>
        <v>17</v>
      </c>
      <c r="G16" s="46">
        <f ca="1">MAX(INDIRECT("'4bCtP RR ALT'!Z18S"&amp;ROW()-2,FALSE):INDIRECT("'4bCtP RR ALT'!Z27S"&amp;ROW()-2,FALSE))</f>
        <v>17</v>
      </c>
      <c r="H16" s="46">
        <f ca="1">MAX(INDIRECT("'4dCtP RRbeide'!Z18S"&amp;ROW()-2,FALSE):INDIRECT("'4dCtP RRbeide'!Z27S"&amp;ROW()-2,FALSE))</f>
        <v>30</v>
      </c>
      <c r="I16" s="46">
        <f ca="1">MAX(INDIRECT("'5CtP RR SO (2)'!Z19S"&amp;(ROW()-15)*3,FALSE):INDIRECT("'5CtP RR SO (2)'!Z28S"&amp;(ROW()-15)*3,FALSE))</f>
        <v>19</v>
      </c>
      <c r="J16" s="46">
        <f ca="1">MAX(INDIRECT("'5CtP RR SO (2)'!Z19S"&amp;((ROW()-15)*3)+1,FALSE):INDIRECT("'5CtP RR SO (2)'!Z28S"&amp;((ROW()-15)*3)+1,FALSE))</f>
        <v>17</v>
      </c>
      <c r="K16" s="46">
        <f ca="1">MAX(INDIRECT("'5CtP RR SO (2)'!Z19S"&amp;((ROW()-15)*3)+2,FALSE):INDIRECT("'5CtP RR SO (2)'!Z28S"&amp;((ROW()-15)*3)+2,FALSE))</f>
        <v>18</v>
      </c>
      <c r="L16" s="46">
        <f ca="1">MAX(INDIRECT("'6CtP RR SO ALT (2)'!Z19S"&amp;(ROW()-15)*3,FALSE):INDIRECT("'6CtP RR SO ALT (2)'!Z28S"&amp;(ROW()-15)*3,FALSE))</f>
        <v>19</v>
      </c>
      <c r="M16" s="46">
        <f ca="1">MAX(INDIRECT("'6CtP RR SO ALT (2)'!Z19S"&amp;((ROW()-15)*3)+1,FALSE):INDIRECT("'6CtP RR SO ALT (2)'!Z28S"&amp;((ROW()-15)*3)+1,FALSE))</f>
        <v>17</v>
      </c>
      <c r="N16" s="46">
        <f ca="1">MAX(INDIRECT("'6CtP RR SO ALT (2)'!Z19S"&amp;((ROW()-15)*3)+2,FALSE):INDIRECT("'6CtP RR SO ALT (2)'!Z28S"&amp;((ROW()-15)*3)+2,FALSE))</f>
        <v>18</v>
      </c>
      <c r="O16" s="48">
        <f ca="1">MAX(F16:N16)/MAX(BW!H16:V16)</f>
        <v>6.3025210084033612E-2</v>
      </c>
      <c r="P16" s="48">
        <f ca="1">MAX(F16:G16,I16:N16)/MAX(BW!H16:V16)</f>
        <v>3.9915966386554619E-2</v>
      </c>
    </row>
    <row r="17" spans="1:16" s="38" customFormat="1" ht="18.75" customHeight="1">
      <c r="A17"/>
      <c r="B17" s="42" t="s">
        <v>24</v>
      </c>
      <c r="C17" s="53">
        <v>889</v>
      </c>
      <c r="D17" s="53">
        <v>2914</v>
      </c>
      <c r="E17" s="54">
        <f t="shared" si="1"/>
        <v>3.2778402699662541</v>
      </c>
      <c r="F17" s="46">
        <f ca="1">MAX(INDIRECT("'4CtP RR'!Z18S"&amp;ROW()-2,FALSE):INDIRECT("'4CtP RR'!Z27S"&amp;ROW()-2,FALSE))</f>
        <v>9</v>
      </c>
      <c r="G17" s="46">
        <f ca="1">MAX(INDIRECT("'4bCtP RR ALT'!Z18S"&amp;ROW()-2,FALSE):INDIRECT("'4bCtP RR ALT'!Z27S"&amp;ROW()-2,FALSE))</f>
        <v>10</v>
      </c>
      <c r="H17" s="46">
        <f ca="1">MAX(INDIRECT("'4dCtP RRbeide'!Z18S"&amp;ROW()-2,FALSE):INDIRECT("'4dCtP RRbeide'!Z27S"&amp;ROW()-2,FALSE))</f>
        <v>18</v>
      </c>
      <c r="I17" s="46">
        <f ca="1">MAX(INDIRECT("'5CtP RR SO (2)'!Z19S"&amp;(ROW()-15)*3,FALSE):INDIRECT("'5CtP RR SO (2)'!Z28S"&amp;(ROW()-15)*3,FALSE))</f>
        <v>5</v>
      </c>
      <c r="J17" s="46">
        <f ca="1">MAX(INDIRECT("'5CtP RR SO (2)'!Z19S"&amp;((ROW()-15)*3)+1,FALSE):INDIRECT("'5CtP RR SO (2)'!Z28S"&amp;((ROW()-15)*3)+1,FALSE))</f>
        <v>4</v>
      </c>
      <c r="K17" s="46">
        <f ca="1">MAX(INDIRECT("'5CtP RR SO (2)'!Z19S"&amp;((ROW()-15)*3)+2,FALSE):INDIRECT("'5CtP RR SO (2)'!Z28S"&amp;((ROW()-15)*3)+2,FALSE))</f>
        <v>11</v>
      </c>
      <c r="L17" s="46">
        <f ca="1">MAX(INDIRECT("'6CtP RR SO ALT (2)'!Z19S"&amp;(ROW()-15)*3,FALSE):INDIRECT("'6CtP RR SO ALT (2)'!Z28S"&amp;(ROW()-15)*3,FALSE))</f>
        <v>5</v>
      </c>
      <c r="M17" s="46">
        <f ca="1">MAX(INDIRECT("'6CtP RR SO ALT (2)'!Z19S"&amp;((ROW()-15)*3)+1,FALSE):INDIRECT("'6CtP RR SO ALT (2)'!Z28S"&amp;((ROW()-15)*3)+1,FALSE))</f>
        <v>4</v>
      </c>
      <c r="N17" s="46">
        <f ca="1">MAX(INDIRECT("'6CtP RR SO ALT (2)'!Z19S"&amp;((ROW()-15)*3)+2,FALSE):INDIRECT("'6CtP RR SO ALT (2)'!Z28S"&amp;((ROW()-15)*3)+2,FALSE))</f>
        <v>8</v>
      </c>
      <c r="O17" s="48">
        <f ca="1">MAX(F17:N17)/MAX(BW!H17:V17)</f>
        <v>8.5592011412268191E-3</v>
      </c>
      <c r="P17" s="48">
        <f ca="1">MAX(F17:G17,I17:N17)/MAX(BW!H17:V17)</f>
        <v>5.2306229196386117E-3</v>
      </c>
    </row>
    <row r="18" spans="1:16" s="38" customFormat="1" ht="18.75" customHeight="1">
      <c r="A18"/>
      <c r="B18" s="42" t="s">
        <v>25</v>
      </c>
      <c r="C18" s="53">
        <v>1133</v>
      </c>
      <c r="D18" s="53">
        <v>5451</v>
      </c>
      <c r="E18" s="54">
        <f t="shared" si="1"/>
        <v>4.8111209179170347</v>
      </c>
      <c r="F18" s="46">
        <f ca="1">MAX(INDIRECT("'4CtP RR'!Z18S"&amp;ROW()-2,FALSE):INDIRECT("'4CtP RR'!Z27S"&amp;ROW()-2,FALSE))</f>
        <v>4</v>
      </c>
      <c r="G18" s="46">
        <f ca="1">MAX(INDIRECT("'4bCtP RR ALT'!Z18S"&amp;ROW()-2,FALSE):INDIRECT("'4bCtP RR ALT'!Z27S"&amp;ROW()-2,FALSE))</f>
        <v>3</v>
      </c>
      <c r="H18" s="46">
        <f ca="1">MAX(INDIRECT("'4dCtP RRbeide'!Z18S"&amp;ROW()-2,FALSE):INDIRECT("'4dCtP RRbeide'!Z27S"&amp;ROW()-2,FALSE))</f>
        <v>9</v>
      </c>
      <c r="I18" s="46">
        <f ca="1">MAX(INDIRECT("'5CtP RR SO (2)'!Z19S"&amp;(ROW()-15)*3,FALSE):INDIRECT("'5CtP RR SO (2)'!Z28S"&amp;(ROW()-15)*3,FALSE))</f>
        <v>0</v>
      </c>
      <c r="J18" s="46">
        <f ca="1">MAX(INDIRECT("'5CtP RR SO (2)'!Z19S"&amp;((ROW()-15)*3)+1,FALSE):INDIRECT("'5CtP RR SO (2)'!Z28S"&amp;((ROW()-15)*3)+1,FALSE))</f>
        <v>1</v>
      </c>
      <c r="K18" s="46">
        <f ca="1">MAX(INDIRECT("'5CtP RR SO (2)'!Z19S"&amp;((ROW()-15)*3)+2,FALSE):INDIRECT("'5CtP RR SO (2)'!Z28S"&amp;((ROW()-15)*3)+2,FALSE))</f>
        <v>4</v>
      </c>
      <c r="L18" s="46">
        <f ca="1">MAX(INDIRECT("'6CtP RR SO ALT (2)'!Z19S"&amp;(ROW()-15)*3,FALSE):INDIRECT("'6CtP RR SO ALT (2)'!Z28S"&amp;(ROW()-15)*3,FALSE))</f>
        <v>1</v>
      </c>
      <c r="M18" s="46">
        <f ca="1">MAX(INDIRECT("'6CtP RR SO ALT (2)'!Z19S"&amp;((ROW()-15)*3)+1,FALSE):INDIRECT("'6CtP RR SO ALT (2)'!Z28S"&amp;((ROW()-15)*3)+1,FALSE))</f>
        <v>1</v>
      </c>
      <c r="N18" s="46">
        <f ca="1">MAX(INDIRECT("'6CtP RR SO ALT (2)'!Z19S"&amp;((ROW()-15)*3)+2,FALSE):INDIRECT("'6CtP RR SO ALT (2)'!Z28S"&amp;((ROW()-15)*3)+2,FALSE))</f>
        <v>3</v>
      </c>
      <c r="O18" s="48">
        <f ca="1">MAX(F18:N18)/MAX(BW!H18:V18)</f>
        <v>2.3615848858567303E-3</v>
      </c>
      <c r="P18" s="48">
        <f ca="1">MAX(F18:G18,I18:N18)/MAX(BW!H18:V18)</f>
        <v>1.0495932826029913E-3</v>
      </c>
    </row>
    <row r="19" spans="1:16" s="38" customFormat="1" ht="18.75" customHeight="1">
      <c r="A19"/>
      <c r="B19" s="42" t="s">
        <v>26</v>
      </c>
      <c r="C19" s="53">
        <v>1174</v>
      </c>
      <c r="D19" s="53">
        <v>1417</v>
      </c>
      <c r="E19" s="54">
        <f t="shared" si="1"/>
        <v>1.206984667802385</v>
      </c>
      <c r="F19" s="46">
        <f ca="1">MAX(INDIRECT("'4CtP RR'!Z18S"&amp;ROW()-2,FALSE):INDIRECT("'4CtP RR'!Z27S"&amp;ROW()-2,FALSE))</f>
        <v>147</v>
      </c>
      <c r="G19" s="46">
        <f ca="1">MAX(INDIRECT("'4bCtP RR ALT'!Z18S"&amp;ROW()-2,FALSE):INDIRECT("'4bCtP RR ALT'!Z27S"&amp;ROW()-2,FALSE))</f>
        <v>153</v>
      </c>
      <c r="H19" s="46">
        <f ca="1">MAX(INDIRECT("'4dCtP RRbeide'!Z18S"&amp;ROW()-2,FALSE):INDIRECT("'4dCtP RRbeide'!Z27S"&amp;ROW()-2,FALSE))</f>
        <v>194</v>
      </c>
      <c r="I19" s="46">
        <f ca="1">MAX(INDIRECT("'5CtP RR SO (2)'!Z19S"&amp;(ROW()-15)*3,FALSE):INDIRECT("'5CtP RR SO (2)'!Z28S"&amp;(ROW()-15)*3,FALSE))</f>
        <v>151</v>
      </c>
      <c r="J19" s="46">
        <f ca="1">MAX(INDIRECT("'5CtP RR SO (2)'!Z19S"&amp;((ROW()-15)*3)+1,FALSE):INDIRECT("'5CtP RR SO (2)'!Z28S"&amp;((ROW()-15)*3)+1,FALSE))</f>
        <v>151</v>
      </c>
      <c r="K19" s="46">
        <f ca="1">MAX(INDIRECT("'5CtP RR SO (2)'!Z19S"&amp;((ROW()-15)*3)+2,FALSE):INDIRECT("'5CtP RR SO (2)'!Z28S"&amp;((ROW()-15)*3)+2,FALSE))</f>
        <v>148</v>
      </c>
      <c r="L19" s="46">
        <f ca="1">MAX(INDIRECT("'6CtP RR SO ALT (2)'!Z19S"&amp;(ROW()-15)*3,FALSE):INDIRECT("'6CtP RR SO ALT (2)'!Z28S"&amp;(ROW()-15)*3,FALSE))</f>
        <v>152</v>
      </c>
      <c r="M19" s="46">
        <f ca="1">MAX(INDIRECT("'6CtP RR SO ALT (2)'!Z19S"&amp;((ROW()-15)*3)+1,FALSE):INDIRECT("'6CtP RR SO ALT (2)'!Z28S"&amp;((ROW()-15)*3)+1,FALSE))</f>
        <v>154</v>
      </c>
      <c r="N19" s="46">
        <f ca="1">MAX(INDIRECT("'6CtP RR SO ALT (2)'!Z19S"&amp;((ROW()-15)*3)+2,FALSE):INDIRECT("'6CtP RR SO ALT (2)'!Z28S"&amp;((ROW()-15)*3)+2,FALSE))</f>
        <v>149</v>
      </c>
      <c r="O19" s="48">
        <f ca="1">MAX(F19:N19)/MAX(BW!H19:V19)</f>
        <v>0.24935732647814909</v>
      </c>
      <c r="P19" s="48">
        <f ca="1">MAX(F19:G19,I19:N19)/MAX(BW!H19:V19)</f>
        <v>0.19794344473007713</v>
      </c>
    </row>
    <row r="20" spans="1:16" s="38" customFormat="1" ht="18.75" customHeight="1">
      <c r="A20"/>
      <c r="B20" s="42" t="s">
        <v>27</v>
      </c>
      <c r="C20" s="53">
        <v>1458</v>
      </c>
      <c r="D20" s="53">
        <v>1947</v>
      </c>
      <c r="E20" s="54">
        <f t="shared" si="1"/>
        <v>1.3353909465020577</v>
      </c>
      <c r="F20" s="46">
        <f ca="1">MAX(INDIRECT("'4CtP RR'!Z18S"&amp;ROW()-2,FALSE):INDIRECT("'4CtP RR'!Z27S"&amp;ROW()-2,FALSE))</f>
        <v>158</v>
      </c>
      <c r="G20" s="46">
        <f ca="1">MAX(INDIRECT("'4bCtP RR ALT'!Z18S"&amp;ROW()-2,FALSE):INDIRECT("'4bCtP RR ALT'!Z27S"&amp;ROW()-2,FALSE))</f>
        <v>161</v>
      </c>
      <c r="H20" s="46">
        <f ca="1">MAX(INDIRECT("'4dCtP RRbeide'!Z18S"&amp;ROW()-2,FALSE):INDIRECT("'4dCtP RRbeide'!Z27S"&amp;ROW()-2,FALSE))</f>
        <v>213</v>
      </c>
      <c r="I20" s="46">
        <f ca="1">MAX(INDIRECT("'5CtP RR SO (2)'!Z19S"&amp;(ROW()-15)*3,FALSE):INDIRECT("'5CtP RR SO (2)'!Z28S"&amp;(ROW()-15)*3,FALSE))</f>
        <v>161</v>
      </c>
      <c r="J20" s="46">
        <f ca="1">MAX(INDIRECT("'5CtP RR SO (2)'!Z19S"&amp;((ROW()-15)*3)+1,FALSE):INDIRECT("'5CtP RR SO (2)'!Z28S"&amp;((ROW()-15)*3)+1,FALSE))</f>
        <v>165</v>
      </c>
      <c r="K20" s="46">
        <f ca="1">MAX(INDIRECT("'5CtP RR SO (2)'!Z19S"&amp;((ROW()-15)*3)+2,FALSE):INDIRECT("'5CtP RR SO (2)'!Z28S"&amp;((ROW()-15)*3)+2,FALSE))</f>
        <v>158</v>
      </c>
      <c r="L20" s="46">
        <f ca="1">MAX(INDIRECT("'6CtP RR SO ALT (2)'!Z19S"&amp;(ROW()-15)*3,FALSE):INDIRECT("'6CtP RR SO ALT (2)'!Z28S"&amp;(ROW()-15)*3,FALSE))</f>
        <v>162</v>
      </c>
      <c r="M20" s="46">
        <f ca="1">MAX(INDIRECT("'6CtP RR SO ALT (2)'!Z19S"&amp;((ROW()-15)*3)+1,FALSE):INDIRECT("'6CtP RR SO ALT (2)'!Z28S"&amp;((ROW()-15)*3)+1,FALSE))</f>
        <v>163</v>
      </c>
      <c r="N20" s="46">
        <f ca="1">MAX(INDIRECT("'6CtP RR SO ALT (2)'!Z19S"&amp;((ROW()-15)*3)+2,FALSE):INDIRECT("'6CtP RR SO ALT (2)'!Z28S"&amp;((ROW()-15)*3)+2,FALSE))</f>
        <v>157</v>
      </c>
      <c r="O20" s="48">
        <f ca="1">MAX(F20:N20)/MAX(BW!H20:V20)</f>
        <v>0.16003005259203607</v>
      </c>
      <c r="P20" s="48">
        <f ca="1">MAX(F20:G20,I20:N20)/MAX(BW!H20:V20)</f>
        <v>0.12396694214876033</v>
      </c>
    </row>
    <row r="21" spans="1:16" s="38" customFormat="1" ht="18.75" customHeight="1">
      <c r="A21"/>
      <c r="B21" s="42" t="s">
        <v>28</v>
      </c>
      <c r="C21" s="53">
        <v>1882</v>
      </c>
      <c r="D21" s="53">
        <v>1740</v>
      </c>
      <c r="E21" s="54">
        <f t="shared" si="1"/>
        <v>0.924548352816153</v>
      </c>
      <c r="F21" s="46">
        <f ca="1">MAX(INDIRECT("'4CtP RR'!Z18S"&amp;ROW()-2,FALSE):INDIRECT("'4CtP RR'!Z27S"&amp;ROW()-2,FALSE))</f>
        <v>218</v>
      </c>
      <c r="G21" s="46">
        <f ca="1">MAX(INDIRECT("'4bCtP RR ALT'!Z18S"&amp;ROW()-2,FALSE):INDIRECT("'4bCtP RR ALT'!Z27S"&amp;ROW()-2,FALSE))</f>
        <v>218</v>
      </c>
      <c r="H21" s="46">
        <f ca="1">MAX(INDIRECT("'4dCtP RRbeide'!Z18S"&amp;ROW()-2,FALSE):INDIRECT("'4dCtP RRbeide'!Z27S"&amp;ROW()-2,FALSE))</f>
        <v>294</v>
      </c>
      <c r="I21" s="46">
        <f ca="1">MAX(INDIRECT("'5CtP RR SO (2)'!Z19S"&amp;(ROW()-15)*3,FALSE):INDIRECT("'5CtP RR SO (2)'!Z28S"&amp;(ROW()-15)*3,FALSE))</f>
        <v>237</v>
      </c>
      <c r="J21" s="46">
        <f ca="1">MAX(INDIRECT("'5CtP RR SO (2)'!Z19S"&amp;((ROW()-15)*3)+1,FALSE):INDIRECT("'5CtP RR SO (2)'!Z28S"&amp;((ROW()-15)*3)+1,FALSE))</f>
        <v>239</v>
      </c>
      <c r="K21" s="46">
        <f ca="1">MAX(INDIRECT("'5CtP RR SO (2)'!Z19S"&amp;((ROW()-15)*3)+2,FALSE):INDIRECT("'5CtP RR SO (2)'!Z28S"&amp;((ROW()-15)*3)+2,FALSE))</f>
        <v>218</v>
      </c>
      <c r="L21" s="46">
        <f ca="1">MAX(INDIRECT("'6CtP RR SO ALT (2)'!Z19S"&amp;(ROW()-15)*3,FALSE):INDIRECT("'6CtP RR SO ALT (2)'!Z28S"&amp;(ROW()-15)*3,FALSE))</f>
        <v>237</v>
      </c>
      <c r="M21" s="46">
        <f ca="1">MAX(INDIRECT("'6CtP RR SO ALT (2)'!Z19S"&amp;((ROW()-15)*3)+1,FALSE):INDIRECT("'6CtP RR SO ALT (2)'!Z28S"&amp;((ROW()-15)*3)+1,FALSE))</f>
        <v>239</v>
      </c>
      <c r="N21" s="46">
        <f ca="1">MAX(INDIRECT("'6CtP RR SO ALT (2)'!Z19S"&amp;((ROW()-15)*3)+2,FALSE):INDIRECT("'6CtP RR SO ALT (2)'!Z28S"&amp;((ROW()-15)*3)+2,FALSE))</f>
        <v>218</v>
      </c>
      <c r="O21" s="48">
        <f ca="1">MAX(F21:N21)/MAX(BW!H21:V21)</f>
        <v>0.24852071005917159</v>
      </c>
      <c r="P21" s="48">
        <f ca="1">MAX(F21:G21,I21:N21)/MAX(BW!H21:V21)</f>
        <v>0.20202874049027894</v>
      </c>
    </row>
    <row r="22" spans="1:16" s="38" customFormat="1" ht="18.75" customHeight="1">
      <c r="A22"/>
      <c r="B22" s="42" t="s">
        <v>29</v>
      </c>
      <c r="C22" s="53">
        <v>2426</v>
      </c>
      <c r="D22" s="53">
        <v>16630</v>
      </c>
      <c r="E22" s="54">
        <f t="shared" si="1"/>
        <v>6.8549051937345427</v>
      </c>
      <c r="F22" s="46">
        <f ca="1">MAX(INDIRECT("'4CtP RR'!Z18S"&amp;ROW()-2,FALSE):INDIRECT("'4CtP RR'!Z27S"&amp;ROW()-2,FALSE))</f>
        <v>24</v>
      </c>
      <c r="G22" s="46">
        <f ca="1">MAX(INDIRECT("'4bCtP RR ALT'!Z18S"&amp;ROW()-2,FALSE):INDIRECT("'4bCtP RR ALT'!Z27S"&amp;ROW()-2,FALSE))</f>
        <v>25</v>
      </c>
      <c r="H22" s="46">
        <f ca="1">MAX(INDIRECT("'4dCtP RRbeide'!Z18S"&amp;ROW()-2,FALSE):INDIRECT("'4dCtP RRbeide'!Z27S"&amp;ROW()-2,FALSE))</f>
        <v>58</v>
      </c>
      <c r="I22" s="46">
        <f ca="1">MAX(INDIRECT("'5CtP RR SO (2)'!Z19S"&amp;(ROW()-15)*3,FALSE):INDIRECT("'5CtP RR SO (2)'!Z28S"&amp;(ROW()-15)*3,FALSE))</f>
        <v>20</v>
      </c>
      <c r="J22" s="46">
        <f ca="1">MAX(INDIRECT("'5CtP RR SO (2)'!Z19S"&amp;((ROW()-15)*3)+1,FALSE):INDIRECT("'5CtP RR SO (2)'!Z28S"&amp;((ROW()-15)*3)+1,FALSE))</f>
        <v>21</v>
      </c>
      <c r="K22" s="46">
        <f ca="1">MAX(INDIRECT("'5CtP RR SO (2)'!Z19S"&amp;((ROW()-15)*3)+2,FALSE):INDIRECT("'5CtP RR SO (2)'!Z28S"&amp;((ROW()-15)*3)+2,FALSE))</f>
        <v>24</v>
      </c>
      <c r="L22" s="46">
        <f ca="1">MAX(INDIRECT("'6CtP RR SO ALT (2)'!Z19S"&amp;(ROW()-15)*3,FALSE):INDIRECT("'6CtP RR SO ALT (2)'!Z28S"&amp;(ROW()-15)*3,FALSE))</f>
        <v>20</v>
      </c>
      <c r="M22" s="46">
        <f ca="1">MAX(INDIRECT("'6CtP RR SO ALT (2)'!Z19S"&amp;((ROW()-15)*3)+1,FALSE):INDIRECT("'6CtP RR SO ALT (2)'!Z28S"&amp;((ROW()-15)*3)+1,FALSE))</f>
        <v>21</v>
      </c>
      <c r="N22" s="46">
        <f ca="1">MAX(INDIRECT("'6CtP RR SO ALT (2)'!Z19S"&amp;((ROW()-15)*3)+2,FALSE):INDIRECT("'6CtP RR SO ALT (2)'!Z28S"&amp;((ROW()-15)*3)+2,FALSE))</f>
        <v>24</v>
      </c>
      <c r="O22" s="48">
        <f ca="1">MAX(F22:N22)/MAX(BW!H22:V22)</f>
        <v>5.8961065365456949E-3</v>
      </c>
      <c r="P22" s="48">
        <f ca="1">MAX(F22:G22,I22:N22)/MAX(BW!H22:V22)</f>
        <v>2.541425231269696E-3</v>
      </c>
    </row>
    <row r="23" spans="1:16" s="38" customFormat="1" ht="18.75" customHeight="1">
      <c r="A23"/>
      <c r="B23" s="42" t="s">
        <v>30</v>
      </c>
      <c r="C23" s="53">
        <v>2939</v>
      </c>
      <c r="D23" s="53">
        <v>15677</v>
      </c>
      <c r="E23" s="54">
        <f t="shared" si="1"/>
        <v>5.3341272541680844</v>
      </c>
      <c r="F23" s="46">
        <f ca="1">MAX(INDIRECT("'4CtP RR'!Z18S"&amp;ROW()-2,FALSE):INDIRECT("'4CtP RR'!Z27S"&amp;ROW()-2,FALSE))</f>
        <v>39</v>
      </c>
      <c r="G23" s="46">
        <f ca="1">MAX(INDIRECT("'4bCtP RR ALT'!Z18S"&amp;ROW()-2,FALSE):INDIRECT("'4bCtP RR ALT'!Z27S"&amp;ROW()-2,FALSE))</f>
        <v>45</v>
      </c>
      <c r="H23" s="46">
        <f ca="1">MAX(INDIRECT("'4dCtP RRbeide'!Z18S"&amp;ROW()-2,FALSE):INDIRECT("'4dCtP RRbeide'!Z27S"&amp;ROW()-2,FALSE))</f>
        <v>78</v>
      </c>
      <c r="I23" s="46">
        <f ca="1">MAX(INDIRECT("'5CtP RR SO (2)'!Z19S"&amp;(ROW()-15)*3,FALSE):INDIRECT("'5CtP RR SO (2)'!Z28S"&amp;(ROW()-15)*3,FALSE))</f>
        <v>31</v>
      </c>
      <c r="J23" s="46">
        <f ca="1">MAX(INDIRECT("'5CtP RR SO (2)'!Z19S"&amp;((ROW()-15)*3)+1,FALSE):INDIRECT("'5CtP RR SO (2)'!Z28S"&amp;((ROW()-15)*3)+1,FALSE))</f>
        <v>30</v>
      </c>
      <c r="K23" s="46">
        <f ca="1">MAX(INDIRECT("'5CtP RR SO (2)'!Z19S"&amp;((ROW()-15)*3)+2,FALSE):INDIRECT("'5CtP RR SO (2)'!Z28S"&amp;((ROW()-15)*3)+2,FALSE))</f>
        <v>38</v>
      </c>
      <c r="L23" s="46">
        <f ca="1">MAX(INDIRECT("'6CtP RR SO ALT (2)'!Z19S"&amp;(ROW()-15)*3,FALSE):INDIRECT("'6CtP RR SO ALT (2)'!Z28S"&amp;(ROW()-15)*3,FALSE))</f>
        <v>31</v>
      </c>
      <c r="M23" s="46">
        <f ca="1">MAX(INDIRECT("'6CtP RR SO ALT (2)'!Z19S"&amp;((ROW()-15)*3)+1,FALSE):INDIRECT("'6CtP RR SO ALT (2)'!Z28S"&amp;((ROW()-15)*3)+1,FALSE))</f>
        <v>35</v>
      </c>
      <c r="N23" s="46">
        <f ca="1">MAX(INDIRECT("'6CtP RR SO ALT (2)'!Z19S"&amp;((ROW()-15)*3)+2,FALSE):INDIRECT("'6CtP RR SO ALT (2)'!Z28S"&amp;((ROW()-15)*3)+2,FALSE))</f>
        <v>47</v>
      </c>
      <c r="O23" s="48">
        <f ca="1">MAX(F23:N23)/MAX(BW!H23:V23)</f>
        <v>7.1599045346062056E-3</v>
      </c>
      <c r="P23" s="48">
        <f ca="1">MAX(F23:G23,I23:N23)/MAX(BW!H23:V23)</f>
        <v>4.3143014503396367E-3</v>
      </c>
    </row>
    <row r="24" spans="1:16" s="38" customFormat="1" ht="18.75" customHeight="1">
      <c r="A24"/>
      <c r="B24" s="42" t="s">
        <v>31</v>
      </c>
      <c r="C24" s="53">
        <v>4158</v>
      </c>
      <c r="D24" s="53">
        <v>13422</v>
      </c>
      <c r="E24" s="54">
        <f t="shared" si="1"/>
        <v>3.2279942279942282</v>
      </c>
      <c r="F24" s="46">
        <f ca="1">MAX(INDIRECT("'4CtP RR'!Z18S"&amp;ROW()-2,FALSE):INDIRECT("'4CtP RR'!Z27S"&amp;ROW()-2,FALSE))</f>
        <v>102</v>
      </c>
      <c r="G24" s="46">
        <f ca="1">MAX(INDIRECT("'4bCtP RR ALT'!Z18S"&amp;ROW()-2,FALSE):INDIRECT("'4bCtP RR ALT'!Z27S"&amp;ROW()-2,FALSE))</f>
        <v>102</v>
      </c>
      <c r="H24" s="46">
        <f ca="1">MAX(INDIRECT("'4dCtP RRbeide'!Z18S"&amp;ROW()-2,FALSE):INDIRECT("'4dCtP RRbeide'!Z27S"&amp;ROW()-2,FALSE))</f>
        <v>209</v>
      </c>
      <c r="I24" s="46">
        <f ca="1">MAX(INDIRECT("'5CtP RR SO (2)'!Z19S"&amp;(ROW()-15)*3,FALSE):INDIRECT("'5CtP RR SO (2)'!Z28S"&amp;(ROW()-15)*3,FALSE))</f>
        <v>94</v>
      </c>
      <c r="J24" s="46">
        <f ca="1">MAX(INDIRECT("'5CtP RR SO (2)'!Z19S"&amp;((ROW()-15)*3)+1,FALSE):INDIRECT("'5CtP RR SO (2)'!Z28S"&amp;((ROW()-15)*3)+1,FALSE))</f>
        <v>95</v>
      </c>
      <c r="K24" s="46">
        <f ca="1">MAX(INDIRECT("'5CtP RR SO (2)'!Z19S"&amp;((ROW()-15)*3)+2,FALSE):INDIRECT("'5CtP RR SO (2)'!Z28S"&amp;((ROW()-15)*3)+2,FALSE))</f>
        <v>100</v>
      </c>
      <c r="L24" s="46">
        <f ca="1">MAX(INDIRECT("'6CtP RR SO ALT (2)'!Z19S"&amp;(ROW()-15)*3,FALSE):INDIRECT("'6CtP RR SO ALT (2)'!Z28S"&amp;(ROW()-15)*3,FALSE))</f>
        <v>103</v>
      </c>
      <c r="M24" s="46">
        <f ca="1">MAX(INDIRECT("'6CtP RR SO ALT (2)'!Z19S"&amp;((ROW()-15)*3)+1,FALSE):INDIRECT("'6CtP RR SO ALT (2)'!Z28S"&amp;((ROW()-15)*3)+1,FALSE))</f>
        <v>100</v>
      </c>
      <c r="N24" s="46">
        <f ca="1">MAX(INDIRECT("'6CtP RR SO ALT (2)'!Z19S"&amp;((ROW()-15)*3)+2,FALSE):INDIRECT("'6CtP RR SO ALT (2)'!Z28S"&amp;((ROW()-15)*3)+2,FALSE))</f>
        <v>101</v>
      </c>
      <c r="O24" s="48">
        <f ca="1">MAX(F24:N24)/MAX(BW!H24:V24)</f>
        <v>3.8546661748432312E-2</v>
      </c>
      <c r="P24" s="48">
        <f ca="1">MAX(F24:G24,I24:N24)/MAX(BW!H24:V24)</f>
        <v>1.8996680191811138E-2</v>
      </c>
    </row>
    <row r="25" spans="1:16" s="38" customFormat="1" ht="18.75" customHeight="1">
      <c r="A25"/>
      <c r="B25" s="42" t="s">
        <v>32</v>
      </c>
      <c r="C25" s="53">
        <v>4941</v>
      </c>
      <c r="D25" s="53">
        <v>6594</v>
      </c>
      <c r="E25" s="54">
        <f t="shared" si="1"/>
        <v>1.3345476624165149</v>
      </c>
      <c r="F25" s="46">
        <f ca="1">MAX(INDIRECT("'4CtP RR'!Z18S"&amp;ROW()-2,FALSE):INDIRECT("'4CtP RR'!Z27S"&amp;ROW()-2,FALSE))</f>
        <v>609</v>
      </c>
      <c r="G25" s="46">
        <f ca="1">MAX(INDIRECT("'4bCtP RR ALT'!Z18S"&amp;ROW()-2,FALSE):INDIRECT("'4bCtP RR ALT'!Z27S"&amp;ROW()-2,FALSE))</f>
        <v>625</v>
      </c>
      <c r="H25" s="46">
        <f ca="1">MAX(INDIRECT("'4dCtP RRbeide'!Z18S"&amp;ROW()-2,FALSE):INDIRECT("'4dCtP RRbeide'!Z27S"&amp;ROW()-2,FALSE))</f>
        <v>793</v>
      </c>
      <c r="I25" s="46">
        <f ca="1">MAX(INDIRECT("'5CtP RR SO (2)'!Z19S"&amp;(ROW()-15)*3,FALSE):INDIRECT("'5CtP RR SO (2)'!Z28S"&amp;(ROW()-15)*3,FALSE))</f>
        <v>622</v>
      </c>
      <c r="J25" s="46">
        <f ca="1">MAX(INDIRECT("'5CtP RR SO (2)'!Z19S"&amp;((ROW()-15)*3)+1,FALSE):INDIRECT("'5CtP RR SO (2)'!Z28S"&amp;((ROW()-15)*3)+1,FALSE))</f>
        <v>652</v>
      </c>
      <c r="K25" s="46">
        <f ca="1">MAX(INDIRECT("'5CtP RR SO (2)'!Z19S"&amp;((ROW()-15)*3)+2,FALSE):INDIRECT("'5CtP RR SO (2)'!Z28S"&amp;((ROW()-15)*3)+2,FALSE))</f>
        <v>613</v>
      </c>
      <c r="L25" s="46">
        <f ca="1">MAX(INDIRECT("'6CtP RR SO ALT (2)'!Z19S"&amp;(ROW()-15)*3,FALSE):INDIRECT("'6CtP RR SO ALT (2)'!Z28S"&amp;(ROW()-15)*3,FALSE))</f>
        <v>650</v>
      </c>
      <c r="M25" s="46">
        <f ca="1">MAX(INDIRECT("'6CtP RR SO ALT (2)'!Z19S"&amp;((ROW()-15)*3)+1,FALSE):INDIRECT("'6CtP RR SO ALT (2)'!Z28S"&amp;((ROW()-15)*3)+1,FALSE))</f>
        <v>651</v>
      </c>
      <c r="N25" s="46">
        <f ca="1">MAX(INDIRECT("'6CtP RR SO ALT (2)'!Z19S"&amp;((ROW()-15)*3)+2,FALSE):INDIRECT("'6CtP RR SO ALT (2)'!Z28S"&amp;((ROW()-15)*3)+2,FALSE))</f>
        <v>615</v>
      </c>
      <c r="O25" s="48">
        <f ca="1">MAX(F25:N25)/MAX(BW!H25:V25)</f>
        <v>0.20667187907219181</v>
      </c>
      <c r="P25" s="48">
        <f ca="1">MAX(F25:G25,I25:N25)/MAX(BW!H25:V25)</f>
        <v>0.16992442011988532</v>
      </c>
    </row>
    <row r="26" spans="1:16" ht="1.5" customHeight="1">
      <c r="B26" s="42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38" customFormat="1" ht="18.75" customHeight="1">
      <c r="A27"/>
      <c r="B27" s="42"/>
      <c r="C27" s="42"/>
      <c r="D27" s="42"/>
      <c r="E27" s="42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38" customFormat="1" ht="0.75" customHeight="1">
      <c r="A28"/>
      <c r="B28" s="42"/>
      <c r="C28" s="42"/>
      <c r="D28" s="42"/>
      <c r="E28" s="42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 s="38" customFormat="1" ht="18.75" customHeight="1">
      <c r="A29"/>
      <c r="B29" s="44"/>
      <c r="C29" s="44"/>
      <c r="D29" s="44"/>
      <c r="E29" s="44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Tabelle19"/>
  <dimension ref="A1:AD31"/>
  <sheetViews>
    <sheetView workbookViewId="0">
      <selection activeCell="H21" sqref="H21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28" width="7.140625" style="39" customWidth="1"/>
    <col min="29" max="30" width="7.140625" customWidth="1"/>
  </cols>
  <sheetData>
    <row r="1" spans="1:30" ht="3.75" customHeight="1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30" ht="95.25" customHeight="1">
      <c r="B2" s="1"/>
      <c r="C2" s="52" t="s">
        <v>74</v>
      </c>
      <c r="D2" s="52" t="s">
        <v>75</v>
      </c>
      <c r="E2" s="52" t="s">
        <v>76</v>
      </c>
      <c r="F2" s="41" t="s">
        <v>55</v>
      </c>
      <c r="G2" s="41" t="s">
        <v>59</v>
      </c>
      <c r="H2" s="41" t="s">
        <v>60</v>
      </c>
      <c r="I2" s="41" t="s">
        <v>61</v>
      </c>
      <c r="J2" s="41" t="s">
        <v>62</v>
      </c>
      <c r="K2" s="41" t="s">
        <v>63</v>
      </c>
      <c r="L2" s="41" t="s">
        <v>64</v>
      </c>
      <c r="M2" s="169" t="s">
        <v>56</v>
      </c>
      <c r="N2" s="168"/>
      <c r="O2" s="169" t="s">
        <v>57</v>
      </c>
      <c r="P2" s="168"/>
      <c r="Q2" s="169" t="s">
        <v>65</v>
      </c>
      <c r="R2" s="168"/>
      <c r="S2" s="169" t="s">
        <v>66</v>
      </c>
      <c r="T2" s="168"/>
      <c r="U2" s="169" t="s">
        <v>67</v>
      </c>
      <c r="V2" s="168"/>
      <c r="W2" s="169" t="s">
        <v>71</v>
      </c>
      <c r="X2" s="168"/>
      <c r="Y2" s="169" t="s">
        <v>72</v>
      </c>
      <c r="Z2" s="168"/>
      <c r="AA2" s="169" t="s">
        <v>73</v>
      </c>
      <c r="AB2" s="170"/>
      <c r="AC2" s="167" t="s">
        <v>80</v>
      </c>
      <c r="AD2" s="168"/>
    </row>
    <row r="3" spans="1:30" s="38" customFormat="1" ht="18.75" customHeight="1">
      <c r="A3"/>
      <c r="B3" s="42" t="s">
        <v>13</v>
      </c>
      <c r="C3" s="53">
        <v>27</v>
      </c>
      <c r="D3" s="53">
        <v>111</v>
      </c>
      <c r="E3" s="54">
        <f t="shared" ref="E3:E22" si="0">D3/C3</f>
        <v>4.1111111111111107</v>
      </c>
      <c r="F3" s="46">
        <v>10</v>
      </c>
      <c r="G3" s="46">
        <v>12</v>
      </c>
      <c r="H3" s="46">
        <v>12</v>
      </c>
      <c r="I3" s="46">
        <v>12</v>
      </c>
      <c r="J3" s="46">
        <v>12</v>
      </c>
      <c r="K3" s="46">
        <v>12</v>
      </c>
      <c r="L3" s="46">
        <v>7</v>
      </c>
      <c r="M3" s="46">
        <v>12</v>
      </c>
      <c r="N3" s="46"/>
      <c r="O3" s="46">
        <v>11</v>
      </c>
      <c r="P3" s="46"/>
      <c r="Q3" s="46">
        <v>12</v>
      </c>
      <c r="R3" s="46"/>
      <c r="S3" s="46">
        <v>12</v>
      </c>
      <c r="T3" s="46"/>
      <c r="U3" s="46">
        <v>12</v>
      </c>
      <c r="V3" s="46"/>
      <c r="W3" s="46">
        <v>12</v>
      </c>
      <c r="X3" s="46"/>
      <c r="Y3" s="46">
        <v>12</v>
      </c>
      <c r="Z3" s="46"/>
      <c r="AA3" s="46">
        <v>7</v>
      </c>
      <c r="AB3" s="65"/>
      <c r="AC3" s="68">
        <f t="shared" ref="AC3:AC22" si="1">AVERAGE(F3:L3,M3,O3,Q3,S3,U3,W3,Y3,AA3)</f>
        <v>11.133333333333333</v>
      </c>
      <c r="AD3" s="69"/>
    </row>
    <row r="4" spans="1:30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si="0"/>
        <v>2.2941176470588234</v>
      </c>
      <c r="F4" s="46">
        <v>4</v>
      </c>
      <c r="G4" s="46">
        <v>3</v>
      </c>
      <c r="H4" s="46">
        <v>3</v>
      </c>
      <c r="I4" s="46">
        <v>4</v>
      </c>
      <c r="J4" s="46">
        <v>4</v>
      </c>
      <c r="K4" s="46">
        <v>3</v>
      </c>
      <c r="L4" s="46">
        <v>4</v>
      </c>
      <c r="M4" s="46">
        <v>4</v>
      </c>
      <c r="N4" s="46"/>
      <c r="O4" s="46">
        <v>3</v>
      </c>
      <c r="P4" s="46"/>
      <c r="Q4" s="46">
        <v>3</v>
      </c>
      <c r="R4" s="46"/>
      <c r="S4" s="46">
        <v>3</v>
      </c>
      <c r="T4" s="46"/>
      <c r="U4" s="46">
        <v>4</v>
      </c>
      <c r="V4" s="46"/>
      <c r="W4" s="46">
        <v>4</v>
      </c>
      <c r="X4" s="46"/>
      <c r="Y4" s="46">
        <v>3</v>
      </c>
      <c r="Z4" s="46"/>
      <c r="AA4" s="46">
        <v>4</v>
      </c>
      <c r="AB4" s="65"/>
      <c r="AC4" s="68">
        <f t="shared" si="1"/>
        <v>3.5333333333333332</v>
      </c>
      <c r="AD4" s="69"/>
    </row>
    <row r="5" spans="1:30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2.1836734693877551</v>
      </c>
      <c r="F5" s="46">
        <v>10</v>
      </c>
      <c r="G5" s="46">
        <v>12</v>
      </c>
      <c r="H5" s="46">
        <v>12</v>
      </c>
      <c r="I5" s="46">
        <v>12</v>
      </c>
      <c r="J5" s="46">
        <v>12</v>
      </c>
      <c r="K5" s="46">
        <v>12</v>
      </c>
      <c r="L5" s="46">
        <v>12</v>
      </c>
      <c r="M5" s="46">
        <v>12</v>
      </c>
      <c r="N5" s="46"/>
      <c r="O5" s="46">
        <v>12</v>
      </c>
      <c r="P5" s="46"/>
      <c r="Q5" s="46">
        <v>12</v>
      </c>
      <c r="R5" s="46"/>
      <c r="S5" s="46">
        <v>12</v>
      </c>
      <c r="T5" s="46"/>
      <c r="U5" s="46">
        <v>12</v>
      </c>
      <c r="V5" s="46"/>
      <c r="W5" s="46">
        <v>12</v>
      </c>
      <c r="X5" s="46"/>
      <c r="Y5" s="46">
        <v>12</v>
      </c>
      <c r="Z5" s="46"/>
      <c r="AA5" s="46">
        <v>12</v>
      </c>
      <c r="AB5" s="65"/>
      <c r="AC5" s="68">
        <f t="shared" si="1"/>
        <v>11.866666666666667</v>
      </c>
      <c r="AD5" s="69"/>
    </row>
    <row r="6" spans="1:30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2.564516129032258</v>
      </c>
      <c r="F6" s="46">
        <v>5</v>
      </c>
      <c r="G6" s="46">
        <v>8</v>
      </c>
      <c r="H6" s="46">
        <v>8</v>
      </c>
      <c r="I6" s="46">
        <v>3</v>
      </c>
      <c r="J6" s="46">
        <v>5</v>
      </c>
      <c r="K6" s="46">
        <v>11</v>
      </c>
      <c r="L6" s="46">
        <v>3</v>
      </c>
      <c r="M6" s="46">
        <v>5</v>
      </c>
      <c r="N6" s="46"/>
      <c r="O6" s="46">
        <v>5</v>
      </c>
      <c r="P6" s="46"/>
      <c r="Q6" s="46">
        <v>8</v>
      </c>
      <c r="R6" s="46"/>
      <c r="S6" s="46">
        <v>8</v>
      </c>
      <c r="T6" s="46"/>
      <c r="U6" s="46">
        <v>3</v>
      </c>
      <c r="V6" s="46"/>
      <c r="W6" s="46">
        <v>5</v>
      </c>
      <c r="X6" s="46"/>
      <c r="Y6" s="46">
        <v>11</v>
      </c>
      <c r="Z6" s="46"/>
      <c r="AA6" s="46">
        <v>3</v>
      </c>
      <c r="AB6" s="65"/>
      <c r="AC6" s="68">
        <f t="shared" si="1"/>
        <v>6.0666666666666664</v>
      </c>
      <c r="AD6" s="69"/>
    </row>
    <row r="7" spans="1:30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1.441860465116279</v>
      </c>
      <c r="F7" s="46">
        <v>10</v>
      </c>
      <c r="G7" s="46">
        <v>12</v>
      </c>
      <c r="H7" s="46">
        <v>12</v>
      </c>
      <c r="I7" s="46">
        <v>12</v>
      </c>
      <c r="J7" s="46">
        <v>12</v>
      </c>
      <c r="K7" s="46">
        <v>12</v>
      </c>
      <c r="L7" s="46">
        <v>12</v>
      </c>
      <c r="M7" s="46">
        <v>12</v>
      </c>
      <c r="N7" s="46">
        <v>12</v>
      </c>
      <c r="O7" s="46">
        <v>12</v>
      </c>
      <c r="P7" s="46">
        <v>12</v>
      </c>
      <c r="Q7" s="46">
        <v>12</v>
      </c>
      <c r="R7" s="46">
        <v>4</v>
      </c>
      <c r="S7" s="46">
        <v>12</v>
      </c>
      <c r="T7" s="46">
        <v>4</v>
      </c>
      <c r="U7" s="46">
        <v>12</v>
      </c>
      <c r="V7" s="46">
        <v>12</v>
      </c>
      <c r="W7" s="46">
        <v>12</v>
      </c>
      <c r="X7" s="46">
        <v>4</v>
      </c>
      <c r="Y7" s="46">
        <v>12</v>
      </c>
      <c r="Z7" s="46">
        <v>4</v>
      </c>
      <c r="AA7" s="46">
        <v>12</v>
      </c>
      <c r="AB7" s="65">
        <v>12</v>
      </c>
      <c r="AC7" s="68">
        <f t="shared" si="1"/>
        <v>11.866666666666667</v>
      </c>
      <c r="AD7" s="69">
        <f>AVERAGE(AB7,Z7,X7,V7,T7,R7,P7,N7)</f>
        <v>8</v>
      </c>
    </row>
    <row r="8" spans="1:30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3.7946428571428572</v>
      </c>
      <c r="F8" s="46">
        <v>9</v>
      </c>
      <c r="G8" s="46">
        <v>8</v>
      </c>
      <c r="H8" s="46">
        <v>8</v>
      </c>
      <c r="I8" s="46">
        <v>5</v>
      </c>
      <c r="J8" s="46">
        <v>7</v>
      </c>
      <c r="K8" s="46">
        <v>6</v>
      </c>
      <c r="L8" s="46">
        <v>8</v>
      </c>
      <c r="M8" s="46">
        <v>11</v>
      </c>
      <c r="N8" s="46"/>
      <c r="O8" s="46">
        <v>6</v>
      </c>
      <c r="P8" s="46"/>
      <c r="Q8" s="46">
        <v>8</v>
      </c>
      <c r="R8" s="46"/>
      <c r="S8" s="46">
        <v>9</v>
      </c>
      <c r="T8" s="46"/>
      <c r="U8" s="46">
        <v>9</v>
      </c>
      <c r="V8" s="46"/>
      <c r="W8" s="46">
        <v>7</v>
      </c>
      <c r="X8" s="46"/>
      <c r="Y8" s="46">
        <v>6</v>
      </c>
      <c r="Z8" s="46"/>
      <c r="AA8" s="46">
        <v>8</v>
      </c>
      <c r="AB8" s="65"/>
      <c r="AC8" s="68">
        <f t="shared" si="1"/>
        <v>7.666666666666667</v>
      </c>
      <c r="AD8" s="69"/>
    </row>
    <row r="9" spans="1:30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13.848484848484848</v>
      </c>
      <c r="F9" s="46">
        <v>3</v>
      </c>
      <c r="G9" s="46">
        <v>6</v>
      </c>
      <c r="H9" s="46">
        <v>3</v>
      </c>
      <c r="I9" s="46">
        <v>3</v>
      </c>
      <c r="J9" s="46">
        <v>3</v>
      </c>
      <c r="K9" s="46">
        <v>3</v>
      </c>
      <c r="L9" s="46">
        <v>3</v>
      </c>
      <c r="M9" s="46">
        <v>3</v>
      </c>
      <c r="N9" s="46"/>
      <c r="O9" s="46">
        <v>3</v>
      </c>
      <c r="P9" s="46"/>
      <c r="Q9" s="46">
        <v>6</v>
      </c>
      <c r="R9" s="46"/>
      <c r="S9" s="46">
        <v>3</v>
      </c>
      <c r="T9" s="46"/>
      <c r="U9" s="46">
        <v>3</v>
      </c>
      <c r="V9" s="46"/>
      <c r="W9" s="46">
        <v>3</v>
      </c>
      <c r="X9" s="46"/>
      <c r="Y9" s="46">
        <v>3</v>
      </c>
      <c r="Z9" s="46">
        <v>6</v>
      </c>
      <c r="AA9" s="46">
        <v>3</v>
      </c>
      <c r="AB9" s="65"/>
      <c r="AC9" s="68">
        <f t="shared" si="1"/>
        <v>3.4</v>
      </c>
      <c r="AD9" s="69">
        <f t="shared" ref="AD9:AD22" si="2">AVERAGE(AB9,Z9,X9,V9,T9,R9,P9,N9)</f>
        <v>6</v>
      </c>
    </row>
    <row r="10" spans="1:30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6.403614457831325</v>
      </c>
      <c r="F10" s="46">
        <v>8</v>
      </c>
      <c r="G10" s="46">
        <v>10</v>
      </c>
      <c r="H10" s="46">
        <v>9</v>
      </c>
      <c r="I10" s="46">
        <v>5</v>
      </c>
      <c r="J10" s="46">
        <v>12</v>
      </c>
      <c r="K10" s="46">
        <v>12</v>
      </c>
      <c r="L10" s="46">
        <v>9</v>
      </c>
      <c r="M10" s="46">
        <v>8</v>
      </c>
      <c r="N10" s="46">
        <v>6</v>
      </c>
      <c r="O10" s="46">
        <v>3</v>
      </c>
      <c r="P10" s="46">
        <v>9</v>
      </c>
      <c r="Q10" s="46">
        <v>10</v>
      </c>
      <c r="R10" s="46">
        <v>3</v>
      </c>
      <c r="S10" s="46">
        <v>9</v>
      </c>
      <c r="T10" s="46"/>
      <c r="U10" s="46">
        <v>5</v>
      </c>
      <c r="V10" s="46">
        <v>11</v>
      </c>
      <c r="W10" s="46">
        <v>12</v>
      </c>
      <c r="X10" s="46">
        <v>3</v>
      </c>
      <c r="Y10" s="46">
        <v>12</v>
      </c>
      <c r="Z10" s="46"/>
      <c r="AA10" s="46">
        <v>9</v>
      </c>
      <c r="AB10" s="65">
        <v>12</v>
      </c>
      <c r="AC10" s="68">
        <f t="shared" si="1"/>
        <v>8.8666666666666671</v>
      </c>
      <c r="AD10" s="69">
        <f t="shared" si="2"/>
        <v>7.333333333333333</v>
      </c>
    </row>
    <row r="11" spans="1:30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2.4116094986807388</v>
      </c>
      <c r="F11" s="46">
        <v>5</v>
      </c>
      <c r="G11" s="46">
        <v>5</v>
      </c>
      <c r="H11" s="46">
        <v>5</v>
      </c>
      <c r="I11" s="46">
        <v>4</v>
      </c>
      <c r="J11" s="46">
        <v>6</v>
      </c>
      <c r="K11" s="46">
        <v>4</v>
      </c>
      <c r="L11" s="46">
        <v>4</v>
      </c>
      <c r="M11" s="46">
        <v>5</v>
      </c>
      <c r="N11" s="46">
        <v>3</v>
      </c>
      <c r="O11" s="46">
        <v>4</v>
      </c>
      <c r="P11" s="46">
        <v>3</v>
      </c>
      <c r="Q11" s="46">
        <v>5</v>
      </c>
      <c r="R11" s="46">
        <v>4</v>
      </c>
      <c r="S11" s="46">
        <v>5</v>
      </c>
      <c r="T11" s="46">
        <v>12</v>
      </c>
      <c r="U11" s="46">
        <v>4</v>
      </c>
      <c r="V11" s="46">
        <v>3</v>
      </c>
      <c r="W11" s="46">
        <v>6</v>
      </c>
      <c r="X11" s="46">
        <v>4</v>
      </c>
      <c r="Y11" s="46">
        <v>4</v>
      </c>
      <c r="Z11" s="46">
        <v>5</v>
      </c>
      <c r="AA11" s="46">
        <v>4</v>
      </c>
      <c r="AB11" s="65">
        <v>3</v>
      </c>
      <c r="AC11" s="68">
        <f t="shared" si="1"/>
        <v>4.666666666666667</v>
      </c>
      <c r="AD11" s="69">
        <f t="shared" si="2"/>
        <v>4.625</v>
      </c>
    </row>
    <row r="12" spans="1:30" s="38" customFormat="1" ht="18.75" customHeight="1">
      <c r="A12"/>
      <c r="B12" s="64" t="s">
        <v>22</v>
      </c>
      <c r="C12" s="53">
        <v>453</v>
      </c>
      <c r="D12" s="53">
        <v>2025</v>
      </c>
      <c r="E12" s="54">
        <f t="shared" si="0"/>
        <v>4.4701986754966887</v>
      </c>
      <c r="F12" s="46">
        <v>10</v>
      </c>
      <c r="G12" s="46">
        <v>10</v>
      </c>
      <c r="H12" s="46">
        <v>9</v>
      </c>
      <c r="I12" s="46">
        <v>12</v>
      </c>
      <c r="J12" s="46">
        <v>11</v>
      </c>
      <c r="K12" s="46">
        <v>10</v>
      </c>
      <c r="L12" s="46">
        <v>9</v>
      </c>
      <c r="M12" s="46">
        <v>11</v>
      </c>
      <c r="N12" s="46">
        <v>3</v>
      </c>
      <c r="O12" s="46">
        <v>9</v>
      </c>
      <c r="P12" s="46">
        <v>3</v>
      </c>
      <c r="Q12" s="46">
        <v>10</v>
      </c>
      <c r="R12" s="46">
        <v>4</v>
      </c>
      <c r="S12" s="46">
        <v>9</v>
      </c>
      <c r="T12" s="46">
        <v>4</v>
      </c>
      <c r="U12" s="46">
        <v>12</v>
      </c>
      <c r="V12" s="46">
        <v>4</v>
      </c>
      <c r="W12" s="46">
        <v>11</v>
      </c>
      <c r="X12" s="46">
        <v>4</v>
      </c>
      <c r="Y12" s="46">
        <v>10</v>
      </c>
      <c r="Z12" s="46">
        <v>4</v>
      </c>
      <c r="AA12" s="46">
        <v>9</v>
      </c>
      <c r="AB12" s="65">
        <v>4</v>
      </c>
      <c r="AC12" s="68">
        <f t="shared" si="1"/>
        <v>10.133333333333333</v>
      </c>
      <c r="AD12" s="69">
        <f t="shared" si="2"/>
        <v>3.75</v>
      </c>
    </row>
    <row r="13" spans="1:30" s="38" customFormat="1" ht="18.75" customHeight="1">
      <c r="A13"/>
      <c r="B13" s="42" t="s">
        <v>23</v>
      </c>
      <c r="C13" s="53">
        <v>516</v>
      </c>
      <c r="D13" s="53">
        <v>1188</v>
      </c>
      <c r="E13" s="54">
        <f t="shared" si="0"/>
        <v>2.3023255813953489</v>
      </c>
      <c r="F13" s="46">
        <v>5</v>
      </c>
      <c r="G13" s="46">
        <v>12</v>
      </c>
      <c r="H13" s="46">
        <v>12</v>
      </c>
      <c r="I13" s="46">
        <v>7</v>
      </c>
      <c r="J13" s="46">
        <v>12</v>
      </c>
      <c r="K13" s="46">
        <v>10</v>
      </c>
      <c r="L13" s="46">
        <v>10</v>
      </c>
      <c r="M13" s="46">
        <v>11</v>
      </c>
      <c r="N13" s="46">
        <v>3</v>
      </c>
      <c r="O13" s="46">
        <v>8</v>
      </c>
      <c r="P13" s="46">
        <v>4</v>
      </c>
      <c r="Q13" s="46">
        <v>12</v>
      </c>
      <c r="R13" s="46">
        <v>4</v>
      </c>
      <c r="S13" s="46">
        <v>12</v>
      </c>
      <c r="T13" s="46">
        <v>4</v>
      </c>
      <c r="U13" s="46">
        <v>7</v>
      </c>
      <c r="V13" s="46">
        <v>12</v>
      </c>
      <c r="W13" s="46">
        <v>12</v>
      </c>
      <c r="X13" s="46">
        <v>4</v>
      </c>
      <c r="Y13" s="46">
        <v>10</v>
      </c>
      <c r="Z13" s="46">
        <v>4</v>
      </c>
      <c r="AA13" s="46">
        <v>10</v>
      </c>
      <c r="AB13" s="65">
        <v>12</v>
      </c>
      <c r="AC13" s="68">
        <f t="shared" si="1"/>
        <v>10</v>
      </c>
      <c r="AD13" s="69">
        <f t="shared" si="2"/>
        <v>5.875</v>
      </c>
    </row>
    <row r="14" spans="1:30" s="38" customFormat="1" ht="18.75" customHeight="1">
      <c r="A14"/>
      <c r="B14" s="64" t="s">
        <v>24</v>
      </c>
      <c r="C14" s="53">
        <v>889</v>
      </c>
      <c r="D14" s="53">
        <v>2914</v>
      </c>
      <c r="E14" s="54">
        <f t="shared" si="0"/>
        <v>3.2778402699662541</v>
      </c>
      <c r="F14" s="46">
        <v>9</v>
      </c>
      <c r="G14" s="46">
        <v>9</v>
      </c>
      <c r="H14" s="46">
        <v>9</v>
      </c>
      <c r="I14" s="46">
        <v>12</v>
      </c>
      <c r="J14" s="46">
        <v>11</v>
      </c>
      <c r="K14" s="46">
        <v>11</v>
      </c>
      <c r="L14" s="46">
        <v>12</v>
      </c>
      <c r="M14" s="46">
        <v>12</v>
      </c>
      <c r="N14" s="46">
        <v>7</v>
      </c>
      <c r="O14" s="46">
        <v>11</v>
      </c>
      <c r="P14" s="46">
        <v>6</v>
      </c>
      <c r="Q14" s="46">
        <v>9</v>
      </c>
      <c r="R14" s="46">
        <v>10</v>
      </c>
      <c r="S14" s="46">
        <v>9</v>
      </c>
      <c r="T14" s="46">
        <v>11</v>
      </c>
      <c r="U14" s="46">
        <v>12</v>
      </c>
      <c r="V14" s="46">
        <v>3</v>
      </c>
      <c r="W14" s="46">
        <v>11</v>
      </c>
      <c r="X14" s="46">
        <v>11</v>
      </c>
      <c r="Y14" s="46">
        <v>11</v>
      </c>
      <c r="Z14" s="46">
        <v>11</v>
      </c>
      <c r="AA14" s="46">
        <v>12</v>
      </c>
      <c r="AB14" s="65">
        <v>3</v>
      </c>
      <c r="AC14" s="68">
        <f t="shared" si="1"/>
        <v>10.666666666666666</v>
      </c>
      <c r="AD14" s="69">
        <f t="shared" si="2"/>
        <v>7.75</v>
      </c>
    </row>
    <row r="15" spans="1:30" s="38" customFormat="1" ht="18.75" customHeight="1">
      <c r="A15"/>
      <c r="B15" s="64" t="s">
        <v>25</v>
      </c>
      <c r="C15" s="53">
        <v>1133</v>
      </c>
      <c r="D15" s="53">
        <v>5451</v>
      </c>
      <c r="E15" s="54">
        <f t="shared" si="0"/>
        <v>4.8111209179170347</v>
      </c>
      <c r="F15" s="46">
        <v>9</v>
      </c>
      <c r="G15" s="46">
        <v>12</v>
      </c>
      <c r="H15" s="46">
        <v>12</v>
      </c>
      <c r="I15" s="46">
        <v>12</v>
      </c>
      <c r="J15" s="46">
        <v>8</v>
      </c>
      <c r="K15" s="46">
        <v>8</v>
      </c>
      <c r="L15" s="46">
        <v>10</v>
      </c>
      <c r="M15" s="46">
        <v>9</v>
      </c>
      <c r="N15" s="46">
        <v>6</v>
      </c>
      <c r="O15" s="46">
        <v>9</v>
      </c>
      <c r="P15" s="46">
        <v>4</v>
      </c>
      <c r="Q15" s="46">
        <v>12</v>
      </c>
      <c r="R15" s="46"/>
      <c r="S15" s="46">
        <v>12</v>
      </c>
      <c r="T15" s="46">
        <v>11</v>
      </c>
      <c r="U15" s="46">
        <v>12</v>
      </c>
      <c r="V15" s="46">
        <v>3</v>
      </c>
      <c r="W15" s="46">
        <v>8</v>
      </c>
      <c r="X15" s="46">
        <v>10</v>
      </c>
      <c r="Y15" s="46">
        <v>8</v>
      </c>
      <c r="Z15" s="46">
        <v>8</v>
      </c>
      <c r="AA15" s="46">
        <v>10</v>
      </c>
      <c r="AB15" s="65">
        <v>3</v>
      </c>
      <c r="AC15" s="68">
        <f t="shared" si="1"/>
        <v>10.066666666666666</v>
      </c>
      <c r="AD15" s="69">
        <f t="shared" si="2"/>
        <v>6.4285714285714288</v>
      </c>
    </row>
    <row r="16" spans="1:30" s="38" customFormat="1" ht="18.75" customHeight="1">
      <c r="A16"/>
      <c r="B16" s="42" t="s">
        <v>26</v>
      </c>
      <c r="C16" s="53">
        <v>1174</v>
      </c>
      <c r="D16" s="53">
        <v>1417</v>
      </c>
      <c r="E16" s="54">
        <f t="shared" si="0"/>
        <v>1.206984667802385</v>
      </c>
      <c r="F16" s="46">
        <v>10</v>
      </c>
      <c r="G16" s="46">
        <v>12</v>
      </c>
      <c r="H16" s="46">
        <v>12</v>
      </c>
      <c r="I16" s="46">
        <v>12</v>
      </c>
      <c r="J16" s="46">
        <v>12</v>
      </c>
      <c r="K16" s="46">
        <v>12</v>
      </c>
      <c r="L16" s="46">
        <v>12</v>
      </c>
      <c r="M16" s="46">
        <v>12</v>
      </c>
      <c r="N16" s="46">
        <v>12</v>
      </c>
      <c r="O16" s="46">
        <v>12</v>
      </c>
      <c r="P16" s="46">
        <v>12</v>
      </c>
      <c r="Q16" s="46">
        <v>12</v>
      </c>
      <c r="R16" s="46">
        <v>12</v>
      </c>
      <c r="S16" s="46">
        <v>12</v>
      </c>
      <c r="T16" s="46">
        <v>12</v>
      </c>
      <c r="U16" s="46">
        <v>12</v>
      </c>
      <c r="V16" s="46">
        <v>12</v>
      </c>
      <c r="W16" s="46">
        <v>12</v>
      </c>
      <c r="X16" s="46">
        <v>12</v>
      </c>
      <c r="Y16" s="46">
        <v>12</v>
      </c>
      <c r="Z16" s="46">
        <v>10</v>
      </c>
      <c r="AA16" s="46">
        <v>12</v>
      </c>
      <c r="AB16" s="65">
        <v>9</v>
      </c>
      <c r="AC16" s="68">
        <f t="shared" si="1"/>
        <v>11.866666666666667</v>
      </c>
      <c r="AD16" s="69">
        <f t="shared" si="2"/>
        <v>11.375</v>
      </c>
    </row>
    <row r="17" spans="1:30" s="38" customFormat="1" ht="18.75" customHeight="1">
      <c r="A17"/>
      <c r="B17" s="42" t="s">
        <v>27</v>
      </c>
      <c r="C17" s="53">
        <v>1458</v>
      </c>
      <c r="D17" s="53">
        <v>1947</v>
      </c>
      <c r="E17" s="54">
        <f t="shared" si="0"/>
        <v>1.3353909465020577</v>
      </c>
      <c r="F17" s="46">
        <v>10</v>
      </c>
      <c r="G17" s="46">
        <v>12</v>
      </c>
      <c r="H17" s="46">
        <v>12</v>
      </c>
      <c r="I17" s="46">
        <v>12</v>
      </c>
      <c r="J17" s="46">
        <v>12</v>
      </c>
      <c r="K17" s="46">
        <v>12</v>
      </c>
      <c r="L17" s="46">
        <v>12</v>
      </c>
      <c r="M17" s="46">
        <v>12</v>
      </c>
      <c r="N17" s="46">
        <v>6</v>
      </c>
      <c r="O17" s="46">
        <v>12</v>
      </c>
      <c r="P17" s="46">
        <v>6</v>
      </c>
      <c r="Q17" s="46">
        <v>12</v>
      </c>
      <c r="R17" s="46">
        <v>10</v>
      </c>
      <c r="S17" s="46">
        <v>12</v>
      </c>
      <c r="T17" s="46">
        <v>9</v>
      </c>
      <c r="U17" s="46">
        <v>12</v>
      </c>
      <c r="V17" s="46">
        <v>6</v>
      </c>
      <c r="W17" s="46">
        <v>12</v>
      </c>
      <c r="X17" s="46">
        <v>9</v>
      </c>
      <c r="Y17" s="46">
        <v>12</v>
      </c>
      <c r="Z17" s="46">
        <v>10</v>
      </c>
      <c r="AA17" s="46">
        <v>12</v>
      </c>
      <c r="AB17" s="65">
        <v>6</v>
      </c>
      <c r="AC17" s="68">
        <f t="shared" si="1"/>
        <v>11.866666666666667</v>
      </c>
      <c r="AD17" s="69">
        <f t="shared" si="2"/>
        <v>7.75</v>
      </c>
    </row>
    <row r="18" spans="1:30" s="38" customFormat="1" ht="18.75" customHeight="1">
      <c r="A18"/>
      <c r="B18" s="42" t="s">
        <v>28</v>
      </c>
      <c r="C18" s="53">
        <v>1882</v>
      </c>
      <c r="D18" s="53">
        <v>1740</v>
      </c>
      <c r="E18" s="54">
        <f t="shared" si="0"/>
        <v>0.924548352816153</v>
      </c>
      <c r="F18" s="46">
        <v>10</v>
      </c>
      <c r="G18" s="46">
        <v>12</v>
      </c>
      <c r="H18" s="46">
        <v>12</v>
      </c>
      <c r="I18" s="46">
        <v>12</v>
      </c>
      <c r="J18" s="46">
        <v>12</v>
      </c>
      <c r="K18" s="46">
        <v>12</v>
      </c>
      <c r="L18" s="46">
        <v>12</v>
      </c>
      <c r="M18" s="46">
        <v>12</v>
      </c>
      <c r="N18" s="46">
        <v>4</v>
      </c>
      <c r="O18" s="46">
        <v>12</v>
      </c>
      <c r="P18" s="46">
        <v>4</v>
      </c>
      <c r="Q18" s="46">
        <v>12</v>
      </c>
      <c r="R18" s="46">
        <v>4</v>
      </c>
      <c r="S18" s="46">
        <v>12</v>
      </c>
      <c r="T18" s="46">
        <v>4</v>
      </c>
      <c r="U18" s="46">
        <v>12</v>
      </c>
      <c r="V18" s="46">
        <v>4</v>
      </c>
      <c r="W18" s="46">
        <v>12</v>
      </c>
      <c r="X18" s="46">
        <v>4</v>
      </c>
      <c r="Y18" s="46">
        <v>12</v>
      </c>
      <c r="Z18" s="46">
        <v>4</v>
      </c>
      <c r="AA18" s="46">
        <v>12</v>
      </c>
      <c r="AB18" s="65">
        <v>4</v>
      </c>
      <c r="AC18" s="68">
        <f t="shared" si="1"/>
        <v>11.866666666666667</v>
      </c>
      <c r="AD18" s="69">
        <f t="shared" si="2"/>
        <v>4</v>
      </c>
    </row>
    <row r="19" spans="1:30" s="38" customFormat="1" ht="18.75" customHeight="1">
      <c r="A19"/>
      <c r="B19" s="64" t="s">
        <v>29</v>
      </c>
      <c r="C19" s="53">
        <v>2426</v>
      </c>
      <c r="D19" s="53">
        <v>16630</v>
      </c>
      <c r="E19" s="54">
        <f t="shared" si="0"/>
        <v>6.8549051937345427</v>
      </c>
      <c r="F19" s="46">
        <v>10</v>
      </c>
      <c r="G19" s="63">
        <v>12</v>
      </c>
      <c r="H19" s="63">
        <v>12</v>
      </c>
      <c r="I19" s="63">
        <v>12</v>
      </c>
      <c r="J19" s="46">
        <v>9</v>
      </c>
      <c r="K19" s="46">
        <v>11</v>
      </c>
      <c r="L19" s="46">
        <v>11</v>
      </c>
      <c r="M19" s="46">
        <v>10</v>
      </c>
      <c r="N19" s="46">
        <v>3</v>
      </c>
      <c r="O19" s="46">
        <v>12</v>
      </c>
      <c r="P19" s="46">
        <v>3</v>
      </c>
      <c r="Q19" s="63">
        <v>12</v>
      </c>
      <c r="R19" s="63">
        <v>5</v>
      </c>
      <c r="S19" s="63">
        <v>12</v>
      </c>
      <c r="T19" s="63">
        <v>12</v>
      </c>
      <c r="U19" s="63">
        <v>12</v>
      </c>
      <c r="V19" s="63">
        <v>3</v>
      </c>
      <c r="W19" s="46">
        <v>9</v>
      </c>
      <c r="X19" s="46">
        <v>4</v>
      </c>
      <c r="Y19" s="46">
        <v>11</v>
      </c>
      <c r="Z19" s="46">
        <v>8</v>
      </c>
      <c r="AA19" s="46">
        <v>11</v>
      </c>
      <c r="AB19" s="65">
        <v>3</v>
      </c>
      <c r="AC19" s="68">
        <f t="shared" si="1"/>
        <v>11.066666666666666</v>
      </c>
      <c r="AD19" s="69">
        <f t="shared" si="2"/>
        <v>5.125</v>
      </c>
    </row>
    <row r="20" spans="1:30" s="38" customFormat="1" ht="18.75" customHeight="1">
      <c r="A20"/>
      <c r="B20" s="64" t="s">
        <v>30</v>
      </c>
      <c r="C20" s="53">
        <v>2939</v>
      </c>
      <c r="D20" s="53">
        <v>15677</v>
      </c>
      <c r="E20" s="54">
        <f t="shared" si="0"/>
        <v>5.3341272541680844</v>
      </c>
      <c r="F20" s="46">
        <v>6</v>
      </c>
      <c r="G20" s="63">
        <v>11</v>
      </c>
      <c r="H20" s="63">
        <v>10</v>
      </c>
      <c r="I20" s="63">
        <v>8</v>
      </c>
      <c r="J20" s="46">
        <v>8</v>
      </c>
      <c r="K20" s="46">
        <v>7</v>
      </c>
      <c r="L20" s="46">
        <v>8</v>
      </c>
      <c r="M20" s="46">
        <v>6</v>
      </c>
      <c r="N20" s="46">
        <v>8</v>
      </c>
      <c r="O20" s="46">
        <v>9</v>
      </c>
      <c r="P20" s="46">
        <v>4</v>
      </c>
      <c r="Q20" s="63">
        <v>11</v>
      </c>
      <c r="R20" s="63">
        <v>3</v>
      </c>
      <c r="S20" s="63">
        <v>10</v>
      </c>
      <c r="T20" s="63">
        <v>6</v>
      </c>
      <c r="U20" s="63">
        <v>8</v>
      </c>
      <c r="V20" s="63">
        <v>3</v>
      </c>
      <c r="W20" s="46">
        <v>9</v>
      </c>
      <c r="X20" s="46">
        <v>3</v>
      </c>
      <c r="Y20" s="46">
        <v>12</v>
      </c>
      <c r="Z20" s="46">
        <v>7</v>
      </c>
      <c r="AA20" s="46">
        <v>9</v>
      </c>
      <c r="AB20" s="65">
        <v>4</v>
      </c>
      <c r="AC20" s="68">
        <f t="shared" si="1"/>
        <v>8.8000000000000007</v>
      </c>
      <c r="AD20" s="69">
        <f t="shared" si="2"/>
        <v>4.75</v>
      </c>
    </row>
    <row r="21" spans="1:30" s="38" customFormat="1" ht="18.75" customHeight="1">
      <c r="A21"/>
      <c r="B21" s="42" t="s">
        <v>31</v>
      </c>
      <c r="C21" s="53">
        <v>4158</v>
      </c>
      <c r="D21" s="53">
        <v>13422</v>
      </c>
      <c r="E21" s="54">
        <f t="shared" si="0"/>
        <v>3.2279942279942282</v>
      </c>
      <c r="F21" s="46">
        <v>8</v>
      </c>
      <c r="G21" s="46">
        <v>12</v>
      </c>
      <c r="H21" s="46">
        <v>6</v>
      </c>
      <c r="I21" s="46">
        <v>7</v>
      </c>
      <c r="J21" s="46">
        <v>9</v>
      </c>
      <c r="K21" s="46">
        <v>6</v>
      </c>
      <c r="L21" s="46">
        <v>7</v>
      </c>
      <c r="M21" s="46">
        <v>8</v>
      </c>
      <c r="N21" s="46">
        <v>3</v>
      </c>
      <c r="O21" s="46">
        <v>7</v>
      </c>
      <c r="P21" s="46">
        <v>3</v>
      </c>
      <c r="Q21" s="46">
        <v>6</v>
      </c>
      <c r="R21" s="46">
        <v>7</v>
      </c>
      <c r="S21" s="46">
        <v>6</v>
      </c>
      <c r="T21" s="46">
        <v>5</v>
      </c>
      <c r="U21" s="46">
        <v>7</v>
      </c>
      <c r="V21" s="46">
        <v>3</v>
      </c>
      <c r="W21" s="46">
        <v>5</v>
      </c>
      <c r="X21" s="46">
        <v>8</v>
      </c>
      <c r="Y21" s="46">
        <v>6</v>
      </c>
      <c r="Z21" s="46">
        <v>8</v>
      </c>
      <c r="AA21" s="46">
        <v>7</v>
      </c>
      <c r="AB21" s="65">
        <v>3</v>
      </c>
      <c r="AC21" s="68">
        <f t="shared" si="1"/>
        <v>7.1333333333333337</v>
      </c>
      <c r="AD21" s="69">
        <f t="shared" si="2"/>
        <v>5</v>
      </c>
    </row>
    <row r="22" spans="1:30" s="38" customFormat="1" ht="18.75" customHeight="1">
      <c r="A22"/>
      <c r="B22" s="42" t="s">
        <v>32</v>
      </c>
      <c r="C22" s="53">
        <v>4941</v>
      </c>
      <c r="D22" s="53">
        <v>6594</v>
      </c>
      <c r="E22" s="54">
        <f t="shared" si="0"/>
        <v>1.3345476624165149</v>
      </c>
      <c r="F22" s="46">
        <v>10</v>
      </c>
      <c r="G22" s="46">
        <v>10</v>
      </c>
      <c r="H22" s="46">
        <v>12</v>
      </c>
      <c r="I22" s="46">
        <v>10</v>
      </c>
      <c r="J22" s="46">
        <v>11</v>
      </c>
      <c r="K22" s="46">
        <v>11</v>
      </c>
      <c r="L22" s="46">
        <v>12</v>
      </c>
      <c r="M22" s="46">
        <v>12</v>
      </c>
      <c r="N22" s="46">
        <v>6</v>
      </c>
      <c r="O22" s="46">
        <v>12</v>
      </c>
      <c r="P22" s="46">
        <v>6</v>
      </c>
      <c r="Q22" s="46">
        <v>10</v>
      </c>
      <c r="R22" s="46">
        <v>9</v>
      </c>
      <c r="S22" s="46">
        <v>12</v>
      </c>
      <c r="T22" s="46">
        <v>10</v>
      </c>
      <c r="U22" s="46">
        <v>10</v>
      </c>
      <c r="V22" s="46">
        <v>6</v>
      </c>
      <c r="W22" s="46">
        <v>11</v>
      </c>
      <c r="X22" s="46">
        <v>9</v>
      </c>
      <c r="Y22" s="46">
        <v>11</v>
      </c>
      <c r="Z22" s="46">
        <v>9</v>
      </c>
      <c r="AA22" s="46">
        <v>12</v>
      </c>
      <c r="AB22" s="65">
        <v>6</v>
      </c>
      <c r="AC22" s="68">
        <f t="shared" si="1"/>
        <v>11.066666666666666</v>
      </c>
      <c r="AD22" s="69">
        <f t="shared" si="2"/>
        <v>7.625</v>
      </c>
    </row>
    <row r="23" spans="1:30" s="58" customFormat="1" ht="18.75" customHeight="1">
      <c r="B23" s="59" t="s">
        <v>43</v>
      </c>
      <c r="C23" s="60"/>
      <c r="D23" s="60"/>
      <c r="E23" s="61"/>
      <c r="F23" s="62">
        <f t="shared" ref="F23:AD23" si="3">AVERAGE(F3:F22)</f>
        <v>8.0500000000000007</v>
      </c>
      <c r="G23" s="62">
        <f t="shared" si="3"/>
        <v>10</v>
      </c>
      <c r="H23" s="62">
        <f t="shared" si="3"/>
        <v>9.5</v>
      </c>
      <c r="I23" s="62">
        <f t="shared" si="3"/>
        <v>8.8000000000000007</v>
      </c>
      <c r="J23" s="62">
        <f t="shared" si="3"/>
        <v>9.4</v>
      </c>
      <c r="K23" s="62">
        <f t="shared" si="3"/>
        <v>9.25</v>
      </c>
      <c r="L23" s="62">
        <f t="shared" si="3"/>
        <v>8.85</v>
      </c>
      <c r="M23" s="62">
        <f t="shared" si="3"/>
        <v>9.35</v>
      </c>
      <c r="N23" s="62">
        <f t="shared" si="3"/>
        <v>5.8571428571428568</v>
      </c>
      <c r="O23" s="62">
        <f t="shared" si="3"/>
        <v>8.6</v>
      </c>
      <c r="P23" s="62">
        <f t="shared" si="3"/>
        <v>5.6428571428571432</v>
      </c>
      <c r="Q23" s="62">
        <f t="shared" si="3"/>
        <v>9.6999999999999993</v>
      </c>
      <c r="R23" s="62">
        <f t="shared" si="3"/>
        <v>6.0769230769230766</v>
      </c>
      <c r="S23" s="62">
        <f t="shared" si="3"/>
        <v>9.5500000000000007</v>
      </c>
      <c r="T23" s="62">
        <f t="shared" si="3"/>
        <v>8</v>
      </c>
      <c r="U23" s="62">
        <f t="shared" si="3"/>
        <v>9</v>
      </c>
      <c r="V23" s="62">
        <f t="shared" si="3"/>
        <v>6.0714285714285712</v>
      </c>
      <c r="W23" s="62">
        <f t="shared" si="3"/>
        <v>9.25</v>
      </c>
      <c r="X23" s="62">
        <f t="shared" si="3"/>
        <v>6.3571428571428568</v>
      </c>
      <c r="Y23" s="62">
        <f t="shared" si="3"/>
        <v>9.5</v>
      </c>
      <c r="Z23" s="62">
        <f t="shared" si="3"/>
        <v>7</v>
      </c>
      <c r="AA23" s="62">
        <f t="shared" si="3"/>
        <v>8.9</v>
      </c>
      <c r="AB23" s="66">
        <f t="shared" si="3"/>
        <v>6</v>
      </c>
      <c r="AC23" s="67">
        <f t="shared" si="3"/>
        <v>9.18</v>
      </c>
      <c r="AD23" s="62">
        <f t="shared" si="3"/>
        <v>6.3591269841269842</v>
      </c>
    </row>
    <row r="24" spans="1:30" s="58" customFormat="1" ht="3" customHeight="1">
      <c r="B24" s="70"/>
      <c r="C24" s="71"/>
      <c r="D24" s="71"/>
      <c r="E24" s="72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</row>
    <row r="25" spans="1:30" s="58" customFormat="1" ht="18.75" customHeight="1">
      <c r="B25" s="70" t="s">
        <v>83</v>
      </c>
      <c r="C25" s="74"/>
      <c r="D25" s="74"/>
      <c r="E25" s="74"/>
      <c r="F25" s="74">
        <f>CORREL($C$3:$C$22,F$3:F$22)</f>
        <v>0.24422175647533853</v>
      </c>
      <c r="G25" s="74">
        <f t="shared" ref="G25:AC26" si="4">CORREL($C$3:$C$22,G$3:G$22)</f>
        <v>0.33236291439311971</v>
      </c>
      <c r="H25" s="74">
        <f t="shared" si="4"/>
        <v>0.19790510906526035</v>
      </c>
      <c r="I25" s="74">
        <f t="shared" si="4"/>
        <v>0.2073351359808952</v>
      </c>
      <c r="J25" s="74">
        <f t="shared" si="4"/>
        <v>0.15569012385406483</v>
      </c>
      <c r="K25" s="74">
        <f t="shared" si="4"/>
        <v>4.1960744849315203E-2</v>
      </c>
      <c r="L25" s="74">
        <f t="shared" si="4"/>
        <v>0.29783795198538987</v>
      </c>
      <c r="M25" s="74">
        <f t="shared" si="4"/>
        <v>0.13509692323419292</v>
      </c>
      <c r="N25" s="74"/>
      <c r="O25" s="74">
        <f t="shared" si="4"/>
        <v>0.34188813009316871</v>
      </c>
      <c r="P25" s="74"/>
      <c r="Q25" s="74">
        <f t="shared" si="4"/>
        <v>8.6386247171774053E-2</v>
      </c>
      <c r="R25" s="74"/>
      <c r="S25" s="74">
        <f t="shared" si="4"/>
        <v>0.18659376311674858</v>
      </c>
      <c r="T25" s="74"/>
      <c r="U25" s="74">
        <f t="shared" si="4"/>
        <v>0.17030668564630541</v>
      </c>
      <c r="V25" s="74"/>
      <c r="W25" s="74">
        <f t="shared" si="4"/>
        <v>3.0109866428200162E-2</v>
      </c>
      <c r="X25" s="74"/>
      <c r="Y25" s="74">
        <f t="shared" si="4"/>
        <v>0.14201245517367328</v>
      </c>
      <c r="Z25" s="74"/>
      <c r="AA25" s="74">
        <f t="shared" si="4"/>
        <v>0.31849299082195137</v>
      </c>
      <c r="AB25" s="74"/>
      <c r="AC25" s="74">
        <f t="shared" si="4"/>
        <v>0.21259596732697603</v>
      </c>
      <c r="AD25" s="74"/>
    </row>
    <row r="26" spans="1:30" s="58" customFormat="1" ht="18.75" customHeight="1">
      <c r="B26" s="70" t="s">
        <v>84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>
        <f>CORREL($C$3:$C$22,N$3:N$22)</f>
        <v>-0.16513519104034116</v>
      </c>
      <c r="O26" s="74"/>
      <c r="P26" s="74">
        <f t="shared" si="4"/>
        <v>-0.29962750337113403</v>
      </c>
      <c r="Q26" s="74"/>
      <c r="R26" s="74">
        <f t="shared" si="4"/>
        <v>0.25640621334645947</v>
      </c>
      <c r="S26" s="74"/>
      <c r="T26" s="74">
        <f t="shared" si="4"/>
        <v>5.0731774852620835E-2</v>
      </c>
      <c r="U26" s="74"/>
      <c r="V26" s="74">
        <f t="shared" si="4"/>
        <v>-0.39532185680247056</v>
      </c>
      <c r="W26" s="74"/>
      <c r="X26" s="74">
        <f t="shared" si="4"/>
        <v>0.22178956041219872</v>
      </c>
      <c r="Y26" s="74"/>
      <c r="Z26" s="74">
        <f t="shared" si="4"/>
        <v>0.3926095959055575</v>
      </c>
      <c r="AA26" s="74"/>
      <c r="AB26" s="74">
        <f t="shared" si="4"/>
        <v>-0.3990820385223951</v>
      </c>
      <c r="AC26" s="74"/>
      <c r="AD26" s="74">
        <f t="shared" ref="AD26" si="5">CORREL($C$3:$C$22,AD$3:AD$22)</f>
        <v>-9.6644950896251663E-2</v>
      </c>
    </row>
    <row r="27" spans="1:30" s="58" customFormat="1" ht="18.75" customHeight="1">
      <c r="B27" s="70" t="s">
        <v>85</v>
      </c>
      <c r="C27" s="74"/>
      <c r="D27" s="74"/>
      <c r="E27" s="74"/>
      <c r="F27" s="74">
        <f>CORREL($D$3:$D$22,F$3:F$22)</f>
        <v>5.8999706289924778E-2</v>
      </c>
      <c r="G27" s="74">
        <f t="shared" ref="G27:AC28" si="6">CORREL($D$3:$D$22,G$3:G$22)</f>
        <v>0.29445679666240843</v>
      </c>
      <c r="H27" s="74">
        <f t="shared" si="6"/>
        <v>7.1538923816710315E-2</v>
      </c>
      <c r="I27" s="74">
        <f t="shared" si="6"/>
        <v>0.11439144685878273</v>
      </c>
      <c r="J27" s="74">
        <f t="shared" si="6"/>
        <v>-7.6964158479753741E-2</v>
      </c>
      <c r="K27" s="74">
        <f t="shared" si="6"/>
        <v>-0.12439496967139074</v>
      </c>
      <c r="L27" s="74">
        <f t="shared" si="6"/>
        <v>9.331682920408825E-2</v>
      </c>
      <c r="M27" s="74">
        <f t="shared" si="6"/>
        <v>-0.13259285867124793</v>
      </c>
      <c r="N27" s="74"/>
      <c r="O27" s="74">
        <f t="shared" si="6"/>
        <v>0.16629639833680554</v>
      </c>
      <c r="P27" s="74"/>
      <c r="Q27" s="74">
        <f t="shared" si="6"/>
        <v>7.8353885841627308E-2</v>
      </c>
      <c r="R27" s="74"/>
      <c r="S27" s="74">
        <f t="shared" si="6"/>
        <v>6.1076229455843095E-2</v>
      </c>
      <c r="T27" s="74"/>
      <c r="U27" s="74">
        <f t="shared" si="6"/>
        <v>7.9893201323656196E-2</v>
      </c>
      <c r="V27" s="74"/>
      <c r="W27" s="74">
        <f t="shared" si="6"/>
        <v>-0.1579052393549997</v>
      </c>
      <c r="X27" s="74"/>
      <c r="Y27" s="74">
        <f t="shared" si="6"/>
        <v>5.9065742496426349E-2</v>
      </c>
      <c r="Z27" s="74"/>
      <c r="AA27" s="74">
        <f t="shared" si="6"/>
        <v>0.13021626041444631</v>
      </c>
      <c r="AB27" s="74"/>
      <c r="AC27" s="74">
        <f t="shared" si="6"/>
        <v>5.2097550961873705E-2</v>
      </c>
      <c r="AD27" s="74"/>
    </row>
    <row r="28" spans="1:30" s="58" customFormat="1" ht="18.75" customHeight="1">
      <c r="B28" s="70" t="s">
        <v>86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>
        <f>CORREL($D$3:$D$22,N$3:N$22)</f>
        <v>-0.22400503393319743</v>
      </c>
      <c r="O28" s="74"/>
      <c r="P28" s="74">
        <f t="shared" si="6"/>
        <v>-0.44398164238910653</v>
      </c>
      <c r="Q28" s="74"/>
      <c r="R28" s="74">
        <f t="shared" si="6"/>
        <v>-0.11573375027999257</v>
      </c>
      <c r="S28" s="74"/>
      <c r="T28" s="74">
        <f t="shared" si="6"/>
        <v>9.6622172556048325E-2</v>
      </c>
      <c r="U28" s="74"/>
      <c r="V28" s="74">
        <f t="shared" si="6"/>
        <v>-0.51942918860780407</v>
      </c>
      <c r="W28" s="74"/>
      <c r="X28" s="74">
        <f t="shared" si="6"/>
        <v>-0.11045510326754929</v>
      </c>
      <c r="Y28" s="74"/>
      <c r="Z28" s="74">
        <f t="shared" si="6"/>
        <v>0.27015448330790287</v>
      </c>
      <c r="AA28" s="74"/>
      <c r="AB28" s="74">
        <f t="shared" si="6"/>
        <v>-0.48153667747733742</v>
      </c>
      <c r="AC28" s="74"/>
      <c r="AD28" s="74">
        <f t="shared" ref="AD28" si="7">CORREL($D$3:$D$22,AD$3:AD$22)</f>
        <v>-0.33016327106575211</v>
      </c>
    </row>
    <row r="29" spans="1:30" s="58" customFormat="1" ht="18.75" customHeight="1">
      <c r="B29" s="70" t="s">
        <v>81</v>
      </c>
      <c r="C29" s="74"/>
      <c r="D29" s="74"/>
      <c r="E29" s="74"/>
      <c r="F29" s="74">
        <f>CORREL($E$3:$E$22,F$3:F$22)</f>
        <v>-0.4069914779857291</v>
      </c>
      <c r="G29" s="74">
        <f t="shared" ref="G29:AD30" si="8">CORREL($E$3:$E$22,G$3:G$22)</f>
        <v>-0.24610999965154792</v>
      </c>
      <c r="H29" s="74">
        <f t="shared" si="8"/>
        <v>-0.42826217623642709</v>
      </c>
      <c r="I29" s="74">
        <f t="shared" si="8"/>
        <v>-0.34854827089708917</v>
      </c>
      <c r="J29" s="74">
        <f t="shared" si="8"/>
        <v>-0.48337055747441909</v>
      </c>
      <c r="K29" s="74">
        <f t="shared" si="8"/>
        <v>-0.42084768264866668</v>
      </c>
      <c r="L29" s="74">
        <f t="shared" si="8"/>
        <v>-0.43331758993267211</v>
      </c>
      <c r="M29" s="74">
        <f t="shared" si="8"/>
        <v>-0.5169064899685154</v>
      </c>
      <c r="N29" s="74"/>
      <c r="O29" s="74">
        <f t="shared" si="8"/>
        <v>-0.4485591089783712</v>
      </c>
      <c r="P29" s="74"/>
      <c r="Q29" s="74">
        <f t="shared" si="8"/>
        <v>-0.21934641869607502</v>
      </c>
      <c r="R29" s="74"/>
      <c r="S29" s="74">
        <f t="shared" si="8"/>
        <v>-0.43014816779223747</v>
      </c>
      <c r="T29" s="74"/>
      <c r="U29" s="74">
        <f t="shared" si="8"/>
        <v>-0.35772907220900901</v>
      </c>
      <c r="V29" s="74"/>
      <c r="W29" s="74">
        <f t="shared" si="8"/>
        <v>-0.44124008049189961</v>
      </c>
      <c r="X29" s="74"/>
      <c r="Y29" s="74">
        <f t="shared" si="8"/>
        <v>-0.37481579029111189</v>
      </c>
      <c r="Z29" s="74"/>
      <c r="AA29" s="74">
        <f t="shared" si="8"/>
        <v>-0.4251590434113004</v>
      </c>
      <c r="AB29" s="74"/>
      <c r="AC29" s="74">
        <f t="shared" si="8"/>
        <v>-0.44264117521394497</v>
      </c>
      <c r="AD29" s="74"/>
    </row>
    <row r="30" spans="1:30" s="58" customFormat="1" ht="18.75" customHeight="1">
      <c r="B30" s="70" t="s">
        <v>82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>
        <f>CORREL($E$3:$E$22,N$3:N$22)</f>
        <v>-0.28587756614225496</v>
      </c>
      <c r="O30" s="74"/>
      <c r="P30" s="74">
        <f t="shared" si="8"/>
        <v>-0.31589756156978538</v>
      </c>
      <c r="Q30" s="74"/>
      <c r="R30" s="74">
        <f t="shared" si="8"/>
        <v>-0.46093523714192547</v>
      </c>
      <c r="S30" s="74"/>
      <c r="T30" s="74">
        <f t="shared" si="8"/>
        <v>0.16773996955572687</v>
      </c>
      <c r="U30" s="74"/>
      <c r="V30" s="74">
        <f t="shared" si="8"/>
        <v>-0.29570893285928618</v>
      </c>
      <c r="W30" s="74"/>
      <c r="X30" s="74">
        <f t="shared" si="8"/>
        <v>-0.35944793496834743</v>
      </c>
      <c r="Y30" s="74"/>
      <c r="Z30" s="74">
        <f t="shared" si="8"/>
        <v>-6.9842199606511376E-2</v>
      </c>
      <c r="AA30" s="74"/>
      <c r="AB30" s="74">
        <f t="shared" si="8"/>
        <v>-0.19473939061239234</v>
      </c>
      <c r="AC30" s="74"/>
      <c r="AD30" s="74">
        <f t="shared" si="8"/>
        <v>-0.23862342653355653</v>
      </c>
    </row>
    <row r="31" spans="1:30" s="58" customFormat="1" ht="3" customHeight="1">
      <c r="B31" s="70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3"/>
      <c r="AD31" s="73"/>
    </row>
  </sheetData>
  <autoFilter ref="B2:AD22"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sortState ref="B3:AD23">
      <sortCondition ref="C2:C22"/>
    </sortState>
  </autoFilter>
  <mergeCells count="9">
    <mergeCell ref="AC2:AD2"/>
    <mergeCell ref="O2:P2"/>
    <mergeCell ref="M2:N2"/>
    <mergeCell ref="AA2:AB2"/>
    <mergeCell ref="Y2:Z2"/>
    <mergeCell ref="W2:X2"/>
    <mergeCell ref="U2:V2"/>
    <mergeCell ref="S2:T2"/>
    <mergeCell ref="Q2:R2"/>
  </mergeCells>
  <conditionalFormatting sqref="F29:AD31">
    <cfRule type="colorScale" priority="5">
      <colorScale>
        <cfvo type="num" val="-1"/>
        <cfvo type="num" val="0"/>
        <cfvo type="num" val="1"/>
        <color rgb="FF63BE7B"/>
        <color rgb="FFFFEB84"/>
        <color rgb="FF63BE7B"/>
      </colorScale>
    </cfRule>
  </conditionalFormatting>
  <conditionalFormatting sqref="F27:AD28">
    <cfRule type="colorScale" priority="4">
      <colorScale>
        <cfvo type="num" val="-1"/>
        <cfvo type="num" val="0"/>
        <cfvo type="num" val="1"/>
        <color rgb="FF63BE7B"/>
        <color rgb="FFFFEB84"/>
        <color rgb="FF63BE7B"/>
      </colorScale>
    </cfRule>
  </conditionalFormatting>
  <conditionalFormatting sqref="F25:AD26">
    <cfRule type="colorScale" priority="3">
      <colorScale>
        <cfvo type="num" val="-1"/>
        <cfvo type="num" val="0"/>
        <cfvo type="num" val="1"/>
        <color rgb="FF63BE7B"/>
        <color rgb="FFFFEB84"/>
        <color rgb="FF63BE7B"/>
      </colorScale>
    </cfRule>
  </conditionalFormatting>
  <conditionalFormatting sqref="F27:AD28">
    <cfRule type="colorScale" priority="2">
      <colorScale>
        <cfvo type="num" val="-1"/>
        <cfvo type="num" val="0"/>
        <cfvo type="num" val="1"/>
        <color rgb="FF63BE7B"/>
        <color rgb="FFFFEB84"/>
        <color rgb="FF63BE7B"/>
      </colorScale>
    </cfRule>
  </conditionalFormatting>
  <conditionalFormatting sqref="F25:AD26">
    <cfRule type="colorScale" priority="1">
      <colorScale>
        <cfvo type="num" val="-1"/>
        <cfvo type="num" val="0"/>
        <cfvo type="num" val="1"/>
        <color rgb="FF63BE7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B1:BL20"/>
  <sheetViews>
    <sheetView workbookViewId="0">
      <selection activeCell="Z24" sqref="Z24"/>
    </sheetView>
  </sheetViews>
  <sheetFormatPr baseColWidth="10" defaultRowHeight="15"/>
  <cols>
    <col min="1" max="1" width="0.7109375" customWidth="1"/>
    <col min="2" max="2" width="5.7109375" customWidth="1"/>
    <col min="3" max="32" width="4.140625" customWidth="1"/>
    <col min="33" max="33" width="0.7109375" customWidth="1"/>
    <col min="34" max="34" width="5.7109375" customWidth="1"/>
    <col min="35" max="64" width="4.140625" customWidth="1"/>
  </cols>
  <sheetData>
    <row r="1" spans="2:64" ht="3.75" customHeight="1"/>
    <row r="2" spans="2:64">
      <c r="B2" s="1"/>
      <c r="C2" s="121">
        <v>3</v>
      </c>
      <c r="D2" s="121"/>
      <c r="E2" s="121"/>
      <c r="F2" s="121">
        <v>4</v>
      </c>
      <c r="G2" s="121"/>
      <c r="H2" s="121"/>
      <c r="I2" s="121">
        <v>5</v>
      </c>
      <c r="J2" s="121"/>
      <c r="K2" s="121"/>
      <c r="L2" s="121">
        <v>6</v>
      </c>
      <c r="M2" s="121"/>
      <c r="N2" s="121"/>
      <c r="O2" s="121">
        <v>7</v>
      </c>
      <c r="P2" s="121"/>
      <c r="Q2" s="121"/>
      <c r="R2" s="121">
        <v>8</v>
      </c>
      <c r="S2" s="121"/>
      <c r="T2" s="121"/>
      <c r="U2" s="121">
        <v>9</v>
      </c>
      <c r="V2" s="121"/>
      <c r="W2" s="121"/>
      <c r="X2" s="121">
        <v>10</v>
      </c>
      <c r="Y2" s="121"/>
      <c r="Z2" s="121"/>
      <c r="AA2" s="121">
        <v>11</v>
      </c>
      <c r="AB2" s="121"/>
      <c r="AC2" s="121"/>
      <c r="AD2" s="121">
        <v>12</v>
      </c>
      <c r="AE2" s="121"/>
      <c r="AF2" s="121"/>
      <c r="AH2" s="1"/>
      <c r="AI2" s="121">
        <v>3</v>
      </c>
      <c r="AJ2" s="121"/>
      <c r="AK2" s="121"/>
      <c r="AL2" s="121">
        <v>4</v>
      </c>
      <c r="AM2" s="121"/>
      <c r="AN2" s="121"/>
      <c r="AO2" s="121">
        <v>5</v>
      </c>
      <c r="AP2" s="121"/>
      <c r="AQ2" s="121"/>
      <c r="AR2" s="121">
        <v>6</v>
      </c>
      <c r="AS2" s="121"/>
      <c r="AT2" s="121"/>
      <c r="AU2" s="121">
        <v>7</v>
      </c>
      <c r="AV2" s="121"/>
      <c r="AW2" s="121"/>
      <c r="AX2" s="121">
        <v>8</v>
      </c>
      <c r="AY2" s="121"/>
      <c r="AZ2" s="121"/>
      <c r="BA2" s="121">
        <v>9</v>
      </c>
      <c r="BB2" s="121"/>
      <c r="BC2" s="121"/>
      <c r="BD2" s="121">
        <v>10</v>
      </c>
      <c r="BE2" s="121"/>
      <c r="BF2" s="121"/>
      <c r="BG2" s="121">
        <v>11</v>
      </c>
      <c r="BH2" s="121"/>
      <c r="BI2" s="121"/>
      <c r="BJ2" s="121">
        <v>12</v>
      </c>
      <c r="BK2" s="121"/>
      <c r="BL2" s="121"/>
    </row>
    <row r="3" spans="2:64">
      <c r="B3" s="1"/>
      <c r="C3" s="75" t="s">
        <v>87</v>
      </c>
      <c r="D3" s="75" t="s">
        <v>88</v>
      </c>
      <c r="E3" s="75" t="s">
        <v>89</v>
      </c>
      <c r="F3" s="75" t="s">
        <v>87</v>
      </c>
      <c r="G3" s="75" t="s">
        <v>88</v>
      </c>
      <c r="H3" s="75" t="s">
        <v>89</v>
      </c>
      <c r="I3" s="75" t="s">
        <v>87</v>
      </c>
      <c r="J3" s="75" t="s">
        <v>88</v>
      </c>
      <c r="K3" s="75" t="s">
        <v>89</v>
      </c>
      <c r="L3" s="75" t="s">
        <v>87</v>
      </c>
      <c r="M3" s="75" t="s">
        <v>88</v>
      </c>
      <c r="N3" s="75" t="s">
        <v>89</v>
      </c>
      <c r="O3" s="75" t="s">
        <v>87</v>
      </c>
      <c r="P3" s="75" t="s">
        <v>88</v>
      </c>
      <c r="Q3" s="75" t="s">
        <v>89</v>
      </c>
      <c r="R3" s="75" t="s">
        <v>87</v>
      </c>
      <c r="S3" s="75" t="s">
        <v>88</v>
      </c>
      <c r="T3" s="75" t="s">
        <v>89</v>
      </c>
      <c r="U3" s="75" t="s">
        <v>87</v>
      </c>
      <c r="V3" s="75" t="s">
        <v>88</v>
      </c>
      <c r="W3" s="75" t="s">
        <v>89</v>
      </c>
      <c r="X3" s="75" t="s">
        <v>87</v>
      </c>
      <c r="Y3" s="75" t="s">
        <v>88</v>
      </c>
      <c r="Z3" s="75" t="s">
        <v>89</v>
      </c>
      <c r="AA3" s="75" t="s">
        <v>87</v>
      </c>
      <c r="AB3" s="75" t="s">
        <v>88</v>
      </c>
      <c r="AC3" s="75" t="s">
        <v>89</v>
      </c>
      <c r="AD3" s="75" t="s">
        <v>87</v>
      </c>
      <c r="AE3" s="75" t="s">
        <v>88</v>
      </c>
      <c r="AF3" s="75" t="s">
        <v>89</v>
      </c>
      <c r="AH3" s="1"/>
      <c r="AI3" s="75" t="s">
        <v>87</v>
      </c>
      <c r="AJ3" s="75" t="s">
        <v>88</v>
      </c>
      <c r="AK3" s="75" t="s">
        <v>89</v>
      </c>
      <c r="AL3" s="75" t="s">
        <v>87</v>
      </c>
      <c r="AM3" s="75" t="s">
        <v>88</v>
      </c>
      <c r="AN3" s="75" t="s">
        <v>89</v>
      </c>
      <c r="AO3" s="75" t="s">
        <v>87</v>
      </c>
      <c r="AP3" s="75" t="s">
        <v>88</v>
      </c>
      <c r="AQ3" s="75" t="s">
        <v>89</v>
      </c>
      <c r="AR3" s="75" t="s">
        <v>87</v>
      </c>
      <c r="AS3" s="75" t="s">
        <v>88</v>
      </c>
      <c r="AT3" s="75" t="s">
        <v>89</v>
      </c>
      <c r="AU3" s="75" t="s">
        <v>87</v>
      </c>
      <c r="AV3" s="75" t="s">
        <v>88</v>
      </c>
      <c r="AW3" s="75" t="s">
        <v>89</v>
      </c>
      <c r="AX3" s="75" t="s">
        <v>87</v>
      </c>
      <c r="AY3" s="75" t="s">
        <v>88</v>
      </c>
      <c r="AZ3" s="75" t="s">
        <v>89</v>
      </c>
      <c r="BA3" s="75" t="s">
        <v>87</v>
      </c>
      <c r="BB3" s="75" t="s">
        <v>88</v>
      </c>
      <c r="BC3" s="75" t="s">
        <v>89</v>
      </c>
      <c r="BD3" s="75" t="s">
        <v>87</v>
      </c>
      <c r="BE3" s="75" t="s">
        <v>88</v>
      </c>
      <c r="BF3" s="75" t="s">
        <v>89</v>
      </c>
      <c r="BG3" s="75" t="s">
        <v>87</v>
      </c>
      <c r="BH3" s="75" t="s">
        <v>88</v>
      </c>
      <c r="BI3" s="75" t="s">
        <v>89</v>
      </c>
      <c r="BJ3" s="75" t="s">
        <v>87</v>
      </c>
      <c r="BK3" s="75" t="s">
        <v>88</v>
      </c>
      <c r="BL3" s="75" t="s">
        <v>89</v>
      </c>
    </row>
    <row r="4" spans="2:64" ht="18.75" customHeight="1">
      <c r="B4" s="172">
        <v>2</v>
      </c>
      <c r="C4" s="88">
        <f ca="1">INDIRECT("'"&amp;$B4&amp;"BW'!Z27S"&amp;COLUMN()+4,FALSE)</f>
        <v>3</v>
      </c>
      <c r="D4" s="88">
        <f t="shared" ref="C4:AF10" ca="1" si="0">INDIRECT("'"&amp;$B4&amp;"BW'!Z27S"&amp;COLUMN()+4,FALSE)</f>
        <v>3</v>
      </c>
      <c r="E4" s="88">
        <f t="shared" ca="1" si="0"/>
        <v>5</v>
      </c>
      <c r="F4" s="88">
        <f t="shared" ca="1" si="0"/>
        <v>2</v>
      </c>
      <c r="G4" s="88">
        <f t="shared" ca="1" si="0"/>
        <v>1</v>
      </c>
      <c r="H4" s="88">
        <f t="shared" ca="1" si="0"/>
        <v>3</v>
      </c>
      <c r="I4" s="88">
        <f t="shared" ca="1" si="0"/>
        <v>2</v>
      </c>
      <c r="J4" s="88">
        <f t="shared" ca="1" si="0"/>
        <v>2</v>
      </c>
      <c r="K4" s="88">
        <f t="shared" ca="1" si="0"/>
        <v>4</v>
      </c>
      <c r="L4" s="88">
        <f t="shared" ca="1" si="0"/>
        <v>2</v>
      </c>
      <c r="M4" s="88">
        <f t="shared" ca="1" si="0"/>
        <v>2</v>
      </c>
      <c r="N4" s="88">
        <f t="shared" ca="1" si="0"/>
        <v>3</v>
      </c>
      <c r="O4" s="88">
        <f t="shared" ca="1" si="0"/>
        <v>3</v>
      </c>
      <c r="P4" s="88">
        <f t="shared" ca="1" si="0"/>
        <v>3</v>
      </c>
      <c r="Q4" s="88">
        <f t="shared" ca="1" si="0"/>
        <v>5</v>
      </c>
      <c r="R4" s="88">
        <f t="shared" ca="1" si="0"/>
        <v>3</v>
      </c>
      <c r="S4" s="88">
        <f t="shared" ca="1" si="0"/>
        <v>3</v>
      </c>
      <c r="T4" s="88">
        <f t="shared" ca="1" si="0"/>
        <v>4</v>
      </c>
      <c r="U4" s="88">
        <f t="shared" ca="1" si="0"/>
        <v>3</v>
      </c>
      <c r="V4" s="88">
        <f t="shared" ca="1" si="0"/>
        <v>3</v>
      </c>
      <c r="W4" s="88">
        <f t="shared" ca="1" si="0"/>
        <v>3</v>
      </c>
      <c r="X4" s="88">
        <f t="shared" ca="1" si="0"/>
        <v>4</v>
      </c>
      <c r="Y4" s="88">
        <f t="shared" ca="1" si="0"/>
        <v>4</v>
      </c>
      <c r="Z4" s="88">
        <f t="shared" ca="1" si="0"/>
        <v>3</v>
      </c>
      <c r="AA4" s="88">
        <f t="shared" ca="1" si="0"/>
        <v>4</v>
      </c>
      <c r="AB4" s="88">
        <f t="shared" ca="1" si="0"/>
        <v>4</v>
      </c>
      <c r="AC4" s="88">
        <f t="shared" ca="1" si="0"/>
        <v>4</v>
      </c>
      <c r="AD4" s="88">
        <f t="shared" ca="1" si="0"/>
        <v>5</v>
      </c>
      <c r="AE4" s="88">
        <f t="shared" ca="1" si="0"/>
        <v>6</v>
      </c>
      <c r="AF4" s="88">
        <f t="shared" ca="1" si="0"/>
        <v>8</v>
      </c>
      <c r="AH4" s="172">
        <v>2</v>
      </c>
      <c r="AI4" s="89">
        <f ca="1">INDIRECT("'"&amp;$AH4&amp;"BW'!Z29S"&amp;COLUMN()-28,FALSE)</f>
        <v>0.31904761904761902</v>
      </c>
      <c r="AJ4" s="89">
        <f t="shared" ref="AJ4:BL10" ca="1" si="1">INDIRECT("'"&amp;$AH4&amp;"BW'!Z29S"&amp;COLUMN()-28,FALSE)</f>
        <v>0.31904761904761902</v>
      </c>
      <c r="AK4" s="89">
        <f t="shared" ca="1" si="1"/>
        <v>2.3190476190476188</v>
      </c>
      <c r="AL4" s="89">
        <f t="shared" ca="1" si="1"/>
        <v>6.9047619047619052E-2</v>
      </c>
      <c r="AM4" s="89">
        <f t="shared" ca="1" si="1"/>
        <v>3.3333333333333333E-2</v>
      </c>
      <c r="AN4" s="89">
        <f t="shared" ca="1" si="1"/>
        <v>1.2833333333333332</v>
      </c>
      <c r="AO4" s="89">
        <f t="shared" ca="1" si="1"/>
        <v>6.9047619047619052E-2</v>
      </c>
      <c r="AP4" s="89">
        <f t="shared" ca="1" si="1"/>
        <v>6.9047619047619052E-2</v>
      </c>
      <c r="AQ4" s="89">
        <f t="shared" ca="1" si="1"/>
        <v>2.0690476190476188</v>
      </c>
      <c r="AR4" s="89">
        <f t="shared" ca="1" si="1"/>
        <v>6.9047619047619052E-2</v>
      </c>
      <c r="AS4" s="89">
        <f t="shared" ca="1" si="1"/>
        <v>6.9047619047619052E-2</v>
      </c>
      <c r="AT4" s="89">
        <f t="shared" ca="1" si="1"/>
        <v>0.12167919799498747</v>
      </c>
      <c r="AU4" s="89">
        <f t="shared" ca="1" si="1"/>
        <v>0.12167919799498747</v>
      </c>
      <c r="AV4" s="89">
        <f t="shared" ca="1" si="1"/>
        <v>0.12167919799498747</v>
      </c>
      <c r="AW4" s="89">
        <f t="shared" ca="1" si="1"/>
        <v>2.1216791979949874</v>
      </c>
      <c r="AX4" s="89">
        <f t="shared" ca="1" si="1"/>
        <v>0.12167919799498747</v>
      </c>
      <c r="AY4" s="89">
        <f t="shared" ca="1" si="1"/>
        <v>0.12167919799498747</v>
      </c>
      <c r="AZ4" s="89">
        <f t="shared" ca="1" si="1"/>
        <v>1.1216791979949874</v>
      </c>
      <c r="BA4" s="89">
        <f t="shared" ca="1" si="1"/>
        <v>0.12167919799498747</v>
      </c>
      <c r="BB4" s="89">
        <f t="shared" ca="1" si="1"/>
        <v>0.12167919799498747</v>
      </c>
      <c r="BC4" s="89">
        <f t="shared" ca="1" si="1"/>
        <v>0.12167919799498747</v>
      </c>
      <c r="BD4" s="89">
        <f t="shared" ca="1" si="1"/>
        <v>0.28834586466165413</v>
      </c>
      <c r="BE4" s="89">
        <f t="shared" ca="1" si="1"/>
        <v>0.28834586466165413</v>
      </c>
      <c r="BF4" s="89">
        <f t="shared" ca="1" si="1"/>
        <v>0.12167919799498747</v>
      </c>
      <c r="BG4" s="89">
        <f t="shared" ca="1" si="1"/>
        <v>0.28834586466165413</v>
      </c>
      <c r="BH4" s="89">
        <f t="shared" ca="1" si="1"/>
        <v>0.28834586466165413</v>
      </c>
      <c r="BI4" s="89">
        <f t="shared" ca="1" si="1"/>
        <v>0.6216791979949875</v>
      </c>
      <c r="BJ4" s="89">
        <f t="shared" ca="1" si="1"/>
        <v>0.78834586466165413</v>
      </c>
      <c r="BK4" s="89">
        <f t="shared" ca="1" si="1"/>
        <v>1.7883458646616541</v>
      </c>
      <c r="BL4" s="89">
        <f t="shared" ca="1" si="1"/>
        <v>4.6216791979949878</v>
      </c>
    </row>
    <row r="5" spans="2:64" ht="18.75" customHeight="1">
      <c r="B5" s="172"/>
      <c r="C5" s="174">
        <f ca="1">C4+D4+E4</f>
        <v>11</v>
      </c>
      <c r="D5" s="174"/>
      <c r="E5" s="174"/>
      <c r="F5" s="174">
        <f t="shared" ref="F5" ca="1" si="2">F4+G4+H4</f>
        <v>6</v>
      </c>
      <c r="G5" s="174"/>
      <c r="H5" s="174"/>
      <c r="I5" s="174">
        <f t="shared" ref="I5" ca="1" si="3">I4+J4+K4</f>
        <v>8</v>
      </c>
      <c r="J5" s="174"/>
      <c r="K5" s="174"/>
      <c r="L5" s="174">
        <f t="shared" ref="L5" ca="1" si="4">L4+M4+N4</f>
        <v>7</v>
      </c>
      <c r="M5" s="174"/>
      <c r="N5" s="174"/>
      <c r="O5" s="174">
        <f t="shared" ref="O5" ca="1" si="5">O4+P4+Q4</f>
        <v>11</v>
      </c>
      <c r="P5" s="174"/>
      <c r="Q5" s="174"/>
      <c r="R5" s="174">
        <f t="shared" ref="R5" ca="1" si="6">R4+S4+T4</f>
        <v>10</v>
      </c>
      <c r="S5" s="174"/>
      <c r="T5" s="174"/>
      <c r="U5" s="174">
        <f t="shared" ref="U5" ca="1" si="7">U4+V4+W4</f>
        <v>9</v>
      </c>
      <c r="V5" s="174"/>
      <c r="W5" s="174"/>
      <c r="X5" s="174">
        <f t="shared" ref="X5" ca="1" si="8">X4+Y4+Z4</f>
        <v>11</v>
      </c>
      <c r="Y5" s="174"/>
      <c r="Z5" s="174"/>
      <c r="AA5" s="174">
        <f t="shared" ref="AA5" ca="1" si="9">AA4+AB4+AC4</f>
        <v>12</v>
      </c>
      <c r="AB5" s="174"/>
      <c r="AC5" s="174"/>
      <c r="AD5" s="174">
        <f t="shared" ref="AD5" ca="1" si="10">AD4+AE4+AF4</f>
        <v>19</v>
      </c>
      <c r="AE5" s="174"/>
      <c r="AF5" s="174"/>
      <c r="AH5" s="172"/>
      <c r="AI5" s="173">
        <f ca="1">AI4+AJ4+AK4</f>
        <v>2.9571428571428569</v>
      </c>
      <c r="AJ5" s="173"/>
      <c r="AK5" s="173"/>
      <c r="AL5" s="173">
        <f t="shared" ref="AL5" ca="1" si="11">AL4+AM4+AN4</f>
        <v>1.3857142857142857</v>
      </c>
      <c r="AM5" s="173"/>
      <c r="AN5" s="173"/>
      <c r="AO5" s="173">
        <f t="shared" ref="AO5" ca="1" si="12">AO4+AP4+AQ4</f>
        <v>2.2071428571428569</v>
      </c>
      <c r="AP5" s="173"/>
      <c r="AQ5" s="173"/>
      <c r="AR5" s="173">
        <f t="shared" ref="AR5" ca="1" si="13">AR4+AS4+AT4</f>
        <v>0.25977443609022555</v>
      </c>
      <c r="AS5" s="173"/>
      <c r="AT5" s="173"/>
      <c r="AU5" s="173">
        <f t="shared" ref="AU5" ca="1" si="14">AU4+AV4+AW4</f>
        <v>2.3650375939849622</v>
      </c>
      <c r="AV5" s="173"/>
      <c r="AW5" s="173"/>
      <c r="AX5" s="173">
        <f t="shared" ref="AX5" ca="1" si="15">AX4+AY4+AZ4</f>
        <v>1.3650375939849624</v>
      </c>
      <c r="AY5" s="173"/>
      <c r="AZ5" s="173"/>
      <c r="BA5" s="173">
        <f t="shared" ref="BA5" ca="1" si="16">BA4+BB4+BC4</f>
        <v>0.36503759398496238</v>
      </c>
      <c r="BB5" s="173"/>
      <c r="BC5" s="173"/>
      <c r="BD5" s="173">
        <f t="shared" ref="BD5" ca="1" si="17">BD4+BE4+BF4</f>
        <v>0.69837092731829575</v>
      </c>
      <c r="BE5" s="173"/>
      <c r="BF5" s="173"/>
      <c r="BG5" s="173">
        <f t="shared" ref="BG5" ca="1" si="18">BG4+BH4+BI4</f>
        <v>1.1983709273182956</v>
      </c>
      <c r="BH5" s="173"/>
      <c r="BI5" s="173"/>
      <c r="BJ5" s="173">
        <f t="shared" ref="BJ5" ca="1" si="19">BJ4+BK4+BL4</f>
        <v>7.1983709273182956</v>
      </c>
      <c r="BK5" s="173"/>
      <c r="BL5" s="173"/>
    </row>
    <row r="6" spans="2:64" ht="18.75" customHeight="1">
      <c r="B6" s="172">
        <v>3</v>
      </c>
      <c r="C6" s="88">
        <f t="shared" ca="1" si="0"/>
        <v>2</v>
      </c>
      <c r="D6" s="88">
        <f t="shared" ca="1" si="0"/>
        <v>3</v>
      </c>
      <c r="E6" s="88">
        <f t="shared" ca="1" si="0"/>
        <v>4</v>
      </c>
      <c r="F6" s="88">
        <f t="shared" ca="1" si="0"/>
        <v>2</v>
      </c>
      <c r="G6" s="88">
        <f t="shared" ca="1" si="0"/>
        <v>1</v>
      </c>
      <c r="H6" s="88">
        <f t="shared" ca="1" si="0"/>
        <v>2</v>
      </c>
      <c r="I6" s="88">
        <f t="shared" ca="1" si="0"/>
        <v>2</v>
      </c>
      <c r="J6" s="88">
        <f t="shared" ca="1" si="0"/>
        <v>1</v>
      </c>
      <c r="K6" s="88">
        <f t="shared" ca="1" si="0"/>
        <v>0</v>
      </c>
      <c r="L6" s="88">
        <f t="shared" ca="1" si="0"/>
        <v>3</v>
      </c>
      <c r="M6" s="88">
        <f t="shared" ca="1" si="0"/>
        <v>1</v>
      </c>
      <c r="N6" s="88">
        <f t="shared" ca="1" si="0"/>
        <v>1</v>
      </c>
      <c r="O6" s="88">
        <f t="shared" ca="1" si="0"/>
        <v>4</v>
      </c>
      <c r="P6" s="88">
        <f t="shared" ca="1" si="0"/>
        <v>3</v>
      </c>
      <c r="Q6" s="88">
        <f t="shared" ca="1" si="0"/>
        <v>3</v>
      </c>
      <c r="R6" s="88">
        <f t="shared" ca="1" si="0"/>
        <v>3</v>
      </c>
      <c r="S6" s="88">
        <f t="shared" ca="1" si="0"/>
        <v>3</v>
      </c>
      <c r="T6" s="88">
        <f t="shared" ca="1" si="0"/>
        <v>2</v>
      </c>
      <c r="U6" s="88">
        <f t="shared" ca="1" si="0"/>
        <v>3</v>
      </c>
      <c r="V6" s="88">
        <f t="shared" ca="1" si="0"/>
        <v>3</v>
      </c>
      <c r="W6" s="88">
        <f t="shared" ca="1" si="0"/>
        <v>3</v>
      </c>
      <c r="X6" s="88">
        <f t="shared" ca="1" si="0"/>
        <v>3</v>
      </c>
      <c r="Y6" s="88">
        <f t="shared" ca="1" si="0"/>
        <v>3</v>
      </c>
      <c r="Z6" s="88">
        <f t="shared" ca="1" si="0"/>
        <v>4</v>
      </c>
      <c r="AA6" s="88">
        <f t="shared" ca="1" si="0"/>
        <v>4</v>
      </c>
      <c r="AB6" s="88">
        <f t="shared" ca="1" si="0"/>
        <v>4</v>
      </c>
      <c r="AC6" s="88">
        <f t="shared" ca="1" si="0"/>
        <v>2</v>
      </c>
      <c r="AD6" s="88">
        <f t="shared" ca="1" si="0"/>
        <v>4</v>
      </c>
      <c r="AE6" s="88">
        <f t="shared" ca="1" si="0"/>
        <v>5</v>
      </c>
      <c r="AF6" s="88">
        <f t="shared" ca="1" si="0"/>
        <v>2</v>
      </c>
      <c r="AH6" s="172">
        <v>3</v>
      </c>
      <c r="AI6" s="89">
        <f ca="1">INDIRECT("'"&amp;$AH6&amp;"BW'!Z29S"&amp;COLUMN()-28,FALSE)</f>
        <v>0.10263157894736842</v>
      </c>
      <c r="AJ6" s="89">
        <f t="shared" ca="1" si="1"/>
        <v>0.43596491228070172</v>
      </c>
      <c r="AK6" s="89">
        <f t="shared" ca="1" si="1"/>
        <v>2.3859649122807016</v>
      </c>
      <c r="AL6" s="89">
        <f t="shared" ca="1" si="1"/>
        <v>0.10263157894736842</v>
      </c>
      <c r="AM6" s="89">
        <f t="shared" ca="1" si="1"/>
        <v>0.05</v>
      </c>
      <c r="AN6" s="89">
        <f t="shared" ca="1" si="1"/>
        <v>0.83333333333333326</v>
      </c>
      <c r="AO6" s="89">
        <f t="shared" ca="1" si="1"/>
        <v>0.10263157894736842</v>
      </c>
      <c r="AP6" s="89">
        <f t="shared" ca="1" si="1"/>
        <v>0.05</v>
      </c>
      <c r="AQ6" s="89">
        <f t="shared" ca="1" si="1"/>
        <v>0</v>
      </c>
      <c r="AR6" s="89">
        <f t="shared" ca="1" si="1"/>
        <v>0.60263157894736841</v>
      </c>
      <c r="AS6" s="89">
        <f t="shared" ca="1" si="1"/>
        <v>0.05</v>
      </c>
      <c r="AT6" s="89">
        <f t="shared" ca="1" si="1"/>
        <v>5.2631578947368418E-2</v>
      </c>
      <c r="AU6" s="89">
        <f t="shared" ca="1" si="1"/>
        <v>1.1552631578947368</v>
      </c>
      <c r="AV6" s="89">
        <f t="shared" ca="1" si="1"/>
        <v>0.15526315789473683</v>
      </c>
      <c r="AW6" s="89">
        <f t="shared" ca="1" si="1"/>
        <v>1.1052631578947367</v>
      </c>
      <c r="AX6" s="89">
        <f t="shared" ca="1" si="1"/>
        <v>0.15526315789473683</v>
      </c>
      <c r="AY6" s="89">
        <f t="shared" ca="1" si="1"/>
        <v>0.15526315789473683</v>
      </c>
      <c r="AZ6" s="89">
        <f t="shared" ca="1" si="1"/>
        <v>1.0526315789473684</v>
      </c>
      <c r="BA6" s="89">
        <f t="shared" ca="1" si="1"/>
        <v>0.15526315789473683</v>
      </c>
      <c r="BB6" s="89">
        <f t="shared" ca="1" si="1"/>
        <v>0.15526315789473683</v>
      </c>
      <c r="BC6" s="89">
        <f t="shared" ca="1" si="1"/>
        <v>2.0526315789473681</v>
      </c>
      <c r="BD6" s="89">
        <f t="shared" ca="1" si="1"/>
        <v>0.15526315789473683</v>
      </c>
      <c r="BE6" s="89">
        <f t="shared" ca="1" si="1"/>
        <v>0.15526315789473683</v>
      </c>
      <c r="BF6" s="89">
        <f t="shared" ca="1" si="1"/>
        <v>2.5526315789473681</v>
      </c>
      <c r="BG6" s="89">
        <f t="shared" ca="1" si="1"/>
        <v>0.65526315789473677</v>
      </c>
      <c r="BH6" s="89">
        <f t="shared" ca="1" si="1"/>
        <v>1.1552631578947368</v>
      </c>
      <c r="BI6" s="89">
        <f t="shared" ca="1" si="1"/>
        <v>0.55263157894736836</v>
      </c>
      <c r="BJ6" s="89">
        <f t="shared" ca="1" si="1"/>
        <v>0.65526315789473677</v>
      </c>
      <c r="BK6" s="89">
        <f t="shared" ca="1" si="1"/>
        <v>2.155263157894737</v>
      </c>
      <c r="BL6" s="89">
        <f t="shared" ca="1" si="1"/>
        <v>1.0526315789473684</v>
      </c>
    </row>
    <row r="7" spans="2:64" ht="18.75" customHeight="1">
      <c r="B7" s="172"/>
      <c r="C7" s="174">
        <f ca="1">C6+D6+E6</f>
        <v>9</v>
      </c>
      <c r="D7" s="174"/>
      <c r="E7" s="174"/>
      <c r="F7" s="174">
        <f t="shared" ref="F7" ca="1" si="20">F6+G6+H6</f>
        <v>5</v>
      </c>
      <c r="G7" s="174"/>
      <c r="H7" s="174"/>
      <c r="I7" s="174">
        <f t="shared" ref="I7" ca="1" si="21">I6+J6+K6</f>
        <v>3</v>
      </c>
      <c r="J7" s="174"/>
      <c r="K7" s="174"/>
      <c r="L7" s="174">
        <f t="shared" ref="L7" ca="1" si="22">L6+M6+N6</f>
        <v>5</v>
      </c>
      <c r="M7" s="174"/>
      <c r="N7" s="174"/>
      <c r="O7" s="174">
        <f t="shared" ref="O7" ca="1" si="23">O6+P6+Q6</f>
        <v>10</v>
      </c>
      <c r="P7" s="174"/>
      <c r="Q7" s="174"/>
      <c r="R7" s="174">
        <f t="shared" ref="R7" ca="1" si="24">R6+S6+T6</f>
        <v>8</v>
      </c>
      <c r="S7" s="174"/>
      <c r="T7" s="174"/>
      <c r="U7" s="174">
        <f t="shared" ref="U7" ca="1" si="25">U6+V6+W6</f>
        <v>9</v>
      </c>
      <c r="V7" s="174"/>
      <c r="W7" s="174"/>
      <c r="X7" s="174">
        <f t="shared" ref="X7" ca="1" si="26">X6+Y6+Z6</f>
        <v>10</v>
      </c>
      <c r="Y7" s="174"/>
      <c r="Z7" s="174"/>
      <c r="AA7" s="174">
        <f t="shared" ref="AA7" ca="1" si="27">AA6+AB6+AC6</f>
        <v>10</v>
      </c>
      <c r="AB7" s="174"/>
      <c r="AC7" s="174"/>
      <c r="AD7" s="174">
        <f t="shared" ref="AD7" ca="1" si="28">AD6+AE6+AF6</f>
        <v>11</v>
      </c>
      <c r="AE7" s="174"/>
      <c r="AF7" s="174"/>
      <c r="AH7" s="172"/>
      <c r="AI7" s="173">
        <f ca="1">AI6+AJ6+AK6</f>
        <v>2.9245614035087719</v>
      </c>
      <c r="AJ7" s="173"/>
      <c r="AK7" s="173"/>
      <c r="AL7" s="173">
        <f t="shared" ref="AL7" ca="1" si="29">AL6+AM6+AN6</f>
        <v>0.98596491228070171</v>
      </c>
      <c r="AM7" s="173"/>
      <c r="AN7" s="173"/>
      <c r="AO7" s="173">
        <f t="shared" ref="AO7" ca="1" si="30">AO6+AP6+AQ6</f>
        <v>0.15263157894736842</v>
      </c>
      <c r="AP7" s="173"/>
      <c r="AQ7" s="173"/>
      <c r="AR7" s="173">
        <f t="shared" ref="AR7" ca="1" si="31">AR6+AS6+AT6</f>
        <v>0.70526315789473681</v>
      </c>
      <c r="AS7" s="173"/>
      <c r="AT7" s="173"/>
      <c r="AU7" s="173">
        <f t="shared" ref="AU7" ca="1" si="32">AU6+AV6+AW6</f>
        <v>2.4157894736842103</v>
      </c>
      <c r="AV7" s="173"/>
      <c r="AW7" s="173"/>
      <c r="AX7" s="173">
        <f t="shared" ref="AX7" ca="1" si="33">AX6+AY6+AZ6</f>
        <v>1.3631578947368421</v>
      </c>
      <c r="AY7" s="173"/>
      <c r="AZ7" s="173"/>
      <c r="BA7" s="173">
        <f t="shared" ref="BA7" ca="1" si="34">BA6+BB6+BC6</f>
        <v>2.3631578947368417</v>
      </c>
      <c r="BB7" s="173"/>
      <c r="BC7" s="173"/>
      <c r="BD7" s="173">
        <f t="shared" ref="BD7" ca="1" si="35">BD6+BE6+BF6</f>
        <v>2.8631578947368417</v>
      </c>
      <c r="BE7" s="173"/>
      <c r="BF7" s="173"/>
      <c r="BG7" s="173">
        <f t="shared" ref="BG7" ca="1" si="36">BG6+BH6+BI6</f>
        <v>2.3631578947368421</v>
      </c>
      <c r="BH7" s="173"/>
      <c r="BI7" s="173"/>
      <c r="BJ7" s="173">
        <f t="shared" ref="BJ7" ca="1" si="37">BJ6+BK6+BL6</f>
        <v>3.8631578947368421</v>
      </c>
      <c r="BK7" s="173"/>
      <c r="BL7" s="173"/>
    </row>
    <row r="8" spans="2:64" ht="18.75" customHeight="1">
      <c r="B8" s="172">
        <v>5</v>
      </c>
      <c r="C8" s="88">
        <f ca="1">INDIRECT("'"&amp;$B8&amp;"BW'!Z27S"&amp;COLUMN()+4,FALSE)</f>
        <v>3</v>
      </c>
      <c r="D8" s="88">
        <f t="shared" ca="1" si="0"/>
        <v>3</v>
      </c>
      <c r="E8" s="88">
        <f t="shared" ca="1" si="0"/>
        <v>5</v>
      </c>
      <c r="F8" s="88">
        <f t="shared" ca="1" si="0"/>
        <v>2</v>
      </c>
      <c r="G8" s="88">
        <f t="shared" ca="1" si="0"/>
        <v>1</v>
      </c>
      <c r="H8" s="88">
        <f t="shared" ca="1" si="0"/>
        <v>3</v>
      </c>
      <c r="I8" s="88">
        <f t="shared" ca="1" si="0"/>
        <v>2</v>
      </c>
      <c r="J8" s="88">
        <f t="shared" ca="1" si="0"/>
        <v>2</v>
      </c>
      <c r="K8" s="88">
        <f t="shared" ca="1" si="0"/>
        <v>4</v>
      </c>
      <c r="L8" s="88">
        <f t="shared" ca="1" si="0"/>
        <v>2</v>
      </c>
      <c r="M8" s="88">
        <f t="shared" ca="1" si="0"/>
        <v>2</v>
      </c>
      <c r="N8" s="88">
        <f t="shared" ca="1" si="0"/>
        <v>3</v>
      </c>
      <c r="O8" s="88">
        <f t="shared" ca="1" si="0"/>
        <v>3</v>
      </c>
      <c r="P8" s="88">
        <f t="shared" ca="1" si="0"/>
        <v>3</v>
      </c>
      <c r="Q8" s="88">
        <f t="shared" ca="1" si="0"/>
        <v>5</v>
      </c>
      <c r="R8" s="88">
        <f t="shared" ca="1" si="0"/>
        <v>3</v>
      </c>
      <c r="S8" s="88">
        <f t="shared" ca="1" si="0"/>
        <v>3</v>
      </c>
      <c r="T8" s="88">
        <f t="shared" ca="1" si="0"/>
        <v>4</v>
      </c>
      <c r="U8" s="88">
        <f t="shared" ca="1" si="0"/>
        <v>3</v>
      </c>
      <c r="V8" s="88">
        <f t="shared" ca="1" si="0"/>
        <v>3</v>
      </c>
      <c r="W8" s="88">
        <f t="shared" ca="1" si="0"/>
        <v>4</v>
      </c>
      <c r="X8" s="88">
        <f t="shared" ca="1" si="0"/>
        <v>4</v>
      </c>
      <c r="Y8" s="88">
        <f t="shared" ca="1" si="0"/>
        <v>4</v>
      </c>
      <c r="Z8" s="88">
        <f t="shared" ca="1" si="0"/>
        <v>3</v>
      </c>
      <c r="AA8" s="88">
        <f t="shared" ca="1" si="0"/>
        <v>4</v>
      </c>
      <c r="AB8" s="88">
        <f t="shared" ca="1" si="0"/>
        <v>4</v>
      </c>
      <c r="AC8" s="88">
        <f t="shared" ca="1" si="0"/>
        <v>4</v>
      </c>
      <c r="AD8" s="88">
        <f t="shared" ca="1" si="0"/>
        <v>5</v>
      </c>
      <c r="AE8" s="88">
        <f t="shared" ca="1" si="0"/>
        <v>6</v>
      </c>
      <c r="AF8" s="88">
        <f t="shared" ca="1" si="0"/>
        <v>8</v>
      </c>
      <c r="AH8" s="172">
        <v>5</v>
      </c>
      <c r="AI8" s="89">
        <f ca="1">INDIRECT("'"&amp;$AH8&amp;"BW'!Z29S"&amp;COLUMN()-28,FALSE)</f>
        <v>0.31904761904761902</v>
      </c>
      <c r="AJ8" s="89">
        <f t="shared" ca="1" si="1"/>
        <v>0.31904761904761902</v>
      </c>
      <c r="AK8" s="89">
        <f t="shared" ca="1" si="1"/>
        <v>2.3190476190476188</v>
      </c>
      <c r="AL8" s="89">
        <f t="shared" ca="1" si="1"/>
        <v>6.9047619047619052E-2</v>
      </c>
      <c r="AM8" s="89">
        <f t="shared" ca="1" si="1"/>
        <v>3.3333333333333333E-2</v>
      </c>
      <c r="AN8" s="89">
        <f t="shared" ca="1" si="1"/>
        <v>1.2833333333333332</v>
      </c>
      <c r="AO8" s="89">
        <f t="shared" ca="1" si="1"/>
        <v>6.9047619047619052E-2</v>
      </c>
      <c r="AP8" s="89">
        <f t="shared" ca="1" si="1"/>
        <v>6.9047619047619052E-2</v>
      </c>
      <c r="AQ8" s="89">
        <f t="shared" ca="1" si="1"/>
        <v>1.569047619047619</v>
      </c>
      <c r="AR8" s="89">
        <f t="shared" ca="1" si="1"/>
        <v>6.9047619047619052E-2</v>
      </c>
      <c r="AS8" s="89">
        <f t="shared" ca="1" si="1"/>
        <v>6.9047619047619052E-2</v>
      </c>
      <c r="AT8" s="89">
        <f t="shared" ca="1" si="1"/>
        <v>0.12167919799498747</v>
      </c>
      <c r="AU8" s="89">
        <f t="shared" ca="1" si="1"/>
        <v>0.12167919799498747</v>
      </c>
      <c r="AV8" s="89">
        <f t="shared" ca="1" si="1"/>
        <v>0.12167919799498747</v>
      </c>
      <c r="AW8" s="89">
        <f t="shared" ca="1" si="1"/>
        <v>2.1216791979949874</v>
      </c>
      <c r="AX8" s="89">
        <f t="shared" ca="1" si="1"/>
        <v>0.12167919799498747</v>
      </c>
      <c r="AY8" s="89">
        <f t="shared" ca="1" si="1"/>
        <v>0.12167919799498747</v>
      </c>
      <c r="AZ8" s="89">
        <f t="shared" ca="1" si="1"/>
        <v>1.1216791979949874</v>
      </c>
      <c r="BA8" s="89">
        <f t="shared" ca="1" si="1"/>
        <v>0.12167919799498747</v>
      </c>
      <c r="BB8" s="89">
        <f t="shared" ca="1" si="1"/>
        <v>0.12167919799498747</v>
      </c>
      <c r="BC8" s="89">
        <f t="shared" ca="1" si="1"/>
        <v>0.6216791979949875</v>
      </c>
      <c r="BD8" s="89">
        <f t="shared" ca="1" si="1"/>
        <v>0.28834586466165413</v>
      </c>
      <c r="BE8" s="89">
        <f t="shared" ca="1" si="1"/>
        <v>0.28834586466165413</v>
      </c>
      <c r="BF8" s="89">
        <f t="shared" ca="1" si="1"/>
        <v>0.12167919799498747</v>
      </c>
      <c r="BG8" s="89">
        <f t="shared" ca="1" si="1"/>
        <v>0.28834586466165413</v>
      </c>
      <c r="BH8" s="89">
        <f t="shared" ca="1" si="1"/>
        <v>0.28834586466165413</v>
      </c>
      <c r="BI8" s="89">
        <f t="shared" ca="1" si="1"/>
        <v>0.6216791979949875</v>
      </c>
      <c r="BJ8" s="89">
        <f t="shared" ca="1" si="1"/>
        <v>0.78834586466165413</v>
      </c>
      <c r="BK8" s="89">
        <f t="shared" ca="1" si="1"/>
        <v>1.7883458646616541</v>
      </c>
      <c r="BL8" s="89">
        <f t="shared" ca="1" si="1"/>
        <v>4.6216791979949878</v>
      </c>
    </row>
    <row r="9" spans="2:64" ht="18.75" customHeight="1">
      <c r="B9" s="172"/>
      <c r="C9" s="174">
        <f ca="1">C8+D8+E8</f>
        <v>11</v>
      </c>
      <c r="D9" s="174"/>
      <c r="E9" s="174"/>
      <c r="F9" s="174">
        <f t="shared" ref="F9" ca="1" si="38">F8+G8+H8</f>
        <v>6</v>
      </c>
      <c r="G9" s="174"/>
      <c r="H9" s="174"/>
      <c r="I9" s="174">
        <f t="shared" ref="I9" ca="1" si="39">I8+J8+K8</f>
        <v>8</v>
      </c>
      <c r="J9" s="174"/>
      <c r="K9" s="174"/>
      <c r="L9" s="174">
        <f t="shared" ref="L9" ca="1" si="40">L8+M8+N8</f>
        <v>7</v>
      </c>
      <c r="M9" s="174"/>
      <c r="N9" s="174"/>
      <c r="O9" s="174">
        <f t="shared" ref="O9" ca="1" si="41">O8+P8+Q8</f>
        <v>11</v>
      </c>
      <c r="P9" s="174"/>
      <c r="Q9" s="174"/>
      <c r="R9" s="174">
        <f t="shared" ref="R9" ca="1" si="42">R8+S8+T8</f>
        <v>10</v>
      </c>
      <c r="S9" s="174"/>
      <c r="T9" s="174"/>
      <c r="U9" s="174">
        <f t="shared" ref="U9" ca="1" si="43">U8+V8+W8</f>
        <v>10</v>
      </c>
      <c r="V9" s="174"/>
      <c r="W9" s="174"/>
      <c r="X9" s="174">
        <f t="shared" ref="X9" ca="1" si="44">X8+Y8+Z8</f>
        <v>11</v>
      </c>
      <c r="Y9" s="174"/>
      <c r="Z9" s="174"/>
      <c r="AA9" s="174">
        <f t="shared" ref="AA9" ca="1" si="45">AA8+AB8+AC8</f>
        <v>12</v>
      </c>
      <c r="AB9" s="174"/>
      <c r="AC9" s="174"/>
      <c r="AD9" s="174">
        <f t="shared" ref="AD9" ca="1" si="46">AD8+AE8+AF8</f>
        <v>19</v>
      </c>
      <c r="AE9" s="174"/>
      <c r="AF9" s="174"/>
      <c r="AH9" s="172"/>
      <c r="AI9" s="173">
        <f ca="1">AI8+AJ8+AK8</f>
        <v>2.9571428571428569</v>
      </c>
      <c r="AJ9" s="173"/>
      <c r="AK9" s="173"/>
      <c r="AL9" s="173">
        <f t="shared" ref="AL9" ca="1" si="47">AL8+AM8+AN8</f>
        <v>1.3857142857142857</v>
      </c>
      <c r="AM9" s="173"/>
      <c r="AN9" s="173"/>
      <c r="AO9" s="173">
        <f t="shared" ref="AO9" ca="1" si="48">AO8+AP8+AQ8</f>
        <v>1.7071428571428571</v>
      </c>
      <c r="AP9" s="173"/>
      <c r="AQ9" s="173"/>
      <c r="AR9" s="173">
        <f t="shared" ref="AR9" ca="1" si="49">AR8+AS8+AT8</f>
        <v>0.25977443609022555</v>
      </c>
      <c r="AS9" s="173"/>
      <c r="AT9" s="173"/>
      <c r="AU9" s="173">
        <f t="shared" ref="AU9" ca="1" si="50">AU8+AV8+AW8</f>
        <v>2.3650375939849622</v>
      </c>
      <c r="AV9" s="173"/>
      <c r="AW9" s="173"/>
      <c r="AX9" s="173">
        <f t="shared" ref="AX9" ca="1" si="51">AX8+AY8+AZ8</f>
        <v>1.3650375939849624</v>
      </c>
      <c r="AY9" s="173"/>
      <c r="AZ9" s="173"/>
      <c r="BA9" s="173">
        <f t="shared" ref="BA9" ca="1" si="52">BA8+BB8+BC8</f>
        <v>0.86503759398496238</v>
      </c>
      <c r="BB9" s="173"/>
      <c r="BC9" s="173"/>
      <c r="BD9" s="173">
        <f t="shared" ref="BD9" ca="1" si="53">BD8+BE8+BF8</f>
        <v>0.69837092731829575</v>
      </c>
      <c r="BE9" s="173"/>
      <c r="BF9" s="173"/>
      <c r="BG9" s="173">
        <f t="shared" ref="BG9" ca="1" si="54">BG8+BH8+BI8</f>
        <v>1.1983709273182956</v>
      </c>
      <c r="BH9" s="173"/>
      <c r="BI9" s="173"/>
      <c r="BJ9" s="173">
        <f t="shared" ref="BJ9" ca="1" si="55">BJ8+BK8+BL8</f>
        <v>7.1983709273182956</v>
      </c>
      <c r="BK9" s="173"/>
      <c r="BL9" s="173"/>
    </row>
    <row r="10" spans="2:64" ht="18.75" customHeight="1">
      <c r="B10" s="175">
        <v>6</v>
      </c>
      <c r="C10" s="88">
        <f ca="1">INDIRECT("'"&amp;$B10&amp;"BW'!Z27S"&amp;COLUMN()+4,FALSE)</f>
        <v>2</v>
      </c>
      <c r="D10" s="88">
        <f t="shared" ca="1" si="0"/>
        <v>3</v>
      </c>
      <c r="E10" s="88">
        <f t="shared" ca="1" si="0"/>
        <v>4</v>
      </c>
      <c r="F10" s="88">
        <f t="shared" ca="1" si="0"/>
        <v>2</v>
      </c>
      <c r="G10" s="88">
        <f t="shared" ca="1" si="0"/>
        <v>1</v>
      </c>
      <c r="H10" s="88">
        <f t="shared" ca="1" si="0"/>
        <v>2</v>
      </c>
      <c r="I10" s="88">
        <f t="shared" ca="1" si="0"/>
        <v>2</v>
      </c>
      <c r="J10" s="88">
        <f t="shared" ca="1" si="0"/>
        <v>1</v>
      </c>
      <c r="K10" s="88">
        <f t="shared" ca="1" si="0"/>
        <v>0</v>
      </c>
      <c r="L10" s="88">
        <f t="shared" ca="1" si="0"/>
        <v>3</v>
      </c>
      <c r="M10" s="88">
        <f t="shared" ca="1" si="0"/>
        <v>1</v>
      </c>
      <c r="N10" s="88">
        <f t="shared" ca="1" si="0"/>
        <v>1</v>
      </c>
      <c r="O10" s="88">
        <f t="shared" ca="1" si="0"/>
        <v>4</v>
      </c>
      <c r="P10" s="88">
        <f t="shared" ca="1" si="0"/>
        <v>3</v>
      </c>
      <c r="Q10" s="88">
        <f t="shared" ca="1" si="0"/>
        <v>3</v>
      </c>
      <c r="R10" s="88">
        <f t="shared" ca="1" si="0"/>
        <v>3</v>
      </c>
      <c r="S10" s="88">
        <f t="shared" ca="1" si="0"/>
        <v>3</v>
      </c>
      <c r="T10" s="88">
        <f t="shared" ca="1" si="0"/>
        <v>1</v>
      </c>
      <c r="U10" s="88">
        <f t="shared" ca="1" si="0"/>
        <v>3</v>
      </c>
      <c r="V10" s="88">
        <f t="shared" ca="1" si="0"/>
        <v>3</v>
      </c>
      <c r="W10" s="88">
        <f t="shared" ca="1" si="0"/>
        <v>4</v>
      </c>
      <c r="X10" s="88">
        <f t="shared" ca="1" si="0"/>
        <v>3</v>
      </c>
      <c r="Y10" s="88">
        <f t="shared" ca="1" si="0"/>
        <v>3</v>
      </c>
      <c r="Z10" s="88">
        <f t="shared" ca="1" si="0"/>
        <v>4</v>
      </c>
      <c r="AA10" s="88">
        <f t="shared" ca="1" si="0"/>
        <v>3</v>
      </c>
      <c r="AB10" s="88">
        <f t="shared" ca="1" si="0"/>
        <v>4</v>
      </c>
      <c r="AC10" s="88">
        <f t="shared" ca="1" si="0"/>
        <v>2</v>
      </c>
      <c r="AD10" s="88">
        <f t="shared" ca="1" si="0"/>
        <v>4</v>
      </c>
      <c r="AE10" s="88">
        <f t="shared" ca="1" si="0"/>
        <v>5</v>
      </c>
      <c r="AF10" s="88">
        <f t="shared" ca="1" si="0"/>
        <v>2</v>
      </c>
      <c r="AH10" s="175">
        <v>6</v>
      </c>
      <c r="AI10" s="89">
        <f ca="1">INDIRECT("'"&amp;$AH10&amp;"BW'!Z29S"&amp;COLUMN()-28,FALSE)</f>
        <v>0.10263157894736842</v>
      </c>
      <c r="AJ10" s="89">
        <f t="shared" ca="1" si="1"/>
        <v>0.43596491228070172</v>
      </c>
      <c r="AK10" s="89">
        <f t="shared" ca="1" si="1"/>
        <v>2.3859649122807016</v>
      </c>
      <c r="AL10" s="89">
        <f t="shared" ca="1" si="1"/>
        <v>0.10263157894736842</v>
      </c>
      <c r="AM10" s="89">
        <f t="shared" ca="1" si="1"/>
        <v>0.05</v>
      </c>
      <c r="AN10" s="89">
        <f t="shared" ca="1" si="1"/>
        <v>0.83333333333333326</v>
      </c>
      <c r="AO10" s="89">
        <f t="shared" ca="1" si="1"/>
        <v>0.10263157894736842</v>
      </c>
      <c r="AP10" s="89">
        <f t="shared" ca="1" si="1"/>
        <v>0.05</v>
      </c>
      <c r="AQ10" s="89">
        <f t="shared" ca="1" si="1"/>
        <v>0</v>
      </c>
      <c r="AR10" s="89">
        <f t="shared" ca="1" si="1"/>
        <v>0.60263157894736841</v>
      </c>
      <c r="AS10" s="89">
        <f t="shared" ca="1" si="1"/>
        <v>0.05</v>
      </c>
      <c r="AT10" s="89">
        <f t="shared" ca="1" si="1"/>
        <v>5.2631578947368418E-2</v>
      </c>
      <c r="AU10" s="89">
        <f t="shared" ca="1" si="1"/>
        <v>1.1552631578947368</v>
      </c>
      <c r="AV10" s="89">
        <f t="shared" ca="1" si="1"/>
        <v>0.15526315789473683</v>
      </c>
      <c r="AW10" s="89">
        <f t="shared" ca="1" si="1"/>
        <v>1.1052631578947367</v>
      </c>
      <c r="AX10" s="89">
        <f t="shared" ca="1" si="1"/>
        <v>0.15526315789473683</v>
      </c>
      <c r="AY10" s="89">
        <f t="shared" ca="1" si="1"/>
        <v>0.15526315789473683</v>
      </c>
      <c r="AZ10" s="89">
        <f t="shared" ca="1" si="1"/>
        <v>5.2631578947368418E-2</v>
      </c>
      <c r="BA10" s="89">
        <f t="shared" ca="1" si="1"/>
        <v>0.15526315789473683</v>
      </c>
      <c r="BB10" s="89">
        <f t="shared" ca="1" si="1"/>
        <v>0.15526315789473683</v>
      </c>
      <c r="BC10" s="89">
        <f t="shared" ca="1" si="1"/>
        <v>3.0526315789473681</v>
      </c>
      <c r="BD10" s="89">
        <f t="shared" ca="1" si="1"/>
        <v>0.15526315789473683</v>
      </c>
      <c r="BE10" s="89">
        <f t="shared" ca="1" si="1"/>
        <v>0.15526315789473683</v>
      </c>
      <c r="BF10" s="89">
        <f t="shared" ca="1" si="1"/>
        <v>2.5526315789473681</v>
      </c>
      <c r="BG10" s="89">
        <f t="shared" ca="1" si="1"/>
        <v>0.15526315789473683</v>
      </c>
      <c r="BH10" s="89">
        <f t="shared" ca="1" si="1"/>
        <v>1.1552631578947368</v>
      </c>
      <c r="BI10" s="89">
        <f t="shared" ca="1" si="1"/>
        <v>0.55263157894736836</v>
      </c>
      <c r="BJ10" s="89">
        <f t="shared" ca="1" si="1"/>
        <v>1.1552631578947368</v>
      </c>
      <c r="BK10" s="89">
        <f t="shared" ca="1" si="1"/>
        <v>2.155263157894737</v>
      </c>
      <c r="BL10" s="89">
        <f t="shared" ca="1" si="1"/>
        <v>1.0526315789473684</v>
      </c>
    </row>
    <row r="11" spans="2:64" ht="18.75" customHeight="1">
      <c r="B11" s="177"/>
      <c r="C11" s="174">
        <f ca="1">C10+D10+E10</f>
        <v>9</v>
      </c>
      <c r="D11" s="174"/>
      <c r="E11" s="174"/>
      <c r="F11" s="174">
        <f t="shared" ref="F11" ca="1" si="56">F10+G10+H10</f>
        <v>5</v>
      </c>
      <c r="G11" s="174"/>
      <c r="H11" s="174"/>
      <c r="I11" s="174">
        <f t="shared" ref="I11" ca="1" si="57">I10+J10+K10</f>
        <v>3</v>
      </c>
      <c r="J11" s="174"/>
      <c r="K11" s="174"/>
      <c r="L11" s="174">
        <f t="shared" ref="L11" ca="1" si="58">L10+M10+N10</f>
        <v>5</v>
      </c>
      <c r="M11" s="174"/>
      <c r="N11" s="174"/>
      <c r="O11" s="174">
        <f t="shared" ref="O11" ca="1" si="59">O10+P10+Q10</f>
        <v>10</v>
      </c>
      <c r="P11" s="174"/>
      <c r="Q11" s="174"/>
      <c r="R11" s="174">
        <f t="shared" ref="R11" ca="1" si="60">R10+S10+T10</f>
        <v>7</v>
      </c>
      <c r="S11" s="174"/>
      <c r="T11" s="174"/>
      <c r="U11" s="174">
        <f t="shared" ref="U11" ca="1" si="61">U10+V10+W10</f>
        <v>10</v>
      </c>
      <c r="V11" s="174"/>
      <c r="W11" s="174"/>
      <c r="X11" s="174">
        <f t="shared" ref="X11" ca="1" si="62">X10+Y10+Z10</f>
        <v>10</v>
      </c>
      <c r="Y11" s="174"/>
      <c r="Z11" s="174"/>
      <c r="AA11" s="174">
        <f t="shared" ref="AA11" ca="1" si="63">AA10+AB10+AC10</f>
        <v>9</v>
      </c>
      <c r="AB11" s="174"/>
      <c r="AC11" s="174"/>
      <c r="AD11" s="174">
        <f t="shared" ref="AD11" ca="1" si="64">AD10+AE10+AF10</f>
        <v>11</v>
      </c>
      <c r="AE11" s="174"/>
      <c r="AF11" s="174"/>
      <c r="AH11" s="177"/>
      <c r="AI11" s="173">
        <f ca="1">AI10+AJ10+AK10</f>
        <v>2.9245614035087719</v>
      </c>
      <c r="AJ11" s="173"/>
      <c r="AK11" s="173"/>
      <c r="AL11" s="173">
        <f t="shared" ref="AL11" ca="1" si="65">AL10+AM10+AN10</f>
        <v>0.98596491228070171</v>
      </c>
      <c r="AM11" s="173"/>
      <c r="AN11" s="173"/>
      <c r="AO11" s="173">
        <f t="shared" ref="AO11" ca="1" si="66">AO10+AP10+AQ10</f>
        <v>0.15263157894736842</v>
      </c>
      <c r="AP11" s="173"/>
      <c r="AQ11" s="173"/>
      <c r="AR11" s="173">
        <f t="shared" ref="AR11" ca="1" si="67">AR10+AS10+AT10</f>
        <v>0.70526315789473681</v>
      </c>
      <c r="AS11" s="173"/>
      <c r="AT11" s="173"/>
      <c r="AU11" s="173">
        <f t="shared" ref="AU11" ca="1" si="68">AU10+AV10+AW10</f>
        <v>2.4157894736842103</v>
      </c>
      <c r="AV11" s="173"/>
      <c r="AW11" s="173"/>
      <c r="AX11" s="173">
        <f t="shared" ref="AX11" ca="1" si="69">AX10+AY10+AZ10</f>
        <v>0.36315789473684207</v>
      </c>
      <c r="AY11" s="173"/>
      <c r="AZ11" s="173"/>
      <c r="BA11" s="173">
        <f t="shared" ref="BA11" ca="1" si="70">BA10+BB10+BC10</f>
        <v>3.3631578947368417</v>
      </c>
      <c r="BB11" s="173"/>
      <c r="BC11" s="173"/>
      <c r="BD11" s="173">
        <f t="shared" ref="BD11" ca="1" si="71">BD10+BE10+BF10</f>
        <v>2.8631578947368417</v>
      </c>
      <c r="BE11" s="173"/>
      <c r="BF11" s="173"/>
      <c r="BG11" s="173">
        <f t="shared" ref="BG11" ca="1" si="72">BG10+BH10+BI10</f>
        <v>1.8631578947368419</v>
      </c>
      <c r="BH11" s="173"/>
      <c r="BI11" s="173"/>
      <c r="BJ11" s="173">
        <f t="shared" ref="BJ11" ca="1" si="73">BJ10+BK10+BL10</f>
        <v>4.3631578947368421</v>
      </c>
      <c r="BK11" s="173"/>
      <c r="BL11" s="173"/>
    </row>
    <row r="12" spans="2:64" ht="15" customHeight="1"/>
    <row r="13" spans="2:64">
      <c r="B13" s="1"/>
      <c r="C13" s="121">
        <v>3</v>
      </c>
      <c r="D13" s="121"/>
      <c r="E13" s="121"/>
      <c r="F13" s="121">
        <v>4</v>
      </c>
      <c r="G13" s="121"/>
      <c r="H13" s="121"/>
      <c r="I13" s="121">
        <v>5</v>
      </c>
      <c r="J13" s="121"/>
      <c r="K13" s="121"/>
      <c r="L13" s="121">
        <v>6</v>
      </c>
      <c r="M13" s="121"/>
      <c r="N13" s="121"/>
      <c r="O13" s="121">
        <v>7</v>
      </c>
      <c r="P13" s="121"/>
      <c r="Q13" s="121"/>
      <c r="R13" s="121">
        <v>8</v>
      </c>
      <c r="S13" s="121"/>
      <c r="T13" s="121"/>
      <c r="U13" s="121">
        <v>9</v>
      </c>
      <c r="V13" s="121"/>
      <c r="W13" s="121"/>
      <c r="X13" s="121">
        <v>10</v>
      </c>
      <c r="Y13" s="121"/>
      <c r="Z13" s="121"/>
      <c r="AA13" s="121">
        <v>11</v>
      </c>
      <c r="AB13" s="121"/>
      <c r="AC13" s="121"/>
      <c r="AD13" s="121">
        <v>12</v>
      </c>
      <c r="AE13" s="121"/>
      <c r="AF13" s="121"/>
      <c r="AH13" s="1"/>
      <c r="AI13" s="121">
        <v>3</v>
      </c>
      <c r="AJ13" s="121"/>
      <c r="AK13" s="121"/>
      <c r="AL13" s="121">
        <v>4</v>
      </c>
      <c r="AM13" s="121"/>
      <c r="AN13" s="121"/>
      <c r="AO13" s="121">
        <v>5</v>
      </c>
      <c r="AP13" s="121"/>
      <c r="AQ13" s="121"/>
      <c r="AR13" s="121">
        <v>6</v>
      </c>
      <c r="AS13" s="121"/>
      <c r="AT13" s="121"/>
      <c r="AU13" s="121">
        <v>7</v>
      </c>
      <c r="AV13" s="121"/>
      <c r="AW13" s="121"/>
      <c r="AX13" s="121">
        <v>8</v>
      </c>
      <c r="AY13" s="121"/>
      <c r="AZ13" s="121"/>
      <c r="BA13" s="121">
        <v>9</v>
      </c>
      <c r="BB13" s="121"/>
      <c r="BC13" s="121"/>
      <c r="BD13" s="121">
        <v>10</v>
      </c>
      <c r="BE13" s="121"/>
      <c r="BF13" s="121"/>
      <c r="BG13" s="121">
        <v>11</v>
      </c>
      <c r="BH13" s="121"/>
      <c r="BI13" s="121"/>
      <c r="BJ13" s="121">
        <v>12</v>
      </c>
      <c r="BK13" s="121"/>
      <c r="BL13" s="121"/>
    </row>
    <row r="14" spans="2:64" ht="18.75" customHeight="1">
      <c r="B14" s="87">
        <v>4</v>
      </c>
      <c r="C14" s="174">
        <f ca="1">INDIRECT("'"&amp;$B14&amp;"BW'!Z28S"&amp;COLUMN()+4,FALSE)</f>
        <v>4</v>
      </c>
      <c r="D14" s="174"/>
      <c r="E14" s="174"/>
      <c r="F14" s="174">
        <f t="shared" ref="F14:F15" ca="1" si="74">INDIRECT("'"&amp;$B14&amp;"BW'!Z28S"&amp;COLUMN()+4,FALSE)</f>
        <v>2</v>
      </c>
      <c r="G14" s="174"/>
      <c r="H14" s="174"/>
      <c r="I14" s="174">
        <f t="shared" ref="I14:I15" ca="1" si="75">INDIRECT("'"&amp;$B14&amp;"BW'!Z28S"&amp;COLUMN()+4,FALSE)</f>
        <v>3</v>
      </c>
      <c r="J14" s="174"/>
      <c r="K14" s="174"/>
      <c r="L14" s="174">
        <f t="shared" ref="L14:L15" ca="1" si="76">INDIRECT("'"&amp;$B14&amp;"BW'!Z28S"&amp;COLUMN()+4,FALSE)</f>
        <v>4</v>
      </c>
      <c r="M14" s="174"/>
      <c r="N14" s="174"/>
      <c r="O14" s="174">
        <f t="shared" ref="O14:O15" ca="1" si="77">INDIRECT("'"&amp;$B14&amp;"BW'!Z28S"&amp;COLUMN()+4,FALSE)</f>
        <v>3</v>
      </c>
      <c r="P14" s="174"/>
      <c r="Q14" s="174"/>
      <c r="R14" s="174">
        <f t="shared" ref="R14:R15" ca="1" si="78">INDIRECT("'"&amp;$B14&amp;"BW'!Z28S"&amp;COLUMN()+4,FALSE)</f>
        <v>5</v>
      </c>
      <c r="S14" s="174"/>
      <c r="T14" s="174"/>
      <c r="U14" s="174">
        <f t="shared" ref="U14:U15" ca="1" si="79">INDIRECT("'"&amp;$B14&amp;"BW'!Z28S"&amp;COLUMN()+4,FALSE)</f>
        <v>4</v>
      </c>
      <c r="V14" s="174"/>
      <c r="W14" s="174"/>
      <c r="X14" s="174">
        <f t="shared" ref="X14:X15" ca="1" si="80">INDIRECT("'"&amp;$B14&amp;"BW'!Z28S"&amp;COLUMN()+4,FALSE)</f>
        <v>4</v>
      </c>
      <c r="Y14" s="174"/>
      <c r="Z14" s="174"/>
      <c r="AA14" s="174">
        <f t="shared" ref="AA14:AA15" ca="1" si="81">INDIRECT("'"&amp;$B14&amp;"BW'!Z28S"&amp;COLUMN()+4,FALSE)</f>
        <v>6</v>
      </c>
      <c r="AB14" s="174"/>
      <c r="AC14" s="174"/>
      <c r="AD14" s="174">
        <f t="shared" ref="AD14:AD15" ca="1" si="82">INDIRECT("'"&amp;$B14&amp;"BW'!Z28S"&amp;COLUMN()+4,FALSE)</f>
        <v>8</v>
      </c>
      <c r="AE14" s="174"/>
      <c r="AF14" s="174"/>
      <c r="AH14" s="87">
        <v>4</v>
      </c>
      <c r="AI14" s="173">
        <f ca="1">INDIRECT("'"&amp;$AH14&amp;"BW'!Z30S"&amp;COLUMN()-28,FALSE)</f>
        <v>1.7250000000000001</v>
      </c>
      <c r="AJ14" s="173"/>
      <c r="AK14" s="173"/>
      <c r="AL14" s="173">
        <f t="shared" ref="AL14:AL15" ca="1" si="83">INDIRECT("'"&amp;$AH14&amp;"BW'!Z30S"&amp;COLUMN()-28,FALSE)</f>
        <v>0.6</v>
      </c>
      <c r="AM14" s="173"/>
      <c r="AN14" s="173"/>
      <c r="AO14" s="173">
        <f t="shared" ref="AO14:AO15" ca="1" si="84">INDIRECT("'"&amp;$AH14&amp;"BW'!Z30S"&amp;COLUMN()-28,FALSE)</f>
        <v>2.1</v>
      </c>
      <c r="AP14" s="173"/>
      <c r="AQ14" s="173"/>
      <c r="AR14" s="173">
        <f t="shared" ref="AR14:AR15" ca="1" si="85">INDIRECT("'"&amp;$AH14&amp;"BW'!Z30S"&amp;COLUMN()-28,FALSE)</f>
        <v>1.3678571428571429</v>
      </c>
      <c r="AS14" s="173"/>
      <c r="AT14" s="173"/>
      <c r="AU14" s="173">
        <f t="shared" ref="AU14:AU15" ca="1" si="86">INDIRECT("'"&amp;$AH14&amp;"BW'!Z30S"&amp;COLUMN()-28,FALSE)</f>
        <v>0.36785714285714288</v>
      </c>
      <c r="AV14" s="173"/>
      <c r="AW14" s="173"/>
      <c r="AX14" s="173">
        <f t="shared" ref="AX14:AX15" ca="1" si="87">INDIRECT("'"&amp;$AH14&amp;"BW'!Z30S"&amp;COLUMN()-28,FALSE)</f>
        <v>2.3678571428571429</v>
      </c>
      <c r="AY14" s="173"/>
      <c r="AZ14" s="173"/>
      <c r="BA14" s="173">
        <f t="shared" ref="BA14:BA15" ca="1" si="88">INDIRECT("'"&amp;$AH14&amp;"BW'!Z30S"&amp;COLUMN()-28,FALSE)</f>
        <v>1.3678571428571429</v>
      </c>
      <c r="BB14" s="173"/>
      <c r="BC14" s="173"/>
      <c r="BD14" s="173">
        <f t="shared" ref="BD14:BD15" ca="1" si="89">INDIRECT("'"&amp;$AH14&amp;"BW'!Z30S"&amp;COLUMN()-28,FALSE)</f>
        <v>1.3678571428571429</v>
      </c>
      <c r="BE14" s="173"/>
      <c r="BF14" s="173"/>
      <c r="BG14" s="173">
        <f t="shared" ref="BG14:BG15" ca="1" si="90">INDIRECT("'"&amp;$AH14&amp;"BW'!Z30S"&amp;COLUMN()-28,FALSE)</f>
        <v>3.3678571428571429</v>
      </c>
      <c r="BH14" s="173"/>
      <c r="BI14" s="173"/>
      <c r="BJ14" s="173">
        <f t="shared" ref="BJ14:BJ15" ca="1" si="91">INDIRECT("'"&amp;$AH14&amp;"BW'!Z30S"&amp;COLUMN()-28,FALSE)</f>
        <v>5.3678571428571429</v>
      </c>
      <c r="BK14" s="173"/>
      <c r="BL14" s="173"/>
    </row>
    <row r="15" spans="2:64" ht="18.75" customHeight="1">
      <c r="B15" s="87" t="s">
        <v>97</v>
      </c>
      <c r="C15" s="174">
        <f ca="1">INDIRECT("'"&amp;$B15&amp;"BW'!Z28S"&amp;COLUMN()+4,FALSE)</f>
        <v>5</v>
      </c>
      <c r="D15" s="174"/>
      <c r="E15" s="174"/>
      <c r="F15" s="174">
        <f t="shared" ca="1" si="74"/>
        <v>3</v>
      </c>
      <c r="G15" s="174"/>
      <c r="H15" s="174"/>
      <c r="I15" s="174">
        <f t="shared" ca="1" si="75"/>
        <v>4</v>
      </c>
      <c r="J15" s="174"/>
      <c r="K15" s="174"/>
      <c r="L15" s="174">
        <f t="shared" ca="1" si="76"/>
        <v>4</v>
      </c>
      <c r="M15" s="174"/>
      <c r="N15" s="174"/>
      <c r="O15" s="174">
        <f t="shared" ca="1" si="77"/>
        <v>5</v>
      </c>
      <c r="P15" s="174"/>
      <c r="Q15" s="174"/>
      <c r="R15" s="174">
        <f t="shared" ca="1" si="78"/>
        <v>4</v>
      </c>
      <c r="S15" s="174"/>
      <c r="T15" s="174"/>
      <c r="U15" s="174">
        <f t="shared" ca="1" si="79"/>
        <v>6</v>
      </c>
      <c r="V15" s="174"/>
      <c r="W15" s="174"/>
      <c r="X15" s="174">
        <f t="shared" ca="1" si="80"/>
        <v>3</v>
      </c>
      <c r="Y15" s="174"/>
      <c r="Z15" s="174"/>
      <c r="AA15" s="174">
        <f t="shared" ca="1" si="81"/>
        <v>4</v>
      </c>
      <c r="AB15" s="174"/>
      <c r="AC15" s="174"/>
      <c r="AD15" s="174">
        <f t="shared" ca="1" si="82"/>
        <v>7</v>
      </c>
      <c r="AE15" s="174"/>
      <c r="AF15" s="174"/>
      <c r="AH15" s="87" t="s">
        <v>97</v>
      </c>
      <c r="AI15" s="173">
        <f ca="1">INDIRECT("'"&amp;$AH15&amp;"BW'!Z30S"&amp;COLUMN()-28,FALSE)</f>
        <v>3.2250000000000001</v>
      </c>
      <c r="AJ15" s="173"/>
      <c r="AK15" s="173"/>
      <c r="AL15" s="173">
        <f t="shared" ca="1" si="83"/>
        <v>1.6</v>
      </c>
      <c r="AM15" s="173"/>
      <c r="AN15" s="173"/>
      <c r="AO15" s="173">
        <f t="shared" ca="1" si="84"/>
        <v>1.7250000000000001</v>
      </c>
      <c r="AP15" s="173"/>
      <c r="AQ15" s="173"/>
      <c r="AR15" s="173">
        <f t="shared" ca="1" si="85"/>
        <v>0.86785714285714288</v>
      </c>
      <c r="AS15" s="173"/>
      <c r="AT15" s="173"/>
      <c r="AU15" s="173">
        <f t="shared" ca="1" si="86"/>
        <v>1.8678571428571429</v>
      </c>
      <c r="AV15" s="173"/>
      <c r="AW15" s="173"/>
      <c r="AX15" s="173">
        <f t="shared" ca="1" si="87"/>
        <v>0.86785714285714288</v>
      </c>
      <c r="AY15" s="173"/>
      <c r="AZ15" s="173"/>
      <c r="BA15" s="173">
        <f t="shared" ca="1" si="88"/>
        <v>2.8678571428571429</v>
      </c>
      <c r="BB15" s="173"/>
      <c r="BC15" s="173"/>
      <c r="BD15" s="173">
        <f t="shared" ca="1" si="89"/>
        <v>0.36785714285714288</v>
      </c>
      <c r="BE15" s="173"/>
      <c r="BF15" s="173"/>
      <c r="BG15" s="173">
        <f t="shared" ca="1" si="90"/>
        <v>1.3678571428571429</v>
      </c>
      <c r="BH15" s="173"/>
      <c r="BI15" s="173"/>
      <c r="BJ15" s="173">
        <f t="shared" ca="1" si="91"/>
        <v>5.2428571428571429</v>
      </c>
      <c r="BK15" s="173"/>
      <c r="BL15" s="173"/>
    </row>
    <row r="17" spans="2:64">
      <c r="B17" s="1"/>
      <c r="C17" s="121">
        <v>3</v>
      </c>
      <c r="D17" s="121"/>
      <c r="E17" s="121"/>
      <c r="F17" s="121">
        <v>4</v>
      </c>
      <c r="G17" s="121"/>
      <c r="H17" s="121"/>
      <c r="I17" s="121">
        <v>5</v>
      </c>
      <c r="J17" s="121"/>
      <c r="K17" s="121"/>
      <c r="L17" s="121">
        <v>6</v>
      </c>
      <c r="M17" s="121"/>
      <c r="N17" s="121"/>
      <c r="O17" s="121">
        <v>7</v>
      </c>
      <c r="P17" s="121"/>
      <c r="Q17" s="121"/>
      <c r="R17" s="121">
        <v>8</v>
      </c>
      <c r="S17" s="121"/>
      <c r="T17" s="121"/>
      <c r="U17" s="121">
        <v>9</v>
      </c>
      <c r="V17" s="121"/>
      <c r="W17" s="121"/>
      <c r="X17" s="121">
        <v>10</v>
      </c>
      <c r="Y17" s="121"/>
      <c r="Z17" s="121"/>
      <c r="AA17" s="121">
        <v>11</v>
      </c>
      <c r="AB17" s="121"/>
      <c r="AC17" s="121"/>
      <c r="AD17" s="121">
        <v>12</v>
      </c>
      <c r="AE17" s="121"/>
      <c r="AF17" s="121"/>
      <c r="AH17" s="1"/>
      <c r="AI17" s="121">
        <v>3</v>
      </c>
      <c r="AJ17" s="121"/>
      <c r="AK17" s="121"/>
      <c r="AL17" s="121">
        <v>4</v>
      </c>
      <c r="AM17" s="121"/>
      <c r="AN17" s="121"/>
      <c r="AO17" s="121">
        <v>5</v>
      </c>
      <c r="AP17" s="121"/>
      <c r="AQ17" s="121"/>
      <c r="AR17" s="121">
        <v>6</v>
      </c>
      <c r="AS17" s="121"/>
      <c r="AT17" s="121"/>
      <c r="AU17" s="121">
        <v>7</v>
      </c>
      <c r="AV17" s="121"/>
      <c r="AW17" s="121"/>
      <c r="AX17" s="121">
        <v>8</v>
      </c>
      <c r="AY17" s="121"/>
      <c r="AZ17" s="121"/>
      <c r="BA17" s="121">
        <v>9</v>
      </c>
      <c r="BB17" s="121"/>
      <c r="BC17" s="121"/>
      <c r="BD17" s="121">
        <v>10</v>
      </c>
      <c r="BE17" s="121"/>
      <c r="BF17" s="121"/>
      <c r="BG17" s="121">
        <v>11</v>
      </c>
      <c r="BH17" s="121"/>
      <c r="BI17" s="121"/>
      <c r="BJ17" s="121">
        <v>12</v>
      </c>
      <c r="BK17" s="121"/>
      <c r="BL17" s="121"/>
    </row>
    <row r="18" spans="2:64" ht="18.75" customHeight="1">
      <c r="B18" s="175" t="s">
        <v>98</v>
      </c>
      <c r="C18" s="87">
        <f ca="1">SUM(C4,C6,C8,C10)</f>
        <v>10</v>
      </c>
      <c r="D18" s="87">
        <f t="shared" ref="D18:AF18" ca="1" si="92">SUM(D4,D6,D8,D10)</f>
        <v>12</v>
      </c>
      <c r="E18" s="87">
        <f t="shared" ca="1" si="92"/>
        <v>18</v>
      </c>
      <c r="F18" s="87">
        <f t="shared" ca="1" si="92"/>
        <v>8</v>
      </c>
      <c r="G18" s="87">
        <f t="shared" ca="1" si="92"/>
        <v>4</v>
      </c>
      <c r="H18" s="87">
        <f t="shared" ca="1" si="92"/>
        <v>10</v>
      </c>
      <c r="I18" s="87">
        <f t="shared" ca="1" si="92"/>
        <v>8</v>
      </c>
      <c r="J18" s="87">
        <f t="shared" ca="1" si="92"/>
        <v>6</v>
      </c>
      <c r="K18" s="87">
        <f t="shared" ca="1" si="92"/>
        <v>8</v>
      </c>
      <c r="L18" s="87">
        <f t="shared" ca="1" si="92"/>
        <v>10</v>
      </c>
      <c r="M18" s="87">
        <f t="shared" ca="1" si="92"/>
        <v>6</v>
      </c>
      <c r="N18" s="87">
        <f t="shared" ca="1" si="92"/>
        <v>8</v>
      </c>
      <c r="O18" s="87">
        <f t="shared" ca="1" si="92"/>
        <v>14</v>
      </c>
      <c r="P18" s="87">
        <f t="shared" ca="1" si="92"/>
        <v>12</v>
      </c>
      <c r="Q18" s="87">
        <f t="shared" ca="1" si="92"/>
        <v>16</v>
      </c>
      <c r="R18" s="87">
        <f t="shared" ca="1" si="92"/>
        <v>12</v>
      </c>
      <c r="S18" s="87">
        <f t="shared" ca="1" si="92"/>
        <v>12</v>
      </c>
      <c r="T18" s="87">
        <f t="shared" ca="1" si="92"/>
        <v>11</v>
      </c>
      <c r="U18" s="87">
        <f t="shared" ca="1" si="92"/>
        <v>12</v>
      </c>
      <c r="V18" s="87">
        <f t="shared" ca="1" si="92"/>
        <v>12</v>
      </c>
      <c r="W18" s="87">
        <f t="shared" ca="1" si="92"/>
        <v>14</v>
      </c>
      <c r="X18" s="87">
        <f t="shared" ca="1" si="92"/>
        <v>14</v>
      </c>
      <c r="Y18" s="87">
        <f t="shared" ca="1" si="92"/>
        <v>14</v>
      </c>
      <c r="Z18" s="87">
        <f t="shared" ca="1" si="92"/>
        <v>14</v>
      </c>
      <c r="AA18" s="87">
        <f t="shared" ca="1" si="92"/>
        <v>15</v>
      </c>
      <c r="AB18" s="87">
        <f t="shared" ca="1" si="92"/>
        <v>16</v>
      </c>
      <c r="AC18" s="87">
        <f t="shared" ca="1" si="92"/>
        <v>12</v>
      </c>
      <c r="AD18" s="87">
        <f t="shared" ca="1" si="92"/>
        <v>18</v>
      </c>
      <c r="AE18" s="87">
        <f t="shared" ca="1" si="92"/>
        <v>22</v>
      </c>
      <c r="AF18" s="87">
        <f t="shared" ca="1" si="92"/>
        <v>20</v>
      </c>
      <c r="AH18" s="175" t="s">
        <v>98</v>
      </c>
      <c r="AI18" s="87">
        <f ca="1">SUM(AI4,AI6,AI8,AI10)</f>
        <v>0.84335839598997486</v>
      </c>
      <c r="AJ18" s="87">
        <f t="shared" ref="AJ18:BL18" ca="1" si="93">SUM(AJ4,AJ6,AJ8,AJ10)</f>
        <v>1.5100250626566414</v>
      </c>
      <c r="AK18" s="87">
        <f t="shared" ca="1" si="93"/>
        <v>9.41002506265664</v>
      </c>
      <c r="AL18" s="87">
        <f t="shared" ca="1" si="93"/>
        <v>0.34335839598997497</v>
      </c>
      <c r="AM18" s="87">
        <f t="shared" ca="1" si="93"/>
        <v>0.16666666666666669</v>
      </c>
      <c r="AN18" s="87">
        <f t="shared" ca="1" si="93"/>
        <v>4.2333333333333325</v>
      </c>
      <c r="AO18" s="87">
        <f t="shared" ca="1" si="93"/>
        <v>0.34335839598997497</v>
      </c>
      <c r="AP18" s="87">
        <f t="shared" ca="1" si="93"/>
        <v>0.23809523809523808</v>
      </c>
      <c r="AQ18" s="87">
        <f t="shared" ca="1" si="93"/>
        <v>3.6380952380952376</v>
      </c>
      <c r="AR18" s="87">
        <f t="shared" ca="1" si="93"/>
        <v>1.3433583959899749</v>
      </c>
      <c r="AS18" s="87">
        <f t="shared" ca="1" si="93"/>
        <v>0.23809523809523808</v>
      </c>
      <c r="AT18" s="87">
        <f t="shared" ca="1" si="93"/>
        <v>0.34862155388471178</v>
      </c>
      <c r="AU18" s="87">
        <f t="shared" ca="1" si="93"/>
        <v>2.5538847117794483</v>
      </c>
      <c r="AV18" s="87">
        <f t="shared" ca="1" si="93"/>
        <v>0.55388471177944854</v>
      </c>
      <c r="AW18" s="87">
        <f t="shared" ca="1" si="93"/>
        <v>6.4538847117794482</v>
      </c>
      <c r="AX18" s="87">
        <f t="shared" ca="1" si="93"/>
        <v>0.55388471177944854</v>
      </c>
      <c r="AY18" s="87">
        <f t="shared" ca="1" si="93"/>
        <v>0.55388471177944854</v>
      </c>
      <c r="AZ18" s="87">
        <f t="shared" ca="1" si="93"/>
        <v>3.3486215538847119</v>
      </c>
      <c r="BA18" s="87">
        <f t="shared" ca="1" si="93"/>
        <v>0.55388471177944854</v>
      </c>
      <c r="BB18" s="87">
        <f t="shared" ca="1" si="93"/>
        <v>0.55388471177944854</v>
      </c>
      <c r="BC18" s="87">
        <f t="shared" ca="1" si="93"/>
        <v>5.8486215538847111</v>
      </c>
      <c r="BD18" s="87">
        <f t="shared" ca="1" si="93"/>
        <v>0.88721804511278179</v>
      </c>
      <c r="BE18" s="87">
        <f t="shared" ca="1" si="93"/>
        <v>0.88721804511278179</v>
      </c>
      <c r="BF18" s="87">
        <f t="shared" ca="1" si="93"/>
        <v>5.3486215538847111</v>
      </c>
      <c r="BG18" s="87">
        <f t="shared" ca="1" si="93"/>
        <v>1.3872180451127818</v>
      </c>
      <c r="BH18" s="87">
        <f t="shared" ca="1" si="93"/>
        <v>2.8872180451127818</v>
      </c>
      <c r="BI18" s="87">
        <f t="shared" ca="1" si="93"/>
        <v>2.3486215538847119</v>
      </c>
      <c r="BJ18" s="87">
        <f t="shared" ca="1" si="93"/>
        <v>3.3872180451127818</v>
      </c>
      <c r="BK18" s="87">
        <f t="shared" ca="1" si="93"/>
        <v>7.8872180451127818</v>
      </c>
      <c r="BL18" s="90">
        <f t="shared" ca="1" si="93"/>
        <v>11.348621553884712</v>
      </c>
    </row>
    <row r="19" spans="2:64" ht="18.75" customHeight="1">
      <c r="B19" s="176"/>
      <c r="C19" s="172">
        <f ca="1">SUM(C14:E15)</f>
        <v>9</v>
      </c>
      <c r="D19" s="172"/>
      <c r="E19" s="172"/>
      <c r="F19" s="172">
        <f t="shared" ref="F19" ca="1" si="94">SUM(F14:H15)</f>
        <v>5</v>
      </c>
      <c r="G19" s="172"/>
      <c r="H19" s="172"/>
      <c r="I19" s="172">
        <f t="shared" ref="I19" ca="1" si="95">SUM(I14:K15)</f>
        <v>7</v>
      </c>
      <c r="J19" s="172"/>
      <c r="K19" s="172"/>
      <c r="L19" s="172">
        <f t="shared" ref="L19" ca="1" si="96">SUM(L14:N15)</f>
        <v>8</v>
      </c>
      <c r="M19" s="172"/>
      <c r="N19" s="172"/>
      <c r="O19" s="172">
        <f t="shared" ref="O19" ca="1" si="97">SUM(O14:Q15)</f>
        <v>8</v>
      </c>
      <c r="P19" s="172"/>
      <c r="Q19" s="172"/>
      <c r="R19" s="172">
        <f t="shared" ref="R19" ca="1" si="98">SUM(R14:T15)</f>
        <v>9</v>
      </c>
      <c r="S19" s="172"/>
      <c r="T19" s="172"/>
      <c r="U19" s="172">
        <f t="shared" ref="U19" ca="1" si="99">SUM(U14:W15)</f>
        <v>10</v>
      </c>
      <c r="V19" s="172"/>
      <c r="W19" s="172"/>
      <c r="X19" s="172">
        <f t="shared" ref="X19" ca="1" si="100">SUM(X14:Z15)</f>
        <v>7</v>
      </c>
      <c r="Y19" s="172"/>
      <c r="Z19" s="172"/>
      <c r="AA19" s="172">
        <f t="shared" ref="AA19" ca="1" si="101">SUM(AA14:AC15)</f>
        <v>10</v>
      </c>
      <c r="AB19" s="172"/>
      <c r="AC19" s="172"/>
      <c r="AD19" s="172">
        <f t="shared" ref="AD19" ca="1" si="102">SUM(AD14:AF15)</f>
        <v>15</v>
      </c>
      <c r="AE19" s="172"/>
      <c r="AF19" s="172"/>
      <c r="AH19" s="176"/>
      <c r="AI19" s="171">
        <f ca="1">SUM(AI14:AK15)</f>
        <v>4.95</v>
      </c>
      <c r="AJ19" s="171"/>
      <c r="AK19" s="171"/>
      <c r="AL19" s="171">
        <f t="shared" ref="AL19" ca="1" si="103">SUM(AL14:AN15)</f>
        <v>2.2000000000000002</v>
      </c>
      <c r="AM19" s="171"/>
      <c r="AN19" s="171"/>
      <c r="AO19" s="171">
        <f t="shared" ref="AO19" ca="1" si="104">SUM(AO14:AQ15)</f>
        <v>3.8250000000000002</v>
      </c>
      <c r="AP19" s="171"/>
      <c r="AQ19" s="171"/>
      <c r="AR19" s="171">
        <f t="shared" ref="AR19" ca="1" si="105">SUM(AR14:AT15)</f>
        <v>2.2357142857142858</v>
      </c>
      <c r="AS19" s="171"/>
      <c r="AT19" s="171"/>
      <c r="AU19" s="171">
        <f t="shared" ref="AU19" ca="1" si="106">SUM(AU14:AW15)</f>
        <v>2.2357142857142858</v>
      </c>
      <c r="AV19" s="171"/>
      <c r="AW19" s="171"/>
      <c r="AX19" s="171">
        <f t="shared" ref="AX19" ca="1" si="107">SUM(AX14:AZ15)</f>
        <v>3.2357142857142858</v>
      </c>
      <c r="AY19" s="171"/>
      <c r="AZ19" s="171"/>
      <c r="BA19" s="171">
        <f t="shared" ref="BA19" ca="1" si="108">SUM(BA14:BC15)</f>
        <v>4.2357142857142858</v>
      </c>
      <c r="BB19" s="171"/>
      <c r="BC19" s="171"/>
      <c r="BD19" s="171">
        <f t="shared" ref="BD19" ca="1" si="109">SUM(BD14:BF15)</f>
        <v>1.7357142857142858</v>
      </c>
      <c r="BE19" s="171"/>
      <c r="BF19" s="171"/>
      <c r="BG19" s="171">
        <f t="shared" ref="BG19" ca="1" si="110">SUM(BG14:BI15)</f>
        <v>4.7357142857142858</v>
      </c>
      <c r="BH19" s="171"/>
      <c r="BI19" s="171"/>
      <c r="BJ19" s="171">
        <f t="shared" ref="BJ19" ca="1" si="111">SUM(BJ14:BL15)</f>
        <v>10.610714285714286</v>
      </c>
      <c r="BK19" s="171"/>
      <c r="BL19" s="171"/>
    </row>
    <row r="20" spans="2:64" ht="18.75" customHeight="1">
      <c r="B20" s="177"/>
      <c r="C20" s="139">
        <f ca="1">SUM(C18:E18,C19)</f>
        <v>49</v>
      </c>
      <c r="D20" s="139"/>
      <c r="E20" s="139"/>
      <c r="F20" s="139">
        <f t="shared" ref="F20" ca="1" si="112">SUM(F18:H18,F19)</f>
        <v>27</v>
      </c>
      <c r="G20" s="139"/>
      <c r="H20" s="139"/>
      <c r="I20" s="139">
        <f t="shared" ref="I20" ca="1" si="113">SUM(I18:K18,I19)</f>
        <v>29</v>
      </c>
      <c r="J20" s="139"/>
      <c r="K20" s="139"/>
      <c r="L20" s="139">
        <f t="shared" ref="L20" ca="1" si="114">SUM(L18:N18,L19)</f>
        <v>32</v>
      </c>
      <c r="M20" s="139"/>
      <c r="N20" s="139"/>
      <c r="O20" s="139">
        <f t="shared" ref="O20" ca="1" si="115">SUM(O18:Q18,O19)</f>
        <v>50</v>
      </c>
      <c r="P20" s="139"/>
      <c r="Q20" s="139"/>
      <c r="R20" s="139">
        <f t="shared" ref="R20" ca="1" si="116">SUM(R18:T18,R19)</f>
        <v>44</v>
      </c>
      <c r="S20" s="139"/>
      <c r="T20" s="139"/>
      <c r="U20" s="139">
        <f t="shared" ref="U20" ca="1" si="117">SUM(U18:W18,U19)</f>
        <v>48</v>
      </c>
      <c r="V20" s="139"/>
      <c r="W20" s="139"/>
      <c r="X20" s="139">
        <f t="shared" ref="X20" ca="1" si="118">SUM(X18:Z18,X19)</f>
        <v>49</v>
      </c>
      <c r="Y20" s="139"/>
      <c r="Z20" s="139"/>
      <c r="AA20" s="139">
        <f t="shared" ref="AA20" ca="1" si="119">SUM(AA18:AC18,AA19)</f>
        <v>53</v>
      </c>
      <c r="AB20" s="139"/>
      <c r="AC20" s="139"/>
      <c r="AD20" s="139">
        <f t="shared" ref="AD20" ca="1" si="120">SUM(AD18:AF18,AD19)</f>
        <v>75</v>
      </c>
      <c r="AE20" s="139"/>
      <c r="AF20" s="139"/>
      <c r="AH20" s="177"/>
      <c r="AI20" s="126">
        <f ca="1">SUM(AI18:AK18,AI19)</f>
        <v>16.713408521303258</v>
      </c>
      <c r="AJ20" s="126"/>
      <c r="AK20" s="126"/>
      <c r="AL20" s="126">
        <f t="shared" ref="AL20" ca="1" si="121">SUM(AL18:AN18,AL19)</f>
        <v>6.9433583959899741</v>
      </c>
      <c r="AM20" s="126"/>
      <c r="AN20" s="126"/>
      <c r="AO20" s="126">
        <f t="shared" ref="AO20" ca="1" si="122">SUM(AO18:AQ18,AO19)</f>
        <v>8.0445488721804495</v>
      </c>
      <c r="AP20" s="126"/>
      <c r="AQ20" s="126"/>
      <c r="AR20" s="126">
        <f t="shared" ref="AR20" ca="1" si="123">SUM(AR18:AT18,AR19)</f>
        <v>4.1657894736842103</v>
      </c>
      <c r="AS20" s="126"/>
      <c r="AT20" s="126"/>
      <c r="AU20" s="126">
        <f t="shared" ref="AU20" ca="1" si="124">SUM(AU18:AW18,AU19)</f>
        <v>11.79736842105263</v>
      </c>
      <c r="AV20" s="126"/>
      <c r="AW20" s="126"/>
      <c r="AX20" s="126">
        <f t="shared" ref="AX20" ca="1" si="125">SUM(AX18:AZ18,AX19)</f>
        <v>7.6921052631578952</v>
      </c>
      <c r="AY20" s="126"/>
      <c r="AZ20" s="126"/>
      <c r="BA20" s="126">
        <f t="shared" ref="BA20" ca="1" si="126">SUM(BA18:BC18,BA19)</f>
        <v>11.192105263157893</v>
      </c>
      <c r="BB20" s="126"/>
      <c r="BC20" s="126"/>
      <c r="BD20" s="126">
        <f t="shared" ref="BD20" ca="1" si="127">SUM(BD18:BF18,BD19)</f>
        <v>8.8587719298245595</v>
      </c>
      <c r="BE20" s="126"/>
      <c r="BF20" s="126"/>
      <c r="BG20" s="126">
        <f t="shared" ref="BG20" ca="1" si="128">SUM(BG18:BI18,BG19)</f>
        <v>11.358771929824561</v>
      </c>
      <c r="BH20" s="126"/>
      <c r="BI20" s="126"/>
      <c r="BJ20" s="126">
        <f t="shared" ref="BJ20" ca="1" si="129">SUM(BJ18:BL18,BJ19)</f>
        <v>33.233771929824563</v>
      </c>
      <c r="BK20" s="126"/>
      <c r="BL20" s="126"/>
    </row>
  </sheetData>
  <mergeCells count="230">
    <mergeCell ref="U2:W2"/>
    <mergeCell ref="X2:Z2"/>
    <mergeCell ref="AA2:AC2"/>
    <mergeCell ref="AD2:AF2"/>
    <mergeCell ref="C5:E5"/>
    <mergeCell ref="F5:H5"/>
    <mergeCell ref="I5:K5"/>
    <mergeCell ref="L5:N5"/>
    <mergeCell ref="O5:Q5"/>
    <mergeCell ref="R5:T5"/>
    <mergeCell ref="C2:E2"/>
    <mergeCell ref="F2:H2"/>
    <mergeCell ref="I2:K2"/>
    <mergeCell ref="L2:N2"/>
    <mergeCell ref="O2:Q2"/>
    <mergeCell ref="R2:T2"/>
    <mergeCell ref="AD7:AF7"/>
    <mergeCell ref="B4:B5"/>
    <mergeCell ref="B6:B7"/>
    <mergeCell ref="U5:W5"/>
    <mergeCell ref="X5:Z5"/>
    <mergeCell ref="AA5:AC5"/>
    <mergeCell ref="AD5:AF5"/>
    <mergeCell ref="C7:E7"/>
    <mergeCell ref="F7:H7"/>
    <mergeCell ref="I7:K7"/>
    <mergeCell ref="L7:N7"/>
    <mergeCell ref="O7:Q7"/>
    <mergeCell ref="R7:T7"/>
    <mergeCell ref="B8:B9"/>
    <mergeCell ref="B10:B11"/>
    <mergeCell ref="C9:E9"/>
    <mergeCell ref="C11:E11"/>
    <mergeCell ref="F9:H9"/>
    <mergeCell ref="I9:K9"/>
    <mergeCell ref="U7:W7"/>
    <mergeCell ref="X7:Z7"/>
    <mergeCell ref="AA7:AC7"/>
    <mergeCell ref="AD9:AF9"/>
    <mergeCell ref="F11:H11"/>
    <mergeCell ref="I11:K11"/>
    <mergeCell ref="L11:N11"/>
    <mergeCell ref="O11:Q11"/>
    <mergeCell ref="R11:T11"/>
    <mergeCell ref="U11:W11"/>
    <mergeCell ref="X11:Z11"/>
    <mergeCell ref="AA11:AC11"/>
    <mergeCell ref="AD11:AF11"/>
    <mergeCell ref="L9:N9"/>
    <mergeCell ref="O9:Q9"/>
    <mergeCell ref="R9:T9"/>
    <mergeCell ref="U9:W9"/>
    <mergeCell ref="X9:Z9"/>
    <mergeCell ref="AA9:AC9"/>
    <mergeCell ref="AH6:AH7"/>
    <mergeCell ref="AI7:AK7"/>
    <mergeCell ref="AL7:AN7"/>
    <mergeCell ref="AO7:AQ7"/>
    <mergeCell ref="AR7:AT7"/>
    <mergeCell ref="BA2:BC2"/>
    <mergeCell ref="BD2:BF2"/>
    <mergeCell ref="BG2:BI2"/>
    <mergeCell ref="BJ2:BL2"/>
    <mergeCell ref="AH4:AH5"/>
    <mergeCell ref="AI5:AK5"/>
    <mergeCell ref="AL5:AN5"/>
    <mergeCell ref="AO5:AQ5"/>
    <mergeCell ref="AR5:AT5"/>
    <mergeCell ref="AU5:AW5"/>
    <mergeCell ref="AI2:AK2"/>
    <mergeCell ref="AL2:AN2"/>
    <mergeCell ref="AO2:AQ2"/>
    <mergeCell ref="AR2:AT2"/>
    <mergeCell ref="AU2:AW2"/>
    <mergeCell ref="AX2:AZ2"/>
    <mergeCell ref="AU7:AW7"/>
    <mergeCell ref="AX7:AZ7"/>
    <mergeCell ref="BA7:BC7"/>
    <mergeCell ref="BD7:BF7"/>
    <mergeCell ref="BG7:BI7"/>
    <mergeCell ref="BJ7:BL7"/>
    <mergeCell ref="AX5:AZ5"/>
    <mergeCell ref="BA5:BC5"/>
    <mergeCell ref="BD5:BF5"/>
    <mergeCell ref="BG5:BI5"/>
    <mergeCell ref="BJ5:BL5"/>
    <mergeCell ref="O13:Q13"/>
    <mergeCell ref="R13:T13"/>
    <mergeCell ref="AU11:AW11"/>
    <mergeCell ref="AX11:AZ11"/>
    <mergeCell ref="BA11:BC11"/>
    <mergeCell ref="BD11:BF11"/>
    <mergeCell ref="BG11:BI11"/>
    <mergeCell ref="BJ11:BL11"/>
    <mergeCell ref="AX9:AZ9"/>
    <mergeCell ref="BA9:BC9"/>
    <mergeCell ref="BD9:BF9"/>
    <mergeCell ref="BG9:BI9"/>
    <mergeCell ref="BJ9:BL9"/>
    <mergeCell ref="AH10:AH11"/>
    <mergeCell ref="AI11:AK11"/>
    <mergeCell ref="AL11:AN11"/>
    <mergeCell ref="AO11:AQ11"/>
    <mergeCell ref="AR11:AT11"/>
    <mergeCell ref="AH8:AH9"/>
    <mergeCell ref="AI9:AK9"/>
    <mergeCell ref="AL9:AN9"/>
    <mergeCell ref="AO9:AQ9"/>
    <mergeCell ref="AR9:AT9"/>
    <mergeCell ref="AU9:AW9"/>
    <mergeCell ref="BG13:BI13"/>
    <mergeCell ref="BJ13:BL13"/>
    <mergeCell ref="C14:E14"/>
    <mergeCell ref="F14:H14"/>
    <mergeCell ref="I14:K14"/>
    <mergeCell ref="L14:N14"/>
    <mergeCell ref="O14:Q14"/>
    <mergeCell ref="R14:T14"/>
    <mergeCell ref="AO13:AQ13"/>
    <mergeCell ref="AR13:AT13"/>
    <mergeCell ref="AU13:AW13"/>
    <mergeCell ref="AX13:AZ13"/>
    <mergeCell ref="BA13:BC13"/>
    <mergeCell ref="BD13:BF13"/>
    <mergeCell ref="U13:W13"/>
    <mergeCell ref="X13:Z13"/>
    <mergeCell ref="AA13:AC13"/>
    <mergeCell ref="AD13:AF13"/>
    <mergeCell ref="AI13:AK13"/>
    <mergeCell ref="AL13:AN13"/>
    <mergeCell ref="C13:E13"/>
    <mergeCell ref="F13:H13"/>
    <mergeCell ref="I13:K13"/>
    <mergeCell ref="L13:N13"/>
    <mergeCell ref="BG14:BI14"/>
    <mergeCell ref="BJ14:BL14"/>
    <mergeCell ref="C15:E15"/>
    <mergeCell ref="F15:H15"/>
    <mergeCell ref="I15:K15"/>
    <mergeCell ref="L15:N15"/>
    <mergeCell ref="O15:Q15"/>
    <mergeCell ref="R15:T15"/>
    <mergeCell ref="AO14:AQ14"/>
    <mergeCell ref="AR14:AT14"/>
    <mergeCell ref="AU14:AW14"/>
    <mergeCell ref="AX14:AZ14"/>
    <mergeCell ref="BA14:BC14"/>
    <mergeCell ref="BD14:BF14"/>
    <mergeCell ref="U14:W14"/>
    <mergeCell ref="X14:Z14"/>
    <mergeCell ref="AA14:AC14"/>
    <mergeCell ref="AD14:AF14"/>
    <mergeCell ref="AI14:AK14"/>
    <mergeCell ref="AL14:AN14"/>
    <mergeCell ref="BG15:BI15"/>
    <mergeCell ref="BJ15:BL15"/>
    <mergeCell ref="AR15:AT15"/>
    <mergeCell ref="AU15:AW15"/>
    <mergeCell ref="AX15:AZ15"/>
    <mergeCell ref="B18:B20"/>
    <mergeCell ref="AH18:AH20"/>
    <mergeCell ref="C20:E20"/>
    <mergeCell ref="F20:H20"/>
    <mergeCell ref="I20:K20"/>
    <mergeCell ref="L20:N20"/>
    <mergeCell ref="O20:Q20"/>
    <mergeCell ref="R20:T20"/>
    <mergeCell ref="AO15:AQ15"/>
    <mergeCell ref="C19:E19"/>
    <mergeCell ref="F19:H19"/>
    <mergeCell ref="I19:K19"/>
    <mergeCell ref="L19:N19"/>
    <mergeCell ref="O19:Q19"/>
    <mergeCell ref="R19:T19"/>
    <mergeCell ref="BA15:BC15"/>
    <mergeCell ref="BD15:BF15"/>
    <mergeCell ref="U15:W15"/>
    <mergeCell ref="X15:Z15"/>
    <mergeCell ref="AA15:AC15"/>
    <mergeCell ref="AD15:AF15"/>
    <mergeCell ref="AI15:AK15"/>
    <mergeCell ref="AL15:AN15"/>
    <mergeCell ref="BG20:BI20"/>
    <mergeCell ref="AA17:AC17"/>
    <mergeCell ref="AD17:AF17"/>
    <mergeCell ref="AI17:AK17"/>
    <mergeCell ref="AL17:AN17"/>
    <mergeCell ref="AO17:AQ17"/>
    <mergeCell ref="AR17:AT17"/>
    <mergeCell ref="AU17:AW17"/>
    <mergeCell ref="AX17:AZ17"/>
    <mergeCell ref="BA17:BC17"/>
    <mergeCell ref="BG19:BI19"/>
    <mergeCell ref="BJ20:BL20"/>
    <mergeCell ref="C17:E17"/>
    <mergeCell ref="F17:H17"/>
    <mergeCell ref="I17:K17"/>
    <mergeCell ref="L17:N17"/>
    <mergeCell ref="O17:Q17"/>
    <mergeCell ref="R17:T17"/>
    <mergeCell ref="U17:W17"/>
    <mergeCell ref="X17:Z17"/>
    <mergeCell ref="AO20:AQ20"/>
    <mergeCell ref="AR20:AT20"/>
    <mergeCell ref="AU20:AW20"/>
    <mergeCell ref="AX20:AZ20"/>
    <mergeCell ref="BA20:BC20"/>
    <mergeCell ref="BD20:BF20"/>
    <mergeCell ref="U20:W20"/>
    <mergeCell ref="X20:Z20"/>
    <mergeCell ref="AA20:AC20"/>
    <mergeCell ref="AD20:AF20"/>
    <mergeCell ref="AI20:AK20"/>
    <mergeCell ref="AL20:AN20"/>
    <mergeCell ref="BD17:BF17"/>
    <mergeCell ref="BG17:BI17"/>
    <mergeCell ref="BJ17:BL17"/>
    <mergeCell ref="BJ19:BL19"/>
    <mergeCell ref="AO19:AQ19"/>
    <mergeCell ref="AR19:AT19"/>
    <mergeCell ref="AU19:AW19"/>
    <mergeCell ref="AX19:AZ19"/>
    <mergeCell ref="BA19:BC19"/>
    <mergeCell ref="BD19:BF19"/>
    <mergeCell ref="U19:W19"/>
    <mergeCell ref="X19:Z19"/>
    <mergeCell ref="AA19:AC19"/>
    <mergeCell ref="AD19:AF19"/>
    <mergeCell ref="AI19:AK19"/>
    <mergeCell ref="AL19:AN19"/>
  </mergeCells>
  <conditionalFormatting sqref="C20:AF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:AF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0:BL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9:BL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ignoredErrors>
    <ignoredError sqref="C6 F6 I6 L6 O6 R6 U6 X6 AA6 AD6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dimension ref="B1:BL16"/>
  <sheetViews>
    <sheetView workbookViewId="0">
      <selection activeCell="D18" sqref="D18"/>
    </sheetView>
  </sheetViews>
  <sheetFormatPr baseColWidth="10" defaultRowHeight="15"/>
  <cols>
    <col min="1" max="1" width="0.7109375" customWidth="1"/>
    <col min="2" max="2" width="5.7109375" customWidth="1"/>
    <col min="3" max="32" width="4.140625" customWidth="1"/>
    <col min="33" max="33" width="0.7109375" customWidth="1"/>
    <col min="34" max="34" width="5.7109375" customWidth="1"/>
    <col min="35" max="64" width="4.140625" customWidth="1"/>
  </cols>
  <sheetData>
    <row r="1" spans="2:64" ht="3.75" customHeight="1"/>
    <row r="2" spans="2:64">
      <c r="B2" s="1"/>
      <c r="C2" s="121">
        <v>3</v>
      </c>
      <c r="D2" s="121"/>
      <c r="E2" s="121"/>
      <c r="F2" s="121">
        <v>4</v>
      </c>
      <c r="G2" s="121"/>
      <c r="H2" s="121"/>
      <c r="I2" s="121">
        <v>5</v>
      </c>
      <c r="J2" s="121"/>
      <c r="K2" s="121"/>
      <c r="L2" s="121">
        <v>6</v>
      </c>
      <c r="M2" s="121"/>
      <c r="N2" s="121"/>
      <c r="O2" s="121">
        <v>7</v>
      </c>
      <c r="P2" s="121"/>
      <c r="Q2" s="121"/>
      <c r="R2" s="121">
        <v>8</v>
      </c>
      <c r="S2" s="121"/>
      <c r="T2" s="121"/>
      <c r="U2" s="121">
        <v>9</v>
      </c>
      <c r="V2" s="121"/>
      <c r="W2" s="121"/>
      <c r="X2" s="121">
        <v>10</v>
      </c>
      <c r="Y2" s="121"/>
      <c r="Z2" s="121"/>
      <c r="AA2" s="121">
        <v>11</v>
      </c>
      <c r="AB2" s="121"/>
      <c r="AC2" s="121"/>
      <c r="AD2" s="121">
        <v>12</v>
      </c>
      <c r="AE2" s="121"/>
      <c r="AF2" s="121"/>
      <c r="AH2" s="1"/>
      <c r="AI2" s="121">
        <v>3</v>
      </c>
      <c r="AJ2" s="121"/>
      <c r="AK2" s="121"/>
      <c r="AL2" s="121">
        <v>4</v>
      </c>
      <c r="AM2" s="121"/>
      <c r="AN2" s="121"/>
      <c r="AO2" s="121">
        <v>5</v>
      </c>
      <c r="AP2" s="121"/>
      <c r="AQ2" s="121"/>
      <c r="AR2" s="121">
        <v>6</v>
      </c>
      <c r="AS2" s="121"/>
      <c r="AT2" s="121"/>
      <c r="AU2" s="121">
        <v>7</v>
      </c>
      <c r="AV2" s="121"/>
      <c r="AW2" s="121"/>
      <c r="AX2" s="121">
        <v>8</v>
      </c>
      <c r="AY2" s="121"/>
      <c r="AZ2" s="121"/>
      <c r="BA2" s="121">
        <v>9</v>
      </c>
      <c r="BB2" s="121"/>
      <c r="BC2" s="121"/>
      <c r="BD2" s="121">
        <v>10</v>
      </c>
      <c r="BE2" s="121"/>
      <c r="BF2" s="121"/>
      <c r="BG2" s="121">
        <v>11</v>
      </c>
      <c r="BH2" s="121"/>
      <c r="BI2" s="121"/>
      <c r="BJ2" s="121">
        <v>12</v>
      </c>
      <c r="BK2" s="121"/>
      <c r="BL2" s="121"/>
    </row>
    <row r="3" spans="2:64">
      <c r="B3" s="1"/>
      <c r="C3" s="75" t="s">
        <v>87</v>
      </c>
      <c r="D3" s="75" t="s">
        <v>88</v>
      </c>
      <c r="E3" s="75" t="s">
        <v>89</v>
      </c>
      <c r="F3" s="75" t="s">
        <v>87</v>
      </c>
      <c r="G3" s="75" t="s">
        <v>88</v>
      </c>
      <c r="H3" s="75" t="s">
        <v>89</v>
      </c>
      <c r="I3" s="75" t="s">
        <v>87</v>
      </c>
      <c r="J3" s="75" t="s">
        <v>88</v>
      </c>
      <c r="K3" s="75" t="s">
        <v>89</v>
      </c>
      <c r="L3" s="75" t="s">
        <v>87</v>
      </c>
      <c r="M3" s="75" t="s">
        <v>88</v>
      </c>
      <c r="N3" s="75" t="s">
        <v>89</v>
      </c>
      <c r="O3" s="75" t="s">
        <v>87</v>
      </c>
      <c r="P3" s="75" t="s">
        <v>88</v>
      </c>
      <c r="Q3" s="75" t="s">
        <v>89</v>
      </c>
      <c r="R3" s="75" t="s">
        <v>87</v>
      </c>
      <c r="S3" s="75" t="s">
        <v>88</v>
      </c>
      <c r="T3" s="75" t="s">
        <v>89</v>
      </c>
      <c r="U3" s="75" t="s">
        <v>87</v>
      </c>
      <c r="V3" s="75" t="s">
        <v>88</v>
      </c>
      <c r="W3" s="75" t="s">
        <v>89</v>
      </c>
      <c r="X3" s="75" t="s">
        <v>87</v>
      </c>
      <c r="Y3" s="75" t="s">
        <v>88</v>
      </c>
      <c r="Z3" s="75" t="s">
        <v>89</v>
      </c>
      <c r="AA3" s="75" t="s">
        <v>87</v>
      </c>
      <c r="AB3" s="75" t="s">
        <v>88</v>
      </c>
      <c r="AC3" s="75" t="s">
        <v>89</v>
      </c>
      <c r="AD3" s="75" t="s">
        <v>87</v>
      </c>
      <c r="AE3" s="75" t="s">
        <v>88</v>
      </c>
      <c r="AF3" s="75" t="s">
        <v>89</v>
      </c>
      <c r="AH3" s="1"/>
      <c r="AI3" s="75" t="s">
        <v>87</v>
      </c>
      <c r="AJ3" s="75" t="s">
        <v>88</v>
      </c>
      <c r="AK3" s="75" t="s">
        <v>89</v>
      </c>
      <c r="AL3" s="75" t="s">
        <v>87</v>
      </c>
      <c r="AM3" s="75" t="s">
        <v>88</v>
      </c>
      <c r="AN3" s="75" t="s">
        <v>89</v>
      </c>
      <c r="AO3" s="75" t="s">
        <v>87</v>
      </c>
      <c r="AP3" s="75" t="s">
        <v>88</v>
      </c>
      <c r="AQ3" s="75" t="s">
        <v>89</v>
      </c>
      <c r="AR3" s="75" t="s">
        <v>87</v>
      </c>
      <c r="AS3" s="75" t="s">
        <v>88</v>
      </c>
      <c r="AT3" s="75" t="s">
        <v>89</v>
      </c>
      <c r="AU3" s="75" t="s">
        <v>87</v>
      </c>
      <c r="AV3" s="75" t="s">
        <v>88</v>
      </c>
      <c r="AW3" s="75" t="s">
        <v>89</v>
      </c>
      <c r="AX3" s="75" t="s">
        <v>87</v>
      </c>
      <c r="AY3" s="75" t="s">
        <v>88</v>
      </c>
      <c r="AZ3" s="75" t="s">
        <v>89</v>
      </c>
      <c r="BA3" s="75" t="s">
        <v>87</v>
      </c>
      <c r="BB3" s="75" t="s">
        <v>88</v>
      </c>
      <c r="BC3" s="75" t="s">
        <v>89</v>
      </c>
      <c r="BD3" s="75" t="s">
        <v>87</v>
      </c>
      <c r="BE3" s="75" t="s">
        <v>88</v>
      </c>
      <c r="BF3" s="75" t="s">
        <v>89</v>
      </c>
      <c r="BG3" s="75" t="s">
        <v>87</v>
      </c>
      <c r="BH3" s="75" t="s">
        <v>88</v>
      </c>
      <c r="BI3" s="75" t="s">
        <v>89</v>
      </c>
      <c r="BJ3" s="75" t="s">
        <v>87</v>
      </c>
      <c r="BK3" s="75" t="s">
        <v>88</v>
      </c>
      <c r="BL3" s="75" t="s">
        <v>89</v>
      </c>
    </row>
    <row r="4" spans="2:64" ht="18.75" customHeight="1">
      <c r="B4" s="172">
        <v>5</v>
      </c>
      <c r="C4" s="97">
        <f ca="1">INDIRECT("'"&amp;$B4&amp;"BW RR'!Z27S"&amp;COLUMN()+4,FALSE)</f>
        <v>8</v>
      </c>
      <c r="D4" s="97">
        <f t="shared" ref="D4:AF4" ca="1" si="0">INDIRECT("'"&amp;$B4&amp;"BW RR'!Z27S"&amp;COLUMN()+4,FALSE)</f>
        <v>6</v>
      </c>
      <c r="E4" s="97">
        <f t="shared" ca="1" si="0"/>
        <v>12</v>
      </c>
      <c r="F4" s="97">
        <f t="shared" ca="1" si="0"/>
        <v>9</v>
      </c>
      <c r="G4" s="97">
        <f t="shared" ca="1" si="0"/>
        <v>8</v>
      </c>
      <c r="H4" s="97">
        <f t="shared" ca="1" si="0"/>
        <v>7</v>
      </c>
      <c r="I4" s="97">
        <f t="shared" ca="1" si="0"/>
        <v>6</v>
      </c>
      <c r="J4" s="97">
        <f t="shared" ca="1" si="0"/>
        <v>6</v>
      </c>
      <c r="K4" s="97">
        <f t="shared" ca="1" si="0"/>
        <v>6</v>
      </c>
      <c r="L4" s="97">
        <f t="shared" ca="1" si="0"/>
        <v>6</v>
      </c>
      <c r="M4" s="97">
        <f t="shared" ca="1" si="0"/>
        <v>6</v>
      </c>
      <c r="N4" s="97">
        <f t="shared" ca="1" si="0"/>
        <v>7</v>
      </c>
      <c r="O4" s="97">
        <f t="shared" ca="1" si="0"/>
        <v>6</v>
      </c>
      <c r="P4" s="97">
        <f t="shared" ca="1" si="0"/>
        <v>6</v>
      </c>
      <c r="Q4" s="97">
        <f t="shared" ca="1" si="0"/>
        <v>6</v>
      </c>
      <c r="R4" s="97">
        <f t="shared" ca="1" si="0"/>
        <v>6</v>
      </c>
      <c r="S4" s="97">
        <f t="shared" ca="1" si="0"/>
        <v>6</v>
      </c>
      <c r="T4" s="97">
        <f t="shared" ca="1" si="0"/>
        <v>6</v>
      </c>
      <c r="U4" s="97">
        <f t="shared" ca="1" si="0"/>
        <v>7</v>
      </c>
      <c r="V4" s="97">
        <f t="shared" ca="1" si="0"/>
        <v>8</v>
      </c>
      <c r="W4" s="97">
        <f t="shared" ca="1" si="0"/>
        <v>6</v>
      </c>
      <c r="X4" s="97">
        <f t="shared" ca="1" si="0"/>
        <v>7</v>
      </c>
      <c r="Y4" s="97">
        <f t="shared" ca="1" si="0"/>
        <v>8</v>
      </c>
      <c r="Z4" s="97">
        <f t="shared" ca="1" si="0"/>
        <v>6</v>
      </c>
      <c r="AA4" s="97">
        <f t="shared" ca="1" si="0"/>
        <v>7</v>
      </c>
      <c r="AB4" s="97">
        <f t="shared" ca="1" si="0"/>
        <v>7</v>
      </c>
      <c r="AC4" s="97">
        <f t="shared" ca="1" si="0"/>
        <v>7</v>
      </c>
      <c r="AD4" s="97">
        <f t="shared" ca="1" si="0"/>
        <v>7</v>
      </c>
      <c r="AE4" s="97">
        <f t="shared" ca="1" si="0"/>
        <v>7</v>
      </c>
      <c r="AF4" s="97">
        <f t="shared" ca="1" si="0"/>
        <v>6</v>
      </c>
      <c r="AH4" s="172">
        <v>5</v>
      </c>
      <c r="AI4" s="89">
        <f ca="1">INDIRECT("'"&amp;$AH4&amp;"BW RR'!Z29S"&amp;COLUMN()-28,FALSE)</f>
        <v>0.95</v>
      </c>
      <c r="AJ4" s="89">
        <f t="shared" ref="AJ4:BL4" ca="1" si="1">INDIRECT("'"&amp;$AH4&amp;"BW RR'!Z29S"&amp;COLUMN()-28,FALSE)</f>
        <v>0.19999999999999998</v>
      </c>
      <c r="AK4" s="89">
        <f t="shared" ca="1" si="1"/>
        <v>6.2</v>
      </c>
      <c r="AL4" s="89">
        <f t="shared" ca="1" si="1"/>
        <v>2.2000000000000002</v>
      </c>
      <c r="AM4" s="89">
        <f t="shared" ca="1" si="1"/>
        <v>1.7</v>
      </c>
      <c r="AN4" s="89">
        <f t="shared" ca="1" si="1"/>
        <v>0.44999999999999996</v>
      </c>
      <c r="AO4" s="89">
        <f t="shared" ca="1" si="1"/>
        <v>0.19999999999999998</v>
      </c>
      <c r="AP4" s="89">
        <f t="shared" ca="1" si="1"/>
        <v>0.19999999999999998</v>
      </c>
      <c r="AQ4" s="89">
        <f t="shared" ca="1" si="1"/>
        <v>0.19999999999999998</v>
      </c>
      <c r="AR4" s="89">
        <f t="shared" ca="1" si="1"/>
        <v>0.19999999999999998</v>
      </c>
      <c r="AS4" s="89">
        <f t="shared" ca="1" si="1"/>
        <v>0.19999999999999998</v>
      </c>
      <c r="AT4" s="89">
        <f t="shared" ca="1" si="1"/>
        <v>0.44999999999999996</v>
      </c>
      <c r="AU4" s="89">
        <f t="shared" ca="1" si="1"/>
        <v>0.19999999999999998</v>
      </c>
      <c r="AV4" s="89">
        <f t="shared" ca="1" si="1"/>
        <v>0.19999999999999998</v>
      </c>
      <c r="AW4" s="89">
        <f t="shared" ca="1" si="1"/>
        <v>0.19999999999999998</v>
      </c>
      <c r="AX4" s="89">
        <f t="shared" ca="1" si="1"/>
        <v>0.19999999999999998</v>
      </c>
      <c r="AY4" s="89">
        <f t="shared" ca="1" si="1"/>
        <v>0.19999999999999998</v>
      </c>
      <c r="AZ4" s="89">
        <f t="shared" ca="1" si="1"/>
        <v>0.19999999999999998</v>
      </c>
      <c r="BA4" s="89">
        <f t="shared" ca="1" si="1"/>
        <v>0.32499999999999996</v>
      </c>
      <c r="BB4" s="89">
        <f t="shared" ca="1" si="1"/>
        <v>1.325</v>
      </c>
      <c r="BC4" s="89">
        <f t="shared" ca="1" si="1"/>
        <v>0.19999999999999998</v>
      </c>
      <c r="BD4" s="89">
        <f t="shared" ca="1" si="1"/>
        <v>0.32499999999999996</v>
      </c>
      <c r="BE4" s="89">
        <f t="shared" ca="1" si="1"/>
        <v>1.325</v>
      </c>
      <c r="BF4" s="89">
        <f t="shared" ca="1" si="1"/>
        <v>0.19999999999999998</v>
      </c>
      <c r="BG4" s="89">
        <f t="shared" ca="1" si="1"/>
        <v>0.32499999999999996</v>
      </c>
      <c r="BH4" s="89">
        <f t="shared" ca="1" si="1"/>
        <v>0.32499999999999996</v>
      </c>
      <c r="BI4" s="89">
        <f t="shared" ca="1" si="1"/>
        <v>0.44999999999999996</v>
      </c>
      <c r="BJ4" s="89">
        <f t="shared" ca="1" si="1"/>
        <v>0.32499999999999996</v>
      </c>
      <c r="BK4" s="89">
        <f t="shared" ca="1" si="1"/>
        <v>0.32499999999999996</v>
      </c>
      <c r="BL4" s="89">
        <f t="shared" ca="1" si="1"/>
        <v>0.19999999999999998</v>
      </c>
    </row>
    <row r="5" spans="2:64" ht="18.75" customHeight="1">
      <c r="B5" s="172"/>
      <c r="C5" s="174">
        <f ca="1">C4+D4+E4</f>
        <v>26</v>
      </c>
      <c r="D5" s="174"/>
      <c r="E5" s="174"/>
      <c r="F5" s="174">
        <f t="shared" ref="F5" ca="1" si="2">F4+G4+H4</f>
        <v>24</v>
      </c>
      <c r="G5" s="174"/>
      <c r="H5" s="174"/>
      <c r="I5" s="174">
        <f t="shared" ref="I5" ca="1" si="3">I4+J4+K4</f>
        <v>18</v>
      </c>
      <c r="J5" s="174"/>
      <c r="K5" s="174"/>
      <c r="L5" s="174">
        <f t="shared" ref="L5" ca="1" si="4">L4+M4+N4</f>
        <v>19</v>
      </c>
      <c r="M5" s="174"/>
      <c r="N5" s="174"/>
      <c r="O5" s="174">
        <f t="shared" ref="O5" ca="1" si="5">O4+P4+Q4</f>
        <v>18</v>
      </c>
      <c r="P5" s="174"/>
      <c r="Q5" s="174"/>
      <c r="R5" s="174">
        <f t="shared" ref="R5" ca="1" si="6">R4+S4+T4</f>
        <v>18</v>
      </c>
      <c r="S5" s="174"/>
      <c r="T5" s="174"/>
      <c r="U5" s="174">
        <f t="shared" ref="U5" ca="1" si="7">U4+V4+W4</f>
        <v>21</v>
      </c>
      <c r="V5" s="174"/>
      <c r="W5" s="174"/>
      <c r="X5" s="174">
        <f t="shared" ref="X5" ca="1" si="8">X4+Y4+Z4</f>
        <v>21</v>
      </c>
      <c r="Y5" s="174"/>
      <c r="Z5" s="174"/>
      <c r="AA5" s="174">
        <f t="shared" ref="AA5" ca="1" si="9">AA4+AB4+AC4</f>
        <v>21</v>
      </c>
      <c r="AB5" s="174"/>
      <c r="AC5" s="174"/>
      <c r="AD5" s="174">
        <f t="shared" ref="AD5" ca="1" si="10">AD4+AE4+AF4</f>
        <v>20</v>
      </c>
      <c r="AE5" s="174"/>
      <c r="AF5" s="174"/>
      <c r="AH5" s="172"/>
      <c r="AI5" s="173">
        <f ca="1">AI4+AJ4+AK4</f>
        <v>7.35</v>
      </c>
      <c r="AJ5" s="173"/>
      <c r="AK5" s="173"/>
      <c r="AL5" s="173">
        <f t="shared" ref="AL5" ca="1" si="11">AL4+AM4+AN4</f>
        <v>4.3500000000000005</v>
      </c>
      <c r="AM5" s="173"/>
      <c r="AN5" s="173"/>
      <c r="AO5" s="173">
        <f t="shared" ref="AO5" ca="1" si="12">AO4+AP4+AQ4</f>
        <v>0.6</v>
      </c>
      <c r="AP5" s="173"/>
      <c r="AQ5" s="173"/>
      <c r="AR5" s="173">
        <f t="shared" ref="AR5" ca="1" si="13">AR4+AS4+AT4</f>
        <v>0.84999999999999987</v>
      </c>
      <c r="AS5" s="173"/>
      <c r="AT5" s="173"/>
      <c r="AU5" s="173">
        <f t="shared" ref="AU5" ca="1" si="14">AU4+AV4+AW4</f>
        <v>0.6</v>
      </c>
      <c r="AV5" s="173"/>
      <c r="AW5" s="173"/>
      <c r="AX5" s="173">
        <f t="shared" ref="AX5" ca="1" si="15">AX4+AY4+AZ4</f>
        <v>0.6</v>
      </c>
      <c r="AY5" s="173"/>
      <c r="AZ5" s="173"/>
      <c r="BA5" s="173">
        <f t="shared" ref="BA5" ca="1" si="16">BA4+BB4+BC4</f>
        <v>1.8499999999999999</v>
      </c>
      <c r="BB5" s="173"/>
      <c r="BC5" s="173"/>
      <c r="BD5" s="173">
        <f t="shared" ref="BD5" ca="1" si="17">BD4+BE4+BF4</f>
        <v>1.8499999999999999</v>
      </c>
      <c r="BE5" s="173"/>
      <c r="BF5" s="173"/>
      <c r="BG5" s="173">
        <f t="shared" ref="BG5" ca="1" si="18">BG4+BH4+BI4</f>
        <v>1.0999999999999999</v>
      </c>
      <c r="BH5" s="173"/>
      <c r="BI5" s="173"/>
      <c r="BJ5" s="173">
        <f t="shared" ref="BJ5" ca="1" si="19">BJ4+BK4+BL4</f>
        <v>0.84999999999999987</v>
      </c>
      <c r="BK5" s="173"/>
      <c r="BL5" s="173"/>
    </row>
    <row r="6" spans="2:64" ht="18.75" customHeight="1">
      <c r="B6" s="175">
        <v>6</v>
      </c>
      <c r="C6" s="97">
        <f ca="1">INDIRECT("'"&amp;$B6&amp;"BW RR'!Z27S"&amp;COLUMN()+4,FALSE)</f>
        <v>7</v>
      </c>
      <c r="D6" s="97">
        <f t="shared" ref="D6:AF6" ca="1" si="20">INDIRECT("'"&amp;$B6&amp;"BW RR'!Z27S"&amp;COLUMN()+4,FALSE)</f>
        <v>5</v>
      </c>
      <c r="E6" s="97">
        <f t="shared" ca="1" si="20"/>
        <v>9</v>
      </c>
      <c r="F6" s="97">
        <f t="shared" ca="1" si="20"/>
        <v>8</v>
      </c>
      <c r="G6" s="97">
        <f t="shared" ca="1" si="20"/>
        <v>7</v>
      </c>
      <c r="H6" s="97">
        <f t="shared" ca="1" si="20"/>
        <v>7</v>
      </c>
      <c r="I6" s="97">
        <f t="shared" ca="1" si="20"/>
        <v>5</v>
      </c>
      <c r="J6" s="97">
        <f t="shared" ca="1" si="20"/>
        <v>5</v>
      </c>
      <c r="K6" s="97">
        <f t="shared" ca="1" si="20"/>
        <v>6</v>
      </c>
      <c r="L6" s="97">
        <f t="shared" ca="1" si="20"/>
        <v>5</v>
      </c>
      <c r="M6" s="97">
        <f t="shared" ca="1" si="20"/>
        <v>6</v>
      </c>
      <c r="N6" s="97">
        <f t="shared" ca="1" si="20"/>
        <v>5</v>
      </c>
      <c r="O6" s="97">
        <f t="shared" ca="1" si="20"/>
        <v>5</v>
      </c>
      <c r="P6" s="97">
        <f t="shared" ca="1" si="20"/>
        <v>5</v>
      </c>
      <c r="Q6" s="97">
        <f t="shared" ca="1" si="20"/>
        <v>5</v>
      </c>
      <c r="R6" s="97">
        <f t="shared" ca="1" si="20"/>
        <v>6</v>
      </c>
      <c r="S6" s="97">
        <f t="shared" ca="1" si="20"/>
        <v>5</v>
      </c>
      <c r="T6" s="97">
        <f t="shared" ca="1" si="20"/>
        <v>5</v>
      </c>
      <c r="U6" s="97">
        <f t="shared" ca="1" si="20"/>
        <v>5</v>
      </c>
      <c r="V6" s="97">
        <f t="shared" ca="1" si="20"/>
        <v>7</v>
      </c>
      <c r="W6" s="97">
        <f t="shared" ca="1" si="20"/>
        <v>5</v>
      </c>
      <c r="X6" s="97">
        <f t="shared" ca="1" si="20"/>
        <v>5</v>
      </c>
      <c r="Y6" s="97">
        <f t="shared" ca="1" si="20"/>
        <v>7</v>
      </c>
      <c r="Z6" s="97">
        <f t="shared" ca="1" si="20"/>
        <v>5</v>
      </c>
      <c r="AA6" s="97">
        <f t="shared" ca="1" si="20"/>
        <v>5</v>
      </c>
      <c r="AB6" s="97">
        <f t="shared" ca="1" si="20"/>
        <v>5</v>
      </c>
      <c r="AC6" s="97">
        <f t="shared" ca="1" si="20"/>
        <v>5</v>
      </c>
      <c r="AD6" s="97">
        <f t="shared" ca="1" si="20"/>
        <v>5</v>
      </c>
      <c r="AE6" s="97">
        <f t="shared" ca="1" si="20"/>
        <v>5</v>
      </c>
      <c r="AF6" s="97">
        <f t="shared" ca="1" si="20"/>
        <v>6</v>
      </c>
      <c r="AH6" s="175">
        <v>6</v>
      </c>
      <c r="AI6" s="89">
        <f ca="1">INDIRECT("'"&amp;$AH6&amp;"BW RR'!Z29S"&amp;COLUMN()-28,FALSE)</f>
        <v>0.91666666666666663</v>
      </c>
      <c r="AJ6" s="89">
        <f t="shared" ref="AJ6:BL6" ca="1" si="21">INDIRECT("'"&amp;$AH6&amp;"BW RR'!Z29S"&amp;COLUMN()-28,FALSE)</f>
        <v>0.16666666666666666</v>
      </c>
      <c r="AK6" s="89">
        <f t="shared" ca="1" si="21"/>
        <v>4.166666666666667</v>
      </c>
      <c r="AL6" s="89">
        <f t="shared" ca="1" si="21"/>
        <v>2.1666666666666665</v>
      </c>
      <c r="AM6" s="89">
        <f t="shared" ca="1" si="21"/>
        <v>1.6666666666666665</v>
      </c>
      <c r="AN6" s="89">
        <f t="shared" ca="1" si="21"/>
        <v>1.4166666666666665</v>
      </c>
      <c r="AO6" s="89">
        <f t="shared" ca="1" si="21"/>
        <v>0.16666666666666666</v>
      </c>
      <c r="AP6" s="89">
        <f t="shared" ca="1" si="21"/>
        <v>0.16666666666666666</v>
      </c>
      <c r="AQ6" s="89">
        <f t="shared" ca="1" si="21"/>
        <v>0.41666666666666663</v>
      </c>
      <c r="AR6" s="89">
        <f t="shared" ca="1" si="21"/>
        <v>0.16666666666666666</v>
      </c>
      <c r="AS6" s="89">
        <f t="shared" ca="1" si="21"/>
        <v>1.1666666666666667</v>
      </c>
      <c r="AT6" s="89">
        <f t="shared" ca="1" si="21"/>
        <v>0.16666666666666666</v>
      </c>
      <c r="AU6" s="89">
        <f t="shared" ca="1" si="21"/>
        <v>0.16666666666666666</v>
      </c>
      <c r="AV6" s="89">
        <f t="shared" ca="1" si="21"/>
        <v>0.16666666666666666</v>
      </c>
      <c r="AW6" s="89">
        <f t="shared" ca="1" si="21"/>
        <v>0.16666666666666666</v>
      </c>
      <c r="AX6" s="89">
        <f t="shared" ca="1" si="21"/>
        <v>1.1666666666666667</v>
      </c>
      <c r="AY6" s="89">
        <f t="shared" ca="1" si="21"/>
        <v>0.16666666666666666</v>
      </c>
      <c r="AZ6" s="89">
        <f t="shared" ca="1" si="21"/>
        <v>0.16666666666666666</v>
      </c>
      <c r="BA6" s="89">
        <f t="shared" ca="1" si="21"/>
        <v>0.16666666666666666</v>
      </c>
      <c r="BB6" s="89">
        <f t="shared" ca="1" si="21"/>
        <v>1.6666666666666665</v>
      </c>
      <c r="BC6" s="89">
        <f t="shared" ca="1" si="21"/>
        <v>0.16666666666666666</v>
      </c>
      <c r="BD6" s="89">
        <f t="shared" ca="1" si="21"/>
        <v>0.16666666666666666</v>
      </c>
      <c r="BE6" s="89">
        <f t="shared" ca="1" si="21"/>
        <v>1.6666666666666665</v>
      </c>
      <c r="BF6" s="89">
        <f t="shared" ca="1" si="21"/>
        <v>0.16666666666666666</v>
      </c>
      <c r="BG6" s="89">
        <f t="shared" ca="1" si="21"/>
        <v>0.16666666666666666</v>
      </c>
      <c r="BH6" s="89">
        <f t="shared" ca="1" si="21"/>
        <v>0.16666666666666666</v>
      </c>
      <c r="BI6" s="89">
        <f t="shared" ca="1" si="21"/>
        <v>0.16666666666666666</v>
      </c>
      <c r="BJ6" s="89">
        <f t="shared" ca="1" si="21"/>
        <v>0.16666666666666666</v>
      </c>
      <c r="BK6" s="89">
        <f t="shared" ca="1" si="21"/>
        <v>0.16666666666666666</v>
      </c>
      <c r="BL6" s="89">
        <f t="shared" ca="1" si="21"/>
        <v>0.41666666666666663</v>
      </c>
    </row>
    <row r="7" spans="2:64" ht="18.75" customHeight="1">
      <c r="B7" s="177"/>
      <c r="C7" s="174">
        <f ca="1">C6+D6+E6</f>
        <v>21</v>
      </c>
      <c r="D7" s="174"/>
      <c r="E7" s="174"/>
      <c r="F7" s="174">
        <f t="shared" ref="F7" ca="1" si="22">F6+G6+H6</f>
        <v>22</v>
      </c>
      <c r="G7" s="174"/>
      <c r="H7" s="174"/>
      <c r="I7" s="174">
        <f t="shared" ref="I7" ca="1" si="23">I6+J6+K6</f>
        <v>16</v>
      </c>
      <c r="J7" s="174"/>
      <c r="K7" s="174"/>
      <c r="L7" s="174">
        <f t="shared" ref="L7" ca="1" si="24">L6+M6+N6</f>
        <v>16</v>
      </c>
      <c r="M7" s="174"/>
      <c r="N7" s="174"/>
      <c r="O7" s="174">
        <f t="shared" ref="O7" ca="1" si="25">O6+P6+Q6</f>
        <v>15</v>
      </c>
      <c r="P7" s="174"/>
      <c r="Q7" s="174"/>
      <c r="R7" s="174">
        <f t="shared" ref="R7" ca="1" si="26">R6+S6+T6</f>
        <v>16</v>
      </c>
      <c r="S7" s="174"/>
      <c r="T7" s="174"/>
      <c r="U7" s="174">
        <f t="shared" ref="U7" ca="1" si="27">U6+V6+W6</f>
        <v>17</v>
      </c>
      <c r="V7" s="174"/>
      <c r="W7" s="174"/>
      <c r="X7" s="174">
        <f t="shared" ref="X7" ca="1" si="28">X6+Y6+Z6</f>
        <v>17</v>
      </c>
      <c r="Y7" s="174"/>
      <c r="Z7" s="174"/>
      <c r="AA7" s="174">
        <f t="shared" ref="AA7" ca="1" si="29">AA6+AB6+AC6</f>
        <v>15</v>
      </c>
      <c r="AB7" s="174"/>
      <c r="AC7" s="174"/>
      <c r="AD7" s="174">
        <f t="shared" ref="AD7" ca="1" si="30">AD6+AE6+AF6</f>
        <v>16</v>
      </c>
      <c r="AE7" s="174"/>
      <c r="AF7" s="174"/>
      <c r="AH7" s="177"/>
      <c r="AI7" s="173">
        <f ca="1">AI6+AJ6+AK6</f>
        <v>5.25</v>
      </c>
      <c r="AJ7" s="173"/>
      <c r="AK7" s="173"/>
      <c r="AL7" s="173">
        <f t="shared" ref="AL7" ca="1" si="31">AL6+AM6+AN6</f>
        <v>5.25</v>
      </c>
      <c r="AM7" s="173"/>
      <c r="AN7" s="173"/>
      <c r="AO7" s="173">
        <f t="shared" ref="AO7" ca="1" si="32">AO6+AP6+AQ6</f>
        <v>0.75</v>
      </c>
      <c r="AP7" s="173"/>
      <c r="AQ7" s="173"/>
      <c r="AR7" s="173">
        <f t="shared" ref="AR7" ca="1" si="33">AR6+AS6+AT6</f>
        <v>1.5000000000000002</v>
      </c>
      <c r="AS7" s="173"/>
      <c r="AT7" s="173"/>
      <c r="AU7" s="173">
        <f t="shared" ref="AU7" ca="1" si="34">AU6+AV6+AW6</f>
        <v>0.5</v>
      </c>
      <c r="AV7" s="173"/>
      <c r="AW7" s="173"/>
      <c r="AX7" s="173">
        <f t="shared" ref="AX7" ca="1" si="35">AX6+AY6+AZ6</f>
        <v>1.5000000000000002</v>
      </c>
      <c r="AY7" s="173"/>
      <c r="AZ7" s="173"/>
      <c r="BA7" s="173">
        <f t="shared" ref="BA7" ca="1" si="36">BA6+BB6+BC6</f>
        <v>2</v>
      </c>
      <c r="BB7" s="173"/>
      <c r="BC7" s="173"/>
      <c r="BD7" s="173">
        <f t="shared" ref="BD7" ca="1" si="37">BD6+BE6+BF6</f>
        <v>2</v>
      </c>
      <c r="BE7" s="173"/>
      <c r="BF7" s="173"/>
      <c r="BG7" s="173">
        <f t="shared" ref="BG7" ca="1" si="38">BG6+BH6+BI6</f>
        <v>0.5</v>
      </c>
      <c r="BH7" s="173"/>
      <c r="BI7" s="173"/>
      <c r="BJ7" s="173">
        <f t="shared" ref="BJ7" ca="1" si="39">BJ6+BK6+BL6</f>
        <v>0.75</v>
      </c>
      <c r="BK7" s="173"/>
      <c r="BL7" s="173"/>
    </row>
    <row r="8" spans="2:64" ht="15" customHeight="1"/>
    <row r="9" spans="2:64">
      <c r="B9" s="1"/>
      <c r="C9" s="121">
        <v>3</v>
      </c>
      <c r="D9" s="121"/>
      <c r="E9" s="121"/>
      <c r="F9" s="121">
        <v>4</v>
      </c>
      <c r="G9" s="121"/>
      <c r="H9" s="121"/>
      <c r="I9" s="121">
        <v>5</v>
      </c>
      <c r="J9" s="121"/>
      <c r="K9" s="121"/>
      <c r="L9" s="121">
        <v>6</v>
      </c>
      <c r="M9" s="121"/>
      <c r="N9" s="121"/>
      <c r="O9" s="121">
        <v>7</v>
      </c>
      <c r="P9" s="121"/>
      <c r="Q9" s="121"/>
      <c r="R9" s="121">
        <v>8</v>
      </c>
      <c r="S9" s="121"/>
      <c r="T9" s="121"/>
      <c r="U9" s="121">
        <v>9</v>
      </c>
      <c r="V9" s="121"/>
      <c r="W9" s="121"/>
      <c r="X9" s="121">
        <v>10</v>
      </c>
      <c r="Y9" s="121"/>
      <c r="Z9" s="121"/>
      <c r="AA9" s="121">
        <v>11</v>
      </c>
      <c r="AB9" s="121"/>
      <c r="AC9" s="121"/>
      <c r="AD9" s="121">
        <v>12</v>
      </c>
      <c r="AE9" s="121"/>
      <c r="AF9" s="121"/>
      <c r="AH9" s="1"/>
      <c r="AI9" s="121">
        <v>3</v>
      </c>
      <c r="AJ9" s="121"/>
      <c r="AK9" s="121"/>
      <c r="AL9" s="121">
        <v>4</v>
      </c>
      <c r="AM9" s="121"/>
      <c r="AN9" s="121"/>
      <c r="AO9" s="121">
        <v>5</v>
      </c>
      <c r="AP9" s="121"/>
      <c r="AQ9" s="121"/>
      <c r="AR9" s="121">
        <v>6</v>
      </c>
      <c r="AS9" s="121"/>
      <c r="AT9" s="121"/>
      <c r="AU9" s="121">
        <v>7</v>
      </c>
      <c r="AV9" s="121"/>
      <c r="AW9" s="121"/>
      <c r="AX9" s="121">
        <v>8</v>
      </c>
      <c r="AY9" s="121"/>
      <c r="AZ9" s="121"/>
      <c r="BA9" s="121">
        <v>9</v>
      </c>
      <c r="BB9" s="121"/>
      <c r="BC9" s="121"/>
      <c r="BD9" s="121">
        <v>10</v>
      </c>
      <c r="BE9" s="121"/>
      <c r="BF9" s="121"/>
      <c r="BG9" s="121">
        <v>11</v>
      </c>
      <c r="BH9" s="121"/>
      <c r="BI9" s="121"/>
      <c r="BJ9" s="121">
        <v>12</v>
      </c>
      <c r="BK9" s="121"/>
      <c r="BL9" s="121"/>
    </row>
    <row r="10" spans="2:64" ht="18.75" customHeight="1">
      <c r="B10" s="96">
        <v>4</v>
      </c>
      <c r="C10" s="174">
        <f ca="1">INDIRECT("'"&amp;$B10&amp;"BW RR'!Z28S"&amp;COLUMN()+4,FALSE)</f>
        <v>8</v>
      </c>
      <c r="D10" s="174"/>
      <c r="E10" s="174"/>
      <c r="F10" s="174">
        <f t="shared" ref="F10:F11" ca="1" si="40">INDIRECT("'"&amp;$B10&amp;"BW RR'!Z28S"&amp;COLUMN()+4,FALSE)</f>
        <v>4</v>
      </c>
      <c r="G10" s="174"/>
      <c r="H10" s="174"/>
      <c r="I10" s="174">
        <f t="shared" ref="I10:I11" ca="1" si="41">INDIRECT("'"&amp;$B10&amp;"BW RR'!Z28S"&amp;COLUMN()+4,FALSE)</f>
        <v>2</v>
      </c>
      <c r="J10" s="174"/>
      <c r="K10" s="174"/>
      <c r="L10" s="174">
        <f t="shared" ref="L10:L11" ca="1" si="42">INDIRECT("'"&amp;$B10&amp;"BW RR'!Z28S"&amp;COLUMN()+4,FALSE)</f>
        <v>5</v>
      </c>
      <c r="M10" s="174"/>
      <c r="N10" s="174"/>
      <c r="O10" s="174">
        <f t="shared" ref="O10:O11" ca="1" si="43">INDIRECT("'"&amp;$B10&amp;"BW RR'!Z28S"&amp;COLUMN()+4,FALSE)</f>
        <v>2</v>
      </c>
      <c r="P10" s="174"/>
      <c r="Q10" s="174"/>
      <c r="R10" s="174">
        <f t="shared" ref="R10:R11" ca="1" si="44">INDIRECT("'"&amp;$B10&amp;"BW RR'!Z28S"&amp;COLUMN()+4,FALSE)</f>
        <v>2</v>
      </c>
      <c r="S10" s="174"/>
      <c r="T10" s="174"/>
      <c r="U10" s="174">
        <f t="shared" ref="U10:U11" ca="1" si="45">INDIRECT("'"&amp;$B10&amp;"BW RR'!Z28S"&amp;COLUMN()+4,FALSE)</f>
        <v>2</v>
      </c>
      <c r="V10" s="174"/>
      <c r="W10" s="174"/>
      <c r="X10" s="174">
        <f t="shared" ref="X10:X11" ca="1" si="46">INDIRECT("'"&amp;$B10&amp;"BW RR'!Z28S"&amp;COLUMN()+4,FALSE)</f>
        <v>2</v>
      </c>
      <c r="Y10" s="174"/>
      <c r="Z10" s="174"/>
      <c r="AA10" s="174">
        <f t="shared" ref="AA10:AA11" ca="1" si="47">INDIRECT("'"&amp;$B10&amp;"BW RR'!Z28S"&amp;COLUMN()+4,FALSE)</f>
        <v>2</v>
      </c>
      <c r="AB10" s="174"/>
      <c r="AC10" s="174"/>
      <c r="AD10" s="174">
        <f t="shared" ref="AD10:AD11" ca="1" si="48">INDIRECT("'"&amp;$B10&amp;"BW RR'!Z28S"&amp;COLUMN()+4,FALSE)</f>
        <v>2</v>
      </c>
      <c r="AE10" s="174"/>
      <c r="AF10" s="174"/>
      <c r="AH10" s="96">
        <v>4</v>
      </c>
      <c r="AI10" s="173">
        <f ca="1">INDIRECT("'"&amp;$AH10&amp;"BW RR'!Z30S"&amp;COLUMN()-28,FALSE)</f>
        <v>5.6</v>
      </c>
      <c r="AJ10" s="173"/>
      <c r="AK10" s="173"/>
      <c r="AL10" s="173">
        <f t="shared" ref="AL10:AL11" ca="1" si="49">INDIRECT("'"&amp;$AH10&amp;"BW RR'!Z30S"&amp;COLUMN()-28,FALSE)</f>
        <v>2.1</v>
      </c>
      <c r="AM10" s="173"/>
      <c r="AN10" s="173"/>
      <c r="AO10" s="173">
        <f t="shared" ref="AO10:AO11" ca="1" si="50">INDIRECT("'"&amp;$AH10&amp;"BW RR'!Z30S"&amp;COLUMN()-28,FALSE)</f>
        <v>0.6</v>
      </c>
      <c r="AP10" s="173"/>
      <c r="AQ10" s="173"/>
      <c r="AR10" s="173">
        <f t="shared" ref="AR10:AR11" ca="1" si="51">INDIRECT("'"&amp;$AH10&amp;"BW RR'!Z30S"&amp;COLUMN()-28,FALSE)</f>
        <v>3.1</v>
      </c>
      <c r="AS10" s="173"/>
      <c r="AT10" s="173"/>
      <c r="AU10" s="173">
        <f t="shared" ref="AU10:AU11" ca="1" si="52">INDIRECT("'"&amp;$AH10&amp;"BW RR'!Z30S"&amp;COLUMN()-28,FALSE)</f>
        <v>0.6</v>
      </c>
      <c r="AV10" s="173"/>
      <c r="AW10" s="173"/>
      <c r="AX10" s="173">
        <f t="shared" ref="AX10:AX11" ca="1" si="53">INDIRECT("'"&amp;$AH10&amp;"BW RR'!Z30S"&amp;COLUMN()-28,FALSE)</f>
        <v>0.6</v>
      </c>
      <c r="AY10" s="173"/>
      <c r="AZ10" s="173"/>
      <c r="BA10" s="173">
        <f t="shared" ref="BA10:BA11" ca="1" si="54">INDIRECT("'"&amp;$AH10&amp;"BW RR'!Z30S"&amp;COLUMN()-28,FALSE)</f>
        <v>0.35</v>
      </c>
      <c r="BB10" s="173"/>
      <c r="BC10" s="173"/>
      <c r="BD10" s="173">
        <f t="shared" ref="BD10:BD11" ca="1" si="55">INDIRECT("'"&amp;$AH10&amp;"BW RR'!Z30S"&amp;COLUMN()-28,FALSE)</f>
        <v>0.35</v>
      </c>
      <c r="BE10" s="173"/>
      <c r="BF10" s="173"/>
      <c r="BG10" s="173">
        <f t="shared" ref="BG10:BG11" ca="1" si="56">INDIRECT("'"&amp;$AH10&amp;"BW RR'!Z30S"&amp;COLUMN()-28,FALSE)</f>
        <v>0.35</v>
      </c>
      <c r="BH10" s="173"/>
      <c r="BI10" s="173"/>
      <c r="BJ10" s="173">
        <f t="shared" ref="BJ10:BJ11" ca="1" si="57">INDIRECT("'"&amp;$AH10&amp;"BW RR'!Z30S"&amp;COLUMN()-28,FALSE)</f>
        <v>0.35</v>
      </c>
      <c r="BK10" s="173"/>
      <c r="BL10" s="173"/>
    </row>
    <row r="11" spans="2:64" ht="18.75" customHeight="1">
      <c r="B11" s="96" t="s">
        <v>97</v>
      </c>
      <c r="C11" s="174">
        <f ca="1">INDIRECT("'"&amp;$B11&amp;"BW RR'!Z28S"&amp;COLUMN()+4,FALSE)</f>
        <v>7</v>
      </c>
      <c r="D11" s="174"/>
      <c r="E11" s="174"/>
      <c r="F11" s="174">
        <f t="shared" ca="1" si="40"/>
        <v>5</v>
      </c>
      <c r="G11" s="174"/>
      <c r="H11" s="174"/>
      <c r="I11" s="174">
        <f t="shared" ca="1" si="41"/>
        <v>1</v>
      </c>
      <c r="J11" s="174"/>
      <c r="K11" s="174"/>
      <c r="L11" s="174">
        <f t="shared" ca="1" si="42"/>
        <v>5</v>
      </c>
      <c r="M11" s="174"/>
      <c r="N11" s="174"/>
      <c r="O11" s="174">
        <f t="shared" ca="1" si="43"/>
        <v>1</v>
      </c>
      <c r="P11" s="174"/>
      <c r="Q11" s="174"/>
      <c r="R11" s="174">
        <f t="shared" ca="1" si="44"/>
        <v>1</v>
      </c>
      <c r="S11" s="174"/>
      <c r="T11" s="174"/>
      <c r="U11" s="174">
        <f t="shared" ca="1" si="45"/>
        <v>2</v>
      </c>
      <c r="V11" s="174"/>
      <c r="W11" s="174"/>
      <c r="X11" s="174">
        <f t="shared" ca="1" si="46"/>
        <v>1</v>
      </c>
      <c r="Y11" s="174"/>
      <c r="Z11" s="174"/>
      <c r="AA11" s="174">
        <f t="shared" ca="1" si="47"/>
        <v>1</v>
      </c>
      <c r="AB11" s="174"/>
      <c r="AC11" s="174"/>
      <c r="AD11" s="174">
        <f t="shared" ca="1" si="48"/>
        <v>2</v>
      </c>
      <c r="AE11" s="174"/>
      <c r="AF11" s="174"/>
      <c r="AH11" s="96" t="s">
        <v>97</v>
      </c>
      <c r="AI11" s="173">
        <f ca="1">INDIRECT("'"&amp;$AH11&amp;"BW RR'!Z30S"&amp;COLUMN()-28,FALSE)</f>
        <v>5.0999999999999996</v>
      </c>
      <c r="AJ11" s="173"/>
      <c r="AK11" s="173"/>
      <c r="AL11" s="173">
        <f t="shared" ca="1" si="49"/>
        <v>3.1</v>
      </c>
      <c r="AM11" s="173"/>
      <c r="AN11" s="173"/>
      <c r="AO11" s="173">
        <f t="shared" ca="1" si="50"/>
        <v>0.1</v>
      </c>
      <c r="AP11" s="173"/>
      <c r="AQ11" s="173"/>
      <c r="AR11" s="173">
        <f t="shared" ca="1" si="51"/>
        <v>3.6</v>
      </c>
      <c r="AS11" s="173"/>
      <c r="AT11" s="173"/>
      <c r="AU11" s="173">
        <f t="shared" ca="1" si="52"/>
        <v>0.1</v>
      </c>
      <c r="AV11" s="173"/>
      <c r="AW11" s="173"/>
      <c r="AX11" s="173">
        <f t="shared" ca="1" si="53"/>
        <v>0.1</v>
      </c>
      <c r="AY11" s="173"/>
      <c r="AZ11" s="173"/>
      <c r="BA11" s="173">
        <f t="shared" ca="1" si="54"/>
        <v>0.6</v>
      </c>
      <c r="BB11" s="173"/>
      <c r="BC11" s="173"/>
      <c r="BD11" s="173">
        <f t="shared" ca="1" si="55"/>
        <v>0.1</v>
      </c>
      <c r="BE11" s="173"/>
      <c r="BF11" s="173"/>
      <c r="BG11" s="173">
        <f t="shared" ca="1" si="56"/>
        <v>0.1</v>
      </c>
      <c r="BH11" s="173"/>
      <c r="BI11" s="173"/>
      <c r="BJ11" s="173">
        <f t="shared" ca="1" si="57"/>
        <v>1.1000000000000001</v>
      </c>
      <c r="BK11" s="173"/>
      <c r="BL11" s="173"/>
    </row>
    <row r="13" spans="2:64">
      <c r="B13" s="1"/>
      <c r="C13" s="121">
        <v>3</v>
      </c>
      <c r="D13" s="121"/>
      <c r="E13" s="121"/>
      <c r="F13" s="121">
        <v>4</v>
      </c>
      <c r="G13" s="121"/>
      <c r="H13" s="121"/>
      <c r="I13" s="121">
        <v>5</v>
      </c>
      <c r="J13" s="121"/>
      <c r="K13" s="121"/>
      <c r="L13" s="121">
        <v>6</v>
      </c>
      <c r="M13" s="121"/>
      <c r="N13" s="121"/>
      <c r="O13" s="121">
        <v>7</v>
      </c>
      <c r="P13" s="121"/>
      <c r="Q13" s="121"/>
      <c r="R13" s="121">
        <v>8</v>
      </c>
      <c r="S13" s="121"/>
      <c r="T13" s="121"/>
      <c r="U13" s="121">
        <v>9</v>
      </c>
      <c r="V13" s="121"/>
      <c r="W13" s="121"/>
      <c r="X13" s="121">
        <v>10</v>
      </c>
      <c r="Y13" s="121"/>
      <c r="Z13" s="121"/>
      <c r="AA13" s="121">
        <v>11</v>
      </c>
      <c r="AB13" s="121"/>
      <c r="AC13" s="121"/>
      <c r="AD13" s="121">
        <v>12</v>
      </c>
      <c r="AE13" s="121"/>
      <c r="AF13" s="121"/>
      <c r="AH13" s="1"/>
      <c r="AI13" s="121">
        <v>3</v>
      </c>
      <c r="AJ13" s="121"/>
      <c r="AK13" s="121"/>
      <c r="AL13" s="121">
        <v>4</v>
      </c>
      <c r="AM13" s="121"/>
      <c r="AN13" s="121"/>
      <c r="AO13" s="121">
        <v>5</v>
      </c>
      <c r="AP13" s="121"/>
      <c r="AQ13" s="121"/>
      <c r="AR13" s="121">
        <v>6</v>
      </c>
      <c r="AS13" s="121"/>
      <c r="AT13" s="121"/>
      <c r="AU13" s="121">
        <v>7</v>
      </c>
      <c r="AV13" s="121"/>
      <c r="AW13" s="121"/>
      <c r="AX13" s="121">
        <v>8</v>
      </c>
      <c r="AY13" s="121"/>
      <c r="AZ13" s="121"/>
      <c r="BA13" s="121">
        <v>9</v>
      </c>
      <c r="BB13" s="121"/>
      <c r="BC13" s="121"/>
      <c r="BD13" s="121">
        <v>10</v>
      </c>
      <c r="BE13" s="121"/>
      <c r="BF13" s="121"/>
      <c r="BG13" s="121">
        <v>11</v>
      </c>
      <c r="BH13" s="121"/>
      <c r="BI13" s="121"/>
      <c r="BJ13" s="121">
        <v>12</v>
      </c>
      <c r="BK13" s="121"/>
      <c r="BL13" s="121"/>
    </row>
    <row r="14" spans="2:64" ht="18.75" customHeight="1">
      <c r="B14" s="175" t="s">
        <v>98</v>
      </c>
      <c r="C14" s="96">
        <f ca="1">SUM(C4,C6)</f>
        <v>15</v>
      </c>
      <c r="D14" s="96">
        <f t="shared" ref="D14:AF14" ca="1" si="58">SUM(D4,D6)</f>
        <v>11</v>
      </c>
      <c r="E14" s="96">
        <f t="shared" ca="1" si="58"/>
        <v>21</v>
      </c>
      <c r="F14" s="96">
        <f t="shared" ca="1" si="58"/>
        <v>17</v>
      </c>
      <c r="G14" s="96">
        <f t="shared" ca="1" si="58"/>
        <v>15</v>
      </c>
      <c r="H14" s="96">
        <f t="shared" ca="1" si="58"/>
        <v>14</v>
      </c>
      <c r="I14" s="96">
        <f t="shared" ca="1" si="58"/>
        <v>11</v>
      </c>
      <c r="J14" s="96">
        <f t="shared" ca="1" si="58"/>
        <v>11</v>
      </c>
      <c r="K14" s="96">
        <f t="shared" ca="1" si="58"/>
        <v>12</v>
      </c>
      <c r="L14" s="96">
        <f t="shared" ca="1" si="58"/>
        <v>11</v>
      </c>
      <c r="M14" s="96">
        <f t="shared" ca="1" si="58"/>
        <v>12</v>
      </c>
      <c r="N14" s="96">
        <f t="shared" ca="1" si="58"/>
        <v>12</v>
      </c>
      <c r="O14" s="96">
        <f t="shared" ca="1" si="58"/>
        <v>11</v>
      </c>
      <c r="P14" s="96">
        <f t="shared" ca="1" si="58"/>
        <v>11</v>
      </c>
      <c r="Q14" s="96">
        <f t="shared" ca="1" si="58"/>
        <v>11</v>
      </c>
      <c r="R14" s="96">
        <f t="shared" ca="1" si="58"/>
        <v>12</v>
      </c>
      <c r="S14" s="96">
        <f t="shared" ca="1" si="58"/>
        <v>11</v>
      </c>
      <c r="T14" s="96">
        <f t="shared" ca="1" si="58"/>
        <v>11</v>
      </c>
      <c r="U14" s="96">
        <f t="shared" ca="1" si="58"/>
        <v>12</v>
      </c>
      <c r="V14" s="96">
        <f t="shared" ca="1" si="58"/>
        <v>15</v>
      </c>
      <c r="W14" s="96">
        <f t="shared" ca="1" si="58"/>
        <v>11</v>
      </c>
      <c r="X14" s="96">
        <f t="shared" ca="1" si="58"/>
        <v>12</v>
      </c>
      <c r="Y14" s="96">
        <f t="shared" ca="1" si="58"/>
        <v>15</v>
      </c>
      <c r="Z14" s="96">
        <f t="shared" ca="1" si="58"/>
        <v>11</v>
      </c>
      <c r="AA14" s="96">
        <f t="shared" ca="1" si="58"/>
        <v>12</v>
      </c>
      <c r="AB14" s="96">
        <f t="shared" ca="1" si="58"/>
        <v>12</v>
      </c>
      <c r="AC14" s="96">
        <f t="shared" ca="1" si="58"/>
        <v>12</v>
      </c>
      <c r="AD14" s="96">
        <f t="shared" ca="1" si="58"/>
        <v>12</v>
      </c>
      <c r="AE14" s="96">
        <f t="shared" ca="1" si="58"/>
        <v>12</v>
      </c>
      <c r="AF14" s="96">
        <f t="shared" ca="1" si="58"/>
        <v>12</v>
      </c>
      <c r="AH14" s="175" t="s">
        <v>98</v>
      </c>
      <c r="AI14" s="98">
        <f ca="1">SUM(AI4,AI6)</f>
        <v>1.8666666666666667</v>
      </c>
      <c r="AJ14" s="98">
        <f t="shared" ref="AJ14:BL14" ca="1" si="59">SUM(AJ4,AJ6)</f>
        <v>0.36666666666666664</v>
      </c>
      <c r="AK14" s="99">
        <f t="shared" ca="1" si="59"/>
        <v>10.366666666666667</v>
      </c>
      <c r="AL14" s="98">
        <f t="shared" ca="1" si="59"/>
        <v>4.3666666666666671</v>
      </c>
      <c r="AM14" s="98">
        <f t="shared" ca="1" si="59"/>
        <v>3.3666666666666663</v>
      </c>
      <c r="AN14" s="98">
        <f t="shared" ca="1" si="59"/>
        <v>1.8666666666666665</v>
      </c>
      <c r="AO14" s="98">
        <f t="shared" ca="1" si="59"/>
        <v>0.36666666666666664</v>
      </c>
      <c r="AP14" s="98">
        <f t="shared" ca="1" si="59"/>
        <v>0.36666666666666664</v>
      </c>
      <c r="AQ14" s="98">
        <f t="shared" ca="1" si="59"/>
        <v>0.61666666666666659</v>
      </c>
      <c r="AR14" s="98">
        <f t="shared" ca="1" si="59"/>
        <v>0.36666666666666664</v>
      </c>
      <c r="AS14" s="98">
        <f t="shared" ca="1" si="59"/>
        <v>1.3666666666666667</v>
      </c>
      <c r="AT14" s="98">
        <f t="shared" ca="1" si="59"/>
        <v>0.61666666666666659</v>
      </c>
      <c r="AU14" s="98">
        <f t="shared" ca="1" si="59"/>
        <v>0.36666666666666664</v>
      </c>
      <c r="AV14" s="98">
        <f t="shared" ca="1" si="59"/>
        <v>0.36666666666666664</v>
      </c>
      <c r="AW14" s="98">
        <f t="shared" ca="1" si="59"/>
        <v>0.36666666666666664</v>
      </c>
      <c r="AX14" s="98">
        <f t="shared" ca="1" si="59"/>
        <v>1.3666666666666667</v>
      </c>
      <c r="AY14" s="98">
        <f t="shared" ca="1" si="59"/>
        <v>0.36666666666666664</v>
      </c>
      <c r="AZ14" s="98">
        <f t="shared" ca="1" si="59"/>
        <v>0.36666666666666664</v>
      </c>
      <c r="BA14" s="98">
        <f t="shared" ca="1" si="59"/>
        <v>0.49166666666666659</v>
      </c>
      <c r="BB14" s="98">
        <f t="shared" ca="1" si="59"/>
        <v>2.9916666666666663</v>
      </c>
      <c r="BC14" s="98">
        <f t="shared" ca="1" si="59"/>
        <v>0.36666666666666664</v>
      </c>
      <c r="BD14" s="98">
        <f t="shared" ca="1" si="59"/>
        <v>0.49166666666666659</v>
      </c>
      <c r="BE14" s="98">
        <f t="shared" ca="1" si="59"/>
        <v>2.9916666666666663</v>
      </c>
      <c r="BF14" s="98">
        <f t="shared" ca="1" si="59"/>
        <v>0.36666666666666664</v>
      </c>
      <c r="BG14" s="98">
        <f t="shared" ca="1" si="59"/>
        <v>0.49166666666666659</v>
      </c>
      <c r="BH14" s="98">
        <f t="shared" ca="1" si="59"/>
        <v>0.49166666666666659</v>
      </c>
      <c r="BI14" s="98">
        <f t="shared" ca="1" si="59"/>
        <v>0.61666666666666659</v>
      </c>
      <c r="BJ14" s="98">
        <f t="shared" ca="1" si="59"/>
        <v>0.49166666666666659</v>
      </c>
      <c r="BK14" s="98">
        <f t="shared" ca="1" si="59"/>
        <v>0.49166666666666659</v>
      </c>
      <c r="BL14" s="98">
        <f t="shared" ca="1" si="59"/>
        <v>0.61666666666666659</v>
      </c>
    </row>
    <row r="15" spans="2:64" ht="18.75" customHeight="1">
      <c r="B15" s="176"/>
      <c r="C15" s="172">
        <f ca="1">SUM(C10:E11)</f>
        <v>15</v>
      </c>
      <c r="D15" s="172"/>
      <c r="E15" s="172"/>
      <c r="F15" s="172">
        <f t="shared" ref="F15" ca="1" si="60">SUM(F10:H11)</f>
        <v>9</v>
      </c>
      <c r="G15" s="172"/>
      <c r="H15" s="172"/>
      <c r="I15" s="172">
        <f t="shared" ref="I15" ca="1" si="61">SUM(I10:K11)</f>
        <v>3</v>
      </c>
      <c r="J15" s="172"/>
      <c r="K15" s="172"/>
      <c r="L15" s="172">
        <f t="shared" ref="L15" ca="1" si="62">SUM(L10:N11)</f>
        <v>10</v>
      </c>
      <c r="M15" s="172"/>
      <c r="N15" s="172"/>
      <c r="O15" s="172">
        <f t="shared" ref="O15" ca="1" si="63">SUM(O10:Q11)</f>
        <v>3</v>
      </c>
      <c r="P15" s="172"/>
      <c r="Q15" s="172"/>
      <c r="R15" s="172">
        <f t="shared" ref="R15" ca="1" si="64">SUM(R10:T11)</f>
        <v>3</v>
      </c>
      <c r="S15" s="172"/>
      <c r="T15" s="172"/>
      <c r="U15" s="172">
        <f t="shared" ref="U15" ca="1" si="65">SUM(U10:W11)</f>
        <v>4</v>
      </c>
      <c r="V15" s="172"/>
      <c r="W15" s="172"/>
      <c r="X15" s="172">
        <f t="shared" ref="X15" ca="1" si="66">SUM(X10:Z11)</f>
        <v>3</v>
      </c>
      <c r="Y15" s="172"/>
      <c r="Z15" s="172"/>
      <c r="AA15" s="172">
        <f t="shared" ref="AA15" ca="1" si="67">SUM(AA10:AC11)</f>
        <v>3</v>
      </c>
      <c r="AB15" s="172"/>
      <c r="AC15" s="172"/>
      <c r="AD15" s="172">
        <f t="shared" ref="AD15" ca="1" si="68">SUM(AD10:AF11)</f>
        <v>4</v>
      </c>
      <c r="AE15" s="172"/>
      <c r="AF15" s="172"/>
      <c r="AH15" s="176"/>
      <c r="AI15" s="171">
        <f ca="1">SUM(AI10:AK11)</f>
        <v>10.7</v>
      </c>
      <c r="AJ15" s="171"/>
      <c r="AK15" s="171"/>
      <c r="AL15" s="171">
        <f t="shared" ref="AL15" ca="1" si="69">SUM(AL10:AN11)</f>
        <v>5.2</v>
      </c>
      <c r="AM15" s="171"/>
      <c r="AN15" s="171"/>
      <c r="AO15" s="171">
        <f t="shared" ref="AO15" ca="1" si="70">SUM(AO10:AQ11)</f>
        <v>0.7</v>
      </c>
      <c r="AP15" s="171"/>
      <c r="AQ15" s="171"/>
      <c r="AR15" s="171">
        <f t="shared" ref="AR15" ca="1" si="71">SUM(AR10:AT11)</f>
        <v>6.7</v>
      </c>
      <c r="AS15" s="171"/>
      <c r="AT15" s="171"/>
      <c r="AU15" s="171">
        <f t="shared" ref="AU15" ca="1" si="72">SUM(AU10:AW11)</f>
        <v>0.7</v>
      </c>
      <c r="AV15" s="171"/>
      <c r="AW15" s="171"/>
      <c r="AX15" s="171">
        <f t="shared" ref="AX15" ca="1" si="73">SUM(AX10:AZ11)</f>
        <v>0.7</v>
      </c>
      <c r="AY15" s="171"/>
      <c r="AZ15" s="171"/>
      <c r="BA15" s="171">
        <f t="shared" ref="BA15" ca="1" si="74">SUM(BA10:BC11)</f>
        <v>0.95</v>
      </c>
      <c r="BB15" s="171"/>
      <c r="BC15" s="171"/>
      <c r="BD15" s="171">
        <f t="shared" ref="BD15" ca="1" si="75">SUM(BD10:BF11)</f>
        <v>0.44999999999999996</v>
      </c>
      <c r="BE15" s="171"/>
      <c r="BF15" s="171"/>
      <c r="BG15" s="171">
        <f t="shared" ref="BG15" ca="1" si="76">SUM(BG10:BI11)</f>
        <v>0.44999999999999996</v>
      </c>
      <c r="BH15" s="171"/>
      <c r="BI15" s="171"/>
      <c r="BJ15" s="171">
        <f t="shared" ref="BJ15" ca="1" si="77">SUM(BJ10:BL11)</f>
        <v>1.4500000000000002</v>
      </c>
      <c r="BK15" s="171"/>
      <c r="BL15" s="171"/>
    </row>
    <row r="16" spans="2:64" ht="18.75" customHeight="1">
      <c r="B16" s="177"/>
      <c r="C16" s="139">
        <f ca="1">SUM(C14:E14,C15)</f>
        <v>62</v>
      </c>
      <c r="D16" s="139"/>
      <c r="E16" s="139"/>
      <c r="F16" s="139">
        <f t="shared" ref="F16" ca="1" si="78">SUM(F14:H14,F15)</f>
        <v>55</v>
      </c>
      <c r="G16" s="139"/>
      <c r="H16" s="139"/>
      <c r="I16" s="139">
        <f t="shared" ref="I16" ca="1" si="79">SUM(I14:K14,I15)</f>
        <v>37</v>
      </c>
      <c r="J16" s="139"/>
      <c r="K16" s="139"/>
      <c r="L16" s="139">
        <f t="shared" ref="L16" ca="1" si="80">SUM(L14:N14,L15)</f>
        <v>45</v>
      </c>
      <c r="M16" s="139"/>
      <c r="N16" s="139"/>
      <c r="O16" s="139">
        <f t="shared" ref="O16" ca="1" si="81">SUM(O14:Q14,O15)</f>
        <v>36</v>
      </c>
      <c r="P16" s="139"/>
      <c r="Q16" s="139"/>
      <c r="R16" s="139">
        <f t="shared" ref="R16" ca="1" si="82">SUM(R14:T14,R15)</f>
        <v>37</v>
      </c>
      <c r="S16" s="139"/>
      <c r="T16" s="139"/>
      <c r="U16" s="139">
        <f t="shared" ref="U16" ca="1" si="83">SUM(U14:W14,U15)</f>
        <v>42</v>
      </c>
      <c r="V16" s="139"/>
      <c r="W16" s="139"/>
      <c r="X16" s="139">
        <f t="shared" ref="X16" ca="1" si="84">SUM(X14:Z14,X15)</f>
        <v>41</v>
      </c>
      <c r="Y16" s="139"/>
      <c r="Z16" s="139"/>
      <c r="AA16" s="139">
        <f t="shared" ref="AA16" ca="1" si="85">SUM(AA14:AC14,AA15)</f>
        <v>39</v>
      </c>
      <c r="AB16" s="139"/>
      <c r="AC16" s="139"/>
      <c r="AD16" s="139">
        <f t="shared" ref="AD16" ca="1" si="86">SUM(AD14:AF14,AD15)</f>
        <v>40</v>
      </c>
      <c r="AE16" s="139"/>
      <c r="AF16" s="139"/>
      <c r="AH16" s="177"/>
      <c r="AI16" s="126">
        <f ca="1">SUM(AI14:AK14,AI15)</f>
        <v>23.3</v>
      </c>
      <c r="AJ16" s="126"/>
      <c r="AK16" s="126"/>
      <c r="AL16" s="126">
        <f t="shared" ref="AL16" ca="1" si="87">SUM(AL14:AN14,AL15)</f>
        <v>14.8</v>
      </c>
      <c r="AM16" s="126"/>
      <c r="AN16" s="126"/>
      <c r="AO16" s="126">
        <f t="shared" ref="AO16" ca="1" si="88">SUM(AO14:AQ14,AO15)</f>
        <v>2.0499999999999998</v>
      </c>
      <c r="AP16" s="126"/>
      <c r="AQ16" s="126"/>
      <c r="AR16" s="126">
        <f t="shared" ref="AR16" ca="1" si="89">SUM(AR14:AT14,AR15)</f>
        <v>9.0500000000000007</v>
      </c>
      <c r="AS16" s="126"/>
      <c r="AT16" s="126"/>
      <c r="AU16" s="126">
        <f t="shared" ref="AU16" ca="1" si="90">SUM(AU14:AW14,AU15)</f>
        <v>1.7999999999999998</v>
      </c>
      <c r="AV16" s="126"/>
      <c r="AW16" s="126"/>
      <c r="AX16" s="126">
        <f t="shared" ref="AX16" ca="1" si="91">SUM(AX14:AZ14,AX15)</f>
        <v>2.8</v>
      </c>
      <c r="AY16" s="126"/>
      <c r="AZ16" s="126"/>
      <c r="BA16" s="126">
        <f t="shared" ref="BA16" ca="1" si="92">SUM(BA14:BC14,BA15)</f>
        <v>4.8</v>
      </c>
      <c r="BB16" s="126"/>
      <c r="BC16" s="126"/>
      <c r="BD16" s="126">
        <f t="shared" ref="BD16" ca="1" si="93">SUM(BD14:BF14,BD15)</f>
        <v>4.3</v>
      </c>
      <c r="BE16" s="126"/>
      <c r="BF16" s="126"/>
      <c r="BG16" s="126">
        <f t="shared" ref="BG16" ca="1" si="94">SUM(BG14:BI14,BG15)</f>
        <v>2.0499999999999998</v>
      </c>
      <c r="BH16" s="126"/>
      <c r="BI16" s="126"/>
      <c r="BJ16" s="126">
        <f t="shared" ref="BJ16" ca="1" si="95">SUM(BJ14:BL14,BJ15)</f>
        <v>3.05</v>
      </c>
      <c r="BK16" s="126"/>
      <c r="BL16" s="126"/>
    </row>
  </sheetData>
  <mergeCells count="186">
    <mergeCell ref="O2:Q2"/>
    <mergeCell ref="R2:T2"/>
    <mergeCell ref="C5:E5"/>
    <mergeCell ref="F5:H5"/>
    <mergeCell ref="I5:K5"/>
    <mergeCell ref="L5:N5"/>
    <mergeCell ref="O5:Q5"/>
    <mergeCell ref="R5:T5"/>
    <mergeCell ref="BG2:BI2"/>
    <mergeCell ref="C2:E2"/>
    <mergeCell ref="F2:H2"/>
    <mergeCell ref="I2:K2"/>
    <mergeCell ref="L2:N2"/>
    <mergeCell ref="BG5:BI5"/>
    <mergeCell ref="BJ2:BL2"/>
    <mergeCell ref="AO2:AQ2"/>
    <mergeCell ref="AR2:AT2"/>
    <mergeCell ref="AU2:AW2"/>
    <mergeCell ref="AX2:AZ2"/>
    <mergeCell ref="BA2:BC2"/>
    <mergeCell ref="BD2:BF2"/>
    <mergeCell ref="U2:W2"/>
    <mergeCell ref="X2:Z2"/>
    <mergeCell ref="AA2:AC2"/>
    <mergeCell ref="AD2:AF2"/>
    <mergeCell ref="AI2:AK2"/>
    <mergeCell ref="AL2:AN2"/>
    <mergeCell ref="BJ5:BL5"/>
    <mergeCell ref="B6:B7"/>
    <mergeCell ref="AH6:AH7"/>
    <mergeCell ref="C7:E7"/>
    <mergeCell ref="F7:H7"/>
    <mergeCell ref="I7:K7"/>
    <mergeCell ref="L7:N7"/>
    <mergeCell ref="O7:Q7"/>
    <mergeCell ref="R7:T7"/>
    <mergeCell ref="AO5:AQ5"/>
    <mergeCell ref="AR5:AT5"/>
    <mergeCell ref="AU5:AW5"/>
    <mergeCell ref="AX5:AZ5"/>
    <mergeCell ref="BA5:BC5"/>
    <mergeCell ref="BD5:BF5"/>
    <mergeCell ref="U5:W5"/>
    <mergeCell ref="X5:Z5"/>
    <mergeCell ref="AA5:AC5"/>
    <mergeCell ref="AD5:AF5"/>
    <mergeCell ref="AI5:AK5"/>
    <mergeCell ref="AL5:AN5"/>
    <mergeCell ref="B4:B5"/>
    <mergeCell ref="AH4:AH5"/>
    <mergeCell ref="BG7:BI7"/>
    <mergeCell ref="BJ7:BL7"/>
    <mergeCell ref="C9:E9"/>
    <mergeCell ref="F9:H9"/>
    <mergeCell ref="I9:K9"/>
    <mergeCell ref="L9:N9"/>
    <mergeCell ref="O9:Q9"/>
    <mergeCell ref="R9:T9"/>
    <mergeCell ref="U9:W9"/>
    <mergeCell ref="X9:Z9"/>
    <mergeCell ref="AO7:AQ7"/>
    <mergeCell ref="AR7:AT7"/>
    <mergeCell ref="AU7:AW7"/>
    <mergeCell ref="AX7:AZ7"/>
    <mergeCell ref="BA7:BC7"/>
    <mergeCell ref="BD7:BF7"/>
    <mergeCell ref="U7:W7"/>
    <mergeCell ref="X7:Z7"/>
    <mergeCell ref="AA7:AC7"/>
    <mergeCell ref="AD7:AF7"/>
    <mergeCell ref="AI7:AK7"/>
    <mergeCell ref="AL7:AN7"/>
    <mergeCell ref="AU9:AW9"/>
    <mergeCell ref="AX9:AZ9"/>
    <mergeCell ref="BA9:BC9"/>
    <mergeCell ref="BD9:BF9"/>
    <mergeCell ref="BG9:BI9"/>
    <mergeCell ref="BJ9:BL9"/>
    <mergeCell ref="AA9:AC9"/>
    <mergeCell ref="AD9:AF9"/>
    <mergeCell ref="AI9:AK9"/>
    <mergeCell ref="AL9:AN9"/>
    <mergeCell ref="AO9:AQ9"/>
    <mergeCell ref="AR9:AT9"/>
    <mergeCell ref="C11:E11"/>
    <mergeCell ref="F11:H11"/>
    <mergeCell ref="I11:K11"/>
    <mergeCell ref="L11:N11"/>
    <mergeCell ref="O11:Q11"/>
    <mergeCell ref="R11:T11"/>
    <mergeCell ref="U11:W11"/>
    <mergeCell ref="X11:Z11"/>
    <mergeCell ref="AO10:AQ10"/>
    <mergeCell ref="U10:W10"/>
    <mergeCell ref="X10:Z10"/>
    <mergeCell ref="AA10:AC10"/>
    <mergeCell ref="AD10:AF10"/>
    <mergeCell ref="AI10:AK10"/>
    <mergeCell ref="AL10:AN10"/>
    <mergeCell ref="C10:E10"/>
    <mergeCell ref="F10:H10"/>
    <mergeCell ref="I10:K10"/>
    <mergeCell ref="L10:N10"/>
    <mergeCell ref="O10:Q10"/>
    <mergeCell ref="R10:T10"/>
    <mergeCell ref="BJ11:BL11"/>
    <mergeCell ref="AA11:AC11"/>
    <mergeCell ref="AD11:AF11"/>
    <mergeCell ref="AI11:AK11"/>
    <mergeCell ref="AL11:AN11"/>
    <mergeCell ref="AO11:AQ11"/>
    <mergeCell ref="AR11:AT11"/>
    <mergeCell ref="BG10:BI10"/>
    <mergeCell ref="BJ10:BL10"/>
    <mergeCell ref="AR10:AT10"/>
    <mergeCell ref="AU10:AW10"/>
    <mergeCell ref="AX10:AZ10"/>
    <mergeCell ref="BA10:BC10"/>
    <mergeCell ref="BD10:BF10"/>
    <mergeCell ref="I13:K13"/>
    <mergeCell ref="L13:N13"/>
    <mergeCell ref="O13:Q13"/>
    <mergeCell ref="R13:T13"/>
    <mergeCell ref="AU11:AW11"/>
    <mergeCell ref="AX11:AZ11"/>
    <mergeCell ref="BA11:BC11"/>
    <mergeCell ref="BD11:BF11"/>
    <mergeCell ref="BG11:BI11"/>
    <mergeCell ref="BG13:BI13"/>
    <mergeCell ref="BJ13:BL13"/>
    <mergeCell ref="B14:B16"/>
    <mergeCell ref="AH14:AH16"/>
    <mergeCell ref="C15:E15"/>
    <mergeCell ref="F15:H15"/>
    <mergeCell ref="I15:K15"/>
    <mergeCell ref="L15:N15"/>
    <mergeCell ref="O15:Q15"/>
    <mergeCell ref="R15:T15"/>
    <mergeCell ref="AO13:AQ13"/>
    <mergeCell ref="AR13:AT13"/>
    <mergeCell ref="AU13:AW13"/>
    <mergeCell ref="AX13:AZ13"/>
    <mergeCell ref="BA13:BC13"/>
    <mergeCell ref="BD13:BF13"/>
    <mergeCell ref="U13:W13"/>
    <mergeCell ref="X13:Z13"/>
    <mergeCell ref="AA13:AC13"/>
    <mergeCell ref="AD13:AF13"/>
    <mergeCell ref="AI13:AK13"/>
    <mergeCell ref="AL13:AN13"/>
    <mergeCell ref="C13:E13"/>
    <mergeCell ref="F13:H13"/>
    <mergeCell ref="BG15:BI15"/>
    <mergeCell ref="BJ15:BL15"/>
    <mergeCell ref="C16:E16"/>
    <mergeCell ref="F16:H16"/>
    <mergeCell ref="I16:K16"/>
    <mergeCell ref="L16:N16"/>
    <mergeCell ref="O16:Q16"/>
    <mergeCell ref="R16:T16"/>
    <mergeCell ref="U16:W16"/>
    <mergeCell ref="X16:Z16"/>
    <mergeCell ref="AO15:AQ15"/>
    <mergeCell ref="AR15:AT15"/>
    <mergeCell ref="AU15:AW15"/>
    <mergeCell ref="AX15:AZ15"/>
    <mergeCell ref="BA15:BC15"/>
    <mergeCell ref="BD15:BF15"/>
    <mergeCell ref="U15:W15"/>
    <mergeCell ref="X15:Z15"/>
    <mergeCell ref="AA15:AC15"/>
    <mergeCell ref="AD15:AF15"/>
    <mergeCell ref="AI15:AK15"/>
    <mergeCell ref="AL15:AN15"/>
    <mergeCell ref="AU16:AW16"/>
    <mergeCell ref="AX16:AZ16"/>
    <mergeCell ref="BA16:BC16"/>
    <mergeCell ref="BD16:BF16"/>
    <mergeCell ref="BG16:BI16"/>
    <mergeCell ref="BJ16:BL16"/>
    <mergeCell ref="AA16:AC16"/>
    <mergeCell ref="AD16:AF16"/>
    <mergeCell ref="AI16:AK16"/>
    <mergeCell ref="AL16:AN16"/>
    <mergeCell ref="AO16:AQ16"/>
    <mergeCell ref="AR16:AT16"/>
  </mergeCells>
  <conditionalFormatting sqref="C16:AF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AF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6:BL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5:BL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Tabelle20"/>
  <dimension ref="A1:S24"/>
  <sheetViews>
    <sheetView workbookViewId="0">
      <selection activeCell="N12" sqref="N12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19" width="12.85546875" style="39" customWidth="1"/>
  </cols>
  <sheetData>
    <row r="1" spans="1:19" ht="3.75" customHeight="1"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95.25" customHeight="1">
      <c r="B2" s="1"/>
      <c r="C2" s="52" t="s">
        <v>74</v>
      </c>
      <c r="D2" s="52" t="s">
        <v>75</v>
      </c>
      <c r="E2" s="52" t="s">
        <v>76</v>
      </c>
      <c r="F2" s="41" t="s">
        <v>55</v>
      </c>
      <c r="G2" s="41" t="s">
        <v>59</v>
      </c>
      <c r="H2" s="41" t="s">
        <v>60</v>
      </c>
      <c r="I2" s="41" t="s">
        <v>61</v>
      </c>
      <c r="J2" s="41" t="s">
        <v>62</v>
      </c>
      <c r="K2" s="41" t="s">
        <v>63</v>
      </c>
      <c r="L2" s="41" t="s">
        <v>64</v>
      </c>
      <c r="M2"/>
      <c r="N2"/>
      <c r="O2"/>
      <c r="P2"/>
      <c r="Q2"/>
      <c r="R2"/>
      <c r="S2"/>
    </row>
    <row r="3" spans="1:19" s="38" customFormat="1" ht="18.75" customHeight="1">
      <c r="A3"/>
      <c r="B3" s="42" t="s">
        <v>13</v>
      </c>
      <c r="C3" s="53">
        <v>27</v>
      </c>
      <c r="D3" s="53">
        <v>111</v>
      </c>
      <c r="E3" s="54">
        <f t="shared" ref="E3:E22" si="0">D3/C3</f>
        <v>4.1111111111111107</v>
      </c>
      <c r="F3" s="43" t="str">
        <f ca="1">IF(MAX(BW!$H3:$N3)=BW!H3,"X","")</f>
        <v>X</v>
      </c>
      <c r="G3" s="43" t="str">
        <f ca="1">IF(MAX(BW!$H3:$N3)=BW!I3,"X","")</f>
        <v>X</v>
      </c>
      <c r="H3" s="43" t="str">
        <f ca="1">IF(MAX(BW!$H3:$N3)=BW!J3,"X","")</f>
        <v>X</v>
      </c>
      <c r="I3" s="43" t="str">
        <f ca="1">IF(MAX(BW!$H3:$N3)=BW!K3,"X","")</f>
        <v>X</v>
      </c>
      <c r="J3" s="43" t="str">
        <f ca="1">IF(MAX(BW!$H3:$N3)=BW!L3,"X","")</f>
        <v>X</v>
      </c>
      <c r="K3" s="43" t="str">
        <f ca="1">IF(MAX(BW!$H3:$N3)=BW!M3,"X","")</f>
        <v>X</v>
      </c>
      <c r="L3" s="43" t="str">
        <f ca="1">IF(MAX(BW!$H3:$N3)=BW!N3,"X","")</f>
        <v>X</v>
      </c>
    </row>
    <row r="4" spans="1:19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si="0"/>
        <v>2.2941176470588234</v>
      </c>
      <c r="F4" s="43" t="str">
        <f ca="1">IF(MAX(BW!$H4:$N4)=BW!H4,"X","")</f>
        <v>X</v>
      </c>
      <c r="G4" s="43" t="str">
        <f ca="1">IF(MAX(BW!$H4:$N4)=BW!I4,"X","")</f>
        <v>X</v>
      </c>
      <c r="H4" s="43" t="str">
        <f ca="1">IF(MAX(BW!$H4:$N4)=BW!J4,"X","")</f>
        <v>X</v>
      </c>
      <c r="I4" s="43" t="str">
        <f ca="1">IF(MAX(BW!$H4:$N4)=BW!K4,"X","")</f>
        <v>X</v>
      </c>
      <c r="J4" s="43" t="str">
        <f ca="1">IF(MAX(BW!$H4:$N4)=BW!L4,"X","")</f>
        <v/>
      </c>
      <c r="K4" s="43" t="str">
        <f ca="1">IF(MAX(BW!$H4:$N4)=BW!M4,"X","")</f>
        <v>X</v>
      </c>
      <c r="L4" s="43" t="str">
        <f ca="1">IF(MAX(BW!$H4:$N4)=BW!N4,"X","")</f>
        <v>X</v>
      </c>
    </row>
    <row r="5" spans="1:19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2.1836734693877551</v>
      </c>
      <c r="F5" s="43" t="str">
        <f ca="1">IF(MAX(BW!$H5:$N5)=BW!H5,"X","")</f>
        <v/>
      </c>
      <c r="G5" s="43" t="str">
        <f ca="1">IF(MAX(BW!$H5:$N5)=BW!I5,"X","")</f>
        <v/>
      </c>
      <c r="H5" s="43" t="str">
        <f ca="1">IF(MAX(BW!$H5:$N5)=BW!J5,"X","")</f>
        <v/>
      </c>
      <c r="I5" s="43" t="str">
        <f ca="1">IF(MAX(BW!$H5:$N5)=BW!K5,"X","")</f>
        <v/>
      </c>
      <c r="J5" s="43" t="str">
        <f ca="1">IF(MAX(BW!$H5:$N5)=BW!L5,"X","")</f>
        <v>X</v>
      </c>
      <c r="K5" s="43" t="str">
        <f ca="1">IF(MAX(BW!$H5:$N5)=BW!M5,"X","")</f>
        <v>X</v>
      </c>
      <c r="L5" s="43" t="str">
        <f ca="1">IF(MAX(BW!$H5:$N5)=BW!N5,"X","")</f>
        <v/>
      </c>
    </row>
    <row r="6" spans="1:19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2.564516129032258</v>
      </c>
      <c r="F6" s="43" t="str">
        <f ca="1">IF(MAX(BW!$H6:$N6)=BW!H6,"X","")</f>
        <v/>
      </c>
      <c r="G6" s="43" t="str">
        <f ca="1">IF(MAX(BW!$H6:$N6)=BW!I6,"X","")</f>
        <v/>
      </c>
      <c r="H6" s="43" t="str">
        <f ca="1">IF(MAX(BW!$H6:$N6)=BW!J6,"X","")</f>
        <v/>
      </c>
      <c r="I6" s="43" t="str">
        <f ca="1">IF(MAX(BW!$H6:$N6)=BW!K6,"X","")</f>
        <v>X</v>
      </c>
      <c r="J6" s="43" t="str">
        <f ca="1">IF(MAX(BW!$H6:$N6)=BW!L6,"X","")</f>
        <v/>
      </c>
      <c r="K6" s="43" t="str">
        <f ca="1">IF(MAX(BW!$H6:$N6)=BW!M6,"X","")</f>
        <v/>
      </c>
      <c r="L6" s="43" t="str">
        <f ca="1">IF(MAX(BW!$H6:$N6)=BW!N6,"X","")</f>
        <v>X</v>
      </c>
    </row>
    <row r="7" spans="1:19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1.441860465116279</v>
      </c>
      <c r="F7" s="43" t="str">
        <f ca="1">IF(MAX(BW!$H7:$N7)=BW!H7,"X","")</f>
        <v>X</v>
      </c>
      <c r="G7" s="43" t="str">
        <f ca="1">IF(MAX(BW!$H7:$N7)=BW!I7,"X","")</f>
        <v>X</v>
      </c>
      <c r="H7" s="43" t="str">
        <f ca="1">IF(MAX(BW!$H7:$N7)=BW!J7,"X","")</f>
        <v>X</v>
      </c>
      <c r="I7" s="43" t="str">
        <f ca="1">IF(MAX(BW!$H7:$N7)=BW!K7,"X","")</f>
        <v>X</v>
      </c>
      <c r="J7" s="43" t="str">
        <f ca="1">IF(MAX(BW!$H7:$N7)=BW!L7,"X","")</f>
        <v>X</v>
      </c>
      <c r="K7" s="43" t="str">
        <f ca="1">IF(MAX(BW!$H7:$N7)=BW!M7,"X","")</f>
        <v>X</v>
      </c>
      <c r="L7" s="43" t="str">
        <f ca="1">IF(MAX(BW!$H7:$N7)=BW!N7,"X","")</f>
        <v>X</v>
      </c>
    </row>
    <row r="8" spans="1:19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3.7946428571428572</v>
      </c>
      <c r="F8" s="43" t="str">
        <f ca="1">IF(MAX(BW!$H8:$N8)=BW!H8,"X","")</f>
        <v/>
      </c>
      <c r="G8" s="43" t="str">
        <f ca="1">IF(MAX(BW!$H8:$N8)=BW!I8,"X","")</f>
        <v/>
      </c>
      <c r="H8" s="43" t="str">
        <f ca="1">IF(MAX(BW!$H8:$N8)=BW!J8,"X","")</f>
        <v/>
      </c>
      <c r="I8" s="43" t="str">
        <f ca="1">IF(MAX(BW!$H8:$N8)=BW!K8,"X","")</f>
        <v/>
      </c>
      <c r="J8" s="79" t="str">
        <f ca="1">IF(MAX(BW!$H8:$N8)=BW!L8,"X","")</f>
        <v>X</v>
      </c>
      <c r="K8" s="43" t="str">
        <f ca="1">IF(MAX(BW!$H8:$N8)=BW!M8,"X","")</f>
        <v/>
      </c>
      <c r="L8" s="43" t="str">
        <f ca="1">IF(MAX(BW!$H8:$N8)=BW!N8,"X","")</f>
        <v/>
      </c>
    </row>
    <row r="9" spans="1:19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13.848484848484848</v>
      </c>
      <c r="F9" s="43" t="str">
        <f ca="1">IF(MAX(BW!$H9:$N9)=BW!H9,"X","")</f>
        <v/>
      </c>
      <c r="G9" s="43" t="str">
        <f ca="1">IF(MAX(BW!$H9:$N9)=BW!I9,"X","")</f>
        <v/>
      </c>
      <c r="H9" s="43" t="str">
        <f ca="1">IF(MAX(BW!$H9:$N9)=BW!J9,"X","")</f>
        <v/>
      </c>
      <c r="I9" s="43" t="str">
        <f ca="1">IF(MAX(BW!$H9:$N9)=BW!K9,"X","")</f>
        <v/>
      </c>
      <c r="J9" s="43" t="str">
        <f ca="1">IF(MAX(BW!$H9:$N9)=BW!L9,"X","")</f>
        <v/>
      </c>
      <c r="K9" s="43" t="str">
        <f ca="1">IF(MAX(BW!$H9:$N9)=BW!M9,"X","")</f>
        <v/>
      </c>
      <c r="L9" s="79" t="str">
        <f ca="1">IF(MAX(BW!$H9:$N9)=BW!N9,"X","")</f>
        <v>X</v>
      </c>
    </row>
    <row r="10" spans="1:19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6.403614457831325</v>
      </c>
      <c r="F10" s="43" t="str">
        <f ca="1">IF(MAX(BW!$H10:$N10)=BW!H10,"X","")</f>
        <v/>
      </c>
      <c r="G10" s="43" t="str">
        <f ca="1">IF(MAX(BW!$H10:$N10)=BW!I10,"X","")</f>
        <v/>
      </c>
      <c r="H10" s="43" t="str">
        <f ca="1">IF(MAX(BW!$H10:$N10)=BW!J10,"X","")</f>
        <v/>
      </c>
      <c r="I10" s="43" t="str">
        <f ca="1">IF(MAX(BW!$H10:$N10)=BW!K10,"X","")</f>
        <v/>
      </c>
      <c r="J10" s="43" t="str">
        <f ca="1">IF(MAX(BW!$H10:$N10)=BW!L10,"X","")</f>
        <v/>
      </c>
      <c r="K10" s="43" t="str">
        <f ca="1">IF(MAX(BW!$H10:$N10)=BW!M10,"X","")</f>
        <v/>
      </c>
      <c r="L10" s="79" t="str">
        <f ca="1">IF(MAX(BW!$H10:$N10)=BW!N10,"X","")</f>
        <v>X</v>
      </c>
    </row>
    <row r="11" spans="1:19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2.4116094986807388</v>
      </c>
      <c r="F11" s="43" t="str">
        <f ca="1">IF(MAX(BW!$H11:$N11)=BW!H11,"X","")</f>
        <v/>
      </c>
      <c r="G11" s="43" t="str">
        <f ca="1">IF(MAX(BW!$H11:$N11)=BW!I11,"X","")</f>
        <v/>
      </c>
      <c r="H11" s="43" t="str">
        <f ca="1">IF(MAX(BW!$H11:$N11)=BW!J11,"X","")</f>
        <v/>
      </c>
      <c r="I11" s="43" t="str">
        <f ca="1">IF(MAX(BW!$H11:$N11)=BW!K11,"X","")</f>
        <v/>
      </c>
      <c r="J11" s="43" t="str">
        <f ca="1">IF(MAX(BW!$H11:$N11)=BW!L11,"X","")</f>
        <v>X</v>
      </c>
      <c r="K11" s="43" t="str">
        <f ca="1">IF(MAX(BW!$H11:$N11)=BW!M11,"X","")</f>
        <v/>
      </c>
      <c r="L11" s="43" t="str">
        <f ca="1">IF(MAX(BW!$H11:$N11)=BW!N11,"X","")</f>
        <v>X</v>
      </c>
    </row>
    <row r="12" spans="1:19" s="38" customFormat="1" ht="18.75" customHeight="1">
      <c r="A12"/>
      <c r="B12" s="42" t="s">
        <v>22</v>
      </c>
      <c r="C12" s="53">
        <v>453</v>
      </c>
      <c r="D12" s="53">
        <v>2025</v>
      </c>
      <c r="E12" s="54">
        <f t="shared" si="0"/>
        <v>4.4701986754966887</v>
      </c>
      <c r="F12" s="43" t="str">
        <f ca="1">IF(MAX(BW!$H12:$N12)=BW!H12,"X","")</f>
        <v/>
      </c>
      <c r="G12" s="43" t="str">
        <f ca="1">IF(MAX(BW!$H12:$N12)=BW!I12,"X","")</f>
        <v/>
      </c>
      <c r="H12" s="43" t="str">
        <f ca="1">IF(MAX(BW!$H12:$N12)=BW!J12,"X","")</f>
        <v/>
      </c>
      <c r="I12" s="43" t="str">
        <f ca="1">IF(MAX(BW!$H12:$N12)=BW!K12,"X","")</f>
        <v/>
      </c>
      <c r="J12" s="43" t="str">
        <f ca="1">IF(MAX(BW!$H12:$N12)=BW!L12,"X","")</f>
        <v/>
      </c>
      <c r="K12" s="43" t="str">
        <f ca="1">IF(MAX(BW!$H12:$N12)=BW!M12,"X","")</f>
        <v/>
      </c>
      <c r="L12" s="79" t="str">
        <f ca="1">IF(MAX(BW!$H12:$N12)=BW!N12,"X","")</f>
        <v>X</v>
      </c>
    </row>
    <row r="13" spans="1:19" s="38" customFormat="1" ht="18.75" customHeight="1">
      <c r="A13"/>
      <c r="B13" s="42" t="s">
        <v>23</v>
      </c>
      <c r="C13" s="53">
        <v>516</v>
      </c>
      <c r="D13" s="53">
        <v>1188</v>
      </c>
      <c r="E13" s="54">
        <f t="shared" si="0"/>
        <v>2.3023255813953489</v>
      </c>
      <c r="F13" s="43" t="str">
        <f ca="1">IF(MAX(BW!$H16:$N16)=BW!H16,"X","")</f>
        <v/>
      </c>
      <c r="G13" s="43" t="str">
        <f ca="1">IF(MAX(BW!$H16:$N16)=BW!I16,"X","")</f>
        <v/>
      </c>
      <c r="H13" s="43" t="str">
        <f ca="1">IF(MAX(BW!$H16:$N16)=BW!J16,"X","")</f>
        <v/>
      </c>
      <c r="I13" s="43" t="str">
        <f ca="1">IF(MAX(BW!$H16:$N16)=BW!K16,"X","")</f>
        <v/>
      </c>
      <c r="J13" s="43" t="str">
        <f ca="1">IF(MAX(BW!$H16:$N16)=BW!L16,"X","")</f>
        <v/>
      </c>
      <c r="K13" s="43" t="str">
        <f ca="1">IF(MAX(BW!$H16:$N16)=BW!M16,"X","")</f>
        <v/>
      </c>
      <c r="L13" s="79" t="str">
        <f ca="1">IF(MAX(BW!$H16:$N16)=BW!N16,"X","")</f>
        <v>X</v>
      </c>
    </row>
    <row r="14" spans="1:19" s="38" customFormat="1" ht="18.75" customHeight="1">
      <c r="A14"/>
      <c r="B14" s="42" t="s">
        <v>24</v>
      </c>
      <c r="C14" s="53">
        <v>889</v>
      </c>
      <c r="D14" s="53">
        <v>2914</v>
      </c>
      <c r="E14" s="54">
        <f t="shared" si="0"/>
        <v>3.2778402699662541</v>
      </c>
      <c r="F14" s="43" t="str">
        <f ca="1">IF(MAX(BW!$H17:$N17)=BW!H17,"X","")</f>
        <v/>
      </c>
      <c r="G14" s="43" t="str">
        <f ca="1">IF(MAX(BW!$H17:$N17)=BW!I17,"X","")</f>
        <v/>
      </c>
      <c r="H14" s="43" t="str">
        <f ca="1">IF(MAX(BW!$H17:$N17)=BW!J17,"X","")</f>
        <v/>
      </c>
      <c r="I14" s="79" t="str">
        <f ca="1">IF(MAX(BW!$H17:$N17)=BW!K17,"X","")</f>
        <v>X</v>
      </c>
      <c r="J14" s="43" t="str">
        <f ca="1">IF(MAX(BW!$H17:$N17)=BW!L17,"X","")</f>
        <v/>
      </c>
      <c r="K14" s="43" t="str">
        <f ca="1">IF(MAX(BW!$H17:$N17)=BW!M17,"X","")</f>
        <v/>
      </c>
      <c r="L14" s="43" t="str">
        <f ca="1">IF(MAX(BW!$H17:$N17)=BW!N17,"X","")</f>
        <v/>
      </c>
    </row>
    <row r="15" spans="1:19" s="38" customFormat="1" ht="18.75" customHeight="1">
      <c r="A15"/>
      <c r="B15" s="42" t="s">
        <v>25</v>
      </c>
      <c r="C15" s="53">
        <v>1133</v>
      </c>
      <c r="D15" s="53">
        <v>5451</v>
      </c>
      <c r="E15" s="54">
        <f t="shared" si="0"/>
        <v>4.8111209179170347</v>
      </c>
      <c r="F15" s="43" t="str">
        <f ca="1">IF(MAX(BW!$H18:$N18)=BW!H18,"X","")</f>
        <v/>
      </c>
      <c r="G15" s="43" t="str">
        <f ca="1">IF(MAX(BW!$H18:$N18)=BW!I18,"X","")</f>
        <v/>
      </c>
      <c r="H15" s="43" t="str">
        <f ca="1">IF(MAX(BW!$H18:$N18)=BW!J18,"X","")</f>
        <v/>
      </c>
      <c r="I15" s="79" t="str">
        <f ca="1">IF(MAX(BW!$H18:$N18)=BW!K18,"X","")</f>
        <v>X</v>
      </c>
      <c r="J15" s="43" t="str">
        <f ca="1">IF(MAX(BW!$H18:$N18)=BW!L18,"X","")</f>
        <v/>
      </c>
      <c r="K15" s="43" t="str">
        <f ca="1">IF(MAX(BW!$H18:$N18)=BW!M18,"X","")</f>
        <v/>
      </c>
      <c r="L15" s="43" t="str">
        <f ca="1">IF(MAX(BW!$H18:$N18)=BW!N18,"X","")</f>
        <v/>
      </c>
    </row>
    <row r="16" spans="1:19" s="38" customFormat="1" ht="18.75" customHeight="1">
      <c r="A16"/>
      <c r="B16" s="42" t="s">
        <v>26</v>
      </c>
      <c r="C16" s="53">
        <v>1174</v>
      </c>
      <c r="D16" s="53">
        <v>1417</v>
      </c>
      <c r="E16" s="54">
        <f t="shared" si="0"/>
        <v>1.206984667802385</v>
      </c>
      <c r="F16" s="43" t="str">
        <f ca="1">IF(MAX(BW!$H19:$N19)=BW!H19,"X","")</f>
        <v/>
      </c>
      <c r="G16" s="43" t="str">
        <f ca="1">IF(MAX(BW!$H19:$N19)=BW!I19,"X","")</f>
        <v/>
      </c>
      <c r="H16" s="43" t="str">
        <f ca="1">IF(MAX(BW!$H19:$N19)=BW!J19,"X","")</f>
        <v/>
      </c>
      <c r="I16" s="43" t="str">
        <f ca="1">IF(MAX(BW!$H19:$N19)=BW!K19,"X","")</f>
        <v/>
      </c>
      <c r="J16" s="43" t="str">
        <f ca="1">IF(MAX(BW!$H19:$N19)=BW!L19,"X","")</f>
        <v/>
      </c>
      <c r="K16" s="79" t="str">
        <f ca="1">IF(MAX(BW!$H19:$N19)=BW!M19,"X","")</f>
        <v>X</v>
      </c>
      <c r="L16" s="43" t="str">
        <f ca="1">IF(MAX(BW!$H19:$N19)=BW!N19,"X","")</f>
        <v/>
      </c>
    </row>
    <row r="17" spans="1:12" s="38" customFormat="1" ht="18.75" customHeight="1">
      <c r="A17"/>
      <c r="B17" s="42" t="s">
        <v>27</v>
      </c>
      <c r="C17" s="53">
        <v>1458</v>
      </c>
      <c r="D17" s="53">
        <v>1947</v>
      </c>
      <c r="E17" s="54">
        <f t="shared" si="0"/>
        <v>1.3353909465020577</v>
      </c>
      <c r="F17" s="43" t="str">
        <f ca="1">IF(MAX(BW!$H20:$N20)=BW!H20,"X","")</f>
        <v/>
      </c>
      <c r="G17" s="43" t="str">
        <f ca="1">IF(MAX(BW!$H20:$N20)=BW!I20,"X","")</f>
        <v/>
      </c>
      <c r="H17" s="43" t="str">
        <f ca="1">IF(MAX(BW!$H20:$N20)=BW!J20,"X","")</f>
        <v/>
      </c>
      <c r="I17" s="79" t="str">
        <f ca="1">IF(MAX(BW!$H20:$N20)=BW!K20,"X","")</f>
        <v>X</v>
      </c>
      <c r="J17" s="43" t="str">
        <f ca="1">IF(MAX(BW!$H20:$N20)=BW!L20,"X","")</f>
        <v/>
      </c>
      <c r="K17" s="43" t="str">
        <f ca="1">IF(MAX(BW!$H20:$N20)=BW!M20,"X","")</f>
        <v/>
      </c>
      <c r="L17" s="43" t="str">
        <f ca="1">IF(MAX(BW!$H20:$N20)=BW!N20,"X","")</f>
        <v/>
      </c>
    </row>
    <row r="18" spans="1:12" s="38" customFormat="1" ht="18.75" customHeight="1">
      <c r="A18"/>
      <c r="B18" s="42" t="s">
        <v>28</v>
      </c>
      <c r="C18" s="53">
        <v>1882</v>
      </c>
      <c r="D18" s="53">
        <v>1740</v>
      </c>
      <c r="E18" s="54">
        <f t="shared" si="0"/>
        <v>0.924548352816153</v>
      </c>
      <c r="F18" s="43" t="str">
        <f ca="1">IF(MAX(BW!$H21:$N21)=BW!H21,"X","")</f>
        <v/>
      </c>
      <c r="G18" s="43" t="str">
        <f ca="1">IF(MAX(BW!$H21:$N21)=BW!I21,"X","")</f>
        <v/>
      </c>
      <c r="H18" s="43" t="str">
        <f ca="1">IF(MAX(BW!$H21:$N21)=BW!J21,"X","")</f>
        <v/>
      </c>
      <c r="I18" s="43" t="str">
        <f ca="1">IF(MAX(BW!$H21:$N21)=BW!K21,"X","")</f>
        <v/>
      </c>
      <c r="J18" s="43" t="str">
        <f ca="1">IF(MAX(BW!$H21:$N21)=BW!L21,"X","")</f>
        <v/>
      </c>
      <c r="K18" s="79" t="str">
        <f ca="1">IF(MAX(BW!$H21:$N21)=BW!M21,"X","")</f>
        <v>X</v>
      </c>
      <c r="L18" s="43" t="str">
        <f ca="1">IF(MAX(BW!$H21:$N21)=BW!N21,"X","")</f>
        <v/>
      </c>
    </row>
    <row r="19" spans="1:12" s="38" customFormat="1" ht="18.75" customHeight="1">
      <c r="A19"/>
      <c r="B19" s="42" t="s">
        <v>29</v>
      </c>
      <c r="C19" s="53">
        <v>2426</v>
      </c>
      <c r="D19" s="53">
        <v>16630</v>
      </c>
      <c r="E19" s="54">
        <f t="shared" si="0"/>
        <v>6.8549051937345427</v>
      </c>
      <c r="F19" s="43" t="str">
        <f ca="1">IF(MAX(BW!$H22:$N22)=BW!H22,"X","")</f>
        <v/>
      </c>
      <c r="G19" s="43" t="str">
        <f ca="1">IF(MAX(BW!$H22:$N22)=BW!I22,"X","")</f>
        <v/>
      </c>
      <c r="H19" s="43" t="str">
        <f ca="1">IF(MAX(BW!$H22:$N22)=BW!J22,"X","")</f>
        <v/>
      </c>
      <c r="I19" s="43" t="str">
        <f ca="1">IF(MAX(BW!$H22:$N22)=BW!K22,"X","")</f>
        <v/>
      </c>
      <c r="J19" s="43" t="str">
        <f ca="1">IF(MAX(BW!$H22:$N22)=BW!L22,"X","")</f>
        <v/>
      </c>
      <c r="K19" s="43" t="str">
        <f ca="1">IF(MAX(BW!$H22:$N22)=BW!M22,"X","")</f>
        <v/>
      </c>
      <c r="L19" s="79" t="str">
        <f ca="1">IF(MAX(BW!$H22:$N22)=BW!N22,"X","")</f>
        <v>X</v>
      </c>
    </row>
    <row r="20" spans="1:12" s="38" customFormat="1" ht="18.75" customHeight="1">
      <c r="A20"/>
      <c r="B20" s="42" t="s">
        <v>30</v>
      </c>
      <c r="C20" s="53">
        <v>2939</v>
      </c>
      <c r="D20" s="53">
        <v>15677</v>
      </c>
      <c r="E20" s="54">
        <f t="shared" si="0"/>
        <v>5.3341272541680844</v>
      </c>
      <c r="F20" s="43" t="str">
        <f ca="1">IF(MAX(BW!$H23:$N23)=BW!H23,"X","")</f>
        <v/>
      </c>
      <c r="G20" s="43" t="str">
        <f ca="1">IF(MAX(BW!$H23:$N23)=BW!I23,"X","")</f>
        <v/>
      </c>
      <c r="H20" s="43" t="str">
        <f ca="1">IF(MAX(BW!$H23:$N23)=BW!J23,"X","")</f>
        <v/>
      </c>
      <c r="I20" s="43" t="str">
        <f ca="1">IF(MAX(BW!$H23:$N23)=BW!K23,"X","")</f>
        <v/>
      </c>
      <c r="J20" s="43" t="str">
        <f ca="1">IF(MAX(BW!$H23:$N23)=BW!L23,"X","")</f>
        <v/>
      </c>
      <c r="K20" s="43" t="str">
        <f ca="1">IF(MAX(BW!$H23:$N23)=BW!M23,"X","")</f>
        <v/>
      </c>
      <c r="L20" s="79" t="str">
        <f ca="1">IF(MAX(BW!$H23:$N23)=BW!N23,"X","")</f>
        <v>X</v>
      </c>
    </row>
    <row r="21" spans="1:12" s="38" customFormat="1" ht="18.75" customHeight="1">
      <c r="A21"/>
      <c r="B21" s="42" t="s">
        <v>31</v>
      </c>
      <c r="C21" s="53">
        <v>4158</v>
      </c>
      <c r="D21" s="53">
        <v>13422</v>
      </c>
      <c r="E21" s="54">
        <f t="shared" si="0"/>
        <v>3.2279942279942282</v>
      </c>
      <c r="F21" s="43" t="str">
        <f ca="1">IF(MAX(BW!$H24:$N24)=BW!H24,"X","")</f>
        <v/>
      </c>
      <c r="G21" s="43" t="str">
        <f ca="1">IF(MAX(BW!$H24:$N24)=BW!I24,"X","")</f>
        <v/>
      </c>
      <c r="H21" s="43" t="str">
        <f ca="1">IF(MAX(BW!$H24:$N24)=BW!J24,"X","")</f>
        <v/>
      </c>
      <c r="I21" s="79" t="str">
        <f ca="1">IF(MAX(BW!$H24:$N24)=BW!K24,"X","")</f>
        <v>X</v>
      </c>
      <c r="J21" s="43" t="str">
        <f ca="1">IF(MAX(BW!$H24:$N24)=BW!L24,"X","")</f>
        <v/>
      </c>
      <c r="K21" s="43" t="str">
        <f ca="1">IF(MAX(BW!$H24:$N24)=BW!M24,"X","")</f>
        <v/>
      </c>
      <c r="L21" s="43" t="str">
        <f ca="1">IF(MAX(BW!$H24:$N24)=BW!N24,"X","")</f>
        <v/>
      </c>
    </row>
    <row r="22" spans="1:12" s="38" customFormat="1" ht="18.75" customHeight="1">
      <c r="A22"/>
      <c r="B22" s="42" t="s">
        <v>32</v>
      </c>
      <c r="C22" s="53">
        <v>4941</v>
      </c>
      <c r="D22" s="53">
        <v>6594</v>
      </c>
      <c r="E22" s="54">
        <f t="shared" si="0"/>
        <v>1.3345476624165149</v>
      </c>
      <c r="F22" s="43" t="str">
        <f ca="1">IF(MAX(BW!$H25:$N25)=BW!H25,"X","")</f>
        <v/>
      </c>
      <c r="G22" s="43" t="str">
        <f ca="1">IF(MAX(BW!$H25:$N25)=BW!I25,"X","")</f>
        <v/>
      </c>
      <c r="H22" s="43" t="str">
        <f ca="1">IF(MAX(BW!$H25:$N25)=BW!J25,"X","")</f>
        <v/>
      </c>
      <c r="I22" s="43" t="str">
        <f ca="1">IF(MAX(BW!$H25:$N25)=BW!K25,"X","")</f>
        <v/>
      </c>
      <c r="J22" s="43" t="str">
        <f ca="1">IF(MAX(BW!$H25:$N25)=BW!L25,"X","")</f>
        <v/>
      </c>
      <c r="K22" s="79" t="str">
        <f ca="1">IF(MAX(BW!$H25:$N25)=BW!M25,"X","")</f>
        <v>X</v>
      </c>
      <c r="L22" s="43" t="str">
        <f ca="1">IF(MAX(BW!$H25:$N25)=BW!N25,"X","")</f>
        <v/>
      </c>
    </row>
    <row r="23" spans="1:12" s="38" customFormat="1" ht="0.75" customHeight="1">
      <c r="A23"/>
      <c r="B23" s="55"/>
      <c r="C23" s="56"/>
      <c r="D23" s="56"/>
      <c r="E23" s="57"/>
      <c r="F23" s="43"/>
      <c r="G23" s="43"/>
      <c r="H23" s="43"/>
      <c r="I23" s="43"/>
      <c r="J23" s="43"/>
      <c r="K23" s="51"/>
      <c r="L23" s="43"/>
    </row>
    <row r="24" spans="1:12" s="38" customFormat="1" ht="18.75" customHeight="1">
      <c r="A24"/>
      <c r="B24" s="178" t="s">
        <v>58</v>
      </c>
      <c r="C24" s="179"/>
      <c r="D24" s="179"/>
      <c r="E24" s="180"/>
      <c r="F24" s="45">
        <f ca="1">COUNTIF(F3:F22,"X")</f>
        <v>3</v>
      </c>
      <c r="G24" s="45">
        <f t="shared" ref="G24:L24" ca="1" si="1">COUNTIF(G3:G22,"X")</f>
        <v>3</v>
      </c>
      <c r="H24" s="45">
        <f t="shared" ca="1" si="1"/>
        <v>3</v>
      </c>
      <c r="I24" s="45">
        <f t="shared" ca="1" si="1"/>
        <v>8</v>
      </c>
      <c r="J24" s="45">
        <f t="shared" ca="1" si="1"/>
        <v>5</v>
      </c>
      <c r="K24" s="45">
        <f t="shared" ca="1" si="1"/>
        <v>7</v>
      </c>
      <c r="L24" s="45">
        <f t="shared" ca="1" si="1"/>
        <v>11</v>
      </c>
    </row>
  </sheetData>
  <autoFilter ref="B2:L2">
    <sortState ref="B3:L22">
      <sortCondition ref="C2"/>
    </sortState>
  </autoFilter>
  <mergeCells count="1">
    <mergeCell ref="B24:E24"/>
  </mergeCells>
  <conditionalFormatting sqref="F24:L2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4"/>
  <dimension ref="B1:AF51"/>
  <sheetViews>
    <sheetView workbookViewId="0">
      <selection activeCell="AB31" sqref="AB31"/>
    </sheetView>
  </sheetViews>
  <sheetFormatPr baseColWidth="10" defaultColWidth="10.7109375" defaultRowHeight="15"/>
  <cols>
    <col min="1" max="1" width="1.42578125" customWidth="1"/>
    <col min="3" max="102" width="7.140625" customWidth="1"/>
  </cols>
  <sheetData>
    <row r="1" spans="2:32" ht="7.5" customHeight="1"/>
    <row r="2" spans="2:32">
      <c r="B2" s="1"/>
      <c r="C2" s="118" t="s">
        <v>13</v>
      </c>
      <c r="D2" s="119"/>
      <c r="E2" s="120"/>
      <c r="F2" s="118" t="s">
        <v>14</v>
      </c>
      <c r="G2" s="119"/>
      <c r="H2" s="120"/>
      <c r="I2" s="118" t="s">
        <v>15</v>
      </c>
      <c r="J2" s="119"/>
      <c r="K2" s="120"/>
      <c r="L2" s="118" t="s">
        <v>16</v>
      </c>
      <c r="M2" s="119"/>
      <c r="N2" s="120"/>
      <c r="O2" s="118" t="s">
        <v>17</v>
      </c>
      <c r="P2" s="119"/>
      <c r="Q2" s="120"/>
      <c r="R2" s="118" t="s">
        <v>18</v>
      </c>
      <c r="S2" s="119"/>
      <c r="T2" s="120"/>
      <c r="U2" s="118" t="s">
        <v>19</v>
      </c>
      <c r="V2" s="119"/>
      <c r="W2" s="120"/>
      <c r="X2" s="118" t="s">
        <v>20</v>
      </c>
      <c r="Y2" s="119"/>
      <c r="Z2" s="120"/>
      <c r="AA2" s="118" t="s">
        <v>21</v>
      </c>
      <c r="AB2" s="119"/>
      <c r="AC2" s="120"/>
      <c r="AD2" s="118" t="s">
        <v>22</v>
      </c>
      <c r="AE2" s="119"/>
      <c r="AF2" s="120"/>
    </row>
    <row r="3" spans="2:32" ht="30" customHeight="1">
      <c r="B3" s="1"/>
      <c r="C3" s="11" t="s">
        <v>39</v>
      </c>
      <c r="D3" s="12" t="s">
        <v>41</v>
      </c>
      <c r="E3" s="13" t="s">
        <v>40</v>
      </c>
      <c r="F3" s="11" t="s">
        <v>39</v>
      </c>
      <c r="G3" s="12" t="s">
        <v>41</v>
      </c>
      <c r="H3" s="13" t="s">
        <v>40</v>
      </c>
      <c r="I3" s="11" t="s">
        <v>39</v>
      </c>
      <c r="J3" s="12" t="s">
        <v>41</v>
      </c>
      <c r="K3" s="13" t="s">
        <v>40</v>
      </c>
      <c r="L3" s="11" t="s">
        <v>39</v>
      </c>
      <c r="M3" s="12" t="s">
        <v>41</v>
      </c>
      <c r="N3" s="13" t="s">
        <v>40</v>
      </c>
      <c r="O3" s="11" t="s">
        <v>39</v>
      </c>
      <c r="P3" s="12" t="s">
        <v>41</v>
      </c>
      <c r="Q3" s="13" t="s">
        <v>40</v>
      </c>
      <c r="R3" s="11" t="s">
        <v>39</v>
      </c>
      <c r="S3" s="12" t="s">
        <v>41</v>
      </c>
      <c r="T3" s="13" t="s">
        <v>40</v>
      </c>
      <c r="U3" s="11" t="s">
        <v>39</v>
      </c>
      <c r="V3" s="12" t="s">
        <v>41</v>
      </c>
      <c r="W3" s="13" t="s">
        <v>40</v>
      </c>
      <c r="X3" s="11" t="s">
        <v>39</v>
      </c>
      <c r="Y3" s="12" t="s">
        <v>41</v>
      </c>
      <c r="Z3" s="13" t="s">
        <v>40</v>
      </c>
      <c r="AA3" s="11" t="s">
        <v>39</v>
      </c>
      <c r="AB3" s="12" t="s">
        <v>41</v>
      </c>
      <c r="AC3" s="13" t="s">
        <v>40</v>
      </c>
      <c r="AD3" s="11" t="s">
        <v>39</v>
      </c>
      <c r="AE3" s="12" t="s">
        <v>41</v>
      </c>
      <c r="AF3" s="13" t="s">
        <v>40</v>
      </c>
    </row>
    <row r="4" spans="2:32">
      <c r="B4" s="1" t="s">
        <v>0</v>
      </c>
      <c r="C4" s="115">
        <f>'1CtP'!C3</f>
        <v>17</v>
      </c>
      <c r="D4" s="116"/>
      <c r="E4" s="117"/>
      <c r="F4" s="115">
        <f>'1CtP'!D3</f>
        <v>50</v>
      </c>
      <c r="G4" s="116"/>
      <c r="H4" s="117"/>
      <c r="I4" s="115">
        <f>'1CtP'!E3</f>
        <v>61</v>
      </c>
      <c r="J4" s="116"/>
      <c r="K4" s="117"/>
      <c r="L4" s="115">
        <f>'1CtP'!F3</f>
        <v>97</v>
      </c>
      <c r="M4" s="116"/>
      <c r="N4" s="117"/>
      <c r="O4" s="115">
        <f>'1CtP'!G3</f>
        <v>65</v>
      </c>
      <c r="P4" s="116"/>
      <c r="Q4" s="117"/>
      <c r="R4" s="115">
        <f>'1CtP'!H3</f>
        <v>346</v>
      </c>
      <c r="S4" s="116"/>
      <c r="T4" s="117"/>
      <c r="U4" s="115">
        <f>'1CtP'!I3</f>
        <v>1611</v>
      </c>
      <c r="V4" s="116"/>
      <c r="W4" s="117"/>
      <c r="X4" s="115">
        <f>'1CtP'!J3</f>
        <v>1375</v>
      </c>
      <c r="Y4" s="116"/>
      <c r="Z4" s="117"/>
      <c r="AA4" s="115">
        <f>'1CtP'!K3</f>
        <v>418</v>
      </c>
      <c r="AB4" s="116"/>
      <c r="AC4" s="117"/>
      <c r="AD4" s="115" t="str">
        <f>'1CtP'!L3</f>
        <v>N/A</v>
      </c>
      <c r="AE4" s="116"/>
      <c r="AF4" s="117"/>
    </row>
    <row r="5" spans="2:32">
      <c r="B5" s="1" t="s">
        <v>45</v>
      </c>
      <c r="C5" s="115">
        <f>MAX('1CtP'!C5:C15)</f>
        <v>17</v>
      </c>
      <c r="D5" s="116"/>
      <c r="E5" s="117"/>
      <c r="F5" s="115">
        <f>MAX('1CtP'!D5:D15)</f>
        <v>46</v>
      </c>
      <c r="G5" s="116"/>
      <c r="H5" s="117"/>
      <c r="I5" s="115">
        <f>MAX('1CtP'!E5:E15)</f>
        <v>51</v>
      </c>
      <c r="J5" s="116"/>
      <c r="K5" s="117"/>
      <c r="L5" s="115">
        <f>MAX('1CtP'!F5:F15)</f>
        <v>86</v>
      </c>
      <c r="M5" s="116"/>
      <c r="N5" s="117"/>
      <c r="O5" s="115">
        <f>MAX('1CtP'!G5:G15)</f>
        <v>65</v>
      </c>
      <c r="P5" s="116"/>
      <c r="Q5" s="117"/>
      <c r="R5" s="115">
        <f>MAX('1CtP'!H5:H15)</f>
        <v>283</v>
      </c>
      <c r="S5" s="116"/>
      <c r="T5" s="117"/>
      <c r="U5" s="115">
        <f>MAX('1CtP'!I5:I15)</f>
        <v>1374</v>
      </c>
      <c r="V5" s="116"/>
      <c r="W5" s="117"/>
      <c r="X5" s="115">
        <f>MAX('1CtP'!J5:J15)</f>
        <v>1230</v>
      </c>
      <c r="Y5" s="116"/>
      <c r="Z5" s="117"/>
      <c r="AA5" s="115">
        <f>MAX('1CtP'!K5:K15)</f>
        <v>385</v>
      </c>
      <c r="AB5" s="116"/>
      <c r="AC5" s="117"/>
      <c r="AD5" s="115">
        <f>MAX('1CtP'!L5:L15)</f>
        <v>1358</v>
      </c>
      <c r="AE5" s="116"/>
      <c r="AF5" s="117"/>
    </row>
    <row r="6" spans="2:32">
      <c r="B6" s="1" t="s">
        <v>46</v>
      </c>
      <c r="C6" s="10">
        <f>MAX('2CtP SO'!C6:C16)</f>
        <v>17</v>
      </c>
      <c r="D6" s="4">
        <f>MAX('2CtP SO'!D6:D16)</f>
        <v>17</v>
      </c>
      <c r="E6" s="5">
        <f>MAX('2CtP SO'!E6:E16)</f>
        <v>17</v>
      </c>
      <c r="F6" s="10">
        <f>MAX('2CtP SO'!F6:F16)</f>
        <v>46</v>
      </c>
      <c r="G6" s="4">
        <f>MAX('2CtP SO'!G6:G16)</f>
        <v>46</v>
      </c>
      <c r="H6" s="5">
        <f>MAX('2CtP SO'!H6:H16)</f>
        <v>46</v>
      </c>
      <c r="I6" s="10">
        <f>MAX('2CtP SO'!I6:I16)</f>
        <v>51</v>
      </c>
      <c r="J6" s="4">
        <f>MAX('2CtP SO'!J6:J16)</f>
        <v>51</v>
      </c>
      <c r="K6" s="5">
        <f>MAX('2CtP SO'!K6:K16)</f>
        <v>51</v>
      </c>
      <c r="L6" s="10">
        <f>MAX('2CtP SO'!L6:L16)</f>
        <v>85</v>
      </c>
      <c r="M6" s="4">
        <f>MAX('2CtP SO'!M6:M16)</f>
        <v>88</v>
      </c>
      <c r="N6" s="5">
        <f>MAX('2CtP SO'!N6:N16)</f>
        <v>89</v>
      </c>
      <c r="O6" s="10">
        <f>MAX('2CtP SO'!O6:O16)</f>
        <v>65</v>
      </c>
      <c r="P6" s="4">
        <f>MAX('2CtP SO'!P6:P16)</f>
        <v>65</v>
      </c>
      <c r="Q6" s="5">
        <f>MAX('2CtP SO'!Q6:Q16)</f>
        <v>65</v>
      </c>
      <c r="R6" s="10">
        <f>MAX('2CtP SO'!R6:R16)</f>
        <v>290</v>
      </c>
      <c r="S6" s="4">
        <f>MAX('2CtP SO'!S6:S16)</f>
        <v>290</v>
      </c>
      <c r="T6" s="5">
        <f>MAX('2CtP SO'!T6:T16)</f>
        <v>293</v>
      </c>
      <c r="U6" s="10">
        <f>MAX('2CtP SO'!U6:U16)</f>
        <v>1373</v>
      </c>
      <c r="V6" s="4">
        <f>MAX('2CtP SO'!V6:V16)</f>
        <v>1372</v>
      </c>
      <c r="W6" s="5">
        <f>MAX('2CtP SO'!W6:W16)</f>
        <v>1395</v>
      </c>
      <c r="X6" s="10">
        <f>MAX('2CtP SO'!X6:X16)</f>
        <v>1208</v>
      </c>
      <c r="Y6" s="4">
        <f>MAX('2CtP SO'!Y6:Y16)</f>
        <v>1206</v>
      </c>
      <c r="Z6" s="5">
        <f>MAX('2CtP SO'!Z6:Z16)</f>
        <v>1237</v>
      </c>
      <c r="AA6" s="10">
        <f>MAX('2CtP SO'!AA6:AA16)</f>
        <v>384</v>
      </c>
      <c r="AB6" s="4">
        <f>MAX('2CtP SO'!AB6:AB16)</f>
        <v>385</v>
      </c>
      <c r="AC6" s="5">
        <f>MAX('2CtP SO'!AC6:AC16)</f>
        <v>388</v>
      </c>
      <c r="AD6" s="10">
        <f>MAX('2CtP SO'!AD6:AD16)</f>
        <v>1382</v>
      </c>
      <c r="AE6" s="4">
        <f>MAX('2CtP SO'!AE6:AE16)</f>
        <v>1377</v>
      </c>
      <c r="AF6" s="5">
        <f>MAX('2CtP SO'!AF6:AF16)</f>
        <v>1399</v>
      </c>
    </row>
    <row r="7" spans="2:32">
      <c r="B7" s="1" t="s">
        <v>3</v>
      </c>
      <c r="C7" s="10">
        <v>17</v>
      </c>
      <c r="D7" s="4">
        <v>17</v>
      </c>
      <c r="E7" s="5">
        <v>17</v>
      </c>
      <c r="F7" s="10">
        <v>43</v>
      </c>
      <c r="G7" s="4">
        <v>46</v>
      </c>
      <c r="H7" s="5">
        <v>46</v>
      </c>
      <c r="I7" s="10">
        <v>52</v>
      </c>
      <c r="J7" s="4">
        <v>52</v>
      </c>
      <c r="K7" s="5">
        <v>51</v>
      </c>
      <c r="L7" s="10">
        <v>85</v>
      </c>
      <c r="M7" s="4">
        <v>84</v>
      </c>
      <c r="N7" s="5">
        <v>89</v>
      </c>
      <c r="O7" s="10">
        <v>63</v>
      </c>
      <c r="P7" s="4">
        <v>62</v>
      </c>
      <c r="Q7" s="5">
        <v>61</v>
      </c>
      <c r="R7" s="10">
        <v>275</v>
      </c>
      <c r="S7" s="4">
        <v>274</v>
      </c>
      <c r="T7" s="5">
        <v>284</v>
      </c>
      <c r="U7" s="10">
        <v>1385</v>
      </c>
      <c r="V7" s="4">
        <v>1371</v>
      </c>
      <c r="W7" s="5">
        <v>1400</v>
      </c>
      <c r="X7" s="10">
        <v>1188</v>
      </c>
      <c r="Y7" s="4">
        <v>1170</v>
      </c>
      <c r="Z7" s="5">
        <v>1240</v>
      </c>
      <c r="AA7" s="10">
        <v>377</v>
      </c>
      <c r="AB7" s="4">
        <v>376</v>
      </c>
      <c r="AC7" s="5">
        <v>381</v>
      </c>
      <c r="AD7" s="10">
        <v>1249</v>
      </c>
      <c r="AE7" s="4">
        <v>1241</v>
      </c>
      <c r="AF7" s="5">
        <v>1258</v>
      </c>
    </row>
    <row r="8" spans="2:32">
      <c r="B8" s="1" t="s">
        <v>4</v>
      </c>
      <c r="C8" s="10">
        <v>17</v>
      </c>
      <c r="D8" s="4">
        <v>16</v>
      </c>
      <c r="E8" s="5">
        <v>16</v>
      </c>
      <c r="F8" s="10">
        <v>44</v>
      </c>
      <c r="G8" s="4">
        <v>43</v>
      </c>
      <c r="H8" s="5">
        <v>46</v>
      </c>
      <c r="I8" s="10">
        <v>52</v>
      </c>
      <c r="J8" s="4">
        <v>52</v>
      </c>
      <c r="K8" s="5">
        <v>51</v>
      </c>
      <c r="L8" s="10">
        <v>84</v>
      </c>
      <c r="M8" s="4">
        <v>84</v>
      </c>
      <c r="N8" s="5">
        <v>85</v>
      </c>
      <c r="O8" s="10">
        <v>63</v>
      </c>
      <c r="P8" s="4">
        <v>63</v>
      </c>
      <c r="Q8" s="5">
        <v>64</v>
      </c>
      <c r="R8" s="10">
        <v>281</v>
      </c>
      <c r="S8" s="4">
        <v>288</v>
      </c>
      <c r="T8" s="5">
        <v>292</v>
      </c>
      <c r="U8" s="10">
        <v>1364</v>
      </c>
      <c r="V8" s="4">
        <v>1351</v>
      </c>
      <c r="W8" s="5">
        <v>1398</v>
      </c>
      <c r="X8" s="10">
        <v>1191</v>
      </c>
      <c r="Y8" s="4">
        <v>1178</v>
      </c>
      <c r="Z8" s="5">
        <v>1236</v>
      </c>
      <c r="AA8" s="10">
        <v>386</v>
      </c>
      <c r="AB8" s="4">
        <v>385</v>
      </c>
      <c r="AC8" s="5">
        <v>389</v>
      </c>
      <c r="AD8" s="10">
        <v>1304</v>
      </c>
      <c r="AE8" s="4">
        <v>1299</v>
      </c>
      <c r="AF8" s="5">
        <v>1311</v>
      </c>
    </row>
    <row r="9" spans="2:32">
      <c r="B9" s="1" t="s">
        <v>5</v>
      </c>
      <c r="C9" s="10">
        <v>17</v>
      </c>
      <c r="D9" s="4">
        <v>16</v>
      </c>
      <c r="E9" s="5">
        <v>16</v>
      </c>
      <c r="F9" s="10">
        <v>43</v>
      </c>
      <c r="G9" s="4">
        <v>43</v>
      </c>
      <c r="H9" s="5">
        <v>44</v>
      </c>
      <c r="I9" s="10">
        <v>52</v>
      </c>
      <c r="J9" s="4">
        <v>52</v>
      </c>
      <c r="K9" s="5">
        <v>51</v>
      </c>
      <c r="L9" s="10">
        <v>85</v>
      </c>
      <c r="M9" s="4">
        <v>84</v>
      </c>
      <c r="N9" s="5">
        <v>84</v>
      </c>
      <c r="O9" s="10">
        <v>64</v>
      </c>
      <c r="P9" s="4">
        <v>64</v>
      </c>
      <c r="Q9" s="5">
        <v>64</v>
      </c>
      <c r="R9" s="10">
        <v>282</v>
      </c>
      <c r="S9" s="4">
        <v>281</v>
      </c>
      <c r="T9" s="5">
        <v>291</v>
      </c>
      <c r="U9" s="10">
        <v>1359</v>
      </c>
      <c r="V9" s="4">
        <v>1347</v>
      </c>
      <c r="W9" s="5">
        <v>1374</v>
      </c>
      <c r="X9" s="10">
        <v>1192</v>
      </c>
      <c r="Y9" s="4">
        <v>1194</v>
      </c>
      <c r="Z9" s="5">
        <v>1233</v>
      </c>
      <c r="AA9" s="10">
        <v>387</v>
      </c>
      <c r="AB9" s="4">
        <v>383</v>
      </c>
      <c r="AC9" s="5">
        <v>385</v>
      </c>
      <c r="AD9" s="10">
        <v>1327</v>
      </c>
      <c r="AE9" s="4">
        <v>1317</v>
      </c>
      <c r="AF9" s="5">
        <v>1352</v>
      </c>
    </row>
    <row r="10" spans="2:32">
      <c r="B10" s="1" t="s">
        <v>6</v>
      </c>
      <c r="C10" s="10">
        <v>17</v>
      </c>
      <c r="D10" s="4">
        <v>16</v>
      </c>
      <c r="E10" s="5">
        <v>16</v>
      </c>
      <c r="F10" s="10">
        <v>42</v>
      </c>
      <c r="G10" s="4">
        <v>42</v>
      </c>
      <c r="H10" s="5">
        <v>42</v>
      </c>
      <c r="I10" s="10">
        <v>52</v>
      </c>
      <c r="J10" s="4">
        <v>52</v>
      </c>
      <c r="K10" s="5">
        <v>51</v>
      </c>
      <c r="L10" s="10">
        <v>83</v>
      </c>
      <c r="M10" s="4">
        <v>83</v>
      </c>
      <c r="N10" s="5">
        <v>86</v>
      </c>
      <c r="O10" s="10">
        <v>64</v>
      </c>
      <c r="P10" s="4">
        <v>64</v>
      </c>
      <c r="Q10" s="5">
        <v>65</v>
      </c>
      <c r="R10" s="10">
        <v>282</v>
      </c>
      <c r="S10" s="4">
        <v>289</v>
      </c>
      <c r="T10" s="5">
        <v>289</v>
      </c>
      <c r="U10" s="10">
        <v>1342</v>
      </c>
      <c r="V10" s="4">
        <v>1328</v>
      </c>
      <c r="W10" s="5">
        <v>1389</v>
      </c>
      <c r="X10" s="10">
        <v>1192</v>
      </c>
      <c r="Y10" s="4">
        <v>1174</v>
      </c>
      <c r="Z10" s="5">
        <v>1232</v>
      </c>
      <c r="AA10" s="10">
        <v>389</v>
      </c>
      <c r="AB10" s="4">
        <v>384</v>
      </c>
      <c r="AC10" s="5">
        <v>385</v>
      </c>
      <c r="AD10" s="10">
        <v>1355</v>
      </c>
      <c r="AE10" s="4">
        <v>1344</v>
      </c>
      <c r="AF10" s="5">
        <v>1375</v>
      </c>
    </row>
    <row r="11" spans="2:32">
      <c r="B11" s="1" t="s">
        <v>7</v>
      </c>
      <c r="C11" s="10">
        <v>17</v>
      </c>
      <c r="D11" s="4">
        <v>17</v>
      </c>
      <c r="E11" s="5">
        <v>17</v>
      </c>
      <c r="F11" s="10">
        <v>40</v>
      </c>
      <c r="G11" s="4">
        <v>41</v>
      </c>
      <c r="H11" s="5">
        <v>43</v>
      </c>
      <c r="I11" s="10">
        <v>52</v>
      </c>
      <c r="J11" s="4">
        <v>52</v>
      </c>
      <c r="K11" s="5">
        <v>51</v>
      </c>
      <c r="L11" s="10">
        <v>82</v>
      </c>
      <c r="M11" s="4">
        <v>82</v>
      </c>
      <c r="N11" s="5">
        <v>86</v>
      </c>
      <c r="O11" s="10">
        <v>65</v>
      </c>
      <c r="P11" s="4">
        <v>65</v>
      </c>
      <c r="Q11" s="5">
        <v>65</v>
      </c>
      <c r="R11" s="10">
        <v>294</v>
      </c>
      <c r="S11" s="4">
        <v>284</v>
      </c>
      <c r="T11" s="5">
        <v>291</v>
      </c>
      <c r="U11" s="10">
        <v>1348</v>
      </c>
      <c r="V11" s="4">
        <v>1342</v>
      </c>
      <c r="W11" s="5">
        <v>1368</v>
      </c>
      <c r="X11" s="10">
        <v>1187</v>
      </c>
      <c r="Y11" s="4">
        <v>1192</v>
      </c>
      <c r="Z11" s="5">
        <v>1236</v>
      </c>
      <c r="AA11" s="10">
        <v>383</v>
      </c>
      <c r="AB11" s="4">
        <v>378</v>
      </c>
      <c r="AC11" s="5">
        <v>385</v>
      </c>
      <c r="AD11" s="10">
        <v>1357</v>
      </c>
      <c r="AE11" s="4">
        <v>1366</v>
      </c>
      <c r="AF11" s="5">
        <v>1386</v>
      </c>
    </row>
    <row r="12" spans="2:32">
      <c r="B12" s="1" t="s">
        <v>8</v>
      </c>
      <c r="C12" s="10">
        <v>17</v>
      </c>
      <c r="D12" s="4">
        <v>17</v>
      </c>
      <c r="E12" s="5">
        <v>16</v>
      </c>
      <c r="F12" s="10">
        <v>41</v>
      </c>
      <c r="G12" s="4">
        <v>41</v>
      </c>
      <c r="H12" s="5">
        <v>42</v>
      </c>
      <c r="I12" s="10">
        <v>52</v>
      </c>
      <c r="J12" s="4">
        <v>52</v>
      </c>
      <c r="K12" s="5">
        <v>51</v>
      </c>
      <c r="L12" s="10">
        <v>84</v>
      </c>
      <c r="M12" s="4">
        <v>84</v>
      </c>
      <c r="N12" s="5">
        <v>86</v>
      </c>
      <c r="O12" s="10">
        <v>65</v>
      </c>
      <c r="P12" s="4">
        <v>65</v>
      </c>
      <c r="Q12" s="5">
        <v>65</v>
      </c>
      <c r="R12" s="10">
        <v>285</v>
      </c>
      <c r="S12" s="4">
        <v>286</v>
      </c>
      <c r="T12" s="5">
        <v>292</v>
      </c>
      <c r="U12" s="10">
        <v>1346</v>
      </c>
      <c r="V12" s="4">
        <v>1335</v>
      </c>
      <c r="W12" s="5">
        <v>1380</v>
      </c>
      <c r="X12" s="10">
        <v>1196</v>
      </c>
      <c r="Y12" s="4">
        <v>1201</v>
      </c>
      <c r="Z12" s="5">
        <v>1239</v>
      </c>
      <c r="AA12" s="10">
        <v>384</v>
      </c>
      <c r="AB12" s="4">
        <v>378</v>
      </c>
      <c r="AC12" s="5">
        <v>385</v>
      </c>
      <c r="AD12" s="10">
        <v>1368</v>
      </c>
      <c r="AE12" s="4">
        <v>1362</v>
      </c>
      <c r="AF12" s="5">
        <v>1401</v>
      </c>
    </row>
    <row r="13" spans="2:32">
      <c r="B13" s="1" t="s">
        <v>9</v>
      </c>
      <c r="C13" s="10">
        <v>17</v>
      </c>
      <c r="D13" s="4">
        <v>17</v>
      </c>
      <c r="E13" s="5">
        <v>16</v>
      </c>
      <c r="F13" s="10">
        <v>41</v>
      </c>
      <c r="G13" s="4">
        <v>40</v>
      </c>
      <c r="H13" s="5">
        <v>41</v>
      </c>
      <c r="I13" s="10">
        <v>52</v>
      </c>
      <c r="J13" s="4">
        <v>52</v>
      </c>
      <c r="K13" s="5">
        <v>51</v>
      </c>
      <c r="L13" s="10">
        <v>81</v>
      </c>
      <c r="M13" s="4">
        <v>82</v>
      </c>
      <c r="N13" s="5">
        <v>83</v>
      </c>
      <c r="O13" s="10">
        <v>65</v>
      </c>
      <c r="P13" s="4">
        <v>65</v>
      </c>
      <c r="Q13" s="5">
        <v>65</v>
      </c>
      <c r="R13" s="10">
        <v>283</v>
      </c>
      <c r="S13" s="4">
        <v>284</v>
      </c>
      <c r="T13" s="5">
        <v>287</v>
      </c>
      <c r="U13" s="10">
        <v>1322</v>
      </c>
      <c r="V13" s="4">
        <v>1328</v>
      </c>
      <c r="W13" s="5">
        <v>1374</v>
      </c>
      <c r="X13" s="10">
        <v>1202</v>
      </c>
      <c r="Y13" s="4">
        <v>1205</v>
      </c>
      <c r="Z13" s="5">
        <v>1242</v>
      </c>
      <c r="AA13" s="10">
        <v>383</v>
      </c>
      <c r="AB13" s="4">
        <v>372</v>
      </c>
      <c r="AC13" s="5">
        <v>379</v>
      </c>
      <c r="AD13" s="10">
        <v>1368</v>
      </c>
      <c r="AE13" s="4">
        <v>1374</v>
      </c>
      <c r="AF13" s="5">
        <v>1413</v>
      </c>
    </row>
    <row r="14" spans="2:32">
      <c r="B14" s="1" t="s">
        <v>10</v>
      </c>
      <c r="C14" s="10">
        <v>17</v>
      </c>
      <c r="D14" s="4">
        <v>17</v>
      </c>
      <c r="E14" s="5">
        <v>15</v>
      </c>
      <c r="F14" s="10">
        <v>41</v>
      </c>
      <c r="G14" s="4">
        <v>40</v>
      </c>
      <c r="H14" s="5">
        <v>41</v>
      </c>
      <c r="I14" s="10">
        <v>52</v>
      </c>
      <c r="J14" s="4">
        <v>52</v>
      </c>
      <c r="K14" s="5">
        <v>51</v>
      </c>
      <c r="L14" s="10">
        <v>80</v>
      </c>
      <c r="M14" s="4">
        <v>83</v>
      </c>
      <c r="N14" s="5">
        <v>82</v>
      </c>
      <c r="O14" s="10">
        <v>65</v>
      </c>
      <c r="P14" s="4">
        <v>65</v>
      </c>
      <c r="Q14" s="5">
        <v>65</v>
      </c>
      <c r="R14" s="10">
        <v>276</v>
      </c>
      <c r="S14" s="4">
        <v>280</v>
      </c>
      <c r="T14" s="5">
        <v>279</v>
      </c>
      <c r="U14" s="10">
        <v>1343</v>
      </c>
      <c r="V14" s="4">
        <v>1331</v>
      </c>
      <c r="W14" s="5">
        <v>1382</v>
      </c>
      <c r="X14" s="10">
        <v>1198</v>
      </c>
      <c r="Y14" s="4">
        <v>1201</v>
      </c>
      <c r="Z14" s="5">
        <v>1238</v>
      </c>
      <c r="AA14" s="10">
        <v>385</v>
      </c>
      <c r="AB14" s="4">
        <v>376</v>
      </c>
      <c r="AC14" s="5">
        <v>382</v>
      </c>
      <c r="AD14" s="10">
        <v>1371</v>
      </c>
      <c r="AE14" s="4">
        <v>1378</v>
      </c>
      <c r="AF14" s="5">
        <v>1412</v>
      </c>
    </row>
    <row r="15" spans="2:32">
      <c r="B15" s="1" t="s">
        <v>11</v>
      </c>
      <c r="C15" s="10">
        <v>17</v>
      </c>
      <c r="D15" s="4">
        <v>17</v>
      </c>
      <c r="E15" s="5">
        <v>16</v>
      </c>
      <c r="F15" s="10">
        <v>39</v>
      </c>
      <c r="G15" s="4">
        <v>41</v>
      </c>
      <c r="H15" s="5">
        <v>40</v>
      </c>
      <c r="I15" s="10">
        <v>52</v>
      </c>
      <c r="J15" s="4">
        <v>52</v>
      </c>
      <c r="K15" s="5">
        <v>51</v>
      </c>
      <c r="L15" s="10">
        <v>82</v>
      </c>
      <c r="M15" s="4">
        <v>85</v>
      </c>
      <c r="N15" s="5">
        <v>84</v>
      </c>
      <c r="O15" s="10">
        <v>65</v>
      </c>
      <c r="P15" s="4">
        <v>65</v>
      </c>
      <c r="Q15" s="5">
        <v>65</v>
      </c>
      <c r="R15" s="10">
        <v>273</v>
      </c>
      <c r="S15" s="4">
        <v>281</v>
      </c>
      <c r="T15" s="5">
        <v>279</v>
      </c>
      <c r="U15" s="10">
        <v>1318</v>
      </c>
      <c r="V15" s="4">
        <v>1333</v>
      </c>
      <c r="W15" s="5">
        <v>1362</v>
      </c>
      <c r="X15" s="10">
        <v>1203</v>
      </c>
      <c r="Y15" s="4">
        <v>1199</v>
      </c>
      <c r="Z15" s="5">
        <v>1234</v>
      </c>
      <c r="AA15" s="10">
        <v>381</v>
      </c>
      <c r="AB15" s="4">
        <v>375</v>
      </c>
      <c r="AC15" s="5">
        <v>385</v>
      </c>
      <c r="AD15" s="10">
        <v>1381</v>
      </c>
      <c r="AE15" s="4">
        <v>1373</v>
      </c>
      <c r="AF15" s="5">
        <v>1403</v>
      </c>
    </row>
    <row r="16" spans="2:32" ht="15.75" thickBot="1">
      <c r="B16" s="16" t="s">
        <v>12</v>
      </c>
      <c r="C16" s="17">
        <v>17</v>
      </c>
      <c r="D16" s="18">
        <v>17</v>
      </c>
      <c r="E16" s="19">
        <v>16</v>
      </c>
      <c r="F16" s="17">
        <v>42</v>
      </c>
      <c r="G16" s="18">
        <v>41</v>
      </c>
      <c r="H16" s="19">
        <v>40</v>
      </c>
      <c r="I16" s="17">
        <v>52</v>
      </c>
      <c r="J16" s="18">
        <v>52</v>
      </c>
      <c r="K16" s="19">
        <v>51</v>
      </c>
      <c r="L16" s="17">
        <v>81</v>
      </c>
      <c r="M16" s="18">
        <v>81</v>
      </c>
      <c r="N16" s="19">
        <v>84</v>
      </c>
      <c r="O16" s="17">
        <v>65</v>
      </c>
      <c r="P16" s="18">
        <v>65</v>
      </c>
      <c r="Q16" s="19">
        <v>65</v>
      </c>
      <c r="R16" s="17">
        <v>275</v>
      </c>
      <c r="S16" s="18">
        <v>285</v>
      </c>
      <c r="T16" s="19">
        <v>278</v>
      </c>
      <c r="U16" s="17">
        <v>1327</v>
      </c>
      <c r="V16" s="18">
        <v>1317</v>
      </c>
      <c r="W16" s="19">
        <v>1368</v>
      </c>
      <c r="X16" s="17">
        <v>1206</v>
      </c>
      <c r="Y16" s="18">
        <v>1205</v>
      </c>
      <c r="Z16" s="19">
        <v>1223</v>
      </c>
      <c r="AA16" s="17">
        <v>387</v>
      </c>
      <c r="AB16" s="18">
        <v>378</v>
      </c>
      <c r="AC16" s="19">
        <v>385</v>
      </c>
      <c r="AD16" s="17">
        <v>1360</v>
      </c>
      <c r="AE16" s="18">
        <v>1370</v>
      </c>
      <c r="AF16" s="19">
        <v>1401</v>
      </c>
    </row>
    <row r="17" spans="2:32" ht="15.75" thickTop="1">
      <c r="B17" s="20" t="s">
        <v>43</v>
      </c>
      <c r="C17" s="21">
        <f>AVERAGE(C7:C16)</f>
        <v>17</v>
      </c>
      <c r="D17" s="22">
        <f t="shared" ref="D17:AF17" si="0">AVERAGE(D7:D16)</f>
        <v>16.7</v>
      </c>
      <c r="E17" s="23">
        <f t="shared" si="0"/>
        <v>16.100000000000001</v>
      </c>
      <c r="F17" s="21">
        <f t="shared" si="0"/>
        <v>41.6</v>
      </c>
      <c r="G17" s="22">
        <f t="shared" si="0"/>
        <v>41.8</v>
      </c>
      <c r="H17" s="23">
        <f t="shared" si="0"/>
        <v>42.5</v>
      </c>
      <c r="I17" s="21">
        <f t="shared" si="0"/>
        <v>52</v>
      </c>
      <c r="J17" s="22">
        <f t="shared" si="0"/>
        <v>52</v>
      </c>
      <c r="K17" s="23">
        <f t="shared" si="0"/>
        <v>51</v>
      </c>
      <c r="L17" s="21">
        <f t="shared" si="0"/>
        <v>82.7</v>
      </c>
      <c r="M17" s="22">
        <f t="shared" si="0"/>
        <v>83.2</v>
      </c>
      <c r="N17" s="23">
        <f t="shared" si="0"/>
        <v>84.9</v>
      </c>
      <c r="O17" s="21">
        <f t="shared" si="0"/>
        <v>64.400000000000006</v>
      </c>
      <c r="P17" s="22">
        <f t="shared" si="0"/>
        <v>64.3</v>
      </c>
      <c r="Q17" s="23">
        <f t="shared" si="0"/>
        <v>64.400000000000006</v>
      </c>
      <c r="R17" s="21">
        <f t="shared" si="0"/>
        <v>280.60000000000002</v>
      </c>
      <c r="S17" s="22">
        <f t="shared" si="0"/>
        <v>283.2</v>
      </c>
      <c r="T17" s="23">
        <f t="shared" si="0"/>
        <v>286.2</v>
      </c>
      <c r="U17" s="21">
        <f t="shared" si="0"/>
        <v>1345.4</v>
      </c>
      <c r="V17" s="22">
        <f t="shared" si="0"/>
        <v>1338.3</v>
      </c>
      <c r="W17" s="23">
        <f t="shared" si="0"/>
        <v>1379.5</v>
      </c>
      <c r="X17" s="21">
        <f t="shared" si="0"/>
        <v>1195.5</v>
      </c>
      <c r="Y17" s="22">
        <f t="shared" si="0"/>
        <v>1191.9000000000001</v>
      </c>
      <c r="Z17" s="23">
        <f t="shared" si="0"/>
        <v>1235.3</v>
      </c>
      <c r="AA17" s="21">
        <f t="shared" si="0"/>
        <v>384.2</v>
      </c>
      <c r="AB17" s="22">
        <f t="shared" si="0"/>
        <v>378.5</v>
      </c>
      <c r="AC17" s="23">
        <f t="shared" si="0"/>
        <v>384.1</v>
      </c>
      <c r="AD17" s="21">
        <f t="shared" si="0"/>
        <v>1344</v>
      </c>
      <c r="AE17" s="22">
        <f t="shared" si="0"/>
        <v>1342.4</v>
      </c>
      <c r="AF17" s="23">
        <f t="shared" si="0"/>
        <v>1371.2</v>
      </c>
    </row>
    <row r="19" spans="2:32">
      <c r="B19" s="1"/>
      <c r="C19" s="118" t="s">
        <v>23</v>
      </c>
      <c r="D19" s="119"/>
      <c r="E19" s="120"/>
      <c r="F19" s="118" t="s">
        <v>24</v>
      </c>
      <c r="G19" s="119"/>
      <c r="H19" s="120"/>
      <c r="I19" s="118" t="s">
        <v>25</v>
      </c>
      <c r="J19" s="119"/>
      <c r="K19" s="120"/>
      <c r="L19" s="118" t="s">
        <v>26</v>
      </c>
      <c r="M19" s="119"/>
      <c r="N19" s="120"/>
      <c r="O19" s="118" t="s">
        <v>27</v>
      </c>
      <c r="P19" s="119"/>
      <c r="Q19" s="120"/>
      <c r="R19" s="118" t="s">
        <v>28</v>
      </c>
      <c r="S19" s="119"/>
      <c r="T19" s="120"/>
      <c r="U19" s="118" t="s">
        <v>29</v>
      </c>
      <c r="V19" s="119"/>
      <c r="W19" s="120"/>
      <c r="X19" s="118" t="s">
        <v>30</v>
      </c>
      <c r="Y19" s="119"/>
      <c r="Z19" s="120"/>
      <c r="AA19" s="118" t="s">
        <v>31</v>
      </c>
      <c r="AB19" s="119"/>
      <c r="AC19" s="120"/>
      <c r="AD19" s="118" t="s">
        <v>32</v>
      </c>
      <c r="AE19" s="119"/>
      <c r="AF19" s="120"/>
    </row>
    <row r="20" spans="2:32" ht="30" customHeight="1">
      <c r="B20" s="1"/>
      <c r="C20" s="11" t="s">
        <v>39</v>
      </c>
      <c r="D20" s="12" t="s">
        <v>41</v>
      </c>
      <c r="E20" s="13" t="s">
        <v>40</v>
      </c>
      <c r="F20" s="11" t="s">
        <v>39</v>
      </c>
      <c r="G20" s="12" t="s">
        <v>41</v>
      </c>
      <c r="H20" s="13" t="s">
        <v>40</v>
      </c>
      <c r="I20" s="11" t="s">
        <v>39</v>
      </c>
      <c r="J20" s="12" t="s">
        <v>41</v>
      </c>
      <c r="K20" s="13" t="s">
        <v>40</v>
      </c>
      <c r="L20" s="11" t="s">
        <v>39</v>
      </c>
      <c r="M20" s="12" t="s">
        <v>41</v>
      </c>
      <c r="N20" s="13" t="s">
        <v>40</v>
      </c>
      <c r="O20" s="11" t="s">
        <v>39</v>
      </c>
      <c r="P20" s="12" t="s">
        <v>41</v>
      </c>
      <c r="Q20" s="13" t="s">
        <v>40</v>
      </c>
      <c r="R20" s="11" t="s">
        <v>39</v>
      </c>
      <c r="S20" s="12" t="s">
        <v>41</v>
      </c>
      <c r="T20" s="13" t="s">
        <v>40</v>
      </c>
      <c r="U20" s="11" t="s">
        <v>39</v>
      </c>
      <c r="V20" s="12" t="s">
        <v>41</v>
      </c>
      <c r="W20" s="13" t="s">
        <v>40</v>
      </c>
      <c r="X20" s="11" t="s">
        <v>39</v>
      </c>
      <c r="Y20" s="12" t="s">
        <v>41</v>
      </c>
      <c r="Z20" s="13" t="s">
        <v>40</v>
      </c>
      <c r="AA20" s="11" t="s">
        <v>39</v>
      </c>
      <c r="AB20" s="12" t="s">
        <v>41</v>
      </c>
      <c r="AC20" s="13" t="s">
        <v>40</v>
      </c>
      <c r="AD20" s="11" t="s">
        <v>39</v>
      </c>
      <c r="AE20" s="12" t="s">
        <v>41</v>
      </c>
      <c r="AF20" s="13" t="s">
        <v>40</v>
      </c>
    </row>
    <row r="21" spans="2:32">
      <c r="B21" s="1" t="s">
        <v>0</v>
      </c>
      <c r="C21" s="115">
        <f>'1CtP'!N3</f>
        <v>493</v>
      </c>
      <c r="D21" s="116"/>
      <c r="E21" s="117"/>
      <c r="F21" s="115" t="str">
        <f>'1CtP'!O3</f>
        <v>N/A</v>
      </c>
      <c r="G21" s="116"/>
      <c r="H21" s="117"/>
      <c r="I21" s="115" t="str">
        <f>'1CtP'!P3</f>
        <v>N/A</v>
      </c>
      <c r="J21" s="116"/>
      <c r="K21" s="117"/>
      <c r="L21" s="115">
        <f>'1CtP'!Q3</f>
        <v>829</v>
      </c>
      <c r="M21" s="116"/>
      <c r="N21" s="117"/>
      <c r="O21" s="115">
        <f>'1CtP'!R3</f>
        <v>1399</v>
      </c>
      <c r="P21" s="116"/>
      <c r="Q21" s="117"/>
      <c r="R21" s="115">
        <f>'1CtP'!S3</f>
        <v>1185</v>
      </c>
      <c r="S21" s="116"/>
      <c r="T21" s="117"/>
      <c r="U21" s="115" t="str">
        <f>'1CtP'!T3</f>
        <v>N/A</v>
      </c>
      <c r="V21" s="116"/>
      <c r="W21" s="117"/>
      <c r="X21" s="115" t="str">
        <f>'1CtP'!U3</f>
        <v>N/A</v>
      </c>
      <c r="Y21" s="116"/>
      <c r="Z21" s="117"/>
      <c r="AA21" s="115">
        <f>'1CtP'!V3</f>
        <v>5861</v>
      </c>
      <c r="AB21" s="116"/>
      <c r="AC21" s="117"/>
      <c r="AD21" s="115">
        <f>'1CtP'!W3</f>
        <v>4104</v>
      </c>
      <c r="AE21" s="116"/>
      <c r="AF21" s="117"/>
    </row>
    <row r="22" spans="2:32">
      <c r="B22" s="1" t="s">
        <v>45</v>
      </c>
      <c r="C22" s="115">
        <f>MAX('1CtP'!N5:N15)</f>
        <v>470</v>
      </c>
      <c r="D22" s="116"/>
      <c r="E22" s="117"/>
      <c r="F22" s="115">
        <f>MAX('1CtP'!O5:O15)</f>
        <v>2049</v>
      </c>
      <c r="G22" s="116"/>
      <c r="H22" s="117"/>
      <c r="I22" s="115">
        <f>MAX('1CtP'!P5:P15)</f>
        <v>3724</v>
      </c>
      <c r="J22" s="116"/>
      <c r="K22" s="117"/>
      <c r="L22" s="115">
        <f>MAX('1CtP'!Q5:Q15)</f>
        <v>765</v>
      </c>
      <c r="M22" s="116"/>
      <c r="N22" s="117"/>
      <c r="O22" s="115">
        <f>MAX('1CtP'!R5:R15)</f>
        <v>1309</v>
      </c>
      <c r="P22" s="116"/>
      <c r="Q22" s="117"/>
      <c r="R22" s="115">
        <f>MAX('1CtP'!S5:S15)</f>
        <v>1147</v>
      </c>
      <c r="S22" s="116"/>
      <c r="T22" s="117"/>
      <c r="U22" s="115">
        <f>MAX('1CtP'!T5:T15)</f>
        <v>9605</v>
      </c>
      <c r="V22" s="116"/>
      <c r="W22" s="117"/>
      <c r="X22" s="115">
        <f>MAX('1CtP'!U5:U15)</f>
        <v>10575</v>
      </c>
      <c r="Y22" s="116"/>
      <c r="Z22" s="117"/>
      <c r="AA22" s="115">
        <f>MAX('1CtP'!V5:V15)</f>
        <v>5418</v>
      </c>
      <c r="AB22" s="116"/>
      <c r="AC22" s="117"/>
      <c r="AD22" s="115">
        <f>MAX('1CtP'!W5:W15)</f>
        <v>3793</v>
      </c>
      <c r="AE22" s="116"/>
      <c r="AF22" s="117"/>
    </row>
    <row r="23" spans="2:32">
      <c r="B23" s="1" t="s">
        <v>46</v>
      </c>
      <c r="C23" s="10">
        <f>MAX('2CtP SO'!C23:C33)</f>
        <v>471</v>
      </c>
      <c r="D23" s="4">
        <f>MAX('2CtP SO'!D23:D33)</f>
        <v>471</v>
      </c>
      <c r="E23" s="5">
        <f>MAX('2CtP SO'!E23:E33)</f>
        <v>473</v>
      </c>
      <c r="F23" s="10">
        <f>MAX('2CtP SO'!F23:F33)</f>
        <v>2076</v>
      </c>
      <c r="G23" s="4">
        <f>MAX('2CtP SO'!G23:G33)</f>
        <v>2069</v>
      </c>
      <c r="H23" s="5">
        <f>MAX('2CtP SO'!H23:H33)</f>
        <v>2103</v>
      </c>
      <c r="I23" s="10">
        <f>MAX('2CtP SO'!I23:I33)</f>
        <v>3778</v>
      </c>
      <c r="J23" s="4">
        <f>MAX('2CtP SO'!J23:J33)</f>
        <v>3780</v>
      </c>
      <c r="K23" s="5">
        <f>MAX('2CtP SO'!K23:K33)</f>
        <v>3811</v>
      </c>
      <c r="L23" s="10">
        <f>MAX('2CtP SO'!L23:L33)</f>
        <v>772</v>
      </c>
      <c r="M23" s="4">
        <f>MAX('2CtP SO'!M23:M33)</f>
        <v>772</v>
      </c>
      <c r="N23" s="5">
        <f>MAX('2CtP SO'!N23:N33)</f>
        <v>767</v>
      </c>
      <c r="O23" s="10">
        <f>MAX('2CtP SO'!O23:O33)</f>
        <v>1325</v>
      </c>
      <c r="P23" s="4">
        <f>MAX('2CtP SO'!P23:P33)</f>
        <v>1325</v>
      </c>
      <c r="Q23" s="5">
        <f>MAX('2CtP SO'!Q23:Q33)</f>
        <v>1330</v>
      </c>
      <c r="R23" s="10">
        <f>MAX('2CtP SO'!R23:R33)</f>
        <v>1161</v>
      </c>
      <c r="S23" s="4">
        <f>MAX('2CtP SO'!S23:S33)</f>
        <v>1161</v>
      </c>
      <c r="T23" s="5">
        <f>MAX('2CtP SO'!T23:T33)</f>
        <v>1155</v>
      </c>
      <c r="U23" s="10">
        <f>MAX('2CtP SO'!U23:U33)</f>
        <v>9744</v>
      </c>
      <c r="V23" s="4">
        <f>MAX('2CtP SO'!V23:V33)</f>
        <v>9774</v>
      </c>
      <c r="W23" s="5">
        <f>MAX('2CtP SO'!W23:W33)</f>
        <v>9824</v>
      </c>
      <c r="X23" s="10">
        <f>MAX('2CtP SO'!X23:X33)</f>
        <v>10599</v>
      </c>
      <c r="Y23" s="4">
        <f>MAX('2CtP SO'!Y23:Y33)</f>
        <v>10613</v>
      </c>
      <c r="Z23" s="5">
        <f>MAX('2CtP SO'!Z23:Z33)</f>
        <v>10830</v>
      </c>
      <c r="AA23" s="10">
        <f>MAX('2CtP SO'!AA23:AA33)</f>
        <v>5407</v>
      </c>
      <c r="AB23" s="4">
        <f>MAX('2CtP SO'!AB23:AB33)</f>
        <v>5411</v>
      </c>
      <c r="AC23" s="5">
        <f>MAX('2CtP SO'!AC23:AC33)</f>
        <v>5422</v>
      </c>
      <c r="AD23" s="10">
        <f>MAX('2CtP SO'!AD23:AD33)</f>
        <v>3805</v>
      </c>
      <c r="AE23" s="4">
        <f>MAX('2CtP SO'!AE23:AE33)</f>
        <v>3816</v>
      </c>
      <c r="AF23" s="5">
        <f>MAX('2CtP SO'!AF23:AF33)</f>
        <v>3793</v>
      </c>
    </row>
    <row r="24" spans="2:32">
      <c r="B24" s="1" t="s">
        <v>3</v>
      </c>
      <c r="C24" s="10">
        <v>461</v>
      </c>
      <c r="D24" s="4">
        <v>454</v>
      </c>
      <c r="E24" s="5">
        <v>456</v>
      </c>
      <c r="F24" s="10">
        <v>1904</v>
      </c>
      <c r="G24" s="4">
        <v>1904</v>
      </c>
      <c r="H24" s="5">
        <v>1948</v>
      </c>
      <c r="I24" s="10">
        <v>3545</v>
      </c>
      <c r="J24" s="4">
        <v>3546</v>
      </c>
      <c r="K24" s="5">
        <v>3583</v>
      </c>
      <c r="L24" s="10">
        <v>754</v>
      </c>
      <c r="M24" s="4">
        <v>758</v>
      </c>
      <c r="N24" s="5">
        <v>750</v>
      </c>
      <c r="O24" s="10">
        <v>1208</v>
      </c>
      <c r="P24" s="4">
        <v>1210</v>
      </c>
      <c r="Q24" s="5">
        <v>1194</v>
      </c>
      <c r="R24" s="10">
        <v>1024</v>
      </c>
      <c r="S24" s="4">
        <v>1024</v>
      </c>
      <c r="T24" s="5">
        <v>1017</v>
      </c>
      <c r="U24" s="10">
        <v>8998</v>
      </c>
      <c r="V24" s="4">
        <v>8958</v>
      </c>
      <c r="W24" s="5">
        <v>9129</v>
      </c>
      <c r="X24" s="10">
        <v>10038</v>
      </c>
      <c r="Y24" s="4">
        <v>10027</v>
      </c>
      <c r="Z24" s="5">
        <v>10365</v>
      </c>
      <c r="AA24" s="10">
        <v>5240</v>
      </c>
      <c r="AB24" s="4">
        <v>5227</v>
      </c>
      <c r="AC24" s="5">
        <v>5278</v>
      </c>
      <c r="AD24" s="10">
        <v>3654</v>
      </c>
      <c r="AE24" s="4">
        <v>3669</v>
      </c>
      <c r="AF24" s="5">
        <v>3655</v>
      </c>
    </row>
    <row r="25" spans="2:32">
      <c r="B25" s="1" t="s">
        <v>4</v>
      </c>
      <c r="C25" s="10">
        <v>461</v>
      </c>
      <c r="D25" s="4">
        <v>461</v>
      </c>
      <c r="E25" s="5">
        <v>464</v>
      </c>
      <c r="F25" s="10">
        <v>1971</v>
      </c>
      <c r="G25" s="4">
        <v>1963</v>
      </c>
      <c r="H25" s="5">
        <v>2003</v>
      </c>
      <c r="I25" s="10">
        <v>3632</v>
      </c>
      <c r="J25" s="4">
        <v>3640</v>
      </c>
      <c r="K25" s="5">
        <v>3702</v>
      </c>
      <c r="L25" s="10">
        <v>764</v>
      </c>
      <c r="M25" s="4">
        <v>763</v>
      </c>
      <c r="N25" s="5">
        <v>761</v>
      </c>
      <c r="O25" s="10">
        <v>1241</v>
      </c>
      <c r="P25" s="4">
        <v>1250</v>
      </c>
      <c r="Q25" s="5">
        <v>1242</v>
      </c>
      <c r="R25" s="10">
        <v>1063</v>
      </c>
      <c r="S25" s="4">
        <v>1064</v>
      </c>
      <c r="T25" s="5">
        <v>1058</v>
      </c>
      <c r="U25" s="10">
        <v>9230</v>
      </c>
      <c r="V25" s="4">
        <v>9242</v>
      </c>
      <c r="W25" s="5">
        <v>9440</v>
      </c>
      <c r="X25" s="10">
        <v>10313</v>
      </c>
      <c r="Y25" s="4">
        <v>10310</v>
      </c>
      <c r="Z25" s="5">
        <v>10713</v>
      </c>
      <c r="AA25" s="10">
        <v>5350</v>
      </c>
      <c r="AB25" s="4">
        <v>5328</v>
      </c>
      <c r="AC25" s="5">
        <v>5370</v>
      </c>
      <c r="AD25" s="10">
        <v>3726</v>
      </c>
      <c r="AE25" s="4">
        <v>3739</v>
      </c>
      <c r="AF25" s="5">
        <v>3733</v>
      </c>
    </row>
    <row r="26" spans="2:32">
      <c r="B26" s="1" t="s">
        <v>5</v>
      </c>
      <c r="C26" s="10">
        <v>466</v>
      </c>
      <c r="D26" s="4">
        <v>468</v>
      </c>
      <c r="E26" s="5">
        <v>471</v>
      </c>
      <c r="F26" s="10">
        <v>2009</v>
      </c>
      <c r="G26" s="4">
        <v>1994</v>
      </c>
      <c r="H26" s="5">
        <v>2035</v>
      </c>
      <c r="I26" s="10">
        <v>3683</v>
      </c>
      <c r="J26" s="4">
        <v>3668</v>
      </c>
      <c r="K26" s="5">
        <v>3763</v>
      </c>
      <c r="L26" s="10">
        <v>760</v>
      </c>
      <c r="M26" s="4">
        <v>763</v>
      </c>
      <c r="N26" s="5">
        <v>763</v>
      </c>
      <c r="O26" s="10">
        <v>1268</v>
      </c>
      <c r="P26" s="4">
        <v>1267</v>
      </c>
      <c r="Q26" s="5">
        <v>1274</v>
      </c>
      <c r="R26" s="10">
        <v>1099</v>
      </c>
      <c r="S26" s="4">
        <v>1099</v>
      </c>
      <c r="T26" s="5">
        <v>1088</v>
      </c>
      <c r="U26" s="10">
        <v>9363</v>
      </c>
      <c r="V26" s="4">
        <v>9378</v>
      </c>
      <c r="W26" s="5">
        <v>9607</v>
      </c>
      <c r="X26" s="10">
        <v>10460</v>
      </c>
      <c r="Y26" s="4">
        <v>10417</v>
      </c>
      <c r="Z26" s="5">
        <v>10800</v>
      </c>
      <c r="AA26" s="10">
        <v>5388</v>
      </c>
      <c r="AB26" s="4">
        <v>5359</v>
      </c>
      <c r="AC26" s="5">
        <v>5404</v>
      </c>
      <c r="AD26" s="10">
        <v>3760</v>
      </c>
      <c r="AE26" s="4">
        <v>3779</v>
      </c>
      <c r="AF26" s="5">
        <v>3767</v>
      </c>
    </row>
    <row r="27" spans="2:32">
      <c r="B27" s="1" t="s">
        <v>6</v>
      </c>
      <c r="C27" s="10">
        <v>463</v>
      </c>
      <c r="D27" s="4">
        <v>463</v>
      </c>
      <c r="E27" s="5">
        <v>472</v>
      </c>
      <c r="F27" s="10">
        <v>2029</v>
      </c>
      <c r="G27" s="4">
        <v>2010</v>
      </c>
      <c r="H27" s="5">
        <v>2063</v>
      </c>
      <c r="I27" s="10">
        <v>3694</v>
      </c>
      <c r="J27" s="4">
        <v>3693</v>
      </c>
      <c r="K27" s="5">
        <v>3780</v>
      </c>
      <c r="L27" s="10">
        <v>760</v>
      </c>
      <c r="M27" s="4">
        <v>763</v>
      </c>
      <c r="N27" s="5">
        <v>762</v>
      </c>
      <c r="O27" s="10">
        <v>1285</v>
      </c>
      <c r="P27" s="4">
        <v>1283</v>
      </c>
      <c r="Q27" s="5">
        <v>1281</v>
      </c>
      <c r="R27" s="10">
        <v>1120</v>
      </c>
      <c r="S27" s="4">
        <v>1122</v>
      </c>
      <c r="T27" s="5">
        <v>1114</v>
      </c>
      <c r="U27" s="10">
        <v>9436</v>
      </c>
      <c r="V27" s="4">
        <v>9478</v>
      </c>
      <c r="W27" s="5">
        <v>9705</v>
      </c>
      <c r="X27" s="10">
        <v>10476</v>
      </c>
      <c r="Y27" s="4">
        <v>10509</v>
      </c>
      <c r="Z27" s="5">
        <v>10864</v>
      </c>
      <c r="AA27" s="10">
        <v>5389</v>
      </c>
      <c r="AB27" s="4">
        <v>5385</v>
      </c>
      <c r="AC27" s="5">
        <v>5410</v>
      </c>
      <c r="AD27" s="10">
        <v>3779</v>
      </c>
      <c r="AE27" s="4">
        <v>3802</v>
      </c>
      <c r="AF27" s="5">
        <v>3789</v>
      </c>
    </row>
    <row r="28" spans="2:32">
      <c r="B28" s="1" t="s">
        <v>7</v>
      </c>
      <c r="C28" s="10">
        <v>467</v>
      </c>
      <c r="D28" s="4">
        <v>469</v>
      </c>
      <c r="E28" s="5">
        <v>473</v>
      </c>
      <c r="F28" s="10">
        <v>2035</v>
      </c>
      <c r="G28" s="4">
        <v>2026</v>
      </c>
      <c r="H28" s="5">
        <v>2083</v>
      </c>
      <c r="I28" s="10">
        <v>3708</v>
      </c>
      <c r="J28" s="4">
        <v>3726</v>
      </c>
      <c r="K28" s="5">
        <v>3786</v>
      </c>
      <c r="L28" s="10">
        <v>765</v>
      </c>
      <c r="M28" s="4">
        <v>767</v>
      </c>
      <c r="N28" s="5">
        <v>764</v>
      </c>
      <c r="O28" s="10">
        <v>1302</v>
      </c>
      <c r="P28" s="4">
        <v>1299</v>
      </c>
      <c r="Q28" s="5">
        <v>1298</v>
      </c>
      <c r="R28" s="10">
        <v>1135</v>
      </c>
      <c r="S28" s="4">
        <v>1135</v>
      </c>
      <c r="T28" s="5">
        <v>1131</v>
      </c>
      <c r="U28" s="10">
        <v>9553</v>
      </c>
      <c r="V28" s="4">
        <v>9532</v>
      </c>
      <c r="W28" s="5">
        <v>9752</v>
      </c>
      <c r="X28" s="10">
        <v>10504</v>
      </c>
      <c r="Y28" s="4">
        <v>10527</v>
      </c>
      <c r="Z28" s="5">
        <v>10858</v>
      </c>
      <c r="AA28" s="10">
        <v>5368</v>
      </c>
      <c r="AB28" s="4">
        <v>5373</v>
      </c>
      <c r="AC28" s="5">
        <v>5419</v>
      </c>
      <c r="AD28" s="10">
        <v>3799</v>
      </c>
      <c r="AE28" s="4">
        <v>3806</v>
      </c>
      <c r="AF28" s="5">
        <v>3792</v>
      </c>
    </row>
    <row r="29" spans="2:32">
      <c r="B29" s="1" t="s">
        <v>8</v>
      </c>
      <c r="C29" s="10">
        <v>470</v>
      </c>
      <c r="D29" s="4">
        <v>468</v>
      </c>
      <c r="E29" s="5">
        <v>474</v>
      </c>
      <c r="F29" s="10">
        <v>2032</v>
      </c>
      <c r="G29" s="4">
        <v>2028</v>
      </c>
      <c r="H29" s="5">
        <v>2081</v>
      </c>
      <c r="I29" s="10">
        <v>3736</v>
      </c>
      <c r="J29" s="4">
        <v>3732</v>
      </c>
      <c r="K29" s="5">
        <v>3784</v>
      </c>
      <c r="L29" s="10">
        <v>766</v>
      </c>
      <c r="M29" s="4">
        <v>768</v>
      </c>
      <c r="N29" s="5">
        <v>764</v>
      </c>
      <c r="O29" s="10">
        <v>1309</v>
      </c>
      <c r="P29" s="4">
        <v>1308</v>
      </c>
      <c r="Q29" s="5">
        <v>1304</v>
      </c>
      <c r="R29" s="10">
        <v>1140</v>
      </c>
      <c r="S29" s="4">
        <v>1140</v>
      </c>
      <c r="T29" s="5">
        <v>1136</v>
      </c>
      <c r="U29" s="10">
        <v>9589</v>
      </c>
      <c r="V29" s="4">
        <v>9596</v>
      </c>
      <c r="W29" s="5">
        <v>9770</v>
      </c>
      <c r="X29" s="10">
        <v>10527</v>
      </c>
      <c r="Y29" s="4">
        <v>10497</v>
      </c>
      <c r="Z29" s="5">
        <v>10893</v>
      </c>
      <c r="AA29" s="10">
        <v>5383</v>
      </c>
      <c r="AB29" s="4">
        <v>5384</v>
      </c>
      <c r="AC29" s="5">
        <v>5387</v>
      </c>
      <c r="AD29" s="10">
        <v>3804</v>
      </c>
      <c r="AE29" s="4">
        <v>3809</v>
      </c>
      <c r="AF29" s="5">
        <v>3806</v>
      </c>
    </row>
    <row r="30" spans="2:32">
      <c r="B30" s="1" t="s">
        <v>9</v>
      </c>
      <c r="C30" s="10">
        <v>471</v>
      </c>
      <c r="D30" s="4">
        <v>472</v>
      </c>
      <c r="E30" s="5">
        <v>474</v>
      </c>
      <c r="F30" s="10">
        <v>2045</v>
      </c>
      <c r="G30" s="4">
        <v>2047</v>
      </c>
      <c r="H30" s="5">
        <v>2093</v>
      </c>
      <c r="I30" s="10">
        <v>3700</v>
      </c>
      <c r="J30" s="4">
        <v>3721</v>
      </c>
      <c r="K30" s="5">
        <v>3782</v>
      </c>
      <c r="L30" s="10">
        <v>769</v>
      </c>
      <c r="M30" s="4">
        <v>770</v>
      </c>
      <c r="N30" s="5">
        <v>765</v>
      </c>
      <c r="O30" s="10">
        <v>1315</v>
      </c>
      <c r="P30" s="4">
        <v>1317</v>
      </c>
      <c r="Q30" s="5">
        <v>1311</v>
      </c>
      <c r="R30" s="10">
        <v>1147</v>
      </c>
      <c r="S30" s="4">
        <v>1147</v>
      </c>
      <c r="T30" s="5">
        <v>1140</v>
      </c>
      <c r="U30" s="10">
        <v>9646</v>
      </c>
      <c r="V30" s="4">
        <v>9600</v>
      </c>
      <c r="W30" s="5">
        <v>9796</v>
      </c>
      <c r="X30" s="10">
        <v>10496</v>
      </c>
      <c r="Y30" s="4">
        <v>10505</v>
      </c>
      <c r="Z30" s="5">
        <v>10823</v>
      </c>
      <c r="AA30" s="10">
        <v>5389</v>
      </c>
      <c r="AB30" s="4">
        <v>5362</v>
      </c>
      <c r="AC30" s="5">
        <v>5384</v>
      </c>
      <c r="AD30" s="10">
        <v>3808</v>
      </c>
      <c r="AE30" s="4">
        <v>3819</v>
      </c>
      <c r="AF30" s="5">
        <v>3810</v>
      </c>
    </row>
    <row r="31" spans="2:32">
      <c r="B31" s="1" t="s">
        <v>10</v>
      </c>
      <c r="C31" s="10">
        <v>471</v>
      </c>
      <c r="D31" s="4">
        <v>473</v>
      </c>
      <c r="E31" s="5">
        <v>475</v>
      </c>
      <c r="F31" s="10">
        <v>2044</v>
      </c>
      <c r="G31" s="4">
        <v>2041</v>
      </c>
      <c r="H31" s="5">
        <v>2075</v>
      </c>
      <c r="I31" s="10">
        <v>3669</v>
      </c>
      <c r="J31" s="4">
        <v>3723</v>
      </c>
      <c r="K31" s="5">
        <v>3807</v>
      </c>
      <c r="L31" s="10">
        <v>771</v>
      </c>
      <c r="M31" s="4">
        <v>772</v>
      </c>
      <c r="N31" s="5">
        <v>768</v>
      </c>
      <c r="O31" s="10">
        <v>1316</v>
      </c>
      <c r="P31" s="4">
        <v>1316</v>
      </c>
      <c r="Q31" s="5">
        <v>1313</v>
      </c>
      <c r="R31" s="10">
        <v>1154</v>
      </c>
      <c r="S31" s="4">
        <v>1158</v>
      </c>
      <c r="T31" s="5">
        <v>1149</v>
      </c>
      <c r="U31" s="10">
        <v>9591</v>
      </c>
      <c r="V31" s="4">
        <v>9632</v>
      </c>
      <c r="W31" s="5">
        <v>9837</v>
      </c>
      <c r="X31" s="10">
        <v>10488</v>
      </c>
      <c r="Y31" s="4">
        <v>10523</v>
      </c>
      <c r="Z31" s="5">
        <v>10840</v>
      </c>
      <c r="AA31" s="10">
        <v>5364</v>
      </c>
      <c r="AB31" s="4">
        <v>5355</v>
      </c>
      <c r="AC31" s="5">
        <v>5384</v>
      </c>
      <c r="AD31" s="10">
        <v>3816</v>
      </c>
      <c r="AE31" s="4">
        <v>3821</v>
      </c>
      <c r="AF31" s="5">
        <v>3815</v>
      </c>
    </row>
    <row r="32" spans="2:32">
      <c r="B32" s="1" t="s">
        <v>11</v>
      </c>
      <c r="C32" s="10">
        <v>470</v>
      </c>
      <c r="D32" s="4">
        <v>471</v>
      </c>
      <c r="E32" s="5">
        <v>474</v>
      </c>
      <c r="F32" s="10">
        <v>2046</v>
      </c>
      <c r="G32" s="4">
        <v>2053</v>
      </c>
      <c r="H32" s="5">
        <v>2090</v>
      </c>
      <c r="I32" s="10">
        <v>3704</v>
      </c>
      <c r="J32" s="4">
        <v>3729</v>
      </c>
      <c r="K32" s="5">
        <v>3806</v>
      </c>
      <c r="L32" s="10">
        <v>771</v>
      </c>
      <c r="M32" s="4">
        <v>772</v>
      </c>
      <c r="N32" s="5">
        <v>768</v>
      </c>
      <c r="O32" s="10">
        <v>1325</v>
      </c>
      <c r="P32" s="4">
        <v>1320</v>
      </c>
      <c r="Q32" s="5">
        <v>1318</v>
      </c>
      <c r="R32" s="10">
        <v>1161</v>
      </c>
      <c r="S32" s="4">
        <v>1162</v>
      </c>
      <c r="T32" s="5">
        <v>1151</v>
      </c>
      <c r="U32" s="10">
        <v>9607</v>
      </c>
      <c r="V32" s="4">
        <v>9648</v>
      </c>
      <c r="W32" s="5">
        <v>9837</v>
      </c>
      <c r="X32" s="10">
        <v>10469</v>
      </c>
      <c r="Y32" s="4">
        <v>10513</v>
      </c>
      <c r="Z32" s="5">
        <v>10829</v>
      </c>
      <c r="AA32" s="10">
        <v>5379</v>
      </c>
      <c r="AB32" s="4">
        <v>5345</v>
      </c>
      <c r="AC32" s="5">
        <v>5396</v>
      </c>
      <c r="AD32" s="10">
        <v>3824</v>
      </c>
      <c r="AE32" s="4">
        <v>3827</v>
      </c>
      <c r="AF32" s="5">
        <v>3820</v>
      </c>
    </row>
    <row r="33" spans="2:32" ht="15.75" thickBot="1">
      <c r="B33" s="1" t="s">
        <v>12</v>
      </c>
      <c r="C33" s="17">
        <v>472</v>
      </c>
      <c r="D33" s="18">
        <v>472</v>
      </c>
      <c r="E33" s="19">
        <v>471</v>
      </c>
      <c r="F33" s="17">
        <v>2031</v>
      </c>
      <c r="G33" s="18">
        <v>2048</v>
      </c>
      <c r="H33" s="19">
        <v>2097</v>
      </c>
      <c r="I33" s="17">
        <v>3703</v>
      </c>
      <c r="J33" s="18">
        <v>3730</v>
      </c>
      <c r="K33" s="19">
        <v>3797</v>
      </c>
      <c r="L33" s="17">
        <v>772</v>
      </c>
      <c r="M33" s="18">
        <v>774</v>
      </c>
      <c r="N33" s="19">
        <v>771</v>
      </c>
      <c r="O33" s="17">
        <v>1325</v>
      </c>
      <c r="P33" s="18">
        <v>1322</v>
      </c>
      <c r="Q33" s="19">
        <v>1324</v>
      </c>
      <c r="R33" s="17">
        <v>1163</v>
      </c>
      <c r="S33" s="18">
        <v>1164</v>
      </c>
      <c r="T33" s="19">
        <v>1157</v>
      </c>
      <c r="U33" s="17">
        <v>9587</v>
      </c>
      <c r="V33" s="18">
        <v>9634</v>
      </c>
      <c r="W33" s="19">
        <v>9834</v>
      </c>
      <c r="X33" s="17">
        <v>10474</v>
      </c>
      <c r="Y33" s="18">
        <v>10504</v>
      </c>
      <c r="Z33" s="19">
        <v>10857</v>
      </c>
      <c r="AA33" s="17">
        <v>5371</v>
      </c>
      <c r="AB33" s="18">
        <v>5346</v>
      </c>
      <c r="AC33" s="19">
        <v>5405</v>
      </c>
      <c r="AD33" s="17">
        <v>3820</v>
      </c>
      <c r="AE33" s="18">
        <v>3825</v>
      </c>
      <c r="AF33" s="19">
        <v>3823</v>
      </c>
    </row>
    <row r="34" spans="2:32" ht="15.75" thickTop="1">
      <c r="B34" s="20" t="s">
        <v>43</v>
      </c>
      <c r="C34" s="21">
        <f>AVERAGE(C24:C33)</f>
        <v>467.2</v>
      </c>
      <c r="D34" s="22">
        <f t="shared" ref="D34:AF34" si="1">AVERAGE(D24:D33)</f>
        <v>467.1</v>
      </c>
      <c r="E34" s="23">
        <f t="shared" si="1"/>
        <v>470.4</v>
      </c>
      <c r="F34" s="21">
        <f t="shared" si="1"/>
        <v>2014.6</v>
      </c>
      <c r="G34" s="22">
        <f t="shared" si="1"/>
        <v>2011.4</v>
      </c>
      <c r="H34" s="23">
        <f t="shared" si="1"/>
        <v>2056.8000000000002</v>
      </c>
      <c r="I34" s="21">
        <f t="shared" si="1"/>
        <v>3677.4</v>
      </c>
      <c r="J34" s="22">
        <f t="shared" si="1"/>
        <v>3690.8</v>
      </c>
      <c r="K34" s="23">
        <f t="shared" si="1"/>
        <v>3759</v>
      </c>
      <c r="L34" s="21">
        <f t="shared" si="1"/>
        <v>765.2</v>
      </c>
      <c r="M34" s="22">
        <f t="shared" si="1"/>
        <v>767</v>
      </c>
      <c r="N34" s="23">
        <f t="shared" si="1"/>
        <v>763.6</v>
      </c>
      <c r="O34" s="21">
        <f t="shared" si="1"/>
        <v>1289.4000000000001</v>
      </c>
      <c r="P34" s="22">
        <f t="shared" si="1"/>
        <v>1289.2</v>
      </c>
      <c r="Q34" s="23">
        <f t="shared" si="1"/>
        <v>1285.9000000000001</v>
      </c>
      <c r="R34" s="21">
        <f t="shared" si="1"/>
        <v>1120.5999999999999</v>
      </c>
      <c r="S34" s="22">
        <f t="shared" si="1"/>
        <v>1121.5</v>
      </c>
      <c r="T34" s="23">
        <f t="shared" si="1"/>
        <v>1114.0999999999999</v>
      </c>
      <c r="U34" s="21">
        <f t="shared" si="1"/>
        <v>9460</v>
      </c>
      <c r="V34" s="22">
        <f t="shared" si="1"/>
        <v>9469.7999999999993</v>
      </c>
      <c r="W34" s="23">
        <f t="shared" si="1"/>
        <v>9670.7000000000007</v>
      </c>
      <c r="X34" s="21">
        <f t="shared" si="1"/>
        <v>10424.5</v>
      </c>
      <c r="Y34" s="22">
        <f t="shared" si="1"/>
        <v>10433.200000000001</v>
      </c>
      <c r="Z34" s="23">
        <f t="shared" si="1"/>
        <v>10784.2</v>
      </c>
      <c r="AA34" s="21">
        <f t="shared" si="1"/>
        <v>5362.1</v>
      </c>
      <c r="AB34" s="22">
        <f t="shared" si="1"/>
        <v>5346.4</v>
      </c>
      <c r="AC34" s="23">
        <f t="shared" si="1"/>
        <v>5383.7</v>
      </c>
      <c r="AD34" s="21">
        <f t="shared" si="1"/>
        <v>3779</v>
      </c>
      <c r="AE34" s="22">
        <f t="shared" si="1"/>
        <v>3789.6</v>
      </c>
      <c r="AF34" s="23">
        <f t="shared" si="1"/>
        <v>3781</v>
      </c>
    </row>
    <row r="35" spans="2:32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2:32">
      <c r="B36" s="1"/>
      <c r="C36" s="118" t="s">
        <v>33</v>
      </c>
      <c r="D36" s="119"/>
      <c r="E36" s="120"/>
      <c r="F36" s="118" t="s">
        <v>34</v>
      </c>
      <c r="G36" s="119"/>
      <c r="H36" s="120"/>
      <c r="I36" s="118" t="s">
        <v>35</v>
      </c>
      <c r="J36" s="119"/>
      <c r="K36" s="120"/>
      <c r="L36" s="118" t="s">
        <v>36</v>
      </c>
      <c r="M36" s="119"/>
      <c r="N36" s="120"/>
      <c r="O36" s="118" t="s">
        <v>37</v>
      </c>
      <c r="P36" s="119"/>
      <c r="Q36" s="120"/>
      <c r="R36" s="118" t="s">
        <v>38</v>
      </c>
      <c r="S36" s="119"/>
      <c r="T36" s="120"/>
    </row>
    <row r="37" spans="2:32" ht="30" customHeight="1">
      <c r="B37" s="1"/>
      <c r="C37" s="11" t="s">
        <v>39</v>
      </c>
      <c r="D37" s="12" t="s">
        <v>41</v>
      </c>
      <c r="E37" s="13" t="s">
        <v>40</v>
      </c>
      <c r="F37" s="11" t="s">
        <v>39</v>
      </c>
      <c r="G37" s="12" t="s">
        <v>41</v>
      </c>
      <c r="H37" s="13" t="s">
        <v>40</v>
      </c>
      <c r="I37" s="11" t="s">
        <v>39</v>
      </c>
      <c r="J37" s="12" t="s">
        <v>41</v>
      </c>
      <c r="K37" s="13" t="s">
        <v>40</v>
      </c>
      <c r="L37" s="11" t="s">
        <v>39</v>
      </c>
      <c r="M37" s="12" t="s">
        <v>41</v>
      </c>
      <c r="N37" s="13" t="s">
        <v>40</v>
      </c>
      <c r="O37" s="11" t="s">
        <v>39</v>
      </c>
      <c r="P37" s="12" t="s">
        <v>41</v>
      </c>
      <c r="Q37" s="13" t="s">
        <v>40</v>
      </c>
      <c r="R37" s="11" t="s">
        <v>39</v>
      </c>
      <c r="S37" s="12" t="s">
        <v>41</v>
      </c>
      <c r="T37" s="13" t="s">
        <v>40</v>
      </c>
    </row>
    <row r="38" spans="2:32">
      <c r="B38" s="1" t="s">
        <v>0</v>
      </c>
      <c r="C38" s="115" t="str">
        <f>'1CtP'!Y3</f>
        <v>N/A</v>
      </c>
      <c r="D38" s="116"/>
      <c r="E38" s="117"/>
      <c r="F38" s="115" t="str">
        <f>'1CtP'!Z3</f>
        <v>N/A</v>
      </c>
      <c r="G38" s="116"/>
      <c r="H38" s="117"/>
      <c r="I38" s="115" t="str">
        <f>'1CtP'!AA3</f>
        <v>N/A</v>
      </c>
      <c r="J38" s="116"/>
      <c r="K38" s="117"/>
      <c r="L38" s="115" t="str">
        <f>'1CtP'!AB3</f>
        <v>N/A</v>
      </c>
      <c r="M38" s="116"/>
      <c r="N38" s="117"/>
      <c r="O38" s="115" t="str">
        <f>'1CtP'!AC3</f>
        <v>N/A</v>
      </c>
      <c r="P38" s="116"/>
      <c r="Q38" s="117"/>
      <c r="R38" s="115" t="str">
        <f>'1CtP'!AD3</f>
        <v>N/A</v>
      </c>
      <c r="S38" s="116"/>
      <c r="T38" s="117"/>
    </row>
    <row r="39" spans="2:32">
      <c r="B39" s="1" t="s">
        <v>45</v>
      </c>
      <c r="C39" s="115">
        <f>MAX('1CtP'!Y5:Y15)</f>
        <v>29507</v>
      </c>
      <c r="D39" s="116"/>
      <c r="E39" s="117"/>
      <c r="F39" s="115">
        <f>MAX('1CtP'!Z5:Z15)</f>
        <v>20172</v>
      </c>
      <c r="G39" s="116"/>
      <c r="H39" s="117"/>
      <c r="I39" s="115">
        <f>MAX('1CtP'!AA5:AA15)</f>
        <v>40175</v>
      </c>
      <c r="J39" s="116"/>
      <c r="K39" s="117"/>
      <c r="L39" s="115">
        <f>MAX('1CtP'!AB5:AB15)</f>
        <v>0</v>
      </c>
      <c r="M39" s="116"/>
      <c r="N39" s="117"/>
      <c r="O39" s="115">
        <f>MAX('1CtP'!AC5:AC15)</f>
        <v>0</v>
      </c>
      <c r="P39" s="116"/>
      <c r="Q39" s="117"/>
      <c r="R39" s="115">
        <f>MAX('1CtP'!AD5:AD15)</f>
        <v>0</v>
      </c>
      <c r="S39" s="116"/>
      <c r="T39" s="117"/>
    </row>
    <row r="40" spans="2:32">
      <c r="B40" s="1" t="s">
        <v>46</v>
      </c>
      <c r="C40" s="10">
        <f>MAX('2CtP SO'!C40:C50)</f>
        <v>0</v>
      </c>
      <c r="D40" s="4">
        <f>MAX('2CtP SO'!D40:D50)</f>
        <v>0</v>
      </c>
      <c r="E40" s="5">
        <f>MAX('2CtP SO'!E40:E50)</f>
        <v>0</v>
      </c>
      <c r="F40" s="10">
        <f>MAX('2CtP SO'!F40:F50)</f>
        <v>0</v>
      </c>
      <c r="G40" s="4">
        <f>MAX('2CtP SO'!G40:G50)</f>
        <v>0</v>
      </c>
      <c r="H40" s="5">
        <f>MAX('2CtP SO'!H40:H50)</f>
        <v>0</v>
      </c>
      <c r="I40" s="10">
        <f>MAX('2CtP SO'!I40:I50)</f>
        <v>0</v>
      </c>
      <c r="J40" s="4">
        <f>MAX('2CtP SO'!J40:J50)</f>
        <v>0</v>
      </c>
      <c r="K40" s="5">
        <f>MAX('2CtP SO'!K40:K50)</f>
        <v>0</v>
      </c>
      <c r="L40" s="10">
        <f>MAX('2CtP SO'!L40:L50)</f>
        <v>0</v>
      </c>
      <c r="M40" s="4">
        <f>MAX('2CtP SO'!M40:M50)</f>
        <v>0</v>
      </c>
      <c r="N40" s="5">
        <f>MAX('2CtP SO'!N40:N50)</f>
        <v>0</v>
      </c>
      <c r="O40" s="10">
        <f>MAX('2CtP SO'!O40:O50)</f>
        <v>0</v>
      </c>
      <c r="P40" s="4">
        <f>MAX('2CtP SO'!P40:P50)</f>
        <v>0</v>
      </c>
      <c r="Q40" s="5">
        <f>MAX('2CtP SO'!Q40:Q50)</f>
        <v>0</v>
      </c>
      <c r="R40" s="10">
        <f>MAX('2CtP SO'!R40:R50)</f>
        <v>0</v>
      </c>
      <c r="S40" s="4">
        <f>MAX('2CtP SO'!S40:S50)</f>
        <v>0</v>
      </c>
      <c r="T40" s="5">
        <f>MAX('2CtP SO'!T40:T50)</f>
        <v>0</v>
      </c>
    </row>
    <row r="41" spans="2:32">
      <c r="B41" s="1" t="s">
        <v>3</v>
      </c>
      <c r="C41" s="10">
        <v>26763</v>
      </c>
      <c r="D41" s="4">
        <v>26753</v>
      </c>
      <c r="E41" s="5">
        <v>27250</v>
      </c>
      <c r="F41" s="10">
        <v>17924</v>
      </c>
      <c r="G41" s="4">
        <v>17932</v>
      </c>
      <c r="H41" s="5">
        <v>17882</v>
      </c>
      <c r="I41" s="10"/>
      <c r="J41" s="4"/>
      <c r="K41" s="5"/>
      <c r="L41" s="10"/>
      <c r="M41" s="4"/>
      <c r="N41" s="5"/>
      <c r="O41" s="10"/>
      <c r="P41" s="4"/>
      <c r="Q41" s="5"/>
      <c r="R41" s="10"/>
      <c r="S41" s="4"/>
      <c r="T41" s="5"/>
    </row>
    <row r="42" spans="2:32">
      <c r="B42" s="1" t="s">
        <v>4</v>
      </c>
      <c r="C42" s="10"/>
      <c r="D42" s="4"/>
      <c r="E42" s="5"/>
      <c r="F42" s="10">
        <v>18763</v>
      </c>
      <c r="G42" s="4">
        <v>18815</v>
      </c>
      <c r="H42" s="5">
        <v>18883</v>
      </c>
      <c r="I42" s="10"/>
      <c r="J42" s="4"/>
      <c r="K42" s="5"/>
      <c r="L42" s="10"/>
      <c r="M42" s="4"/>
      <c r="N42" s="5"/>
      <c r="O42" s="10"/>
      <c r="P42" s="4"/>
      <c r="Q42" s="5"/>
      <c r="R42" s="10"/>
      <c r="S42" s="4"/>
      <c r="T42" s="5"/>
    </row>
    <row r="43" spans="2:32">
      <c r="B43" s="1" t="s">
        <v>5</v>
      </c>
      <c r="C43" s="10"/>
      <c r="D43" s="4"/>
      <c r="E43" s="5"/>
      <c r="F43" s="10">
        <v>19230</v>
      </c>
      <c r="G43" s="4">
        <v>19314</v>
      </c>
      <c r="H43" s="5">
        <v>19469</v>
      </c>
      <c r="I43" s="10"/>
      <c r="J43" s="4"/>
      <c r="K43" s="5"/>
      <c r="L43" s="10"/>
      <c r="M43" s="4"/>
      <c r="N43" s="5"/>
      <c r="O43" s="10"/>
      <c r="P43" s="4"/>
      <c r="Q43" s="5"/>
      <c r="R43" s="10"/>
      <c r="S43" s="4"/>
      <c r="T43" s="5"/>
    </row>
    <row r="44" spans="2:32">
      <c r="B44" s="1" t="s">
        <v>6</v>
      </c>
      <c r="C44" s="10"/>
      <c r="D44" s="4"/>
      <c r="E44" s="5"/>
      <c r="F44" s="10">
        <v>19619</v>
      </c>
      <c r="G44" s="4">
        <v>19668</v>
      </c>
      <c r="H44" s="5">
        <v>19830</v>
      </c>
      <c r="I44" s="10"/>
      <c r="J44" s="4"/>
      <c r="K44" s="5"/>
      <c r="L44" s="10"/>
      <c r="M44" s="4"/>
      <c r="N44" s="5"/>
      <c r="O44" s="10"/>
      <c r="P44" s="4"/>
      <c r="Q44" s="5"/>
      <c r="R44" s="10"/>
      <c r="S44" s="4"/>
      <c r="T44" s="5"/>
    </row>
    <row r="45" spans="2:32">
      <c r="B45" s="1" t="s">
        <v>7</v>
      </c>
      <c r="C45" s="10"/>
      <c r="D45" s="4"/>
      <c r="E45" s="5"/>
      <c r="F45" s="10">
        <v>19838</v>
      </c>
      <c r="G45" s="4">
        <v>19914</v>
      </c>
      <c r="H45" s="5">
        <v>20118</v>
      </c>
      <c r="I45" s="10"/>
      <c r="J45" s="4"/>
      <c r="K45" s="5"/>
      <c r="L45" s="10"/>
      <c r="M45" s="4"/>
      <c r="N45" s="5"/>
      <c r="O45" s="10"/>
      <c r="P45" s="4"/>
      <c r="Q45" s="5"/>
      <c r="R45" s="10"/>
      <c r="S45" s="4"/>
      <c r="T45" s="5"/>
    </row>
    <row r="46" spans="2:32">
      <c r="B46" s="1" t="s">
        <v>8</v>
      </c>
      <c r="C46" s="10"/>
      <c r="D46" s="4"/>
      <c r="E46" s="5"/>
      <c r="F46" s="10">
        <v>20015</v>
      </c>
      <c r="G46" s="4">
        <v>20071</v>
      </c>
      <c r="H46" s="5">
        <v>20298</v>
      </c>
      <c r="I46" s="10"/>
      <c r="J46" s="4"/>
      <c r="K46" s="5"/>
      <c r="L46" s="10"/>
      <c r="M46" s="4"/>
      <c r="N46" s="5"/>
      <c r="O46" s="10"/>
      <c r="P46" s="4"/>
      <c r="Q46" s="5"/>
      <c r="R46" s="10"/>
      <c r="S46" s="4"/>
      <c r="T46" s="5"/>
    </row>
    <row r="47" spans="2:32">
      <c r="B47" s="1" t="s">
        <v>9</v>
      </c>
      <c r="C47" s="10"/>
      <c r="D47" s="4"/>
      <c r="E47" s="5"/>
      <c r="F47" s="10">
        <v>20128</v>
      </c>
      <c r="G47" s="4">
        <v>20182</v>
      </c>
      <c r="H47" s="5">
        <v>20428</v>
      </c>
      <c r="I47" s="10"/>
      <c r="J47" s="4"/>
      <c r="K47" s="5"/>
      <c r="L47" s="10"/>
      <c r="M47" s="4"/>
      <c r="N47" s="5"/>
      <c r="O47" s="10"/>
      <c r="P47" s="4"/>
      <c r="Q47" s="5"/>
      <c r="R47" s="10"/>
      <c r="S47" s="4"/>
      <c r="T47" s="5"/>
    </row>
    <row r="48" spans="2:32">
      <c r="B48" s="1" t="s">
        <v>10</v>
      </c>
      <c r="C48" s="10"/>
      <c r="D48" s="4"/>
      <c r="E48" s="5"/>
      <c r="F48" s="10">
        <v>20244</v>
      </c>
      <c r="G48" s="4"/>
      <c r="H48" s="5"/>
      <c r="I48" s="10"/>
      <c r="J48" s="4"/>
      <c r="K48" s="5"/>
      <c r="L48" s="10"/>
      <c r="M48" s="4"/>
      <c r="N48" s="5"/>
      <c r="O48" s="10"/>
      <c r="P48" s="4"/>
      <c r="Q48" s="5"/>
      <c r="R48" s="10"/>
      <c r="S48" s="4"/>
      <c r="T48" s="5"/>
    </row>
    <row r="49" spans="2:20">
      <c r="B49" s="1" t="s">
        <v>11</v>
      </c>
      <c r="C49" s="10"/>
      <c r="D49" s="4"/>
      <c r="E49" s="5"/>
      <c r="F49" s="10"/>
      <c r="G49" s="4"/>
      <c r="H49" s="5"/>
      <c r="I49" s="10"/>
      <c r="J49" s="4"/>
      <c r="K49" s="5"/>
      <c r="L49" s="10"/>
      <c r="M49" s="4"/>
      <c r="N49" s="5"/>
      <c r="O49" s="10"/>
      <c r="P49" s="4"/>
      <c r="Q49" s="5"/>
      <c r="R49" s="10"/>
      <c r="S49" s="4"/>
      <c r="T49" s="5"/>
    </row>
    <row r="50" spans="2:20" ht="15.75" thickBot="1">
      <c r="B50" s="1" t="s">
        <v>12</v>
      </c>
      <c r="C50" s="17"/>
      <c r="D50" s="18"/>
      <c r="E50" s="19"/>
      <c r="F50" s="17"/>
      <c r="G50" s="18"/>
      <c r="H50" s="19"/>
      <c r="I50" s="17"/>
      <c r="J50" s="18"/>
      <c r="K50" s="19"/>
      <c r="L50" s="17"/>
      <c r="M50" s="18"/>
      <c r="N50" s="19"/>
      <c r="O50" s="17"/>
      <c r="P50" s="18"/>
      <c r="Q50" s="19"/>
      <c r="R50" s="17"/>
      <c r="S50" s="18"/>
      <c r="T50" s="19"/>
    </row>
    <row r="51" spans="2:20" ht="15.75" thickTop="1">
      <c r="B51" s="20" t="s">
        <v>43</v>
      </c>
      <c r="C51" s="21">
        <f>AVERAGE(C41:C50)</f>
        <v>26763</v>
      </c>
      <c r="D51" s="22">
        <f t="shared" ref="D51:T51" si="2">AVERAGE(D41:D50)</f>
        <v>26753</v>
      </c>
      <c r="E51" s="23">
        <f t="shared" si="2"/>
        <v>27250</v>
      </c>
      <c r="F51" s="21">
        <f t="shared" si="2"/>
        <v>19470.125</v>
      </c>
      <c r="G51" s="22">
        <f t="shared" si="2"/>
        <v>19413.714285714286</v>
      </c>
      <c r="H51" s="23">
        <f t="shared" si="2"/>
        <v>19558.285714285714</v>
      </c>
      <c r="I51" s="21" t="e">
        <f t="shared" si="2"/>
        <v>#DIV/0!</v>
      </c>
      <c r="J51" s="22" t="e">
        <f t="shared" si="2"/>
        <v>#DIV/0!</v>
      </c>
      <c r="K51" s="23" t="e">
        <f t="shared" si="2"/>
        <v>#DIV/0!</v>
      </c>
      <c r="L51" s="21" t="e">
        <f t="shared" si="2"/>
        <v>#DIV/0!</v>
      </c>
      <c r="M51" s="22" t="e">
        <f t="shared" si="2"/>
        <v>#DIV/0!</v>
      </c>
      <c r="N51" s="23" t="e">
        <f t="shared" si="2"/>
        <v>#DIV/0!</v>
      </c>
      <c r="O51" s="21" t="e">
        <f t="shared" si="2"/>
        <v>#DIV/0!</v>
      </c>
      <c r="P51" s="22" t="e">
        <f t="shared" si="2"/>
        <v>#DIV/0!</v>
      </c>
      <c r="Q51" s="23" t="e">
        <f t="shared" si="2"/>
        <v>#DIV/0!</v>
      </c>
      <c r="R51" s="21" t="e">
        <f t="shared" si="2"/>
        <v>#DIV/0!</v>
      </c>
      <c r="S51" s="22" t="e">
        <f t="shared" si="2"/>
        <v>#DIV/0!</v>
      </c>
      <c r="T51" s="23" t="e">
        <f t="shared" si="2"/>
        <v>#DIV/0!</v>
      </c>
    </row>
  </sheetData>
  <mergeCells count="78">
    <mergeCell ref="U19:W19"/>
    <mergeCell ref="X19:Z19"/>
    <mergeCell ref="AA19:AC19"/>
    <mergeCell ref="AD19:AF19"/>
    <mergeCell ref="C36:E36"/>
    <mergeCell ref="F36:H36"/>
    <mergeCell ref="I36:K36"/>
    <mergeCell ref="L36:N36"/>
    <mergeCell ref="O36:Q36"/>
    <mergeCell ref="R36:T36"/>
    <mergeCell ref="C21:E21"/>
    <mergeCell ref="F21:H21"/>
    <mergeCell ref="I21:K21"/>
    <mergeCell ref="L21:N21"/>
    <mergeCell ref="O21:Q21"/>
    <mergeCell ref="R21:T21"/>
    <mergeCell ref="U2:W2"/>
    <mergeCell ref="X2:Z2"/>
    <mergeCell ref="AA2:AC2"/>
    <mergeCell ref="AD2:AF2"/>
    <mergeCell ref="C19:E19"/>
    <mergeCell ref="F19:H19"/>
    <mergeCell ref="I19:K19"/>
    <mergeCell ref="L19:N19"/>
    <mergeCell ref="O19:Q19"/>
    <mergeCell ref="R19:T19"/>
    <mergeCell ref="C2:E2"/>
    <mergeCell ref="F2:H2"/>
    <mergeCell ref="I2:K2"/>
    <mergeCell ref="L2:N2"/>
    <mergeCell ref="O2:Q2"/>
    <mergeCell ref="R2:T2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U21:W21"/>
    <mergeCell ref="X21:Z21"/>
    <mergeCell ref="AA21:AC21"/>
    <mergeCell ref="AD21:AF21"/>
    <mergeCell ref="C22:E22"/>
    <mergeCell ref="F22:H22"/>
    <mergeCell ref="I22:K22"/>
    <mergeCell ref="L22:N22"/>
    <mergeCell ref="O22:Q22"/>
    <mergeCell ref="R22:T22"/>
    <mergeCell ref="U22:W22"/>
    <mergeCell ref="X22:Z22"/>
    <mergeCell ref="AA22:AC22"/>
    <mergeCell ref="AD22:AF22"/>
    <mergeCell ref="R38:T38"/>
    <mergeCell ref="C38:E38"/>
    <mergeCell ref="F38:H38"/>
    <mergeCell ref="I38:K38"/>
    <mergeCell ref="L38:N38"/>
    <mergeCell ref="O38:Q38"/>
    <mergeCell ref="R39:T39"/>
    <mergeCell ref="C39:E39"/>
    <mergeCell ref="F39:H39"/>
    <mergeCell ref="I39:K39"/>
    <mergeCell ref="L39:N39"/>
    <mergeCell ref="O39:Q39"/>
  </mergeCells>
  <conditionalFormatting sqref="C7:E1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2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1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7:W1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7:Z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7:AC1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:AF1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E3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0">
      <colorScale>
        <cfvo type="min" val="0"/>
        <cfvo type="max" val="0"/>
        <color rgb="FFFF7128"/>
        <color rgb="FFFFEF9C"/>
      </colorScale>
    </cfRule>
  </conditionalFormatting>
  <conditionalFormatting sqref="F24:H3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8">
      <colorScale>
        <cfvo type="min" val="0"/>
        <cfvo type="max" val="0"/>
        <color rgb="FFFF7128"/>
        <color rgb="FFFFEF9C"/>
      </colorScale>
    </cfRule>
  </conditionalFormatting>
  <conditionalFormatting sqref="I24:K3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4:N3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4:Q3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4:T3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4:W3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4:Z3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4:AC3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4:AF3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E5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8">
      <colorScale>
        <cfvo type="min" val="0"/>
        <cfvo type="max" val="0"/>
        <color rgb="FFFF7128"/>
        <color rgb="FFFFEF9C"/>
      </colorScale>
    </cfRule>
  </conditionalFormatting>
  <conditionalFormatting sqref="F41:H5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I41:K5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1:N5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1:Q5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1:T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Tabelle21"/>
  <dimension ref="A1:T24"/>
  <sheetViews>
    <sheetView workbookViewId="0">
      <selection activeCell="R26" sqref="R26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20" width="12.85546875" style="39" customWidth="1"/>
  </cols>
  <sheetData>
    <row r="1" spans="1:20" ht="3.75" customHeight="1"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95.25">
      <c r="B2" s="1"/>
      <c r="C2" s="52" t="s">
        <v>74</v>
      </c>
      <c r="D2" s="52" t="s">
        <v>75</v>
      </c>
      <c r="E2" s="52" t="s">
        <v>76</v>
      </c>
      <c r="F2" s="41" t="s">
        <v>55</v>
      </c>
      <c r="G2" s="41" t="s">
        <v>59</v>
      </c>
      <c r="H2" s="41" t="s">
        <v>60</v>
      </c>
      <c r="I2" s="41" t="s">
        <v>61</v>
      </c>
      <c r="J2" s="41" t="s">
        <v>62</v>
      </c>
      <c r="K2" s="41" t="s">
        <v>63</v>
      </c>
      <c r="L2" s="41" t="s">
        <v>64</v>
      </c>
      <c r="M2" s="41" t="s">
        <v>56</v>
      </c>
      <c r="N2" s="41" t="s">
        <v>57</v>
      </c>
      <c r="O2" s="41" t="s">
        <v>65</v>
      </c>
      <c r="P2" s="41" t="s">
        <v>66</v>
      </c>
      <c r="Q2" s="41" t="s">
        <v>67</v>
      </c>
      <c r="R2" s="41" t="s">
        <v>71</v>
      </c>
      <c r="S2" s="41" t="s">
        <v>72</v>
      </c>
      <c r="T2" s="41" t="s">
        <v>73</v>
      </c>
    </row>
    <row r="3" spans="1:20" s="38" customFormat="1" ht="18.75" customHeight="1">
      <c r="A3"/>
      <c r="B3" s="42" t="s">
        <v>13</v>
      </c>
      <c r="C3" s="53">
        <v>27</v>
      </c>
      <c r="D3" s="53">
        <v>111</v>
      </c>
      <c r="E3" s="54">
        <f t="shared" ref="E3:E22" si="0">D3/C3</f>
        <v>4.1111111111111107</v>
      </c>
      <c r="F3" s="43" t="str">
        <f ca="1">IF(MAX(BW!$H3:$V3)=BW!H3,"X","")</f>
        <v>X</v>
      </c>
      <c r="G3" s="43" t="str">
        <f ca="1">IF(MAX(BW!$H3:$V3)=BW!I3,"X","")</f>
        <v>X</v>
      </c>
      <c r="H3" s="43" t="str">
        <f ca="1">IF(MAX(BW!$H3:$V3)=BW!J3,"X","")</f>
        <v>X</v>
      </c>
      <c r="I3" s="43" t="str">
        <f ca="1">IF(MAX(BW!$H3:$V3)=BW!K3,"X","")</f>
        <v>X</v>
      </c>
      <c r="J3" s="43" t="str">
        <f ca="1">IF(MAX(BW!$H3:$V3)=BW!L3,"X","")</f>
        <v>X</v>
      </c>
      <c r="K3" s="43" t="str">
        <f ca="1">IF(MAX(BW!$H3:$V3)=BW!M3,"X","")</f>
        <v>X</v>
      </c>
      <c r="L3" s="43" t="str">
        <f ca="1">IF(MAX(BW!$H3:$V3)=BW!N3,"X","")</f>
        <v>X</v>
      </c>
      <c r="M3" s="43" t="str">
        <f ca="1">IF(MAX(BW!$H3:$V3)=BW!O3,"X","")</f>
        <v>X</v>
      </c>
      <c r="N3" s="43" t="str">
        <f ca="1">IF(MAX(BW!$H3:$V3)=BW!P3,"X","")</f>
        <v>X</v>
      </c>
      <c r="O3" s="43" t="str">
        <f ca="1">IF(MAX(BW!$H3:$V3)=BW!Q3,"X","")</f>
        <v>X</v>
      </c>
      <c r="P3" s="43" t="str">
        <f ca="1">IF(MAX(BW!$H3:$V3)=BW!R3,"X","")</f>
        <v>X</v>
      </c>
      <c r="Q3" s="43" t="str">
        <f ca="1">IF(MAX(BW!$H3:$V3)=BW!S3,"X","")</f>
        <v>X</v>
      </c>
      <c r="R3" s="43" t="str">
        <f ca="1">IF(MAX(BW!$H3:$V3)=BW!T3,"X","")</f>
        <v>X</v>
      </c>
      <c r="S3" s="43" t="str">
        <f ca="1">IF(MAX(BW!$H3:$V3)=BW!U3,"X","")</f>
        <v>X</v>
      </c>
      <c r="T3" s="43" t="str">
        <f ca="1">IF(MAX(BW!$H3:$V3)=BW!V3,"X","")</f>
        <v>X</v>
      </c>
    </row>
    <row r="4" spans="1:20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si="0"/>
        <v>2.2941176470588234</v>
      </c>
      <c r="F4" s="43" t="str">
        <f ca="1">IF(MAX(BW!$H4:$V4)=BW!H4,"X","")</f>
        <v>X</v>
      </c>
      <c r="G4" s="43" t="str">
        <f ca="1">IF(MAX(BW!$H4:$V4)=BW!I4,"X","")</f>
        <v>X</v>
      </c>
      <c r="H4" s="43" t="str">
        <f ca="1">IF(MAX(BW!$H4:$V4)=BW!J4,"X","")</f>
        <v>X</v>
      </c>
      <c r="I4" s="43" t="str">
        <f ca="1">IF(MAX(BW!$H4:$V4)=BW!K4,"X","")</f>
        <v>X</v>
      </c>
      <c r="J4" s="43" t="str">
        <f ca="1">IF(MAX(BW!$H4:$V4)=BW!L4,"X","")</f>
        <v/>
      </c>
      <c r="K4" s="43" t="str">
        <f ca="1">IF(MAX(BW!$H4:$V4)=BW!M4,"X","")</f>
        <v>X</v>
      </c>
      <c r="L4" s="43" t="str">
        <f ca="1">IF(MAX(BW!$H4:$V4)=BW!N4,"X","")</f>
        <v>X</v>
      </c>
      <c r="M4" s="43" t="str">
        <f ca="1">IF(MAX(BW!$H4:$V4)=BW!O4,"X","")</f>
        <v>X</v>
      </c>
      <c r="N4" s="43" t="str">
        <f ca="1">IF(MAX(BW!$H4:$V4)=BW!P4,"X","")</f>
        <v>X</v>
      </c>
      <c r="O4" s="43" t="str">
        <f ca="1">IF(MAX(BW!$H4:$V4)=BW!Q4,"X","")</f>
        <v>X</v>
      </c>
      <c r="P4" s="43" t="str">
        <f ca="1">IF(MAX(BW!$H4:$V4)=BW!R4,"X","")</f>
        <v>X</v>
      </c>
      <c r="Q4" s="43" t="str">
        <f ca="1">IF(MAX(BW!$H4:$V4)=BW!S4,"X","")</f>
        <v>X</v>
      </c>
      <c r="R4" s="43" t="str">
        <f ca="1">IF(MAX(BW!$H4:$V4)=BW!T4,"X","")</f>
        <v/>
      </c>
      <c r="S4" s="43" t="str">
        <f ca="1">IF(MAX(BW!$H4:$V4)=BW!U4,"X","")</f>
        <v>X</v>
      </c>
      <c r="T4" s="43" t="str">
        <f ca="1">IF(MAX(BW!$H4:$V4)=BW!V4,"X","")</f>
        <v>X</v>
      </c>
    </row>
    <row r="5" spans="1:20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2.1836734693877551</v>
      </c>
      <c r="F5" s="43" t="str">
        <f ca="1">IF(MAX(BW!$H5:$V5)=BW!H5,"X","")</f>
        <v/>
      </c>
      <c r="G5" s="43" t="str">
        <f ca="1">IF(MAX(BW!$H5:$V5)=BW!I5,"X","")</f>
        <v/>
      </c>
      <c r="H5" s="43" t="str">
        <f ca="1">IF(MAX(BW!$H5:$V5)=BW!J5,"X","")</f>
        <v/>
      </c>
      <c r="I5" s="43" t="str">
        <f ca="1">IF(MAX(BW!$H5:$V5)=BW!K5,"X","")</f>
        <v/>
      </c>
      <c r="J5" s="43" t="str">
        <f ca="1">IF(MAX(BW!$H5:$V5)=BW!L5,"X","")</f>
        <v>X</v>
      </c>
      <c r="K5" s="43" t="str">
        <f ca="1">IF(MAX(BW!$H5:$V5)=BW!M5,"X","")</f>
        <v>X</v>
      </c>
      <c r="L5" s="43" t="str">
        <f ca="1">IF(MAX(BW!$H5:$V5)=BW!N5,"X","")</f>
        <v/>
      </c>
      <c r="M5" s="43" t="str">
        <f ca="1">IF(MAX(BW!$H5:$V5)=BW!O5,"X","")</f>
        <v/>
      </c>
      <c r="N5" s="43" t="str">
        <f ca="1">IF(MAX(BW!$H5:$V5)=BW!P5,"X","")</f>
        <v/>
      </c>
      <c r="O5" s="43" t="str">
        <f ca="1">IF(MAX(BW!$H5:$V5)=BW!Q5,"X","")</f>
        <v/>
      </c>
      <c r="P5" s="43" t="str">
        <f ca="1">IF(MAX(BW!$H5:$V5)=BW!R5,"X","")</f>
        <v/>
      </c>
      <c r="Q5" s="43" t="str">
        <f ca="1">IF(MAX(BW!$H5:$V5)=BW!S5,"X","")</f>
        <v/>
      </c>
      <c r="R5" s="43" t="str">
        <f ca="1">IF(MAX(BW!$H5:$V5)=BW!T5,"X","")</f>
        <v>X</v>
      </c>
      <c r="S5" s="43" t="str">
        <f ca="1">IF(MAX(BW!$H5:$V5)=BW!U5,"X","")</f>
        <v>X</v>
      </c>
      <c r="T5" s="43" t="str">
        <f ca="1">IF(MAX(BW!$H5:$V5)=BW!V5,"X","")</f>
        <v/>
      </c>
    </row>
    <row r="6" spans="1:20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2.564516129032258</v>
      </c>
      <c r="F6" s="43" t="str">
        <f ca="1">IF(MAX(BW!$H6:$V6)=BW!H6,"X","")</f>
        <v/>
      </c>
      <c r="G6" s="43" t="str">
        <f ca="1">IF(MAX(BW!$H6:$V6)=BW!I6,"X","")</f>
        <v/>
      </c>
      <c r="H6" s="43" t="str">
        <f ca="1">IF(MAX(BW!$H6:$V6)=BW!J6,"X","")</f>
        <v/>
      </c>
      <c r="I6" s="43" t="str">
        <f ca="1">IF(MAX(BW!$H6:$V6)=BW!K6,"X","")</f>
        <v>X</v>
      </c>
      <c r="J6" s="43" t="str">
        <f ca="1">IF(MAX(BW!$H6:$V6)=BW!L6,"X","")</f>
        <v/>
      </c>
      <c r="K6" s="43" t="str">
        <f ca="1">IF(MAX(BW!$H6:$V6)=BW!M6,"X","")</f>
        <v/>
      </c>
      <c r="L6" s="43" t="str">
        <f ca="1">IF(MAX(BW!$H6:$V6)=BW!N6,"X","")</f>
        <v>X</v>
      </c>
      <c r="M6" s="43" t="str">
        <f ca="1">IF(MAX(BW!$H6:$V6)=BW!O6,"X","")</f>
        <v/>
      </c>
      <c r="N6" s="43" t="str">
        <f ca="1">IF(MAX(BW!$H6:$V6)=BW!P6,"X","")</f>
        <v/>
      </c>
      <c r="O6" s="43" t="str">
        <f ca="1">IF(MAX(BW!$H6:$V6)=BW!Q6,"X","")</f>
        <v/>
      </c>
      <c r="P6" s="43" t="str">
        <f ca="1">IF(MAX(BW!$H6:$V6)=BW!R6,"X","")</f>
        <v/>
      </c>
      <c r="Q6" s="43" t="str">
        <f ca="1">IF(MAX(BW!$H6:$V6)=BW!S6,"X","")</f>
        <v>X</v>
      </c>
      <c r="R6" s="43" t="str">
        <f ca="1">IF(MAX(BW!$H6:$V6)=BW!T6,"X","")</f>
        <v/>
      </c>
      <c r="S6" s="43" t="str">
        <f ca="1">IF(MAX(BW!$H6:$V6)=BW!U6,"X","")</f>
        <v/>
      </c>
      <c r="T6" s="43" t="str">
        <f ca="1">IF(MAX(BW!$H6:$V6)=BW!V6,"X","")</f>
        <v>X</v>
      </c>
    </row>
    <row r="7" spans="1:20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1.441860465116279</v>
      </c>
      <c r="F7" s="43" t="str">
        <f ca="1">IF(MAX(BW!$H7:$V7)=BW!H7,"X","")</f>
        <v>X</v>
      </c>
      <c r="G7" s="43" t="str">
        <f ca="1">IF(MAX(BW!$H7:$V7)=BW!I7,"X","")</f>
        <v>X</v>
      </c>
      <c r="H7" s="43" t="str">
        <f ca="1">IF(MAX(BW!$H7:$V7)=BW!J7,"X","")</f>
        <v>X</v>
      </c>
      <c r="I7" s="43" t="str">
        <f ca="1">IF(MAX(BW!$H7:$V7)=BW!K7,"X","")</f>
        <v>X</v>
      </c>
      <c r="J7" s="43" t="str">
        <f ca="1">IF(MAX(BW!$H7:$V7)=BW!L7,"X","")</f>
        <v>X</v>
      </c>
      <c r="K7" s="43" t="str">
        <f ca="1">IF(MAX(BW!$H7:$V7)=BW!M7,"X","")</f>
        <v>X</v>
      </c>
      <c r="L7" s="43" t="str">
        <f ca="1">IF(MAX(BW!$H7:$V7)=BW!N7,"X","")</f>
        <v>X</v>
      </c>
      <c r="M7" s="43" t="str">
        <f ca="1">IF(MAX(BW!$H7:$V7)=BW!O7,"X","")</f>
        <v>X</v>
      </c>
      <c r="N7" s="43" t="str">
        <f ca="1">IF(MAX(BW!$H7:$V7)=BW!P7,"X","")</f>
        <v>X</v>
      </c>
      <c r="O7" s="43" t="str">
        <f ca="1">IF(MAX(BW!$H7:$V7)=BW!Q7,"X","")</f>
        <v>X</v>
      </c>
      <c r="P7" s="43" t="str">
        <f ca="1">IF(MAX(BW!$H7:$V7)=BW!R7,"X","")</f>
        <v>X</v>
      </c>
      <c r="Q7" s="43" t="str">
        <f ca="1">IF(MAX(BW!$H7:$V7)=BW!S7,"X","")</f>
        <v>X</v>
      </c>
      <c r="R7" s="43" t="str">
        <f ca="1">IF(MAX(BW!$H7:$V7)=BW!T7,"X","")</f>
        <v>X</v>
      </c>
      <c r="S7" s="43" t="str">
        <f ca="1">IF(MAX(BW!$H7:$V7)=BW!U7,"X","")</f>
        <v>X</v>
      </c>
      <c r="T7" s="43" t="str">
        <f ca="1">IF(MAX(BW!$H7:$V7)=BW!V7,"X","")</f>
        <v>X</v>
      </c>
    </row>
    <row r="8" spans="1:20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3.7946428571428572</v>
      </c>
      <c r="F8" s="43" t="str">
        <f ca="1">IF(MAX(BW!$H8:$V8)=BW!H8,"X","")</f>
        <v/>
      </c>
      <c r="G8" s="43" t="str">
        <f ca="1">IF(MAX(BW!$H8:$V8)=BW!I8,"X","")</f>
        <v/>
      </c>
      <c r="H8" s="43" t="str">
        <f ca="1">IF(MAX(BW!$H8:$V8)=BW!J8,"X","")</f>
        <v/>
      </c>
      <c r="I8" s="43" t="str">
        <f ca="1">IF(MAX(BW!$H8:$V8)=BW!K8,"X","")</f>
        <v/>
      </c>
      <c r="J8" s="40" t="str">
        <f ca="1">IF(MAX(BW!$H8:$V8)=BW!L8,"X","")</f>
        <v>X</v>
      </c>
      <c r="K8" s="43" t="str">
        <f ca="1">IF(MAX(BW!$H8:$V8)=BW!M8,"X","")</f>
        <v/>
      </c>
      <c r="L8" s="43" t="str">
        <f ca="1">IF(MAX(BW!$H8:$V8)=BW!N8,"X","")</f>
        <v/>
      </c>
      <c r="M8" s="43" t="str">
        <f ca="1">IF(MAX(BW!$H8:$V8)=BW!O8,"X","")</f>
        <v/>
      </c>
      <c r="N8" s="43" t="str">
        <f ca="1">IF(MAX(BW!$H8:$V8)=BW!P8,"X","")</f>
        <v/>
      </c>
      <c r="O8" s="43" t="str">
        <f ca="1">IF(MAX(BW!$H8:$V8)=BW!Q8,"X","")</f>
        <v/>
      </c>
      <c r="P8" s="43" t="str">
        <f ca="1">IF(MAX(BW!$H8:$V8)=BW!R8,"X","")</f>
        <v/>
      </c>
      <c r="Q8" s="43" t="str">
        <f ca="1">IF(MAX(BW!$H8:$V8)=BW!S8,"X","")</f>
        <v/>
      </c>
      <c r="R8" s="43" t="str">
        <f ca="1">IF(MAX(BW!$H8:$V8)=BW!T8,"X","")</f>
        <v>X</v>
      </c>
      <c r="S8" s="43" t="str">
        <f ca="1">IF(MAX(BW!$H8:$V8)=BW!U8,"X","")</f>
        <v/>
      </c>
      <c r="T8" s="43" t="str">
        <f ca="1">IF(MAX(BW!$H8:$V8)=BW!V8,"X","")</f>
        <v/>
      </c>
    </row>
    <row r="9" spans="1:20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13.848484848484848</v>
      </c>
      <c r="F9" s="43" t="str">
        <f ca="1">IF(MAX(BW!$H9:$V9)=BW!H9,"X","")</f>
        <v/>
      </c>
      <c r="G9" s="43" t="str">
        <f ca="1">IF(MAX(BW!$H9:$V9)=BW!I9,"X","")</f>
        <v/>
      </c>
      <c r="H9" s="43" t="str">
        <f ca="1">IF(MAX(BW!$H9:$V9)=BW!J9,"X","")</f>
        <v/>
      </c>
      <c r="I9" s="43" t="str">
        <f ca="1">IF(MAX(BW!$H9:$V9)=BW!K9,"X","")</f>
        <v/>
      </c>
      <c r="J9" s="43" t="str">
        <f ca="1">IF(MAX(BW!$H9:$V9)=BW!L9,"X","")</f>
        <v/>
      </c>
      <c r="K9" s="43" t="str">
        <f ca="1">IF(MAX(BW!$H9:$V9)=BW!M9,"X","")</f>
        <v/>
      </c>
      <c r="L9" s="43" t="str">
        <f ca="1">IF(MAX(BW!$H9:$V9)=BW!N9,"X","")</f>
        <v>X</v>
      </c>
      <c r="M9" s="43" t="str">
        <f ca="1">IF(MAX(BW!$H9:$V9)=BW!O9,"X","")</f>
        <v/>
      </c>
      <c r="N9" s="43" t="str">
        <f ca="1">IF(MAX(BW!$H9:$V9)=BW!P9,"X","")</f>
        <v/>
      </c>
      <c r="O9" s="43" t="str">
        <f ca="1">IF(MAX(BW!$H9:$V9)=BW!Q9,"X","")</f>
        <v/>
      </c>
      <c r="P9" s="43" t="str">
        <f ca="1">IF(MAX(BW!$H9:$V9)=BW!R9,"X","")</f>
        <v/>
      </c>
      <c r="Q9" s="43" t="str">
        <f ca="1">IF(MAX(BW!$H9:$V9)=BW!S9,"X","")</f>
        <v/>
      </c>
      <c r="R9" s="43" t="str">
        <f ca="1">IF(MAX(BW!$H9:$V9)=BW!T9,"X","")</f>
        <v/>
      </c>
      <c r="S9" s="43" t="str">
        <f ca="1">IF(MAX(BW!$H9:$V9)=BW!U9,"X","")</f>
        <v/>
      </c>
      <c r="T9" s="43" t="str">
        <f ca="1">IF(MAX(BW!$H9:$V9)=BW!V9,"X","")</f>
        <v>X</v>
      </c>
    </row>
    <row r="10" spans="1:20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6.403614457831325</v>
      </c>
      <c r="F10" s="43" t="str">
        <f ca="1">IF(MAX(BW!$H10:$V10)=BW!H10,"X","")</f>
        <v/>
      </c>
      <c r="G10" s="43" t="str">
        <f ca="1">IF(MAX(BW!$H10:$V10)=BW!I10,"X","")</f>
        <v/>
      </c>
      <c r="H10" s="43" t="str">
        <f ca="1">IF(MAX(BW!$H10:$V10)=BW!J10,"X","")</f>
        <v/>
      </c>
      <c r="I10" s="43" t="str">
        <f ca="1">IF(MAX(BW!$H10:$V10)=BW!K10,"X","")</f>
        <v/>
      </c>
      <c r="J10" s="43" t="str">
        <f ca="1">IF(MAX(BW!$H10:$V10)=BW!L10,"X","")</f>
        <v/>
      </c>
      <c r="K10" s="43" t="str">
        <f ca="1">IF(MAX(BW!$H10:$V10)=BW!M10,"X","")</f>
        <v/>
      </c>
      <c r="L10" s="43" t="str">
        <f ca="1">IF(MAX(BW!$H10:$V10)=BW!N10,"X","")</f>
        <v>X</v>
      </c>
      <c r="M10" s="43" t="str">
        <f ca="1">IF(MAX(BW!$H10:$V10)=BW!O10,"X","")</f>
        <v/>
      </c>
      <c r="N10" s="43" t="str">
        <f ca="1">IF(MAX(BW!$H10:$V10)=BW!P10,"X","")</f>
        <v/>
      </c>
      <c r="O10" s="43" t="str">
        <f ca="1">IF(MAX(BW!$H10:$V10)=BW!Q10,"X","")</f>
        <v/>
      </c>
      <c r="P10" s="43" t="str">
        <f ca="1">IF(MAX(BW!$H10:$V10)=BW!R10,"X","")</f>
        <v/>
      </c>
      <c r="Q10" s="43" t="str">
        <f ca="1">IF(MAX(BW!$H10:$V10)=BW!S10,"X","")</f>
        <v/>
      </c>
      <c r="R10" s="43" t="str">
        <f ca="1">IF(MAX(BW!$H10:$V10)=BW!T10,"X","")</f>
        <v/>
      </c>
      <c r="S10" s="43" t="str">
        <f ca="1">IF(MAX(BW!$H10:$V10)=BW!U10,"X","")</f>
        <v/>
      </c>
      <c r="T10" s="43" t="str">
        <f ca="1">IF(MAX(BW!$H10:$V10)=BW!V10,"X","")</f>
        <v>X</v>
      </c>
    </row>
    <row r="11" spans="1:20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2.4116094986807388</v>
      </c>
      <c r="F11" s="43" t="str">
        <f ca="1">IF(MAX(BW!$H11:$V11)=BW!H11,"X","")</f>
        <v/>
      </c>
      <c r="G11" s="43" t="str">
        <f ca="1">IF(MAX(BW!$H11:$V11)=BW!I11,"X","")</f>
        <v/>
      </c>
      <c r="H11" s="43" t="str">
        <f ca="1">IF(MAX(BW!$H11:$V11)=BW!J11,"X","")</f>
        <v/>
      </c>
      <c r="I11" s="43" t="str">
        <f ca="1">IF(MAX(BW!$H11:$V11)=BW!K11,"X","")</f>
        <v/>
      </c>
      <c r="J11" s="43" t="str">
        <f ca="1">IF(MAX(BW!$H11:$V11)=BW!L11,"X","")</f>
        <v>X</v>
      </c>
      <c r="K11" s="43" t="str">
        <f ca="1">IF(MAX(BW!$H11:$V11)=BW!M11,"X","")</f>
        <v/>
      </c>
      <c r="L11" s="43" t="str">
        <f ca="1">IF(MAX(BW!$H11:$V11)=BW!N11,"X","")</f>
        <v>X</v>
      </c>
      <c r="M11" s="43" t="str">
        <f ca="1">IF(MAX(BW!$H11:$V11)=BW!O11,"X","")</f>
        <v/>
      </c>
      <c r="N11" s="43" t="str">
        <f ca="1">IF(MAX(BW!$H11:$V11)=BW!P11,"X","")</f>
        <v/>
      </c>
      <c r="O11" s="43" t="str">
        <f ca="1">IF(MAX(BW!$H11:$V11)=BW!Q11,"X","")</f>
        <v/>
      </c>
      <c r="P11" s="43" t="str">
        <f ca="1">IF(MAX(BW!$H11:$V11)=BW!R11,"X","")</f>
        <v/>
      </c>
      <c r="Q11" s="43" t="str">
        <f ca="1">IF(MAX(BW!$H11:$V11)=BW!S11,"X","")</f>
        <v/>
      </c>
      <c r="R11" s="43" t="str">
        <f ca="1">IF(MAX(BW!$H11:$V11)=BW!T11,"X","")</f>
        <v>X</v>
      </c>
      <c r="S11" s="43" t="str">
        <f ca="1">IF(MAX(BW!$H11:$V11)=BW!U11,"X","")</f>
        <v/>
      </c>
      <c r="T11" s="43" t="str">
        <f ca="1">IF(MAX(BW!$H11:$V11)=BW!V11,"X","")</f>
        <v>X</v>
      </c>
    </row>
    <row r="12" spans="1:20" s="38" customFormat="1" ht="18.75" customHeight="1">
      <c r="A12"/>
      <c r="B12" s="42" t="s">
        <v>22</v>
      </c>
      <c r="C12" s="53">
        <v>453</v>
      </c>
      <c r="D12" s="53">
        <v>2025</v>
      </c>
      <c r="E12" s="54">
        <f t="shared" si="0"/>
        <v>4.4701986754966887</v>
      </c>
      <c r="F12" s="43" t="str">
        <f ca="1">IF(MAX(BW!$H12:$V12)=BW!H12,"X","")</f>
        <v/>
      </c>
      <c r="G12" s="43" t="str">
        <f ca="1">IF(MAX(BW!$H12:$V12)=BW!I12,"X","")</f>
        <v/>
      </c>
      <c r="H12" s="43" t="str">
        <f ca="1">IF(MAX(BW!$H12:$V12)=BW!J12,"X","")</f>
        <v/>
      </c>
      <c r="I12" s="43" t="str">
        <f ca="1">IF(MAX(BW!$H12:$V12)=BW!K12,"X","")</f>
        <v/>
      </c>
      <c r="J12" s="43" t="str">
        <f ca="1">IF(MAX(BW!$H12:$V12)=BW!L12,"X","")</f>
        <v/>
      </c>
      <c r="K12" s="43" t="str">
        <f ca="1">IF(MAX(BW!$H12:$V12)=BW!M12,"X","")</f>
        <v/>
      </c>
      <c r="L12" s="43" t="str">
        <f ca="1">IF(MAX(BW!$H12:$V12)=BW!N12,"X","")</f>
        <v>X</v>
      </c>
      <c r="M12" s="43" t="str">
        <f ca="1">IF(MAX(BW!$H12:$V12)=BW!O12,"X","")</f>
        <v/>
      </c>
      <c r="N12" s="43" t="str">
        <f ca="1">IF(MAX(BW!$H12:$V12)=BW!P12,"X","")</f>
        <v/>
      </c>
      <c r="O12" s="43" t="str">
        <f ca="1">IF(MAX(BW!$H12:$V12)=BW!Q12,"X","")</f>
        <v/>
      </c>
      <c r="P12" s="43" t="str">
        <f ca="1">IF(MAX(BW!$H12:$V12)=BW!R12,"X","")</f>
        <v/>
      </c>
      <c r="Q12" s="43" t="str">
        <f ca="1">IF(MAX(BW!$H12:$V12)=BW!S12,"X","")</f>
        <v/>
      </c>
      <c r="R12" s="43" t="str">
        <f ca="1">IF(MAX(BW!$H12:$V12)=BW!T12,"X","")</f>
        <v/>
      </c>
      <c r="S12" s="43" t="str">
        <f ca="1">IF(MAX(BW!$H12:$V12)=BW!U12,"X","")</f>
        <v/>
      </c>
      <c r="T12" s="43" t="str">
        <f ca="1">IF(MAX(BW!$H12:$V12)=BW!V12,"X","")</f>
        <v>X</v>
      </c>
    </row>
    <row r="13" spans="1:20" s="38" customFormat="1" ht="18.75" customHeight="1">
      <c r="A13"/>
      <c r="B13" s="42" t="s">
        <v>23</v>
      </c>
      <c r="C13" s="53">
        <v>516</v>
      </c>
      <c r="D13" s="53">
        <v>1188</v>
      </c>
      <c r="E13" s="54">
        <f t="shared" si="0"/>
        <v>2.3023255813953489</v>
      </c>
      <c r="F13" s="43" t="str">
        <f ca="1">IF(MAX(BW!$H16:$V16)=BW!H16,"X","")</f>
        <v/>
      </c>
      <c r="G13" s="43" t="str">
        <f ca="1">IF(MAX(BW!$H16:$V16)=BW!I16,"X","")</f>
        <v/>
      </c>
      <c r="H13" s="43" t="str">
        <f ca="1">IF(MAX(BW!$H16:$V16)=BW!J16,"X","")</f>
        <v/>
      </c>
      <c r="I13" s="43" t="str">
        <f ca="1">IF(MAX(BW!$H16:$V16)=BW!K16,"X","")</f>
        <v/>
      </c>
      <c r="J13" s="43" t="str">
        <f ca="1">IF(MAX(BW!$H16:$V16)=BW!L16,"X","")</f>
        <v/>
      </c>
      <c r="K13" s="43" t="str">
        <f ca="1">IF(MAX(BW!$H16:$V16)=BW!M16,"X","")</f>
        <v/>
      </c>
      <c r="L13" s="43" t="str">
        <f ca="1">IF(MAX(BW!$H16:$V16)=BW!N16,"X","")</f>
        <v/>
      </c>
      <c r="M13" s="43" t="str">
        <f ca="1">IF(MAX(BW!$H16:$V16)=BW!O16,"X","")</f>
        <v>X</v>
      </c>
      <c r="N13" s="43" t="str">
        <f ca="1">IF(MAX(BW!$H16:$V16)=BW!P16,"X","")</f>
        <v>X</v>
      </c>
      <c r="O13" s="43" t="str">
        <f ca="1">IF(MAX(BW!$H16:$V16)=BW!Q16,"X","")</f>
        <v/>
      </c>
      <c r="P13" s="43" t="str">
        <f ca="1">IF(MAX(BW!$H16:$V16)=BW!R16,"X","")</f>
        <v/>
      </c>
      <c r="Q13" s="43" t="str">
        <f ca="1">IF(MAX(BW!$H16:$V16)=BW!S16,"X","")</f>
        <v/>
      </c>
      <c r="R13" s="43" t="str">
        <f ca="1">IF(MAX(BW!$H16:$V16)=BW!T16,"X","")</f>
        <v/>
      </c>
      <c r="S13" s="43" t="str">
        <f ca="1">IF(MAX(BW!$H16:$V16)=BW!U16,"X","")</f>
        <v/>
      </c>
      <c r="T13" s="43" t="str">
        <f ca="1">IF(MAX(BW!$H16:$V16)=BW!V16,"X","")</f>
        <v>X</v>
      </c>
    </row>
    <row r="14" spans="1:20" s="38" customFormat="1" ht="18.75" customHeight="1">
      <c r="A14"/>
      <c r="B14" s="42" t="s">
        <v>24</v>
      </c>
      <c r="C14" s="53">
        <v>889</v>
      </c>
      <c r="D14" s="53">
        <v>2914</v>
      </c>
      <c r="E14" s="54">
        <f t="shared" si="0"/>
        <v>3.2778402699662541</v>
      </c>
      <c r="F14" s="43" t="str">
        <f ca="1">IF(MAX(BW!$H17:$V17)=BW!H17,"X","")</f>
        <v/>
      </c>
      <c r="G14" s="43" t="str">
        <f ca="1">IF(MAX(BW!$H17:$V17)=BW!I17,"X","")</f>
        <v/>
      </c>
      <c r="H14" s="43" t="str">
        <f ca="1">IF(MAX(BW!$H17:$V17)=BW!J17,"X","")</f>
        <v/>
      </c>
      <c r="I14" s="43" t="str">
        <f ca="1">IF(MAX(BW!$H17:$V17)=BW!K17,"X","")</f>
        <v>X</v>
      </c>
      <c r="J14" s="43" t="str">
        <f ca="1">IF(MAX(BW!$H17:$V17)=BW!L17,"X","")</f>
        <v/>
      </c>
      <c r="K14" s="43" t="str">
        <f ca="1">IF(MAX(BW!$H17:$V17)=BW!M17,"X","")</f>
        <v/>
      </c>
      <c r="L14" s="43" t="str">
        <f ca="1">IF(MAX(BW!$H17:$V17)=BW!N17,"X","")</f>
        <v/>
      </c>
      <c r="M14" s="43" t="str">
        <f ca="1">IF(MAX(BW!$H17:$V17)=BW!O17,"X","")</f>
        <v/>
      </c>
      <c r="N14" s="43" t="str">
        <f ca="1">IF(MAX(BW!$H17:$V17)=BW!P17,"X","")</f>
        <v/>
      </c>
      <c r="O14" s="43" t="str">
        <f ca="1">IF(MAX(BW!$H17:$V17)=BW!Q17,"X","")</f>
        <v/>
      </c>
      <c r="P14" s="43" t="str">
        <f ca="1">IF(MAX(BW!$H17:$V17)=BW!R17,"X","")</f>
        <v/>
      </c>
      <c r="Q14" s="43" t="str">
        <f ca="1">IF(MAX(BW!$H17:$V17)=BW!S17,"X","")</f>
        <v>X</v>
      </c>
      <c r="R14" s="43" t="str">
        <f ca="1">IF(MAX(BW!$H17:$V17)=BW!T17,"X","")</f>
        <v/>
      </c>
      <c r="S14" s="43" t="str">
        <f ca="1">IF(MAX(BW!$H17:$V17)=BW!U17,"X","")</f>
        <v/>
      </c>
      <c r="T14" s="43" t="str">
        <f ca="1">IF(MAX(BW!$H17:$V17)=BW!V17,"X","")</f>
        <v/>
      </c>
    </row>
    <row r="15" spans="1:20" s="38" customFormat="1" ht="18.75" customHeight="1">
      <c r="A15"/>
      <c r="B15" s="42" t="s">
        <v>25</v>
      </c>
      <c r="C15" s="53">
        <v>1133</v>
      </c>
      <c r="D15" s="53">
        <v>5451</v>
      </c>
      <c r="E15" s="54">
        <f t="shared" si="0"/>
        <v>4.8111209179170347</v>
      </c>
      <c r="F15" s="43" t="str">
        <f ca="1">IF(MAX(BW!$H18:$V18)=BW!H18,"X","")</f>
        <v/>
      </c>
      <c r="G15" s="43" t="str">
        <f ca="1">IF(MAX(BW!$H18:$V18)=BW!I18,"X","")</f>
        <v/>
      </c>
      <c r="H15" s="43" t="str">
        <f ca="1">IF(MAX(BW!$H18:$V18)=BW!J18,"X","")</f>
        <v/>
      </c>
      <c r="I15" s="43" t="str">
        <f ca="1">IF(MAX(BW!$H18:$V18)=BW!K18,"X","")</f>
        <v>X</v>
      </c>
      <c r="J15" s="43" t="str">
        <f ca="1">IF(MAX(BW!$H18:$V18)=BW!L18,"X","")</f>
        <v/>
      </c>
      <c r="K15" s="43" t="str">
        <f ca="1">IF(MAX(BW!$H18:$V18)=BW!M18,"X","")</f>
        <v/>
      </c>
      <c r="L15" s="43" t="str">
        <f ca="1">IF(MAX(BW!$H18:$V18)=BW!N18,"X","")</f>
        <v/>
      </c>
      <c r="M15" s="43" t="str">
        <f ca="1">IF(MAX(BW!$H18:$V18)=BW!O18,"X","")</f>
        <v/>
      </c>
      <c r="N15" s="43" t="str">
        <f ca="1">IF(MAX(BW!$H18:$V18)=BW!P18,"X","")</f>
        <v/>
      </c>
      <c r="O15" s="43" t="str">
        <f ca="1">IF(MAX(BW!$H18:$V18)=BW!Q18,"X","")</f>
        <v/>
      </c>
      <c r="P15" s="43" t="str">
        <f ca="1">IF(MAX(BW!$H18:$V18)=BW!R18,"X","")</f>
        <v/>
      </c>
      <c r="Q15" s="43" t="str">
        <f ca="1">IF(MAX(BW!$H18:$V18)=BW!S18,"X","")</f>
        <v>X</v>
      </c>
      <c r="R15" s="43" t="str">
        <f ca="1">IF(MAX(BW!$H18:$V18)=BW!T18,"X","")</f>
        <v/>
      </c>
      <c r="S15" s="43" t="str">
        <f ca="1">IF(MAX(BW!$H18:$V18)=BW!U18,"X","")</f>
        <v/>
      </c>
      <c r="T15" s="43" t="str">
        <f ca="1">IF(MAX(BW!$H18:$V18)=BW!V18,"X","")</f>
        <v/>
      </c>
    </row>
    <row r="16" spans="1:20" s="38" customFormat="1" ht="18.75" customHeight="1">
      <c r="A16"/>
      <c r="B16" s="42" t="s">
        <v>26</v>
      </c>
      <c r="C16" s="53">
        <v>1174</v>
      </c>
      <c r="D16" s="53">
        <v>1417</v>
      </c>
      <c r="E16" s="54">
        <f t="shared" si="0"/>
        <v>1.206984667802385</v>
      </c>
      <c r="F16" s="43" t="str">
        <f ca="1">IF(MAX(BW!$H19:$V19)=BW!H19,"X","")</f>
        <v/>
      </c>
      <c r="G16" s="43" t="str">
        <f ca="1">IF(MAX(BW!$H19:$V19)=BW!I19,"X","")</f>
        <v/>
      </c>
      <c r="H16" s="43" t="str">
        <f ca="1">IF(MAX(BW!$H19:$V19)=BW!J19,"X","")</f>
        <v/>
      </c>
      <c r="I16" s="43" t="str">
        <f ca="1">IF(MAX(BW!$H19:$V19)=BW!K19,"X","")</f>
        <v/>
      </c>
      <c r="J16" s="43" t="str">
        <f ca="1">IF(MAX(BW!$H19:$V19)=BW!L19,"X","")</f>
        <v/>
      </c>
      <c r="K16" s="43" t="str">
        <f ca="1">IF(MAX(BW!$H19:$V19)=BW!M19,"X","")</f>
        <v/>
      </c>
      <c r="L16" s="43" t="str">
        <f ca="1">IF(MAX(BW!$H19:$V19)=BW!N19,"X","")</f>
        <v/>
      </c>
      <c r="M16" s="43" t="str">
        <f ca="1">IF(MAX(BW!$H19:$V19)=BW!O19,"X","")</f>
        <v/>
      </c>
      <c r="N16" s="43" t="str">
        <f ca="1">IF(MAX(BW!$H19:$V19)=BW!P19,"X","")</f>
        <v/>
      </c>
      <c r="O16" s="43" t="str">
        <f ca="1">IF(MAX(BW!$H19:$V19)=BW!Q19,"X","")</f>
        <v/>
      </c>
      <c r="P16" s="43" t="str">
        <f ca="1">IF(MAX(BW!$H19:$V19)=BW!R19,"X","")</f>
        <v/>
      </c>
      <c r="Q16" s="43" t="str">
        <f ca="1">IF(MAX(BW!$H19:$V19)=BW!S19,"X","")</f>
        <v/>
      </c>
      <c r="R16" s="43" t="str">
        <f ca="1">IF(MAX(BW!$H19:$V19)=BW!T19,"X","")</f>
        <v/>
      </c>
      <c r="S16" s="79" t="str">
        <f ca="1">IF(MAX(BW!$H19:$V19)=BW!U19,"X","")</f>
        <v>X</v>
      </c>
      <c r="T16" s="43" t="str">
        <f ca="1">IF(MAX(BW!$H19:$V19)=BW!V19,"X","")</f>
        <v/>
      </c>
    </row>
    <row r="17" spans="1:20" s="38" customFormat="1" ht="18.75" customHeight="1">
      <c r="A17"/>
      <c r="B17" s="42" t="s">
        <v>27</v>
      </c>
      <c r="C17" s="53">
        <v>1458</v>
      </c>
      <c r="D17" s="53">
        <v>1947</v>
      </c>
      <c r="E17" s="54">
        <f t="shared" si="0"/>
        <v>1.3353909465020577</v>
      </c>
      <c r="F17" s="43" t="str">
        <f ca="1">IF(MAX(BW!$H20:$V20)=BW!H20,"X","")</f>
        <v/>
      </c>
      <c r="G17" s="43" t="str">
        <f ca="1">IF(MAX(BW!$H20:$V20)=BW!I20,"X","")</f>
        <v/>
      </c>
      <c r="H17" s="43" t="str">
        <f ca="1">IF(MAX(BW!$H20:$V20)=BW!J20,"X","")</f>
        <v/>
      </c>
      <c r="I17" s="43" t="str">
        <f ca="1">IF(MAX(BW!$H20:$V20)=BW!K20,"X","")</f>
        <v/>
      </c>
      <c r="J17" s="43" t="str">
        <f ca="1">IF(MAX(BW!$H20:$V20)=BW!L20,"X","")</f>
        <v/>
      </c>
      <c r="K17" s="43" t="str">
        <f ca="1">IF(MAX(BW!$H20:$V20)=BW!M20,"X","")</f>
        <v/>
      </c>
      <c r="L17" s="43" t="str">
        <f ca="1">IF(MAX(BW!$H20:$V20)=BW!N20,"X","")</f>
        <v/>
      </c>
      <c r="M17" s="43" t="str">
        <f ca="1">IF(MAX(BW!$H20:$V20)=BW!O20,"X","")</f>
        <v/>
      </c>
      <c r="N17" s="43" t="str">
        <f ca="1">IF(MAX(BW!$H20:$V20)=BW!P20,"X","")</f>
        <v/>
      </c>
      <c r="O17" s="43" t="str">
        <f ca="1">IF(MAX(BW!$H20:$V20)=BW!Q20,"X","")</f>
        <v/>
      </c>
      <c r="P17" s="43" t="str">
        <f ca="1">IF(MAX(BW!$H20:$V20)=BW!R20,"X","")</f>
        <v/>
      </c>
      <c r="Q17" s="79" t="str">
        <f ca="1">IF(MAX(BW!$H20:$V20)=BW!S20,"X","")</f>
        <v>X</v>
      </c>
      <c r="R17" s="43" t="str">
        <f ca="1">IF(MAX(BW!$H20:$V20)=BW!T20,"X","")</f>
        <v/>
      </c>
      <c r="S17" s="43" t="str">
        <f ca="1">IF(MAX(BW!$H20:$V20)=BW!U20,"X","")</f>
        <v/>
      </c>
      <c r="T17" s="43" t="str">
        <f ca="1">IF(MAX(BW!$H20:$V20)=BW!V20,"X","")</f>
        <v/>
      </c>
    </row>
    <row r="18" spans="1:20" s="38" customFormat="1" ht="18.75" customHeight="1">
      <c r="A18"/>
      <c r="B18" s="42" t="s">
        <v>28</v>
      </c>
      <c r="C18" s="53">
        <v>1882</v>
      </c>
      <c r="D18" s="53">
        <v>1740</v>
      </c>
      <c r="E18" s="54">
        <f t="shared" si="0"/>
        <v>0.924548352816153</v>
      </c>
      <c r="F18" s="43" t="str">
        <f ca="1">IF(MAX(BW!$H21:$V21)=BW!H21,"X","")</f>
        <v/>
      </c>
      <c r="G18" s="43" t="str">
        <f ca="1">IF(MAX(BW!$H21:$V21)=BW!I21,"X","")</f>
        <v/>
      </c>
      <c r="H18" s="43" t="str">
        <f ca="1">IF(MAX(BW!$H21:$V21)=BW!J21,"X","")</f>
        <v/>
      </c>
      <c r="I18" s="43" t="str">
        <f ca="1">IF(MAX(BW!$H21:$V21)=BW!K21,"X","")</f>
        <v/>
      </c>
      <c r="J18" s="43" t="str">
        <f ca="1">IF(MAX(BW!$H21:$V21)=BW!L21,"X","")</f>
        <v/>
      </c>
      <c r="K18" s="43" t="str">
        <f ca="1">IF(MAX(BW!$H21:$V21)=BW!M21,"X","")</f>
        <v/>
      </c>
      <c r="L18" s="43" t="str">
        <f ca="1">IF(MAX(BW!$H21:$V21)=BW!N21,"X","")</f>
        <v/>
      </c>
      <c r="M18" s="43" t="str">
        <f ca="1">IF(MAX(BW!$H21:$V21)=BW!O21,"X","")</f>
        <v/>
      </c>
      <c r="N18" s="43" t="str">
        <f ca="1">IF(MAX(BW!$H21:$V21)=BW!P21,"X","")</f>
        <v/>
      </c>
      <c r="O18" s="43" t="str">
        <f ca="1">IF(MAX(BW!$H21:$V21)=BW!Q21,"X","")</f>
        <v/>
      </c>
      <c r="P18" s="43" t="str">
        <f ca="1">IF(MAX(BW!$H21:$V21)=BW!R21,"X","")</f>
        <v/>
      </c>
      <c r="Q18" s="43" t="str">
        <f ca="1">IF(MAX(BW!$H21:$V21)=BW!S21,"X","")</f>
        <v/>
      </c>
      <c r="R18" s="43" t="str">
        <f ca="1">IF(MAX(BW!$H21:$V21)=BW!T21,"X","")</f>
        <v/>
      </c>
      <c r="S18" s="79" t="str">
        <f ca="1">IF(MAX(BW!$H21:$V21)=BW!U21,"X","")</f>
        <v>X</v>
      </c>
      <c r="T18" s="43" t="str">
        <f ca="1">IF(MAX(BW!$H21:$V21)=BW!V21,"X","")</f>
        <v/>
      </c>
    </row>
    <row r="19" spans="1:20" s="38" customFormat="1" ht="18.75" customHeight="1">
      <c r="A19"/>
      <c r="B19" s="42" t="s">
        <v>29</v>
      </c>
      <c r="C19" s="53">
        <v>2426</v>
      </c>
      <c r="D19" s="53">
        <v>16630</v>
      </c>
      <c r="E19" s="54">
        <f t="shared" si="0"/>
        <v>6.8549051937345427</v>
      </c>
      <c r="F19" s="43" t="str">
        <f ca="1">IF(MAX(BW!$H22:$V22)=BW!H22,"X","")</f>
        <v/>
      </c>
      <c r="G19" s="43" t="str">
        <f ca="1">IF(MAX(BW!$H22:$V22)=BW!I22,"X","")</f>
        <v/>
      </c>
      <c r="H19" s="43" t="str">
        <f ca="1">IF(MAX(BW!$H22:$V22)=BW!J22,"X","")</f>
        <v/>
      </c>
      <c r="I19" s="43" t="str">
        <f ca="1">IF(MAX(BW!$H22:$V22)=BW!K22,"X","")</f>
        <v/>
      </c>
      <c r="J19" s="43" t="str">
        <f ca="1">IF(MAX(BW!$H22:$V22)=BW!L22,"X","")</f>
        <v/>
      </c>
      <c r="K19" s="43" t="str">
        <f ca="1">IF(MAX(BW!$H22:$V22)=BW!M22,"X","")</f>
        <v/>
      </c>
      <c r="L19" s="43" t="str">
        <f ca="1">IF(MAX(BW!$H22:$V22)=BW!N22,"X","")</f>
        <v>X</v>
      </c>
      <c r="M19" s="43" t="str">
        <f ca="1">IF(MAX(BW!$H22:$V22)=BW!O22,"X","")</f>
        <v/>
      </c>
      <c r="N19" s="43" t="str">
        <f ca="1">IF(MAX(BW!$H22:$V22)=BW!P22,"X","")</f>
        <v/>
      </c>
      <c r="O19" s="43" t="str">
        <f ca="1">IF(MAX(BW!$H22:$V22)=BW!Q22,"X","")</f>
        <v/>
      </c>
      <c r="P19" s="43" t="str">
        <f ca="1">IF(MAX(BW!$H22:$V22)=BW!R22,"X","")</f>
        <v/>
      </c>
      <c r="Q19" s="43" t="str">
        <f ca="1">IF(MAX(BW!$H22:$V22)=BW!S22,"X","")</f>
        <v/>
      </c>
      <c r="R19" s="43" t="str">
        <f ca="1">IF(MAX(BW!$H22:$V22)=BW!T22,"X","")</f>
        <v/>
      </c>
      <c r="S19" s="43" t="str">
        <f ca="1">IF(MAX(BW!$H22:$V22)=BW!U22,"X","")</f>
        <v/>
      </c>
      <c r="T19" s="43" t="str">
        <f ca="1">IF(MAX(BW!$H22:$V22)=BW!V22,"X","")</f>
        <v>X</v>
      </c>
    </row>
    <row r="20" spans="1:20" s="38" customFormat="1" ht="18.75" customHeight="1">
      <c r="A20"/>
      <c r="B20" s="42" t="s">
        <v>30</v>
      </c>
      <c r="C20" s="53">
        <v>2939</v>
      </c>
      <c r="D20" s="53">
        <v>15677</v>
      </c>
      <c r="E20" s="54">
        <f t="shared" si="0"/>
        <v>5.3341272541680844</v>
      </c>
      <c r="F20" s="43" t="str">
        <f ca="1">IF(MAX(BW!$H23:$V23)=BW!H23,"X","")</f>
        <v/>
      </c>
      <c r="G20" s="43" t="str">
        <f ca="1">IF(MAX(BW!$H23:$V23)=BW!I23,"X","")</f>
        <v/>
      </c>
      <c r="H20" s="43" t="str">
        <f ca="1">IF(MAX(BW!$H23:$V23)=BW!J23,"X","")</f>
        <v/>
      </c>
      <c r="I20" s="43" t="str">
        <f ca="1">IF(MAX(BW!$H23:$V23)=BW!K23,"X","")</f>
        <v/>
      </c>
      <c r="J20" s="43" t="str">
        <f ca="1">IF(MAX(BW!$H23:$V23)=BW!L23,"X","")</f>
        <v/>
      </c>
      <c r="K20" s="43" t="str">
        <f ca="1">IF(MAX(BW!$H23:$V23)=BW!M23,"X","")</f>
        <v/>
      </c>
      <c r="L20" s="43" t="str">
        <f ca="1">IF(MAX(BW!$H23:$V23)=BW!N23,"X","")</f>
        <v/>
      </c>
      <c r="M20" s="43" t="str">
        <f ca="1">IF(MAX(BW!$H23:$V23)=BW!O23,"X","")</f>
        <v/>
      </c>
      <c r="N20" s="43" t="str">
        <f ca="1">IF(MAX(BW!$H23:$V23)=BW!P23,"X","")</f>
        <v/>
      </c>
      <c r="O20" s="43" t="str">
        <f ca="1">IF(MAX(BW!$H23:$V23)=BW!Q23,"X","")</f>
        <v/>
      </c>
      <c r="P20" s="43" t="str">
        <f ca="1">IF(MAX(BW!$H23:$V23)=BW!R23,"X","")</f>
        <v/>
      </c>
      <c r="Q20" s="43" t="str">
        <f ca="1">IF(MAX(BW!$H23:$V23)=BW!S23,"X","")</f>
        <v/>
      </c>
      <c r="R20" s="43" t="str">
        <f ca="1">IF(MAX(BW!$H23:$V23)=BW!T23,"X","")</f>
        <v/>
      </c>
      <c r="S20" s="43" t="str">
        <f ca="1">IF(MAX(BW!$H23:$V23)=BW!U23,"X","")</f>
        <v/>
      </c>
      <c r="T20" s="79" t="str">
        <f ca="1">IF(MAX(BW!$H23:$V23)=BW!V23,"X","")</f>
        <v>X</v>
      </c>
    </row>
    <row r="21" spans="1:20" s="38" customFormat="1" ht="18.75" customHeight="1">
      <c r="A21"/>
      <c r="B21" s="42" t="s">
        <v>31</v>
      </c>
      <c r="C21" s="53">
        <v>4158</v>
      </c>
      <c r="D21" s="53">
        <v>13422</v>
      </c>
      <c r="E21" s="54">
        <f t="shared" si="0"/>
        <v>3.2279942279942282</v>
      </c>
      <c r="F21" s="43" t="str">
        <f ca="1">IF(MAX(BW!$H24:$V24)=BW!H24,"X","")</f>
        <v/>
      </c>
      <c r="G21" s="43" t="str">
        <f ca="1">IF(MAX(BW!$H24:$V24)=BW!I24,"X","")</f>
        <v/>
      </c>
      <c r="H21" s="43" t="str">
        <f ca="1">IF(MAX(BW!$H24:$V24)=BW!J24,"X","")</f>
        <v/>
      </c>
      <c r="I21" s="43" t="str">
        <f ca="1">IF(MAX(BW!$H24:$V24)=BW!K24,"X","")</f>
        <v>X</v>
      </c>
      <c r="J21" s="43" t="str">
        <f ca="1">IF(MAX(BW!$H24:$V24)=BW!L24,"X","")</f>
        <v/>
      </c>
      <c r="K21" s="43" t="str">
        <f ca="1">IF(MAX(BW!$H24:$V24)=BW!M24,"X","")</f>
        <v/>
      </c>
      <c r="L21" s="43" t="str">
        <f ca="1">IF(MAX(BW!$H24:$V24)=BW!N24,"X","")</f>
        <v/>
      </c>
      <c r="M21" s="43" t="str">
        <f ca="1">IF(MAX(BW!$H24:$V24)=BW!O24,"X","")</f>
        <v/>
      </c>
      <c r="N21" s="43" t="str">
        <f ca="1">IF(MAX(BW!$H24:$V24)=BW!P24,"X","")</f>
        <v/>
      </c>
      <c r="O21" s="43" t="str">
        <f ca="1">IF(MAX(BW!$H24:$V24)=BW!Q24,"X","")</f>
        <v/>
      </c>
      <c r="P21" s="43" t="str">
        <f ca="1">IF(MAX(BW!$H24:$V24)=BW!R24,"X","")</f>
        <v/>
      </c>
      <c r="Q21" s="43" t="str">
        <f ca="1">IF(MAX(BW!$H24:$V24)=BW!S24,"X","")</f>
        <v>X</v>
      </c>
      <c r="R21" s="43" t="str">
        <f ca="1">IF(MAX(BW!$H24:$V24)=BW!T24,"X","")</f>
        <v/>
      </c>
      <c r="S21" s="43" t="str">
        <f ca="1">IF(MAX(BW!$H24:$V24)=BW!U24,"X","")</f>
        <v/>
      </c>
      <c r="T21" s="43" t="str">
        <f ca="1">IF(MAX(BW!$H24:$V24)=BW!V24,"X","")</f>
        <v/>
      </c>
    </row>
    <row r="22" spans="1:20" s="38" customFormat="1" ht="18.75" customHeight="1">
      <c r="A22"/>
      <c r="B22" s="42" t="s">
        <v>32</v>
      </c>
      <c r="C22" s="53">
        <v>4941</v>
      </c>
      <c r="D22" s="53">
        <v>6594</v>
      </c>
      <c r="E22" s="54">
        <f t="shared" si="0"/>
        <v>1.3345476624165149</v>
      </c>
      <c r="F22" s="43" t="str">
        <f ca="1">IF(MAX(BW!$H25:$V25)=BW!H25,"X","")</f>
        <v/>
      </c>
      <c r="G22" s="43" t="str">
        <f ca="1">IF(MAX(BW!$H25:$V25)=BW!I25,"X","")</f>
        <v/>
      </c>
      <c r="H22" s="43" t="str">
        <f ca="1">IF(MAX(BW!$H25:$V25)=BW!J25,"X","")</f>
        <v/>
      </c>
      <c r="I22" s="43" t="str">
        <f ca="1">IF(MAX(BW!$H25:$V25)=BW!K25,"X","")</f>
        <v/>
      </c>
      <c r="J22" s="43" t="str">
        <f ca="1">IF(MAX(BW!$H25:$V25)=BW!L25,"X","")</f>
        <v/>
      </c>
      <c r="K22" s="43" t="str">
        <f ca="1">IF(MAX(BW!$H25:$V25)=BW!M25,"X","")</f>
        <v/>
      </c>
      <c r="L22" s="43" t="str">
        <f ca="1">IF(MAX(BW!$H25:$V25)=BW!N25,"X","")</f>
        <v/>
      </c>
      <c r="M22" s="43" t="str">
        <f ca="1">IF(MAX(BW!$H25:$V25)=BW!O25,"X","")</f>
        <v/>
      </c>
      <c r="N22" s="43" t="str">
        <f ca="1">IF(MAX(BW!$H25:$V25)=BW!P25,"X","")</f>
        <v/>
      </c>
      <c r="O22" s="43" t="str">
        <f ca="1">IF(MAX(BW!$H25:$V25)=BW!Q25,"X","")</f>
        <v/>
      </c>
      <c r="P22" s="43" t="str">
        <f ca="1">IF(MAX(BW!$H25:$V25)=BW!R25,"X","")</f>
        <v/>
      </c>
      <c r="Q22" s="43" t="str">
        <f ca="1">IF(MAX(BW!$H25:$V25)=BW!S25,"X","")</f>
        <v/>
      </c>
      <c r="R22" s="43" t="str">
        <f ca="1">IF(MAX(BW!$H25:$V25)=BW!T25,"X","")</f>
        <v/>
      </c>
      <c r="S22" s="79" t="str">
        <f ca="1">IF(MAX(BW!$H25:$V25)=BW!U25,"X","")</f>
        <v>X</v>
      </c>
      <c r="T22" s="43" t="str">
        <f ca="1">IF(MAX(BW!$H25:$V25)=BW!V25,"X","")</f>
        <v/>
      </c>
    </row>
    <row r="23" spans="1:20" s="38" customFormat="1" ht="0.75" customHeight="1">
      <c r="A23"/>
      <c r="B23" s="42"/>
      <c r="C23" s="53"/>
      <c r="D23" s="53"/>
      <c r="E23" s="54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51"/>
      <c r="T23" s="43"/>
    </row>
    <row r="24" spans="1:20" s="38" customFormat="1" ht="18.75" customHeight="1">
      <c r="A24"/>
      <c r="B24" s="178" t="s">
        <v>58</v>
      </c>
      <c r="C24" s="179"/>
      <c r="D24" s="179"/>
      <c r="E24" s="180"/>
      <c r="F24" s="45">
        <f ca="1">COUNTIF(F3:F22,"X")</f>
        <v>3</v>
      </c>
      <c r="G24" s="45">
        <f t="shared" ref="G24:T24" ca="1" si="1">COUNTIF(G3:G22,"X")</f>
        <v>3</v>
      </c>
      <c r="H24" s="45">
        <f t="shared" ca="1" si="1"/>
        <v>3</v>
      </c>
      <c r="I24" s="45">
        <f t="shared" ca="1" si="1"/>
        <v>7</v>
      </c>
      <c r="J24" s="45">
        <f t="shared" ca="1" si="1"/>
        <v>5</v>
      </c>
      <c r="K24" s="45">
        <f t="shared" ca="1" si="1"/>
        <v>4</v>
      </c>
      <c r="L24" s="45">
        <f t="shared" ca="1" si="1"/>
        <v>9</v>
      </c>
      <c r="M24" s="45">
        <f t="shared" ca="1" si="1"/>
        <v>4</v>
      </c>
      <c r="N24" s="45">
        <f t="shared" ca="1" si="1"/>
        <v>4</v>
      </c>
      <c r="O24" s="45">
        <f t="shared" ca="1" si="1"/>
        <v>3</v>
      </c>
      <c r="P24" s="45">
        <f t="shared" ca="1" si="1"/>
        <v>3</v>
      </c>
      <c r="Q24" s="45">
        <f t="shared" ca="1" si="1"/>
        <v>8</v>
      </c>
      <c r="R24" s="45">
        <f t="shared" ca="1" si="1"/>
        <v>5</v>
      </c>
      <c r="S24" s="45">
        <f t="shared" ca="1" si="1"/>
        <v>7</v>
      </c>
      <c r="T24" s="45">
        <f t="shared" ca="1" si="1"/>
        <v>11</v>
      </c>
    </row>
  </sheetData>
  <autoFilter ref="B2:T22">
    <sortState ref="B3:T22">
      <sortCondition ref="C2:C22"/>
    </sortState>
  </autoFilter>
  <mergeCells count="1">
    <mergeCell ref="B24:E24"/>
  </mergeCells>
  <conditionalFormatting sqref="F24:T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Tabelle22"/>
  <dimension ref="A1:S28"/>
  <sheetViews>
    <sheetView workbookViewId="0">
      <selection activeCell="P14" sqref="P14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19" width="12.85546875" style="39" customWidth="1"/>
  </cols>
  <sheetData>
    <row r="1" spans="1:19" ht="3.75" customHeight="1"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95.25" customHeight="1">
      <c r="B2" s="1"/>
      <c r="C2" s="52" t="s">
        <v>74</v>
      </c>
      <c r="D2" s="52" t="s">
        <v>75</v>
      </c>
      <c r="E2" s="52" t="s">
        <v>76</v>
      </c>
      <c r="F2" s="41" t="s">
        <v>55</v>
      </c>
      <c r="G2" s="41" t="s">
        <v>59</v>
      </c>
      <c r="H2" s="41" t="s">
        <v>60</v>
      </c>
      <c r="I2" s="41" t="s">
        <v>61</v>
      </c>
      <c r="J2" s="41" t="s">
        <v>62</v>
      </c>
      <c r="K2" s="41" t="s">
        <v>63</v>
      </c>
      <c r="L2" s="41" t="s">
        <v>64</v>
      </c>
      <c r="M2"/>
      <c r="N2"/>
      <c r="O2"/>
      <c r="P2"/>
      <c r="Q2"/>
      <c r="R2"/>
      <c r="S2"/>
    </row>
    <row r="3" spans="1:19" s="38" customFormat="1" ht="18.75" customHeight="1">
      <c r="A3"/>
      <c r="B3" s="42" t="s">
        <v>13</v>
      </c>
      <c r="C3" s="53">
        <v>27</v>
      </c>
      <c r="D3" s="53">
        <v>111</v>
      </c>
      <c r="E3" s="54">
        <f t="shared" ref="E3:E22" si="0">D3/C3</f>
        <v>4.1111111111111107</v>
      </c>
      <c r="F3" s="48">
        <f ca="1">BW!H3/MAX(BW!$H3:$N3)</f>
        <v>1</v>
      </c>
      <c r="G3" s="48">
        <f ca="1">BW!I3/MAX(BW!$H3:$N3)</f>
        <v>1</v>
      </c>
      <c r="H3" s="48">
        <f ca="1">BW!J3/MAX(BW!$H3:$N3)</f>
        <v>1</v>
      </c>
      <c r="I3" s="48">
        <f ca="1">BW!K3/MAX(BW!$H3:$N3)</f>
        <v>1</v>
      </c>
      <c r="J3" s="48">
        <f ca="1">BW!L3/MAX(BW!$H3:$N3)</f>
        <v>1</v>
      </c>
      <c r="K3" s="48">
        <f ca="1">BW!M3/MAX(BW!$H3:$N3)</f>
        <v>1</v>
      </c>
      <c r="L3" s="48">
        <f ca="1">BW!N3/MAX(BW!$H3:$N3)</f>
        <v>1</v>
      </c>
    </row>
    <row r="4" spans="1:19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si="0"/>
        <v>2.2941176470588234</v>
      </c>
      <c r="F4" s="48">
        <f ca="1">BW!H4/MAX(BW!$H4:$N4)</f>
        <v>1</v>
      </c>
      <c r="G4" s="48">
        <f ca="1">BW!I4/MAX(BW!$H4:$N4)</f>
        <v>1</v>
      </c>
      <c r="H4" s="48">
        <f ca="1">BW!J4/MAX(BW!$H4:$N4)</f>
        <v>1</v>
      </c>
      <c r="I4" s="48">
        <f ca="1">BW!K4/MAX(BW!$H4:$N4)</f>
        <v>1</v>
      </c>
      <c r="J4" s="48">
        <f ca="1">BW!L4/MAX(BW!$H4:$N4)</f>
        <v>0.95652173913043481</v>
      </c>
      <c r="K4" s="48">
        <f ca="1">BW!M4/MAX(BW!$H4:$N4)</f>
        <v>1</v>
      </c>
      <c r="L4" s="48">
        <f ca="1">BW!N4/MAX(BW!$H4:$N4)</f>
        <v>1</v>
      </c>
    </row>
    <row r="5" spans="1:19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2.1836734693877551</v>
      </c>
      <c r="F5" s="48">
        <f ca="1">BW!H5/MAX(BW!$H5:$N5)</f>
        <v>0.98076923076923073</v>
      </c>
      <c r="G5" s="48">
        <f ca="1">BW!I5/MAX(BW!$H5:$N5)</f>
        <v>0.98076923076923073</v>
      </c>
      <c r="H5" s="48">
        <f ca="1">BW!J5/MAX(BW!$H5:$N5)</f>
        <v>0.98076923076923073</v>
      </c>
      <c r="I5" s="48">
        <f ca="1">BW!K5/MAX(BW!$H5:$N5)</f>
        <v>0.98076923076923073</v>
      </c>
      <c r="J5" s="48">
        <f ca="1">BW!L5/MAX(BW!$H5:$N5)</f>
        <v>1</v>
      </c>
      <c r="K5" s="48">
        <f ca="1">BW!M5/MAX(BW!$H5:$N5)</f>
        <v>1</v>
      </c>
      <c r="L5" s="48">
        <f ca="1">BW!N5/MAX(BW!$H5:$N5)</f>
        <v>0.98076923076923073</v>
      </c>
    </row>
    <row r="6" spans="1:19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2.564516129032258</v>
      </c>
      <c r="F6" s="48">
        <f ca="1">BW!H6/MAX(BW!$H6:$N6)</f>
        <v>0.9662921348314607</v>
      </c>
      <c r="G6" s="48">
        <f ca="1">BW!I6/MAX(BW!$H6:$N6)</f>
        <v>0.9550561797752809</v>
      </c>
      <c r="H6" s="48">
        <f ca="1">BW!J6/MAX(BW!$H6:$N6)</f>
        <v>0.9887640449438202</v>
      </c>
      <c r="I6" s="48">
        <f ca="1">BW!K6/MAX(BW!$H6:$N6)</f>
        <v>1</v>
      </c>
      <c r="J6" s="48">
        <f ca="1">BW!L6/MAX(BW!$H6:$N6)</f>
        <v>0.9550561797752809</v>
      </c>
      <c r="K6" s="48">
        <f ca="1">BW!M6/MAX(BW!$H6:$N6)</f>
        <v>0.9550561797752809</v>
      </c>
      <c r="L6" s="48">
        <f ca="1">BW!N6/MAX(BW!$H6:$N6)</f>
        <v>1</v>
      </c>
    </row>
    <row r="7" spans="1:19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1.441860465116279</v>
      </c>
      <c r="F7" s="48">
        <f ca="1">BW!H7/MAX(BW!$H7:$N7)</f>
        <v>1</v>
      </c>
      <c r="G7" s="48">
        <f ca="1">BW!I7/MAX(BW!$H7:$N7)</f>
        <v>1</v>
      </c>
      <c r="H7" s="48">
        <f ca="1">BW!J7/MAX(BW!$H7:$N7)</f>
        <v>1</v>
      </c>
      <c r="I7" s="48">
        <f ca="1">BW!K7/MAX(BW!$H7:$N7)</f>
        <v>1</v>
      </c>
      <c r="J7" s="48">
        <f ca="1">BW!L7/MAX(BW!$H7:$N7)</f>
        <v>1</v>
      </c>
      <c r="K7" s="48">
        <f ca="1">BW!M7/MAX(BW!$H7:$N7)</f>
        <v>1</v>
      </c>
      <c r="L7" s="48">
        <f ca="1">BW!N7/MAX(BW!$H7:$N7)</f>
        <v>1</v>
      </c>
    </row>
    <row r="8" spans="1:19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3.7946428571428572</v>
      </c>
      <c r="F8" s="48">
        <f ca="1">BW!H8/MAX(BW!$H8:$N8)</f>
        <v>0.9625850340136054</v>
      </c>
      <c r="G8" s="48">
        <f ca="1">BW!I8/MAX(BW!$H8:$N8)</f>
        <v>0.98639455782312924</v>
      </c>
      <c r="H8" s="48">
        <f ca="1">BW!J8/MAX(BW!$H8:$N8)</f>
        <v>0.98639455782312924</v>
      </c>
      <c r="I8" s="48">
        <f ca="1">BW!K8/MAX(BW!$H8:$N8)</f>
        <v>0.99659863945578231</v>
      </c>
      <c r="J8" s="48">
        <f ca="1">BW!L8/MAX(BW!$H8:$N8)</f>
        <v>1</v>
      </c>
      <c r="K8" s="48">
        <f ca="1">BW!M8/MAX(BW!$H8:$N8)</f>
        <v>0.98299319727891155</v>
      </c>
      <c r="L8" s="48">
        <f ca="1">BW!N8/MAX(BW!$H8:$N8)</f>
        <v>0.99319727891156462</v>
      </c>
    </row>
    <row r="9" spans="1:19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13.848484848484848</v>
      </c>
      <c r="F9" s="48">
        <f ca="1">BW!H9/MAX(BW!$H9:$N9)</f>
        <v>0.98142857142857143</v>
      </c>
      <c r="G9" s="48">
        <f ca="1">BW!I9/MAX(BW!$H9:$N9)</f>
        <v>0.98071428571428576</v>
      </c>
      <c r="H9" s="48">
        <f ca="1">BW!J9/MAX(BW!$H9:$N9)</f>
        <v>0.98</v>
      </c>
      <c r="I9" s="48">
        <f ca="1">BW!K9/MAX(BW!$H9:$N9)</f>
        <v>0.99642857142857144</v>
      </c>
      <c r="J9" s="48">
        <f ca="1">BW!L9/MAX(BW!$H9:$N9)</f>
        <v>0.98928571428571432</v>
      </c>
      <c r="K9" s="48">
        <f ca="1">BW!M9/MAX(BW!$H9:$N9)</f>
        <v>0.97928571428571431</v>
      </c>
      <c r="L9" s="48">
        <f ca="1">BW!N9/MAX(BW!$H9:$N9)</f>
        <v>1</v>
      </c>
    </row>
    <row r="10" spans="1:19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6.403614457831325</v>
      </c>
      <c r="F10" s="48">
        <f ca="1">BW!H10/MAX(BW!$H10:$N10)</f>
        <v>0.99033816425120769</v>
      </c>
      <c r="G10" s="48">
        <f ca="1">BW!I10/MAX(BW!$H10:$N10)</f>
        <v>0.97262479871175522</v>
      </c>
      <c r="H10" s="48">
        <f ca="1">BW!J10/MAX(BW!$H10:$N10)</f>
        <v>0.97101449275362317</v>
      </c>
      <c r="I10" s="48">
        <f ca="1">BW!K10/MAX(BW!$H10:$N10)</f>
        <v>0.99597423510466987</v>
      </c>
      <c r="J10" s="48">
        <f ca="1">BW!L10/MAX(BW!$H10:$N10)</f>
        <v>0.97101449275362317</v>
      </c>
      <c r="K10" s="48">
        <f ca="1">BW!M10/MAX(BW!$H10:$N10)</f>
        <v>0.97020933977455714</v>
      </c>
      <c r="L10" s="48">
        <f ca="1">BW!N10/MAX(BW!$H10:$N10)</f>
        <v>1</v>
      </c>
    </row>
    <row r="11" spans="1:19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2.4116094986807388</v>
      </c>
      <c r="F11" s="48">
        <f ca="1">BW!H11/MAX(BW!$H11:$N11)</f>
        <v>0.98971722365038561</v>
      </c>
      <c r="G11" s="48">
        <f ca="1">BW!I11/MAX(BW!$H11:$N11)</f>
        <v>0.98714652956298199</v>
      </c>
      <c r="H11" s="48">
        <f ca="1">BW!J11/MAX(BW!$H11:$N11)</f>
        <v>0.98971722365038561</v>
      </c>
      <c r="I11" s="48">
        <f ca="1">BW!K11/MAX(BW!$H11:$N11)</f>
        <v>0.99742930591259638</v>
      </c>
      <c r="J11" s="48">
        <f ca="1">BW!L11/MAX(BW!$H11:$N11)</f>
        <v>1</v>
      </c>
      <c r="K11" s="48">
        <f ca="1">BW!M11/MAX(BW!$H11:$N11)</f>
        <v>0.98971722365038561</v>
      </c>
      <c r="L11" s="48">
        <f ca="1">BW!N11/MAX(BW!$H11:$N11)</f>
        <v>1</v>
      </c>
    </row>
    <row r="12" spans="1:19" s="38" customFormat="1" ht="18.75" customHeight="1">
      <c r="A12"/>
      <c r="B12" s="42" t="s">
        <v>22</v>
      </c>
      <c r="C12" s="53">
        <v>453</v>
      </c>
      <c r="D12" s="53">
        <v>2025</v>
      </c>
      <c r="E12" s="54">
        <f t="shared" si="0"/>
        <v>4.4701986754966887</v>
      </c>
      <c r="F12" s="48">
        <f ca="1">BW!H12/MAX(BW!$H12:$N12)</f>
        <v>0.96107572540693564</v>
      </c>
      <c r="G12" s="48">
        <f ca="1">BW!I12/MAX(BW!$H12:$N12)</f>
        <v>0.97806086341118192</v>
      </c>
      <c r="H12" s="48">
        <f ca="1">BW!J12/MAX(BW!$H12:$N12)</f>
        <v>0.97452229299363058</v>
      </c>
      <c r="I12" s="48">
        <f ca="1">BW!K12/MAX(BW!$H12:$N12)</f>
        <v>0.9900920028308563</v>
      </c>
      <c r="J12" s="48">
        <f ca="1">BW!L12/MAX(BW!$H12:$N12)</f>
        <v>0.97735314932767159</v>
      </c>
      <c r="K12" s="48">
        <f ca="1">BW!M12/MAX(BW!$H12:$N12)</f>
        <v>0.9752300070771408</v>
      </c>
      <c r="L12" s="48">
        <f ca="1">BW!N12/MAX(BW!$H12:$N12)</f>
        <v>1</v>
      </c>
    </row>
    <row r="13" spans="1:19" s="38" customFormat="1" ht="18.75" customHeight="1">
      <c r="A13"/>
      <c r="B13" s="42" t="s">
        <v>23</v>
      </c>
      <c r="C13" s="53">
        <v>516</v>
      </c>
      <c r="D13" s="53">
        <v>1188</v>
      </c>
      <c r="E13" s="54">
        <f t="shared" si="0"/>
        <v>2.3023255813953489</v>
      </c>
      <c r="F13" s="48">
        <f ca="1">BW!H16/MAX(BW!$H16:$N16)</f>
        <v>0.98947368421052628</v>
      </c>
      <c r="G13" s="48">
        <f ca="1">BW!I16/MAX(BW!$H16:$N16)</f>
        <v>0.991578947368421</v>
      </c>
      <c r="H13" s="48">
        <f ca="1">BW!J16/MAX(BW!$H16:$N16)</f>
        <v>0.991578947368421</v>
      </c>
      <c r="I13" s="48">
        <f ca="1">BW!K16/MAX(BW!$H16:$N16)</f>
        <v>0.99578947368421056</v>
      </c>
      <c r="J13" s="48">
        <f ca="1">BW!L16/MAX(BW!$H16:$N16)</f>
        <v>0.99368421052631584</v>
      </c>
      <c r="K13" s="48">
        <f ca="1">BW!M16/MAX(BW!$H16:$N16)</f>
        <v>0.99578947368421056</v>
      </c>
      <c r="L13" s="48">
        <f ca="1">BW!N16/MAX(BW!$H16:$N16)</f>
        <v>1</v>
      </c>
    </row>
    <row r="14" spans="1:19" s="38" customFormat="1" ht="18.75" customHeight="1">
      <c r="A14"/>
      <c r="B14" s="42" t="s">
        <v>24</v>
      </c>
      <c r="C14" s="53">
        <v>889</v>
      </c>
      <c r="D14" s="53">
        <v>2914</v>
      </c>
      <c r="E14" s="54">
        <f t="shared" si="0"/>
        <v>3.2778402699662541</v>
      </c>
      <c r="F14" s="48">
        <f ca="1">BW!H17/MAX(BW!$H17:$N17)</f>
        <v>0.97432239657631958</v>
      </c>
      <c r="G14" s="48">
        <f ca="1">BW!I17/MAX(BW!$H17:$N17)</f>
        <v>0.98716119828815974</v>
      </c>
      <c r="H14" s="48">
        <f ca="1">BW!J17/MAX(BW!$H17:$N17)</f>
        <v>0.98383262006657157</v>
      </c>
      <c r="I14" s="48">
        <f ca="1">BW!K17/MAX(BW!$H17:$N17)</f>
        <v>1</v>
      </c>
      <c r="J14" s="48">
        <f ca="1">BW!L17/MAX(BW!$H17:$N17)</f>
        <v>0.97289586305278175</v>
      </c>
      <c r="K14" s="48">
        <f ca="1">BW!M17/MAX(BW!$H17:$N17)</f>
        <v>0.97622444127436991</v>
      </c>
      <c r="L14" s="48">
        <f ca="1">BW!N17/MAX(BW!$H17:$N17)</f>
        <v>0.99714693295292445</v>
      </c>
    </row>
    <row r="15" spans="1:19" s="38" customFormat="1" ht="18.75" customHeight="1">
      <c r="A15"/>
      <c r="B15" s="42" t="s">
        <v>25</v>
      </c>
      <c r="C15" s="53">
        <v>1133</v>
      </c>
      <c r="D15" s="53">
        <v>5451</v>
      </c>
      <c r="E15" s="54">
        <f t="shared" si="0"/>
        <v>4.8111209179170347</v>
      </c>
      <c r="F15" s="48">
        <f ca="1">BW!H18/MAX(BW!$H18:$N18)</f>
        <v>0.97717134610338496</v>
      </c>
      <c r="G15" s="48">
        <f ca="1">BW!I18/MAX(BW!$H18:$N18)</f>
        <v>0.99134085541852535</v>
      </c>
      <c r="H15" s="48">
        <f ca="1">BW!J18/MAX(BW!$H18:$N18)</f>
        <v>0.9918656520598268</v>
      </c>
      <c r="I15" s="48">
        <f ca="1">BW!K18/MAX(BW!$H18:$N18)</f>
        <v>1</v>
      </c>
      <c r="J15" s="48">
        <f ca="1">BW!L18/MAX(BW!$H18:$N18)</f>
        <v>0.98032012595119389</v>
      </c>
      <c r="K15" s="48">
        <f ca="1">BW!M18/MAX(BW!$H18:$N18)</f>
        <v>0.97927053266859088</v>
      </c>
      <c r="L15" s="48">
        <f ca="1">BW!N18/MAX(BW!$H18:$N18)</f>
        <v>0.99895040671739699</v>
      </c>
    </row>
    <row r="16" spans="1:19" s="38" customFormat="1" ht="18.75" customHeight="1">
      <c r="A16"/>
      <c r="B16" s="42" t="s">
        <v>26</v>
      </c>
      <c r="C16" s="53">
        <v>1174</v>
      </c>
      <c r="D16" s="53">
        <v>1417</v>
      </c>
      <c r="E16" s="54">
        <f t="shared" si="0"/>
        <v>1.206984667802385</v>
      </c>
      <c r="F16" s="48">
        <f ca="1">BW!H19/MAX(BW!$H19:$N19)</f>
        <v>0.98837209302325579</v>
      </c>
      <c r="G16" s="48">
        <f ca="1">BW!I19/MAX(BW!$H19:$N19)</f>
        <v>0.99741602067183466</v>
      </c>
      <c r="H16" s="48">
        <f ca="1">BW!J19/MAX(BW!$H19:$N19)</f>
        <v>0.99741602067183466</v>
      </c>
      <c r="I16" s="48">
        <f ca="1">BW!K19/MAX(BW!$H19:$N19)</f>
        <v>0.99095607235142114</v>
      </c>
      <c r="J16" s="48">
        <f ca="1">BW!L19/MAX(BW!$H19:$N19)</f>
        <v>0.99741602067183466</v>
      </c>
      <c r="K16" s="48">
        <f ca="1">BW!M19/MAX(BW!$H19:$N19)</f>
        <v>1</v>
      </c>
      <c r="L16" s="48">
        <f ca="1">BW!N19/MAX(BW!$H19:$N19)</f>
        <v>0.99612403100775193</v>
      </c>
    </row>
    <row r="17" spans="1:19" s="38" customFormat="1" ht="18.75" customHeight="1">
      <c r="A17"/>
      <c r="B17" s="42" t="s">
        <v>27</v>
      </c>
      <c r="C17" s="53">
        <v>1458</v>
      </c>
      <c r="D17" s="53">
        <v>1947</v>
      </c>
      <c r="E17" s="54">
        <f t="shared" si="0"/>
        <v>1.3353909465020577</v>
      </c>
      <c r="F17" s="48">
        <f ca="1">BW!H20/MAX(BW!$H20:$N20)</f>
        <v>0.98421052631578942</v>
      </c>
      <c r="G17" s="48">
        <f ca="1">BW!I20/MAX(BW!$H20:$N20)</f>
        <v>0.99624060150375937</v>
      </c>
      <c r="H17" s="48">
        <f ca="1">BW!J20/MAX(BW!$H20:$N20)</f>
        <v>0.99624060150375937</v>
      </c>
      <c r="I17" s="48">
        <f ca="1">BW!K20/MAX(BW!$H20:$N20)</f>
        <v>1</v>
      </c>
      <c r="J17" s="48">
        <f ca="1">BW!L20/MAX(BW!$H20:$N20)</f>
        <v>0.99624060150375937</v>
      </c>
      <c r="K17" s="48">
        <f ca="1">BW!M20/MAX(BW!$H20:$N20)</f>
        <v>0.99398496240601508</v>
      </c>
      <c r="L17" s="48">
        <f ca="1">BW!N20/MAX(BW!$H20:$N20)</f>
        <v>0.99548872180451131</v>
      </c>
    </row>
    <row r="18" spans="1:19" s="38" customFormat="1" ht="18.75" customHeight="1">
      <c r="A18"/>
      <c r="B18" s="42" t="s">
        <v>28</v>
      </c>
      <c r="C18" s="53">
        <v>1882</v>
      </c>
      <c r="D18" s="53">
        <v>1740</v>
      </c>
      <c r="E18" s="54">
        <f t="shared" si="0"/>
        <v>0.924548352816153</v>
      </c>
      <c r="F18" s="48">
        <f ca="1">BW!H21/MAX(BW!$H21:$N21)</f>
        <v>0.98539518900343648</v>
      </c>
      <c r="G18" s="48">
        <f ca="1">BW!I21/MAX(BW!$H21:$N21)</f>
        <v>0.99742268041237114</v>
      </c>
      <c r="H18" s="48">
        <f ca="1">BW!J21/MAX(BW!$H21:$N21)</f>
        <v>0.99742268041237114</v>
      </c>
      <c r="I18" s="48">
        <f ca="1">BW!K21/MAX(BW!$H21:$N21)</f>
        <v>0.99226804123711343</v>
      </c>
      <c r="J18" s="48">
        <f ca="1">BW!L21/MAX(BW!$H21:$N21)</f>
        <v>0.99914089347079038</v>
      </c>
      <c r="K18" s="48">
        <f ca="1">BW!M21/MAX(BW!$H21:$N21)</f>
        <v>1</v>
      </c>
      <c r="L18" s="48">
        <f ca="1">BW!N21/MAX(BW!$H21:$N21)</f>
        <v>0.99398625429553267</v>
      </c>
    </row>
    <row r="19" spans="1:19" s="38" customFormat="1" ht="18.75" customHeight="1">
      <c r="A19"/>
      <c r="B19" s="42" t="s">
        <v>29</v>
      </c>
      <c r="C19" s="53">
        <v>2426</v>
      </c>
      <c r="D19" s="53">
        <v>16630</v>
      </c>
      <c r="E19" s="54">
        <f t="shared" si="0"/>
        <v>6.8549051937345427</v>
      </c>
      <c r="F19" s="48">
        <f ca="1">BW!H22/MAX(BW!$H22:$N22)</f>
        <v>0.97641557385381728</v>
      </c>
      <c r="G19" s="48">
        <f ca="1">BW!I22/MAX(BW!$H22:$N22)</f>
        <v>0.99054589813967675</v>
      </c>
      <c r="H19" s="48">
        <f ca="1">BW!J22/MAX(BW!$H22:$N22)</f>
        <v>0.9935956084172004</v>
      </c>
      <c r="I19" s="48">
        <f ca="1">BW!K22/MAX(BW!$H22:$N22)</f>
        <v>0.99867845887973972</v>
      </c>
      <c r="J19" s="48">
        <f ca="1">BW!L22/MAX(BW!$H22:$N22)</f>
        <v>0.9805835112330995</v>
      </c>
      <c r="K19" s="48">
        <f ca="1">BW!M22/MAX(BW!$H22:$N22)</f>
        <v>0.9807868252516011</v>
      </c>
      <c r="L19" s="48">
        <f ca="1">BW!N22/MAX(BW!$H22:$N22)</f>
        <v>1</v>
      </c>
    </row>
    <row r="20" spans="1:19" s="38" customFormat="1" ht="18.75" customHeight="1">
      <c r="A20"/>
      <c r="B20" s="42" t="s">
        <v>30</v>
      </c>
      <c r="C20" s="53">
        <v>2939</v>
      </c>
      <c r="D20" s="53">
        <v>15677</v>
      </c>
      <c r="E20" s="54">
        <f t="shared" si="0"/>
        <v>5.3341272541680844</v>
      </c>
      <c r="F20" s="48">
        <f ca="1">BW!H23/MAX(BW!$H23:$N23)</f>
        <v>0.97080694023684933</v>
      </c>
      <c r="G20" s="48">
        <f ca="1">BW!I23/MAX(BW!$H23:$N23)</f>
        <v>0.97301019003029465</v>
      </c>
      <c r="H20" s="48">
        <f ca="1">BW!J23/MAX(BW!$H23:$N23)</f>
        <v>0.9742954190764711</v>
      </c>
      <c r="I20" s="48">
        <f ca="1">BW!K23/MAX(BW!$H23:$N23)</f>
        <v>0.99421646929220597</v>
      </c>
      <c r="J20" s="48">
        <f ca="1">BW!L23/MAX(BW!$H23:$N23)</f>
        <v>0.96640044064995867</v>
      </c>
      <c r="K20" s="48">
        <f ca="1">BW!M23/MAX(BW!$H23:$N23)</f>
        <v>0.96640044064995867</v>
      </c>
      <c r="L20" s="48">
        <f ca="1">BW!N23/MAX(BW!$H23:$N23)</f>
        <v>1</v>
      </c>
    </row>
    <row r="21" spans="1:19" s="38" customFormat="1" ht="18.75" customHeight="1">
      <c r="A21"/>
      <c r="B21" s="42" t="s">
        <v>31</v>
      </c>
      <c r="C21" s="53">
        <v>4158</v>
      </c>
      <c r="D21" s="53">
        <v>13422</v>
      </c>
      <c r="E21" s="54">
        <f t="shared" si="0"/>
        <v>3.2279942279942282</v>
      </c>
      <c r="F21" s="48">
        <f ca="1">BW!H24/MAX(BW!$H24:$N24)</f>
        <v>0.99926226484691993</v>
      </c>
      <c r="G21" s="48">
        <f ca="1">BW!I24/MAX(BW!$H24:$N24)</f>
        <v>0.99723349317594978</v>
      </c>
      <c r="H21" s="48">
        <f ca="1">BW!J24/MAX(BW!$H24:$N24)</f>
        <v>0.99797122832902985</v>
      </c>
      <c r="I21" s="48">
        <f ca="1">BW!K24/MAX(BW!$H24:$N24)</f>
        <v>1</v>
      </c>
      <c r="J21" s="48">
        <f ca="1">BW!L24/MAX(BW!$H24:$N24)</f>
        <v>0.99391368498708965</v>
      </c>
      <c r="K21" s="48">
        <f ca="1">BW!M24/MAX(BW!$H24:$N24)</f>
        <v>0.99317594983400959</v>
      </c>
      <c r="L21" s="48">
        <f ca="1">BW!N24/MAX(BW!$H24:$N24)</f>
        <v>0.99944669863518998</v>
      </c>
    </row>
    <row r="22" spans="1:19" s="38" customFormat="1" ht="18.75" customHeight="1">
      <c r="A22"/>
      <c r="B22" s="42" t="s">
        <v>32</v>
      </c>
      <c r="C22" s="53">
        <v>4941</v>
      </c>
      <c r="D22" s="53">
        <v>6594</v>
      </c>
      <c r="E22" s="54">
        <f t="shared" si="0"/>
        <v>1.3345476624165149</v>
      </c>
      <c r="F22" s="48">
        <f ca="1">BW!H25/MAX(BW!$H25:$N25)</f>
        <v>0.99111575646720673</v>
      </c>
      <c r="G22" s="48">
        <f ca="1">BW!I25/MAX(BW!$H25:$N25)</f>
        <v>0.99425137183172196</v>
      </c>
      <c r="H22" s="48">
        <f ca="1">BW!J25/MAX(BW!$H25:$N25)</f>
        <v>0.99712568591586104</v>
      </c>
      <c r="I22" s="48">
        <f ca="1">BW!K25/MAX(BW!$H25:$N25)</f>
        <v>0.99111575646720673</v>
      </c>
      <c r="J22" s="48">
        <f ca="1">BW!L25/MAX(BW!$H25:$N25)</f>
        <v>0.99921609615887119</v>
      </c>
      <c r="K22" s="48">
        <f ca="1">BW!M25/MAX(BW!$H25:$N25)</f>
        <v>1</v>
      </c>
      <c r="L22" s="48">
        <f ca="1">BW!N25/MAX(BW!$H25:$N25)</f>
        <v>0.99895479487849492</v>
      </c>
    </row>
    <row r="23" spans="1:19" ht="0.75" customHeight="1">
      <c r="B23" s="42"/>
      <c r="C23" s="42"/>
      <c r="D23" s="42"/>
      <c r="E23" s="42"/>
      <c r="F23" s="48"/>
      <c r="G23" s="48"/>
      <c r="H23" s="48"/>
      <c r="I23" s="48"/>
      <c r="J23" s="48"/>
      <c r="K23" s="48"/>
      <c r="L23" s="48"/>
      <c r="M23"/>
      <c r="N23"/>
      <c r="O23"/>
      <c r="P23"/>
      <c r="Q23"/>
      <c r="R23"/>
      <c r="S23"/>
    </row>
    <row r="24" spans="1:19" s="38" customFormat="1" ht="18.75" customHeight="1">
      <c r="A24"/>
      <c r="B24" s="181" t="s">
        <v>77</v>
      </c>
      <c r="C24" s="182"/>
      <c r="D24" s="182"/>
      <c r="E24" s="183"/>
      <c r="F24" s="50">
        <f t="shared" ref="F24:L24" ca="1" si="1">AVERAGE(F3:F12)</f>
        <v>0.98322060843513959</v>
      </c>
      <c r="G24" s="50">
        <f t="shared" ca="1" si="1"/>
        <v>0.98407664457678456</v>
      </c>
      <c r="H24" s="50">
        <f t="shared" ca="1" si="1"/>
        <v>0.98711818429338183</v>
      </c>
      <c r="I24" s="50">
        <f t="shared" ca="1" si="1"/>
        <v>0.99572919855017084</v>
      </c>
      <c r="J24" s="50">
        <f t="shared" ca="1" si="1"/>
        <v>0.98492312752727229</v>
      </c>
      <c r="K24" s="50">
        <f t="shared" ca="1" si="1"/>
        <v>0.985249166184199</v>
      </c>
      <c r="L24" s="50">
        <f t="shared" ca="1" si="1"/>
        <v>0.99739665096807961</v>
      </c>
    </row>
    <row r="25" spans="1:19" s="38" customFormat="1" ht="18.75" customHeight="1">
      <c r="A25"/>
      <c r="B25" s="181" t="s">
        <v>78</v>
      </c>
      <c r="C25" s="182"/>
      <c r="D25" s="182"/>
      <c r="E25" s="183"/>
      <c r="F25" s="50">
        <f ca="1">AVERAGE(F13:F22)</f>
        <v>0.98365457706375048</v>
      </c>
      <c r="G25" s="50">
        <f t="shared" ref="G25:L25" ca="1" si="2">AVERAGE(G13:G22)</f>
        <v>0.99162012568407132</v>
      </c>
      <c r="H25" s="50">
        <f t="shared" ca="1" si="2"/>
        <v>0.99213444638213466</v>
      </c>
      <c r="I25" s="50">
        <f t="shared" ca="1" si="2"/>
        <v>0.99630242719118967</v>
      </c>
      <c r="J25" s="50">
        <f t="shared" ca="1" si="2"/>
        <v>0.98798114482056953</v>
      </c>
      <c r="K25" s="50">
        <f t="shared" ca="1" si="2"/>
        <v>0.98856326257687555</v>
      </c>
      <c r="L25" s="50">
        <f t="shared" ca="1" si="2"/>
        <v>0.99800978402918028</v>
      </c>
    </row>
    <row r="26" spans="1:19" s="38" customFormat="1" ht="0.75" customHeight="1">
      <c r="A26"/>
      <c r="B26" s="42"/>
      <c r="C26" s="42"/>
      <c r="D26" s="42"/>
      <c r="E26" s="42"/>
      <c r="F26" s="48"/>
      <c r="G26" s="48"/>
      <c r="H26" s="48"/>
      <c r="I26" s="48"/>
      <c r="J26" s="48"/>
      <c r="K26" s="48"/>
      <c r="L26" s="48"/>
    </row>
    <row r="27" spans="1:19" s="38" customFormat="1" ht="18.75" customHeight="1">
      <c r="A27"/>
      <c r="B27" s="178" t="s">
        <v>68</v>
      </c>
      <c r="C27" s="179"/>
      <c r="D27" s="179"/>
      <c r="E27" s="180"/>
      <c r="F27" s="49">
        <f t="shared" ref="F27:L27" ca="1" si="3">AVERAGE(F3:F12,F13:F22)</f>
        <v>0.98343759274944487</v>
      </c>
      <c r="G27" s="49">
        <f t="shared" ca="1" si="3"/>
        <v>0.98784838513042794</v>
      </c>
      <c r="H27" s="49">
        <f t="shared" ca="1" si="3"/>
        <v>0.98962631533775836</v>
      </c>
      <c r="I27" s="49">
        <f t="shared" ca="1" si="3"/>
        <v>0.99601581287068031</v>
      </c>
      <c r="J27" s="49">
        <f t="shared" ca="1" si="3"/>
        <v>0.98645213617392091</v>
      </c>
      <c r="K27" s="49">
        <f t="shared" ca="1" si="3"/>
        <v>0.98690621438053727</v>
      </c>
      <c r="L27" s="49">
        <f t="shared" ca="1" si="3"/>
        <v>0.99770321749862989</v>
      </c>
    </row>
    <row r="28" spans="1:19" ht="18.75" customHeight="1">
      <c r="B28" s="178" t="s">
        <v>69</v>
      </c>
      <c r="C28" s="179"/>
      <c r="D28" s="179"/>
      <c r="E28" s="180"/>
      <c r="F28" s="49">
        <f t="shared" ref="F28:L28" ca="1" si="4">(SUMIF(F3:F12,"&lt;1")+SUMIF(F13:F22,"&lt;1"))/(COUNTIF(F3:F12,"&lt;1")+COUNTIF(F13:F22,"&lt;1"))</f>
        <v>0.98051481499934712</v>
      </c>
      <c r="G28" s="49">
        <f t="shared" ca="1" si="4"/>
        <v>0.9857039825063858</v>
      </c>
      <c r="H28" s="49">
        <f t="shared" ca="1" si="4"/>
        <v>0.98779566510324512</v>
      </c>
      <c r="I28" s="49">
        <f t="shared" ca="1" si="4"/>
        <v>0.99335968811780029</v>
      </c>
      <c r="J28" s="49">
        <f t="shared" ca="1" si="4"/>
        <v>0.98193618156522799</v>
      </c>
      <c r="K28" s="49">
        <f t="shared" ca="1" si="4"/>
        <v>0.9798557144315958</v>
      </c>
      <c r="L28" s="49">
        <f t="shared" ca="1" si="4"/>
        <v>0.9948960388858441</v>
      </c>
      <c r="M28"/>
      <c r="N28"/>
      <c r="O28"/>
      <c r="P28"/>
      <c r="Q28"/>
      <c r="R28"/>
      <c r="S28"/>
    </row>
  </sheetData>
  <autoFilter ref="B2:L22">
    <sortState ref="B3:L22">
      <sortCondition ref="C2:C22"/>
    </sortState>
  </autoFilter>
  <mergeCells count="4">
    <mergeCell ref="B24:E24"/>
    <mergeCell ref="B28:E28"/>
    <mergeCell ref="B27:E27"/>
    <mergeCell ref="B25:E25"/>
  </mergeCells>
  <conditionalFormatting sqref="F24:L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L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7:L2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L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Tabelle23"/>
  <dimension ref="A1:T28"/>
  <sheetViews>
    <sheetView workbookViewId="0">
      <selection activeCell="V24" sqref="V24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20" width="12.85546875" style="39" customWidth="1"/>
  </cols>
  <sheetData>
    <row r="1" spans="1:20" ht="3.75" customHeight="1"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95.25">
      <c r="B2" s="1"/>
      <c r="C2" s="52" t="s">
        <v>74</v>
      </c>
      <c r="D2" s="52" t="s">
        <v>75</v>
      </c>
      <c r="E2" s="52" t="s">
        <v>76</v>
      </c>
      <c r="F2" s="41" t="s">
        <v>55</v>
      </c>
      <c r="G2" s="41" t="s">
        <v>59</v>
      </c>
      <c r="H2" s="41" t="s">
        <v>60</v>
      </c>
      <c r="I2" s="41" t="s">
        <v>61</v>
      </c>
      <c r="J2" s="41" t="s">
        <v>62</v>
      </c>
      <c r="K2" s="41" t="s">
        <v>63</v>
      </c>
      <c r="L2" s="41" t="s">
        <v>64</v>
      </c>
      <c r="M2" s="41" t="s">
        <v>56</v>
      </c>
      <c r="N2" s="41" t="s">
        <v>57</v>
      </c>
      <c r="O2" s="41" t="s">
        <v>65</v>
      </c>
      <c r="P2" s="41" t="s">
        <v>66</v>
      </c>
      <c r="Q2" s="41" t="s">
        <v>67</v>
      </c>
      <c r="R2" s="41" t="s">
        <v>71</v>
      </c>
      <c r="S2" s="41" t="s">
        <v>72</v>
      </c>
      <c r="T2" s="41" t="s">
        <v>73</v>
      </c>
    </row>
    <row r="3" spans="1:20" s="38" customFormat="1" ht="18.75" customHeight="1">
      <c r="A3"/>
      <c r="B3" s="42" t="s">
        <v>13</v>
      </c>
      <c r="C3" s="53">
        <v>27</v>
      </c>
      <c r="D3" s="53">
        <v>111</v>
      </c>
      <c r="E3" s="54">
        <f>D3/C3</f>
        <v>4.1111111111111107</v>
      </c>
      <c r="F3" s="48">
        <f ca="1">BW!H3/MAX(BW!$H3:$V3)</f>
        <v>1</v>
      </c>
      <c r="G3" s="48">
        <f ca="1">BW!I3/MAX(BW!$H3:$V3)</f>
        <v>1</v>
      </c>
      <c r="H3" s="48">
        <f ca="1">BW!J3/MAX(BW!$H3:$V3)</f>
        <v>1</v>
      </c>
      <c r="I3" s="48">
        <f ca="1">BW!K3/MAX(BW!$H3:$V3)</f>
        <v>1</v>
      </c>
      <c r="J3" s="48">
        <f ca="1">BW!L3/MAX(BW!$H3:$V3)</f>
        <v>1</v>
      </c>
      <c r="K3" s="48">
        <f ca="1">BW!M3/MAX(BW!$H3:$V3)</f>
        <v>1</v>
      </c>
      <c r="L3" s="48">
        <f ca="1">BW!N3/MAX(BW!$H3:$V3)</f>
        <v>1</v>
      </c>
      <c r="M3" s="48">
        <f ca="1">BW!O3/MAX(BW!$H3:$V3)</f>
        <v>1</v>
      </c>
      <c r="N3" s="48">
        <f ca="1">BW!P3/MAX(BW!$H3:$V3)</f>
        <v>1</v>
      </c>
      <c r="O3" s="48">
        <f ca="1">BW!Q3/MAX(BW!$H3:$V3)</f>
        <v>1</v>
      </c>
      <c r="P3" s="48">
        <f ca="1">BW!R3/MAX(BW!$H3:$V3)</f>
        <v>1</v>
      </c>
      <c r="Q3" s="48">
        <f ca="1">BW!S3/MAX(BW!$H3:$V3)</f>
        <v>1</v>
      </c>
      <c r="R3" s="48">
        <f ca="1">BW!T3/MAX(BW!$H3:$V3)</f>
        <v>1</v>
      </c>
      <c r="S3" s="48">
        <f ca="1">BW!U3/MAX(BW!$H3:$V3)</f>
        <v>1</v>
      </c>
      <c r="T3" s="48">
        <f ca="1">BW!V3/MAX(BW!$H3:$V3)</f>
        <v>1</v>
      </c>
    </row>
    <row r="4" spans="1:20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ref="E4:E12" si="0">D4/C4</f>
        <v>2.2941176470588234</v>
      </c>
      <c r="F4" s="48">
        <f ca="1">BW!H4/MAX(BW!$H4:$V4)</f>
        <v>1</v>
      </c>
      <c r="G4" s="48">
        <f ca="1">BW!I4/MAX(BW!$H4:$V4)</f>
        <v>1</v>
      </c>
      <c r="H4" s="48">
        <f ca="1">BW!J4/MAX(BW!$H4:$V4)</f>
        <v>1</v>
      </c>
      <c r="I4" s="48">
        <f ca="1">BW!K4/MAX(BW!$H4:$V4)</f>
        <v>1</v>
      </c>
      <c r="J4" s="48">
        <f ca="1">BW!L4/MAX(BW!$H4:$V4)</f>
        <v>0.95652173913043481</v>
      </c>
      <c r="K4" s="48">
        <f ca="1">BW!M4/MAX(BW!$H4:$V4)</f>
        <v>1</v>
      </c>
      <c r="L4" s="48">
        <f ca="1">BW!N4/MAX(BW!$H4:$V4)</f>
        <v>1</v>
      </c>
      <c r="M4" s="48">
        <f ca="1">BW!O4/MAX(BW!$H4:$V4)</f>
        <v>1</v>
      </c>
      <c r="N4" s="48">
        <f ca="1">BW!P4/MAX(BW!$H4:$V4)</f>
        <v>1</v>
      </c>
      <c r="O4" s="48">
        <f ca="1">BW!Q4/MAX(BW!$H4:$V4)</f>
        <v>1</v>
      </c>
      <c r="P4" s="48">
        <f ca="1">BW!R4/MAX(BW!$H4:$V4)</f>
        <v>1</v>
      </c>
      <c r="Q4" s="48">
        <f ca="1">BW!S4/MAX(BW!$H4:$V4)</f>
        <v>1</v>
      </c>
      <c r="R4" s="48">
        <f ca="1">BW!T4/MAX(BW!$H4:$V4)</f>
        <v>0.95652173913043481</v>
      </c>
      <c r="S4" s="48">
        <f ca="1">BW!U4/MAX(BW!$H4:$V4)</f>
        <v>1</v>
      </c>
      <c r="T4" s="48">
        <f ca="1">BW!V4/MAX(BW!$H4:$V4)</f>
        <v>1</v>
      </c>
    </row>
    <row r="5" spans="1:20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2.1836734693877551</v>
      </c>
      <c r="F5" s="48">
        <f ca="1">BW!H5/MAX(BW!$H5:$V5)</f>
        <v>0.98076923076923073</v>
      </c>
      <c r="G5" s="48">
        <f ca="1">BW!I5/MAX(BW!$H5:$V5)</f>
        <v>0.98076923076923073</v>
      </c>
      <c r="H5" s="48">
        <f ca="1">BW!J5/MAX(BW!$H5:$V5)</f>
        <v>0.98076923076923073</v>
      </c>
      <c r="I5" s="48">
        <f ca="1">BW!K5/MAX(BW!$H5:$V5)</f>
        <v>0.98076923076923073</v>
      </c>
      <c r="J5" s="48">
        <f ca="1">BW!L5/MAX(BW!$H5:$V5)</f>
        <v>1</v>
      </c>
      <c r="K5" s="48">
        <f ca="1">BW!M5/MAX(BW!$H5:$V5)</f>
        <v>1</v>
      </c>
      <c r="L5" s="48">
        <f ca="1">BW!N5/MAX(BW!$H5:$V5)</f>
        <v>0.98076923076923073</v>
      </c>
      <c r="M5" s="48">
        <f ca="1">BW!O5/MAX(BW!$H5:$V5)</f>
        <v>0.98076923076923073</v>
      </c>
      <c r="N5" s="48">
        <f ca="1">BW!P5/MAX(BW!$H5:$V5)</f>
        <v>0.98076923076923073</v>
      </c>
      <c r="O5" s="48">
        <f ca="1">BW!Q5/MAX(BW!$H5:$V5)</f>
        <v>0.98076923076923073</v>
      </c>
      <c r="P5" s="48">
        <f ca="1">BW!R5/MAX(BW!$H5:$V5)</f>
        <v>0.98076923076923073</v>
      </c>
      <c r="Q5" s="48">
        <f ca="1">BW!S5/MAX(BW!$H5:$V5)</f>
        <v>0.98076923076923073</v>
      </c>
      <c r="R5" s="48">
        <f ca="1">BW!T5/MAX(BW!$H5:$V5)</f>
        <v>1</v>
      </c>
      <c r="S5" s="48">
        <f ca="1">BW!U5/MAX(BW!$H5:$V5)</f>
        <v>1</v>
      </c>
      <c r="T5" s="48">
        <f ca="1">BW!V5/MAX(BW!$H5:$V5)</f>
        <v>0.98076923076923073</v>
      </c>
    </row>
    <row r="6" spans="1:20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2.564516129032258</v>
      </c>
      <c r="F6" s="48">
        <f ca="1">BW!H6/MAX(BW!$H6:$V6)</f>
        <v>0.9662921348314607</v>
      </c>
      <c r="G6" s="48">
        <f ca="1">BW!I6/MAX(BW!$H6:$V6)</f>
        <v>0.9550561797752809</v>
      </c>
      <c r="H6" s="48">
        <f ca="1">BW!J6/MAX(BW!$H6:$V6)</f>
        <v>0.9887640449438202</v>
      </c>
      <c r="I6" s="48">
        <f ca="1">BW!K6/MAX(BW!$H6:$V6)</f>
        <v>1</v>
      </c>
      <c r="J6" s="48">
        <f ca="1">BW!L6/MAX(BW!$H6:$V6)</f>
        <v>0.9550561797752809</v>
      </c>
      <c r="K6" s="48">
        <f ca="1">BW!M6/MAX(BW!$H6:$V6)</f>
        <v>0.9550561797752809</v>
      </c>
      <c r="L6" s="48">
        <f ca="1">BW!N6/MAX(BW!$H6:$V6)</f>
        <v>1</v>
      </c>
      <c r="M6" s="48">
        <f ca="1">BW!O6/MAX(BW!$H6:$V6)</f>
        <v>0.9662921348314607</v>
      </c>
      <c r="N6" s="48">
        <f ca="1">BW!P6/MAX(BW!$H6:$V6)</f>
        <v>0.9662921348314607</v>
      </c>
      <c r="O6" s="48">
        <f ca="1">BW!Q6/MAX(BW!$H6:$V6)</f>
        <v>0.9550561797752809</v>
      </c>
      <c r="P6" s="48">
        <f ca="1">BW!R6/MAX(BW!$H6:$V6)</f>
        <v>0.9887640449438202</v>
      </c>
      <c r="Q6" s="48">
        <f ca="1">BW!S6/MAX(BW!$H6:$V6)</f>
        <v>1</v>
      </c>
      <c r="R6" s="48">
        <f ca="1">BW!T6/MAX(BW!$H6:$V6)</f>
        <v>0.9550561797752809</v>
      </c>
      <c r="S6" s="48">
        <f ca="1">BW!U6/MAX(BW!$H6:$V6)</f>
        <v>0.9550561797752809</v>
      </c>
      <c r="T6" s="48">
        <f ca="1">BW!V6/MAX(BW!$H6:$V6)</f>
        <v>1</v>
      </c>
    </row>
    <row r="7" spans="1:20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1.441860465116279</v>
      </c>
      <c r="F7" s="48">
        <f ca="1">BW!H7/MAX(BW!$H7:$V7)</f>
        <v>1</v>
      </c>
      <c r="G7" s="48">
        <f ca="1">BW!I7/MAX(BW!$H7:$V7)</f>
        <v>1</v>
      </c>
      <c r="H7" s="48">
        <f ca="1">BW!J7/MAX(BW!$H7:$V7)</f>
        <v>1</v>
      </c>
      <c r="I7" s="48">
        <f ca="1">BW!K7/MAX(BW!$H7:$V7)</f>
        <v>1</v>
      </c>
      <c r="J7" s="48">
        <f ca="1">BW!L7/MAX(BW!$H7:$V7)</f>
        <v>1</v>
      </c>
      <c r="K7" s="48">
        <f ca="1">BW!M7/MAX(BW!$H7:$V7)</f>
        <v>1</v>
      </c>
      <c r="L7" s="48">
        <f ca="1">BW!N7/MAX(BW!$H7:$V7)</f>
        <v>1</v>
      </c>
      <c r="M7" s="48">
        <f ca="1">BW!O7/MAX(BW!$H7:$V7)</f>
        <v>1</v>
      </c>
      <c r="N7" s="48">
        <f ca="1">BW!P7/MAX(BW!$H7:$V7)</f>
        <v>1</v>
      </c>
      <c r="O7" s="48">
        <f ca="1">BW!Q7/MAX(BW!$H7:$V7)</f>
        <v>1</v>
      </c>
      <c r="P7" s="48">
        <f ca="1">BW!R7/MAX(BW!$H7:$V7)</f>
        <v>1</v>
      </c>
      <c r="Q7" s="48">
        <f ca="1">BW!S7/MAX(BW!$H7:$V7)</f>
        <v>1</v>
      </c>
      <c r="R7" s="48">
        <f ca="1">BW!T7/MAX(BW!$H7:$V7)</f>
        <v>1</v>
      </c>
      <c r="S7" s="48">
        <f ca="1">BW!U7/MAX(BW!$H7:$V7)</f>
        <v>1</v>
      </c>
      <c r="T7" s="48">
        <f ca="1">BW!V7/MAX(BW!$H7:$V7)</f>
        <v>1</v>
      </c>
    </row>
    <row r="8" spans="1:20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3.7946428571428572</v>
      </c>
      <c r="F8" s="48">
        <f ca="1">BW!H8/MAX(BW!$H8:$V8)</f>
        <v>0.9625850340136054</v>
      </c>
      <c r="G8" s="48">
        <f ca="1">BW!I8/MAX(BW!$H8:$V8)</f>
        <v>0.98639455782312924</v>
      </c>
      <c r="H8" s="48">
        <f ca="1">BW!J8/MAX(BW!$H8:$V8)</f>
        <v>0.98639455782312924</v>
      </c>
      <c r="I8" s="48">
        <f ca="1">BW!K8/MAX(BW!$H8:$V8)</f>
        <v>0.99659863945578231</v>
      </c>
      <c r="J8" s="48">
        <f ca="1">BW!L8/MAX(BW!$H8:$V8)</f>
        <v>1</v>
      </c>
      <c r="K8" s="48">
        <f ca="1">BW!M8/MAX(BW!$H8:$V8)</f>
        <v>0.98299319727891155</v>
      </c>
      <c r="L8" s="48">
        <f ca="1">BW!N8/MAX(BW!$H8:$V8)</f>
        <v>0.99319727891156462</v>
      </c>
      <c r="M8" s="48">
        <f ca="1">BW!O8/MAX(BW!$H8:$V8)</f>
        <v>0.96598639455782309</v>
      </c>
      <c r="N8" s="48">
        <f ca="1">BW!P8/MAX(BW!$H8:$V8)</f>
        <v>0.96598639455782309</v>
      </c>
      <c r="O8" s="48">
        <f ca="1">BW!Q8/MAX(BW!$H8:$V8)</f>
        <v>0.98639455782312924</v>
      </c>
      <c r="P8" s="48">
        <f ca="1">BW!R8/MAX(BW!$H8:$V8)</f>
        <v>0.98639455782312924</v>
      </c>
      <c r="Q8" s="48">
        <f ca="1">BW!S8/MAX(BW!$H8:$V8)</f>
        <v>0.99659863945578231</v>
      </c>
      <c r="R8" s="48">
        <f ca="1">BW!T8/MAX(BW!$H8:$V8)</f>
        <v>1</v>
      </c>
      <c r="S8" s="48">
        <f ca="1">BW!U8/MAX(BW!$H8:$V8)</f>
        <v>0.98299319727891155</v>
      </c>
      <c r="T8" s="48">
        <f ca="1">BW!V8/MAX(BW!$H8:$V8)</f>
        <v>0.99319727891156462</v>
      </c>
    </row>
    <row r="9" spans="1:20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13.848484848484848</v>
      </c>
      <c r="F9" s="48">
        <f ca="1">BW!H9/MAX(BW!$H9:$V9)</f>
        <v>0.98142857142857143</v>
      </c>
      <c r="G9" s="48">
        <f ca="1">BW!I9/MAX(BW!$H9:$V9)</f>
        <v>0.98071428571428576</v>
      </c>
      <c r="H9" s="48">
        <f ca="1">BW!J9/MAX(BW!$H9:$V9)</f>
        <v>0.98</v>
      </c>
      <c r="I9" s="48">
        <f ca="1">BW!K9/MAX(BW!$H9:$V9)</f>
        <v>0.99642857142857144</v>
      </c>
      <c r="J9" s="48">
        <f ca="1">BW!L9/MAX(BW!$H9:$V9)</f>
        <v>0.98928571428571432</v>
      </c>
      <c r="K9" s="48">
        <f ca="1">BW!M9/MAX(BW!$H9:$V9)</f>
        <v>0.97928571428571431</v>
      </c>
      <c r="L9" s="48">
        <f ca="1">BW!N9/MAX(BW!$H9:$V9)</f>
        <v>1</v>
      </c>
      <c r="M9" s="48">
        <f ca="1">BW!O9/MAX(BW!$H9:$V9)</f>
        <v>0.98142857142857143</v>
      </c>
      <c r="N9" s="48">
        <f ca="1">BW!P9/MAX(BW!$H9:$V9)</f>
        <v>0.98142857142857143</v>
      </c>
      <c r="O9" s="48">
        <f ca="1">BW!Q9/MAX(BW!$H9:$V9)</f>
        <v>0.98071428571428576</v>
      </c>
      <c r="P9" s="48">
        <f ca="1">BW!R9/MAX(BW!$H9:$V9)</f>
        <v>0.98</v>
      </c>
      <c r="Q9" s="48">
        <f ca="1">BW!S9/MAX(BW!$H9:$V9)</f>
        <v>0.99642857142857144</v>
      </c>
      <c r="R9" s="48">
        <f ca="1">BW!T9/MAX(BW!$H9:$V9)</f>
        <v>0.98928571428571432</v>
      </c>
      <c r="S9" s="48">
        <f ca="1">BW!U9/MAX(BW!$H9:$V9)</f>
        <v>0.97928571428571431</v>
      </c>
      <c r="T9" s="48">
        <f ca="1">BW!V9/MAX(BW!$H9:$V9)</f>
        <v>1</v>
      </c>
    </row>
    <row r="10" spans="1:20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6.403614457831325</v>
      </c>
      <c r="F10" s="48">
        <f ca="1">BW!H10/MAX(BW!$H10:$V10)</f>
        <v>0.99033816425120769</v>
      </c>
      <c r="G10" s="48">
        <f ca="1">BW!I10/MAX(BW!$H10:$V10)</f>
        <v>0.97262479871175522</v>
      </c>
      <c r="H10" s="48">
        <f ca="1">BW!J10/MAX(BW!$H10:$V10)</f>
        <v>0.97101449275362317</v>
      </c>
      <c r="I10" s="48">
        <f ca="1">BW!K10/MAX(BW!$H10:$V10)</f>
        <v>0.99597423510466987</v>
      </c>
      <c r="J10" s="48">
        <f ca="1">BW!L10/MAX(BW!$H10:$V10)</f>
        <v>0.97101449275362317</v>
      </c>
      <c r="K10" s="48">
        <f ca="1">BW!M10/MAX(BW!$H10:$V10)</f>
        <v>0.97020933977455714</v>
      </c>
      <c r="L10" s="48">
        <f ca="1">BW!N10/MAX(BW!$H10:$V10)</f>
        <v>1</v>
      </c>
      <c r="M10" s="48">
        <f ca="1">BW!O10/MAX(BW!$H10:$V10)</f>
        <v>0.99033816425120769</v>
      </c>
      <c r="N10" s="48">
        <f ca="1">BW!P10/MAX(BW!$H10:$V10)</f>
        <v>0.99033816425120769</v>
      </c>
      <c r="O10" s="48">
        <f ca="1">BW!Q10/MAX(BW!$H10:$V10)</f>
        <v>0.97262479871175522</v>
      </c>
      <c r="P10" s="48">
        <f ca="1">BW!R10/MAX(BW!$H10:$V10)</f>
        <v>0.97101449275362317</v>
      </c>
      <c r="Q10" s="48">
        <f ca="1">BW!S10/MAX(BW!$H10:$V10)</f>
        <v>0.99597423510466987</v>
      </c>
      <c r="R10" s="48">
        <f ca="1">BW!T10/MAX(BW!$H10:$V10)</f>
        <v>0.97101449275362317</v>
      </c>
      <c r="S10" s="48">
        <f ca="1">BW!U10/MAX(BW!$H10:$V10)</f>
        <v>0.97020933977455714</v>
      </c>
      <c r="T10" s="48">
        <f ca="1">BW!V10/MAX(BW!$H10:$V10)</f>
        <v>1</v>
      </c>
    </row>
    <row r="11" spans="1:20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2.4116094986807388</v>
      </c>
      <c r="F11" s="48">
        <f ca="1">BW!H11/MAX(BW!$H11:$V11)</f>
        <v>0.98971722365038561</v>
      </c>
      <c r="G11" s="48">
        <f ca="1">BW!I11/MAX(BW!$H11:$V11)</f>
        <v>0.98714652956298199</v>
      </c>
      <c r="H11" s="48">
        <f ca="1">BW!J11/MAX(BW!$H11:$V11)</f>
        <v>0.98971722365038561</v>
      </c>
      <c r="I11" s="48">
        <f ca="1">BW!K11/MAX(BW!$H11:$V11)</f>
        <v>0.99742930591259638</v>
      </c>
      <c r="J11" s="48">
        <f ca="1">BW!L11/MAX(BW!$H11:$V11)</f>
        <v>1</v>
      </c>
      <c r="K11" s="48">
        <f ca="1">BW!M11/MAX(BW!$H11:$V11)</f>
        <v>0.98971722365038561</v>
      </c>
      <c r="L11" s="48">
        <f ca="1">BW!N11/MAX(BW!$H11:$V11)</f>
        <v>1</v>
      </c>
      <c r="M11" s="48">
        <f ca="1">BW!O11/MAX(BW!$H11:$V11)</f>
        <v>0.98971722365038561</v>
      </c>
      <c r="N11" s="48">
        <f ca="1">BW!P11/MAX(BW!$H11:$V11)</f>
        <v>0.98971722365038561</v>
      </c>
      <c r="O11" s="48">
        <f ca="1">BW!Q11/MAX(BW!$H11:$V11)</f>
        <v>0.98714652956298199</v>
      </c>
      <c r="P11" s="48">
        <f ca="1">BW!R11/MAX(BW!$H11:$V11)</f>
        <v>0.98971722365038561</v>
      </c>
      <c r="Q11" s="48">
        <f ca="1">BW!S11/MAX(BW!$H11:$V11)</f>
        <v>0.99742930591259638</v>
      </c>
      <c r="R11" s="48">
        <f ca="1">BW!T11/MAX(BW!$H11:$V11)</f>
        <v>1</v>
      </c>
      <c r="S11" s="48">
        <f ca="1">BW!U11/MAX(BW!$H11:$V11)</f>
        <v>0.98971722365038561</v>
      </c>
      <c r="T11" s="48">
        <f ca="1">BW!V11/MAX(BW!$H11:$V11)</f>
        <v>1</v>
      </c>
    </row>
    <row r="12" spans="1:20" s="38" customFormat="1" ht="18.75" customHeight="1">
      <c r="A12"/>
      <c r="B12" s="42" t="s">
        <v>22</v>
      </c>
      <c r="C12" s="53">
        <v>453</v>
      </c>
      <c r="D12" s="53">
        <v>2025</v>
      </c>
      <c r="E12" s="54">
        <f t="shared" si="0"/>
        <v>4.4701986754966887</v>
      </c>
      <c r="F12" s="48">
        <f ca="1">BW!H12/MAX(BW!$H12:$V12)</f>
        <v>0.96107572540693564</v>
      </c>
      <c r="G12" s="48">
        <f ca="1">BW!I12/MAX(BW!$H12:$V12)</f>
        <v>0.97806086341118192</v>
      </c>
      <c r="H12" s="48">
        <f ca="1">BW!J12/MAX(BW!$H12:$V12)</f>
        <v>0.97452229299363058</v>
      </c>
      <c r="I12" s="48">
        <f ca="1">BW!K12/MAX(BW!$H12:$V12)</f>
        <v>0.9900920028308563</v>
      </c>
      <c r="J12" s="48">
        <f ca="1">BW!L12/MAX(BW!$H12:$V12)</f>
        <v>0.97735314932767159</v>
      </c>
      <c r="K12" s="48">
        <f ca="1">BW!M12/MAX(BW!$H12:$V12)</f>
        <v>0.9752300070771408</v>
      </c>
      <c r="L12" s="48">
        <f ca="1">BW!N12/MAX(BW!$H12:$V12)</f>
        <v>1</v>
      </c>
      <c r="M12" s="48">
        <f ca="1">BW!O12/MAX(BW!$H12:$V12)</f>
        <v>0.96886058032554845</v>
      </c>
      <c r="N12" s="48">
        <f ca="1">BW!P12/MAX(BW!$H12:$V12)</f>
        <v>0.96886058032554845</v>
      </c>
      <c r="O12" s="48">
        <f ca="1">BW!Q12/MAX(BW!$H12:$V12)</f>
        <v>0.97806086341118192</v>
      </c>
      <c r="P12" s="48">
        <f ca="1">BW!R12/MAX(BW!$H12:$V12)</f>
        <v>0.97452229299363058</v>
      </c>
      <c r="Q12" s="48">
        <f ca="1">BW!S12/MAX(BW!$H12:$V12)</f>
        <v>0.9900920028308563</v>
      </c>
      <c r="R12" s="48">
        <f ca="1">BW!T12/MAX(BW!$H12:$V12)</f>
        <v>0.97735314932767159</v>
      </c>
      <c r="S12" s="48">
        <f ca="1">BW!U12/MAX(BW!$H12:$V12)</f>
        <v>0.9752300070771408</v>
      </c>
      <c r="T12" s="48">
        <f ca="1">BW!V12/MAX(BW!$H12:$V12)</f>
        <v>1</v>
      </c>
    </row>
    <row r="13" spans="1:20" s="38" customFormat="1" ht="18.75" customHeight="1">
      <c r="A13"/>
      <c r="B13" s="42" t="s">
        <v>23</v>
      </c>
      <c r="C13" s="53">
        <v>516</v>
      </c>
      <c r="D13" s="53">
        <v>1188</v>
      </c>
      <c r="E13" s="54">
        <f>D13/C13</f>
        <v>2.3023255813953489</v>
      </c>
      <c r="F13" s="48">
        <f ca="1">BW!H16/MAX(BW!$H16:$V16)</f>
        <v>0.98739495798319332</v>
      </c>
      <c r="G13" s="48">
        <f ca="1">BW!I16/MAX(BW!$H16:$V16)</f>
        <v>0.98949579831932777</v>
      </c>
      <c r="H13" s="48">
        <f ca="1">BW!J16/MAX(BW!$H16:$V16)</f>
        <v>0.98949579831932777</v>
      </c>
      <c r="I13" s="48">
        <f ca="1">BW!K16/MAX(BW!$H16:$V16)</f>
        <v>0.99369747899159666</v>
      </c>
      <c r="J13" s="48">
        <f ca="1">BW!L16/MAX(BW!$H16:$V16)</f>
        <v>0.99159663865546221</v>
      </c>
      <c r="K13" s="48">
        <f ca="1">BW!M16/MAX(BW!$H16:$V16)</f>
        <v>0.99369747899159666</v>
      </c>
      <c r="L13" s="48">
        <f ca="1">BW!N16/MAX(BW!$H16:$V16)</f>
        <v>0.99789915966386555</v>
      </c>
      <c r="M13" s="48">
        <f ca="1">BW!O16/MAX(BW!$H16:$V16)</f>
        <v>1</v>
      </c>
      <c r="N13" s="48">
        <f ca="1">BW!P16/MAX(BW!$H16:$V16)</f>
        <v>1</v>
      </c>
      <c r="O13" s="48">
        <f ca="1">BW!Q16/MAX(BW!$H16:$V16)</f>
        <v>0.98949579831932777</v>
      </c>
      <c r="P13" s="48">
        <f ca="1">BW!R16/MAX(BW!$H16:$V16)</f>
        <v>0.98949579831932777</v>
      </c>
      <c r="Q13" s="48">
        <f ca="1">BW!S16/MAX(BW!$H16:$V16)</f>
        <v>0.99369747899159666</v>
      </c>
      <c r="R13" s="48">
        <f ca="1">BW!T16/MAX(BW!$H16:$V16)</f>
        <v>0.99369747899159666</v>
      </c>
      <c r="S13" s="48">
        <f ca="1">BW!U16/MAX(BW!$H16:$V16)</f>
        <v>0.99579831932773111</v>
      </c>
      <c r="T13" s="48">
        <f ca="1">BW!V16/MAX(BW!$H16:$V16)</f>
        <v>1</v>
      </c>
    </row>
    <row r="14" spans="1:20" s="38" customFormat="1" ht="18.75" customHeight="1">
      <c r="A14"/>
      <c r="B14" s="42" t="s">
        <v>24</v>
      </c>
      <c r="C14" s="53">
        <v>889</v>
      </c>
      <c r="D14" s="53">
        <v>2914</v>
      </c>
      <c r="E14" s="54">
        <f t="shared" ref="E14:E22" si="1">D14/C14</f>
        <v>3.2778402699662541</v>
      </c>
      <c r="F14" s="48">
        <f ca="1">BW!H17/MAX(BW!$H17:$V17)</f>
        <v>0.97432239657631958</v>
      </c>
      <c r="G14" s="48">
        <f ca="1">BW!I17/MAX(BW!$H17:$V17)</f>
        <v>0.98716119828815974</v>
      </c>
      <c r="H14" s="48">
        <f ca="1">BW!J17/MAX(BW!$H17:$V17)</f>
        <v>0.98383262006657157</v>
      </c>
      <c r="I14" s="48">
        <f ca="1">BW!K17/MAX(BW!$H17:$V17)</f>
        <v>1</v>
      </c>
      <c r="J14" s="48">
        <f ca="1">BW!L17/MAX(BW!$H17:$V17)</f>
        <v>0.97289586305278175</v>
      </c>
      <c r="K14" s="48">
        <f ca="1">BW!M17/MAX(BW!$H17:$V17)</f>
        <v>0.97622444127436991</v>
      </c>
      <c r="L14" s="48">
        <f ca="1">BW!N17/MAX(BW!$H17:$V17)</f>
        <v>0.99714693295292445</v>
      </c>
      <c r="M14" s="48">
        <f ca="1">BW!O17/MAX(BW!$H17:$V17)</f>
        <v>0.98050404184498341</v>
      </c>
      <c r="N14" s="48">
        <f ca="1">BW!P17/MAX(BW!$H17:$V17)</f>
        <v>0.98050404184498341</v>
      </c>
      <c r="O14" s="48">
        <f ca="1">BW!Q17/MAX(BW!$H17:$V17)</f>
        <v>0.98716119828815974</v>
      </c>
      <c r="P14" s="48">
        <f ca="1">BW!R17/MAX(BW!$H17:$V17)</f>
        <v>0.98383262006657157</v>
      </c>
      <c r="Q14" s="48">
        <f ca="1">BW!S17/MAX(BW!$H17:$V17)</f>
        <v>1</v>
      </c>
      <c r="R14" s="48">
        <f ca="1">BW!T17/MAX(BW!$H17:$V17)</f>
        <v>0.97289586305278175</v>
      </c>
      <c r="S14" s="48">
        <f ca="1">BW!U17/MAX(BW!$H17:$V17)</f>
        <v>0.97622444127436991</v>
      </c>
      <c r="T14" s="48">
        <f ca="1">BW!V17/MAX(BW!$H17:$V17)</f>
        <v>0.99714693295292445</v>
      </c>
    </row>
    <row r="15" spans="1:20" s="38" customFormat="1" ht="18.75" customHeight="1">
      <c r="A15"/>
      <c r="B15" s="42" t="s">
        <v>25</v>
      </c>
      <c r="C15" s="53">
        <v>1133</v>
      </c>
      <c r="D15" s="53">
        <v>5451</v>
      </c>
      <c r="E15" s="54">
        <f t="shared" si="1"/>
        <v>4.8111209179170347</v>
      </c>
      <c r="F15" s="48">
        <f ca="1">BW!H18/MAX(BW!$H18:$V18)</f>
        <v>0.97717134610338496</v>
      </c>
      <c r="G15" s="48">
        <f ca="1">BW!I18/MAX(BW!$H18:$V18)</f>
        <v>0.99134085541852535</v>
      </c>
      <c r="H15" s="48">
        <f ca="1">BW!J18/MAX(BW!$H18:$V18)</f>
        <v>0.9918656520598268</v>
      </c>
      <c r="I15" s="48">
        <f ca="1">BW!K18/MAX(BW!$H18:$V18)</f>
        <v>1</v>
      </c>
      <c r="J15" s="48">
        <f ca="1">BW!L18/MAX(BW!$H18:$V18)</f>
        <v>0.98032012595119389</v>
      </c>
      <c r="K15" s="48">
        <f ca="1">BW!M18/MAX(BW!$H18:$V18)</f>
        <v>0.97927053266859088</v>
      </c>
      <c r="L15" s="48">
        <f ca="1">BW!N18/MAX(BW!$H18:$V18)</f>
        <v>0.99895040671739699</v>
      </c>
      <c r="M15" s="48">
        <f ca="1">BW!O18/MAX(BW!$H18:$V18)</f>
        <v>0.97848333770663865</v>
      </c>
      <c r="N15" s="48">
        <f ca="1">BW!P18/MAX(BW!$H18:$V18)</f>
        <v>0.97848333770663865</v>
      </c>
      <c r="O15" s="48">
        <f ca="1">BW!Q18/MAX(BW!$H18:$V18)</f>
        <v>0.99134085541852535</v>
      </c>
      <c r="P15" s="48">
        <f ca="1">BW!R18/MAX(BW!$H18:$V18)</f>
        <v>0.9918656520598268</v>
      </c>
      <c r="Q15" s="48">
        <f ca="1">BW!S18/MAX(BW!$H18:$V18)</f>
        <v>1</v>
      </c>
      <c r="R15" s="48">
        <f ca="1">BW!T18/MAX(BW!$H18:$V18)</f>
        <v>0.98032012595119389</v>
      </c>
      <c r="S15" s="48">
        <f ca="1">BW!U18/MAX(BW!$H18:$V18)</f>
        <v>0.97927053266859088</v>
      </c>
      <c r="T15" s="48">
        <f ca="1">BW!V18/MAX(BW!$H18:$V18)</f>
        <v>0.99895040671739699</v>
      </c>
    </row>
    <row r="16" spans="1:20" s="38" customFormat="1" ht="18.75" customHeight="1">
      <c r="A16"/>
      <c r="B16" s="42" t="s">
        <v>26</v>
      </c>
      <c r="C16" s="53">
        <v>1174</v>
      </c>
      <c r="D16" s="53">
        <v>1417</v>
      </c>
      <c r="E16" s="54">
        <f t="shared" si="1"/>
        <v>1.206984667802385</v>
      </c>
      <c r="F16" s="48">
        <f ca="1">BW!H19/MAX(BW!$H19:$V19)</f>
        <v>0.98329048843187661</v>
      </c>
      <c r="G16" s="48">
        <f ca="1">BW!I19/MAX(BW!$H19:$V19)</f>
        <v>0.99228791773778924</v>
      </c>
      <c r="H16" s="48">
        <f ca="1">BW!J19/MAX(BW!$H19:$V19)</f>
        <v>0.99228791773778924</v>
      </c>
      <c r="I16" s="48">
        <f ca="1">BW!K19/MAX(BW!$H19:$V19)</f>
        <v>0.98586118251928023</v>
      </c>
      <c r="J16" s="48">
        <f ca="1">BW!L19/MAX(BW!$H19:$V19)</f>
        <v>0.99228791773778924</v>
      </c>
      <c r="K16" s="48">
        <f ca="1">BW!M19/MAX(BW!$H19:$V19)</f>
        <v>0.99485861182519275</v>
      </c>
      <c r="L16" s="48">
        <f ca="1">BW!N19/MAX(BW!$H19:$V19)</f>
        <v>0.99100257069408737</v>
      </c>
      <c r="M16" s="48">
        <f ca="1">BW!O19/MAX(BW!$H19:$V19)</f>
        <v>0.99100257069408737</v>
      </c>
      <c r="N16" s="48">
        <f ca="1">BW!P19/MAX(BW!$H19:$V19)</f>
        <v>0.99614395886889462</v>
      </c>
      <c r="O16" s="48">
        <f ca="1">BW!Q19/MAX(BW!$H19:$V19)</f>
        <v>0.99357326478149099</v>
      </c>
      <c r="P16" s="48">
        <f ca="1">BW!R19/MAX(BW!$H19:$V19)</f>
        <v>0.99357326478149099</v>
      </c>
      <c r="Q16" s="48">
        <f ca="1">BW!S19/MAX(BW!$H19:$V19)</f>
        <v>0.98714652956298199</v>
      </c>
      <c r="R16" s="48">
        <f ca="1">BW!T19/MAX(BW!$H19:$V19)</f>
        <v>0.99742930591259638</v>
      </c>
      <c r="S16" s="48">
        <f ca="1">BW!U19/MAX(BW!$H19:$V19)</f>
        <v>1</v>
      </c>
      <c r="T16" s="48">
        <f ca="1">BW!V19/MAX(BW!$H19:$V19)</f>
        <v>0.99614395886889462</v>
      </c>
    </row>
    <row r="17" spans="1:20" s="38" customFormat="1" ht="18.75" customHeight="1">
      <c r="A17"/>
      <c r="B17" s="42" t="s">
        <v>27</v>
      </c>
      <c r="C17" s="53">
        <v>1458</v>
      </c>
      <c r="D17" s="53">
        <v>1947</v>
      </c>
      <c r="E17" s="54">
        <f t="shared" si="1"/>
        <v>1.3353909465020577</v>
      </c>
      <c r="F17" s="48">
        <f ca="1">BW!H20/MAX(BW!$H20:$V20)</f>
        <v>0.98347107438016534</v>
      </c>
      <c r="G17" s="48">
        <f ca="1">BW!I20/MAX(BW!$H20:$V20)</f>
        <v>0.99549211119459058</v>
      </c>
      <c r="H17" s="48">
        <f ca="1">BW!J20/MAX(BW!$H20:$V20)</f>
        <v>0.99549211119459058</v>
      </c>
      <c r="I17" s="48">
        <f ca="1">BW!K20/MAX(BW!$H20:$V20)</f>
        <v>0.99924868519909837</v>
      </c>
      <c r="J17" s="48">
        <f ca="1">BW!L20/MAX(BW!$H20:$V20)</f>
        <v>0.99549211119459058</v>
      </c>
      <c r="K17" s="48">
        <f ca="1">BW!M20/MAX(BW!$H20:$V20)</f>
        <v>0.99323816679188581</v>
      </c>
      <c r="L17" s="48">
        <f ca="1">BW!N20/MAX(BW!$H20:$V20)</f>
        <v>0.99474079639368895</v>
      </c>
      <c r="M17" s="48">
        <f ca="1">BW!O20/MAX(BW!$H20:$V20)</f>
        <v>0.99624342599549209</v>
      </c>
      <c r="N17" s="48">
        <f ca="1">BW!P20/MAX(BW!$H20:$V20)</f>
        <v>0.99624342599549209</v>
      </c>
      <c r="O17" s="48">
        <f ca="1">BW!Q20/MAX(BW!$H20:$V20)</f>
        <v>0.99774605559729523</v>
      </c>
      <c r="P17" s="48">
        <f ca="1">BW!R20/MAX(BW!$H20:$V20)</f>
        <v>0.99624342599549209</v>
      </c>
      <c r="Q17" s="48">
        <f ca="1">BW!S20/MAX(BW!$H20:$V20)</f>
        <v>1</v>
      </c>
      <c r="R17" s="48">
        <f ca="1">BW!T20/MAX(BW!$H20:$V20)</f>
        <v>0.99849737039819686</v>
      </c>
      <c r="S17" s="48">
        <f ca="1">BW!U20/MAX(BW!$H20:$V20)</f>
        <v>0.99624342599549209</v>
      </c>
      <c r="T17" s="48">
        <f ca="1">BW!V20/MAX(BW!$H20:$V20)</f>
        <v>0.99774605559729523</v>
      </c>
    </row>
    <row r="18" spans="1:20" s="38" customFormat="1" ht="18.75" customHeight="1">
      <c r="A18"/>
      <c r="B18" s="42" t="s">
        <v>28</v>
      </c>
      <c r="C18" s="53">
        <v>1882</v>
      </c>
      <c r="D18" s="53">
        <v>1740</v>
      </c>
      <c r="E18" s="54">
        <f t="shared" si="1"/>
        <v>0.924548352816153</v>
      </c>
      <c r="F18" s="48">
        <f ca="1">BW!H21/MAX(BW!$H21:$V21)</f>
        <v>0.96956889264581569</v>
      </c>
      <c r="G18" s="48">
        <f ca="1">BW!I21/MAX(BW!$H21:$V21)</f>
        <v>0.98140321217244297</v>
      </c>
      <c r="H18" s="48">
        <f ca="1">BW!J21/MAX(BW!$H21:$V21)</f>
        <v>0.98140321217244297</v>
      </c>
      <c r="I18" s="48">
        <f ca="1">BW!K21/MAX(BW!$H21:$V21)</f>
        <v>0.97633136094674555</v>
      </c>
      <c r="J18" s="48">
        <f ca="1">BW!L21/MAX(BW!$H21:$V21)</f>
        <v>0.98309382924767541</v>
      </c>
      <c r="K18" s="48">
        <f ca="1">BW!M21/MAX(BW!$H21:$V21)</f>
        <v>0.98393913778529163</v>
      </c>
      <c r="L18" s="48">
        <f ca="1">BW!N21/MAX(BW!$H21:$V21)</f>
        <v>0.97802197802197799</v>
      </c>
      <c r="M18" s="48">
        <f ca="1">BW!O21/MAX(BW!$H21:$V21)</f>
        <v>0.99239222316145392</v>
      </c>
      <c r="N18" s="48">
        <f ca="1">BW!P21/MAX(BW!$H21:$V21)</f>
        <v>0.99239222316145392</v>
      </c>
      <c r="O18" s="48">
        <f ca="1">BW!Q21/MAX(BW!$H21:$V21)</f>
        <v>0.98985629754860527</v>
      </c>
      <c r="P18" s="48">
        <f ca="1">BW!R21/MAX(BW!$H21:$V21)</f>
        <v>0.98985629754860527</v>
      </c>
      <c r="Q18" s="48">
        <f ca="1">BW!S21/MAX(BW!$H21:$V21)</f>
        <v>0.98393913778529163</v>
      </c>
      <c r="R18" s="48">
        <f ca="1">BW!T21/MAX(BW!$H21:$V21)</f>
        <v>0.99915469146238378</v>
      </c>
      <c r="S18" s="48">
        <f ca="1">BW!U21/MAX(BW!$H21:$V21)</f>
        <v>1</v>
      </c>
      <c r="T18" s="48">
        <f ca="1">BW!V21/MAX(BW!$H21:$V21)</f>
        <v>0.99323753169907014</v>
      </c>
    </row>
    <row r="19" spans="1:20" s="38" customFormat="1" ht="18.75" customHeight="1">
      <c r="A19"/>
      <c r="B19" s="42" t="s">
        <v>29</v>
      </c>
      <c r="C19" s="53">
        <v>2426</v>
      </c>
      <c r="D19" s="53">
        <v>16630</v>
      </c>
      <c r="E19" s="54">
        <f t="shared" si="1"/>
        <v>6.8549051937345427</v>
      </c>
      <c r="F19" s="48">
        <f ca="1">BW!H22/MAX(BW!$H22:$V22)</f>
        <v>0.97641557385381728</v>
      </c>
      <c r="G19" s="48">
        <f ca="1">BW!I22/MAX(BW!$H22:$V22)</f>
        <v>0.99054589813967675</v>
      </c>
      <c r="H19" s="48">
        <f ca="1">BW!J22/MAX(BW!$H22:$V22)</f>
        <v>0.9935956084172004</v>
      </c>
      <c r="I19" s="48">
        <f ca="1">BW!K22/MAX(BW!$H22:$V22)</f>
        <v>0.99867845887973972</v>
      </c>
      <c r="J19" s="48">
        <f ca="1">BW!L22/MAX(BW!$H22:$V22)</f>
        <v>0.9805835112330995</v>
      </c>
      <c r="K19" s="48">
        <f ca="1">BW!M22/MAX(BW!$H22:$V22)</f>
        <v>0.9807868252516011</v>
      </c>
      <c r="L19" s="48">
        <f ca="1">BW!N22/MAX(BW!$H22:$V22)</f>
        <v>1</v>
      </c>
      <c r="M19" s="48">
        <f ca="1">BW!O22/MAX(BW!$H22:$V22)</f>
        <v>0.97743214394632505</v>
      </c>
      <c r="N19" s="48">
        <f ca="1">BW!P22/MAX(BW!$H22:$V22)</f>
        <v>0.97743214394632505</v>
      </c>
      <c r="O19" s="48">
        <f ca="1">BW!Q22/MAX(BW!$H22:$V22)</f>
        <v>0.99054589813967675</v>
      </c>
      <c r="P19" s="48">
        <f ca="1">BW!R22/MAX(BW!$H22:$V22)</f>
        <v>0.9935956084172004</v>
      </c>
      <c r="Q19" s="48">
        <f ca="1">BW!S22/MAX(BW!$H22:$V22)</f>
        <v>0.99867845887973972</v>
      </c>
      <c r="R19" s="48">
        <f ca="1">BW!T22/MAX(BW!$H22:$V22)</f>
        <v>0.97946528413134082</v>
      </c>
      <c r="S19" s="48">
        <f ca="1">BW!U22/MAX(BW!$H22:$V22)</f>
        <v>0.9807868252516011</v>
      </c>
      <c r="T19" s="48">
        <f ca="1">BW!V22/MAX(BW!$H22:$V22)</f>
        <v>1</v>
      </c>
    </row>
    <row r="20" spans="1:20" s="38" customFormat="1" ht="18.75" customHeight="1">
      <c r="A20"/>
      <c r="B20" s="42" t="s">
        <v>30</v>
      </c>
      <c r="C20" s="53">
        <v>2939</v>
      </c>
      <c r="D20" s="53">
        <v>15677</v>
      </c>
      <c r="E20" s="54">
        <f t="shared" si="1"/>
        <v>5.3341272541680844</v>
      </c>
      <c r="F20" s="48">
        <f ca="1">BW!H23/MAX(BW!$H23:$V23)</f>
        <v>0.97071782632641823</v>
      </c>
      <c r="G20" s="48">
        <f ca="1">BW!I23/MAX(BW!$H23:$V23)</f>
        <v>0.97292087387552784</v>
      </c>
      <c r="H20" s="48">
        <f ca="1">BW!J23/MAX(BW!$H23:$V23)</f>
        <v>0.97420598494584176</v>
      </c>
      <c r="I20" s="48">
        <f ca="1">BW!K23/MAX(BW!$H23:$V23)</f>
        <v>0.99412520653570768</v>
      </c>
      <c r="J20" s="48">
        <f ca="1">BW!L23/MAX(BW!$H23:$V23)</f>
        <v>0.96631173122819902</v>
      </c>
      <c r="K20" s="48">
        <f ca="1">BW!M23/MAX(BW!$H23:$V23)</f>
        <v>0.96631173122819902</v>
      </c>
      <c r="L20" s="48">
        <f ca="1">BW!N23/MAX(BW!$H23:$V23)</f>
        <v>0.99990820635212041</v>
      </c>
      <c r="M20" s="48">
        <f ca="1">BW!O23/MAX(BW!$H23:$V23)</f>
        <v>0.9717275564530935</v>
      </c>
      <c r="N20" s="48">
        <f ca="1">BW!P23/MAX(BW!$H23:$V23)</f>
        <v>0.9717275564530935</v>
      </c>
      <c r="O20" s="48">
        <f ca="1">BW!Q23/MAX(BW!$H23:$V23)</f>
        <v>0.97301266752340743</v>
      </c>
      <c r="P20" s="48">
        <f ca="1">BW!R23/MAX(BW!$H23:$V23)</f>
        <v>0.97429777859372135</v>
      </c>
      <c r="Q20" s="48">
        <f ca="1">BW!S23/MAX(BW!$H23:$V23)</f>
        <v>0.99421700018358727</v>
      </c>
      <c r="R20" s="48">
        <f ca="1">BW!T23/MAX(BW!$H23:$V23)</f>
        <v>0.96640352487607861</v>
      </c>
      <c r="S20" s="48">
        <f ca="1">BW!U23/MAX(BW!$H23:$V23)</f>
        <v>0.9679640168900312</v>
      </c>
      <c r="T20" s="48">
        <f ca="1">BW!V23/MAX(BW!$H23:$V23)</f>
        <v>1</v>
      </c>
    </row>
    <row r="21" spans="1:20" s="38" customFormat="1" ht="18.75" customHeight="1">
      <c r="A21"/>
      <c r="B21" s="42" t="s">
        <v>31</v>
      </c>
      <c r="C21" s="53">
        <v>4158</v>
      </c>
      <c r="D21" s="53">
        <v>13422</v>
      </c>
      <c r="E21" s="54">
        <f t="shared" si="1"/>
        <v>3.2279942279942282</v>
      </c>
      <c r="F21" s="48">
        <f ca="1">BW!H24/MAX(BW!$H24:$V24)</f>
        <v>0.99926226484691993</v>
      </c>
      <c r="G21" s="48">
        <f ca="1">BW!I24/MAX(BW!$H24:$V24)</f>
        <v>0.99723349317594978</v>
      </c>
      <c r="H21" s="48">
        <f ca="1">BW!J24/MAX(BW!$H24:$V24)</f>
        <v>0.99797122832902985</v>
      </c>
      <c r="I21" s="48">
        <f ca="1">BW!K24/MAX(BW!$H24:$V24)</f>
        <v>1</v>
      </c>
      <c r="J21" s="48">
        <f ca="1">BW!L24/MAX(BW!$H24:$V24)</f>
        <v>0.99391368498708965</v>
      </c>
      <c r="K21" s="48">
        <f ca="1">BW!M24/MAX(BW!$H24:$V24)</f>
        <v>0.99317594983400959</v>
      </c>
      <c r="L21" s="48">
        <f ca="1">BW!N24/MAX(BW!$H24:$V24)</f>
        <v>0.99944669863518998</v>
      </c>
      <c r="M21" s="48">
        <f ca="1">BW!O24/MAX(BW!$H24:$V24)</f>
        <v>0.99926226484691993</v>
      </c>
      <c r="N21" s="48">
        <f ca="1">BW!P24/MAX(BW!$H24:$V24)</f>
        <v>0.99926226484691993</v>
      </c>
      <c r="O21" s="48">
        <f ca="1">BW!Q24/MAX(BW!$H24:$V24)</f>
        <v>0.99797122832902985</v>
      </c>
      <c r="P21" s="48">
        <f ca="1">BW!R24/MAX(BW!$H24:$V24)</f>
        <v>0.99797122832902985</v>
      </c>
      <c r="Q21" s="48">
        <f ca="1">BW!S24/MAX(BW!$H24:$V24)</f>
        <v>1</v>
      </c>
      <c r="R21" s="48">
        <f ca="1">BW!T24/MAX(BW!$H24:$V24)</f>
        <v>0.99391368498708965</v>
      </c>
      <c r="S21" s="48">
        <f ca="1">BW!U24/MAX(BW!$H24:$V24)</f>
        <v>0.99317594983400959</v>
      </c>
      <c r="T21" s="48">
        <f ca="1">BW!V24/MAX(BW!$H24:$V24)</f>
        <v>0.99944669863518998</v>
      </c>
    </row>
    <row r="22" spans="1:20" s="38" customFormat="1" ht="18.75" customHeight="1">
      <c r="A22"/>
      <c r="B22" s="42" t="s">
        <v>32</v>
      </c>
      <c r="C22" s="53">
        <v>4941</v>
      </c>
      <c r="D22" s="53">
        <v>6594</v>
      </c>
      <c r="E22" s="54">
        <f t="shared" si="1"/>
        <v>1.3345476624165149</v>
      </c>
      <c r="F22" s="48">
        <f ca="1">BW!H25/MAX(BW!$H25:$V25)</f>
        <v>0.98853270784467029</v>
      </c>
      <c r="G22" s="48">
        <f ca="1">BW!I25/MAX(BW!$H25:$V25)</f>
        <v>0.99166015115976025</v>
      </c>
      <c r="H22" s="48">
        <f ca="1">BW!J25/MAX(BW!$H25:$V25)</f>
        <v>0.99452697419859271</v>
      </c>
      <c r="I22" s="48">
        <f ca="1">BW!K25/MAX(BW!$H25:$V25)</f>
        <v>0.98853270784467029</v>
      </c>
      <c r="J22" s="48">
        <f ca="1">BW!L25/MAX(BW!$H25:$V25)</f>
        <v>0.99661193640865264</v>
      </c>
      <c r="K22" s="48">
        <f ca="1">BW!M25/MAX(BW!$H25:$V25)</f>
        <v>0.99739379723742505</v>
      </c>
      <c r="L22" s="48">
        <f ca="1">BW!N25/MAX(BW!$H25:$V25)</f>
        <v>0.99635131613239514</v>
      </c>
      <c r="M22" s="48">
        <f ca="1">BW!O25/MAX(BW!$H25:$V25)</f>
        <v>0.99139953088350274</v>
      </c>
      <c r="N22" s="48">
        <f ca="1">BW!P25/MAX(BW!$H25:$V25)</f>
        <v>0.99609069585613763</v>
      </c>
      <c r="O22" s="48">
        <f ca="1">BW!Q25/MAX(BW!$H25:$V25)</f>
        <v>0.99166015115976025</v>
      </c>
      <c r="P22" s="48">
        <f ca="1">BW!R25/MAX(BW!$H25:$V25)</f>
        <v>0.9947875944748501</v>
      </c>
      <c r="Q22" s="48">
        <f ca="1">BW!S25/MAX(BW!$H25:$V25)</f>
        <v>0.98879332812092779</v>
      </c>
      <c r="R22" s="48">
        <f ca="1">BW!T25/MAX(BW!$H25:$V25)</f>
        <v>0.99947875944748499</v>
      </c>
      <c r="S22" s="48">
        <f ca="1">BW!U25/MAX(BW!$H25:$V25)</f>
        <v>1</v>
      </c>
      <c r="T22" s="48">
        <f ca="1">BW!V25/MAX(BW!$H25:$V25)</f>
        <v>0.99869689861871258</v>
      </c>
    </row>
    <row r="23" spans="1:20" ht="0.75" customHeight="1">
      <c r="B23" s="42"/>
      <c r="C23" s="42"/>
      <c r="D23" s="42"/>
      <c r="E23" s="42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 spans="1:20" s="38" customFormat="1" ht="18.75" customHeight="1">
      <c r="A24"/>
      <c r="B24" s="181" t="s">
        <v>77</v>
      </c>
      <c r="C24" s="182"/>
      <c r="D24" s="182"/>
      <c r="E24" s="183"/>
      <c r="F24" s="50">
        <f t="shared" ref="F24:T24" ca="1" si="2">AVERAGE(F3:F12)</f>
        <v>0.98322060843513959</v>
      </c>
      <c r="G24" s="50">
        <f t="shared" ca="1" si="2"/>
        <v>0.98407664457678456</v>
      </c>
      <c r="H24" s="50">
        <f t="shared" ca="1" si="2"/>
        <v>0.98711818429338183</v>
      </c>
      <c r="I24" s="50">
        <f t="shared" ca="1" si="2"/>
        <v>0.99572919855017084</v>
      </c>
      <c r="J24" s="50">
        <f t="shared" ca="1" si="2"/>
        <v>0.98492312752727229</v>
      </c>
      <c r="K24" s="50">
        <f t="shared" ca="1" si="2"/>
        <v>0.985249166184199</v>
      </c>
      <c r="L24" s="50">
        <f t="shared" ca="1" si="2"/>
        <v>0.99739665096807961</v>
      </c>
      <c r="M24" s="50">
        <f t="shared" ca="1" si="2"/>
        <v>0.98433922998142287</v>
      </c>
      <c r="N24" s="50">
        <f t="shared" ca="1" si="2"/>
        <v>0.98433922998142287</v>
      </c>
      <c r="O24" s="50">
        <f t="shared" ca="1" si="2"/>
        <v>0.98407664457678456</v>
      </c>
      <c r="P24" s="50">
        <f t="shared" ca="1" si="2"/>
        <v>0.98711818429338183</v>
      </c>
      <c r="Q24" s="50">
        <f t="shared" ca="1" si="2"/>
        <v>0.99572919855017084</v>
      </c>
      <c r="R24" s="50">
        <f t="shared" ca="1" si="2"/>
        <v>0.98492312752727229</v>
      </c>
      <c r="S24" s="50">
        <f t="shared" ca="1" si="2"/>
        <v>0.985249166184199</v>
      </c>
      <c r="T24" s="50">
        <f t="shared" ca="1" si="2"/>
        <v>0.99739665096807961</v>
      </c>
    </row>
    <row r="25" spans="1:20" s="38" customFormat="1" ht="18.75" customHeight="1">
      <c r="A25"/>
      <c r="B25" s="181" t="s">
        <v>78</v>
      </c>
      <c r="C25" s="182"/>
      <c r="D25" s="182"/>
      <c r="E25" s="183"/>
      <c r="F25" s="50">
        <f ca="1">AVERAGE(F13:F22)</f>
        <v>0.98101475289925821</v>
      </c>
      <c r="G25" s="50">
        <f t="shared" ref="G25:Q25" ca="1" si="3">AVERAGE(G13:G22)</f>
        <v>0.98895415094817485</v>
      </c>
      <c r="H25" s="50">
        <f t="shared" ca="1" si="3"/>
        <v>0.98946771074412132</v>
      </c>
      <c r="I25" s="50">
        <f t="shared" ca="1" si="3"/>
        <v>0.9936475080916839</v>
      </c>
      <c r="J25" s="50">
        <f t="shared" ca="1" si="3"/>
        <v>0.98531073496965349</v>
      </c>
      <c r="K25" s="50">
        <f t="shared" ca="1" si="3"/>
        <v>0.98588966728881644</v>
      </c>
      <c r="L25" s="50">
        <f t="shared" ca="1" si="3"/>
        <v>0.99534680655636476</v>
      </c>
      <c r="M25" s="50">
        <f t="shared" ca="1" si="3"/>
        <v>0.98784470955324966</v>
      </c>
      <c r="N25" s="50">
        <f t="shared" ca="1" si="3"/>
        <v>0.98882796486799385</v>
      </c>
      <c r="O25" s="50">
        <f t="shared" ca="1" si="3"/>
        <v>0.99023634151052775</v>
      </c>
      <c r="P25" s="50">
        <f t="shared" ca="1" si="3"/>
        <v>0.99055192685861149</v>
      </c>
      <c r="Q25" s="50">
        <f t="shared" ca="1" si="3"/>
        <v>0.99464719335241247</v>
      </c>
      <c r="R25" s="50">
        <f t="shared" ref="R25:T25" ca="1" si="4">AVERAGE(R13:R22)</f>
        <v>0.98812560892107426</v>
      </c>
      <c r="S25" s="50">
        <f t="shared" ca="1" si="4"/>
        <v>0.9889463511241825</v>
      </c>
      <c r="T25" s="50">
        <f t="shared" ca="1" si="4"/>
        <v>0.99813684830894844</v>
      </c>
    </row>
    <row r="26" spans="1:20" s="38" customFormat="1" ht="0.75" customHeight="1">
      <c r="A26"/>
      <c r="B26" s="42"/>
      <c r="C26" s="42"/>
      <c r="D26" s="42"/>
      <c r="E26" s="42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 spans="1:20" s="38" customFormat="1" ht="18.75" customHeight="1">
      <c r="A27"/>
      <c r="B27" s="178" t="s">
        <v>68</v>
      </c>
      <c r="C27" s="179"/>
      <c r="D27" s="179"/>
      <c r="E27" s="180"/>
      <c r="F27" s="49">
        <f t="shared" ref="F27:T27" ca="1" si="5">AVERAGE(F3:F12,F13:F22)</f>
        <v>0.98211768066719873</v>
      </c>
      <c r="G27" s="49">
        <f t="shared" ca="1" si="5"/>
        <v>0.98651539776247965</v>
      </c>
      <c r="H27" s="49">
        <f t="shared" ca="1" si="5"/>
        <v>0.98829294751875163</v>
      </c>
      <c r="I27" s="49">
        <f t="shared" ca="1" si="5"/>
        <v>0.9946883533209272</v>
      </c>
      <c r="J27" s="49">
        <f t="shared" ca="1" si="5"/>
        <v>0.98511693124846267</v>
      </c>
      <c r="K27" s="49">
        <f t="shared" ca="1" si="5"/>
        <v>0.98556941673650778</v>
      </c>
      <c r="L27" s="49">
        <f t="shared" ca="1" si="5"/>
        <v>0.99637172876222202</v>
      </c>
      <c r="M27" s="49">
        <f t="shared" ca="1" si="5"/>
        <v>0.98609196976733615</v>
      </c>
      <c r="N27" s="49">
        <f t="shared" ca="1" si="5"/>
        <v>0.98658359742470836</v>
      </c>
      <c r="O27" s="49">
        <f t="shared" ca="1" si="5"/>
        <v>0.98715649304365594</v>
      </c>
      <c r="P27" s="49">
        <f t="shared" ca="1" si="5"/>
        <v>0.98883505557599682</v>
      </c>
      <c r="Q27" s="49">
        <f t="shared" ca="1" si="5"/>
        <v>0.99518819595129171</v>
      </c>
      <c r="R27" s="49">
        <f t="shared" ca="1" si="5"/>
        <v>0.98652436822417333</v>
      </c>
      <c r="S27" s="49">
        <f t="shared" ca="1" si="5"/>
        <v>0.9870977586541908</v>
      </c>
      <c r="T27" s="49">
        <f t="shared" ca="1" si="5"/>
        <v>0.99776674963851375</v>
      </c>
    </row>
    <row r="28" spans="1:20" ht="18.75" customHeight="1">
      <c r="B28" s="178" t="s">
        <v>69</v>
      </c>
      <c r="C28" s="179"/>
      <c r="D28" s="179"/>
      <c r="E28" s="180"/>
      <c r="F28" s="49">
        <f t="shared" ref="F28:T28" ca="1" si="6">(SUMIF(F3:F12,"&lt;1")+SUMIF(F13:F22,"&lt;1"))/(COUNTIF(F3:F12,"&lt;1")+COUNTIF(F13:F22,"&lt;1"))</f>
        <v>0.97896197725552814</v>
      </c>
      <c r="G28" s="49">
        <f t="shared" ca="1" si="6"/>
        <v>0.9841357620735055</v>
      </c>
      <c r="H28" s="49">
        <f t="shared" ca="1" si="6"/>
        <v>0.98622699708088435</v>
      </c>
      <c r="I28" s="49">
        <f t="shared" ca="1" si="6"/>
        <v>0.99182823587834956</v>
      </c>
      <c r="J28" s="49">
        <f t="shared" ca="1" si="6"/>
        <v>0.98015590833128396</v>
      </c>
      <c r="K28" s="49">
        <f t="shared" ca="1" si="6"/>
        <v>0.98196177092063464</v>
      </c>
      <c r="L28" s="49">
        <f t="shared" ca="1" si="6"/>
        <v>0.99340314320404033</v>
      </c>
      <c r="M28" s="49">
        <f t="shared" ca="1" si="6"/>
        <v>0.98261496220917033</v>
      </c>
      <c r="N28" s="49">
        <f t="shared" ca="1" si="6"/>
        <v>0.98322949678088545</v>
      </c>
      <c r="O28" s="49">
        <f t="shared" ca="1" si="6"/>
        <v>0.98488999181606618</v>
      </c>
      <c r="P28" s="49">
        <f t="shared" ca="1" si="6"/>
        <v>0.98686477126587846</v>
      </c>
      <c r="Q28" s="49">
        <f t="shared" ca="1" si="6"/>
        <v>0.99198032658548596</v>
      </c>
      <c r="R28" s="49">
        <f t="shared" ca="1" si="6"/>
        <v>0.98203249096556455</v>
      </c>
      <c r="S28" s="49">
        <f t="shared" ca="1" si="6"/>
        <v>0.9801503979295243</v>
      </c>
      <c r="T28" s="49">
        <f t="shared" ca="1" si="6"/>
        <v>0.99503722141891993</v>
      </c>
    </row>
  </sheetData>
  <autoFilter ref="B2:T22"/>
  <mergeCells count="4">
    <mergeCell ref="B24:E24"/>
    <mergeCell ref="B25:E25"/>
    <mergeCell ref="B27:E27"/>
    <mergeCell ref="B28:E28"/>
  </mergeCells>
  <conditionalFormatting sqref="F24:T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T2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7:T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T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I54"/>
  <sheetViews>
    <sheetView workbookViewId="0">
      <selection activeCell="AK15" sqref="AK15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14" width="6.42578125" style="39" customWidth="1"/>
    <col min="15" max="35" width="6.42578125" customWidth="1"/>
  </cols>
  <sheetData>
    <row r="1" spans="1:35" ht="3.75" customHeight="1">
      <c r="F1"/>
      <c r="G1"/>
      <c r="H1"/>
      <c r="I1"/>
      <c r="J1"/>
      <c r="K1"/>
      <c r="L1"/>
      <c r="M1"/>
      <c r="N1"/>
    </row>
    <row r="2" spans="1:35">
      <c r="B2" s="122"/>
      <c r="C2" s="124" t="s">
        <v>74</v>
      </c>
      <c r="D2" s="124" t="s">
        <v>75</v>
      </c>
      <c r="E2" s="124" t="s">
        <v>76</v>
      </c>
      <c r="F2" s="189">
        <v>3</v>
      </c>
      <c r="G2" s="189"/>
      <c r="H2" s="190"/>
      <c r="I2" s="189">
        <v>4</v>
      </c>
      <c r="J2" s="189"/>
      <c r="K2" s="190"/>
      <c r="L2" s="189">
        <v>5</v>
      </c>
      <c r="M2" s="189"/>
      <c r="N2" s="190"/>
      <c r="O2" s="189">
        <v>6</v>
      </c>
      <c r="P2" s="189"/>
      <c r="Q2" s="190"/>
      <c r="R2" s="189">
        <v>7</v>
      </c>
      <c r="S2" s="189"/>
      <c r="T2" s="190"/>
      <c r="U2" s="189">
        <v>8</v>
      </c>
      <c r="V2" s="189"/>
      <c r="W2" s="190"/>
      <c r="X2" s="189">
        <v>9</v>
      </c>
      <c r="Y2" s="189"/>
      <c r="Z2" s="190"/>
      <c r="AA2" s="189">
        <v>10</v>
      </c>
      <c r="AB2" s="189"/>
      <c r="AC2" s="190"/>
      <c r="AD2" s="189">
        <v>11</v>
      </c>
      <c r="AE2" s="189"/>
      <c r="AF2" s="190"/>
      <c r="AG2" s="189">
        <v>12</v>
      </c>
      <c r="AH2" s="189"/>
      <c r="AI2" s="190"/>
    </row>
    <row r="3" spans="1:35">
      <c r="B3" s="123"/>
      <c r="C3" s="125"/>
      <c r="D3" s="125"/>
      <c r="E3" s="125"/>
      <c r="F3" s="52" t="s">
        <v>87</v>
      </c>
      <c r="G3" s="52" t="s">
        <v>88</v>
      </c>
      <c r="H3" s="52" t="s">
        <v>89</v>
      </c>
      <c r="I3" s="52" t="s">
        <v>87</v>
      </c>
      <c r="J3" s="52" t="s">
        <v>88</v>
      </c>
      <c r="K3" s="52" t="s">
        <v>89</v>
      </c>
      <c r="L3" s="52" t="s">
        <v>87</v>
      </c>
      <c r="M3" s="52" t="s">
        <v>88</v>
      </c>
      <c r="N3" s="52" t="s">
        <v>89</v>
      </c>
      <c r="O3" s="52" t="s">
        <v>87</v>
      </c>
      <c r="P3" s="52" t="s">
        <v>88</v>
      </c>
      <c r="Q3" s="52" t="s">
        <v>89</v>
      </c>
      <c r="R3" s="52" t="s">
        <v>87</v>
      </c>
      <c r="S3" s="52" t="s">
        <v>88</v>
      </c>
      <c r="T3" s="52" t="s">
        <v>89</v>
      </c>
      <c r="U3" s="52" t="s">
        <v>87</v>
      </c>
      <c r="V3" s="52" t="s">
        <v>88</v>
      </c>
      <c r="W3" s="52" t="s">
        <v>89</v>
      </c>
      <c r="X3" s="52" t="s">
        <v>87</v>
      </c>
      <c r="Y3" s="52" t="s">
        <v>88</v>
      </c>
      <c r="Z3" s="52" t="s">
        <v>89</v>
      </c>
      <c r="AA3" s="52" t="s">
        <v>87</v>
      </c>
      <c r="AB3" s="52" t="s">
        <v>88</v>
      </c>
      <c r="AC3" s="52" t="s">
        <v>89</v>
      </c>
      <c r="AD3" s="52" t="s">
        <v>87</v>
      </c>
      <c r="AE3" s="52" t="s">
        <v>88</v>
      </c>
      <c r="AF3" s="52" t="s">
        <v>89</v>
      </c>
      <c r="AG3" s="52" t="s">
        <v>87</v>
      </c>
      <c r="AH3" s="52" t="s">
        <v>88</v>
      </c>
      <c r="AI3" s="52" t="s">
        <v>89</v>
      </c>
    </row>
    <row r="4" spans="1:35" s="38" customFormat="1" ht="18.75" customHeight="1">
      <c r="A4"/>
      <c r="B4" s="42" t="s">
        <v>13</v>
      </c>
      <c r="C4" s="53">
        <v>27</v>
      </c>
      <c r="D4" s="53">
        <v>111</v>
      </c>
      <c r="E4" s="54">
        <f>D4/C4</f>
        <v>4.1111111111111107</v>
      </c>
      <c r="F4" s="100">
        <f ca="1">AVERAGE('2BW'!G35,'3BW'!G35,'5BW'!G35,'6BW'!G35)</f>
        <v>1</v>
      </c>
      <c r="G4" s="100">
        <f ca="1">AVERAGE('2BW'!H35,'3BW'!H35,'5BW'!H35,'6BW'!H35)</f>
        <v>1</v>
      </c>
      <c r="H4" s="100">
        <f ca="1">AVERAGE('2BW'!I35,'3BW'!I35,'5BW'!I35,'6BW'!I35)</f>
        <v>1</v>
      </c>
      <c r="I4" s="100">
        <f ca="1">AVERAGE('2BW'!J35,'3BW'!J35,'5BW'!J35,'6BW'!J35)</f>
        <v>1</v>
      </c>
      <c r="J4" s="100">
        <f ca="1">AVERAGE('2BW'!K35,'3BW'!K35,'5BW'!K35,'6BW'!K35)</f>
        <v>0.94117647058823528</v>
      </c>
      <c r="K4" s="100">
        <f ca="1">AVERAGE('2BW'!L35,'3BW'!L35,'5BW'!L35,'6BW'!L35)</f>
        <v>0.94117647058823528</v>
      </c>
      <c r="L4" s="100">
        <f ca="1">AVERAGE('2BW'!M35,'3BW'!M35,'5BW'!M35,'6BW'!M35)</f>
        <v>1</v>
      </c>
      <c r="M4" s="100">
        <f ca="1">AVERAGE('2BW'!N35,'3BW'!N35,'5BW'!N35,'6BW'!N35)</f>
        <v>0.97058823529411775</v>
      </c>
      <c r="N4" s="100">
        <f ca="1">AVERAGE('2BW'!O35,'3BW'!O35,'5BW'!O35,'6BW'!O35)</f>
        <v>0.97058823529411775</v>
      </c>
      <c r="O4" s="100">
        <f ca="1">AVERAGE('2BW'!P35,'3BW'!P35,'5BW'!P35,'6BW'!P35)</f>
        <v>1</v>
      </c>
      <c r="P4" s="100">
        <f ca="1">AVERAGE('2BW'!Q35,'3BW'!Q35,'5BW'!Q35,'6BW'!Q35)</f>
        <v>0.97058823529411775</v>
      </c>
      <c r="Q4" s="100">
        <f ca="1">AVERAGE('2BW'!R35,'3BW'!R35,'5BW'!R35,'6BW'!R35)</f>
        <v>0.97058823529411775</v>
      </c>
      <c r="R4" s="100">
        <f ca="1">AVERAGE('2BW'!S35,'3BW'!S35,'5BW'!S35,'6BW'!S35)</f>
        <v>1</v>
      </c>
      <c r="S4" s="100">
        <f ca="1">AVERAGE('2BW'!T35,'3BW'!T35,'5BW'!T35,'6BW'!T35)</f>
        <v>1</v>
      </c>
      <c r="T4" s="100">
        <f ca="1">AVERAGE('2BW'!U35,'3BW'!U35,'5BW'!U35,'6BW'!U35)</f>
        <v>1</v>
      </c>
      <c r="U4" s="100">
        <f ca="1">AVERAGE('2BW'!V35,'3BW'!V35,'5BW'!V35,'6BW'!V35)</f>
        <v>1</v>
      </c>
      <c r="V4" s="100">
        <f ca="1">AVERAGE('2BW'!W35,'3BW'!W35,'5BW'!W35,'6BW'!W35)</f>
        <v>1</v>
      </c>
      <c r="W4" s="100">
        <f ca="1">AVERAGE('2BW'!X35,'3BW'!X35,'5BW'!X35,'6BW'!X35)</f>
        <v>0.97058823529411775</v>
      </c>
      <c r="X4" s="100">
        <f ca="1">AVERAGE('2BW'!Y35,'3BW'!Y35,'5BW'!Y35,'6BW'!Y35)</f>
        <v>1</v>
      </c>
      <c r="Y4" s="100">
        <f ca="1">AVERAGE('2BW'!Z35,'3BW'!Z35,'5BW'!Z35,'6BW'!Z35)</f>
        <v>1</v>
      </c>
      <c r="Z4" s="100">
        <f ca="1">AVERAGE('2BW'!AA35,'3BW'!AA35,'5BW'!AA35,'6BW'!AA35)</f>
        <v>0.97058823529411775</v>
      </c>
      <c r="AA4" s="100">
        <f ca="1">AVERAGE('2BW'!AB35,'3BW'!AB35,'5BW'!AB35,'6BW'!AB35)</f>
        <v>1</v>
      </c>
      <c r="AB4" s="100">
        <f ca="1">AVERAGE('2BW'!AC35,'3BW'!AC35,'5BW'!AC35,'6BW'!AC35)</f>
        <v>1</v>
      </c>
      <c r="AC4" s="100">
        <f ca="1">AVERAGE('2BW'!AD35,'3BW'!AD35,'5BW'!AD35,'6BW'!AD35)</f>
        <v>0.94117647058823528</v>
      </c>
      <c r="AD4" s="100">
        <f ca="1">AVERAGE('2BW'!AE35,'3BW'!AE35,'5BW'!AE35,'6BW'!AE35)</f>
        <v>1</v>
      </c>
      <c r="AE4" s="100">
        <f ca="1">AVERAGE('2BW'!AF35,'3BW'!AF35,'5BW'!AF35,'6BW'!AF35)</f>
        <v>1</v>
      </c>
      <c r="AF4" s="100">
        <f ca="1">AVERAGE('2BW'!AG35,'3BW'!AG35,'5BW'!AG35,'6BW'!AG35)</f>
        <v>0.97058823529411775</v>
      </c>
      <c r="AG4" s="100">
        <f ca="1">AVERAGE('2BW'!AH35,'3BW'!AH35,'5BW'!AH35,'6BW'!AH35)</f>
        <v>1</v>
      </c>
      <c r="AH4" s="100">
        <f ca="1">AVERAGE('2BW'!AI35,'3BW'!AI35,'5BW'!AI35,'6BW'!AI35)</f>
        <v>1</v>
      </c>
      <c r="AI4" s="100">
        <f ca="1">AVERAGE('2BW'!AJ35,'3BW'!AJ35,'5BW'!AJ35,'6BW'!AJ35)</f>
        <v>0.97058823529411775</v>
      </c>
    </row>
    <row r="5" spans="1:35" s="38" customFormat="1" ht="18.75" customHeight="1">
      <c r="A5"/>
      <c r="B5" s="42" t="s">
        <v>14</v>
      </c>
      <c r="C5" s="53">
        <v>34</v>
      </c>
      <c r="D5" s="53">
        <v>78</v>
      </c>
      <c r="E5" s="54">
        <f t="shared" ref="E5:E13" si="0">D5/C5</f>
        <v>2.2941176470588234</v>
      </c>
      <c r="F5" s="100">
        <f ca="1">AVERAGE('2BW'!G36,'3BW'!G36,'5BW'!G36,'6BW'!G36)</f>
        <v>0.96739130434782616</v>
      </c>
      <c r="G5" s="100">
        <f ca="1">AVERAGE('2BW'!H36,'3BW'!H36,'5BW'!H36,'6BW'!H36)</f>
        <v>1</v>
      </c>
      <c r="H5" s="100">
        <f ca="1">AVERAGE('2BW'!I36,'3BW'!I36,'5BW'!I36,'6BW'!I36)</f>
        <v>1</v>
      </c>
      <c r="I5" s="100">
        <f ca="1">AVERAGE('2BW'!J36,'3BW'!J36,'5BW'!J36,'6BW'!J36)</f>
        <v>0.95652173913043481</v>
      </c>
      <c r="J5" s="100">
        <f ca="1">AVERAGE('2BW'!K36,'3BW'!K36,'5BW'!K36,'6BW'!K36)</f>
        <v>0.94565217391304346</v>
      </c>
      <c r="K5" s="100">
        <f ca="1">AVERAGE('2BW'!L36,'3BW'!L36,'5BW'!L36,'6BW'!L36)</f>
        <v>1</v>
      </c>
      <c r="L5" s="100">
        <f ca="1">AVERAGE('2BW'!M36,'3BW'!M36,'5BW'!M36,'6BW'!M36)</f>
        <v>0.92391304347826086</v>
      </c>
      <c r="M5" s="100">
        <f ca="1">AVERAGE('2BW'!N36,'3BW'!N36,'5BW'!N36,'6BW'!N36)</f>
        <v>0.93478260869565222</v>
      </c>
      <c r="N5" s="100">
        <f ca="1">AVERAGE('2BW'!O36,'3BW'!O36,'5BW'!O36,'6BW'!O36)</f>
        <v>0.94565217391304346</v>
      </c>
      <c r="O5" s="100">
        <f ca="1">AVERAGE('2BW'!P36,'3BW'!P36,'5BW'!P36,'6BW'!P36)</f>
        <v>0.90217391304347827</v>
      </c>
      <c r="P5" s="100">
        <f ca="1">AVERAGE('2BW'!Q36,'3BW'!Q36,'5BW'!Q36,'6BW'!Q36)</f>
        <v>0.91304347826086951</v>
      </c>
      <c r="Q5" s="100">
        <f ca="1">AVERAGE('2BW'!R36,'3BW'!R36,'5BW'!R36,'6BW'!R36)</f>
        <v>0.91304347826086951</v>
      </c>
      <c r="R5" s="100">
        <f ca="1">AVERAGE('2BW'!S36,'3BW'!S36,'5BW'!S36,'6BW'!S36)</f>
        <v>0.86956521739130432</v>
      </c>
      <c r="S5" s="100">
        <f ca="1">AVERAGE('2BW'!T36,'3BW'!T36,'5BW'!T36,'6BW'!T36)</f>
        <v>0.89130434782608692</v>
      </c>
      <c r="T5" s="100">
        <f ca="1">AVERAGE('2BW'!U36,'3BW'!U36,'5BW'!U36,'6BW'!U36)</f>
        <v>0.93478260869565222</v>
      </c>
      <c r="U5" s="100">
        <f ca="1">AVERAGE('2BW'!V36,'3BW'!V36,'5BW'!V36,'6BW'!V36)</f>
        <v>0.88043478260869557</v>
      </c>
      <c r="V5" s="100">
        <f ca="1">AVERAGE('2BW'!W36,'3BW'!W36,'5BW'!W36,'6BW'!W36)</f>
        <v>0.89130434782608692</v>
      </c>
      <c r="W5" s="100">
        <f ca="1">AVERAGE('2BW'!X36,'3BW'!X36,'5BW'!X36,'6BW'!X36)</f>
        <v>0.91304347826086951</v>
      </c>
      <c r="X5" s="100">
        <f ca="1">AVERAGE('2BW'!Y36,'3BW'!Y36,'5BW'!Y36,'6BW'!Y36)</f>
        <v>0.88043478260869557</v>
      </c>
      <c r="Y5" s="100">
        <f ca="1">AVERAGE('2BW'!Z36,'3BW'!Z36,'5BW'!Z36,'6BW'!Z36)</f>
        <v>0.86956521739130432</v>
      </c>
      <c r="Z5" s="100">
        <f ca="1">AVERAGE('2BW'!AA36,'3BW'!AA36,'5BW'!AA36,'6BW'!AA36)</f>
        <v>0.89130434782608692</v>
      </c>
      <c r="AA5" s="100">
        <f ca="1">AVERAGE('2BW'!AB36,'3BW'!AB36,'5BW'!AB36,'6BW'!AB36)</f>
        <v>0.89130434782608692</v>
      </c>
      <c r="AB5" s="100">
        <f ca="1">AVERAGE('2BW'!AC36,'3BW'!AC36,'5BW'!AC36,'6BW'!AC36)</f>
        <v>0.86956521739130432</v>
      </c>
      <c r="AC5" s="100">
        <f ca="1">AVERAGE('2BW'!AD36,'3BW'!AD36,'5BW'!AD36,'6BW'!AD36)</f>
        <v>0.89130434782608692</v>
      </c>
      <c r="AD5" s="100">
        <f ca="1">AVERAGE('2BW'!AE36,'3BW'!AE36,'5BW'!AE36,'6BW'!AE36)</f>
        <v>0.85869565217391308</v>
      </c>
      <c r="AE5" s="100">
        <f ca="1">AVERAGE('2BW'!AF36,'3BW'!AF36,'5BW'!AF36,'6BW'!AF36)</f>
        <v>0.89130434782608692</v>
      </c>
      <c r="AF5" s="100">
        <f ca="1">AVERAGE('2BW'!AG36,'3BW'!AG36,'5BW'!AG36,'6BW'!AG36)</f>
        <v>0.86956521739130432</v>
      </c>
      <c r="AG5" s="100">
        <f ca="1">AVERAGE('2BW'!AH36,'3BW'!AH36,'5BW'!AH36,'6BW'!AH36)</f>
        <v>0.90217391304347827</v>
      </c>
      <c r="AH5" s="100">
        <f ca="1">AVERAGE('2BW'!AI36,'3BW'!AI36,'5BW'!AI36,'6BW'!AI36)</f>
        <v>0.89130434782608692</v>
      </c>
      <c r="AI5" s="100">
        <f ca="1">AVERAGE('2BW'!AJ36,'3BW'!AJ36,'5BW'!AJ36,'6BW'!AJ36)</f>
        <v>0.86956521739130432</v>
      </c>
    </row>
    <row r="6" spans="1:35" s="38" customFormat="1" ht="18.75" customHeight="1">
      <c r="A6"/>
      <c r="B6" s="42" t="s">
        <v>15</v>
      </c>
      <c r="C6" s="53">
        <v>49</v>
      </c>
      <c r="D6" s="53">
        <v>107</v>
      </c>
      <c r="E6" s="54">
        <f t="shared" si="0"/>
        <v>2.1836734693877551</v>
      </c>
      <c r="F6" s="100">
        <f ca="1">AVERAGE('2BW'!G37,'3BW'!G37,'5BW'!G37,'6BW'!G37)</f>
        <v>1</v>
      </c>
      <c r="G6" s="100">
        <f ca="1">AVERAGE('2BW'!H37,'3BW'!H37,'5BW'!H37,'6BW'!H37)</f>
        <v>1</v>
      </c>
      <c r="H6" s="100">
        <f ca="1">AVERAGE('2BW'!I37,'3BW'!I37,'5BW'!I37,'6BW'!I37)</f>
        <v>0.99038461538461542</v>
      </c>
      <c r="I6" s="100">
        <f ca="1">AVERAGE('2BW'!J37,'3BW'!J37,'5BW'!J37,'6BW'!J37)</f>
        <v>1</v>
      </c>
      <c r="J6" s="100">
        <f ca="1">AVERAGE('2BW'!K37,'3BW'!K37,'5BW'!K37,'6BW'!K37)</f>
        <v>1</v>
      </c>
      <c r="K6" s="100">
        <f ca="1">AVERAGE('2BW'!L37,'3BW'!L37,'5BW'!L37,'6BW'!L37)</f>
        <v>0.99038461538461542</v>
      </c>
      <c r="L6" s="100">
        <f ca="1">AVERAGE('2BW'!M37,'3BW'!M37,'5BW'!M37,'6BW'!M37)</f>
        <v>1</v>
      </c>
      <c r="M6" s="100">
        <f ca="1">AVERAGE('2BW'!N37,'3BW'!N37,'5BW'!N37,'6BW'!N37)</f>
        <v>1</v>
      </c>
      <c r="N6" s="100">
        <f ca="1">AVERAGE('2BW'!O37,'3BW'!O37,'5BW'!O37,'6BW'!O37)</f>
        <v>0.99038461538461542</v>
      </c>
      <c r="O6" s="100">
        <f ca="1">AVERAGE('2BW'!P37,'3BW'!P37,'5BW'!P37,'6BW'!P37)</f>
        <v>1</v>
      </c>
      <c r="P6" s="100">
        <f ca="1">AVERAGE('2BW'!Q37,'3BW'!Q37,'5BW'!Q37,'6BW'!Q37)</f>
        <v>1</v>
      </c>
      <c r="Q6" s="100">
        <f ca="1">AVERAGE('2BW'!R37,'3BW'!R37,'5BW'!R37,'6BW'!R37)</f>
        <v>0.99038461538461542</v>
      </c>
      <c r="R6" s="100">
        <f ca="1">AVERAGE('2BW'!S37,'3BW'!S37,'5BW'!S37,'6BW'!S37)</f>
        <v>1</v>
      </c>
      <c r="S6" s="100">
        <f ca="1">AVERAGE('2BW'!T37,'3BW'!T37,'5BW'!T37,'6BW'!T37)</f>
        <v>1</v>
      </c>
      <c r="T6" s="100">
        <f ca="1">AVERAGE('2BW'!U37,'3BW'!U37,'5BW'!U37,'6BW'!U37)</f>
        <v>0.99038461538461542</v>
      </c>
      <c r="U6" s="100">
        <f ca="1">AVERAGE('2BW'!V37,'3BW'!V37,'5BW'!V37,'6BW'!V37)</f>
        <v>1</v>
      </c>
      <c r="V6" s="100">
        <f ca="1">AVERAGE('2BW'!W37,'3BW'!W37,'5BW'!W37,'6BW'!W37)</f>
        <v>1</v>
      </c>
      <c r="W6" s="100">
        <f ca="1">AVERAGE('2BW'!X37,'3BW'!X37,'5BW'!X37,'6BW'!X37)</f>
        <v>0.99038461538461542</v>
      </c>
      <c r="X6" s="100">
        <f ca="1">AVERAGE('2BW'!Y37,'3BW'!Y37,'5BW'!Y37,'6BW'!Y37)</f>
        <v>1</v>
      </c>
      <c r="Y6" s="100">
        <f ca="1">AVERAGE('2BW'!Z37,'3BW'!Z37,'5BW'!Z37,'6BW'!Z37)</f>
        <v>1</v>
      </c>
      <c r="Z6" s="100">
        <f ca="1">AVERAGE('2BW'!AA37,'3BW'!AA37,'5BW'!AA37,'6BW'!AA37)</f>
        <v>0.99038461538461542</v>
      </c>
      <c r="AA6" s="100">
        <f ca="1">AVERAGE('2BW'!AB37,'3BW'!AB37,'5BW'!AB37,'6BW'!AB37)</f>
        <v>1</v>
      </c>
      <c r="AB6" s="100">
        <f ca="1">AVERAGE('2BW'!AC37,'3BW'!AC37,'5BW'!AC37,'6BW'!AC37)</f>
        <v>1</v>
      </c>
      <c r="AC6" s="100">
        <f ca="1">AVERAGE('2BW'!AD37,'3BW'!AD37,'5BW'!AD37,'6BW'!AD37)</f>
        <v>0.99038461538461542</v>
      </c>
      <c r="AD6" s="100">
        <f ca="1">AVERAGE('2BW'!AE37,'3BW'!AE37,'5BW'!AE37,'6BW'!AE37)</f>
        <v>1</v>
      </c>
      <c r="AE6" s="100">
        <f ca="1">AVERAGE('2BW'!AF37,'3BW'!AF37,'5BW'!AF37,'6BW'!AF37)</f>
        <v>1</v>
      </c>
      <c r="AF6" s="100">
        <f ca="1">AVERAGE('2BW'!AG37,'3BW'!AG37,'5BW'!AG37,'6BW'!AG37)</f>
        <v>0.99038461538461542</v>
      </c>
      <c r="AG6" s="100">
        <f ca="1">AVERAGE('2BW'!AH37,'3BW'!AH37,'5BW'!AH37,'6BW'!AH37)</f>
        <v>1</v>
      </c>
      <c r="AH6" s="100">
        <f ca="1">AVERAGE('2BW'!AI37,'3BW'!AI37,'5BW'!AI37,'6BW'!AI37)</f>
        <v>1</v>
      </c>
      <c r="AI6" s="100">
        <f ca="1">AVERAGE('2BW'!AJ37,'3BW'!AJ37,'5BW'!AJ37,'6BW'!AJ37)</f>
        <v>0.99038461538461542</v>
      </c>
    </row>
    <row r="7" spans="1:35" s="38" customFormat="1" ht="18.75" customHeight="1">
      <c r="A7"/>
      <c r="B7" s="42" t="s">
        <v>16</v>
      </c>
      <c r="C7" s="53">
        <v>62</v>
      </c>
      <c r="D7" s="53">
        <v>159</v>
      </c>
      <c r="E7" s="54">
        <f t="shared" si="0"/>
        <v>2.564516129032258</v>
      </c>
      <c r="F7" s="100">
        <f ca="1">AVERAGE('2BW'!G38,'3BW'!G38,'5BW'!G38,'6BW'!G38)</f>
        <v>0.9438202247191011</v>
      </c>
      <c r="G7" s="100">
        <f ca="1">AVERAGE('2BW'!H38,'3BW'!H38,'5BW'!H38,'6BW'!H38)</f>
        <v>0.9382022471910112</v>
      </c>
      <c r="H7" s="100">
        <f ca="1">AVERAGE('2BW'!I38,'3BW'!I38,'5BW'!I38,'6BW'!I38)</f>
        <v>1</v>
      </c>
      <c r="I7" s="100">
        <f ca="1">AVERAGE('2BW'!J38,'3BW'!J38,'5BW'!J38,'6BW'!J38)</f>
        <v>0.9438202247191011</v>
      </c>
      <c r="J7" s="100">
        <f ca="1">AVERAGE('2BW'!K38,'3BW'!K38,'5BW'!K38,'6BW'!K38)</f>
        <v>0.93258426966292141</v>
      </c>
      <c r="K7" s="100">
        <f ca="1">AVERAGE('2BW'!L38,'3BW'!L38,'5BW'!L38,'6BW'!L38)</f>
        <v>0.9550561797752809</v>
      </c>
      <c r="L7" s="100">
        <f ca="1">AVERAGE('2BW'!M38,'3BW'!M38,'5BW'!M38,'6BW'!M38)</f>
        <v>0.949438202247191</v>
      </c>
      <c r="M7" s="100">
        <f ca="1">AVERAGE('2BW'!N38,'3BW'!N38,'5BW'!N38,'6BW'!N38)</f>
        <v>0.9550561797752809</v>
      </c>
      <c r="N7" s="100">
        <f ca="1">AVERAGE('2BW'!O38,'3BW'!O38,'5BW'!O38,'6BW'!O38)</f>
        <v>0.949438202247191</v>
      </c>
      <c r="O7" s="100">
        <f ca="1">AVERAGE('2BW'!P38,'3BW'!P38,'5BW'!P38,'6BW'!P38)</f>
        <v>0.9382022471910112</v>
      </c>
      <c r="P7" s="100">
        <f ca="1">AVERAGE('2BW'!Q38,'3BW'!Q38,'5BW'!Q38,'6BW'!Q38)</f>
        <v>0.9438202247191011</v>
      </c>
      <c r="Q7" s="100">
        <f ca="1">AVERAGE('2BW'!R38,'3BW'!R38,'5BW'!R38,'6BW'!R38)</f>
        <v>0.9382022471910112</v>
      </c>
      <c r="R7" s="100">
        <f ca="1">AVERAGE('2BW'!S38,'3BW'!S38,'5BW'!S38,'6BW'!S38)</f>
        <v>0.93258426966292141</v>
      </c>
      <c r="S7" s="100">
        <f ca="1">AVERAGE('2BW'!T38,'3BW'!T38,'5BW'!T38,'6BW'!T38)</f>
        <v>0.9550561797752809</v>
      </c>
      <c r="T7" s="100">
        <f ca="1">AVERAGE('2BW'!U38,'3BW'!U38,'5BW'!U38,'6BW'!U38)</f>
        <v>0.94382022471910121</v>
      </c>
      <c r="U7" s="100">
        <f ca="1">AVERAGE('2BW'!V38,'3BW'!V38,'5BW'!V38,'6BW'!V38)</f>
        <v>0.949438202247191</v>
      </c>
      <c r="V7" s="100">
        <f ca="1">AVERAGE('2BW'!W38,'3BW'!W38,'5BW'!W38,'6BW'!W38)</f>
        <v>0.9662921348314607</v>
      </c>
      <c r="W7" s="100">
        <f ca="1">AVERAGE('2BW'!X38,'3BW'!X38,'5BW'!X38,'6BW'!X38)</f>
        <v>0.94382022471910121</v>
      </c>
      <c r="X7" s="100">
        <f ca="1">AVERAGE('2BW'!Y38,'3BW'!Y38,'5BW'!Y38,'6BW'!Y38)</f>
        <v>0.91573033707865159</v>
      </c>
      <c r="Y7" s="100">
        <f ca="1">AVERAGE('2BW'!Z38,'3BW'!Z38,'5BW'!Z38,'6BW'!Z38)</f>
        <v>0.93258426966292141</v>
      </c>
      <c r="Z7" s="100">
        <f ca="1">AVERAGE('2BW'!AA38,'3BW'!AA38,'5BW'!AA38,'6BW'!AA38)</f>
        <v>0.92696629213483139</v>
      </c>
      <c r="AA7" s="100">
        <f ca="1">AVERAGE('2BW'!AB38,'3BW'!AB38,'5BW'!AB38,'6BW'!AB38)</f>
        <v>0.91573033707865159</v>
      </c>
      <c r="AB7" s="100">
        <f ca="1">AVERAGE('2BW'!AC38,'3BW'!AC38,'5BW'!AC38,'6BW'!AC38)</f>
        <v>0.9382022471910112</v>
      </c>
      <c r="AC7" s="100">
        <f ca="1">AVERAGE('2BW'!AD38,'3BW'!AD38,'5BW'!AD38,'6BW'!AD38)</f>
        <v>0.9101123595505618</v>
      </c>
      <c r="AD7" s="100">
        <f ca="1">AVERAGE('2BW'!AE38,'3BW'!AE38,'5BW'!AE38,'6BW'!AE38)</f>
        <v>0.9213483146067416</v>
      </c>
      <c r="AE7" s="100">
        <f ca="1">AVERAGE('2BW'!AF38,'3BW'!AF38,'5BW'!AF38,'6BW'!AF38)</f>
        <v>0.93258426966292141</v>
      </c>
      <c r="AF7" s="100">
        <f ca="1">AVERAGE('2BW'!AG38,'3BW'!AG38,'5BW'!AG38,'6BW'!AG38)</f>
        <v>0.9213483146067416</v>
      </c>
      <c r="AG7" s="100">
        <f ca="1">AVERAGE('2BW'!AH38,'3BW'!AH38,'5BW'!AH38,'6BW'!AH38)</f>
        <v>0.9213483146067416</v>
      </c>
      <c r="AH7" s="100">
        <f ca="1">AVERAGE('2BW'!AI38,'3BW'!AI38,'5BW'!AI38,'6BW'!AI38)</f>
        <v>0.90449438202247179</v>
      </c>
      <c r="AI7" s="100">
        <f ca="1">AVERAGE('2BW'!AJ38,'3BW'!AJ38,'5BW'!AJ38,'6BW'!AJ38)</f>
        <v>0.9213483146067416</v>
      </c>
    </row>
    <row r="8" spans="1:35" s="38" customFormat="1" ht="18.75" customHeight="1">
      <c r="A8"/>
      <c r="B8" s="42" t="s">
        <v>17</v>
      </c>
      <c r="C8" s="53">
        <v>86</v>
      </c>
      <c r="D8" s="53">
        <v>124</v>
      </c>
      <c r="E8" s="54">
        <f t="shared" si="0"/>
        <v>1.441860465116279</v>
      </c>
      <c r="F8" s="100">
        <f ca="1">AVERAGE('2BW'!G39,'3BW'!G39,'5BW'!G39,'6BW'!G39)</f>
        <v>0.96923076923076923</v>
      </c>
      <c r="G8" s="100">
        <f ca="1">AVERAGE('2BW'!H39,'3BW'!H39,'5BW'!H39,'6BW'!H39)</f>
        <v>0.9538461538461539</v>
      </c>
      <c r="H8" s="100">
        <f ca="1">AVERAGE('2BW'!I39,'3BW'!I39,'5BW'!I39,'6BW'!I39)</f>
        <v>0.93846153846153846</v>
      </c>
      <c r="I8" s="100">
        <f ca="1">AVERAGE('2BW'!J39,'3BW'!J39,'5BW'!J39,'6BW'!J39)</f>
        <v>0.96923076923076923</v>
      </c>
      <c r="J8" s="100">
        <f ca="1">AVERAGE('2BW'!K39,'3BW'!K39,'5BW'!K39,'6BW'!K39)</f>
        <v>0.96923076923076923</v>
      </c>
      <c r="K8" s="100">
        <f ca="1">AVERAGE('2BW'!L39,'3BW'!L39,'5BW'!L39,'6BW'!L39)</f>
        <v>0.98461538461538467</v>
      </c>
      <c r="L8" s="100">
        <f ca="1">AVERAGE('2BW'!M39,'3BW'!M39,'5BW'!M39,'6BW'!M39)</f>
        <v>0.98461538461538467</v>
      </c>
      <c r="M8" s="100">
        <f ca="1">AVERAGE('2BW'!N39,'3BW'!N39,'5BW'!N39,'6BW'!N39)</f>
        <v>0.98461538461538467</v>
      </c>
      <c r="N8" s="100">
        <f ca="1">AVERAGE('2BW'!O39,'3BW'!O39,'5BW'!O39,'6BW'!O39)</f>
        <v>0.98461538461538467</v>
      </c>
      <c r="O8" s="100">
        <f ca="1">AVERAGE('2BW'!P39,'3BW'!P39,'5BW'!P39,'6BW'!P39)</f>
        <v>0.98461538461538467</v>
      </c>
      <c r="P8" s="100">
        <f ca="1">AVERAGE('2BW'!Q39,'3BW'!Q39,'5BW'!Q39,'6BW'!Q39)</f>
        <v>0.98461538461538467</v>
      </c>
      <c r="Q8" s="100">
        <f ca="1">AVERAGE('2BW'!R39,'3BW'!R39,'5BW'!R39,'6BW'!R39)</f>
        <v>1</v>
      </c>
      <c r="R8" s="100">
        <f ca="1">AVERAGE('2BW'!S39,'3BW'!S39,'5BW'!S39,'6BW'!S39)</f>
        <v>1</v>
      </c>
      <c r="S8" s="100">
        <f ca="1">AVERAGE('2BW'!T39,'3BW'!T39,'5BW'!T39,'6BW'!T39)</f>
        <v>1</v>
      </c>
      <c r="T8" s="100">
        <f ca="1">AVERAGE('2BW'!U39,'3BW'!U39,'5BW'!U39,'6BW'!U39)</f>
        <v>1</v>
      </c>
      <c r="U8" s="100">
        <f ca="1">AVERAGE('2BW'!V39,'3BW'!V39,'5BW'!V39,'6BW'!V39)</f>
        <v>1</v>
      </c>
      <c r="V8" s="100">
        <f ca="1">AVERAGE('2BW'!W39,'3BW'!W39,'5BW'!W39,'6BW'!W39)</f>
        <v>1</v>
      </c>
      <c r="W8" s="100">
        <f ca="1">AVERAGE('2BW'!X39,'3BW'!X39,'5BW'!X39,'6BW'!X39)</f>
        <v>1</v>
      </c>
      <c r="X8" s="100">
        <f ca="1">AVERAGE('2BW'!Y39,'3BW'!Y39,'5BW'!Y39,'6BW'!Y39)</f>
        <v>1</v>
      </c>
      <c r="Y8" s="100">
        <f ca="1">AVERAGE('2BW'!Z39,'3BW'!Z39,'5BW'!Z39,'6BW'!Z39)</f>
        <v>1</v>
      </c>
      <c r="Z8" s="100">
        <f ca="1">AVERAGE('2BW'!AA39,'3BW'!AA39,'5BW'!AA39,'6BW'!AA39)</f>
        <v>1</v>
      </c>
      <c r="AA8" s="100">
        <f ca="1">AVERAGE('2BW'!AB39,'3BW'!AB39,'5BW'!AB39,'6BW'!AB39)</f>
        <v>1</v>
      </c>
      <c r="AB8" s="100">
        <f ca="1">AVERAGE('2BW'!AC39,'3BW'!AC39,'5BW'!AC39,'6BW'!AC39)</f>
        <v>1</v>
      </c>
      <c r="AC8" s="100">
        <f ca="1">AVERAGE('2BW'!AD39,'3BW'!AD39,'5BW'!AD39,'6BW'!AD39)</f>
        <v>1</v>
      </c>
      <c r="AD8" s="100">
        <f ca="1">AVERAGE('2BW'!AE39,'3BW'!AE39,'5BW'!AE39,'6BW'!AE39)</f>
        <v>1</v>
      </c>
      <c r="AE8" s="100">
        <f ca="1">AVERAGE('2BW'!AF39,'3BW'!AF39,'5BW'!AF39,'6BW'!AF39)</f>
        <v>1</v>
      </c>
      <c r="AF8" s="100">
        <f ca="1">AVERAGE('2BW'!AG39,'3BW'!AG39,'5BW'!AG39,'6BW'!AG39)</f>
        <v>1</v>
      </c>
      <c r="AG8" s="100">
        <f ca="1">AVERAGE('2BW'!AH39,'3BW'!AH39,'5BW'!AH39,'6BW'!AH39)</f>
        <v>1</v>
      </c>
      <c r="AH8" s="100">
        <f ca="1">AVERAGE('2BW'!AI39,'3BW'!AI39,'5BW'!AI39,'6BW'!AI39)</f>
        <v>1</v>
      </c>
      <c r="AI8" s="100">
        <f ca="1">AVERAGE('2BW'!AJ39,'3BW'!AJ39,'5BW'!AJ39,'6BW'!AJ39)</f>
        <v>1</v>
      </c>
    </row>
    <row r="9" spans="1:35" s="38" customFormat="1" ht="18.75" customHeight="1">
      <c r="A9"/>
      <c r="B9" s="42" t="s">
        <v>18</v>
      </c>
      <c r="C9" s="53">
        <v>112</v>
      </c>
      <c r="D9" s="53">
        <v>425</v>
      </c>
      <c r="E9" s="54">
        <f t="shared" si="0"/>
        <v>3.7946428571428572</v>
      </c>
      <c r="F9" s="100">
        <f ca="1">AVERAGE('2BW'!G40,'3BW'!G40,'5BW'!G40,'6BW'!G40)</f>
        <v>0.93867683592208218</v>
      </c>
      <c r="G9" s="100">
        <f ca="1">AVERAGE('2BW'!H40,'3BW'!H40,'5BW'!H40,'6BW'!H40)</f>
        <v>0.94209560957488792</v>
      </c>
      <c r="H9" s="100">
        <f ca="1">AVERAGE('2BW'!I40,'3BW'!I40,'5BW'!I40,'6BW'!I40)</f>
        <v>0.96934132014580565</v>
      </c>
      <c r="I9" s="100">
        <f ca="1">AVERAGE('2BW'!J40,'3BW'!J40,'5BW'!J40,'6BW'!J40)</f>
        <v>0.96423927932947917</v>
      </c>
      <c r="J9" s="100">
        <f ca="1">AVERAGE('2BW'!K40,'3BW'!K40,'5BW'!K40,'6BW'!K40)</f>
        <v>0.97443755659260289</v>
      </c>
      <c r="K9" s="100">
        <f ca="1">AVERAGE('2BW'!L40,'3BW'!L40,'5BW'!L40,'6BW'!L40)</f>
        <v>0.99318567017250592</v>
      </c>
      <c r="L9" s="100">
        <f ca="1">AVERAGE('2BW'!M40,'3BW'!M40,'5BW'!M40,'6BW'!M40)</f>
        <v>0.96252699031831157</v>
      </c>
      <c r="M9" s="100">
        <f ca="1">AVERAGE('2BW'!N40,'3BW'!N40,'5BW'!N40,'6BW'!N40)</f>
        <v>0.96594576397111742</v>
      </c>
      <c r="N9" s="100">
        <f ca="1">AVERAGE('2BW'!O40,'3BW'!O40,'5BW'!O40,'6BW'!O40)</f>
        <v>0.99489795918367352</v>
      </c>
      <c r="O9" s="100">
        <f ca="1">AVERAGE('2BW'!P40,'3BW'!P40,'5BW'!P40,'6BW'!P40)</f>
        <v>0.96082050567667343</v>
      </c>
      <c r="P9" s="100">
        <f ca="1">AVERAGE('2BW'!Q40,'3BW'!Q40,'5BW'!Q40,'6BW'!Q40)</f>
        <v>0.98467066007290283</v>
      </c>
      <c r="Q9" s="100">
        <f ca="1">AVERAGE('2BW'!R40,'3BW'!R40,'5BW'!R40,'6BW'!R40)</f>
        <v>0.98467066007290283</v>
      </c>
      <c r="R9" s="100">
        <f ca="1">AVERAGE('2BW'!S40,'3BW'!S40,'5BW'!S40,'6BW'!S40)</f>
        <v>0.99488054607508536</v>
      </c>
      <c r="S9" s="100">
        <f ca="1">AVERAGE('2BW'!T40,'3BW'!T40,'5BW'!T40,'6BW'!T40)</f>
        <v>0.97275428942908215</v>
      </c>
      <c r="T9" s="100">
        <f ca="1">AVERAGE('2BW'!U40,'3BW'!U40,'5BW'!U40,'6BW'!U40)</f>
        <v>0.98807202061712063</v>
      </c>
      <c r="U9" s="100">
        <f ca="1">AVERAGE('2BW'!V40,'3BW'!V40,'5BW'!V40,'6BW'!V40)</f>
        <v>0.97957442362610569</v>
      </c>
      <c r="V9" s="100">
        <f ca="1">AVERAGE('2BW'!W40,'3BW'!W40,'5BW'!W40,'6BW'!W40)</f>
        <v>0.9812751038982146</v>
      </c>
      <c r="W9" s="100">
        <f ca="1">AVERAGE('2BW'!X40,'3BW'!X40,'5BW'!X40,'6BW'!X40)</f>
        <v>0.98977270088922942</v>
      </c>
      <c r="X9" s="100">
        <f ca="1">AVERAGE('2BW'!Y40,'3BW'!Y40,'5BW'!Y40,'6BW'!Y40)</f>
        <v>0.97276009379861161</v>
      </c>
      <c r="Y9" s="100">
        <f ca="1">AVERAGE('2BW'!Z40,'3BW'!Z40,'5BW'!Z40,'6BW'!Z40)</f>
        <v>0.97787374335399679</v>
      </c>
      <c r="Z9" s="100">
        <f ca="1">AVERAGE('2BW'!AA40,'3BW'!AA40,'5BW'!AA40,'6BW'!AA40)</f>
        <v>0.979562814887047</v>
      </c>
      <c r="AA9" s="100">
        <f ca="1">AVERAGE('2BW'!AB40,'3BW'!AB40,'5BW'!AB40,'6BW'!AB40)</f>
        <v>0.96085533189384975</v>
      </c>
      <c r="AB9" s="100">
        <f ca="1">AVERAGE('2BW'!AC40,'3BW'!AC40,'5BW'!AC40,'6BW'!AC40)</f>
        <v>0.96936453762392327</v>
      </c>
      <c r="AC9" s="100">
        <f ca="1">AVERAGE('2BW'!AD40,'3BW'!AD40,'5BW'!AD40,'6BW'!AD40)</f>
        <v>0.95571846486034695</v>
      </c>
      <c r="AD9" s="100">
        <f ca="1">AVERAGE('2BW'!AE40,'3BW'!AE40,'5BW'!AE40,'6BW'!AE40)</f>
        <v>0.95404680643588491</v>
      </c>
      <c r="AE9" s="100">
        <f ca="1">AVERAGE('2BW'!AF40,'3BW'!AF40,'5BW'!AF40,'6BW'!AF40)</f>
        <v>0.97106521789603206</v>
      </c>
      <c r="AF9" s="100">
        <f ca="1">AVERAGE('2BW'!AG40,'3BW'!AG40,'5BW'!AG40,'6BW'!AG40)</f>
        <v>0.96083791878526159</v>
      </c>
      <c r="AG9" s="100">
        <f ca="1">AVERAGE('2BW'!AH40,'3BW'!AH40,'5BW'!AH40,'6BW'!AH40)</f>
        <v>0.95744816698010271</v>
      </c>
      <c r="AH9" s="100">
        <f ca="1">AVERAGE('2BW'!AI40,'3BW'!AI40,'5BW'!AI40,'6BW'!AI40)</f>
        <v>0.97445496970119105</v>
      </c>
      <c r="AI9" s="100">
        <f ca="1">AVERAGE('2BW'!AJ40,'3BW'!AJ40,'5BW'!AJ40,'6BW'!AJ40)</f>
        <v>0.9523112999465998</v>
      </c>
    </row>
    <row r="10" spans="1:35" s="38" customFormat="1" ht="18.75" customHeight="1">
      <c r="A10"/>
      <c r="B10" s="42" t="s">
        <v>19</v>
      </c>
      <c r="C10" s="53">
        <v>198</v>
      </c>
      <c r="D10" s="53">
        <v>2742</v>
      </c>
      <c r="E10" s="54">
        <f t="shared" si="0"/>
        <v>13.848484848484848</v>
      </c>
      <c r="F10" s="100">
        <f ca="1">AVERAGE('2BW'!G41,'3BW'!G41,'5BW'!G41,'6BW'!G41)</f>
        <v>0.98604070660522281</v>
      </c>
      <c r="G10" s="100">
        <f ca="1">AVERAGE('2BW'!H41,'3BW'!H41,'5BW'!H41,'6BW'!H41)</f>
        <v>0.98139912954429076</v>
      </c>
      <c r="H10" s="100">
        <f ca="1">AVERAGE('2BW'!I41,'3BW'!I41,'5BW'!I41,'6BW'!I41)</f>
        <v>1</v>
      </c>
      <c r="I10" s="100">
        <f ca="1">AVERAGE('2BW'!J41,'3BW'!J41,'5BW'!J41,'6BW'!J41)</f>
        <v>0.9778238607270866</v>
      </c>
      <c r="J10" s="100">
        <f ca="1">AVERAGE('2BW'!K41,'3BW'!K41,'5BW'!K41,'6BW'!K41)</f>
        <v>0.97031362007168465</v>
      </c>
      <c r="K10" s="100">
        <f ca="1">AVERAGE('2BW'!L41,'3BW'!L41,'5BW'!L41,'6BW'!L41)</f>
        <v>0.99247567844342044</v>
      </c>
      <c r="L10" s="100">
        <f ca="1">AVERAGE('2BW'!M41,'3BW'!M41,'5BW'!M41,'6BW'!M41)</f>
        <v>0.97567972350230414</v>
      </c>
      <c r="M10" s="100">
        <f ca="1">AVERAGE('2BW'!N41,'3BW'!N41,'5BW'!N41,'6BW'!N41)</f>
        <v>0.96207501280081931</v>
      </c>
      <c r="N10" s="100">
        <f ca="1">AVERAGE('2BW'!O41,'3BW'!O41,'5BW'!O41,'6BW'!O41)</f>
        <v>0.9767357910906298</v>
      </c>
      <c r="O10" s="100">
        <f ca="1">AVERAGE('2BW'!P41,'3BW'!P41,'5BW'!P41,'6BW'!P41)</f>
        <v>0.9714004096262161</v>
      </c>
      <c r="P10" s="100">
        <f ca="1">AVERAGE('2BW'!Q41,'3BW'!Q41,'5BW'!Q41,'6BW'!Q41)</f>
        <v>0.95923195084485413</v>
      </c>
      <c r="Q10" s="100">
        <f ca="1">AVERAGE('2BW'!R41,'3BW'!R41,'5BW'!R41,'6BW'!R41)</f>
        <v>0.98460189452124935</v>
      </c>
      <c r="R10" s="100">
        <f ca="1">AVERAGE('2BW'!S41,'3BW'!S41,'5BW'!S41,'6BW'!S41)</f>
        <v>0.96601638504864318</v>
      </c>
      <c r="S10" s="100">
        <f ca="1">AVERAGE('2BW'!T41,'3BW'!T41,'5BW'!T41,'6BW'!T41)</f>
        <v>0.96494879672299028</v>
      </c>
      <c r="T10" s="100">
        <f ca="1">AVERAGE('2BW'!U41,'3BW'!U41,'5BW'!U41,'6BW'!U41)</f>
        <v>0.97530977982590872</v>
      </c>
      <c r="U10" s="100">
        <f ca="1">AVERAGE('2BW'!V41,'3BW'!V41,'5BW'!V41,'6BW'!V41)</f>
        <v>0.96744623655913975</v>
      </c>
      <c r="V10" s="100">
        <f ca="1">AVERAGE('2BW'!W41,'3BW'!W41,'5BW'!W41,'6BW'!W41)</f>
        <v>0.96388248847926272</v>
      </c>
      <c r="W10" s="100">
        <f ca="1">AVERAGE('2BW'!X41,'3BW'!X41,'5BW'!X41,'6BW'!X41)</f>
        <v>0.97421915002560167</v>
      </c>
      <c r="X10" s="100">
        <f ca="1">AVERAGE('2BW'!Y41,'3BW'!Y41,'5BW'!Y41,'6BW'!Y41)</f>
        <v>0.95816436251920123</v>
      </c>
      <c r="Y10" s="100">
        <f ca="1">AVERAGE('2BW'!Z41,'3BW'!Z41,'5BW'!Z41,'6BW'!Z41)</f>
        <v>0.95636456733230935</v>
      </c>
      <c r="Z10" s="100">
        <f ca="1">AVERAGE('2BW'!AA41,'3BW'!AA41,'5BW'!AA41,'6BW'!AA41)</f>
        <v>0.96741679467485919</v>
      </c>
      <c r="AA10" s="100">
        <f ca="1">AVERAGE('2BW'!AB41,'3BW'!AB41,'5BW'!AB41,'6BW'!AB41)</f>
        <v>0.96136328725038411</v>
      </c>
      <c r="AB10" s="100">
        <f ca="1">AVERAGE('2BW'!AC41,'3BW'!AC41,'5BW'!AC41,'6BW'!AC41)</f>
        <v>0.96317076292882753</v>
      </c>
      <c r="AC10" s="100">
        <f ca="1">AVERAGE('2BW'!AD41,'3BW'!AD41,'5BW'!AD41,'6BW'!AD41)</f>
        <v>0.97099078341013823</v>
      </c>
      <c r="AD10" s="100">
        <f ca="1">AVERAGE('2BW'!AE41,'3BW'!AE41,'5BW'!AE41,'6BW'!AE41)</f>
        <v>0.94992575524833589</v>
      </c>
      <c r="AE10" s="100">
        <f ca="1">AVERAGE('2BW'!AF41,'3BW'!AF41,'5BW'!AF41,'6BW'!AF41)</f>
        <v>0.95277393753200212</v>
      </c>
      <c r="AF10" s="100">
        <f ca="1">AVERAGE('2BW'!AG41,'3BW'!AG41,'5BW'!AG41,'6BW'!AG41)</f>
        <v>0.96313108038914486</v>
      </c>
      <c r="AG10" s="100">
        <f ca="1">AVERAGE('2BW'!AH41,'3BW'!AH41,'5BW'!AH41,'6BW'!AH41)</f>
        <v>0.95098950332821297</v>
      </c>
      <c r="AH10" s="100">
        <f ca="1">AVERAGE('2BW'!AI41,'3BW'!AI41,'5BW'!AI41,'6BW'!AI41)</f>
        <v>0.95637864823348695</v>
      </c>
      <c r="AI10" s="100">
        <f ca="1">AVERAGE('2BW'!AJ41,'3BW'!AJ41,'5BW'!AJ41,'6BW'!AJ41)</f>
        <v>0.96419866871479765</v>
      </c>
    </row>
    <row r="11" spans="1:35" s="38" customFormat="1" ht="18.75" customHeight="1">
      <c r="A11"/>
      <c r="B11" s="42" t="s">
        <v>20</v>
      </c>
      <c r="C11" s="53">
        <v>332</v>
      </c>
      <c r="D11" s="53">
        <v>2126</v>
      </c>
      <c r="E11" s="54">
        <f t="shared" si="0"/>
        <v>6.403614457831325</v>
      </c>
      <c r="F11" s="100">
        <f ca="1">AVERAGE('2BW'!G42,'3BW'!G42,'5BW'!G42,'6BW'!G42)</f>
        <v>0.95643386875680991</v>
      </c>
      <c r="G11" s="100">
        <f ca="1">AVERAGE('2BW'!H42,'3BW'!H42,'5BW'!H42,'6BW'!H42)</f>
        <v>0.94918749194521568</v>
      </c>
      <c r="H11" s="100">
        <f ca="1">AVERAGE('2BW'!I42,'3BW'!I42,'5BW'!I42,'6BW'!I42)</f>
        <v>0.9959612172715403</v>
      </c>
      <c r="I11" s="100">
        <f ca="1">AVERAGE('2BW'!J42,'3BW'!J42,'5BW'!J42,'6BW'!J42)</f>
        <v>0.96087522797480274</v>
      </c>
      <c r="J11" s="100">
        <f ca="1">AVERAGE('2BW'!K42,'3BW'!K42,'5BW'!K42,'6BW'!K42)</f>
        <v>0.95362071501750245</v>
      </c>
      <c r="K11" s="100">
        <f ca="1">AVERAGE('2BW'!L42,'3BW'!L42,'5BW'!L42,'6BW'!L42)</f>
        <v>0.99677613362545348</v>
      </c>
      <c r="L11" s="100">
        <f ca="1">AVERAGE('2BW'!M42,'3BW'!M42,'5BW'!M42,'6BW'!M42)</f>
        <v>0.96329882305770664</v>
      </c>
      <c r="M11" s="100">
        <f ca="1">AVERAGE('2BW'!N42,'3BW'!N42,'5BW'!N42,'6BW'!N42)</f>
        <v>0.96167875372472755</v>
      </c>
      <c r="N11" s="100">
        <f ca="1">AVERAGE('2BW'!O42,'3BW'!O42,'5BW'!O42,'6BW'!O42)</f>
        <v>0.99637681159420288</v>
      </c>
      <c r="O11" s="100">
        <f ca="1">AVERAGE('2BW'!P42,'3BW'!P42,'5BW'!P42,'6BW'!P42)</f>
        <v>0.96006519330831308</v>
      </c>
      <c r="P11" s="100">
        <f ca="1">AVERAGE('2BW'!Q42,'3BW'!Q42,'5BW'!Q42,'6BW'!Q42)</f>
        <v>0.9576692611208093</v>
      </c>
      <c r="Q11" s="100">
        <f ca="1">AVERAGE('2BW'!R42,'3BW'!R42,'5BW'!R42,'6BW'!R42)</f>
        <v>0.99516582766732142</v>
      </c>
      <c r="R11" s="100">
        <f ca="1">AVERAGE('2BW'!S42,'3BW'!S42,'5BW'!S42,'6BW'!S42)</f>
        <v>0.95805231086064802</v>
      </c>
      <c r="S11" s="100">
        <f ca="1">AVERAGE('2BW'!T42,'3BW'!T42,'5BW'!T42,'6BW'!T42)</f>
        <v>0.96491563793240354</v>
      </c>
      <c r="T11" s="100">
        <f ca="1">AVERAGE('2BW'!U42,'3BW'!U42,'5BW'!U42,'6BW'!U42)</f>
        <v>0.99475511503208236</v>
      </c>
      <c r="U11" s="100">
        <f ca="1">AVERAGE('2BW'!V42,'3BW'!V42,'5BW'!V42,'6BW'!V42)</f>
        <v>0.96410072157849036</v>
      </c>
      <c r="V11" s="100">
        <f ca="1">AVERAGE('2BW'!W42,'3BW'!W42,'5BW'!W42,'6BW'!W42)</f>
        <v>0.9693472337755491</v>
      </c>
      <c r="W11" s="100">
        <f ca="1">AVERAGE('2BW'!X42,'3BW'!X42,'5BW'!X42,'6BW'!X42)</f>
        <v>0.99717545565670407</v>
      </c>
      <c r="X11" s="100">
        <f ca="1">AVERAGE('2BW'!Y42,'3BW'!Y42,'5BW'!Y42,'6BW'!Y42)</f>
        <v>0.967728791671711</v>
      </c>
      <c r="Y11" s="100">
        <f ca="1">AVERAGE('2BW'!Z42,'3BW'!Z42,'5BW'!Z42,'6BW'!Z42)</f>
        <v>0.97257435460837793</v>
      </c>
      <c r="Z11" s="100">
        <f ca="1">AVERAGE('2BW'!AA42,'3BW'!AA42,'5BW'!AA42,'6BW'!AA42)</f>
        <v>0.99474535165723532</v>
      </c>
      <c r="AA11" s="100">
        <f ca="1">AVERAGE('2BW'!AB42,'3BW'!AB42,'5BW'!AB42,'6BW'!AB42)</f>
        <v>0.9705647266189954</v>
      </c>
      <c r="AB11" s="100">
        <f ca="1">AVERAGE('2BW'!AC42,'3BW'!AC42,'5BW'!AC42,'6BW'!AC42)</f>
        <v>0.96368838171411009</v>
      </c>
      <c r="AC11" s="100">
        <f ca="1">AVERAGE('2BW'!AD42,'3BW'!AD42,'5BW'!AD42,'6BW'!AD42)</f>
        <v>0.99475186057380005</v>
      </c>
      <c r="AD11" s="100">
        <f ca="1">AVERAGE('2BW'!AE42,'3BW'!AE42,'5BW'!AE42,'6BW'!AE42)</f>
        <v>0.96813136816124401</v>
      </c>
      <c r="AE11" s="100">
        <f ca="1">AVERAGE('2BW'!AF42,'3BW'!AF42,'5BW'!AF42,'6BW'!AF42)</f>
        <v>0.96450004360974095</v>
      </c>
      <c r="AF11" s="100">
        <f ca="1">AVERAGE('2BW'!AG42,'3BW'!AG42,'5BW'!AG42,'6BW'!AG42)</f>
        <v>0.99112053602229699</v>
      </c>
      <c r="AG11" s="100">
        <f ca="1">AVERAGE('2BW'!AH42,'3BW'!AH42,'5BW'!AH42,'6BW'!AH42)</f>
        <v>0.97257272737923683</v>
      </c>
      <c r="AH11" s="100">
        <f ca="1">AVERAGE('2BW'!AI42,'3BW'!AI42,'5BW'!AI42,'6BW'!AI42)</f>
        <v>0.97136174345235538</v>
      </c>
      <c r="AI11" s="100">
        <f ca="1">AVERAGE('2BW'!AJ42,'3BW'!AJ42,'5BW'!AJ42,'6BW'!AJ42)</f>
        <v>0.98022493513864639</v>
      </c>
    </row>
    <row r="12" spans="1:35" s="38" customFormat="1" ht="18.75" customHeight="1">
      <c r="A12"/>
      <c r="B12" s="42" t="s">
        <v>21</v>
      </c>
      <c r="C12" s="53">
        <v>379</v>
      </c>
      <c r="D12" s="53">
        <v>914</v>
      </c>
      <c r="E12" s="54">
        <f t="shared" si="0"/>
        <v>2.4116094986807388</v>
      </c>
      <c r="F12" s="100">
        <f ca="1">AVERAGE('2BW'!G43,'3BW'!G43,'5BW'!G43,'6BW'!G43)</f>
        <v>0.97040057774361965</v>
      </c>
      <c r="G12" s="100">
        <f ca="1">AVERAGE('2BW'!H43,'3BW'!H43,'5BW'!H43,'6BW'!H43)</f>
        <v>0.96782657090610336</v>
      </c>
      <c r="H12" s="100">
        <f ca="1">AVERAGE('2BW'!I43,'3BW'!I43,'5BW'!I43,'6BW'!I43)</f>
        <v>0.9806966050936845</v>
      </c>
      <c r="I12" s="100">
        <f ca="1">AVERAGE('2BW'!J43,'3BW'!J43,'5BW'!J43,'6BW'!J43)</f>
        <v>0.98969900352476614</v>
      </c>
      <c r="J12" s="100">
        <f ca="1">AVERAGE('2BW'!K43,'3BW'!K43,'5BW'!K43,'6BW'!K43)</f>
        <v>0.99099263244374947</v>
      </c>
      <c r="K12" s="100">
        <f ca="1">AVERAGE('2BW'!L43,'3BW'!L43,'5BW'!L43,'6BW'!L43)</f>
        <v>1</v>
      </c>
      <c r="L12" s="100">
        <f ca="1">AVERAGE('2BW'!M43,'3BW'!M43,'5BW'!M43,'6BW'!M43)</f>
        <v>0.99227466673733877</v>
      </c>
      <c r="M12" s="100">
        <f ca="1">AVERAGE('2BW'!N43,'3BW'!N43,'5BW'!N43,'6BW'!N43)</f>
        <v>0.98842193835634595</v>
      </c>
      <c r="N12" s="100">
        <f ca="1">AVERAGE('2BW'!O43,'3BW'!O43,'5BW'!O43,'6BW'!O43)</f>
        <v>0.99099263244374947</v>
      </c>
      <c r="O12" s="100">
        <f ca="1">AVERAGE('2BW'!P43,'3BW'!P43,'5BW'!P43,'6BW'!P43)</f>
        <v>0.99355670103092786</v>
      </c>
      <c r="P12" s="100">
        <f ca="1">AVERAGE('2BW'!Q43,'3BW'!Q43,'5BW'!Q43,'6BW'!Q43)</f>
        <v>0.98455264622479</v>
      </c>
      <c r="Q12" s="100">
        <f ca="1">AVERAGE('2BW'!R43,'3BW'!R43,'5BW'!R43,'6BW'!R43)</f>
        <v>0.98970397264993504</v>
      </c>
      <c r="R12" s="100">
        <f ca="1">AVERAGE('2BW'!S43,'3BW'!S43,'5BW'!S43,'6BW'!S43)</f>
        <v>0.98326729918108813</v>
      </c>
      <c r="S12" s="100">
        <f ca="1">AVERAGE('2BW'!T43,'3BW'!T43,'5BW'!T43,'6BW'!T43)</f>
        <v>0.97426324437495038</v>
      </c>
      <c r="T12" s="100">
        <f ca="1">AVERAGE('2BW'!U43,'3BW'!U43,'5BW'!U43,'6BW'!U43)</f>
        <v>0.98583799326849175</v>
      </c>
      <c r="U12" s="100">
        <f ca="1">AVERAGE('2BW'!V43,'3BW'!V43,'5BW'!V43,'6BW'!V43)</f>
        <v>0.98197532663716114</v>
      </c>
      <c r="V12" s="100">
        <f ca="1">AVERAGE('2BW'!W43,'3BW'!W43,'5BW'!W43,'6BW'!W43)</f>
        <v>0.97168592478732152</v>
      </c>
      <c r="W12" s="100">
        <f ca="1">AVERAGE('2BW'!X43,'3BW'!X43,'5BW'!X43,'6BW'!X43)</f>
        <v>0.98583799326849175</v>
      </c>
      <c r="X12" s="100">
        <f ca="1">AVERAGE('2BW'!Y43,'3BW'!Y43,'5BW'!Y43,'6BW'!Y43)</f>
        <v>0.97940131979964484</v>
      </c>
      <c r="Y12" s="100">
        <f ca="1">AVERAGE('2BW'!Z43,'3BW'!Z43,'5BW'!Z43,'6BW'!Z43)</f>
        <v>0.96526250231892508</v>
      </c>
      <c r="Z12" s="100">
        <f ca="1">AVERAGE('2BW'!AA43,'3BW'!AA43,'5BW'!AA43,'6BW'!AA43)</f>
        <v>0.97168261203720885</v>
      </c>
      <c r="AA12" s="100">
        <f ca="1">AVERAGE('2BW'!AB43,'3BW'!AB43,'5BW'!AB43,'6BW'!AB43)</f>
        <v>0.98197201388704847</v>
      </c>
      <c r="AB12" s="100">
        <f ca="1">AVERAGE('2BW'!AC43,'3BW'!AC43,'5BW'!AC43,'6BW'!AC43)</f>
        <v>0.9652492513184745</v>
      </c>
      <c r="AC12" s="100">
        <f ca="1">AVERAGE('2BW'!AD43,'3BW'!AD43,'5BW'!AD43,'6BW'!AD43)</f>
        <v>0.9742499933744998</v>
      </c>
      <c r="AD12" s="100">
        <f ca="1">AVERAGE('2BW'!AE43,'3BW'!AE43,'5BW'!AE43,'6BW'!AE43)</f>
        <v>0.97811928550605565</v>
      </c>
      <c r="AE12" s="100">
        <f ca="1">AVERAGE('2BW'!AF43,'3BW'!AF43,'5BW'!AF43,'6BW'!AF43)</f>
        <v>0.9665412238624016</v>
      </c>
      <c r="AF12" s="100">
        <f ca="1">AVERAGE('2BW'!AG43,'3BW'!AG43,'5BW'!AG43,'6BW'!AG43)</f>
        <v>0.97939469429941961</v>
      </c>
      <c r="AG12" s="100">
        <f ca="1">AVERAGE('2BW'!AH43,'3BW'!AH43,'5BW'!AH43,'6BW'!AH43)</f>
        <v>0.98840868735589527</v>
      </c>
      <c r="AH12" s="100">
        <f ca="1">AVERAGE('2BW'!AI43,'3BW'!AI43,'5BW'!AI43,'6BW'!AI43)</f>
        <v>0.97426324437495038</v>
      </c>
      <c r="AI12" s="100">
        <f ca="1">AVERAGE('2BW'!AJ43,'3BW'!AJ43,'5BW'!AJ43,'6BW'!AJ43)</f>
        <v>0.97810603450560518</v>
      </c>
    </row>
    <row r="13" spans="1:35" s="38" customFormat="1" ht="18.75" customHeight="1">
      <c r="A13"/>
      <c r="B13" s="42" t="s">
        <v>22</v>
      </c>
      <c r="C13" s="53">
        <v>453</v>
      </c>
      <c r="D13" s="53">
        <v>2025</v>
      </c>
      <c r="E13" s="54">
        <f t="shared" si="0"/>
        <v>4.4701986754966887</v>
      </c>
      <c r="F13" s="100">
        <f ca="1">AVERAGE('2BW'!G44,'3BW'!G44,'5BW'!G44,'6BW'!G44)</f>
        <v>0.88764292763964958</v>
      </c>
      <c r="G13" s="100">
        <f ca="1">AVERAGE('2BW'!H44,'3BW'!H44,'5BW'!H44,'6BW'!H44)</f>
        <v>0.88266768245643057</v>
      </c>
      <c r="H13" s="100">
        <f ca="1">AVERAGE('2BW'!I44,'3BW'!I44,'5BW'!I44,'6BW'!I44)</f>
        <v>0.89511641871380176</v>
      </c>
      <c r="I13" s="100">
        <f ca="1">AVERAGE('2BW'!J44,'3BW'!J44,'5BW'!J44,'6BW'!J44)</f>
        <v>0.92533237015419467</v>
      </c>
      <c r="J13" s="100">
        <f ca="1">AVERAGE('2BW'!K44,'3BW'!K44,'5BW'!K44,'6BW'!K44)</f>
        <v>0.92177609423777063</v>
      </c>
      <c r="K13" s="100">
        <f ca="1">AVERAGE('2BW'!L44,'3BW'!L44,'5BW'!L44,'6BW'!L44)</f>
        <v>0.92923896201259926</v>
      </c>
      <c r="L13" s="100">
        <f ca="1">AVERAGE('2BW'!M44,'3BW'!M44,'5BW'!M44,'6BW'!M44)</f>
        <v>0.9452652207850416</v>
      </c>
      <c r="M13" s="100">
        <f ca="1">AVERAGE('2BW'!N44,'3BW'!N44,'5BW'!N44,'6BW'!N44)</f>
        <v>0.93958226151831226</v>
      </c>
      <c r="N13" s="100">
        <f ca="1">AVERAGE('2BW'!O44,'3BW'!O44,'5BW'!O44,'6BW'!O44)</f>
        <v>0.95661343381962749</v>
      </c>
      <c r="O13" s="100">
        <f ca="1">AVERAGE('2BW'!P44,'3BW'!P44,'5BW'!P44,'6BW'!P44)</f>
        <v>0.96518036591701595</v>
      </c>
      <c r="P13" s="100">
        <f ca="1">AVERAGE('2BW'!Q44,'3BW'!Q44,'5BW'!Q44,'6BW'!Q44)</f>
        <v>0.95449737376864574</v>
      </c>
      <c r="Q13" s="100">
        <f ca="1">AVERAGE('2BW'!R44,'3BW'!R44,'5BW'!R44,'6BW'!R44)</f>
        <v>0.97547409002588537</v>
      </c>
      <c r="R13" s="100">
        <f ca="1">AVERAGE('2BW'!S44,'3BW'!S44,'5BW'!S44,'6BW'!S44)</f>
        <v>0.96588808000052606</v>
      </c>
      <c r="S13" s="100">
        <f ca="1">AVERAGE('2BW'!T44,'3BW'!T44,'5BW'!T44,'6BW'!T44)</f>
        <v>0.97085978408397067</v>
      </c>
      <c r="T13" s="100">
        <f ca="1">AVERAGE('2BW'!U44,'3BW'!U44,'5BW'!U44,'6BW'!U44)</f>
        <v>0.98472748960813683</v>
      </c>
      <c r="U13" s="100">
        <f ca="1">AVERAGE('2BW'!V44,'3BW'!V44,'5BW'!V44,'6BW'!V44)</f>
        <v>0.97371188701665878</v>
      </c>
      <c r="V13" s="100">
        <f ca="1">AVERAGE('2BW'!W44,'3BW'!W44,'5BW'!W44,'6BW'!W44)</f>
        <v>0.97373313361530611</v>
      </c>
      <c r="W13" s="100">
        <f ca="1">AVERAGE('2BW'!X44,'3BW'!X44,'5BW'!X44,'6BW'!X44)</f>
        <v>0.99253713222517148</v>
      </c>
      <c r="X13" s="100">
        <f ca="1">AVERAGE('2BW'!Y44,'3BW'!Y44,'5BW'!Y44,'6BW'!Y44)</f>
        <v>0.9758562758658369</v>
      </c>
      <c r="Y13" s="100">
        <f ca="1">AVERAGE('2BW'!Z44,'3BW'!Z44,'5BW'!Z44,'6BW'!Z44)</f>
        <v>0.97833681625789737</v>
      </c>
      <c r="Z13" s="100">
        <f ca="1">AVERAGE('2BW'!AA44,'3BW'!AA44,'5BW'!AA44,'6BW'!AA44)</f>
        <v>0.99964260185847031</v>
      </c>
      <c r="AA13" s="100">
        <f ca="1">AVERAGE('2BW'!AB44,'3BW'!AB44,'5BW'!AB44,'6BW'!AB44)</f>
        <v>0.97906223584028029</v>
      </c>
      <c r="AB13" s="100">
        <f ca="1">AVERAGE('2BW'!AC44,'3BW'!AC44,'5BW'!AC44,'6BW'!AC44)</f>
        <v>0.97653566115115087</v>
      </c>
      <c r="AC13" s="100">
        <f ca="1">AVERAGE('2BW'!AD44,'3BW'!AD44,'5BW'!AD44,'6BW'!AD44)</f>
        <v>0.9982165503921262</v>
      </c>
      <c r="AD13" s="100">
        <f ca="1">AVERAGE('2BW'!AE44,'3BW'!AE44,'5BW'!AE44,'6BW'!AE44)</f>
        <v>0.98188600997477216</v>
      </c>
      <c r="AE13" s="100">
        <f ca="1">AVERAGE('2BW'!AF44,'3BW'!AF44,'5BW'!AF44,'6BW'!AF44)</f>
        <v>0.97762556107461251</v>
      </c>
      <c r="AF13" s="100">
        <f ca="1">AVERAGE('2BW'!AG44,'3BW'!AG44,'5BW'!AG44,'6BW'!AG44)</f>
        <v>0.99360224445021139</v>
      </c>
      <c r="AG13" s="100">
        <f ca="1">AVERAGE('2BW'!AH44,'3BW'!AH44,'5BW'!AH44,'6BW'!AH44)</f>
        <v>0.97409761395638483</v>
      </c>
      <c r="AH13" s="100">
        <f ca="1">AVERAGE('2BW'!AI44,'3BW'!AI44,'5BW'!AI44,'6BW'!AI44)</f>
        <v>0.97620659180781744</v>
      </c>
      <c r="AI13" s="100">
        <f ca="1">AVERAGE('2BW'!AJ44,'3BW'!AJ44,'5BW'!AJ44,'6BW'!AJ44)</f>
        <v>0.99575371549893843</v>
      </c>
    </row>
    <row r="14" spans="1:35" s="38" customFormat="1" ht="18.75" customHeight="1">
      <c r="A14"/>
      <c r="B14" s="42" t="s">
        <v>23</v>
      </c>
      <c r="C14" s="53">
        <v>516</v>
      </c>
      <c r="D14" s="53">
        <v>1188</v>
      </c>
      <c r="E14" s="54">
        <f>D14/C14</f>
        <v>2.3023255813953489</v>
      </c>
      <c r="F14" s="100">
        <f ca="1">AVERAGE('2BW'!G45,'3BW'!G45,'5BW'!G45,'6BW'!G45)</f>
        <v>0.98683310533515733</v>
      </c>
      <c r="G14" s="100">
        <f ca="1">AVERAGE('2BW'!H45,'3BW'!H45,'5BW'!H45,'6BW'!H45)</f>
        <v>0.97840309485316324</v>
      </c>
      <c r="H14" s="100">
        <f ca="1">AVERAGE('2BW'!I45,'3BW'!I45,'5BW'!I45,'6BW'!I45)</f>
        <v>0.98103580755769548</v>
      </c>
      <c r="I14" s="100">
        <f ca="1">AVERAGE('2BW'!J45,'3BW'!J45,'5BW'!J45,'6BW'!J45)</f>
        <v>0.98683310533515733</v>
      </c>
      <c r="J14" s="100">
        <f ca="1">AVERAGE('2BW'!K45,'3BW'!K45,'5BW'!K45,'6BW'!K45)</f>
        <v>0.95689279940305938</v>
      </c>
      <c r="K14" s="100">
        <f ca="1">AVERAGE('2BW'!L45,'3BW'!L45,'5BW'!L45,'6BW'!L45)</f>
        <v>0.96058259456002282</v>
      </c>
      <c r="L14" s="100">
        <f ca="1">AVERAGE('2BW'!M45,'3BW'!M45,'5BW'!M45,'6BW'!M45)</f>
        <v>0.9926304031126193</v>
      </c>
      <c r="M14" s="100">
        <f ca="1">AVERAGE('2BW'!N45,'3BW'!N45,'5BW'!N45,'6BW'!N45)</f>
        <v>0.97897494092774529</v>
      </c>
      <c r="N14" s="100">
        <f ca="1">AVERAGE('2BW'!O45,'3BW'!O45,'5BW'!O45,'6BW'!O45)</f>
        <v>0.98107911240606183</v>
      </c>
      <c r="O14" s="100">
        <f ca="1">AVERAGE('2BW'!P45,'3BW'!P45,'5BW'!P45,'6BW'!P45)</f>
        <v>0.98999769040808716</v>
      </c>
      <c r="P14" s="100">
        <f ca="1">AVERAGE('2BW'!Q45,'3BW'!Q45,'5BW'!Q45,'6BW'!Q45)</f>
        <v>0.97423472560271462</v>
      </c>
      <c r="Q14" s="100">
        <f ca="1">AVERAGE('2BW'!R45,'3BW'!R45,'5BW'!R45,'6BW'!R45)</f>
        <v>0.98318994616874233</v>
      </c>
      <c r="R14" s="100">
        <f ca="1">AVERAGE('2BW'!S45,'3BW'!S45,'5BW'!S45,'6BW'!S45)</f>
        <v>0.9936841544228685</v>
      </c>
      <c r="S14" s="100">
        <f ca="1">AVERAGE('2BW'!T45,'3BW'!T45,'5BW'!T45,'6BW'!T45)</f>
        <v>0.99420603336472013</v>
      </c>
      <c r="T14" s="100">
        <f ca="1">AVERAGE('2BW'!U45,'3BW'!U45,'5BW'!U45,'6BW'!U45)</f>
        <v>0.99894957983193278</v>
      </c>
      <c r="U14" s="100">
        <f ca="1">AVERAGE('2BW'!V45,'3BW'!V45,'5BW'!V45,'6BW'!V45)</f>
        <v>0.99578832590118505</v>
      </c>
      <c r="V14" s="100">
        <f ca="1">AVERAGE('2BW'!W45,'3BW'!W45,'5BW'!W45,'6BW'!W45)</f>
        <v>0.99368082328068652</v>
      </c>
      <c r="W14" s="100">
        <f ca="1">AVERAGE('2BW'!X45,'3BW'!X45,'5BW'!X45,'6BW'!X45)</f>
        <v>0.98424036633680956</v>
      </c>
      <c r="X14" s="100">
        <f ca="1">AVERAGE('2BW'!Y45,'3BW'!Y45,'5BW'!Y45,'6BW'!Y45)</f>
        <v>0.99472458116438967</v>
      </c>
      <c r="Y14" s="100">
        <f ca="1">AVERAGE('2BW'!Z45,'3BW'!Z45,'5BW'!Z45,'6BW'!Z45)</f>
        <v>0.99736728729546786</v>
      </c>
      <c r="Z14" s="100">
        <f ca="1">AVERAGE('2BW'!AA45,'3BW'!AA45,'5BW'!AA45,'6BW'!AA45)</f>
        <v>0.98318328388437826</v>
      </c>
      <c r="AA14" s="100">
        <f ca="1">AVERAGE('2BW'!AB45,'3BW'!AB45,'5BW'!AB45,'6BW'!AB45)</f>
        <v>0.99473457459093573</v>
      </c>
      <c r="AB14" s="100">
        <f ca="1">AVERAGE('2BW'!AC45,'3BW'!AC45,'5BW'!AC45,'6BW'!AC45)</f>
        <v>0.99683541492707017</v>
      </c>
      <c r="AC14" s="100">
        <f ca="1">AVERAGE('2BW'!AD45,'3BW'!AD45,'5BW'!AD45,'6BW'!AD45)</f>
        <v>0.96847407038925504</v>
      </c>
      <c r="AD14" s="100">
        <f ca="1">AVERAGE('2BW'!AE45,'3BW'!AE45,'5BW'!AE45,'6BW'!AE45)</f>
        <v>0.99473124344875374</v>
      </c>
      <c r="AE14" s="100">
        <f ca="1">AVERAGE('2BW'!AF45,'3BW'!AF45,'5BW'!AF45,'6BW'!AF45)</f>
        <v>0.99578499475900295</v>
      </c>
      <c r="AF14" s="100">
        <f ca="1">AVERAGE('2BW'!AG45,'3BW'!AG45,'5BW'!AG45,'6BW'!AG45)</f>
        <v>0.98265474265816266</v>
      </c>
      <c r="AG14" s="100">
        <f ca="1">AVERAGE('2BW'!AH45,'3BW'!AH45,'5BW'!AH45,'6BW'!AH45)</f>
        <v>0.99736728729546786</v>
      </c>
      <c r="AH14" s="100">
        <f ca="1">AVERAGE('2BW'!AI45,'3BW'!AI45,'5BW'!AI45,'6BW'!AI45)</f>
        <v>0.99736728729546786</v>
      </c>
      <c r="AI14" s="100">
        <f ca="1">AVERAGE('2BW'!AJ45,'3BW'!AJ45,'5BW'!AJ45,'6BW'!AJ45)</f>
        <v>0.98055057117984612</v>
      </c>
    </row>
    <row r="15" spans="1:35" s="38" customFormat="1" ht="18.75" customHeight="1">
      <c r="A15"/>
      <c r="B15" s="42" t="s">
        <v>24</v>
      </c>
      <c r="C15" s="53">
        <v>889</v>
      </c>
      <c r="D15" s="53">
        <v>2914</v>
      </c>
      <c r="E15" s="54">
        <f t="shared" ref="E15:E23" si="1">D15/C15</f>
        <v>3.2778402699662541</v>
      </c>
      <c r="F15" s="100">
        <f ca="1">AVERAGE('2BW'!G46,'3BW'!G46,'5BW'!G46,'6BW'!G46)</f>
        <v>0.93821868861548396</v>
      </c>
      <c r="G15" s="100">
        <f ca="1">AVERAGE('2BW'!H46,'3BW'!H46,'5BW'!H46,'6BW'!H46)</f>
        <v>0.95440415864794281</v>
      </c>
      <c r="H15" s="100">
        <f ca="1">AVERAGE('2BW'!I46,'3BW'!I46,'5BW'!I46,'6BW'!I46)</f>
        <v>0.96369159256787595</v>
      </c>
      <c r="I15" s="100">
        <f ca="1">AVERAGE('2BW'!J46,'3BW'!J46,'5BW'!J46,'6BW'!J46)</f>
        <v>0.94885519730874346</v>
      </c>
      <c r="J15" s="100">
        <f ca="1">AVERAGE('2BW'!K46,'3BW'!K46,'5BW'!K46,'6BW'!K46)</f>
        <v>0.94270442684429012</v>
      </c>
      <c r="K15" s="100">
        <f ca="1">AVERAGE('2BW'!L46,'3BW'!L46,'5BW'!L46,'6BW'!L46)</f>
        <v>0.97761900194354145</v>
      </c>
      <c r="L15" s="100">
        <f ca="1">AVERAGE('2BW'!M46,'3BW'!M46,'5BW'!M46,'6BW'!M46)</f>
        <v>0.94159848699484183</v>
      </c>
      <c r="M15" s="100">
        <f ca="1">AVERAGE('2BW'!N46,'3BW'!N46,'5BW'!N46,'6BW'!N46)</f>
        <v>0.94595826740965561</v>
      </c>
      <c r="N15" s="100">
        <f ca="1">AVERAGE('2BW'!O46,'3BW'!O46,'5BW'!O46,'6BW'!O46)</f>
        <v>0.95889629662361631</v>
      </c>
      <c r="O15" s="100">
        <f ca="1">AVERAGE('2BW'!P46,'3BW'!P46,'5BW'!P46,'6BW'!P46)</f>
        <v>0.93608522522568893</v>
      </c>
      <c r="P15" s="100">
        <f ca="1">AVERAGE('2BW'!Q46,'3BW'!Q46,'5BW'!Q46,'6BW'!Q46)</f>
        <v>0.93854160039545775</v>
      </c>
      <c r="Q15" s="100">
        <f ca="1">AVERAGE('2BW'!R46,'3BW'!R46,'5BW'!R46,'6BW'!R46)</f>
        <v>0.94866424010152517</v>
      </c>
      <c r="R15" s="100">
        <f ca="1">AVERAGE('2BW'!S46,'3BW'!S46,'5BW'!S46,'6BW'!S46)</f>
        <v>0.92156608512451565</v>
      </c>
      <c r="S15" s="100">
        <f ca="1">AVERAGE('2BW'!T46,'3BW'!T46,'5BW'!T46,'6BW'!T46)</f>
        <v>0.92993615544497854</v>
      </c>
      <c r="T15" s="100">
        <f ca="1">AVERAGE('2BW'!U46,'3BW'!U46,'5BW'!U46,'6BW'!U46)</f>
        <v>0.96334469744998885</v>
      </c>
      <c r="U15" s="100">
        <f ca="1">AVERAGE('2BW'!V46,'3BW'!V46,'5BW'!V46,'6BW'!V46)</f>
        <v>0.92592994718031219</v>
      </c>
      <c r="V15" s="100">
        <f ca="1">AVERAGE('2BW'!W46,'3BW'!W46,'5BW'!W46,'6BW'!W46)</f>
        <v>0.9327899027655514</v>
      </c>
      <c r="W15" s="100">
        <f ca="1">AVERAGE('2BW'!X46,'3BW'!X46,'5BW'!X46,'6BW'!X46)</f>
        <v>0.95164230740370326</v>
      </c>
      <c r="X15" s="100">
        <f ca="1">AVERAGE('2BW'!Y46,'3BW'!Y46,'5BW'!Y46,'6BW'!Y46)</f>
        <v>0.93080835849679777</v>
      </c>
      <c r="Y15" s="100">
        <f ca="1">AVERAGE('2BW'!Z46,'3BW'!Z46,'5BW'!Z46,'6BW'!Z46)</f>
        <v>0.92477986719345862</v>
      </c>
      <c r="Z15" s="100">
        <f ca="1">AVERAGE('2BW'!AA46,'3BW'!AA46,'5BW'!AA46,'6BW'!AA46)</f>
        <v>0.94398652425525509</v>
      </c>
      <c r="AA15" s="100">
        <f ca="1">AVERAGE('2BW'!AB46,'3BW'!AB46,'5BW'!AB46,'6BW'!AB46)</f>
        <v>0.93481626744520707</v>
      </c>
      <c r="AB15" s="100">
        <f ca="1">AVERAGE('2BW'!AC46,'3BW'!AC46,'5BW'!AC46,'6BW'!AC46)</f>
        <v>0.92299465946854486</v>
      </c>
      <c r="AC15" s="100">
        <f ca="1">AVERAGE('2BW'!AD46,'3BW'!AD46,'5BW'!AD46,'6BW'!AD46)</f>
        <v>0.94172172371484575</v>
      </c>
      <c r="AD15" s="100">
        <f ca="1">AVERAGE('2BW'!AE46,'3BW'!AE46,'5BW'!AE46,'6BW'!AE46)</f>
        <v>0.91922586665438621</v>
      </c>
      <c r="AE15" s="100">
        <f ca="1">AVERAGE('2BW'!AF46,'3BW'!AF46,'5BW'!AF46,'6BW'!AF46)</f>
        <v>0.93624586219948203</v>
      </c>
      <c r="AF15" s="100">
        <f ca="1">AVERAGE('2BW'!AG46,'3BW'!AG46,'5BW'!AG46,'6BW'!AG46)</f>
        <v>0.93394808318301503</v>
      </c>
      <c r="AG15" s="100">
        <f ca="1">AVERAGE('2BW'!AH46,'3BW'!AH46,'5BW'!AH46,'6BW'!AH46)</f>
        <v>0.93668029446732681</v>
      </c>
      <c r="AH15" s="100">
        <f ca="1">AVERAGE('2BW'!AI46,'3BW'!AI46,'5BW'!AI46,'6BW'!AI46)</f>
        <v>0.93481762799220147</v>
      </c>
      <c r="AI15" s="100">
        <f ca="1">AVERAGE('2BW'!AJ46,'3BW'!AJ46,'5BW'!AJ46,'6BW'!AJ46)</f>
        <v>0.93478260869565211</v>
      </c>
    </row>
    <row r="16" spans="1:35" s="38" customFormat="1" ht="18.75" customHeight="1">
      <c r="A16"/>
      <c r="B16" s="42" t="s">
        <v>25</v>
      </c>
      <c r="C16" s="53">
        <v>1133</v>
      </c>
      <c r="D16" s="53">
        <v>5451</v>
      </c>
      <c r="E16" s="54">
        <f t="shared" si="1"/>
        <v>4.8111209179170347</v>
      </c>
      <c r="F16" s="100">
        <f ca="1">AVERAGE('2BW'!G47,'3BW'!G47,'5BW'!G47,'6BW'!G47)</f>
        <v>0.9661981578080181</v>
      </c>
      <c r="G16" s="100">
        <f ca="1">AVERAGE('2BW'!H47,'3BW'!H47,'5BW'!H47,'6BW'!H47)</f>
        <v>0.96646062505389096</v>
      </c>
      <c r="H16" s="100">
        <f ca="1">AVERAGE('2BW'!I47,'3BW'!I47,'5BW'!I47,'6BW'!I47)</f>
        <v>0.9653946590486906</v>
      </c>
      <c r="I16" s="100">
        <f ca="1">AVERAGE('2BW'!J47,'3BW'!J47,'5BW'!J47,'6BW'!J47)</f>
        <v>0.97879927369357933</v>
      </c>
      <c r="J16" s="100">
        <f ca="1">AVERAGE('2BW'!K47,'3BW'!K47,'5BW'!K47,'6BW'!K47)</f>
        <v>0.97893102425568168</v>
      </c>
      <c r="K16" s="100">
        <f ca="1">AVERAGE('2BW'!L47,'3BW'!L47,'5BW'!L47,'6BW'!L47)</f>
        <v>0.98081876248835553</v>
      </c>
      <c r="L16" s="100">
        <f ca="1">AVERAGE('2BW'!M47,'3BW'!M47,'5BW'!M47,'6BW'!M47)</f>
        <v>0.9855595456366647</v>
      </c>
      <c r="M16" s="100">
        <f ca="1">AVERAGE('2BW'!N47,'3BW'!N47,'5BW'!N47,'6BW'!N47)</f>
        <v>0.9837217235137774</v>
      </c>
      <c r="N16" s="100">
        <f ca="1">AVERAGE('2BW'!O47,'3BW'!O47,'5BW'!O47,'6BW'!O47)</f>
        <v>0.98836691864561455</v>
      </c>
      <c r="O16" s="100">
        <f ca="1">AVERAGE('2BW'!P47,'3BW'!P47,'5BW'!P47,'6BW'!P47)</f>
        <v>0.98674109625703654</v>
      </c>
      <c r="P16" s="100">
        <f ca="1">AVERAGE('2BW'!Q47,'3BW'!Q47,'5BW'!Q47,'6BW'!Q47)</f>
        <v>0.98772502103425475</v>
      </c>
      <c r="Q16" s="100">
        <f ca="1">AVERAGE('2BW'!R47,'3BW'!R47,'5BW'!R47,'6BW'!R47)</f>
        <v>0.99164806938252514</v>
      </c>
      <c r="R16" s="100">
        <f ca="1">AVERAGE('2BW'!S47,'3BW'!S47,'5BW'!S47,'6BW'!S47)</f>
        <v>0.98890684735551504</v>
      </c>
      <c r="S16" s="100">
        <f ca="1">AVERAGE('2BW'!T47,'3BW'!T47,'5BW'!T47,'6BW'!T47)</f>
        <v>0.99002328087227898</v>
      </c>
      <c r="T16" s="100">
        <f ca="1">AVERAGE('2BW'!U47,'3BW'!U47,'5BW'!U47,'6BW'!U47)</f>
        <v>0.99250127747597272</v>
      </c>
      <c r="U16" s="100">
        <f ca="1">AVERAGE('2BW'!V47,'3BW'!V47,'5BW'!V47,'6BW'!V47)</f>
        <v>0.99133596172775407</v>
      </c>
      <c r="V16" s="100">
        <f ca="1">AVERAGE('2BW'!W47,'3BW'!W47,'5BW'!W47,'6BW'!W47)</f>
        <v>0.99251647846979396</v>
      </c>
      <c r="W16" s="100">
        <f ca="1">AVERAGE('2BW'!X47,'3BW'!X47,'5BW'!X47,'6BW'!X47)</f>
        <v>0.99145154634292554</v>
      </c>
      <c r="X16" s="100">
        <f ca="1">AVERAGE('2BW'!Y47,'3BW'!Y47,'5BW'!Y47,'6BW'!Y47)</f>
        <v>0.99048068587764238</v>
      </c>
      <c r="Y16" s="100">
        <f ca="1">AVERAGE('2BW'!Z47,'3BW'!Z47,'5BW'!Z47,'6BW'!Z47)</f>
        <v>0.99133492784942212</v>
      </c>
      <c r="Z16" s="100">
        <f ca="1">AVERAGE('2BW'!AA47,'3BW'!AA47,'5BW'!AA47,'6BW'!AA47)</f>
        <v>0.99210740429410815</v>
      </c>
      <c r="AA16" s="100">
        <f ca="1">AVERAGE('2BW'!AB47,'3BW'!AB47,'5BW'!AB47,'6BW'!AB47)</f>
        <v>0.98837936263055037</v>
      </c>
      <c r="AB16" s="100">
        <f ca="1">AVERAGE('2BW'!AC47,'3BW'!AC47,'5BW'!AC47,'6BW'!AC47)</f>
        <v>0.99140066528002901</v>
      </c>
      <c r="AC16" s="100">
        <f ca="1">AVERAGE('2BW'!AD47,'3BW'!AD47,'5BW'!AD47,'6BW'!AD47)</f>
        <v>0.99479871021133159</v>
      </c>
      <c r="AD16" s="100">
        <f ca="1">AVERAGE('2BW'!AE47,'3BW'!AE47,'5BW'!AE47,'6BW'!AE47)</f>
        <v>0.99048096157853105</v>
      </c>
      <c r="AE16" s="100">
        <f ca="1">AVERAGE('2BW'!AF47,'3BW'!AF47,'5BW'!AF47,'6BW'!AF47)</f>
        <v>0.99218827379331409</v>
      </c>
      <c r="AF16" s="100">
        <f ca="1">AVERAGE('2BW'!AG47,'3BW'!AG47,'5BW'!AG47,'6BW'!AG47)</f>
        <v>0.99486424086627212</v>
      </c>
      <c r="AG16" s="100">
        <f ca="1">AVERAGE('2BW'!AH47,'3BW'!AH47,'5BW'!AH47,'6BW'!AH47)</f>
        <v>0.99100568929461041</v>
      </c>
      <c r="AH16" s="100">
        <f ca="1">AVERAGE('2BW'!AI47,'3BW'!AI47,'5BW'!AI47,'6BW'!AI47)</f>
        <v>0.9929099381003258</v>
      </c>
      <c r="AI16" s="100">
        <f ca="1">AVERAGE('2BW'!AJ47,'3BW'!AJ47,'5BW'!AJ47,'6BW'!AJ47)</f>
        <v>0.99453562263845952</v>
      </c>
    </row>
    <row r="17" spans="1:35" s="38" customFormat="1" ht="18.75" customHeight="1">
      <c r="A17"/>
      <c r="B17" s="42" t="s">
        <v>26</v>
      </c>
      <c r="C17" s="53">
        <v>1174</v>
      </c>
      <c r="D17" s="53">
        <v>1417</v>
      </c>
      <c r="E17" s="54">
        <f t="shared" si="1"/>
        <v>1.206984667802385</v>
      </c>
      <c r="F17" s="100">
        <f ca="1">AVERAGE('2BW'!G48,'3BW'!G48,'5BW'!G48,'6BW'!G48)</f>
        <v>0.95966398087170734</v>
      </c>
      <c r="G17" s="100">
        <f ca="1">AVERAGE('2BW'!H48,'3BW'!H48,'5BW'!H48,'6BW'!H48)</f>
        <v>0.95878716968176514</v>
      </c>
      <c r="H17" s="100">
        <f ca="1">AVERAGE('2BW'!I48,'3BW'!I48,'5BW'!I48,'6BW'!I48)</f>
        <v>0.98485144514245238</v>
      </c>
      <c r="I17" s="100">
        <f ca="1">AVERAGE('2BW'!J48,'3BW'!J48,'5BW'!J48,'6BW'!J48)</f>
        <v>0.96578808586776654</v>
      </c>
      <c r="J17" s="100">
        <f ca="1">AVERAGE('2BW'!K48,'3BW'!K48,'5BW'!K48,'6BW'!K48)</f>
        <v>0.95984877157875115</v>
      </c>
      <c r="K17" s="100">
        <f ca="1">AVERAGE('2BW'!L48,'3BW'!L48,'5BW'!L48,'6BW'!L48)</f>
        <v>0.96979522258267903</v>
      </c>
      <c r="L17" s="100">
        <f ca="1">AVERAGE('2BW'!M48,'3BW'!M48,'5BW'!M48,'6BW'!M48)</f>
        <v>0.96763514285331009</v>
      </c>
      <c r="M17" s="100">
        <f ca="1">AVERAGE('2BW'!N48,'3BW'!N48,'5BW'!N48,'6BW'!N48)</f>
        <v>0.97173155716533199</v>
      </c>
      <c r="N17" s="100">
        <f ca="1">AVERAGE('2BW'!O48,'3BW'!O48,'5BW'!O48,'6BW'!O48)</f>
        <v>0.96859915313608647</v>
      </c>
      <c r="O17" s="100">
        <f ca="1">AVERAGE('2BW'!P48,'3BW'!P48,'5BW'!P48,'6BW'!P48)</f>
        <v>0.96298741112082176</v>
      </c>
      <c r="P17" s="100">
        <f ca="1">AVERAGE('2BW'!Q48,'3BW'!Q48,'5BW'!Q48,'6BW'!Q48)</f>
        <v>0.96643699490244261</v>
      </c>
      <c r="Q17" s="100">
        <f ca="1">AVERAGE('2BW'!R48,'3BW'!R48,'5BW'!R48,'6BW'!R48)</f>
        <v>0.96233642358187055</v>
      </c>
      <c r="R17" s="100">
        <f ca="1">AVERAGE('2BW'!S48,'3BW'!S48,'5BW'!S48,'6BW'!S48)</f>
        <v>0.96275535195700568</v>
      </c>
      <c r="S17" s="100">
        <f ca="1">AVERAGE('2BW'!T48,'3BW'!T48,'5BW'!T48,'6BW'!T48)</f>
        <v>0.9739871500046352</v>
      </c>
      <c r="T17" s="100">
        <f ca="1">AVERAGE('2BW'!U48,'3BW'!U48,'5BW'!U48,'6BW'!U48)</f>
        <v>0.96546467060256602</v>
      </c>
      <c r="U17" s="100">
        <f ca="1">AVERAGE('2BW'!V48,'3BW'!V48,'5BW'!V48,'6BW'!V48)</f>
        <v>0.97150157650579083</v>
      </c>
      <c r="V17" s="100">
        <f ca="1">AVERAGE('2BW'!W48,'3BW'!W48,'5BW'!W48,'6BW'!W48)</f>
        <v>0.9802478010545761</v>
      </c>
      <c r="W17" s="100">
        <f ca="1">AVERAGE('2BW'!X48,'3BW'!X48,'5BW'!X48,'6BW'!X48)</f>
        <v>0.96546467060256602</v>
      </c>
      <c r="X17" s="100">
        <f ca="1">AVERAGE('2BW'!Y48,'3BW'!Y48,'5BW'!Y48,'6BW'!Y48)</f>
        <v>0.95561373270857253</v>
      </c>
      <c r="Y17" s="100">
        <f ca="1">AVERAGE('2BW'!Z48,'3BW'!Z48,'5BW'!Z48,'6BW'!Z48)</f>
        <v>0.96403862049643241</v>
      </c>
      <c r="Z17" s="100">
        <f ca="1">AVERAGE('2BW'!AA48,'3BW'!AA48,'5BW'!AA48,'6BW'!AA48)</f>
        <v>0.95800587160175754</v>
      </c>
      <c r="AA17" s="100">
        <f ca="1">AVERAGE('2BW'!AB48,'3BW'!AB48,'5BW'!AB48,'6BW'!AB48)</f>
        <v>0.95657982149562404</v>
      </c>
      <c r="AB17" s="100">
        <f ca="1">AVERAGE('2BW'!AC48,'3BW'!AC48,'5BW'!AC48,'6BW'!AC48)</f>
        <v>0.96813711331272923</v>
      </c>
      <c r="AC17" s="100">
        <f ca="1">AVERAGE('2BW'!AD48,'3BW'!AD48,'5BW'!AD48,'6BW'!AD48)</f>
        <v>0.95086425235332461</v>
      </c>
      <c r="AD17" s="100">
        <f ca="1">AVERAGE('2BW'!AE48,'3BW'!AE48,'5BW'!AE48,'6BW'!AE48)</f>
        <v>0.95971014702059443</v>
      </c>
      <c r="AE17" s="100">
        <f ca="1">AVERAGE('2BW'!AF48,'3BW'!AF48,'5BW'!AF48,'6BW'!AF48)</f>
        <v>0.96564946130960982</v>
      </c>
      <c r="AF17" s="100">
        <f ca="1">AVERAGE('2BW'!AG48,'3BW'!AG48,'5BW'!AG48,'6BW'!AG48)</f>
        <v>0.95680564514661492</v>
      </c>
      <c r="AG17" s="100">
        <f ca="1">AVERAGE('2BW'!AH48,'3BW'!AH48,'5BW'!AH48,'6BW'!AH48)</f>
        <v>0.96003148378151992</v>
      </c>
      <c r="AH17" s="100">
        <f ca="1">AVERAGE('2BW'!AI48,'3BW'!AI48,'5BW'!AI48,'6BW'!AI48)</f>
        <v>0.952247191011236</v>
      </c>
      <c r="AI17" s="100">
        <f ca="1">AVERAGE('2BW'!AJ48,'3BW'!AJ48,'5BW'!AJ48,'6BW'!AJ48)</f>
        <v>0.95809307069459182</v>
      </c>
    </row>
    <row r="18" spans="1:35" s="38" customFormat="1" ht="18.75" customHeight="1">
      <c r="A18"/>
      <c r="B18" s="42" t="s">
        <v>27</v>
      </c>
      <c r="C18" s="53">
        <v>1458</v>
      </c>
      <c r="D18" s="53">
        <v>1947</v>
      </c>
      <c r="E18" s="54">
        <f t="shared" si="1"/>
        <v>1.3353909465020577</v>
      </c>
      <c r="F18" s="100">
        <f ca="1">AVERAGE('2BW'!G49,'3BW'!G49,'5BW'!G49,'6BW'!G49)</f>
        <v>0.93931531378036237</v>
      </c>
      <c r="G18" s="100">
        <f ca="1">AVERAGE('2BW'!H49,'3BW'!H49,'5BW'!H49,'6BW'!H49)</f>
        <v>0.93256271491258336</v>
      </c>
      <c r="H18" s="100">
        <f ca="1">AVERAGE('2BW'!I49,'3BW'!I49,'5BW'!I49,'6BW'!I49)</f>
        <v>0.91866725486392298</v>
      </c>
      <c r="I18" s="100">
        <f ca="1">AVERAGE('2BW'!J49,'3BW'!J49,'5BW'!J49,'6BW'!J49)</f>
        <v>0.95303641939464567</v>
      </c>
      <c r="J18" s="100">
        <f ca="1">AVERAGE('2BW'!K49,'3BW'!K49,'5BW'!K49,'6BW'!K49)</f>
        <v>0.95566771716800636</v>
      </c>
      <c r="K18" s="100">
        <f ca="1">AVERAGE('2BW'!L49,'3BW'!L49,'5BW'!L49,'6BW'!L49)</f>
        <v>0.96035278702480165</v>
      </c>
      <c r="L18" s="100">
        <f ca="1">AVERAGE('2BW'!M49,'3BW'!M49,'5BW'!M49,'6BW'!M49)</f>
        <v>0.97050316870289643</v>
      </c>
      <c r="M18" s="100">
        <f ca="1">AVERAGE('2BW'!N49,'3BW'!N49,'5BW'!N49,'6BW'!N49)</f>
        <v>0.96975100591689212</v>
      </c>
      <c r="N18" s="100">
        <f ca="1">AVERAGE('2BW'!O49,'3BW'!O49,'5BW'!O49,'6BW'!O49)</f>
        <v>0.97257098037558098</v>
      </c>
      <c r="O18" s="100">
        <f ca="1">AVERAGE('2BW'!P49,'3BW'!P49,'5BW'!P49,'6BW'!P49)</f>
        <v>0.97670660372094997</v>
      </c>
      <c r="P18" s="100">
        <f ca="1">AVERAGE('2BW'!Q49,'3BW'!Q49,'5BW'!Q49,'6BW'!Q49)</f>
        <v>0.97689330177437184</v>
      </c>
      <c r="Q18" s="100">
        <f ca="1">AVERAGE('2BW'!R49,'3BW'!R49,'5BW'!R49,'6BW'!R49)</f>
        <v>0.9827073224644256</v>
      </c>
      <c r="R18" s="100">
        <f ca="1">AVERAGE('2BW'!S49,'3BW'!S49,'5BW'!S49,'6BW'!S49)</f>
        <v>0.99060206376961035</v>
      </c>
      <c r="S18" s="100">
        <f ca="1">AVERAGE('2BW'!T49,'3BW'!T49,'5BW'!T49,'6BW'!T49)</f>
        <v>0.99022527572235619</v>
      </c>
      <c r="T18" s="100">
        <f ca="1">AVERAGE('2BW'!U49,'3BW'!U49,'5BW'!U49,'6BW'!U49)</f>
        <v>0.9890983035210037</v>
      </c>
      <c r="U18" s="100">
        <f ca="1">AVERAGE('2BW'!V49,'3BW'!V49,'5BW'!V49,'6BW'!V49)</f>
        <v>0.9939849590055736</v>
      </c>
      <c r="V18" s="100">
        <f ca="1">AVERAGE('2BW'!W49,'3BW'!W49,'5BW'!W49,'6BW'!W49)</f>
        <v>0.99285713881911852</v>
      </c>
      <c r="W18" s="100">
        <f ca="1">AVERAGE('2BW'!X49,'3BW'!X49,'5BW'!X49,'6BW'!X49)</f>
        <v>0.99097828649346287</v>
      </c>
      <c r="X18" s="100">
        <f ca="1">AVERAGE('2BW'!Y49,'3BW'!Y49,'5BW'!Y49,'6BW'!Y49)</f>
        <v>0.9956773959395081</v>
      </c>
      <c r="Y18" s="100">
        <f ca="1">AVERAGE('2BW'!Z49,'3BW'!Z49,'5BW'!Z49,'6BW'!Z49)</f>
        <v>0.99567654795440563</v>
      </c>
      <c r="Z18" s="100">
        <f ca="1">AVERAGE('2BW'!AA49,'3BW'!AA49,'5BW'!AA49,'6BW'!AA49)</f>
        <v>0.99398552432897536</v>
      </c>
      <c r="AA18" s="100">
        <f ca="1">AVERAGE('2BW'!AB49,'3BW'!AB49,'5BW'!AB49,'6BW'!AB49)</f>
        <v>0.99624059937848342</v>
      </c>
      <c r="AB18" s="100">
        <f ca="1">AVERAGE('2BW'!AC49,'3BW'!AC49,'5BW'!AC49,'6BW'!AC49)</f>
        <v>0.99699219684108586</v>
      </c>
      <c r="AC18" s="100">
        <f ca="1">AVERAGE('2BW'!AD49,'3BW'!AD49,'5BW'!AD49,'6BW'!AD49)</f>
        <v>0.99530089055395476</v>
      </c>
      <c r="AD18" s="100">
        <f ca="1">AVERAGE('2BW'!AE49,'3BW'!AE49,'5BW'!AE49,'6BW'!AE49)</f>
        <v>0.99868463377502048</v>
      </c>
      <c r="AE18" s="100">
        <f ca="1">AVERAGE('2BW'!AF49,'3BW'!AF49,'5BW'!AF49,'6BW'!AF49)</f>
        <v>0.9977446422887909</v>
      </c>
      <c r="AF18" s="100">
        <f ca="1">AVERAGE('2BW'!AG49,'3BW'!AG49,'5BW'!AG49,'6BW'!AG49)</f>
        <v>0.99755624826516376</v>
      </c>
      <c r="AG18" s="100">
        <f ca="1">AVERAGE('2BW'!AH49,'3BW'!AH49,'5BW'!AH49,'6BW'!AH49)</f>
        <v>0.99943651389932375</v>
      </c>
      <c r="AH18" s="100">
        <f ca="1">AVERAGE('2BW'!AI49,'3BW'!AI49,'5BW'!AI49,'6BW'!AI49)</f>
        <v>0.99849652241309417</v>
      </c>
      <c r="AI18" s="100">
        <f ca="1">AVERAGE('2BW'!AJ49,'3BW'!AJ49,'5BW'!AJ49,'6BW'!AJ49)</f>
        <v>0.9998118886380738</v>
      </c>
    </row>
    <row r="19" spans="1:35" s="38" customFormat="1" ht="18.75" customHeight="1">
      <c r="A19"/>
      <c r="B19" s="42" t="s">
        <v>28</v>
      </c>
      <c r="C19" s="53">
        <v>1882</v>
      </c>
      <c r="D19" s="53">
        <v>1740</v>
      </c>
      <c r="E19" s="54">
        <f t="shared" si="1"/>
        <v>0.924548352816153</v>
      </c>
      <c r="F19" s="100">
        <f ca="1">AVERAGE('2BW'!G50,'3BW'!G50,'5BW'!G50,'6BW'!G50)</f>
        <v>0.9081686870810034</v>
      </c>
      <c r="G19" s="100">
        <f ca="1">AVERAGE('2BW'!H50,'3BW'!H50,'5BW'!H50,'6BW'!H50)</f>
        <v>0.90987807390740638</v>
      </c>
      <c r="H19" s="100">
        <f ca="1">AVERAGE('2BW'!I50,'3BW'!I50,'5BW'!I50,'6BW'!I50)</f>
        <v>0.92052719006330919</v>
      </c>
      <c r="I19" s="100">
        <f ca="1">AVERAGE('2BW'!J50,'3BW'!J50,'5BW'!J50,'6BW'!J50)</f>
        <v>0.93815403094514016</v>
      </c>
      <c r="J19" s="100">
        <f ca="1">AVERAGE('2BW'!K50,'3BW'!K50,'5BW'!K50,'6BW'!K50)</f>
        <v>0.94367798945235293</v>
      </c>
      <c r="K19" s="100">
        <f ca="1">AVERAGE('2BW'!L50,'3BW'!L50,'5BW'!L50,'6BW'!L50)</f>
        <v>0.95050312698839934</v>
      </c>
      <c r="L19" s="100">
        <f ca="1">AVERAGE('2BW'!M50,'3BW'!M50,'5BW'!M50,'6BW'!M50)</f>
        <v>0.95344104171428889</v>
      </c>
      <c r="M19" s="100">
        <f ca="1">AVERAGE('2BW'!N50,'3BW'!N50,'5BW'!N50,'6BW'!N50)</f>
        <v>0.95515042854069176</v>
      </c>
      <c r="N19" s="100">
        <f ca="1">AVERAGE('2BW'!O50,'3BW'!O50,'5BW'!O50,'6BW'!O50)</f>
        <v>0.96537832739046125</v>
      </c>
      <c r="O19" s="100">
        <f ca="1">AVERAGE('2BW'!P50,'3BW'!P50,'5BW'!P50,'6BW'!P50)</f>
        <v>0.96129552404089091</v>
      </c>
      <c r="P19" s="100">
        <f ca="1">AVERAGE('2BW'!Q50,'3BW'!Q50,'5BW'!Q50,'6BW'!Q50)</f>
        <v>0.97449506086595827</v>
      </c>
      <c r="Q19" s="100">
        <f ca="1">AVERAGE('2BW'!R50,'3BW'!R50,'5BW'!R50,'6BW'!R50)</f>
        <v>0.97088517472634739</v>
      </c>
      <c r="R19" s="100">
        <f ca="1">AVERAGE('2BW'!S50,'3BW'!S50,'5BW'!S50,'6BW'!S50)</f>
        <v>0.98491133511610651</v>
      </c>
      <c r="S19" s="100">
        <f ca="1">AVERAGE('2BW'!T50,'3BW'!T50,'5BW'!T50,'6BW'!T50)</f>
        <v>0.97342338691745411</v>
      </c>
      <c r="T19" s="100">
        <f ca="1">AVERAGE('2BW'!U50,'3BW'!U50,'5BW'!U50,'6BW'!U50)</f>
        <v>0.97959430014327398</v>
      </c>
      <c r="U19" s="100">
        <f ca="1">AVERAGE('2BW'!V50,'3BW'!V50,'5BW'!V50,'6BW'!V50)</f>
        <v>0.97895538778737745</v>
      </c>
      <c r="V19" s="100">
        <f ca="1">AVERAGE('2BW'!W50,'3BW'!W50,'5BW'!W50,'6BW'!W50)</f>
        <v>0.9802305477990827</v>
      </c>
      <c r="W19" s="100">
        <f ca="1">AVERAGE('2BW'!X50,'3BW'!X50,'5BW'!X50,'6BW'!X50)</f>
        <v>0.98256873965758273</v>
      </c>
      <c r="X19" s="100">
        <f ca="1">AVERAGE('2BW'!Y50,'3BW'!Y50,'5BW'!Y50,'6BW'!Y50)</f>
        <v>0.97894678187883721</v>
      </c>
      <c r="Y19" s="100">
        <f ca="1">AVERAGE('2BW'!Z50,'3BW'!Z50,'5BW'!Z50,'6BW'!Z50)</f>
        <v>0.9815036066565298</v>
      </c>
      <c r="Z19" s="100">
        <f ca="1">AVERAGE('2BW'!AA50,'3BW'!AA50,'5BW'!AA50,'6BW'!AA50)</f>
        <v>0.97510819168940333</v>
      </c>
      <c r="AA19" s="100">
        <f ca="1">AVERAGE('2BW'!AB50,'3BW'!AB50,'5BW'!AB50,'6BW'!AB50)</f>
        <v>0.97617946719041626</v>
      </c>
      <c r="AB19" s="100">
        <f ca="1">AVERAGE('2BW'!AC50,'3BW'!AC50,'5BW'!AC50,'6BW'!AC50)</f>
        <v>0.9814950369411588</v>
      </c>
      <c r="AC19" s="100">
        <f ca="1">AVERAGE('2BW'!AD50,'3BW'!AD50,'5BW'!AD50,'6BW'!AD50)</f>
        <v>0.97106211441975976</v>
      </c>
      <c r="AD19" s="100">
        <f ca="1">AVERAGE('2BW'!AE50,'3BW'!AE50,'5BW'!AE50,'6BW'!AE50)</f>
        <v>0.97596243633223678</v>
      </c>
      <c r="AE19" s="100">
        <f ca="1">AVERAGE('2BW'!AF50,'3BW'!AF50,'5BW'!AF50,'6BW'!AF50)</f>
        <v>0.98425814932106359</v>
      </c>
      <c r="AF19" s="100">
        <f ca="1">AVERAGE('2BW'!AG50,'3BW'!AG50,'5BW'!AG50,'6BW'!AG50)</f>
        <v>0.9746849738747656</v>
      </c>
      <c r="AG19" s="100">
        <f ca="1">AVERAGE('2BW'!AH50,'3BW'!AH50,'5BW'!AH50,'6BW'!AH50)</f>
        <v>0.97851275635564727</v>
      </c>
      <c r="AH19" s="100">
        <f ca="1">AVERAGE('2BW'!AI50,'3BW'!AI50,'5BW'!AI50,'6BW'!AI50)</f>
        <v>0.98722748485059553</v>
      </c>
      <c r="AI19" s="100">
        <f ca="1">AVERAGE('2BW'!AJ50,'3BW'!AJ50,'5BW'!AJ50,'6BW'!AJ50)</f>
        <v>0.97297058370933986</v>
      </c>
    </row>
    <row r="20" spans="1:35" s="38" customFormat="1" ht="18.75" customHeight="1">
      <c r="A20"/>
      <c r="B20" s="42" t="s">
        <v>29</v>
      </c>
      <c r="C20" s="53">
        <v>2426</v>
      </c>
      <c r="D20" s="53">
        <v>16630</v>
      </c>
      <c r="E20" s="54">
        <f t="shared" si="1"/>
        <v>6.8549051937345427</v>
      </c>
      <c r="F20" s="100">
        <f ca="1">AVERAGE('2BW'!G51,'3BW'!G51,'5BW'!G51,'6BW'!G51)</f>
        <v>0.9513649036756463</v>
      </c>
      <c r="G20" s="100">
        <f ca="1">AVERAGE('2BW'!H51,'3BW'!H51,'5BW'!H51,'6BW'!H51)</f>
        <v>0.9475696176851155</v>
      </c>
      <c r="H20" s="100">
        <f ca="1">AVERAGE('2BW'!I51,'3BW'!I51,'5BW'!I51,'6BW'!I51)</f>
        <v>0.96370968167531412</v>
      </c>
      <c r="I20" s="100">
        <f ca="1">AVERAGE('2BW'!J51,'3BW'!J51,'5BW'!J51,'6BW'!J51)</f>
        <v>0.95964183100126721</v>
      </c>
      <c r="J20" s="100">
        <f ca="1">AVERAGE('2BW'!K51,'3BW'!K51,'5BW'!K51,'6BW'!K51)</f>
        <v>0.95591199040418506</v>
      </c>
      <c r="K20" s="100">
        <f ca="1">AVERAGE('2BW'!L51,'3BW'!L51,'5BW'!L51,'6BW'!L51)</f>
        <v>0.97650363349656621</v>
      </c>
      <c r="L20" s="100">
        <f ca="1">AVERAGE('2BW'!M51,'3BW'!M51,'5BW'!M51,'6BW'!M51)</f>
        <v>0.96597062341877737</v>
      </c>
      <c r="M20" s="100">
        <f ca="1">AVERAGE('2BW'!N51,'3BW'!N51,'5BW'!N51,'6BW'!N51)</f>
        <v>0.95944769032178079</v>
      </c>
      <c r="N20" s="100">
        <f ca="1">AVERAGE('2BW'!O51,'3BW'!O51,'5BW'!O51,'6BW'!O51)</f>
        <v>0.97666960448407858</v>
      </c>
      <c r="O20" s="100">
        <f ca="1">AVERAGE('2BW'!P51,'3BW'!P51,'5BW'!P51,'6BW'!P51)</f>
        <v>0.96807830787675897</v>
      </c>
      <c r="P20" s="100">
        <f ca="1">AVERAGE('2BW'!Q51,'3BW'!Q51,'5BW'!Q51,'6BW'!Q51)</f>
        <v>0.96257823635461182</v>
      </c>
      <c r="Q20" s="100">
        <f ca="1">AVERAGE('2BW'!R51,'3BW'!R51,'5BW'!R51,'6BW'!R51)</f>
        <v>0.98586707214427372</v>
      </c>
      <c r="R20" s="101">
        <f ca="1">AVERAGE('2BW'!S51,'3BW'!S51,'5BW'!S51,'6BW'!S51)</f>
        <v>0.96958126147989354</v>
      </c>
      <c r="S20" s="100">
        <f ca="1">AVERAGE('2BW'!T51,'3BW'!T51,'5BW'!T51,'6BW'!T51)</f>
        <v>0.96968437062436352</v>
      </c>
      <c r="T20" s="100">
        <f ca="1">AVERAGE('2BW'!U51,'3BW'!U51,'5BW'!U51,'6BW'!U51)</f>
        <v>0.98338250419927409</v>
      </c>
      <c r="U20" s="101">
        <f ca="1">AVERAGE('2BW'!V51,'3BW'!V51,'5BW'!V51,'6BW'!V51)</f>
        <v>0.97159063731234951</v>
      </c>
      <c r="V20" s="100">
        <f ca="1">AVERAGE('2BW'!W51,'3BW'!W51,'5BW'!W51,'6BW'!W51)</f>
        <v>0.97146482148438862</v>
      </c>
      <c r="W20" s="100">
        <f ca="1">AVERAGE('2BW'!X51,'3BW'!X51,'5BW'!X51,'6BW'!X51)</f>
        <v>0.98306561489612387</v>
      </c>
      <c r="X20" s="101">
        <f ca="1">AVERAGE('2BW'!Y51,'3BW'!Y51,'5BW'!Y51,'6BW'!Y51)</f>
        <v>0.97010587199927623</v>
      </c>
      <c r="Y20" s="100">
        <f ca="1">AVERAGE('2BW'!Z51,'3BW'!Z51,'5BW'!Z51,'6BW'!Z51)</f>
        <v>0.96849461075403886</v>
      </c>
      <c r="Z20" s="100">
        <f ca="1">AVERAGE('2BW'!AA51,'3BW'!AA51,'5BW'!AA51,'6BW'!AA51)</f>
        <v>0.98121588367664803</v>
      </c>
      <c r="AA20" s="101">
        <f ca="1">AVERAGE('2BW'!AB51,'3BW'!AB51,'5BW'!AB51,'6BW'!AB51)</f>
        <v>0.97175770986897225</v>
      </c>
      <c r="AB20" s="100">
        <f ca="1">AVERAGE('2BW'!AC51,'3BW'!AC51,'5BW'!AC51,'6BW'!AC51)</f>
        <v>0.97281275615724905</v>
      </c>
      <c r="AC20" s="100">
        <f ca="1">AVERAGE('2BW'!AD51,'3BW'!AD51,'5BW'!AD51,'6BW'!AD51)</f>
        <v>0.9845538200438313</v>
      </c>
      <c r="AD20" s="101">
        <f ca="1">AVERAGE('2BW'!AE51,'3BW'!AE51,'5BW'!AE51,'6BW'!AE51)</f>
        <v>0.96667456921915318</v>
      </c>
      <c r="AE20" s="100">
        <f ca="1">AVERAGE('2BW'!AF51,'3BW'!AF51,'5BW'!AF51,'6BW'!AF51)</f>
        <v>0.96893709527434102</v>
      </c>
      <c r="AF20" s="100">
        <f ca="1">AVERAGE('2BW'!AG51,'3BW'!AG51,'5BW'!AG51,'6BW'!AG51)</f>
        <v>0.98115837407079387</v>
      </c>
      <c r="AG20" s="101">
        <f ca="1">AVERAGE('2BW'!AH51,'3BW'!AH51,'5BW'!AH51,'6BW'!AH51)</f>
        <v>0.96710535796703978</v>
      </c>
      <c r="AH20" s="100">
        <f ca="1">AVERAGE('2BW'!AI51,'3BW'!AI51,'5BW'!AI51,'6BW'!AI51)</f>
        <v>0.97175783676045813</v>
      </c>
      <c r="AI20" s="100">
        <f ca="1">AVERAGE('2BW'!AJ51,'3BW'!AJ51,'5BW'!AJ51,'6BW'!AJ51)</f>
        <v>0.98202309160046075</v>
      </c>
    </row>
    <row r="21" spans="1:35" s="38" customFormat="1" ht="18.75" customHeight="1">
      <c r="A21"/>
      <c r="B21" s="42" t="s">
        <v>30</v>
      </c>
      <c r="C21" s="53">
        <v>2939</v>
      </c>
      <c r="D21" s="53">
        <v>15677</v>
      </c>
      <c r="E21" s="54">
        <f t="shared" si="1"/>
        <v>5.3341272541680844</v>
      </c>
      <c r="F21" s="100">
        <f ca="1">AVERAGE('2BW'!G52,'3BW'!G52,'5BW'!G52,'6BW'!G52)</f>
        <v>0.94116934523250084</v>
      </c>
      <c r="G21" s="100">
        <f ca="1">AVERAGE('2BW'!H52,'3BW'!H52,'5BW'!H52,'6BW'!H52)</f>
        <v>0.93627812093431106</v>
      </c>
      <c r="H21" s="100">
        <f ca="1">AVERAGE('2BW'!I52,'3BW'!I52,'5BW'!I52,'6BW'!I52)</f>
        <v>0.97473850741942081</v>
      </c>
      <c r="I21" s="101">
        <f ca="1">AVERAGE('2BW'!J52,'3BW'!J52,'5BW'!J52,'6BW'!J52)</f>
        <v>0.95507878608354935</v>
      </c>
      <c r="J21" s="100">
        <f ca="1">AVERAGE('2BW'!K52,'3BW'!K52,'5BW'!K52,'6BW'!K52)</f>
        <v>0.95242136962427537</v>
      </c>
      <c r="K21" s="100">
        <f ca="1">AVERAGE('2BW'!L52,'3BW'!L52,'5BW'!L52,'6BW'!L52)</f>
        <v>0.99005658133047147</v>
      </c>
      <c r="L21" s="101">
        <f ca="1">AVERAGE('2BW'!M52,'3BW'!M52,'5BW'!M52,'6BW'!M52)</f>
        <v>0.96361100415466139</v>
      </c>
      <c r="M21" s="100">
        <f ca="1">AVERAGE('2BW'!N52,'3BW'!N52,'5BW'!N52,'6BW'!N52)</f>
        <v>0.96248356271576174</v>
      </c>
      <c r="N21" s="100">
        <f ca="1">AVERAGE('2BW'!O52,'3BW'!O52,'5BW'!O52,'6BW'!O52)</f>
        <v>0.99441538897000614</v>
      </c>
      <c r="O21" s="101">
        <f ca="1">AVERAGE('2BW'!P52,'3BW'!P52,'5BW'!P52,'6BW'!P52)</f>
        <v>0.96372319565063524</v>
      </c>
      <c r="P21" s="100">
        <f ca="1">AVERAGE('2BW'!Q52,'3BW'!Q52,'5BW'!Q52,'6BW'!Q52)</f>
        <v>0.96362875557031846</v>
      </c>
      <c r="Q21" s="100">
        <f ca="1">AVERAGE('2BW'!R52,'3BW'!R52,'5BW'!R52,'6BW'!R52)</f>
        <v>0.99677891851916245</v>
      </c>
      <c r="R21" s="101">
        <f ca="1">AVERAGE('2BW'!S52,'3BW'!S52,'5BW'!S52,'6BW'!S52)</f>
        <v>0.96308606473979319</v>
      </c>
      <c r="S21" s="100">
        <f ca="1">AVERAGE('2BW'!T52,'3BW'!T52,'5BW'!T52,'6BW'!T52)</f>
        <v>0.96743659913261082</v>
      </c>
      <c r="T21" s="100">
        <f ca="1">AVERAGE('2BW'!U52,'3BW'!U52,'5BW'!U52,'6BW'!U52)</f>
        <v>0.99622733378311434</v>
      </c>
      <c r="U21" s="101">
        <f ca="1">AVERAGE('2BW'!V52,'3BW'!V52,'5BW'!V52,'6BW'!V52)</f>
        <v>0.96689131700124276</v>
      </c>
      <c r="V21" s="100">
        <f ca="1">AVERAGE('2BW'!W52,'3BW'!W52,'5BW'!W52,'6BW'!W52)</f>
        <v>0.97031936930982254</v>
      </c>
      <c r="W21" s="100">
        <f ca="1">AVERAGE('2BW'!X52,'3BW'!X52,'5BW'!X52,'6BW'!X52)</f>
        <v>0.99778453340940576</v>
      </c>
      <c r="X21" s="101">
        <f ca="1">AVERAGE('2BW'!Y52,'3BW'!Y52,'5BW'!Y52,'6BW'!Y52)</f>
        <v>0.96870228194823682</v>
      </c>
      <c r="Y21" s="100">
        <f ca="1">AVERAGE('2BW'!Z52,'3BW'!Z52,'5BW'!Z52,'6BW'!Z52)</f>
        <v>0.97196001609855931</v>
      </c>
      <c r="Z21" s="100">
        <f ca="1">AVERAGE('2BW'!AA52,'3BW'!AA52,'5BW'!AA52,'6BW'!AA52)</f>
        <v>0.99668021899176051</v>
      </c>
      <c r="AA21" s="101">
        <f ca="1">AVERAGE('2BW'!AB52,'3BW'!AB52,'5BW'!AB52,'6BW'!AB52)</f>
        <v>0.97007822359310758</v>
      </c>
      <c r="AB21" s="100">
        <f ca="1">AVERAGE('2BW'!AC52,'3BW'!AC52,'5BW'!AC52,'6BW'!AC52)</f>
        <v>0.96738067400552619</v>
      </c>
      <c r="AC21" s="100">
        <f ca="1">AVERAGE('2BW'!AD52,'3BW'!AD52,'5BW'!AD52,'6BW'!AD52)</f>
        <v>0.99549255871426479</v>
      </c>
      <c r="AD21" s="101">
        <f ca="1">AVERAGE('2BW'!AE52,'3BW'!AE52,'5BW'!AE52,'6BW'!AE52)</f>
        <v>0.96943965958901579</v>
      </c>
      <c r="AE21" s="100">
        <f ca="1">AVERAGE('2BW'!AF52,'3BW'!AF52,'5BW'!AF52,'6BW'!AF52)</f>
        <v>0.96706535995305787</v>
      </c>
      <c r="AF21" s="100">
        <f ca="1">AVERAGE('2BW'!AG52,'3BW'!AG52,'5BW'!AG52,'6BW'!AG52)</f>
        <v>0.99330531692145851</v>
      </c>
      <c r="AG21" s="101">
        <f ca="1">AVERAGE('2BW'!AH52,'3BW'!AH52,'5BW'!AH52,'6BW'!AH52)</f>
        <v>0.96990865138055549</v>
      </c>
      <c r="AH21" s="100">
        <f ca="1">AVERAGE('2BW'!AI52,'3BW'!AI52,'5BW'!AI52,'6BW'!AI52)</f>
        <v>0.97160133767890433</v>
      </c>
      <c r="AI21" s="100">
        <f ca="1">AVERAGE('2BW'!AJ52,'3BW'!AJ52,'5BW'!AJ52,'6BW'!AJ52)</f>
        <v>0.98670489006005002</v>
      </c>
    </row>
    <row r="22" spans="1:35" s="38" customFormat="1" ht="18.75" customHeight="1">
      <c r="A22"/>
      <c r="B22" s="42" t="s">
        <v>31</v>
      </c>
      <c r="C22" s="53">
        <v>4158</v>
      </c>
      <c r="D22" s="53">
        <v>13422</v>
      </c>
      <c r="E22" s="54">
        <f t="shared" si="1"/>
        <v>3.2279942279942282</v>
      </c>
      <c r="F22" s="100">
        <f ca="1">AVERAGE('2BW'!G53,'3BW'!G53,'5BW'!G53,'6BW'!G53)</f>
        <v>0.96818167722565507</v>
      </c>
      <c r="G22" s="100">
        <f ca="1">AVERAGE('2BW'!H53,'3BW'!H53,'5BW'!H53,'6BW'!H53)</f>
        <v>0.96569554787125877</v>
      </c>
      <c r="H22" s="100">
        <f ca="1">AVERAGE('2BW'!I53,'3BW'!I53,'5BW'!I53,'6BW'!I53)</f>
        <v>0.97738822975624784</v>
      </c>
      <c r="I22" s="100">
        <f ca="1">AVERAGE('2BW'!J53,'3BW'!J53,'5BW'!J53,'6BW'!J53)</f>
        <v>0.98765686480208115</v>
      </c>
      <c r="J22" s="100">
        <f ca="1">AVERAGE('2BW'!K53,'3BW'!K53,'5BW'!K53,'6BW'!K53)</f>
        <v>0.98728668977874579</v>
      </c>
      <c r="K22" s="100">
        <f ca="1">AVERAGE('2BW'!L53,'3BW'!L53,'5BW'!L53,'6BW'!L53)</f>
        <v>0.99575677209626712</v>
      </c>
      <c r="L22" s="100">
        <f ca="1">AVERAGE('2BW'!M53,'3BW'!M53,'5BW'!M53,'6BW'!M53)</f>
        <v>0.99267843405889888</v>
      </c>
      <c r="M22" s="100">
        <f ca="1">AVERAGE('2BW'!N53,'3BW'!N53,'5BW'!N53,'6BW'!N53)</f>
        <v>0.98904529154719723</v>
      </c>
      <c r="N22" s="100">
        <f ca="1">AVERAGE('2BW'!O53,'3BW'!O53,'5BW'!O53,'6BW'!O53)</f>
        <v>0.99411267991999575</v>
      </c>
      <c r="O22" s="100">
        <f ca="1">AVERAGE('2BW'!P53,'3BW'!P53,'5BW'!P53,'6BW'!P53)</f>
        <v>0.99474873648681539</v>
      </c>
      <c r="P22" s="100">
        <f ca="1">AVERAGE('2BW'!Q53,'3BW'!Q53,'5BW'!Q53,'6BW'!Q53)</f>
        <v>0.99020057511068871</v>
      </c>
      <c r="Q22" s="100">
        <f ca="1">AVERAGE('2BW'!R53,'3BW'!R53,'5BW'!R53,'6BW'!R53)</f>
        <v>0.99397569609677261</v>
      </c>
      <c r="R22" s="100">
        <f ca="1">AVERAGE('2BW'!S53,'3BW'!S53,'5BW'!S53,'6BW'!S53)</f>
        <v>0.9880819462888627</v>
      </c>
      <c r="S22" s="100">
        <f ca="1">AVERAGE('2BW'!T53,'3BW'!T53,'5BW'!T53,'6BW'!T53)</f>
        <v>0.98427174979972842</v>
      </c>
      <c r="T22" s="100">
        <f ca="1">AVERAGE('2BW'!U53,'3BW'!U53,'5BW'!U53,'6BW'!U53)</f>
        <v>0.99291899663424588</v>
      </c>
      <c r="U22" s="100">
        <f ca="1">AVERAGE('2BW'!V53,'3BW'!V53,'5BW'!V53,'6BW'!V53)</f>
        <v>0.98812804619073646</v>
      </c>
      <c r="V22" s="100">
        <f ca="1">AVERAGE('2BW'!W53,'3BW'!W53,'5BW'!W53,'6BW'!W53)</f>
        <v>0.98358275507769422</v>
      </c>
      <c r="W22" s="100">
        <f ca="1">AVERAGE('2BW'!X53,'3BW'!X53,'5BW'!X53,'6BW'!X53)</f>
        <v>0.99019778142557502</v>
      </c>
      <c r="X22" s="100">
        <f ca="1">AVERAGE('2BW'!Y53,'3BW'!Y53,'5BW'!Y53,'6BW'!Y53)</f>
        <v>0.98730220382062406</v>
      </c>
      <c r="Y22" s="100">
        <f ca="1">AVERAGE('2BW'!Z53,'3BW'!Z53,'5BW'!Z53,'6BW'!Z53)</f>
        <v>0.97940220488329266</v>
      </c>
      <c r="Z22" s="100">
        <f ca="1">AVERAGE('2BW'!AA53,'3BW'!AA53,'5BW'!AA53,'6BW'!AA53)</f>
        <v>0.98169065237287023</v>
      </c>
      <c r="AA22" s="100">
        <f ca="1">AVERAGE('2BW'!AB53,'3BW'!AB53,'5BW'!AB53,'6BW'!AB53)</f>
        <v>0.9877109032722674</v>
      </c>
      <c r="AB22" s="100">
        <f ca="1">AVERAGE('2BW'!AC53,'3BW'!AC53,'5BW'!AC53,'6BW'!AC53)</f>
        <v>0.97851934020685305</v>
      </c>
      <c r="AC22" s="100">
        <f ca="1">AVERAGE('2BW'!AD53,'3BW'!AD53,'5BW'!AD53,'6BW'!AD53)</f>
        <v>0.98274380080617818</v>
      </c>
      <c r="AD22" s="100">
        <f ca="1">AVERAGE('2BW'!AE53,'3BW'!AE53,'5BW'!AE53,'6BW'!AE53)</f>
        <v>0.98606149607605909</v>
      </c>
      <c r="AE22" s="100">
        <f ca="1">AVERAGE('2BW'!AF53,'3BW'!AF53,'5BW'!AF53,'6BW'!AF53)</f>
        <v>0.97902674587771155</v>
      </c>
      <c r="AF22" s="100">
        <f ca="1">AVERAGE('2BW'!AG53,'3BW'!AG53,'5BW'!AG53,'6BW'!AG53)</f>
        <v>0.98610030118066871</v>
      </c>
      <c r="AG22" s="100">
        <f ca="1">AVERAGE('2BW'!AH53,'3BW'!AH53,'5BW'!AH53,'6BW'!AH53)</f>
        <v>0.99139057973726841</v>
      </c>
      <c r="AH22" s="100">
        <f ca="1">AVERAGE('2BW'!AI53,'3BW'!AI53,'5BW'!AI53,'6BW'!AI53)</f>
        <v>0.98284167321290872</v>
      </c>
      <c r="AI22" s="100">
        <f ca="1">AVERAGE('2BW'!AJ53,'3BW'!AJ53,'5BW'!AJ53,'6BW'!AJ53)</f>
        <v>0.98587117704128135</v>
      </c>
    </row>
    <row r="23" spans="1:35" s="38" customFormat="1" ht="18.75" customHeight="1">
      <c r="A23"/>
      <c r="B23" s="42" t="s">
        <v>32</v>
      </c>
      <c r="C23" s="53">
        <v>4941</v>
      </c>
      <c r="D23" s="53">
        <v>6594</v>
      </c>
      <c r="E23" s="54">
        <f t="shared" si="1"/>
        <v>1.3345476624165149</v>
      </c>
      <c r="F23" s="100">
        <f ca="1">AVERAGE('2BW'!G54,'3BW'!G54,'5BW'!G54,'6BW'!G54)</f>
        <v>0.92246352293440281</v>
      </c>
      <c r="G23" s="100">
        <f ca="1">AVERAGE('2BW'!H54,'3BW'!H54,'5BW'!H54,'6BW'!H54)</f>
        <v>0.92154303594160436</v>
      </c>
      <c r="H23" s="100">
        <f ca="1">AVERAGE('2BW'!I54,'3BW'!I54,'5BW'!I54,'6BW'!I54)</f>
        <v>0.92508751138548517</v>
      </c>
      <c r="I23" s="100">
        <f ca="1">AVERAGE('2BW'!J54,'3BW'!J54,'5BW'!J54,'6BW'!J54)</f>
        <v>0.95097714036682524</v>
      </c>
      <c r="J23" s="100">
        <f ca="1">AVERAGE('2BW'!K54,'3BW'!K54,'5BW'!K54,'6BW'!K54)</f>
        <v>0.95063514508104219</v>
      </c>
      <c r="K23" s="100">
        <f ca="1">AVERAGE('2BW'!L54,'3BW'!L54,'5BW'!L54,'6BW'!L54)</f>
        <v>0.95214345455535576</v>
      </c>
      <c r="L23" s="100">
        <f ca="1">AVERAGE('2BW'!M54,'3BW'!M54,'5BW'!M54,'6BW'!M54)</f>
        <v>0.96473007035876779</v>
      </c>
      <c r="M23" s="100">
        <f ca="1">AVERAGE('2BW'!N54,'3BW'!N54,'5BW'!N54,'6BW'!N54)</f>
        <v>0.96384802231510702</v>
      </c>
      <c r="N23" s="100">
        <f ca="1">AVERAGE('2BW'!O54,'3BW'!O54,'5BW'!O54,'6BW'!O54)</f>
        <v>0.96994536023959732</v>
      </c>
      <c r="O23" s="100">
        <f ca="1">AVERAGE('2BW'!P54,'3BW'!P54,'5BW'!P54,'6BW'!P54)</f>
        <v>0.97690837757896953</v>
      </c>
      <c r="P23" s="100">
        <f ca="1">AVERAGE('2BW'!Q54,'3BW'!Q54,'5BW'!Q54,'6BW'!Q54)</f>
        <v>0.97404891922350967</v>
      </c>
      <c r="Q23" s="100">
        <f ca="1">AVERAGE('2BW'!R54,'3BW'!R54,'5BW'!R54,'6BW'!R54)</f>
        <v>0.98179120541588061</v>
      </c>
      <c r="R23" s="100">
        <f ca="1">AVERAGE('2BW'!S54,'3BW'!S54,'5BW'!S54,'6BW'!S54)</f>
        <v>0.97961259662481459</v>
      </c>
      <c r="S23" s="100">
        <f ca="1">AVERAGE('2BW'!T54,'3BW'!T54,'5BW'!T54,'6BW'!T54)</f>
        <v>0.98321018157015061</v>
      </c>
      <c r="T23" s="100">
        <f ca="1">AVERAGE('2BW'!U54,'3BW'!U54,'5BW'!U54,'6BW'!U54)</f>
        <v>0.98694016994190126</v>
      </c>
      <c r="U23" s="100">
        <f ca="1">AVERAGE('2BW'!V54,'3BW'!V54,'5BW'!V54,'6BW'!V54)</f>
        <v>0.9847017294996856</v>
      </c>
      <c r="V23" s="100">
        <f ca="1">AVERAGE('2BW'!W54,'3BW'!W54,'5BW'!W54,'6BW'!W54)</f>
        <v>0.98523530032215745</v>
      </c>
      <c r="W23" s="100">
        <f ca="1">AVERAGE('2BW'!X54,'3BW'!X54,'5BW'!X54,'6BW'!X54)</f>
        <v>0.99287094348569316</v>
      </c>
      <c r="X23" s="100">
        <f ca="1">AVERAGE('2BW'!Y54,'3BW'!Y54,'5BW'!Y54,'6BW'!Y54)</f>
        <v>0.98551125528325756</v>
      </c>
      <c r="Y23" s="100">
        <f ca="1">AVERAGE('2BW'!Z54,'3BW'!Z54,'5BW'!Z54,'6BW'!Z54)</f>
        <v>0.98838449893541658</v>
      </c>
      <c r="Z23" s="100">
        <f ca="1">AVERAGE('2BW'!AA54,'3BW'!AA54,'5BW'!AA54,'6BW'!AA54)</f>
        <v>0.99681495011085541</v>
      </c>
      <c r="AA23" s="100">
        <f ca="1">AVERAGE('2BW'!AB54,'3BW'!AB54,'5BW'!AB54,'6BW'!AB54)</f>
        <v>0.98802845460214006</v>
      </c>
      <c r="AB23" s="100">
        <f ca="1">AVERAGE('2BW'!AC54,'3BW'!AC54,'5BW'!AC54,'6BW'!AC54)</f>
        <v>0.98768075216574291</v>
      </c>
      <c r="AC23" s="100">
        <f ca="1">AVERAGE('2BW'!AD54,'3BW'!AD54,'5BW'!AD54,'6BW'!AD54)</f>
        <v>0.9966896855757692</v>
      </c>
      <c r="AD23" s="100">
        <f ca="1">AVERAGE('2BW'!AE54,'3BW'!AE54,'5BW'!AE54,'6BW'!AE54)</f>
        <v>0.98983024790139251</v>
      </c>
      <c r="AE23" s="100">
        <f ca="1">AVERAGE('2BW'!AF54,'3BW'!AF54,'5BW'!AF54,'6BW'!AF54)</f>
        <v>0.98861629114773331</v>
      </c>
      <c r="AF23" s="100">
        <f ca="1">AVERAGE('2BW'!AG54,'3BW'!AG54,'5BW'!AG54,'6BW'!AG54)</f>
        <v>0.99464281148694267</v>
      </c>
      <c r="AG23" s="100">
        <f ca="1">AVERAGE('2BW'!AH54,'3BW'!AH54,'5BW'!AH54,'6BW'!AH54)</f>
        <v>0.98580642254232342</v>
      </c>
      <c r="AH23" s="100">
        <f ca="1">AVERAGE('2BW'!AI54,'3BW'!AI54,'5BW'!AI54,'6BW'!AI54)</f>
        <v>0.98790783069671551</v>
      </c>
      <c r="AI23" s="100">
        <f ca="1">AVERAGE('2BW'!AJ54,'3BW'!AJ54,'5BW'!AJ54,'6BW'!AJ54)</f>
        <v>0.99591367082437265</v>
      </c>
    </row>
    <row r="24" spans="1:35" ht="0.75" customHeight="1">
      <c r="B24" s="42"/>
      <c r="C24" s="42"/>
      <c r="D24" s="42"/>
      <c r="E24" s="42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</row>
    <row r="25" spans="1:35" s="38" customFormat="1" ht="18.75" customHeight="1">
      <c r="A25"/>
      <c r="B25" s="178" t="s">
        <v>68</v>
      </c>
      <c r="C25" s="179"/>
      <c r="D25" s="179"/>
      <c r="E25" s="180"/>
      <c r="F25" s="184">
        <f ca="1">AVERAGE(F4:H23)</f>
        <v>0.95888458728382586</v>
      </c>
      <c r="G25" s="184"/>
      <c r="H25" s="185"/>
      <c r="I25" s="184">
        <f t="shared" ref="I25" ca="1" si="2">AVERAGE(I4:K23)</f>
        <v>0.96655277444370014</v>
      </c>
      <c r="J25" s="184"/>
      <c r="K25" s="185"/>
      <c r="L25" s="184">
        <f t="shared" ref="L25" ca="1" si="3">AVERAGE(L4:N23)</f>
        <v>0.97107596111083838</v>
      </c>
      <c r="M25" s="184"/>
      <c r="N25" s="185"/>
      <c r="O25" s="184">
        <f t="shared" ref="O25" ca="1" si="4">AVERAGE(O4:Q23)</f>
        <v>0.97157397307001536</v>
      </c>
      <c r="P25" s="184"/>
      <c r="Q25" s="185"/>
      <c r="R25" s="184">
        <f t="shared" ref="R25" ca="1" si="5">AVERAGE(R4:T23)</f>
        <v>0.97516099932386058</v>
      </c>
      <c r="S25" s="184"/>
      <c r="T25" s="185"/>
      <c r="U25" s="184">
        <f t="shared" ref="U25" ca="1" si="6">AVERAGE(U4:W23)</f>
        <v>0.97589297582932122</v>
      </c>
      <c r="V25" s="184"/>
      <c r="W25" s="185"/>
      <c r="X25" s="184">
        <f t="shared" ref="X25" ca="1" si="7">AVERAGE(X4:Z23)</f>
        <v>0.97197541570771218</v>
      </c>
      <c r="Y25" s="184"/>
      <c r="Z25" s="185"/>
      <c r="AA25" s="184">
        <f t="shared" ref="AA25" ca="1" si="8">AVERAGE(AA4:AC23)</f>
        <v>0.97073315676384542</v>
      </c>
      <c r="AB25" s="184"/>
      <c r="AC25" s="185"/>
      <c r="AD25" s="184">
        <f t="shared" ref="AD25" ca="1" si="9">AVERAGE(AD4:AF23)</f>
        <v>0.97050932542278312</v>
      </c>
      <c r="AE25" s="184"/>
      <c r="AF25" s="185"/>
      <c r="AG25" s="184">
        <f t="shared" ref="AG25" ca="1" si="10">AVERAGE(AG4:AI23)</f>
        <v>0.97139434720608164</v>
      </c>
      <c r="AH25" s="184"/>
      <c r="AI25" s="185"/>
    </row>
    <row r="26" spans="1:35" ht="18.75" customHeight="1">
      <c r="B26" s="178" t="s">
        <v>69</v>
      </c>
      <c r="C26" s="179"/>
      <c r="D26" s="179"/>
      <c r="E26" s="180"/>
      <c r="F26" s="184">
        <f ca="1">SUMIF(F4:H23,"&lt;1")/COUNTIF(F4:H23,"&lt;1")</f>
        <v>0.95162892621626627</v>
      </c>
      <c r="G26" s="184"/>
      <c r="H26" s="185"/>
      <c r="I26" s="184">
        <f t="shared" ref="I26" ca="1" si="11">SUMIF(I4:K23,"&lt;1")/COUNTIF(I4:K23,"&lt;1")</f>
        <v>0.96351211757494559</v>
      </c>
      <c r="J26" s="184"/>
      <c r="K26" s="185"/>
      <c r="L26" s="184">
        <f t="shared" ref="L26" ca="1" si="12">SUMIF(L4:N23,"&lt;1")/COUNTIF(L4:N23,"&lt;1")</f>
        <v>0.96955364327456672</v>
      </c>
      <c r="M26" s="184"/>
      <c r="N26" s="185"/>
      <c r="O26" s="184">
        <f t="shared" ref="O26" ca="1" si="13">SUMIF(O4:Q23,"&lt;1")/COUNTIF(O4:Q23,"&lt;1")</f>
        <v>0.96954354257501651</v>
      </c>
      <c r="P26" s="184"/>
      <c r="Q26" s="185"/>
      <c r="R26" s="184">
        <f t="shared" ref="R26" ca="1" si="14">SUMIF(R4:T23,"&lt;1")/COUNTIF(R4:T23,"&lt;1")</f>
        <v>0.97133961460445462</v>
      </c>
      <c r="S26" s="184"/>
      <c r="T26" s="185"/>
      <c r="U26" s="184">
        <f t="shared" ref="U26" ca="1" si="15">SUMIF(U4:W23,"&lt;1")/COUNTIF(U4:W23,"&lt;1")</f>
        <v>0.97270902924074099</v>
      </c>
      <c r="V26" s="184"/>
      <c r="W26" s="185"/>
      <c r="X26" s="184">
        <f t="shared" ref="X26" ca="1" si="16">SUMIF(X4:Z23,"&lt;1")/COUNTIF(X4:Z23,"&lt;1")</f>
        <v>0.9682740555181647</v>
      </c>
      <c r="Y26" s="184"/>
      <c r="Z26" s="185"/>
      <c r="AA26" s="184">
        <f t="shared" ref="AA26" ca="1" si="17">SUMIF(AA4:AC23,"&lt;1")/COUNTIF(AA4:AC23,"&lt;1")</f>
        <v>0.96686772463831527</v>
      </c>
      <c r="AB26" s="184"/>
      <c r="AC26" s="185"/>
      <c r="AD26" s="184">
        <f t="shared" ref="AD26" ca="1" si="18">SUMIF(AD4:AF23,"&lt;1")/COUNTIF(AD4:AF23,"&lt;1")</f>
        <v>0.96661433066730129</v>
      </c>
      <c r="AE26" s="184"/>
      <c r="AF26" s="185"/>
      <c r="AG26" s="184">
        <f t="shared" ref="AG26" ca="1" si="19">SUMIF(AG4:AI23,"&lt;1")/COUNTIF(AG4:AI23,"&lt;1")</f>
        <v>0.96761624212009245</v>
      </c>
      <c r="AH26" s="184"/>
      <c r="AI26" s="185"/>
    </row>
    <row r="28" spans="1:35">
      <c r="B28" s="93"/>
      <c r="C28" s="92" t="s">
        <v>74</v>
      </c>
      <c r="D28" s="92" t="s">
        <v>75</v>
      </c>
      <c r="E28" s="92" t="s">
        <v>76</v>
      </c>
      <c r="F28" s="189">
        <v>3</v>
      </c>
      <c r="G28" s="189"/>
      <c r="H28" s="190"/>
      <c r="I28" s="189">
        <v>4</v>
      </c>
      <c r="J28" s="189"/>
      <c r="K28" s="190"/>
      <c r="L28" s="189">
        <v>5</v>
      </c>
      <c r="M28" s="189"/>
      <c r="N28" s="190"/>
      <c r="O28" s="189">
        <v>6</v>
      </c>
      <c r="P28" s="189"/>
      <c r="Q28" s="190"/>
      <c r="R28" s="189">
        <v>7</v>
      </c>
      <c r="S28" s="189"/>
      <c r="T28" s="190"/>
      <c r="U28" s="189">
        <v>8</v>
      </c>
      <c r="V28" s="189"/>
      <c r="W28" s="190"/>
      <c r="X28" s="189">
        <v>9</v>
      </c>
      <c r="Y28" s="189"/>
      <c r="Z28" s="190"/>
      <c r="AA28" s="189">
        <v>10</v>
      </c>
      <c r="AB28" s="189"/>
      <c r="AC28" s="190"/>
      <c r="AD28" s="189">
        <v>11</v>
      </c>
      <c r="AE28" s="189"/>
      <c r="AF28" s="190"/>
      <c r="AG28" s="189">
        <v>12</v>
      </c>
      <c r="AH28" s="189"/>
      <c r="AI28" s="190"/>
    </row>
    <row r="29" spans="1:35" s="38" customFormat="1" ht="18.75" customHeight="1">
      <c r="A29"/>
      <c r="B29" s="42" t="s">
        <v>13</v>
      </c>
      <c r="C29" s="53">
        <v>27</v>
      </c>
      <c r="D29" s="53">
        <v>111</v>
      </c>
      <c r="E29" s="54">
        <f>D29/C29</f>
        <v>4.1111111111111107</v>
      </c>
      <c r="F29" s="186">
        <f ca="1">AVERAGE('4BW'!G35:I35,'4bBW'!G35:I35)</f>
        <v>1</v>
      </c>
      <c r="G29" s="187"/>
      <c r="H29" s="188"/>
      <c r="I29" s="186">
        <f ca="1">AVERAGE('4BW'!J35:L35,'4bBW'!J35:L35)</f>
        <v>0.94117647058823528</v>
      </c>
      <c r="J29" s="187"/>
      <c r="K29" s="188"/>
      <c r="L29" s="186">
        <f ca="1">AVERAGE('4BW'!M35:O35,'4bBW'!M35:O35)</f>
        <v>0.97058823529411764</v>
      </c>
      <c r="M29" s="187"/>
      <c r="N29" s="188"/>
      <c r="O29" s="186">
        <f ca="1">AVERAGE('4BW'!P35:R35,'4bBW'!P35:R35)</f>
        <v>1</v>
      </c>
      <c r="P29" s="187"/>
      <c r="Q29" s="188"/>
      <c r="R29" s="186">
        <f ca="1">AVERAGE('4BW'!S35:U35,'4bBW'!S35:U35)</f>
        <v>1</v>
      </c>
      <c r="S29" s="187"/>
      <c r="T29" s="188"/>
      <c r="U29" s="186">
        <f ca="1">AVERAGE('4BW'!V35:X35,'4bBW'!V35:X35)</f>
        <v>1</v>
      </c>
      <c r="V29" s="187"/>
      <c r="W29" s="188"/>
      <c r="X29" s="186">
        <f ca="1">AVERAGE('4BW'!Y35:AA35,'4bBW'!Y35:AA35)</f>
        <v>1</v>
      </c>
      <c r="Y29" s="187"/>
      <c r="Z29" s="188"/>
      <c r="AA29" s="186">
        <f ca="1">AVERAGE('4BW'!AB35:AD35,'4bBW'!AB35:AD35)</f>
        <v>1</v>
      </c>
      <c r="AB29" s="187"/>
      <c r="AC29" s="188"/>
      <c r="AD29" s="186">
        <f ca="1">AVERAGE('4BW'!AE35:AG35,'4bBW'!AE35:AG35)</f>
        <v>1</v>
      </c>
      <c r="AE29" s="187"/>
      <c r="AF29" s="188"/>
      <c r="AG29" s="186">
        <f ca="1">AVERAGE('4BW'!AH35:AJ35,'4bBW'!AH35:AJ35)</f>
        <v>0.97058823529411764</v>
      </c>
      <c r="AH29" s="187"/>
      <c r="AI29" s="188"/>
    </row>
    <row r="30" spans="1:35" s="38" customFormat="1" ht="18.75" customHeight="1">
      <c r="A30"/>
      <c r="B30" s="42" t="s">
        <v>14</v>
      </c>
      <c r="C30" s="53">
        <v>34</v>
      </c>
      <c r="D30" s="53">
        <v>78</v>
      </c>
      <c r="E30" s="54">
        <f t="shared" ref="E30:E38" si="20">D30/C30</f>
        <v>2.2941176470588234</v>
      </c>
      <c r="F30" s="186">
        <f ca="1">AVERAGE('4BW'!G36:I36,'4bBW'!G36:I36)</f>
        <v>1</v>
      </c>
      <c r="G30" s="187"/>
      <c r="H30" s="188"/>
      <c r="I30" s="186">
        <f ca="1">AVERAGE('4BW'!J36:L36,'4bBW'!J36:L36)</f>
        <v>0.98888888888888893</v>
      </c>
      <c r="J30" s="187"/>
      <c r="K30" s="188"/>
      <c r="L30" s="186">
        <f ca="1">AVERAGE('4BW'!M36:O36,'4bBW'!M36:O36)</f>
        <v>0.94516908212560391</v>
      </c>
      <c r="M30" s="187"/>
      <c r="N30" s="188"/>
      <c r="O30" s="186">
        <f ca="1">AVERAGE('4BW'!P36:R36,'4bBW'!P36:R36)</f>
        <v>0.94541062801932363</v>
      </c>
      <c r="P30" s="187"/>
      <c r="Q30" s="188"/>
      <c r="R30" s="186">
        <f ca="1">AVERAGE('4BW'!S36:U36,'4bBW'!S36:U36)</f>
        <v>0.93405797101449273</v>
      </c>
      <c r="S30" s="187"/>
      <c r="T30" s="188"/>
      <c r="U30" s="186">
        <f ca="1">AVERAGE('4BW'!V36:X36,'4bBW'!V36:X36)</f>
        <v>0.90120772946859895</v>
      </c>
      <c r="V30" s="187"/>
      <c r="W30" s="188"/>
      <c r="X30" s="186">
        <f ca="1">AVERAGE('4BW'!Y36:AA36,'4bBW'!Y36:AA36)</f>
        <v>0.90120772946859895</v>
      </c>
      <c r="Y30" s="187"/>
      <c r="Z30" s="188"/>
      <c r="AA30" s="186">
        <f ca="1">AVERAGE('4BW'!AB36:AD36,'4bBW'!AB36:AD36)</f>
        <v>0.92318840579710137</v>
      </c>
      <c r="AB30" s="187"/>
      <c r="AC30" s="188"/>
      <c r="AD30" s="186">
        <f ca="1">AVERAGE('4BW'!AE36:AG36,'4bBW'!AE36:AG36)</f>
        <v>0.92318840579710137</v>
      </c>
      <c r="AE30" s="187"/>
      <c r="AF30" s="188"/>
      <c r="AG30" s="186">
        <f ca="1">AVERAGE('4BW'!AH36:AJ36,'4bBW'!AH36:AJ36)</f>
        <v>0.90072463768115951</v>
      </c>
      <c r="AH30" s="187"/>
      <c r="AI30" s="188"/>
    </row>
    <row r="31" spans="1:35" s="38" customFormat="1" ht="18.75" customHeight="1">
      <c r="A31"/>
      <c r="B31" s="42" t="s">
        <v>15</v>
      </c>
      <c r="C31" s="53">
        <v>49</v>
      </c>
      <c r="D31" s="53">
        <v>107</v>
      </c>
      <c r="E31" s="54">
        <f t="shared" si="20"/>
        <v>2.1836734693877551</v>
      </c>
      <c r="F31" s="186">
        <f ca="1">AVERAGE('4BW'!G37:I37,'4bBW'!G37:I37)</f>
        <v>1</v>
      </c>
      <c r="G31" s="187"/>
      <c r="H31" s="188"/>
      <c r="I31" s="186">
        <f ca="1">AVERAGE('4BW'!J37:L37,'4bBW'!J37:L37)</f>
        <v>1</v>
      </c>
      <c r="J31" s="187"/>
      <c r="K31" s="188"/>
      <c r="L31" s="186">
        <f ca="1">AVERAGE('4BW'!M37:O37,'4bBW'!M37:O37)</f>
        <v>1</v>
      </c>
      <c r="M31" s="187"/>
      <c r="N31" s="188"/>
      <c r="O31" s="186">
        <f ca="1">AVERAGE('4BW'!P37:R37,'4bBW'!P37:R37)</f>
        <v>1</v>
      </c>
      <c r="P31" s="187"/>
      <c r="Q31" s="188"/>
      <c r="R31" s="186">
        <f ca="1">AVERAGE('4BW'!S37:U37,'4bBW'!S37:U37)</f>
        <v>1</v>
      </c>
      <c r="S31" s="187"/>
      <c r="T31" s="188"/>
      <c r="U31" s="186">
        <f ca="1">AVERAGE('4BW'!V37:X37,'4bBW'!V37:X37)</f>
        <v>1</v>
      </c>
      <c r="V31" s="187"/>
      <c r="W31" s="188"/>
      <c r="X31" s="186">
        <f ca="1">AVERAGE('4BW'!Y37:AA37,'4bBW'!Y37:AA37)</f>
        <v>1</v>
      </c>
      <c r="Y31" s="187"/>
      <c r="Z31" s="188"/>
      <c r="AA31" s="186">
        <f ca="1">AVERAGE('4BW'!AB37:AD37,'4bBW'!AB37:AD37)</f>
        <v>1</v>
      </c>
      <c r="AB31" s="187"/>
      <c r="AC31" s="188"/>
      <c r="AD31" s="186">
        <f ca="1">AVERAGE('4BW'!AE37:AG37,'4bBW'!AE37:AG37)</f>
        <v>1</v>
      </c>
      <c r="AE31" s="187"/>
      <c r="AF31" s="188"/>
      <c r="AG31" s="186">
        <f ca="1">AVERAGE('4BW'!AH37:AJ37,'4bBW'!AH37:AJ37)</f>
        <v>1</v>
      </c>
      <c r="AH31" s="187"/>
      <c r="AI31" s="188"/>
    </row>
    <row r="32" spans="1:35" s="38" customFormat="1" ht="18.75" customHeight="1">
      <c r="A32"/>
      <c r="B32" s="42" t="s">
        <v>16</v>
      </c>
      <c r="C32" s="53">
        <v>62</v>
      </c>
      <c r="D32" s="53">
        <v>159</v>
      </c>
      <c r="E32" s="54">
        <f t="shared" si="20"/>
        <v>2.564516129032258</v>
      </c>
      <c r="F32" s="186">
        <f ca="1">AVERAGE('4BW'!G38:I38,'4bBW'!G38:I38)</f>
        <v>0.95902872777017789</v>
      </c>
      <c r="G32" s="187"/>
      <c r="H32" s="188"/>
      <c r="I32" s="186">
        <f ca="1">AVERAGE('4BW'!J38:L38,'4bBW'!J38:L38)</f>
        <v>0.97072503419972644</v>
      </c>
      <c r="J32" s="187"/>
      <c r="K32" s="188"/>
      <c r="L32" s="186">
        <f ca="1">AVERAGE('4BW'!M38:O38,'4bBW'!M38:O38)</f>
        <v>1</v>
      </c>
      <c r="M32" s="187"/>
      <c r="N32" s="188"/>
      <c r="O32" s="186">
        <f ca="1">AVERAGE('4BW'!P38:R38,'4bBW'!P38:R38)</f>
        <v>0.98830369357045145</v>
      </c>
      <c r="P32" s="187"/>
      <c r="Q32" s="188"/>
      <c r="R32" s="186">
        <f ca="1">AVERAGE('4BW'!S38:U38,'4bBW'!S38:U38)</f>
        <v>0.94726402188782499</v>
      </c>
      <c r="S32" s="187"/>
      <c r="T32" s="188"/>
      <c r="U32" s="186">
        <f ca="1">AVERAGE('4BW'!V38:X38,'4bBW'!V38:X38)</f>
        <v>0.91812585499316002</v>
      </c>
      <c r="V32" s="187"/>
      <c r="W32" s="188"/>
      <c r="X32" s="186">
        <f ca="1">AVERAGE('4BW'!Y38:AA38,'4bBW'!Y38:AA38)</f>
        <v>0.97079343365253079</v>
      </c>
      <c r="Y32" s="187"/>
      <c r="Z32" s="188"/>
      <c r="AA32" s="186">
        <f ca="1">AVERAGE('4BW'!AB38:AD38,'4bBW'!AB38:AD38)</f>
        <v>0.95902872777017789</v>
      </c>
      <c r="AB32" s="187"/>
      <c r="AC32" s="188"/>
      <c r="AD32" s="186">
        <f ca="1">AVERAGE('4BW'!AE38:AG38,'4bBW'!AE38:AG38)</f>
        <v>0.95902872777017789</v>
      </c>
      <c r="AE32" s="187"/>
      <c r="AF32" s="188"/>
      <c r="AG32" s="186">
        <f ca="1">AVERAGE('4BW'!AH38:AJ38,'4bBW'!AH38:AJ38)</f>
        <v>0.92968536251709988</v>
      </c>
      <c r="AH32" s="187"/>
      <c r="AI32" s="188"/>
    </row>
    <row r="33" spans="1:35" s="38" customFormat="1" ht="18.75" customHeight="1">
      <c r="A33"/>
      <c r="B33" s="42" t="s">
        <v>17</v>
      </c>
      <c r="C33" s="53">
        <v>86</v>
      </c>
      <c r="D33" s="53">
        <v>124</v>
      </c>
      <c r="E33" s="54">
        <f t="shared" si="20"/>
        <v>1.441860465116279</v>
      </c>
      <c r="F33" s="186">
        <f ca="1">AVERAGE('4BW'!G39:I39,'4bBW'!G39:I39)</f>
        <v>0.93846153846153846</v>
      </c>
      <c r="G33" s="187"/>
      <c r="H33" s="188"/>
      <c r="I33" s="186">
        <f ca="1">AVERAGE('4BW'!J39:L39,'4bBW'!J39:L39)</f>
        <v>0.98461538461538467</v>
      </c>
      <c r="J33" s="187"/>
      <c r="K33" s="188"/>
      <c r="L33" s="186">
        <f ca="1">AVERAGE('4BW'!M39:O39,'4bBW'!M39:O39)</f>
        <v>0.98461538461538467</v>
      </c>
      <c r="M33" s="187"/>
      <c r="N33" s="188"/>
      <c r="O33" s="186">
        <f ca="1">AVERAGE('4BW'!P39:R39,'4bBW'!P39:R39)</f>
        <v>1</v>
      </c>
      <c r="P33" s="187"/>
      <c r="Q33" s="188"/>
      <c r="R33" s="186">
        <f ca="1">AVERAGE('4BW'!S39:U39,'4bBW'!S39:U39)</f>
        <v>1</v>
      </c>
      <c r="S33" s="187"/>
      <c r="T33" s="188"/>
      <c r="U33" s="186">
        <f ca="1">AVERAGE('4BW'!V39:X39,'4bBW'!V39:X39)</f>
        <v>1</v>
      </c>
      <c r="V33" s="187"/>
      <c r="W33" s="188"/>
      <c r="X33" s="186">
        <f ca="1">AVERAGE('4BW'!Y39:AA39,'4bBW'!Y39:AA39)</f>
        <v>1</v>
      </c>
      <c r="Y33" s="187"/>
      <c r="Z33" s="188"/>
      <c r="AA33" s="186">
        <f ca="1">AVERAGE('4BW'!AB39:AD39,'4bBW'!AB39:AD39)</f>
        <v>1</v>
      </c>
      <c r="AB33" s="187"/>
      <c r="AC33" s="188"/>
      <c r="AD33" s="186">
        <f ca="1">AVERAGE('4BW'!AE39:AG39,'4bBW'!AE39:AG39)</f>
        <v>1</v>
      </c>
      <c r="AE33" s="187"/>
      <c r="AF33" s="188"/>
      <c r="AG33" s="186">
        <f ca="1">AVERAGE('4BW'!AH39:AJ39,'4bBW'!AH39:AJ39)</f>
        <v>1</v>
      </c>
      <c r="AH33" s="187"/>
      <c r="AI33" s="188"/>
    </row>
    <row r="34" spans="1:35" s="38" customFormat="1" ht="18.75" customHeight="1">
      <c r="A34"/>
      <c r="B34" s="42" t="s">
        <v>18</v>
      </c>
      <c r="C34" s="53">
        <v>112</v>
      </c>
      <c r="D34" s="53">
        <v>425</v>
      </c>
      <c r="E34" s="54">
        <f t="shared" si="20"/>
        <v>3.7946428571428572</v>
      </c>
      <c r="F34" s="186">
        <f ca="1">AVERAGE('4BW'!G40:I40,'4bBW'!G40:I40)</f>
        <v>0.96077820714903139</v>
      </c>
      <c r="G34" s="187"/>
      <c r="H34" s="188"/>
      <c r="I34" s="186">
        <f ca="1">AVERAGE('4BW'!J40:L40,'4bBW'!J40:L40)</f>
        <v>0.99823943661971826</v>
      </c>
      <c r="J34" s="187"/>
      <c r="K34" s="188"/>
      <c r="L34" s="186">
        <f ca="1">AVERAGE('4BW'!M40:O40,'4bBW'!M40:O40)</f>
        <v>0.99282427416484464</v>
      </c>
      <c r="M34" s="187"/>
      <c r="N34" s="188"/>
      <c r="O34" s="186">
        <f ca="1">AVERAGE('4BW'!P40:R40,'4bBW'!P40:R40)</f>
        <v>0.99647887323943662</v>
      </c>
      <c r="P34" s="187"/>
      <c r="Q34" s="188"/>
      <c r="R34" s="186">
        <f ca="1">AVERAGE('4BW'!S40:U40,'4bBW'!S40:U40)</f>
        <v>0.98573752987237506</v>
      </c>
      <c r="S34" s="187"/>
      <c r="T34" s="188"/>
      <c r="U34" s="186">
        <f ca="1">AVERAGE('4BW'!V40:X40,'4bBW'!V40:X40)</f>
        <v>0.98212742156912602</v>
      </c>
      <c r="V34" s="187"/>
      <c r="W34" s="188"/>
      <c r="X34" s="186">
        <f ca="1">AVERAGE('4BW'!Y40:AA40,'4bBW'!Y40:AA40)</f>
        <v>0.99282427416484464</v>
      </c>
      <c r="Y34" s="187"/>
      <c r="Z34" s="188"/>
      <c r="AA34" s="186">
        <f ca="1">AVERAGE('4BW'!AB40:AD40,'4bBW'!AB40:AD40)</f>
        <v>0.98569303910103212</v>
      </c>
      <c r="AB34" s="187"/>
      <c r="AC34" s="188"/>
      <c r="AD34" s="186">
        <f ca="1">AVERAGE('4BW'!AE40:AG40,'4bBW'!AE40:AG40)</f>
        <v>0.98375451263537905</v>
      </c>
      <c r="AE34" s="187"/>
      <c r="AF34" s="188"/>
      <c r="AG34" s="186">
        <f ca="1">AVERAGE('4BW'!AH40:AJ40,'4bBW'!AH40:AJ40)</f>
        <v>0.96962551482178272</v>
      </c>
      <c r="AH34" s="187"/>
      <c r="AI34" s="188"/>
    </row>
    <row r="35" spans="1:35" s="38" customFormat="1" ht="18.75" customHeight="1">
      <c r="A35"/>
      <c r="B35" s="42" t="s">
        <v>19</v>
      </c>
      <c r="C35" s="53">
        <v>198</v>
      </c>
      <c r="D35" s="53">
        <v>2742</v>
      </c>
      <c r="E35" s="54">
        <f t="shared" si="20"/>
        <v>13.848484848484848</v>
      </c>
      <c r="F35" s="186">
        <f ca="1">AVERAGE('4BW'!G41:I41,'4bBW'!G41:I41)</f>
        <v>1</v>
      </c>
      <c r="G35" s="187"/>
      <c r="H35" s="188"/>
      <c r="I35" s="186">
        <f ca="1">AVERAGE('4BW'!J41:L41,'4bBW'!J41:L41)</f>
        <v>0.98417678462674774</v>
      </c>
      <c r="J35" s="187"/>
      <c r="K35" s="188"/>
      <c r="L35" s="186">
        <f ca="1">AVERAGE('4BW'!M41:O41,'4bBW'!M41:O41)</f>
        <v>0.97605866041232037</v>
      </c>
      <c r="M35" s="187"/>
      <c r="N35" s="188"/>
      <c r="O35" s="186">
        <f ca="1">AVERAGE('4BW'!P41:R41,'4bBW'!P41:R41)</f>
        <v>0.98116731240200594</v>
      </c>
      <c r="P35" s="187"/>
      <c r="Q35" s="188"/>
      <c r="R35" s="186">
        <f ca="1">AVERAGE('4BW'!S41:U41,'4bBW'!S41:U41)</f>
        <v>0.96833251266634701</v>
      </c>
      <c r="S35" s="187"/>
      <c r="T35" s="188"/>
      <c r="U35" s="186">
        <f ca="1">AVERAGE('4BW'!V41:X41,'4bBW'!V41:X41)</f>
        <v>0.96435065804534403</v>
      </c>
      <c r="V35" s="187"/>
      <c r="W35" s="188"/>
      <c r="X35" s="186">
        <f ca="1">AVERAGE('4BW'!Y41:AA41,'4bBW'!Y41:AA41)</f>
        <v>0.96835356925349547</v>
      </c>
      <c r="Y35" s="187"/>
      <c r="Z35" s="188"/>
      <c r="AA35" s="186">
        <f ca="1">AVERAGE('4BW'!AB41:AD41,'4bBW'!AB41:AD41)</f>
        <v>0.96882977207054277</v>
      </c>
      <c r="AB35" s="187"/>
      <c r="AC35" s="188"/>
      <c r="AD35" s="186">
        <f ca="1">AVERAGE('4BW'!AE41:AG41,'4bBW'!AE41:AG41)</f>
        <v>0.96257326612502647</v>
      </c>
      <c r="AE35" s="187"/>
      <c r="AF35" s="188"/>
      <c r="AG35" s="186">
        <f ca="1">AVERAGE('4BW'!AH41:AJ41,'4bBW'!AH41:AJ41)</f>
        <v>0.95770217563137372</v>
      </c>
      <c r="AH35" s="187"/>
      <c r="AI35" s="188"/>
    </row>
    <row r="36" spans="1:35" s="38" customFormat="1" ht="18.75" customHeight="1">
      <c r="A36"/>
      <c r="B36" s="42" t="s">
        <v>20</v>
      </c>
      <c r="C36" s="53">
        <v>332</v>
      </c>
      <c r="D36" s="53">
        <v>2126</v>
      </c>
      <c r="E36" s="54">
        <f t="shared" si="20"/>
        <v>6.403614457831325</v>
      </c>
      <c r="F36" s="186">
        <f ca="1">AVERAGE('4BW'!G42:I42,'4bBW'!G42:I42)</f>
        <v>0.99593495934959342</v>
      </c>
      <c r="G36" s="187"/>
      <c r="H36" s="188"/>
      <c r="I36" s="186">
        <f ca="1">AVERAGE('4BW'!J42:L42,'4bBW'!J42:L42)</f>
        <v>0.98894409314463516</v>
      </c>
      <c r="J36" s="187"/>
      <c r="K36" s="188"/>
      <c r="L36" s="186">
        <f ca="1">AVERAGE('4BW'!M42:O42,'4bBW'!M42:O42)</f>
        <v>0.97867108300712635</v>
      </c>
      <c r="M36" s="187"/>
      <c r="N36" s="188"/>
      <c r="O36" s="186">
        <f ca="1">AVERAGE('4BW'!P42:R42,'4bBW'!P42:R42)</f>
        <v>0.98365452173040246</v>
      </c>
      <c r="P36" s="187"/>
      <c r="Q36" s="188"/>
      <c r="R36" s="186">
        <f ca="1">AVERAGE('4BW'!S42:U42,'4bBW'!S42:U42)</f>
        <v>0.98400582153969696</v>
      </c>
      <c r="S36" s="187"/>
      <c r="T36" s="188"/>
      <c r="U36" s="186">
        <f ca="1">AVERAGE('4BW'!V42:X42,'4bBW'!V42:X42)</f>
        <v>0.99382716049382713</v>
      </c>
      <c r="V36" s="187"/>
      <c r="W36" s="188"/>
      <c r="X36" s="186">
        <f ca="1">AVERAGE('4BW'!Y42:AA42,'4bBW'!Y42:AA42)</f>
        <v>0.98979724982435013</v>
      </c>
      <c r="Y36" s="187"/>
      <c r="Z36" s="188"/>
      <c r="AA36" s="186">
        <f ca="1">AVERAGE('4BW'!AB42:AD42,'4bBW'!AB42:AD42)</f>
        <v>0.98607849041453377</v>
      </c>
      <c r="AB36" s="187"/>
      <c r="AC36" s="188"/>
      <c r="AD36" s="186">
        <f ca="1">AVERAGE('4BW'!AE42:AG42,'4bBW'!AE42:AG42)</f>
        <v>0.97708521529659742</v>
      </c>
      <c r="AE36" s="187"/>
      <c r="AF36" s="188"/>
      <c r="AG36" s="186">
        <f ca="1">AVERAGE('4BW'!AH42:AJ42,'4bBW'!AH42:AJ42)</f>
        <v>0.98690153568202343</v>
      </c>
      <c r="AH36" s="187"/>
      <c r="AI36" s="188"/>
    </row>
    <row r="37" spans="1:35" s="38" customFormat="1" ht="18.75" customHeight="1">
      <c r="A37"/>
      <c r="B37" s="42" t="s">
        <v>21</v>
      </c>
      <c r="C37" s="53">
        <v>379</v>
      </c>
      <c r="D37" s="53">
        <v>914</v>
      </c>
      <c r="E37" s="54">
        <f t="shared" si="20"/>
        <v>2.4116094986807388</v>
      </c>
      <c r="F37" s="186">
        <f ca="1">AVERAGE('4BW'!G43:I43,'4bBW'!G43:I43)</f>
        <v>0.99478479635547701</v>
      </c>
      <c r="G37" s="187"/>
      <c r="H37" s="188"/>
      <c r="I37" s="186">
        <f ca="1">AVERAGE('4BW'!J43:L43,'4bBW'!J43:L43)</f>
        <v>0.99610389610389616</v>
      </c>
      <c r="J37" s="187"/>
      <c r="K37" s="188"/>
      <c r="L37" s="186">
        <f ca="1">AVERAGE('4BW'!M43:O43,'4bBW'!M43:O43)</f>
        <v>0.99738219895287961</v>
      </c>
      <c r="M37" s="187"/>
      <c r="N37" s="188"/>
      <c r="O37" s="186">
        <f ca="1">AVERAGE('4BW'!P43:R43,'4bBW'!P43:R43)</f>
        <v>0.98824029373767597</v>
      </c>
      <c r="P37" s="187"/>
      <c r="Q37" s="188"/>
      <c r="R37" s="186">
        <f ca="1">AVERAGE('4BW'!S43:U43,'4bBW'!S43:U43)</f>
        <v>0.98565309036513227</v>
      </c>
      <c r="S37" s="187"/>
      <c r="T37" s="188"/>
      <c r="U37" s="186">
        <f ca="1">AVERAGE('4BW'!V43:X43,'4bBW'!V43:X43)</f>
        <v>0.97787108179778337</v>
      </c>
      <c r="V37" s="187"/>
      <c r="W37" s="188"/>
      <c r="X37" s="186">
        <f ca="1">AVERAGE('4BW'!Y43:AA43,'4bBW'!Y43:AA43)</f>
        <v>0.97786088257292447</v>
      </c>
      <c r="Y37" s="187"/>
      <c r="Z37" s="188"/>
      <c r="AA37" s="186">
        <f ca="1">AVERAGE('4BW'!AB43:AD43,'4bBW'!AB43:AD43)</f>
        <v>0.98046848439518597</v>
      </c>
      <c r="AB37" s="187"/>
      <c r="AC37" s="188"/>
      <c r="AD37" s="186">
        <f ca="1">AVERAGE('4BW'!AE43:AG43,'4bBW'!AE43:AG43)</f>
        <v>0.98432379139185422</v>
      </c>
      <c r="AE37" s="187"/>
      <c r="AF37" s="188"/>
      <c r="AG37" s="186">
        <f ca="1">AVERAGE('4BW'!AH43:AJ43,'4bBW'!AH43:AJ43)</f>
        <v>0.98303528931801187</v>
      </c>
      <c r="AH37" s="187"/>
      <c r="AI37" s="188"/>
    </row>
    <row r="38" spans="1:35" s="38" customFormat="1" ht="18.75" customHeight="1">
      <c r="A38"/>
      <c r="B38" s="42" t="s">
        <v>22</v>
      </c>
      <c r="C38" s="53">
        <v>453</v>
      </c>
      <c r="D38" s="53">
        <v>2025</v>
      </c>
      <c r="E38" s="54">
        <f t="shared" si="20"/>
        <v>4.4701986754966887</v>
      </c>
      <c r="F38" s="186">
        <f ca="1">AVERAGE('4BW'!G44:I44,'4bBW'!G44:I44)</f>
        <v>0.91317982109144191</v>
      </c>
      <c r="G38" s="187"/>
      <c r="H38" s="188"/>
      <c r="I38" s="186">
        <f ca="1">AVERAGE('4BW'!J44:L44,'4bBW'!J44:L44)</f>
        <v>0.94002369118657514</v>
      </c>
      <c r="J38" s="187"/>
      <c r="K38" s="188"/>
      <c r="L38" s="186">
        <f ca="1">AVERAGE('4BW'!M44:O44,'4bBW'!M44:O44)</f>
        <v>0.96128100391674054</v>
      </c>
      <c r="M38" s="187"/>
      <c r="N38" s="188"/>
      <c r="O38" s="186">
        <f ca="1">AVERAGE('4BW'!P44:R44,'4bBW'!P44:R44)</f>
        <v>0.97165538102060678</v>
      </c>
      <c r="P38" s="187"/>
      <c r="Q38" s="188"/>
      <c r="R38" s="186">
        <f ca="1">AVERAGE('4BW'!S44:U44,'4bBW'!S44:U44)</f>
        <v>0.98638407033226194</v>
      </c>
      <c r="S38" s="187"/>
      <c r="T38" s="188"/>
      <c r="U38" s="186">
        <f ca="1">AVERAGE('4BW'!V44:X44,'4bBW'!V44:X44)</f>
        <v>0.98230964142424559</v>
      </c>
      <c r="V38" s="187"/>
      <c r="W38" s="188"/>
      <c r="X38" s="186">
        <f ca="1">AVERAGE('4BW'!Y44:AA44,'4bBW'!Y44:AA44)</f>
        <v>0.99598246895544196</v>
      </c>
      <c r="Y38" s="187"/>
      <c r="Z38" s="188"/>
      <c r="AA38" s="186">
        <f ca="1">AVERAGE('4BW'!AB44:AD44,'4bBW'!AB44:AD44)</f>
        <v>0.99080665997620043</v>
      </c>
      <c r="AB38" s="187"/>
      <c r="AC38" s="188"/>
      <c r="AD38" s="186">
        <f ca="1">AVERAGE('4BW'!AE44:AG44,'4bBW'!AE44:AG44)</f>
        <v>0.99666172106824924</v>
      </c>
      <c r="AE38" s="187"/>
      <c r="AF38" s="188"/>
      <c r="AG38" s="186">
        <f ca="1">AVERAGE('4BW'!AH44:AJ44,'4bBW'!AH44:AJ44)</f>
        <v>0.99373419052222478</v>
      </c>
      <c r="AH38" s="187"/>
      <c r="AI38" s="188"/>
    </row>
    <row r="39" spans="1:35" s="38" customFormat="1" ht="18.75" customHeight="1">
      <c r="A39"/>
      <c r="B39" s="42" t="s">
        <v>23</v>
      </c>
      <c r="C39" s="53">
        <v>516</v>
      </c>
      <c r="D39" s="53">
        <v>1188</v>
      </c>
      <c r="E39" s="54">
        <f>D39/C39</f>
        <v>2.3023255813953489</v>
      </c>
      <c r="F39" s="186">
        <f ca="1">AVERAGE('4BW'!G45:I45,'4bBW'!G45:I45)</f>
        <v>0.96406622350432714</v>
      </c>
      <c r="G39" s="187"/>
      <c r="H39" s="188"/>
      <c r="I39" s="186">
        <f ca="1">AVERAGE('4BW'!J45:L45,'4bBW'!J45:L45)</f>
        <v>0.98206446757807597</v>
      </c>
      <c r="J39" s="187"/>
      <c r="K39" s="188"/>
      <c r="L39" s="186">
        <f ca="1">AVERAGE('4BW'!M45:O45,'4bBW'!M45:O45)</f>
        <v>0.99474789915966388</v>
      </c>
      <c r="M39" s="187"/>
      <c r="N39" s="188"/>
      <c r="O39" s="186">
        <f ca="1">AVERAGE('4BW'!P45:R45,'4bBW'!P45:R45)</f>
        <v>0.99053054057443868</v>
      </c>
      <c r="P39" s="187"/>
      <c r="Q39" s="188"/>
      <c r="R39" s="186">
        <f ca="1">AVERAGE('4BW'!S45:U45,'4bBW'!S45:U45)</f>
        <v>0.98948012040637146</v>
      </c>
      <c r="S39" s="187"/>
      <c r="T39" s="188"/>
      <c r="U39" s="186">
        <f ca="1">AVERAGE('4BW'!V45:X45,'4bBW'!V45:X45)</f>
        <v>0.99264705882352944</v>
      </c>
      <c r="V39" s="187"/>
      <c r="W39" s="188"/>
      <c r="X39" s="186">
        <f ca="1">AVERAGE('4BW'!Y45:AA45,'4bBW'!Y45:AA45)</f>
        <v>0.99049918474852627</v>
      </c>
      <c r="Y39" s="187"/>
      <c r="Z39" s="188"/>
      <c r="AA39" s="186">
        <f ca="1">AVERAGE('4BW'!AB45:AD45,'4bBW'!AB45:AD45)</f>
        <v>0.98733224633136829</v>
      </c>
      <c r="AB39" s="187"/>
      <c r="AC39" s="188"/>
      <c r="AD39" s="186">
        <f ca="1">AVERAGE('4BW'!AE45:AG45,'4bBW'!AE45:AG45)</f>
        <v>0.99466950959488276</v>
      </c>
      <c r="AE39" s="187"/>
      <c r="AF39" s="188"/>
      <c r="AG39" s="186">
        <f ca="1">AVERAGE('4BW'!AH45:AJ45,'4bBW'!AH45:AJ45)</f>
        <v>0.99153392700363729</v>
      </c>
      <c r="AH39" s="187"/>
      <c r="AI39" s="188"/>
    </row>
    <row r="40" spans="1:35" s="38" customFormat="1" ht="18.75" customHeight="1">
      <c r="A40"/>
      <c r="B40" s="42" t="s">
        <v>24</v>
      </c>
      <c r="C40" s="53">
        <v>889</v>
      </c>
      <c r="D40" s="53">
        <v>2914</v>
      </c>
      <c r="E40" s="54">
        <f t="shared" ref="E40:E48" si="21">D40/C40</f>
        <v>3.2778402699662541</v>
      </c>
      <c r="F40" s="186">
        <f ca="1">AVERAGE('4BW'!G46:I46,'4bBW'!G46:I46)</f>
        <v>0.93096948030288029</v>
      </c>
      <c r="G40" s="187"/>
      <c r="H40" s="188"/>
      <c r="I40" s="186">
        <f ca="1">AVERAGE('4BW'!J46:L46,'4bBW'!J46:L46)</f>
        <v>0.95566646063219585</v>
      </c>
      <c r="J40" s="187"/>
      <c r="K40" s="188"/>
      <c r="L40" s="186">
        <f ca="1">AVERAGE('4BW'!M46:O46,'4bBW'!M46:O46)</f>
        <v>0.97331557207249209</v>
      </c>
      <c r="M40" s="187"/>
      <c r="N40" s="188"/>
      <c r="O40" s="186">
        <f ca="1">AVERAGE('4BW'!P46:R46,'4bBW'!P46:R46)</f>
        <v>0.98069051667869866</v>
      </c>
      <c r="P40" s="187"/>
      <c r="Q40" s="188"/>
      <c r="R40" s="186">
        <f ca="1">AVERAGE('4BW'!S46:U46,'4bBW'!S46:U46)</f>
        <v>0.98357387777701943</v>
      </c>
      <c r="S40" s="187"/>
      <c r="T40" s="188"/>
      <c r="U40" s="186">
        <f ca="1">AVERAGE('4BW'!V46:X46,'4bBW'!V46:X46)</f>
        <v>0.9929151218086687</v>
      </c>
      <c r="V40" s="187"/>
      <c r="W40" s="188"/>
      <c r="X40" s="186">
        <f ca="1">AVERAGE('4BW'!Y46:AA46,'4bBW'!Y46:AA46)</f>
        <v>0.99065346892516337</v>
      </c>
      <c r="Y40" s="187"/>
      <c r="Z40" s="188"/>
      <c r="AA40" s="186">
        <f ca="1">AVERAGE('4BW'!AB46:AD46,'4bBW'!AB46:AD46)</f>
        <v>0.99267792582566794</v>
      </c>
      <c r="AB40" s="187"/>
      <c r="AC40" s="188"/>
      <c r="AD40" s="186">
        <f ca="1">AVERAGE('4BW'!AE46:AG46,'4bBW'!AE46:AG46)</f>
        <v>0.99587778855480114</v>
      </c>
      <c r="AE40" s="187"/>
      <c r="AF40" s="188"/>
      <c r="AG40" s="186">
        <f ca="1">AVERAGE('4BW'!AH46:AJ46,'4bBW'!AH46:AJ46)</f>
        <v>0.99950445986124881</v>
      </c>
      <c r="AH40" s="187"/>
      <c r="AI40" s="188"/>
    </row>
    <row r="41" spans="1:35" s="38" customFormat="1" ht="18.75" customHeight="1">
      <c r="A41"/>
      <c r="B41" s="42" t="s">
        <v>25</v>
      </c>
      <c r="C41" s="53">
        <v>1133</v>
      </c>
      <c r="D41" s="53">
        <v>5451</v>
      </c>
      <c r="E41" s="54">
        <f t="shared" si="21"/>
        <v>4.8111209179170347</v>
      </c>
      <c r="F41" s="186">
        <f ca="1">AVERAGE('4BW'!G47:I47,'4bBW'!G47:I47)</f>
        <v>0.95302035722389711</v>
      </c>
      <c r="G41" s="187"/>
      <c r="H41" s="188"/>
      <c r="I41" s="186">
        <f ca="1">AVERAGE('4BW'!J47:L47,'4bBW'!J47:L47)</f>
        <v>0.9720314714783741</v>
      </c>
      <c r="J41" s="187"/>
      <c r="K41" s="188"/>
      <c r="L41" s="186">
        <f ca="1">AVERAGE('4BW'!M47:O47,'4bBW'!M47:O47)</f>
        <v>0.98242808076878874</v>
      </c>
      <c r="M41" s="187"/>
      <c r="N41" s="188"/>
      <c r="O41" s="186">
        <f ca="1">AVERAGE('4BW'!P47:R47,'4bBW'!P47:R47)</f>
        <v>0.99091800529853624</v>
      </c>
      <c r="P41" s="187"/>
      <c r="Q41" s="188"/>
      <c r="R41" s="186">
        <f ca="1">AVERAGE('4BW'!S47:U47,'4bBW'!S47:U47)</f>
        <v>0.99758648431214803</v>
      </c>
      <c r="S41" s="187"/>
      <c r="T41" s="188"/>
      <c r="U41" s="186">
        <f ca="1">AVERAGE('4BW'!V47:X47,'4bBW'!V47:X47)</f>
        <v>0.99622925010093155</v>
      </c>
      <c r="V41" s="187"/>
      <c r="W41" s="188"/>
      <c r="X41" s="186">
        <f ca="1">AVERAGE('4BW'!Y47:AA47,'4bBW'!Y47:AA47)</f>
        <v>1</v>
      </c>
      <c r="Y41" s="187"/>
      <c r="Z41" s="188"/>
      <c r="AA41" s="186">
        <f ca="1">AVERAGE('4BW'!AB47:AD47,'4bBW'!AB47:AD47)</f>
        <v>0.9969127848552628</v>
      </c>
      <c r="AB41" s="187"/>
      <c r="AC41" s="188"/>
      <c r="AD41" s="186">
        <f ca="1">AVERAGE('4BW'!AE47:AG47,'4bBW'!AE47:AG47)</f>
        <v>0.99729536687501286</v>
      </c>
      <c r="AE41" s="187"/>
      <c r="AF41" s="188"/>
      <c r="AG41" s="186">
        <f ca="1">AVERAGE('4BW'!AH47:AJ47,'4bBW'!AH47:AJ47)</f>
        <v>0.99632399311602859</v>
      </c>
      <c r="AH41" s="187"/>
      <c r="AI41" s="188"/>
    </row>
    <row r="42" spans="1:35" s="38" customFormat="1" ht="18.75" customHeight="1">
      <c r="A42"/>
      <c r="B42" s="42" t="s">
        <v>26</v>
      </c>
      <c r="C42" s="53">
        <v>1174</v>
      </c>
      <c r="D42" s="53">
        <v>1417</v>
      </c>
      <c r="E42" s="54">
        <f t="shared" si="21"/>
        <v>1.206984667802385</v>
      </c>
      <c r="F42" s="186">
        <f ca="1">AVERAGE('4BW'!G48:I48,'4bBW'!G48:I48)</f>
        <v>0.97413329986193042</v>
      </c>
      <c r="G42" s="187"/>
      <c r="H42" s="188"/>
      <c r="I42" s="186">
        <f ca="1">AVERAGE('4BW'!J48:L48,'4bBW'!J48:L48)</f>
        <v>0.9825505208987072</v>
      </c>
      <c r="J42" s="187"/>
      <c r="K42" s="188"/>
      <c r="L42" s="186">
        <f ca="1">AVERAGE('4BW'!M48:O48,'4bBW'!M48:O48)</f>
        <v>0.98966068365340365</v>
      </c>
      <c r="M42" s="187"/>
      <c r="N42" s="188"/>
      <c r="O42" s="186">
        <f ca="1">AVERAGE('4BW'!P48:R48,'4bBW'!P48:R48)</f>
        <v>0.992244675954981</v>
      </c>
      <c r="P42" s="187"/>
      <c r="Q42" s="188"/>
      <c r="R42" s="186">
        <f ca="1">AVERAGE('4BW'!S48:U48,'4bBW'!S48:U48)</f>
        <v>0.99288983724530355</v>
      </c>
      <c r="S42" s="187"/>
      <c r="T42" s="188"/>
      <c r="U42" s="186">
        <f ca="1">AVERAGE('4BW'!V48:X48,'4bBW'!V48:X48)</f>
        <v>0.9935349985356261</v>
      </c>
      <c r="V42" s="187"/>
      <c r="W42" s="188"/>
      <c r="X42" s="186">
        <f ca="1">AVERAGE('4BW'!Y48:AA48,'4bBW'!Y48:AA48)</f>
        <v>0.99547717668716795</v>
      </c>
      <c r="Y42" s="187"/>
      <c r="Z42" s="188"/>
      <c r="AA42" s="186">
        <f ca="1">AVERAGE('4BW'!AB48:AD48,'4bBW'!AB48:AD48)</f>
        <v>0.99741266055813571</v>
      </c>
      <c r="AB42" s="187"/>
      <c r="AC42" s="188"/>
      <c r="AD42" s="186">
        <f ca="1">AVERAGE('4BW'!AE48:AG48,'4bBW'!AE48:AG48)</f>
        <v>0.99741600769842265</v>
      </c>
      <c r="AE42" s="187"/>
      <c r="AF42" s="188"/>
      <c r="AG42" s="186">
        <f ca="1">AVERAGE('4BW'!AH48:AJ48,'4bBW'!AH48:AJ48)</f>
        <v>1</v>
      </c>
      <c r="AH42" s="187"/>
      <c r="AI42" s="188"/>
    </row>
    <row r="43" spans="1:35" s="38" customFormat="1" ht="18.75" customHeight="1">
      <c r="A43"/>
      <c r="B43" s="42" t="s">
        <v>27</v>
      </c>
      <c r="C43" s="53">
        <v>1458</v>
      </c>
      <c r="D43" s="53">
        <v>1947</v>
      </c>
      <c r="E43" s="54">
        <f t="shared" si="21"/>
        <v>1.3353909465020577</v>
      </c>
      <c r="F43" s="186">
        <f ca="1">AVERAGE('4BW'!G49:I49,'4bBW'!G49:I49)</f>
        <v>0.90418362638346528</v>
      </c>
      <c r="G43" s="187"/>
      <c r="H43" s="188"/>
      <c r="I43" s="186">
        <f ca="1">AVERAGE('4BW'!J49:L49,'4bBW'!J49:L49)</f>
        <v>0.94129871829307765</v>
      </c>
      <c r="J43" s="187"/>
      <c r="K43" s="188"/>
      <c r="L43" s="186">
        <f ca="1">AVERAGE('4BW'!M49:O49,'4bBW'!M49:O49)</f>
        <v>0.96060180306755649</v>
      </c>
      <c r="M43" s="187"/>
      <c r="N43" s="188"/>
      <c r="O43" s="186">
        <f ca="1">AVERAGE('4BW'!P49:R49,'4bBW'!P49:R49)</f>
        <v>0.9700803046894908</v>
      </c>
      <c r="P43" s="187"/>
      <c r="Q43" s="188"/>
      <c r="R43" s="186">
        <f ca="1">AVERAGE('4BW'!S49:U49,'4bBW'!S49:U49)</f>
        <v>0.98258228475794951</v>
      </c>
      <c r="S43" s="187"/>
      <c r="T43" s="188"/>
      <c r="U43" s="186">
        <f ca="1">AVERAGE('4BW'!V49:X49,'4bBW'!V49:X49)</f>
        <v>0.98409746757853123</v>
      </c>
      <c r="V43" s="187"/>
      <c r="W43" s="188"/>
      <c r="X43" s="186">
        <f ca="1">AVERAGE('4BW'!Y49:AA49,'4bBW'!Y49:AA49)</f>
        <v>0.98712438962237514</v>
      </c>
      <c r="Y43" s="187"/>
      <c r="Z43" s="188"/>
      <c r="AA43" s="186">
        <f ca="1">AVERAGE('4BW'!AB49:AD49,'4bBW'!AB49:AD49)</f>
        <v>0.99205734278256441</v>
      </c>
      <c r="AB43" s="187"/>
      <c r="AC43" s="188"/>
      <c r="AD43" s="186">
        <f ca="1">AVERAGE('4BW'!AE49:AG49,'4bBW'!AE49:AG49)</f>
        <v>0.99773066936644694</v>
      </c>
      <c r="AE43" s="187"/>
      <c r="AF43" s="188"/>
      <c r="AG43" s="186">
        <f ca="1">AVERAGE('4BW'!AH49:AJ49,'4bBW'!AH49:AJ49)</f>
        <v>1</v>
      </c>
      <c r="AH43" s="187"/>
      <c r="AI43" s="188"/>
    </row>
    <row r="44" spans="1:35" s="38" customFormat="1" ht="18.75" customHeight="1">
      <c r="A44"/>
      <c r="B44" s="42" t="s">
        <v>28</v>
      </c>
      <c r="C44" s="53">
        <v>1882</v>
      </c>
      <c r="D44" s="53">
        <v>1740</v>
      </c>
      <c r="E44" s="54">
        <f t="shared" si="21"/>
        <v>0.924548352816153</v>
      </c>
      <c r="F44" s="186">
        <f ca="1">AVERAGE('4BW'!G50:I50,'4bBW'!G50:I50)</f>
        <v>0.87771639283074165</v>
      </c>
      <c r="G44" s="187"/>
      <c r="H44" s="188"/>
      <c r="I44" s="186">
        <f ca="1">AVERAGE('4BW'!J50:L50,'4bBW'!J50:L50)</f>
        <v>0.91435892185183087</v>
      </c>
      <c r="J44" s="187"/>
      <c r="K44" s="188"/>
      <c r="L44" s="186">
        <f ca="1">AVERAGE('4BW'!M50:O50,'4bBW'!M50:O50)</f>
        <v>0.94247993249592255</v>
      </c>
      <c r="M44" s="187"/>
      <c r="N44" s="188"/>
      <c r="O44" s="186">
        <f ca="1">AVERAGE('4BW'!P50:R50,'4bBW'!P50:R50)</f>
        <v>0.96293157660071649</v>
      </c>
      <c r="P44" s="187"/>
      <c r="Q44" s="188"/>
      <c r="R44" s="186">
        <f ca="1">AVERAGE('4BW'!S50:U50,'4bBW'!S50:U50)</f>
        <v>0.97741815784161235</v>
      </c>
      <c r="S44" s="187"/>
      <c r="T44" s="188"/>
      <c r="U44" s="186">
        <f ca="1">AVERAGE('4BW'!V50:X50,'4bBW'!V50:X50)</f>
        <v>0.98167891703011101</v>
      </c>
      <c r="V44" s="187"/>
      <c r="W44" s="188"/>
      <c r="X44" s="186">
        <f ca="1">AVERAGE('4BW'!Y50:AA50,'4bBW'!Y50:AA50)</f>
        <v>0.98551341875910436</v>
      </c>
      <c r="Y44" s="187"/>
      <c r="Z44" s="188"/>
      <c r="AA44" s="186">
        <f ca="1">AVERAGE('4BW'!AB50:AD50,'4bBW'!AB50:AD50)</f>
        <v>0.99233063346070227</v>
      </c>
      <c r="AB44" s="187"/>
      <c r="AC44" s="188"/>
      <c r="AD44" s="186">
        <f ca="1">AVERAGE('4BW'!AE50:AG50,'4bBW'!AE50:AG50)</f>
        <v>0.99531334643330704</v>
      </c>
      <c r="AE44" s="187"/>
      <c r="AF44" s="188"/>
      <c r="AG44" s="186">
        <f ca="1">AVERAGE('4BW'!AH50:AJ50,'4bBW'!AH50:AJ50)</f>
        <v>1</v>
      </c>
      <c r="AH44" s="187"/>
      <c r="AI44" s="188"/>
    </row>
    <row r="45" spans="1:35" s="38" customFormat="1" ht="18.75" customHeight="1">
      <c r="A45"/>
      <c r="B45" s="42" t="s">
        <v>29</v>
      </c>
      <c r="C45" s="53">
        <v>2426</v>
      </c>
      <c r="D45" s="53">
        <v>16630</v>
      </c>
      <c r="E45" s="54">
        <f t="shared" si="21"/>
        <v>6.8549051937345427</v>
      </c>
      <c r="F45" s="186">
        <f ca="1">AVERAGE('4BW'!G51:I51,'4bBW'!G51:I51)</f>
        <v>0.93946615832547742</v>
      </c>
      <c r="G45" s="187"/>
      <c r="H45" s="188"/>
      <c r="I45" s="186">
        <f ca="1">AVERAGE('4BW'!J51:L51,'4bBW'!J51:L51)</f>
        <v>0.96141378917188769</v>
      </c>
      <c r="J45" s="187"/>
      <c r="K45" s="188"/>
      <c r="L45" s="186">
        <f ca="1">AVERAGE('4BW'!M51:O51,'4bBW'!M51:O51)</f>
        <v>0.97462253998181314</v>
      </c>
      <c r="M45" s="187"/>
      <c r="N45" s="188"/>
      <c r="O45" s="186">
        <f ca="1">AVERAGE('4BW'!P51:R51,'4bBW'!P51:R51)</f>
        <v>0.98133734333330547</v>
      </c>
      <c r="P45" s="187"/>
      <c r="Q45" s="188"/>
      <c r="R45" s="186">
        <f ca="1">AVERAGE('4BW'!S51:U51,'4bBW'!S51:U51)</f>
        <v>0.98551477887992522</v>
      </c>
      <c r="S45" s="187"/>
      <c r="T45" s="188"/>
      <c r="U45" s="186">
        <f ca="1">AVERAGE('4BW'!V51:X51,'4bBW'!V51:X51)</f>
        <v>0.98746538524642591</v>
      </c>
      <c r="V45" s="187"/>
      <c r="W45" s="188"/>
      <c r="X45" s="186">
        <f ca="1">AVERAGE('4BW'!Y51:AA51,'4bBW'!Y51:AA51)</f>
        <v>0.99259254006523889</v>
      </c>
      <c r="Y45" s="187"/>
      <c r="Z45" s="188"/>
      <c r="AA45" s="186">
        <f ca="1">AVERAGE('4BW'!AB51:AD51,'4bBW'!AB51:AD51)</f>
        <v>0.9995187165775401</v>
      </c>
      <c r="AB45" s="187"/>
      <c r="AC45" s="188"/>
      <c r="AD45" s="186">
        <f ca="1">AVERAGE('4BW'!AE51:AG51,'4bBW'!AE51:AG51)</f>
        <v>0.99562003442704561</v>
      </c>
      <c r="AE45" s="187"/>
      <c r="AF45" s="188"/>
      <c r="AG45" s="186">
        <f ca="1">AVERAGE('4BW'!AH51:AJ51,'4bBW'!AH51:AJ51)</f>
        <v>0.99609984399375973</v>
      </c>
      <c r="AH45" s="187"/>
      <c r="AI45" s="188"/>
    </row>
    <row r="46" spans="1:35" s="38" customFormat="1" ht="18.75" customHeight="1">
      <c r="A46"/>
      <c r="B46" s="42" t="s">
        <v>30</v>
      </c>
      <c r="C46" s="53">
        <v>2939</v>
      </c>
      <c r="D46" s="53">
        <v>15677</v>
      </c>
      <c r="E46" s="54">
        <f t="shared" si="21"/>
        <v>5.3341272541680844</v>
      </c>
      <c r="F46" s="186">
        <f ca="1">AVERAGE('4BW'!G52:I52,'4bBW'!G52:I52)</f>
        <v>0.96410893353071148</v>
      </c>
      <c r="G46" s="187"/>
      <c r="H46" s="188"/>
      <c r="I46" s="186">
        <f ca="1">AVERAGE('4BW'!J52:L52,'4bBW'!J52:L52)</f>
        <v>0.98422447465890539</v>
      </c>
      <c r="J46" s="187"/>
      <c r="K46" s="188"/>
      <c r="L46" s="186">
        <f ca="1">AVERAGE('4BW'!M52:O52,'4bBW'!M52:O52)</f>
        <v>0.99396498035158931</v>
      </c>
      <c r="M46" s="187"/>
      <c r="N46" s="188"/>
      <c r="O46" s="186">
        <f ca="1">AVERAGE('4BW'!P52:R52,'4bBW'!P52:R52)</f>
        <v>0.99653512993262749</v>
      </c>
      <c r="P46" s="187"/>
      <c r="Q46" s="188"/>
      <c r="R46" s="186">
        <f ca="1">AVERAGE('4BW'!S52:U52,'4bBW'!S52:U52)</f>
        <v>0.99502280873989235</v>
      </c>
      <c r="S46" s="187"/>
      <c r="T46" s="188"/>
      <c r="U46" s="186">
        <f ca="1">AVERAGE('4BW'!V52:X52,'4bBW'!V52:X52)</f>
        <v>0.99445958642600396</v>
      </c>
      <c r="V46" s="187"/>
      <c r="W46" s="188"/>
      <c r="X46" s="186">
        <f ca="1">AVERAGE('4BW'!Y52:AA52,'4bBW'!Y52:AA52)</f>
        <v>0.99787455129416203</v>
      </c>
      <c r="Y46" s="187"/>
      <c r="Z46" s="188"/>
      <c r="AA46" s="186">
        <f ca="1">AVERAGE('4BW'!AB52:AD52,'4bBW'!AB52:AD52)</f>
        <v>0.9943241268590346</v>
      </c>
      <c r="AB46" s="187"/>
      <c r="AC46" s="188"/>
      <c r="AD46" s="186">
        <f ca="1">AVERAGE('4BW'!AE52:AG52,'4bBW'!AE52:AG52)</f>
        <v>0.99472694155227437</v>
      </c>
      <c r="AE46" s="187"/>
      <c r="AF46" s="188"/>
      <c r="AG46" s="186">
        <f ca="1">AVERAGE('4BW'!AH52:AJ52,'4bBW'!AH52:AJ52)</f>
        <v>0.99104995847749233</v>
      </c>
      <c r="AH46" s="187"/>
      <c r="AI46" s="188"/>
    </row>
    <row r="47" spans="1:35" s="38" customFormat="1" ht="18.75" customHeight="1">
      <c r="A47"/>
      <c r="B47" s="42" t="s">
        <v>31</v>
      </c>
      <c r="C47" s="53">
        <v>4158</v>
      </c>
      <c r="D47" s="53">
        <v>13422</v>
      </c>
      <c r="E47" s="54">
        <f t="shared" si="21"/>
        <v>3.2279942279942282</v>
      </c>
      <c r="F47" s="186">
        <f ca="1">AVERAGE('4BW'!G53:I53,'4bBW'!G53:I53)</f>
        <v>0.97654441621609878</v>
      </c>
      <c r="G47" s="187"/>
      <c r="H47" s="188"/>
      <c r="I47" s="186">
        <f ca="1">AVERAGE('4BW'!J53:L53,'4bBW'!J53:L53)</f>
        <v>0.99249886000911991</v>
      </c>
      <c r="J47" s="187"/>
      <c r="K47" s="188"/>
      <c r="L47" s="186">
        <f ca="1">AVERAGE('4BW'!M53:O53,'4bBW'!M53:O53)</f>
        <v>0.9971293943934163</v>
      </c>
      <c r="M47" s="187"/>
      <c r="N47" s="188"/>
      <c r="O47" s="186">
        <f ca="1">AVERAGE('4BW'!P53:R53,'4bBW'!P53:R53)</f>
        <v>0.99620220181095687</v>
      </c>
      <c r="P47" s="187"/>
      <c r="Q47" s="188"/>
      <c r="R47" s="186">
        <f ca="1">AVERAGE('4BW'!S53:U53,'4bBW'!S53:U53)</f>
        <v>0.99944629014396458</v>
      </c>
      <c r="S47" s="187"/>
      <c r="T47" s="188"/>
      <c r="U47" s="186">
        <f ca="1">AVERAGE('4BW'!V53:X53,'4bBW'!V53:X53)</f>
        <v>0.99878618113912232</v>
      </c>
      <c r="V47" s="187"/>
      <c r="W47" s="188"/>
      <c r="X47" s="186">
        <f ca="1">AVERAGE('4BW'!Y53:AA53,'4bBW'!Y53:AA53)</f>
        <v>0.99675156884459204</v>
      </c>
      <c r="Y47" s="187"/>
      <c r="Z47" s="188"/>
      <c r="AA47" s="186">
        <f ca="1">AVERAGE('4BW'!AB53:AD53,'4bBW'!AB53:AD53)</f>
        <v>0.99480489870366751</v>
      </c>
      <c r="AB47" s="187"/>
      <c r="AC47" s="188"/>
      <c r="AD47" s="186">
        <f ca="1">AVERAGE('4BW'!AE53:AG53,'4bBW'!AE53:AG53)</f>
        <v>0.99638677176296875</v>
      </c>
      <c r="AE47" s="187"/>
      <c r="AF47" s="188"/>
      <c r="AG47" s="186">
        <f ca="1">AVERAGE('4BW'!AH53:AJ53,'4bBW'!AH53:AJ53)</f>
        <v>0.99416216098842636</v>
      </c>
      <c r="AH47" s="187"/>
      <c r="AI47" s="188"/>
    </row>
    <row r="48" spans="1:35" s="38" customFormat="1" ht="18.75" customHeight="1">
      <c r="A48"/>
      <c r="B48" s="42" t="s">
        <v>32</v>
      </c>
      <c r="C48" s="53">
        <v>4941</v>
      </c>
      <c r="D48" s="53">
        <v>6594</v>
      </c>
      <c r="E48" s="54">
        <f t="shared" si="21"/>
        <v>1.3345476624165149</v>
      </c>
      <c r="F48" s="186">
        <f ca="1">AVERAGE('4BW'!G54:I54,'4bBW'!G54:I54)</f>
        <v>0.95581532782974876</v>
      </c>
      <c r="G48" s="187"/>
      <c r="H48" s="188"/>
      <c r="I48" s="186">
        <f ca="1">AVERAGE('4BW'!J54:L54,'4bBW'!J54:L54)</f>
        <v>0.97482840503345236</v>
      </c>
      <c r="J48" s="187"/>
      <c r="K48" s="188"/>
      <c r="L48" s="186">
        <f ca="1">AVERAGE('4BW'!M54:O54,'4bBW'!M54:O54)</f>
        <v>0.98440499713595697</v>
      </c>
      <c r="M48" s="187"/>
      <c r="N48" s="188"/>
      <c r="O48" s="186">
        <f ca="1">AVERAGE('4BW'!P54:R54,'4bBW'!P54:R54)</f>
        <v>0.99043331236886889</v>
      </c>
      <c r="P48" s="187"/>
      <c r="Q48" s="188"/>
      <c r="R48" s="186">
        <f ca="1">AVERAGE('4BW'!S54:U54,'4bBW'!S54:U54)</f>
        <v>0.99462764965243555</v>
      </c>
      <c r="S48" s="187"/>
      <c r="T48" s="188"/>
      <c r="U48" s="186">
        <f ca="1">AVERAGE('4BW'!V54:X54,'4bBW'!V54:X54)</f>
        <v>0.99698553286881364</v>
      </c>
      <c r="V48" s="187"/>
      <c r="W48" s="188"/>
      <c r="X48" s="186">
        <f ca="1">AVERAGE('4BW'!Y54:AA54,'4bBW'!Y54:AA54)</f>
        <v>0.99645977051339829</v>
      </c>
      <c r="Y48" s="187"/>
      <c r="Z48" s="188"/>
      <c r="AA48" s="186">
        <f ca="1">AVERAGE('4BW'!AB54:AD54,'4bBW'!AB54:AD54)</f>
        <v>0.99882074887708061</v>
      </c>
      <c r="AB48" s="187"/>
      <c r="AC48" s="188"/>
      <c r="AD48" s="186">
        <f ca="1">AVERAGE('4BW'!AE54:AG54,'4bBW'!AE54:AG54)</f>
        <v>0.99947485667404545</v>
      </c>
      <c r="AE48" s="187"/>
      <c r="AF48" s="188"/>
      <c r="AG48" s="186">
        <f ca="1">AVERAGE('4BW'!AH54:AJ54,'4bBW'!AH54:AJ54)</f>
        <v>1</v>
      </c>
      <c r="AH48" s="187"/>
      <c r="AI48" s="188"/>
    </row>
    <row r="49" spans="1:35" ht="0.75" customHeight="1">
      <c r="B49" s="42"/>
      <c r="C49" s="42"/>
      <c r="D49" s="42"/>
      <c r="E49" s="42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s="38" customFormat="1" ht="18.75" customHeight="1">
      <c r="A50"/>
      <c r="B50" s="178" t="s">
        <v>68</v>
      </c>
      <c r="C50" s="179"/>
      <c r="D50" s="179"/>
      <c r="E50" s="180"/>
      <c r="F50" s="184">
        <f ca="1">AVERAGE(F29:H48)</f>
        <v>0.9601096133093272</v>
      </c>
      <c r="G50" s="184"/>
      <c r="H50" s="185"/>
      <c r="I50" s="184">
        <f t="shared" ref="I50" ca="1" si="22">AVERAGE(I29:K48)</f>
        <v>0.9726914884789718</v>
      </c>
      <c r="J50" s="184"/>
      <c r="K50" s="185"/>
      <c r="L50" s="184">
        <f t="shared" ref="L50" ca="1" si="23">AVERAGE(L29:N48)</f>
        <v>0.97999729027848093</v>
      </c>
      <c r="M50" s="184"/>
      <c r="N50" s="185"/>
      <c r="O50" s="184">
        <f t="shared" ref="O50" ca="1" si="24">AVERAGE(O29:Q48)</f>
        <v>0.98534071554812608</v>
      </c>
      <c r="P50" s="184"/>
      <c r="Q50" s="185"/>
      <c r="R50" s="184">
        <f t="shared" ref="R50" ca="1" si="25">AVERAGE(R29:T48)</f>
        <v>0.98447886537173768</v>
      </c>
      <c r="S50" s="184"/>
      <c r="T50" s="185"/>
      <c r="U50" s="184">
        <f t="shared" ref="U50" ca="1" si="26">AVERAGE(U29:W48)</f>
        <v>0.98193095236749239</v>
      </c>
      <c r="V50" s="184"/>
      <c r="W50" s="185"/>
      <c r="X50" s="184">
        <f t="shared" ref="X50" ca="1" si="27">AVERAGE(X29:Z48)</f>
        <v>0.98648828386759568</v>
      </c>
      <c r="Y50" s="184"/>
      <c r="Z50" s="185"/>
      <c r="AA50" s="184">
        <f t="shared" ref="AA50" ca="1" si="28">AVERAGE(AA29:AC48)</f>
        <v>0.98701428321778972</v>
      </c>
      <c r="AB50" s="184"/>
      <c r="AC50" s="185"/>
      <c r="AD50" s="184">
        <f t="shared" ref="AD50" ca="1" si="29">AVERAGE(AD29:AF48)</f>
        <v>0.98755634665117964</v>
      </c>
      <c r="AE50" s="184"/>
      <c r="AF50" s="185"/>
      <c r="AG50" s="184">
        <f t="shared" ref="AG50" ca="1" si="30">AVERAGE(AG29:AI48)</f>
        <v>0.98303356424541943</v>
      </c>
      <c r="AH50" s="184"/>
      <c r="AI50" s="185"/>
    </row>
    <row r="51" spans="1:35" ht="18.75" customHeight="1">
      <c r="B51" s="178" t="s">
        <v>69</v>
      </c>
      <c r="C51" s="179"/>
      <c r="D51" s="179"/>
      <c r="E51" s="180"/>
      <c r="F51" s="184">
        <f ca="1">SUMIF(F29:H48,"&lt;1")/COUNTIF(F29:H48,"&lt;1")</f>
        <v>0.95013701663665862</v>
      </c>
      <c r="G51" s="184"/>
      <c r="H51" s="185"/>
      <c r="I51" s="184">
        <f t="shared" ref="I51" ca="1" si="31">SUMIF(I29:K48,"&lt;1")/COUNTIF(I29:K48,"&lt;1")</f>
        <v>0.97125419839891769</v>
      </c>
      <c r="J51" s="184"/>
      <c r="K51" s="185"/>
      <c r="L51" s="184">
        <f t="shared" ref="L51" ca="1" si="32">SUMIF(L29:N48,"&lt;1")/COUNTIF(L29:N48,"&lt;1")</f>
        <v>0.97777476697608989</v>
      </c>
      <c r="M51" s="184"/>
      <c r="N51" s="185"/>
      <c r="O51" s="184">
        <f t="shared" ref="O51" ca="1" si="33">SUMIF(O29:Q48,"&lt;1")/COUNTIF(O29:Q48,"&lt;1")</f>
        <v>0.98275378299779537</v>
      </c>
      <c r="P51" s="184"/>
      <c r="Q51" s="185"/>
      <c r="R51" s="184">
        <f t="shared" ref="R51" ca="1" si="34">SUMIF(R29:T48,"&lt;1")/COUNTIF(R29:T48,"&lt;1")</f>
        <v>0.98173984161380878</v>
      </c>
      <c r="S51" s="184"/>
      <c r="T51" s="185"/>
      <c r="U51" s="184">
        <f t="shared" ref="U51" ca="1" si="35">SUMIF(U29:W48,"&lt;1")/COUNTIF(U29:W48,"&lt;1")</f>
        <v>0.97874229690293202</v>
      </c>
      <c r="V51" s="184"/>
      <c r="W51" s="185"/>
      <c r="X51" s="184">
        <f t="shared" ref="X51" ca="1" si="36">SUMIF(X29:Z48,"&lt;1")/COUNTIF(X29:Z48,"&lt;1")</f>
        <v>0.98311035483449472</v>
      </c>
      <c r="Y51" s="184"/>
      <c r="Z51" s="185"/>
      <c r="AA51" s="184">
        <f t="shared" ref="AA51" ca="1" si="37">SUMIF(AA29:AC48,"&lt;1")/COUNTIF(AA29:AC48,"&lt;1")</f>
        <v>0.98472268613857639</v>
      </c>
      <c r="AB51" s="184"/>
      <c r="AC51" s="185"/>
      <c r="AD51" s="184">
        <f t="shared" ref="AD51" ca="1" si="38">SUMIF(AD29:AF48,"&lt;1")/COUNTIF(AD29:AF48,"&lt;1")</f>
        <v>0.98536040782491741</v>
      </c>
      <c r="AE51" s="184"/>
      <c r="AF51" s="185"/>
      <c r="AG51" s="184">
        <f t="shared" ref="AG51" ca="1" si="39">SUMIF(AG29:AI48,"&lt;1")/COUNTIF(AG29:AI48,"&lt;1")</f>
        <v>0.97576223463631351</v>
      </c>
      <c r="AH51" s="184"/>
      <c r="AI51" s="185"/>
    </row>
    <row r="52" spans="1:35" ht="0.75" customHeight="1">
      <c r="B52" s="42"/>
      <c r="C52" s="42"/>
      <c r="D52" s="42"/>
      <c r="E52" s="42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s="38" customFormat="1" ht="18.75" customHeight="1">
      <c r="A53"/>
      <c r="B53" s="178" t="s">
        <v>100</v>
      </c>
      <c r="C53" s="179"/>
      <c r="D53" s="179"/>
      <c r="E53" s="180"/>
      <c r="F53" s="184">
        <f ca="1">(12*F25+2*F50)/14</f>
        <v>0.95905959100175464</v>
      </c>
      <c r="G53" s="184"/>
      <c r="H53" s="185"/>
      <c r="I53" s="184">
        <f t="shared" ref="I53" ca="1" si="40">(12*I25+2*I50)/14</f>
        <v>0.96742973359159612</v>
      </c>
      <c r="J53" s="184"/>
      <c r="K53" s="185"/>
      <c r="L53" s="184">
        <f t="shared" ref="L53" ca="1" si="41">(12*L25+2*L50)/14</f>
        <v>0.9723504367062159</v>
      </c>
      <c r="M53" s="184"/>
      <c r="N53" s="185"/>
      <c r="O53" s="184">
        <f t="shared" ref="O53" ca="1" si="42">(12*O25+2*O50)/14</f>
        <v>0.97354065056688832</v>
      </c>
      <c r="P53" s="184"/>
      <c r="Q53" s="185"/>
      <c r="R53" s="184">
        <f t="shared" ref="R53" ca="1" si="43">(12*R25+2*R50)/14</f>
        <v>0.97649212304498589</v>
      </c>
      <c r="S53" s="184"/>
      <c r="T53" s="185"/>
      <c r="U53" s="184">
        <f t="shared" ref="U53" ca="1" si="44">(12*U25+2*U50)/14</f>
        <v>0.97675554390620278</v>
      </c>
      <c r="V53" s="184"/>
      <c r="W53" s="185"/>
      <c r="X53" s="184">
        <f t="shared" ref="X53" ca="1" si="45">(12*X25+2*X50)/14</f>
        <v>0.9740486825876955</v>
      </c>
      <c r="Y53" s="184"/>
      <c r="Z53" s="185"/>
      <c r="AA53" s="184">
        <f t="shared" ref="AA53" ca="1" si="46">(12*AA25+2*AA50)/14</f>
        <v>0.97305903197155175</v>
      </c>
      <c r="AB53" s="184"/>
      <c r="AC53" s="185"/>
      <c r="AD53" s="184">
        <f t="shared" ref="AD53" ca="1" si="47">(12*AD25+2*AD50)/14</f>
        <v>0.9729446141696968</v>
      </c>
      <c r="AE53" s="184"/>
      <c r="AF53" s="185"/>
      <c r="AG53" s="184">
        <f t="shared" ref="AG53" ca="1" si="48">(12*AG25+2*AG50)/14</f>
        <v>0.97305709249741557</v>
      </c>
      <c r="AH53" s="184"/>
      <c r="AI53" s="185"/>
    </row>
    <row r="54" spans="1:35" ht="18.75" customHeight="1">
      <c r="B54" s="178" t="s">
        <v>101</v>
      </c>
      <c r="C54" s="179"/>
      <c r="D54" s="179"/>
      <c r="E54" s="180"/>
      <c r="F54" s="184">
        <f ca="1">(SUMIF(F4:H23,"&lt;1")+SUMIF(F29:H48,"&lt;1"))/(COUNTIF(F4:H23,"&lt;1")+COUNTIF(F29:H48,"&lt;1"))</f>
        <v>0.95127264930173305</v>
      </c>
      <c r="G54" s="184"/>
      <c r="H54" s="185"/>
      <c r="I54" s="184">
        <f t="shared" ref="I54" ca="1" si="49">(SUMIF(I4:K23,"&lt;1")+SUMIF(I29:K48,"&lt;1"))/(COUNTIF(I4:K23,"&lt;1")+COUNTIF(I29:K48,"&lt;1"))</f>
        <v>0.96549994913785731</v>
      </c>
      <c r="J54" s="184"/>
      <c r="K54" s="185"/>
      <c r="L54" s="184">
        <f t="shared" ref="L54" ca="1" si="50">(SUMIF(L4:N23,"&lt;1")+SUMIF(L29:N48,"&lt;1"))/(COUNTIF(L4:N23,"&lt;1")+COUNTIF(L29:N48,"&lt;1"))</f>
        <v>0.97152671296293225</v>
      </c>
      <c r="M54" s="184"/>
      <c r="N54" s="185"/>
      <c r="O54" s="184">
        <f t="shared" ref="O54" ca="1" si="51">(SUMIF(O4:Q23,"&lt;1")+SUMIF(O29:Q48,"&lt;1"))/(COUNTIF(O4:Q23,"&lt;1")+COUNTIF(O29:Q48,"&lt;1"))</f>
        <v>0.97261989993374576</v>
      </c>
      <c r="P54" s="184"/>
      <c r="Q54" s="185"/>
      <c r="R54" s="184">
        <f t="shared" ref="R54" ca="1" si="52">(SUMIF(R4:T23,"&lt;1")+SUMIF(R29:T48,"&lt;1"))/(COUNTIF(R4:T23,"&lt;1")+COUNTIF(R29:T48,"&lt;1"))</f>
        <v>0.97390198937487527</v>
      </c>
      <c r="S54" s="184"/>
      <c r="T54" s="185"/>
      <c r="U54" s="184">
        <f t="shared" ref="U54" ca="1" si="53">(SUMIF(U4:W23,"&lt;1")+SUMIF(U29:W48,"&lt;1"))/(COUNTIF(U4:W23,"&lt;1")+COUNTIF(U29:W48,"&lt;1"))</f>
        <v>0.97417425138727309</v>
      </c>
      <c r="V54" s="184"/>
      <c r="W54" s="185"/>
      <c r="X54" s="184">
        <f t="shared" ref="X54" ca="1" si="54">(SUMIF(X4:Z23,"&lt;1")+SUMIF(X29:Z48,"&lt;1"))/(COUNTIF(X4:Z23,"&lt;1")+COUNTIF(X29:Z48,"&lt;1"))</f>
        <v>0.97171435680890794</v>
      </c>
      <c r="Y54" s="184"/>
      <c r="Z54" s="185"/>
      <c r="AA54" s="184">
        <f t="shared" ref="AA54" ca="1" si="55">(SUMIF(AA4:AC23,"&lt;1")+SUMIF(AA29:AC48,"&lt;1"))/(COUNTIF(AA4:AC23,"&lt;1")+COUNTIF(AA29:AC48,"&lt;1"))</f>
        <v>0.97120392957409307</v>
      </c>
      <c r="AB54" s="184"/>
      <c r="AC54" s="185"/>
      <c r="AD54" s="184">
        <f t="shared" ref="AD54" ca="1" si="56">(SUMIF(AD4:AF23,"&lt;1")+SUMIF(AD29:AF48,"&lt;1"))/(COUNTIF(AD4:AF23,"&lt;1")+COUNTIF(AD29:AF48,"&lt;1"))</f>
        <v>0.97116694940557957</v>
      </c>
      <c r="AE54" s="184"/>
      <c r="AF54" s="185"/>
      <c r="AG54" s="184">
        <f t="shared" ref="AG54" ca="1" si="57">(SUMIF(AG4:AI23,"&lt;1")+SUMIF(AG29:AI48,"&lt;1"))/(COUNTIF(AG4:AI23,"&lt;1")+COUNTIF(AG29:AI48,"&lt;1"))</f>
        <v>0.96931838981004914</v>
      </c>
      <c r="AH54" s="184"/>
      <c r="AI54" s="185"/>
    </row>
  </sheetData>
  <mergeCells count="290">
    <mergeCell ref="B25:E25"/>
    <mergeCell ref="B26:E26"/>
    <mergeCell ref="B2:B3"/>
    <mergeCell ref="C2:C3"/>
    <mergeCell ref="D2:D3"/>
    <mergeCell ref="E2:E3"/>
    <mergeCell ref="F25:H25"/>
    <mergeCell ref="F26:H26"/>
    <mergeCell ref="I25:K25"/>
    <mergeCell ref="L25:N25"/>
    <mergeCell ref="O25:Q25"/>
    <mergeCell ref="R25:T25"/>
    <mergeCell ref="AA2:AC2"/>
    <mergeCell ref="AD2:AF2"/>
    <mergeCell ref="AG2:AI2"/>
    <mergeCell ref="F2:H2"/>
    <mergeCell ref="U25:W25"/>
    <mergeCell ref="X25:Z25"/>
    <mergeCell ref="AA25:AC25"/>
    <mergeCell ref="AD25:AF25"/>
    <mergeCell ref="AG25:AI25"/>
    <mergeCell ref="I2:K2"/>
    <mergeCell ref="L2:N2"/>
    <mergeCell ref="O2:Q2"/>
    <mergeCell ref="R2:T2"/>
    <mergeCell ref="U2:W2"/>
    <mergeCell ref="X2:Z2"/>
    <mergeCell ref="AA26:AC26"/>
    <mergeCell ref="AD26:AF26"/>
    <mergeCell ref="AG26:AI26"/>
    <mergeCell ref="F28:H28"/>
    <mergeCell ref="I28:K28"/>
    <mergeCell ref="I26:K26"/>
    <mergeCell ref="L26:N26"/>
    <mergeCell ref="O26:Q26"/>
    <mergeCell ref="R26:T26"/>
    <mergeCell ref="U26:W26"/>
    <mergeCell ref="X26:Z26"/>
    <mergeCell ref="AD28:AF28"/>
    <mergeCell ref="AG28:AI28"/>
    <mergeCell ref="AA28:AC28"/>
    <mergeCell ref="L28:N28"/>
    <mergeCell ref="O28:Q28"/>
    <mergeCell ref="R28:T28"/>
    <mergeCell ref="U28:W28"/>
    <mergeCell ref="X28:Z28"/>
    <mergeCell ref="X29:Z29"/>
    <mergeCell ref="L47:N47"/>
    <mergeCell ref="O47:Q47"/>
    <mergeCell ref="R47:T47"/>
    <mergeCell ref="U47:W47"/>
    <mergeCell ref="X47:Z47"/>
    <mergeCell ref="AA29:AC29"/>
    <mergeCell ref="AD29:AF29"/>
    <mergeCell ref="AG29:AI29"/>
    <mergeCell ref="F30:H30"/>
    <mergeCell ref="I30:K30"/>
    <mergeCell ref="L30:N30"/>
    <mergeCell ref="O30:Q30"/>
    <mergeCell ref="R30:T30"/>
    <mergeCell ref="U30:W30"/>
    <mergeCell ref="F29:H29"/>
    <mergeCell ref="I29:K29"/>
    <mergeCell ref="L29:N29"/>
    <mergeCell ref="O29:Q29"/>
    <mergeCell ref="R29:T29"/>
    <mergeCell ref="U29:W29"/>
    <mergeCell ref="X30:Z30"/>
    <mergeCell ref="AA30:AC30"/>
    <mergeCell ref="AD30:AF30"/>
    <mergeCell ref="AG30:AI30"/>
    <mergeCell ref="AG31:AI31"/>
    <mergeCell ref="F32:H32"/>
    <mergeCell ref="I32:K32"/>
    <mergeCell ref="L32:N32"/>
    <mergeCell ref="O32:Q32"/>
    <mergeCell ref="R32:T32"/>
    <mergeCell ref="U32:W32"/>
    <mergeCell ref="X32:Z32"/>
    <mergeCell ref="AA32:AC32"/>
    <mergeCell ref="AD32:AF32"/>
    <mergeCell ref="AG32:AI32"/>
    <mergeCell ref="F31:H31"/>
    <mergeCell ref="I31:K31"/>
    <mergeCell ref="L31:N31"/>
    <mergeCell ref="O31:Q31"/>
    <mergeCell ref="R31:T31"/>
    <mergeCell ref="U31:W31"/>
    <mergeCell ref="X31:Z31"/>
    <mergeCell ref="AA31:AC31"/>
    <mergeCell ref="AD31:AF31"/>
    <mergeCell ref="AG33:AI33"/>
    <mergeCell ref="F34:H34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F33:H33"/>
    <mergeCell ref="I33:K33"/>
    <mergeCell ref="L33:N33"/>
    <mergeCell ref="O33:Q33"/>
    <mergeCell ref="R33:T33"/>
    <mergeCell ref="U33:W33"/>
    <mergeCell ref="X33:Z33"/>
    <mergeCell ref="AA33:AC33"/>
    <mergeCell ref="AD33:AF33"/>
    <mergeCell ref="AG35:AI35"/>
    <mergeCell ref="F36:H36"/>
    <mergeCell ref="I36:K36"/>
    <mergeCell ref="L36:N36"/>
    <mergeCell ref="O36:Q36"/>
    <mergeCell ref="R36:T36"/>
    <mergeCell ref="U36:W36"/>
    <mergeCell ref="X36:Z36"/>
    <mergeCell ref="AA36:AC36"/>
    <mergeCell ref="AD36:AF36"/>
    <mergeCell ref="AG36:AI36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7:AI37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F37:H37"/>
    <mergeCell ref="I37:K37"/>
    <mergeCell ref="L37:N37"/>
    <mergeCell ref="O37:Q37"/>
    <mergeCell ref="R37:T37"/>
    <mergeCell ref="U37:W37"/>
    <mergeCell ref="X37:Z37"/>
    <mergeCell ref="AA37:AC37"/>
    <mergeCell ref="AD37:AF37"/>
    <mergeCell ref="AG39:AI39"/>
    <mergeCell ref="F40:H40"/>
    <mergeCell ref="I40:K40"/>
    <mergeCell ref="L40:N40"/>
    <mergeCell ref="O40:Q40"/>
    <mergeCell ref="R40:T40"/>
    <mergeCell ref="U40:W40"/>
    <mergeCell ref="X40:Z40"/>
    <mergeCell ref="AA40:AC40"/>
    <mergeCell ref="AD40:AF40"/>
    <mergeCell ref="AG40:AI40"/>
    <mergeCell ref="F39:H39"/>
    <mergeCell ref="I39:K39"/>
    <mergeCell ref="L39:N39"/>
    <mergeCell ref="O39:Q39"/>
    <mergeCell ref="R39:T39"/>
    <mergeCell ref="U39:W39"/>
    <mergeCell ref="X39:Z39"/>
    <mergeCell ref="AA39:AC39"/>
    <mergeCell ref="AD39:AF39"/>
    <mergeCell ref="AG41:AI41"/>
    <mergeCell ref="F42:H42"/>
    <mergeCell ref="I42:K42"/>
    <mergeCell ref="L42:N42"/>
    <mergeCell ref="O42:Q42"/>
    <mergeCell ref="R42:T42"/>
    <mergeCell ref="U42:W42"/>
    <mergeCell ref="X42:Z42"/>
    <mergeCell ref="AA42:AC42"/>
    <mergeCell ref="AD42:AF42"/>
    <mergeCell ref="AG42:AI42"/>
    <mergeCell ref="F41:H41"/>
    <mergeCell ref="I41:K41"/>
    <mergeCell ref="L41:N41"/>
    <mergeCell ref="O41:Q41"/>
    <mergeCell ref="R41:T41"/>
    <mergeCell ref="U41:W41"/>
    <mergeCell ref="X41:Z41"/>
    <mergeCell ref="AA41:AC41"/>
    <mergeCell ref="AD41:AF41"/>
    <mergeCell ref="AG43:AI43"/>
    <mergeCell ref="F44:H44"/>
    <mergeCell ref="I44:K44"/>
    <mergeCell ref="L44:N44"/>
    <mergeCell ref="O44:Q44"/>
    <mergeCell ref="R44:T44"/>
    <mergeCell ref="U44:W44"/>
    <mergeCell ref="X44:Z44"/>
    <mergeCell ref="AA44:AC44"/>
    <mergeCell ref="AD44:AF44"/>
    <mergeCell ref="AG44:AI44"/>
    <mergeCell ref="F43:H43"/>
    <mergeCell ref="I43:K43"/>
    <mergeCell ref="L43:N43"/>
    <mergeCell ref="O43:Q43"/>
    <mergeCell ref="R43:T43"/>
    <mergeCell ref="U43:W43"/>
    <mergeCell ref="X43:Z43"/>
    <mergeCell ref="AA43:AC43"/>
    <mergeCell ref="AD43:AF43"/>
    <mergeCell ref="AG45:AI45"/>
    <mergeCell ref="F46:H46"/>
    <mergeCell ref="I46:K46"/>
    <mergeCell ref="L46:N46"/>
    <mergeCell ref="O46:Q46"/>
    <mergeCell ref="R46:T46"/>
    <mergeCell ref="U46:W46"/>
    <mergeCell ref="X46:Z46"/>
    <mergeCell ref="AA46:AC46"/>
    <mergeCell ref="AD46:AF46"/>
    <mergeCell ref="AG46:AI46"/>
    <mergeCell ref="F45:H45"/>
    <mergeCell ref="I45:K45"/>
    <mergeCell ref="L45:N45"/>
    <mergeCell ref="O45:Q45"/>
    <mergeCell ref="R45:T45"/>
    <mergeCell ref="U45:W45"/>
    <mergeCell ref="X45:Z45"/>
    <mergeCell ref="AA45:AC45"/>
    <mergeCell ref="AD45:AF45"/>
    <mergeCell ref="AA47:AC47"/>
    <mergeCell ref="AD47:AF47"/>
    <mergeCell ref="AG47:AI47"/>
    <mergeCell ref="F48:H48"/>
    <mergeCell ref="I48:K48"/>
    <mergeCell ref="L48:N48"/>
    <mergeCell ref="O48:Q48"/>
    <mergeCell ref="R48:T48"/>
    <mergeCell ref="U48:W48"/>
    <mergeCell ref="F47:H47"/>
    <mergeCell ref="I47:K47"/>
    <mergeCell ref="X48:Z48"/>
    <mergeCell ref="AA48:AC48"/>
    <mergeCell ref="AD48:AF48"/>
    <mergeCell ref="AG48:AI48"/>
    <mergeCell ref="AG51:AI51"/>
    <mergeCell ref="AA50:AC50"/>
    <mergeCell ref="AD50:AF50"/>
    <mergeCell ref="AG50:AI50"/>
    <mergeCell ref="B51:E51"/>
    <mergeCell ref="F51:H51"/>
    <mergeCell ref="B50:E50"/>
    <mergeCell ref="F50:H50"/>
    <mergeCell ref="I50:K50"/>
    <mergeCell ref="L50:N50"/>
    <mergeCell ref="O50:Q50"/>
    <mergeCell ref="I51:K51"/>
    <mergeCell ref="L51:N51"/>
    <mergeCell ref="O51:Q51"/>
    <mergeCell ref="R51:T51"/>
    <mergeCell ref="U51:W51"/>
    <mergeCell ref="X51:Z51"/>
    <mergeCell ref="AA51:AC51"/>
    <mergeCell ref="AD51:AF51"/>
    <mergeCell ref="R50:T50"/>
    <mergeCell ref="U50:W50"/>
    <mergeCell ref="X50:Z50"/>
    <mergeCell ref="AD54:AF54"/>
    <mergeCell ref="AG54:AI54"/>
    <mergeCell ref="U53:W53"/>
    <mergeCell ref="X53:Z53"/>
    <mergeCell ref="AA53:AC53"/>
    <mergeCell ref="AD53:AF53"/>
    <mergeCell ref="AG53:AI53"/>
    <mergeCell ref="B54:E54"/>
    <mergeCell ref="F54:H54"/>
    <mergeCell ref="I54:K54"/>
    <mergeCell ref="L54:N54"/>
    <mergeCell ref="O54:Q54"/>
    <mergeCell ref="R54:T54"/>
    <mergeCell ref="U54:W54"/>
    <mergeCell ref="X54:Z54"/>
    <mergeCell ref="AA54:AC54"/>
    <mergeCell ref="B53:E53"/>
    <mergeCell ref="F53:H53"/>
    <mergeCell ref="I53:K53"/>
    <mergeCell ref="L53:N53"/>
    <mergeCell ref="O53:Q53"/>
    <mergeCell ref="R53:T53"/>
  </mergeCells>
  <conditionalFormatting sqref="F25:AI2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6:AI2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0:AI5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1:AI5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3:AI5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4:AI5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31"/>
  <sheetViews>
    <sheetView tabSelected="1" workbookViewId="0">
      <selection activeCell="B30" sqref="B30"/>
    </sheetView>
  </sheetViews>
  <sheetFormatPr baseColWidth="10" defaultRowHeight="15"/>
  <cols>
    <col min="1" max="1" width="0.7109375" customWidth="1"/>
    <col min="2" max="2" width="21.42578125" customWidth="1"/>
    <col min="3" max="5" width="7.85546875" customWidth="1"/>
    <col min="6" max="22" width="12.85546875" style="39" customWidth="1"/>
  </cols>
  <sheetData>
    <row r="1" spans="1:22" ht="3.75" customHeight="1"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95.25">
      <c r="B2" s="1"/>
      <c r="C2" s="52" t="s">
        <v>74</v>
      </c>
      <c r="D2" s="52" t="s">
        <v>75</v>
      </c>
      <c r="E2" s="52" t="s">
        <v>76</v>
      </c>
      <c r="F2" s="41" t="s">
        <v>55</v>
      </c>
      <c r="G2" s="41" t="s">
        <v>59</v>
      </c>
      <c r="H2" s="41" t="s">
        <v>60</v>
      </c>
      <c r="I2" s="41" t="s">
        <v>61</v>
      </c>
      <c r="J2" s="41" t="s">
        <v>62</v>
      </c>
      <c r="K2" s="41" t="s">
        <v>63</v>
      </c>
      <c r="L2" s="41" t="s">
        <v>64</v>
      </c>
      <c r="M2" s="41" t="s">
        <v>56</v>
      </c>
      <c r="N2" s="41" t="s">
        <v>57</v>
      </c>
      <c r="O2" s="41" t="s">
        <v>104</v>
      </c>
      <c r="P2" s="41" t="s">
        <v>105</v>
      </c>
      <c r="Q2" s="41" t="s">
        <v>65</v>
      </c>
      <c r="R2" s="41" t="s">
        <v>66</v>
      </c>
      <c r="S2" s="41" t="s">
        <v>67</v>
      </c>
      <c r="T2" s="41" t="s">
        <v>71</v>
      </c>
      <c r="U2" s="41" t="s">
        <v>72</v>
      </c>
      <c r="V2" s="41" t="s">
        <v>73</v>
      </c>
    </row>
    <row r="3" spans="1:22" s="38" customFormat="1" ht="18.75" customHeight="1">
      <c r="A3"/>
      <c r="B3" s="42" t="s">
        <v>13</v>
      </c>
      <c r="C3" s="53">
        <v>27</v>
      </c>
      <c r="D3" s="53">
        <v>111</v>
      </c>
      <c r="E3" s="54">
        <f>2*D3/C3</f>
        <v>8.2222222222222214</v>
      </c>
      <c r="F3" s="105">
        <v>0.34599999999999997</v>
      </c>
      <c r="G3" s="105">
        <v>0.21</v>
      </c>
      <c r="H3" s="105">
        <v>0.192</v>
      </c>
      <c r="I3" s="105">
        <v>0.19400000000000001</v>
      </c>
      <c r="J3" s="105">
        <v>0.222</v>
      </c>
      <c r="K3" s="105">
        <v>0.21</v>
      </c>
      <c r="L3" s="105">
        <v>0.20399999999999999</v>
      </c>
      <c r="M3" s="105">
        <v>0.19700000000000001</v>
      </c>
      <c r="N3" s="105">
        <v>0.18</v>
      </c>
      <c r="O3" s="105">
        <v>0.187</v>
      </c>
      <c r="P3" s="105">
        <v>0.17599999999999999</v>
      </c>
      <c r="Q3" s="105">
        <v>0.2</v>
      </c>
      <c r="R3" s="105">
        <v>0.17199999999999999</v>
      </c>
      <c r="S3" s="105">
        <v>0.185</v>
      </c>
      <c r="T3" s="105">
        <v>0.21299999999999999</v>
      </c>
      <c r="U3" s="105">
        <v>0.23499999999999999</v>
      </c>
      <c r="V3" s="105">
        <v>0.22500000000000001</v>
      </c>
    </row>
    <row r="4" spans="1:22" s="38" customFormat="1" ht="18.75" customHeight="1">
      <c r="A4"/>
      <c r="B4" s="42" t="s">
        <v>14</v>
      </c>
      <c r="C4" s="53">
        <v>34</v>
      </c>
      <c r="D4" s="53">
        <v>78</v>
      </c>
      <c r="E4" s="54">
        <f t="shared" ref="E4:E22" si="0">2*D4/C4</f>
        <v>4.5882352941176467</v>
      </c>
      <c r="F4" s="105">
        <v>0.22700000000000001</v>
      </c>
      <c r="G4" s="105">
        <v>0.252</v>
      </c>
      <c r="H4" s="105">
        <v>0.35299999999999998</v>
      </c>
      <c r="I4" s="105">
        <v>0.29299999999999998</v>
      </c>
      <c r="J4" s="105">
        <v>0.30299999999999999</v>
      </c>
      <c r="K4" s="105">
        <v>0.35399999999999998</v>
      </c>
      <c r="L4" s="105">
        <v>0.32100000000000001</v>
      </c>
      <c r="M4" s="105">
        <v>0.221</v>
      </c>
      <c r="N4" s="105">
        <v>0.24299999999999999</v>
      </c>
      <c r="O4" s="105">
        <v>0.22700000000000001</v>
      </c>
      <c r="P4" s="105">
        <v>0.23100000000000001</v>
      </c>
      <c r="Q4" s="105">
        <v>0.252</v>
      </c>
      <c r="R4" s="105">
        <v>0.30499999999999999</v>
      </c>
      <c r="S4" s="105">
        <v>0.32500000000000001</v>
      </c>
      <c r="T4" s="105">
        <v>0.34399999999999997</v>
      </c>
      <c r="U4" s="105">
        <v>0.38900000000000001</v>
      </c>
      <c r="V4" s="105">
        <v>0.314</v>
      </c>
    </row>
    <row r="5" spans="1:22" s="38" customFormat="1" ht="18.75" customHeight="1">
      <c r="A5"/>
      <c r="B5" s="42" t="s">
        <v>15</v>
      </c>
      <c r="C5" s="53">
        <v>49</v>
      </c>
      <c r="D5" s="53">
        <v>107</v>
      </c>
      <c r="E5" s="54">
        <f t="shared" si="0"/>
        <v>4.3673469387755102</v>
      </c>
      <c r="F5" s="105">
        <v>0.19</v>
      </c>
      <c r="G5" s="105">
        <v>0.193</v>
      </c>
      <c r="H5" s="105">
        <v>0.22500000000000001</v>
      </c>
      <c r="I5" s="105">
        <v>0.222</v>
      </c>
      <c r="J5" s="105">
        <v>0.20399999999999999</v>
      </c>
      <c r="K5" s="105">
        <v>0.20699999999999999</v>
      </c>
      <c r="L5" s="105">
        <v>0.193</v>
      </c>
      <c r="M5" s="105">
        <v>0.183</v>
      </c>
      <c r="N5" s="105">
        <v>0.22</v>
      </c>
      <c r="O5" s="105">
        <v>0.19400000000000001</v>
      </c>
      <c r="P5" s="105">
        <v>0.19500000000000001</v>
      </c>
      <c r="Q5" s="105">
        <v>0.21199999999999999</v>
      </c>
      <c r="R5" s="105">
        <v>0.22800000000000001</v>
      </c>
      <c r="S5" s="105">
        <v>0.219</v>
      </c>
      <c r="T5" s="105">
        <v>0.184</v>
      </c>
      <c r="U5" s="105">
        <v>0.21299999999999999</v>
      </c>
      <c r="V5" s="105">
        <v>0.214</v>
      </c>
    </row>
    <row r="6" spans="1:22" s="38" customFormat="1" ht="18.75" customHeight="1">
      <c r="A6"/>
      <c r="B6" s="42" t="s">
        <v>16</v>
      </c>
      <c r="C6" s="53">
        <v>62</v>
      </c>
      <c r="D6" s="53">
        <v>159</v>
      </c>
      <c r="E6" s="54">
        <f t="shared" si="0"/>
        <v>5.129032258064516</v>
      </c>
      <c r="F6" s="105">
        <v>0.26700000000000002</v>
      </c>
      <c r="G6" s="105">
        <v>0.35</v>
      </c>
      <c r="H6" s="105">
        <v>0.308</v>
      </c>
      <c r="I6" s="105">
        <v>0.29199999999999998</v>
      </c>
      <c r="J6" s="105">
        <v>0.44500000000000001</v>
      </c>
      <c r="K6" s="105">
        <v>0.49099999999999999</v>
      </c>
      <c r="L6" s="105">
        <v>0.45200000000000001</v>
      </c>
      <c r="M6" s="105">
        <v>0.30299999999999999</v>
      </c>
      <c r="N6" s="105">
        <v>0.34100000000000003</v>
      </c>
      <c r="O6" s="105">
        <v>0.28599999999999998</v>
      </c>
      <c r="P6" s="105">
        <v>0.29399999999999998</v>
      </c>
      <c r="Q6" s="105">
        <v>0.32100000000000001</v>
      </c>
      <c r="R6" s="105">
        <v>0.32900000000000001</v>
      </c>
      <c r="S6" s="105">
        <v>0.28899999999999998</v>
      </c>
      <c r="T6" s="105">
        <v>0.45300000000000001</v>
      </c>
      <c r="U6" s="105">
        <v>0.49099999999999999</v>
      </c>
      <c r="V6" s="105">
        <v>0.438</v>
      </c>
    </row>
    <row r="7" spans="1:22" s="38" customFormat="1" ht="18.75" customHeight="1">
      <c r="A7"/>
      <c r="B7" s="42" t="s">
        <v>17</v>
      </c>
      <c r="C7" s="53">
        <v>86</v>
      </c>
      <c r="D7" s="53">
        <v>124</v>
      </c>
      <c r="E7" s="54">
        <f t="shared" si="0"/>
        <v>2.8837209302325579</v>
      </c>
      <c r="F7" s="105">
        <v>0.24399999999999999</v>
      </c>
      <c r="G7" s="105">
        <v>0.23300000000000001</v>
      </c>
      <c r="H7" s="105">
        <v>0.249</v>
      </c>
      <c r="I7" s="105">
        <v>0.249</v>
      </c>
      <c r="J7" s="105">
        <v>0.32100000000000001</v>
      </c>
      <c r="K7" s="105">
        <v>0.26700000000000002</v>
      </c>
      <c r="L7" s="105">
        <v>0.28000000000000003</v>
      </c>
      <c r="M7" s="105">
        <v>0.25900000000000001</v>
      </c>
      <c r="N7" s="105">
        <v>0.29199999999999998</v>
      </c>
      <c r="O7" s="105">
        <v>0.26500000000000001</v>
      </c>
      <c r="P7" s="105">
        <v>0.23100000000000001</v>
      </c>
      <c r="Q7" s="105">
        <v>0.248</v>
      </c>
      <c r="R7" s="105">
        <v>0.27500000000000002</v>
      </c>
      <c r="S7" s="105">
        <v>0.25700000000000001</v>
      </c>
      <c r="T7" s="105">
        <v>0.308</v>
      </c>
      <c r="U7" s="105">
        <v>0.28100000000000003</v>
      </c>
      <c r="V7" s="105">
        <v>0.307</v>
      </c>
    </row>
    <row r="8" spans="1:22" s="38" customFormat="1" ht="18.75" customHeight="1">
      <c r="A8"/>
      <c r="B8" s="42" t="s">
        <v>18</v>
      </c>
      <c r="C8" s="53">
        <v>112</v>
      </c>
      <c r="D8" s="53">
        <v>425</v>
      </c>
      <c r="E8" s="54">
        <f t="shared" si="0"/>
        <v>7.5892857142857144</v>
      </c>
      <c r="F8" s="105">
        <v>1.1000000000000001</v>
      </c>
      <c r="G8" s="105">
        <v>1.0980000000000001</v>
      </c>
      <c r="H8" s="105">
        <v>1.081</v>
      </c>
      <c r="I8" s="105">
        <v>1.2010000000000001</v>
      </c>
      <c r="J8" s="106">
        <v>1.448</v>
      </c>
      <c r="K8" s="105">
        <v>1.635</v>
      </c>
      <c r="L8" s="105">
        <v>1.6850000000000001</v>
      </c>
      <c r="M8" s="105">
        <v>1.012</v>
      </c>
      <c r="N8" s="105">
        <v>1.0629999999999999</v>
      </c>
      <c r="O8" s="105">
        <v>1.107</v>
      </c>
      <c r="P8" s="105">
        <v>1.06</v>
      </c>
      <c r="Q8" s="105">
        <v>1.399</v>
      </c>
      <c r="R8" s="105">
        <v>1.131</v>
      </c>
      <c r="S8" s="105">
        <v>1.194</v>
      </c>
      <c r="T8" s="105">
        <v>1.4330000000000001</v>
      </c>
      <c r="U8" s="105">
        <v>1.4590000000000001</v>
      </c>
      <c r="V8" s="105">
        <v>1.714</v>
      </c>
    </row>
    <row r="9" spans="1:22" s="38" customFormat="1" ht="18.75" customHeight="1">
      <c r="A9"/>
      <c r="B9" s="42" t="s">
        <v>19</v>
      </c>
      <c r="C9" s="53">
        <v>198</v>
      </c>
      <c r="D9" s="53">
        <v>2742</v>
      </c>
      <c r="E9" s="54">
        <f t="shared" si="0"/>
        <v>27.696969696969695</v>
      </c>
      <c r="F9" s="105">
        <v>5.2350000000000003</v>
      </c>
      <c r="G9" s="105">
        <v>5.9729999999999999</v>
      </c>
      <c r="H9" s="105">
        <v>6.069</v>
      </c>
      <c r="I9" s="105">
        <v>7.4039999999999999</v>
      </c>
      <c r="J9" s="105">
        <v>6.59</v>
      </c>
      <c r="K9" s="105">
        <v>6.6210000000000004</v>
      </c>
      <c r="L9" s="105">
        <v>9.5860000000000003</v>
      </c>
      <c r="M9" s="105">
        <v>5.3639999999999999</v>
      </c>
      <c r="N9" s="105">
        <v>5.4370000000000003</v>
      </c>
      <c r="O9" s="105">
        <v>6.351</v>
      </c>
      <c r="P9" s="105">
        <v>6.282</v>
      </c>
      <c r="Q9" s="105">
        <v>5.9649999999999999</v>
      </c>
      <c r="R9" s="105">
        <v>5.9889999999999999</v>
      </c>
      <c r="S9" s="105">
        <v>7.3170000000000002</v>
      </c>
      <c r="T9" s="105">
        <v>6.3730000000000002</v>
      </c>
      <c r="U9" s="105">
        <v>6.3579999999999997</v>
      </c>
      <c r="V9" s="105">
        <v>9.33</v>
      </c>
    </row>
    <row r="10" spans="1:22" s="38" customFormat="1" ht="18.75" customHeight="1">
      <c r="A10"/>
      <c r="B10" s="42" t="s">
        <v>20</v>
      </c>
      <c r="C10" s="53">
        <v>332</v>
      </c>
      <c r="D10" s="53">
        <v>2126</v>
      </c>
      <c r="E10" s="54">
        <f t="shared" si="0"/>
        <v>12.80722891566265</v>
      </c>
      <c r="F10" s="109">
        <v>5.2</v>
      </c>
      <c r="G10" s="105">
        <v>7.0810000000000004</v>
      </c>
      <c r="H10" s="105">
        <v>6.4119999999999999</v>
      </c>
      <c r="I10" s="105">
        <v>8.5090000000000003</v>
      </c>
      <c r="J10" s="105">
        <v>7.3449999999999998</v>
      </c>
      <c r="K10" s="105">
        <v>7.8959999999999999</v>
      </c>
      <c r="L10" s="105">
        <v>12.531000000000001</v>
      </c>
      <c r="M10" s="105">
        <v>5.2039999999999997</v>
      </c>
      <c r="N10" s="105">
        <v>5.649</v>
      </c>
      <c r="O10" s="105">
        <v>6.3470000000000004</v>
      </c>
      <c r="P10" s="105">
        <v>6.2729999999999997</v>
      </c>
      <c r="Q10" s="105">
        <v>6.9820000000000002</v>
      </c>
      <c r="R10" s="105">
        <v>6.3890000000000002</v>
      </c>
      <c r="S10" s="105">
        <v>8.4030000000000005</v>
      </c>
      <c r="T10" s="105">
        <v>7.5579999999999998</v>
      </c>
      <c r="U10" s="105">
        <v>7.8520000000000003</v>
      </c>
      <c r="V10" s="105">
        <v>12.212</v>
      </c>
    </row>
    <row r="11" spans="1:22" s="38" customFormat="1" ht="18.75" customHeight="1">
      <c r="A11"/>
      <c r="B11" s="42" t="s">
        <v>21</v>
      </c>
      <c r="C11" s="53">
        <v>379</v>
      </c>
      <c r="D11" s="53">
        <v>914</v>
      </c>
      <c r="E11" s="54">
        <f t="shared" si="0"/>
        <v>4.8232189973614776</v>
      </c>
      <c r="F11" s="105">
        <v>0.79800000000000004</v>
      </c>
      <c r="G11" s="105">
        <v>0.83899999999999997</v>
      </c>
      <c r="H11" s="105">
        <v>0.83299999999999996</v>
      </c>
      <c r="I11" s="105">
        <v>0.79</v>
      </c>
      <c r="J11" s="105">
        <v>1.3320000000000001</v>
      </c>
      <c r="K11" s="105">
        <v>1.1060000000000001</v>
      </c>
      <c r="L11" s="105">
        <v>1.284</v>
      </c>
      <c r="M11" s="105">
        <v>0.77600000000000002</v>
      </c>
      <c r="N11" s="105">
        <v>1.097</v>
      </c>
      <c r="O11" s="105">
        <v>0.92300000000000004</v>
      </c>
      <c r="P11" s="105">
        <v>0.84</v>
      </c>
      <c r="Q11" s="105">
        <v>0.84299999999999997</v>
      </c>
      <c r="R11" s="105">
        <v>1.0189999999999999</v>
      </c>
      <c r="S11" s="105">
        <v>0.78900000000000003</v>
      </c>
      <c r="T11" s="105">
        <v>1.3979999999999999</v>
      </c>
      <c r="U11" s="105">
        <v>1.1599999999999999</v>
      </c>
      <c r="V11" s="105">
        <v>1.349</v>
      </c>
    </row>
    <row r="12" spans="1:22" s="38" customFormat="1" ht="18.75" customHeight="1">
      <c r="A12"/>
      <c r="B12" s="42" t="s">
        <v>22</v>
      </c>
      <c r="C12" s="53">
        <v>453</v>
      </c>
      <c r="D12" s="53">
        <v>2025</v>
      </c>
      <c r="E12" s="54">
        <f t="shared" si="0"/>
        <v>8.9403973509933774</v>
      </c>
      <c r="F12" s="105">
        <v>6.5970000000000004</v>
      </c>
      <c r="G12" s="105">
        <v>8.3119999999999994</v>
      </c>
      <c r="H12" s="105">
        <v>8.0180000000000007</v>
      </c>
      <c r="I12" s="105">
        <v>9.2219999999999995</v>
      </c>
      <c r="J12" s="105">
        <v>10.855</v>
      </c>
      <c r="K12" s="105">
        <v>10.215999999999999</v>
      </c>
      <c r="L12" s="105">
        <v>15.348000000000001</v>
      </c>
      <c r="M12" s="105">
        <v>6.6120000000000001</v>
      </c>
      <c r="N12" s="105">
        <v>9.4710000000000001</v>
      </c>
      <c r="O12" s="105">
        <v>8.3320000000000007</v>
      </c>
      <c r="P12" s="105">
        <v>8.7210000000000001</v>
      </c>
      <c r="Q12" s="105">
        <v>8.4879999999999995</v>
      </c>
      <c r="R12" s="105">
        <v>7.7850000000000001</v>
      </c>
      <c r="S12" s="105">
        <v>9.2469999999999999</v>
      </c>
      <c r="T12" s="105">
        <v>11.477</v>
      </c>
      <c r="U12" s="105">
        <v>10.202</v>
      </c>
      <c r="V12" s="105">
        <v>14.742000000000001</v>
      </c>
    </row>
    <row r="13" spans="1:22" s="38" customFormat="1" ht="18.75" customHeight="1">
      <c r="A13"/>
      <c r="B13" s="42" t="s">
        <v>23</v>
      </c>
      <c r="C13" s="53">
        <v>516</v>
      </c>
      <c r="D13" s="53">
        <v>1188</v>
      </c>
      <c r="E13" s="54">
        <f t="shared" si="0"/>
        <v>4.6046511627906979</v>
      </c>
      <c r="F13" s="105">
        <v>1.087</v>
      </c>
      <c r="G13" s="105">
        <v>1.1439999999999999</v>
      </c>
      <c r="H13" s="105">
        <v>1.1830000000000001</v>
      </c>
      <c r="I13" s="105">
        <v>1.091</v>
      </c>
      <c r="J13" s="105">
        <v>1.82</v>
      </c>
      <c r="K13" s="105">
        <v>1.7889999999999999</v>
      </c>
      <c r="L13" s="105">
        <v>1.7</v>
      </c>
      <c r="M13" s="105">
        <v>1.121</v>
      </c>
      <c r="N13" s="105">
        <v>1.8320000000000001</v>
      </c>
      <c r="O13" s="105">
        <v>1.18</v>
      </c>
      <c r="P13" s="105">
        <v>1.19</v>
      </c>
      <c r="Q13" s="105">
        <v>1.179</v>
      </c>
      <c r="R13" s="105">
        <v>1.167</v>
      </c>
      <c r="S13" s="105">
        <v>1.1379999999999999</v>
      </c>
      <c r="T13" s="105">
        <v>1.8759999999999999</v>
      </c>
      <c r="U13" s="105">
        <v>1.7889999999999999</v>
      </c>
      <c r="V13" s="105">
        <v>1.6639999999999999</v>
      </c>
    </row>
    <row r="14" spans="1:22" s="38" customFormat="1" ht="18.75" customHeight="1">
      <c r="A14"/>
      <c r="B14" s="42" t="s">
        <v>24</v>
      </c>
      <c r="C14" s="53">
        <v>889</v>
      </c>
      <c r="D14" s="53">
        <v>2914</v>
      </c>
      <c r="E14" s="54">
        <f t="shared" si="0"/>
        <v>6.5556805399325082</v>
      </c>
      <c r="F14" s="109">
        <v>8.2569999999999997</v>
      </c>
      <c r="G14" s="105">
        <v>10.352</v>
      </c>
      <c r="H14" s="105">
        <v>8.6449999999999996</v>
      </c>
      <c r="I14" s="105">
        <v>10.545999999999999</v>
      </c>
      <c r="J14" s="105">
        <v>14.105</v>
      </c>
      <c r="K14" s="105">
        <v>14.47</v>
      </c>
      <c r="L14" s="105">
        <v>19.010999999999999</v>
      </c>
      <c r="M14" s="105">
        <v>8.3170000000000002</v>
      </c>
      <c r="N14" s="105">
        <v>10.629</v>
      </c>
      <c r="O14" s="105">
        <v>9.0670000000000002</v>
      </c>
      <c r="P14" s="105">
        <v>8.9280000000000008</v>
      </c>
      <c r="Q14" s="105">
        <v>10.29</v>
      </c>
      <c r="R14" s="105">
        <v>8.7029999999999994</v>
      </c>
      <c r="S14" s="105">
        <v>10.781000000000001</v>
      </c>
      <c r="T14" s="105">
        <v>14.552</v>
      </c>
      <c r="U14" s="105">
        <v>13.974</v>
      </c>
      <c r="V14" s="105">
        <v>19.248999999999999</v>
      </c>
    </row>
    <row r="15" spans="1:22" s="38" customFormat="1" ht="18.75" customHeight="1">
      <c r="A15"/>
      <c r="B15" s="42" t="s">
        <v>25</v>
      </c>
      <c r="C15" s="53">
        <v>1133</v>
      </c>
      <c r="D15" s="53">
        <v>5451</v>
      </c>
      <c r="E15" s="54">
        <f t="shared" si="0"/>
        <v>9.6222418358340693</v>
      </c>
      <c r="F15" s="105">
        <v>19.462</v>
      </c>
      <c r="G15" s="105">
        <v>22.626000000000001</v>
      </c>
      <c r="H15" s="105">
        <v>22.347000000000001</v>
      </c>
      <c r="I15" s="105">
        <v>27.709</v>
      </c>
      <c r="J15" s="105">
        <v>34.44</v>
      </c>
      <c r="K15" s="105">
        <v>34.156999999999996</v>
      </c>
      <c r="L15" s="105">
        <v>62.35</v>
      </c>
      <c r="M15" s="105">
        <v>20.113</v>
      </c>
      <c r="N15" s="105">
        <v>27.417999999999999</v>
      </c>
      <c r="O15" s="105">
        <v>22.245999999999999</v>
      </c>
      <c r="P15" s="105">
        <v>22.652999999999999</v>
      </c>
      <c r="Q15" s="105">
        <v>22.588999999999999</v>
      </c>
      <c r="R15" s="105">
        <v>21.731999999999999</v>
      </c>
      <c r="S15" s="105">
        <v>28.646000000000001</v>
      </c>
      <c r="T15" s="105">
        <v>33.674999999999997</v>
      </c>
      <c r="U15" s="105">
        <v>34.317999999999998</v>
      </c>
      <c r="V15" s="105">
        <v>60.493000000000002</v>
      </c>
    </row>
    <row r="16" spans="1:22" s="38" customFormat="1" ht="18.75" customHeight="1">
      <c r="A16"/>
      <c r="B16" s="42" t="s">
        <v>26</v>
      </c>
      <c r="C16" s="53">
        <v>1174</v>
      </c>
      <c r="D16" s="53">
        <v>1417</v>
      </c>
      <c r="E16" s="54">
        <f t="shared" si="0"/>
        <v>2.41396933560477</v>
      </c>
      <c r="F16" s="105">
        <v>0.69499999999999995</v>
      </c>
      <c r="G16" s="105">
        <v>0.86299999999999999</v>
      </c>
      <c r="H16" s="105">
        <v>0.871</v>
      </c>
      <c r="I16" s="105">
        <v>0.71599999999999997</v>
      </c>
      <c r="J16" s="105">
        <v>1.05</v>
      </c>
      <c r="K16" s="105">
        <v>1.0309999999999999</v>
      </c>
      <c r="L16" s="105">
        <v>1.056</v>
      </c>
      <c r="M16" s="105">
        <v>0.65100000000000002</v>
      </c>
      <c r="N16" s="105">
        <v>1.1100000000000001</v>
      </c>
      <c r="O16" s="105">
        <v>0.82699999999999996</v>
      </c>
      <c r="P16" s="105">
        <v>0.76800000000000002</v>
      </c>
      <c r="Q16" s="105">
        <v>0.82399999999999995</v>
      </c>
      <c r="R16" s="105">
        <v>0.75</v>
      </c>
      <c r="S16" s="105">
        <v>0.69499999999999995</v>
      </c>
      <c r="T16" s="105">
        <v>1.0640000000000001</v>
      </c>
      <c r="U16" s="105">
        <v>1.0209999999999999</v>
      </c>
      <c r="V16" s="105">
        <v>1.1020000000000001</v>
      </c>
    </row>
    <row r="17" spans="1:22" s="38" customFormat="1" ht="18.75" customHeight="1">
      <c r="A17"/>
      <c r="B17" s="42" t="s">
        <v>27</v>
      </c>
      <c r="C17" s="53">
        <v>1458</v>
      </c>
      <c r="D17" s="53">
        <v>1947</v>
      </c>
      <c r="E17" s="54">
        <f t="shared" si="0"/>
        <v>2.6707818930041154</v>
      </c>
      <c r="F17" s="105">
        <v>3.0249999999999999</v>
      </c>
      <c r="G17" s="105">
        <v>3.4849999999999999</v>
      </c>
      <c r="H17" s="105">
        <v>3.2440000000000002</v>
      </c>
      <c r="I17" s="105">
        <v>3.1520000000000001</v>
      </c>
      <c r="J17" s="105">
        <v>4.9720000000000004</v>
      </c>
      <c r="K17" s="105">
        <v>4.7229999999999999</v>
      </c>
      <c r="L17" s="105">
        <v>5.5149999999999997</v>
      </c>
      <c r="M17" s="105">
        <v>2.6469999999999998</v>
      </c>
      <c r="N17" s="105">
        <v>4.7649999999999997</v>
      </c>
      <c r="O17" s="105">
        <v>3.01</v>
      </c>
      <c r="P17" s="105">
        <v>3.1539999999999999</v>
      </c>
      <c r="Q17" s="105">
        <v>3.4420000000000002</v>
      </c>
      <c r="R17" s="105">
        <v>3.173</v>
      </c>
      <c r="S17" s="105">
        <v>3.157</v>
      </c>
      <c r="T17" s="105">
        <v>4.9800000000000004</v>
      </c>
      <c r="U17" s="105">
        <v>4.7409999999999997</v>
      </c>
      <c r="V17" s="105">
        <v>5.3330000000000002</v>
      </c>
    </row>
    <row r="18" spans="1:22" s="38" customFormat="1" ht="18.75" customHeight="1">
      <c r="A18"/>
      <c r="B18" s="42" t="s">
        <v>28</v>
      </c>
      <c r="C18" s="53">
        <v>1882</v>
      </c>
      <c r="D18" s="53">
        <v>1740</v>
      </c>
      <c r="E18" s="54">
        <f t="shared" si="0"/>
        <v>1.849096705632306</v>
      </c>
      <c r="F18" s="105">
        <v>1.8640000000000001</v>
      </c>
      <c r="G18" s="105">
        <v>2.0009999999999999</v>
      </c>
      <c r="H18" s="105">
        <v>2.3340000000000001</v>
      </c>
      <c r="I18" s="105">
        <v>1.7470000000000001</v>
      </c>
      <c r="J18" s="105">
        <v>2.9590000000000001</v>
      </c>
      <c r="K18" s="105">
        <v>2.4660000000000002</v>
      </c>
      <c r="L18" s="105">
        <v>2.923</v>
      </c>
      <c r="M18" s="105">
        <v>1.841</v>
      </c>
      <c r="N18" s="105">
        <v>2.8639999999999999</v>
      </c>
      <c r="O18" s="105">
        <v>1.7849999999999999</v>
      </c>
      <c r="P18" s="105">
        <v>1.827</v>
      </c>
      <c r="Q18" s="105">
        <v>1.9159999999999999</v>
      </c>
      <c r="R18" s="105">
        <v>2.2410000000000001</v>
      </c>
      <c r="S18" s="105">
        <v>1.742</v>
      </c>
      <c r="T18" s="105">
        <v>2.9140000000000001</v>
      </c>
      <c r="U18" s="105">
        <v>2.5670000000000002</v>
      </c>
      <c r="V18" s="105">
        <v>2.907</v>
      </c>
    </row>
    <row r="19" spans="1:22" s="38" customFormat="1" ht="18.75" customHeight="1">
      <c r="A19"/>
      <c r="B19" s="42" t="s">
        <v>29</v>
      </c>
      <c r="C19" s="53">
        <v>2426</v>
      </c>
      <c r="D19" s="53">
        <v>16630</v>
      </c>
      <c r="E19" s="54">
        <f t="shared" si="0"/>
        <v>13.709810387469085</v>
      </c>
      <c r="F19" s="105">
        <v>181.63499999999999</v>
      </c>
      <c r="G19" s="105">
        <v>197.59</v>
      </c>
      <c r="H19" s="105">
        <v>199.48</v>
      </c>
      <c r="I19" s="105">
        <v>274.07600000000002</v>
      </c>
      <c r="J19" s="105">
        <v>262.04500000000002</v>
      </c>
      <c r="K19" s="105">
        <v>251.63900000000001</v>
      </c>
      <c r="L19" s="105">
        <v>410.64100000000002</v>
      </c>
      <c r="M19" s="105">
        <v>181.67099999999999</v>
      </c>
      <c r="N19" s="105">
        <v>212.065</v>
      </c>
      <c r="O19" s="109">
        <v>208.31800000000001</v>
      </c>
      <c r="P19" s="109">
        <v>213.131</v>
      </c>
      <c r="Q19" s="105">
        <v>197.72900000000001</v>
      </c>
      <c r="R19" s="105">
        <v>199.18700000000001</v>
      </c>
      <c r="S19" s="105">
        <v>266.09500000000003</v>
      </c>
      <c r="T19" s="105">
        <v>259.71199999999999</v>
      </c>
      <c r="U19" s="105">
        <v>250.68899999999999</v>
      </c>
      <c r="V19" s="105">
        <v>409.863</v>
      </c>
    </row>
    <row r="20" spans="1:22" s="38" customFormat="1" ht="18.75" customHeight="1">
      <c r="A20"/>
      <c r="B20" s="42" t="s">
        <v>30</v>
      </c>
      <c r="C20" s="53">
        <v>2939</v>
      </c>
      <c r="D20" s="53">
        <v>15677</v>
      </c>
      <c r="E20" s="54">
        <f t="shared" si="0"/>
        <v>10.668254508336169</v>
      </c>
      <c r="F20" s="105">
        <v>181.86099999999999</v>
      </c>
      <c r="G20" s="105">
        <v>187.34399999999999</v>
      </c>
      <c r="H20" s="105">
        <v>204.79</v>
      </c>
      <c r="I20" s="105">
        <v>268.95999999999998</v>
      </c>
      <c r="J20" s="105">
        <v>241.99100000000001</v>
      </c>
      <c r="K20" s="105">
        <v>236.327</v>
      </c>
      <c r="L20" s="105">
        <v>388.43799999999999</v>
      </c>
      <c r="M20" s="105">
        <v>182.667</v>
      </c>
      <c r="N20" s="105">
        <v>199.64400000000001</v>
      </c>
      <c r="O20" s="109">
        <v>205.68299999999999</v>
      </c>
      <c r="P20" s="109">
        <v>200.14599999999999</v>
      </c>
      <c r="Q20" s="109">
        <v>204.99199999999999</v>
      </c>
      <c r="R20" s="105">
        <v>208.62799999999999</v>
      </c>
      <c r="S20" s="105">
        <v>271.87400000000002</v>
      </c>
      <c r="T20" s="105">
        <v>240.22800000000001</v>
      </c>
      <c r="U20" s="105">
        <v>223.46899999999999</v>
      </c>
      <c r="V20" s="105">
        <v>390.51400000000001</v>
      </c>
    </row>
    <row r="21" spans="1:22" s="38" customFormat="1" ht="18.75" customHeight="1">
      <c r="A21"/>
      <c r="B21" s="42" t="s">
        <v>31</v>
      </c>
      <c r="C21" s="53">
        <v>4158</v>
      </c>
      <c r="D21" s="53">
        <v>13422</v>
      </c>
      <c r="E21" s="54">
        <f t="shared" si="0"/>
        <v>6.4559884559884564</v>
      </c>
      <c r="F21" s="105">
        <v>31.818000000000001</v>
      </c>
      <c r="G21" s="105">
        <v>34.222999999999999</v>
      </c>
      <c r="H21" s="105">
        <v>34.616</v>
      </c>
      <c r="I21" s="105">
        <v>34.445</v>
      </c>
      <c r="J21" s="105">
        <v>46.44</v>
      </c>
      <c r="K21" s="105">
        <v>43.149000000000001</v>
      </c>
      <c r="L21" s="105">
        <v>52.268999999999998</v>
      </c>
      <c r="M21" s="105">
        <v>32.226999999999997</v>
      </c>
      <c r="N21" s="105">
        <v>39.744999999999997</v>
      </c>
      <c r="O21" s="105">
        <v>32.186</v>
      </c>
      <c r="P21" s="105">
        <v>35.960999999999999</v>
      </c>
      <c r="Q21" s="105">
        <v>33.82</v>
      </c>
      <c r="R21" s="105">
        <v>34.738999999999997</v>
      </c>
      <c r="S21" s="105">
        <v>34.484999999999999</v>
      </c>
      <c r="T21" s="105">
        <v>45.889000000000003</v>
      </c>
      <c r="U21" s="105">
        <v>42.719000000000001</v>
      </c>
      <c r="V21" s="105">
        <v>52.228999999999999</v>
      </c>
    </row>
    <row r="22" spans="1:22" s="38" customFormat="1" ht="18.75" customHeight="1">
      <c r="A22"/>
      <c r="B22" s="42" t="s">
        <v>32</v>
      </c>
      <c r="C22" s="53">
        <v>4941</v>
      </c>
      <c r="D22" s="53">
        <v>6594</v>
      </c>
      <c r="E22" s="54">
        <f t="shared" si="0"/>
        <v>2.6690953248330298</v>
      </c>
      <c r="F22" s="105">
        <v>6.5940000000000003</v>
      </c>
      <c r="G22" s="105">
        <v>6.8949999999999996</v>
      </c>
      <c r="H22" s="105">
        <v>6.7859999999999996</v>
      </c>
      <c r="I22" s="105">
        <v>6.64</v>
      </c>
      <c r="J22" s="105">
        <v>8.92</v>
      </c>
      <c r="K22" s="105">
        <v>8.7449999999999992</v>
      </c>
      <c r="L22" s="105">
        <v>9.577</v>
      </c>
      <c r="M22" s="105">
        <v>5.8529999999999998</v>
      </c>
      <c r="N22" s="105">
        <v>7.9779999999999998</v>
      </c>
      <c r="O22" s="105">
        <v>6.9850000000000003</v>
      </c>
      <c r="P22" s="105">
        <v>5.875</v>
      </c>
      <c r="Q22" s="105">
        <v>6.0259999999999998</v>
      </c>
      <c r="R22" s="105">
        <v>6.0359999999999996</v>
      </c>
      <c r="S22" s="105">
        <v>6.0880000000000001</v>
      </c>
      <c r="T22" s="105">
        <v>8.5839999999999996</v>
      </c>
      <c r="U22" s="105">
        <v>8.0589999999999993</v>
      </c>
      <c r="V22" s="105">
        <v>8.6379999999999999</v>
      </c>
    </row>
    <row r="23" spans="1:22" s="38" customFormat="1" ht="0.75" customHeight="1">
      <c r="A23"/>
      <c r="B23" s="42"/>
      <c r="C23" s="53"/>
      <c r="D23" s="53"/>
      <c r="E23" s="54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</row>
    <row r="24" spans="1:22" s="38" customFormat="1" ht="18.75" customHeight="1">
      <c r="A24"/>
      <c r="B24" s="181" t="s">
        <v>77</v>
      </c>
      <c r="C24" s="182"/>
      <c r="D24" s="182"/>
      <c r="E24" s="183"/>
      <c r="F24" s="107">
        <f>AVERAGE(F3:F12)</f>
        <v>2.0204</v>
      </c>
      <c r="G24" s="107">
        <f t="shared" ref="G24:I24" si="1">AVERAGE(G3:G12)</f>
        <v>2.4540999999999995</v>
      </c>
      <c r="H24" s="107">
        <f t="shared" si="1"/>
        <v>2.3740000000000001</v>
      </c>
      <c r="I24" s="107">
        <f t="shared" si="1"/>
        <v>2.8375999999999997</v>
      </c>
      <c r="J24" s="107">
        <f t="shared" ref="J24:N24" si="2">AVERAGE(J3:J12)</f>
        <v>2.9065000000000003</v>
      </c>
      <c r="K24" s="107">
        <f t="shared" si="2"/>
        <v>2.9003000000000001</v>
      </c>
      <c r="L24" s="107">
        <f t="shared" si="2"/>
        <v>4.1883999999999997</v>
      </c>
      <c r="M24" s="107">
        <f t="shared" si="2"/>
        <v>2.0131000000000001</v>
      </c>
      <c r="N24" s="107">
        <f t="shared" si="2"/>
        <v>2.3993000000000002</v>
      </c>
      <c r="O24" s="107">
        <f t="shared" ref="O24:P24" si="3">AVERAGE(O3:O12)</f>
        <v>2.4218999999999999</v>
      </c>
      <c r="P24" s="107">
        <f t="shared" si="3"/>
        <v>2.4302999999999999</v>
      </c>
      <c r="Q24" s="107">
        <f t="shared" ref="Q24:V24" si="4">AVERAGE(Q3:Q12)</f>
        <v>2.4910000000000001</v>
      </c>
      <c r="R24" s="107">
        <f t="shared" si="4"/>
        <v>2.3622000000000001</v>
      </c>
      <c r="S24" s="107">
        <f t="shared" si="4"/>
        <v>2.8225000000000002</v>
      </c>
      <c r="T24" s="107">
        <f t="shared" si="4"/>
        <v>2.9741</v>
      </c>
      <c r="U24" s="107">
        <f t="shared" si="4"/>
        <v>2.8639999999999999</v>
      </c>
      <c r="V24" s="107">
        <f t="shared" si="4"/>
        <v>4.0845000000000002</v>
      </c>
    </row>
    <row r="25" spans="1:22" s="38" customFormat="1" ht="18.75" customHeight="1">
      <c r="A25"/>
      <c r="B25" s="181" t="s">
        <v>78</v>
      </c>
      <c r="C25" s="182"/>
      <c r="D25" s="182"/>
      <c r="E25" s="183"/>
      <c r="F25" s="107">
        <f>AVERAGE(F13:F22)</f>
        <v>43.629799999999996</v>
      </c>
      <c r="G25" s="107">
        <f t="shared" ref="G25:I25" si="5">AVERAGE(G13:G22)</f>
        <v>46.652299999999997</v>
      </c>
      <c r="H25" s="107">
        <f t="shared" si="5"/>
        <v>48.429600000000001</v>
      </c>
      <c r="I25" s="107">
        <f t="shared" si="5"/>
        <v>62.908200000000008</v>
      </c>
      <c r="J25" s="107">
        <f t="shared" ref="J25:N25" si="6">AVERAGE(J13:J22)</f>
        <v>61.874200000000009</v>
      </c>
      <c r="K25" s="107">
        <f t="shared" si="6"/>
        <v>59.849599999999995</v>
      </c>
      <c r="L25" s="107">
        <f t="shared" si="6"/>
        <v>95.347999999999999</v>
      </c>
      <c r="M25" s="107">
        <f t="shared" si="6"/>
        <v>43.710799999999999</v>
      </c>
      <c r="N25" s="107">
        <f t="shared" si="6"/>
        <v>50.805</v>
      </c>
      <c r="O25" s="107">
        <f t="shared" ref="O25:P25" si="7">AVERAGE(O13:O22)</f>
        <v>49.128699999999995</v>
      </c>
      <c r="P25" s="107">
        <f t="shared" si="7"/>
        <v>49.363300000000002</v>
      </c>
      <c r="Q25" s="107">
        <f t="shared" ref="Q25:V25" si="8">AVERAGE(Q13:Q22)</f>
        <v>48.280700000000003</v>
      </c>
      <c r="R25" s="107">
        <f t="shared" si="8"/>
        <v>48.635599999999997</v>
      </c>
      <c r="S25" s="107">
        <f t="shared" si="8"/>
        <v>62.470100000000002</v>
      </c>
      <c r="T25" s="107">
        <f t="shared" si="8"/>
        <v>61.347399999999993</v>
      </c>
      <c r="U25" s="107">
        <f t="shared" si="8"/>
        <v>58.334600000000002</v>
      </c>
      <c r="V25" s="107">
        <f t="shared" si="8"/>
        <v>95.199200000000005</v>
      </c>
    </row>
    <row r="26" spans="1:22" s="38" customFormat="1" ht="0.75" customHeight="1">
      <c r="A26"/>
      <c r="B26" s="42"/>
      <c r="C26" s="42"/>
      <c r="D26" s="42"/>
      <c r="E26" s="42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</row>
    <row r="27" spans="1:22" s="38" customFormat="1" ht="18.75" customHeight="1">
      <c r="A27"/>
      <c r="B27" s="178" t="s">
        <v>68</v>
      </c>
      <c r="C27" s="179"/>
      <c r="D27" s="179"/>
      <c r="E27" s="180"/>
      <c r="F27" s="108">
        <f>AVERAGE(F3:F22)</f>
        <v>22.825099999999999</v>
      </c>
      <c r="G27" s="108">
        <f t="shared" ref="G27:I27" si="9">AVERAGE(G3:G22)</f>
        <v>24.553199999999997</v>
      </c>
      <c r="H27" s="108">
        <f t="shared" si="9"/>
        <v>25.401800000000001</v>
      </c>
      <c r="I27" s="108">
        <f t="shared" si="9"/>
        <v>32.872900000000001</v>
      </c>
      <c r="J27" s="108">
        <f t="shared" ref="J27:N27" si="10">AVERAGE(J3:J22)</f>
        <v>32.390349999999998</v>
      </c>
      <c r="K27" s="108">
        <f t="shared" si="10"/>
        <v>31.374950000000002</v>
      </c>
      <c r="L27" s="108">
        <f t="shared" si="10"/>
        <v>49.7682</v>
      </c>
      <c r="M27" s="108">
        <f t="shared" si="10"/>
        <v>22.86195</v>
      </c>
      <c r="N27" s="108">
        <f t="shared" si="10"/>
        <v>26.602149999999995</v>
      </c>
      <c r="O27" s="108">
        <f t="shared" ref="O27:P27" si="11">AVERAGE(O3:O22)</f>
        <v>25.775299999999998</v>
      </c>
      <c r="P27" s="108">
        <f t="shared" si="11"/>
        <v>25.896800000000002</v>
      </c>
      <c r="Q27" s="108">
        <f t="shared" ref="Q27:V27" si="12">AVERAGE(Q3:Q22)</f>
        <v>25.385849999999998</v>
      </c>
      <c r="R27" s="108">
        <f t="shared" si="12"/>
        <v>25.498899999999999</v>
      </c>
      <c r="S27" s="108">
        <f t="shared" si="12"/>
        <v>32.646300000000004</v>
      </c>
      <c r="T27" s="108">
        <f t="shared" si="12"/>
        <v>32.160749999999993</v>
      </c>
      <c r="U27" s="108">
        <f t="shared" si="12"/>
        <v>30.599300000000007</v>
      </c>
      <c r="V27" s="108">
        <f t="shared" si="12"/>
        <v>49.641850000000005</v>
      </c>
    </row>
    <row r="28" spans="1:22">
      <c r="B28" t="s">
        <v>109</v>
      </c>
      <c r="F28" s="191">
        <f>(F27/$F$27)-1</f>
        <v>0</v>
      </c>
      <c r="G28" s="191">
        <f t="shared" ref="G28:V28" si="13">(G27/$F$27)-1</f>
        <v>7.5710511673552361E-2</v>
      </c>
      <c r="H28" s="191">
        <f t="shared" si="13"/>
        <v>0.11288888110019246</v>
      </c>
      <c r="I28" s="191">
        <f t="shared" si="13"/>
        <v>0.44020836710463485</v>
      </c>
      <c r="J28" s="191">
        <f t="shared" si="13"/>
        <v>0.41906716728513782</v>
      </c>
      <c r="K28" s="191">
        <f t="shared" si="13"/>
        <v>0.37458105331411495</v>
      </c>
      <c r="L28" s="191">
        <f t="shared" si="13"/>
        <v>1.1804154198667258</v>
      </c>
      <c r="M28" s="191">
        <f t="shared" si="13"/>
        <v>1.6144507581565826E-3</v>
      </c>
      <c r="N28" s="191">
        <f t="shared" si="13"/>
        <v>0.16547791685469049</v>
      </c>
      <c r="O28" s="191">
        <f t="shared" si="13"/>
        <v>0.12925244577241712</v>
      </c>
      <c r="P28" s="191">
        <f t="shared" si="13"/>
        <v>0.13457553307543035</v>
      </c>
      <c r="Q28" s="191">
        <f t="shared" si="13"/>
        <v>0.11219008898099014</v>
      </c>
      <c r="R28" s="191">
        <f t="shared" si="13"/>
        <v>0.11714296980078953</v>
      </c>
      <c r="S28" s="191">
        <f t="shared" si="13"/>
        <v>0.43028069975597072</v>
      </c>
      <c r="T28" s="191">
        <f t="shared" si="13"/>
        <v>0.40900806568207781</v>
      </c>
      <c r="U28" s="191">
        <f t="shared" si="13"/>
        <v>0.34059872684018933</v>
      </c>
      <c r="V28" s="191">
        <f t="shared" si="13"/>
        <v>1.1748798471857738</v>
      </c>
    </row>
    <row r="29" spans="1:22">
      <c r="B29" t="s">
        <v>110</v>
      </c>
      <c r="F29" s="191"/>
      <c r="G29" s="191"/>
      <c r="H29" s="191"/>
      <c r="I29" s="191"/>
      <c r="J29" s="191"/>
      <c r="K29" s="191"/>
      <c r="L29" s="191"/>
      <c r="M29" s="191">
        <f>(M27/$M$27)-1</f>
        <v>0</v>
      </c>
      <c r="N29" s="191">
        <f t="shared" ref="N29:V29" si="14">(N27/$M$27)-1</f>
        <v>0.16359934301317236</v>
      </c>
      <c r="O29" s="191">
        <f t="shared" si="14"/>
        <v>0.12743226190241863</v>
      </c>
      <c r="P29" s="191">
        <f t="shared" si="14"/>
        <v>0.13274676919510364</v>
      </c>
      <c r="Q29" s="191">
        <f t="shared" si="14"/>
        <v>0.11039740704533063</v>
      </c>
      <c r="R29" s="191">
        <f t="shared" si="14"/>
        <v>0.1153423045715698</v>
      </c>
      <c r="S29" s="191">
        <f t="shared" si="14"/>
        <v>0.42797530394388938</v>
      </c>
      <c r="T29" s="191">
        <f t="shared" si="14"/>
        <v>0.40673695813349231</v>
      </c>
      <c r="U29" s="191">
        <f t="shared" si="14"/>
        <v>0.33843788478235703</v>
      </c>
      <c r="V29" s="191">
        <f t="shared" si="14"/>
        <v>1.1713742703487675</v>
      </c>
    </row>
    <row r="31" spans="1:22">
      <c r="B31" t="s">
        <v>103</v>
      </c>
    </row>
  </sheetData>
  <autoFilter ref="B2:V22">
    <filterColumn colId="13"/>
    <filterColumn colId="14"/>
    <sortState ref="B3:T22">
      <sortCondition ref="C2:C22"/>
    </sortState>
  </autoFilter>
  <mergeCells count="3">
    <mergeCell ref="B24:E24"/>
    <mergeCell ref="B25:E25"/>
    <mergeCell ref="B27:E27"/>
  </mergeCells>
  <conditionalFormatting sqref="F24:V2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5:V2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V2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6"/>
  <dimension ref="B1:AD43"/>
  <sheetViews>
    <sheetView zoomScaleNormal="100" workbookViewId="0">
      <pane ySplit="2" topLeftCell="A3" activePane="bottomLeft" state="frozen"/>
      <selection pane="bottomLeft" activeCell="C18" sqref="C18"/>
    </sheetView>
  </sheetViews>
  <sheetFormatPr baseColWidth="10" defaultColWidth="10.7109375" defaultRowHeight="15"/>
  <cols>
    <col min="1" max="1" width="1.42578125" customWidth="1"/>
    <col min="3" max="12" width="10" customWidth="1"/>
    <col min="14" max="23" width="10" customWidth="1"/>
    <col min="25" max="30" width="10" customWidth="1"/>
  </cols>
  <sheetData>
    <row r="1" spans="2:30" ht="7.5" customHeight="1"/>
    <row r="2" spans="2:30" ht="107.25" customHeight="1">
      <c r="B2" s="28"/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6"/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6"/>
      <c r="Y2" s="2" t="s">
        <v>33</v>
      </c>
      <c r="Z2" s="2" t="s">
        <v>34</v>
      </c>
      <c r="AA2" s="2" t="s">
        <v>35</v>
      </c>
      <c r="AB2" s="2" t="s">
        <v>36</v>
      </c>
      <c r="AC2" s="2" t="s">
        <v>37</v>
      </c>
      <c r="AD2" s="3" t="s">
        <v>38</v>
      </c>
    </row>
    <row r="3" spans="2:30">
      <c r="B3" s="1" t="s">
        <v>0</v>
      </c>
      <c r="C3" s="14">
        <f>'1CtP'!C3</f>
        <v>17</v>
      </c>
      <c r="D3" s="14">
        <f>'1CtP'!D3</f>
        <v>50</v>
      </c>
      <c r="E3" s="14">
        <f>'1CtP'!E3</f>
        <v>61</v>
      </c>
      <c r="F3" s="14">
        <f>'1CtP'!F3</f>
        <v>97</v>
      </c>
      <c r="G3" s="14">
        <f>'1CtP'!G3</f>
        <v>65</v>
      </c>
      <c r="H3" s="14">
        <f>'1CtP'!H3</f>
        <v>346</v>
      </c>
      <c r="I3" s="14">
        <f>'1CtP'!I3</f>
        <v>1611</v>
      </c>
      <c r="J3" s="14">
        <f>'1CtP'!J3</f>
        <v>1375</v>
      </c>
      <c r="K3" s="14">
        <f>'1CtP'!K3</f>
        <v>418</v>
      </c>
      <c r="L3" s="14" t="str">
        <f>'1CtP'!L3</f>
        <v>N/A</v>
      </c>
      <c r="M3" s="6" t="s">
        <v>0</v>
      </c>
      <c r="N3" s="14">
        <f>'1CtP'!N3</f>
        <v>493</v>
      </c>
      <c r="O3" s="14" t="str">
        <f>'1CtP'!O3</f>
        <v>N/A</v>
      </c>
      <c r="P3" s="14" t="str">
        <f>'1CtP'!P3</f>
        <v>N/A</v>
      </c>
      <c r="Q3" s="14">
        <f>'1CtP'!Q3</f>
        <v>829</v>
      </c>
      <c r="R3" s="14">
        <f>'1CtP'!R3</f>
        <v>1399</v>
      </c>
      <c r="S3" s="14">
        <f>'1CtP'!S3</f>
        <v>1185</v>
      </c>
      <c r="T3" s="14" t="str">
        <f>'1CtP'!T3</f>
        <v>N/A</v>
      </c>
      <c r="U3" s="14" t="str">
        <f>'1CtP'!U3</f>
        <v>N/A</v>
      </c>
      <c r="V3" s="14">
        <f>'1CtP'!V3</f>
        <v>5861</v>
      </c>
      <c r="W3" s="14">
        <f>'1CtP'!W3</f>
        <v>4104</v>
      </c>
      <c r="X3" s="6" t="s">
        <v>0</v>
      </c>
      <c r="Y3" s="14" t="str">
        <f>'1CtP'!Y3</f>
        <v>N/A</v>
      </c>
      <c r="Z3" s="14" t="str">
        <f>'1CtP'!Z3</f>
        <v>N/A</v>
      </c>
      <c r="AA3" s="14" t="str">
        <f>'1CtP'!AA3</f>
        <v>N/A</v>
      </c>
      <c r="AB3" s="14" t="str">
        <f>'1CtP'!AB3</f>
        <v>N/A</v>
      </c>
      <c r="AC3" s="14" t="str">
        <f>'1CtP'!AC3</f>
        <v>N/A</v>
      </c>
      <c r="AD3" s="15" t="str">
        <f>'1CtP'!AD3</f>
        <v>N/A</v>
      </c>
    </row>
    <row r="4" spans="2:30">
      <c r="B4" s="1" t="s">
        <v>44</v>
      </c>
      <c r="C4" s="14">
        <f>MAX('1CtP'!C5:C15)</f>
        <v>17</v>
      </c>
      <c r="D4" s="14">
        <f>MAX('1CtP'!D5:D15)</f>
        <v>46</v>
      </c>
      <c r="E4" s="14">
        <f>MAX('1CtP'!E5:E15)</f>
        <v>51</v>
      </c>
      <c r="F4" s="14">
        <f>MAX('1CtP'!F5:F15)</f>
        <v>86</v>
      </c>
      <c r="G4" s="14">
        <f>MAX('1CtP'!G5:G15)</f>
        <v>65</v>
      </c>
      <c r="H4" s="14">
        <f>MAX('1CtP'!H5:H15)</f>
        <v>283</v>
      </c>
      <c r="I4" s="14">
        <f>MAX('1CtP'!I5:I15)</f>
        <v>1374</v>
      </c>
      <c r="J4" s="14">
        <f>MAX('1CtP'!J5:J15)</f>
        <v>1230</v>
      </c>
      <c r="K4" s="14">
        <f>MAX('1CtP'!K5:K15)</f>
        <v>385</v>
      </c>
      <c r="L4" s="14">
        <f>MAX('1CtP'!L5:L15)</f>
        <v>1358</v>
      </c>
      <c r="M4" s="6" t="s">
        <v>44</v>
      </c>
      <c r="N4" s="14">
        <f>MAX('1CtP'!N5:N15)</f>
        <v>470</v>
      </c>
      <c r="O4" s="14">
        <f>MAX('1CtP'!O5:O15)</f>
        <v>2049</v>
      </c>
      <c r="P4" s="14">
        <f>MAX('1CtP'!P5:P15)</f>
        <v>3724</v>
      </c>
      <c r="Q4" s="14">
        <f>MAX('1CtP'!Q5:Q15)</f>
        <v>765</v>
      </c>
      <c r="R4" s="14">
        <f>MAX('1CtP'!R5:R15)</f>
        <v>1309</v>
      </c>
      <c r="S4" s="14">
        <f>MAX('1CtP'!S5:S15)</f>
        <v>1147</v>
      </c>
      <c r="T4" s="14">
        <f>MAX('1CtP'!T5:T15)</f>
        <v>9605</v>
      </c>
      <c r="U4" s="14">
        <f>MAX('1CtP'!U5:U15)</f>
        <v>10575</v>
      </c>
      <c r="V4" s="14">
        <f>MAX('1CtP'!V5:V15)</f>
        <v>5418</v>
      </c>
      <c r="W4" s="14">
        <f>MAX('1CtP'!W5:W15)</f>
        <v>3793</v>
      </c>
      <c r="X4" s="6" t="s">
        <v>44</v>
      </c>
      <c r="Y4" s="14">
        <f>MAX('1CtP'!Y5:Y15)</f>
        <v>29507</v>
      </c>
      <c r="Z4" s="14">
        <f>MAX('1CtP'!Z5:Z15)</f>
        <v>20172</v>
      </c>
      <c r="AA4" s="14">
        <f>MAX('1CtP'!AA5:AA15)</f>
        <v>40175</v>
      </c>
      <c r="AB4" s="14">
        <f>MAX('1CtP'!AB5:AB15)</f>
        <v>0</v>
      </c>
      <c r="AC4" s="14">
        <f>MAX('1CtP'!AC5:AC15)</f>
        <v>0</v>
      </c>
      <c r="AD4" s="15">
        <f>MAX('1CtP'!AD5:AD15)</f>
        <v>0</v>
      </c>
    </row>
    <row r="5" spans="2:30">
      <c r="B5" s="1" t="s">
        <v>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6" t="s">
        <v>2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6" t="s">
        <v>2</v>
      </c>
      <c r="Y5" s="14"/>
      <c r="Z5" s="14"/>
      <c r="AA5" s="14"/>
      <c r="AB5" s="14"/>
      <c r="AC5" s="14"/>
      <c r="AD5" s="15"/>
    </row>
    <row r="6" spans="2:30">
      <c r="B6" s="1" t="s">
        <v>3</v>
      </c>
      <c r="C6" s="14">
        <v>17</v>
      </c>
      <c r="D6" s="14">
        <v>46</v>
      </c>
      <c r="E6" s="14">
        <v>51</v>
      </c>
      <c r="F6" s="14">
        <v>83</v>
      </c>
      <c r="G6" s="14">
        <v>61</v>
      </c>
      <c r="H6" s="14">
        <v>273</v>
      </c>
      <c r="I6" s="14">
        <v>1374</v>
      </c>
      <c r="J6" s="14">
        <v>1220</v>
      </c>
      <c r="K6" s="14">
        <v>383</v>
      </c>
      <c r="L6" s="14">
        <v>1243</v>
      </c>
      <c r="M6" s="6" t="s">
        <v>3</v>
      </c>
      <c r="N6" s="14">
        <v>456</v>
      </c>
      <c r="O6" s="14">
        <v>1903</v>
      </c>
      <c r="P6" s="14">
        <v>3520</v>
      </c>
      <c r="Q6" s="14">
        <v>753</v>
      </c>
      <c r="R6" s="14">
        <v>1194</v>
      </c>
      <c r="S6" s="14">
        <v>1030</v>
      </c>
      <c r="T6" s="14">
        <v>8925</v>
      </c>
      <c r="U6" s="14">
        <v>10144</v>
      </c>
      <c r="V6" s="14">
        <v>5264</v>
      </c>
      <c r="W6" s="14">
        <v>3646</v>
      </c>
      <c r="X6" s="6" t="s">
        <v>3</v>
      </c>
      <c r="Y6" s="14">
        <v>26508</v>
      </c>
      <c r="Z6" s="14">
        <v>17725</v>
      </c>
      <c r="AA6" s="14">
        <v>41513</v>
      </c>
      <c r="AB6" s="14"/>
      <c r="AC6" s="14"/>
      <c r="AD6" s="15"/>
    </row>
    <row r="7" spans="2:30">
      <c r="B7" s="1" t="s">
        <v>4</v>
      </c>
      <c r="C7" s="14">
        <v>16</v>
      </c>
      <c r="D7" s="14">
        <v>46</v>
      </c>
      <c r="E7" s="14">
        <v>51</v>
      </c>
      <c r="F7" s="14">
        <v>84</v>
      </c>
      <c r="G7" s="14">
        <v>64</v>
      </c>
      <c r="H7" s="14">
        <v>283</v>
      </c>
      <c r="I7" s="14">
        <v>1356</v>
      </c>
      <c r="J7" s="14">
        <v>1219</v>
      </c>
      <c r="K7" s="14">
        <v>382</v>
      </c>
      <c r="L7" s="14">
        <v>1284</v>
      </c>
      <c r="M7" s="6" t="s">
        <v>4</v>
      </c>
      <c r="N7" s="14">
        <v>464</v>
      </c>
      <c r="O7" s="14">
        <v>1965</v>
      </c>
      <c r="P7" s="14">
        <v>3587</v>
      </c>
      <c r="Q7" s="14">
        <v>762</v>
      </c>
      <c r="R7" s="14">
        <v>1245</v>
      </c>
      <c r="S7" s="14">
        <v>1073</v>
      </c>
      <c r="T7" s="14">
        <v>9200</v>
      </c>
      <c r="U7" s="14">
        <v>10414</v>
      </c>
      <c r="V7" s="14">
        <v>5361</v>
      </c>
      <c r="W7" s="14">
        <v>3717</v>
      </c>
      <c r="X7" s="6" t="s">
        <v>4</v>
      </c>
      <c r="Y7" s="14">
        <v>27653</v>
      </c>
      <c r="Z7" s="14">
        <v>18666</v>
      </c>
      <c r="AA7" s="14"/>
      <c r="AB7" s="14"/>
      <c r="AC7" s="14"/>
      <c r="AD7" s="15"/>
    </row>
    <row r="8" spans="2:30">
      <c r="B8" s="1" t="s">
        <v>5</v>
      </c>
      <c r="C8" s="14">
        <v>16</v>
      </c>
      <c r="D8" s="14">
        <v>43</v>
      </c>
      <c r="E8" s="14">
        <v>51</v>
      </c>
      <c r="F8" s="14">
        <v>86</v>
      </c>
      <c r="G8" s="14">
        <v>64</v>
      </c>
      <c r="H8" s="14">
        <v>283</v>
      </c>
      <c r="I8" s="14">
        <v>1350</v>
      </c>
      <c r="J8" s="14">
        <v>1216</v>
      </c>
      <c r="K8" s="14">
        <v>385</v>
      </c>
      <c r="L8" s="14">
        <v>1329</v>
      </c>
      <c r="M8" s="6" t="s">
        <v>5</v>
      </c>
      <c r="N8" s="14">
        <v>471</v>
      </c>
      <c r="O8" s="14">
        <v>2001</v>
      </c>
      <c r="P8" s="14">
        <v>3642</v>
      </c>
      <c r="Q8" s="14">
        <v>766</v>
      </c>
      <c r="R8" s="14">
        <v>1275</v>
      </c>
      <c r="S8" s="14">
        <v>1106</v>
      </c>
      <c r="T8" s="14">
        <v>9345</v>
      </c>
      <c r="U8" s="14">
        <v>10500</v>
      </c>
      <c r="V8" s="14">
        <v>5396</v>
      </c>
      <c r="W8" s="14">
        <v>3760</v>
      </c>
      <c r="X8" s="6" t="s">
        <v>5</v>
      </c>
      <c r="Y8" s="14">
        <v>28268</v>
      </c>
      <c r="Z8" s="14">
        <v>19171</v>
      </c>
      <c r="AA8" s="14"/>
      <c r="AB8" s="14"/>
      <c r="AC8" s="14"/>
      <c r="AD8" s="15"/>
    </row>
    <row r="9" spans="2:30">
      <c r="B9" s="1" t="s">
        <v>6</v>
      </c>
      <c r="C9" s="14">
        <v>17</v>
      </c>
      <c r="D9" s="14">
        <v>42</v>
      </c>
      <c r="E9" s="14">
        <v>51</v>
      </c>
      <c r="F9" s="14">
        <v>85</v>
      </c>
      <c r="G9" s="14">
        <v>65</v>
      </c>
      <c r="H9" s="14">
        <v>282</v>
      </c>
      <c r="I9" s="14">
        <v>1362</v>
      </c>
      <c r="J9" s="14">
        <v>1207</v>
      </c>
      <c r="K9" s="14">
        <v>383</v>
      </c>
      <c r="L9" s="14">
        <v>1331</v>
      </c>
      <c r="M9" s="6" t="s">
        <v>6</v>
      </c>
      <c r="N9" s="14">
        <v>468</v>
      </c>
      <c r="O9" s="14">
        <v>2012</v>
      </c>
      <c r="P9" s="14">
        <v>3692</v>
      </c>
      <c r="Q9" s="14">
        <v>767</v>
      </c>
      <c r="R9" s="14">
        <v>1285</v>
      </c>
      <c r="S9" s="14">
        <v>1130</v>
      </c>
      <c r="T9" s="14">
        <v>9397</v>
      </c>
      <c r="U9" s="14">
        <v>10586</v>
      </c>
      <c r="V9" s="14">
        <v>5390</v>
      </c>
      <c r="W9" s="14">
        <v>3777</v>
      </c>
      <c r="X9" s="6" t="s">
        <v>6</v>
      </c>
      <c r="Y9" s="14">
        <v>28776</v>
      </c>
      <c r="Z9" s="14">
        <v>19525</v>
      </c>
      <c r="AA9" s="14"/>
      <c r="AB9" s="14"/>
      <c r="AC9" s="14"/>
      <c r="AD9" s="15"/>
    </row>
    <row r="10" spans="2:30">
      <c r="B10" s="1" t="s">
        <v>7</v>
      </c>
      <c r="C10" s="14">
        <v>17</v>
      </c>
      <c r="D10" s="14">
        <v>43</v>
      </c>
      <c r="E10" s="14">
        <v>51</v>
      </c>
      <c r="F10" s="14">
        <v>83</v>
      </c>
      <c r="G10" s="14">
        <v>65</v>
      </c>
      <c r="H10" s="14">
        <v>280</v>
      </c>
      <c r="I10" s="14">
        <v>1341</v>
      </c>
      <c r="J10" s="14">
        <v>1219</v>
      </c>
      <c r="K10" s="14">
        <v>380</v>
      </c>
      <c r="L10" s="14">
        <v>1350</v>
      </c>
      <c r="M10" s="6" t="s">
        <v>7</v>
      </c>
      <c r="N10" s="14">
        <v>467</v>
      </c>
      <c r="O10" s="14">
        <v>2029</v>
      </c>
      <c r="P10" s="14">
        <v>3711</v>
      </c>
      <c r="Q10" s="14">
        <v>767</v>
      </c>
      <c r="R10" s="14">
        <v>1301</v>
      </c>
      <c r="S10" s="14">
        <v>1147</v>
      </c>
      <c r="T10" s="14">
        <v>9429</v>
      </c>
      <c r="U10" s="14">
        <v>10555</v>
      </c>
      <c r="V10" s="14">
        <v>5412</v>
      </c>
      <c r="W10" s="14">
        <v>3790</v>
      </c>
      <c r="X10" s="6" t="s">
        <v>7</v>
      </c>
      <c r="Y10" s="14">
        <v>29034</v>
      </c>
      <c r="Z10" s="14">
        <v>19750</v>
      </c>
      <c r="AA10" s="14"/>
      <c r="AB10" s="14"/>
      <c r="AC10" s="14"/>
      <c r="AD10" s="15"/>
    </row>
    <row r="11" spans="2:30">
      <c r="B11" s="1" t="s">
        <v>8</v>
      </c>
      <c r="C11" s="14">
        <v>17</v>
      </c>
      <c r="D11" s="14">
        <v>41</v>
      </c>
      <c r="E11" s="14">
        <v>51</v>
      </c>
      <c r="F11" s="14">
        <v>79</v>
      </c>
      <c r="G11" s="14">
        <v>65</v>
      </c>
      <c r="H11" s="14">
        <v>280</v>
      </c>
      <c r="I11" s="14">
        <v>1327</v>
      </c>
      <c r="J11" s="14">
        <v>1230</v>
      </c>
      <c r="K11" s="14">
        <v>373</v>
      </c>
      <c r="L11" s="14">
        <v>1349</v>
      </c>
      <c r="M11" s="6" t="s">
        <v>8</v>
      </c>
      <c r="N11" s="14">
        <v>469</v>
      </c>
      <c r="O11" s="14">
        <v>2043</v>
      </c>
      <c r="P11" s="14">
        <v>3706</v>
      </c>
      <c r="Q11" s="14">
        <v>767</v>
      </c>
      <c r="R11" s="14">
        <v>1303</v>
      </c>
      <c r="S11" s="14">
        <v>1152</v>
      </c>
      <c r="T11" s="14">
        <v>9448</v>
      </c>
      <c r="U11" s="14">
        <v>10539</v>
      </c>
      <c r="V11" s="14">
        <v>5418</v>
      </c>
      <c r="W11" s="14">
        <v>3795</v>
      </c>
      <c r="X11" s="6" t="s">
        <v>8</v>
      </c>
      <c r="Y11" s="14">
        <v>29273</v>
      </c>
      <c r="Z11" s="14">
        <v>19942</v>
      </c>
      <c r="AA11" s="14"/>
      <c r="AB11" s="14"/>
      <c r="AC11" s="14"/>
      <c r="AD11" s="15"/>
    </row>
    <row r="12" spans="2:30">
      <c r="B12" s="1" t="s">
        <v>9</v>
      </c>
      <c r="C12" s="14">
        <v>17</v>
      </c>
      <c r="D12" s="14">
        <v>41</v>
      </c>
      <c r="E12" s="14">
        <v>51</v>
      </c>
      <c r="F12" s="14">
        <v>83</v>
      </c>
      <c r="G12" s="14">
        <v>65</v>
      </c>
      <c r="H12" s="14">
        <v>283</v>
      </c>
      <c r="I12" s="14">
        <v>1338</v>
      </c>
      <c r="J12" s="14">
        <v>1213</v>
      </c>
      <c r="K12" s="14">
        <v>374</v>
      </c>
      <c r="L12" s="14">
        <v>1358</v>
      </c>
      <c r="M12" s="6" t="s">
        <v>9</v>
      </c>
      <c r="N12" s="14">
        <v>470</v>
      </c>
      <c r="O12" s="14">
        <v>2049</v>
      </c>
      <c r="P12" s="14">
        <v>3729</v>
      </c>
      <c r="Q12" s="14">
        <v>769</v>
      </c>
      <c r="R12" s="14">
        <v>1308</v>
      </c>
      <c r="S12" s="14">
        <v>1157</v>
      </c>
      <c r="T12" s="14">
        <v>9525</v>
      </c>
      <c r="U12" s="14">
        <v>10541</v>
      </c>
      <c r="V12" s="14">
        <v>5400</v>
      </c>
      <c r="W12" s="14">
        <v>3791</v>
      </c>
      <c r="X12" s="6" t="s">
        <v>9</v>
      </c>
      <c r="Y12" s="14">
        <v>29349</v>
      </c>
      <c r="Z12" s="14">
        <v>20081</v>
      </c>
      <c r="AA12" s="14"/>
      <c r="AB12" s="14"/>
      <c r="AC12" s="14"/>
      <c r="AD12" s="15"/>
    </row>
    <row r="13" spans="2:30">
      <c r="B13" s="1" t="s">
        <v>10</v>
      </c>
      <c r="C13" s="14">
        <v>17</v>
      </c>
      <c r="D13" s="14">
        <v>42</v>
      </c>
      <c r="E13" s="14">
        <v>51</v>
      </c>
      <c r="F13" s="14">
        <v>83</v>
      </c>
      <c r="G13" s="14">
        <v>65</v>
      </c>
      <c r="H13" s="14">
        <v>281</v>
      </c>
      <c r="I13" s="14">
        <v>1323</v>
      </c>
      <c r="J13" s="14">
        <v>1216</v>
      </c>
      <c r="K13" s="14">
        <v>375</v>
      </c>
      <c r="L13" s="14">
        <v>1355</v>
      </c>
      <c r="M13" s="6" t="s">
        <v>10</v>
      </c>
      <c r="N13" s="14">
        <v>468</v>
      </c>
      <c r="O13" s="14">
        <v>2041</v>
      </c>
      <c r="P13" s="14">
        <v>3707</v>
      </c>
      <c r="Q13" s="14">
        <v>769</v>
      </c>
      <c r="R13" s="14">
        <v>1312</v>
      </c>
      <c r="S13" s="14">
        <v>1165</v>
      </c>
      <c r="T13" s="14">
        <v>9615</v>
      </c>
      <c r="U13" s="14">
        <v>10529</v>
      </c>
      <c r="V13" s="14">
        <v>5387</v>
      </c>
      <c r="W13" s="14">
        <v>3801</v>
      </c>
      <c r="X13" s="6" t="s">
        <v>10</v>
      </c>
      <c r="Y13" s="14">
        <v>29507</v>
      </c>
      <c r="Z13" s="14">
        <v>20173</v>
      </c>
      <c r="AA13" s="14"/>
      <c r="AB13" s="14"/>
      <c r="AC13" s="14"/>
      <c r="AD13" s="15"/>
    </row>
    <row r="14" spans="2:30">
      <c r="B14" s="1" t="s">
        <v>11</v>
      </c>
      <c r="C14" s="14">
        <v>17</v>
      </c>
      <c r="D14" s="14">
        <v>42</v>
      </c>
      <c r="E14" s="14">
        <v>51</v>
      </c>
      <c r="F14" s="14">
        <v>83</v>
      </c>
      <c r="G14" s="14">
        <v>65</v>
      </c>
      <c r="H14" s="14">
        <v>284</v>
      </c>
      <c r="I14" s="14">
        <v>1316</v>
      </c>
      <c r="J14" s="14">
        <v>1204</v>
      </c>
      <c r="K14" s="14">
        <v>382</v>
      </c>
      <c r="L14" s="14">
        <v>1369</v>
      </c>
      <c r="M14" s="6" t="s">
        <v>11</v>
      </c>
      <c r="N14" s="14">
        <v>476</v>
      </c>
      <c r="O14" s="14">
        <v>2045</v>
      </c>
      <c r="P14" s="14">
        <v>3716</v>
      </c>
      <c r="Q14" s="14">
        <v>770</v>
      </c>
      <c r="R14" s="14">
        <v>1322</v>
      </c>
      <c r="S14" s="14">
        <v>1168</v>
      </c>
      <c r="T14" s="14">
        <v>9539</v>
      </c>
      <c r="U14" s="14">
        <v>10563</v>
      </c>
      <c r="V14" s="14">
        <v>5392</v>
      </c>
      <c r="W14" s="14">
        <v>3801</v>
      </c>
      <c r="X14" s="6" t="s">
        <v>11</v>
      </c>
      <c r="Y14" s="14">
        <v>29662</v>
      </c>
      <c r="Z14" s="14">
        <v>20233</v>
      </c>
      <c r="AA14" s="14"/>
      <c r="AB14" s="14"/>
      <c r="AC14" s="14"/>
      <c r="AD14" s="15"/>
    </row>
    <row r="15" spans="2:30">
      <c r="B15" s="1" t="s">
        <v>12</v>
      </c>
      <c r="C15" s="14">
        <v>17</v>
      </c>
      <c r="D15" s="14">
        <v>43</v>
      </c>
      <c r="E15" s="14">
        <v>51</v>
      </c>
      <c r="F15" s="14">
        <v>82</v>
      </c>
      <c r="G15" s="14">
        <v>65</v>
      </c>
      <c r="H15" s="14">
        <v>277</v>
      </c>
      <c r="I15" s="14">
        <v>1323</v>
      </c>
      <c r="J15" s="14">
        <v>1216</v>
      </c>
      <c r="K15" s="14">
        <v>380</v>
      </c>
      <c r="L15" s="14">
        <v>1362</v>
      </c>
      <c r="M15" s="6" t="s">
        <v>12</v>
      </c>
      <c r="N15" s="14">
        <v>472</v>
      </c>
      <c r="O15" s="14">
        <v>2062</v>
      </c>
      <c r="P15" s="14">
        <v>3719</v>
      </c>
      <c r="Q15" s="14">
        <v>771</v>
      </c>
      <c r="R15" s="14">
        <v>1326</v>
      </c>
      <c r="S15" s="14">
        <v>1174</v>
      </c>
      <c r="T15" s="14">
        <v>9540</v>
      </c>
      <c r="U15" s="14">
        <v>10477</v>
      </c>
      <c r="V15" s="14">
        <v>5377</v>
      </c>
      <c r="W15" s="14">
        <v>3804</v>
      </c>
      <c r="X15" s="6" t="s">
        <v>12</v>
      </c>
      <c r="Y15" s="14">
        <v>29730</v>
      </c>
      <c r="Z15" s="14">
        <v>20289</v>
      </c>
      <c r="AA15" s="14"/>
      <c r="AB15" s="14"/>
      <c r="AC15" s="14"/>
      <c r="AD15" s="15"/>
    </row>
    <row r="16" spans="2:30" ht="21">
      <c r="B16" s="111" t="s">
        <v>53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3"/>
    </row>
    <row r="17" spans="2:30">
      <c r="B17" s="1" t="s">
        <v>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6" t="s">
        <v>2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6" t="s">
        <v>2</v>
      </c>
      <c r="Y17" s="14"/>
      <c r="Z17" s="14"/>
      <c r="AA17" s="14"/>
      <c r="AB17" s="14"/>
      <c r="AC17" s="14"/>
      <c r="AD17" s="15"/>
    </row>
    <row r="18" spans="2:30">
      <c r="B18" s="1" t="s">
        <v>3</v>
      </c>
      <c r="C18" s="14"/>
      <c r="D18" s="14"/>
      <c r="E18" s="14"/>
      <c r="F18" s="14"/>
      <c r="G18" s="14">
        <v>5</v>
      </c>
      <c r="H18" s="14"/>
      <c r="I18" s="14"/>
      <c r="J18" s="14">
        <v>1</v>
      </c>
      <c r="K18" s="14">
        <v>9</v>
      </c>
      <c r="L18" s="14">
        <v>6</v>
      </c>
      <c r="M18" s="6" t="s">
        <v>3</v>
      </c>
      <c r="N18" s="14">
        <v>17</v>
      </c>
      <c r="O18" s="14">
        <v>8</v>
      </c>
      <c r="P18" s="14">
        <v>3</v>
      </c>
      <c r="Q18" s="14">
        <v>112</v>
      </c>
      <c r="R18" s="14">
        <v>131</v>
      </c>
      <c r="S18" s="14">
        <v>206</v>
      </c>
      <c r="T18" s="14">
        <v>24</v>
      </c>
      <c r="U18" s="14">
        <v>39</v>
      </c>
      <c r="V18" s="14">
        <v>102</v>
      </c>
      <c r="W18" s="14">
        <v>503</v>
      </c>
      <c r="X18" s="6" t="s">
        <v>3</v>
      </c>
      <c r="Y18" s="14">
        <v>22</v>
      </c>
      <c r="Z18" s="14">
        <v>144</v>
      </c>
      <c r="AA18" s="14">
        <v>89</v>
      </c>
      <c r="AB18" s="14"/>
      <c r="AC18" s="14"/>
      <c r="AD18" s="15"/>
    </row>
    <row r="19" spans="2:30">
      <c r="B19" s="1" t="s">
        <v>4</v>
      </c>
      <c r="C19" s="14"/>
      <c r="D19" s="14"/>
      <c r="E19" s="14"/>
      <c r="F19" s="14"/>
      <c r="G19" s="14">
        <v>5</v>
      </c>
      <c r="H19" s="14"/>
      <c r="I19" s="14"/>
      <c r="J19" s="14"/>
      <c r="K19" s="14">
        <v>8</v>
      </c>
      <c r="L19" s="14">
        <v>5</v>
      </c>
      <c r="M19" s="6" t="s">
        <v>4</v>
      </c>
      <c r="N19" s="14">
        <v>17</v>
      </c>
      <c r="O19" s="14">
        <v>7</v>
      </c>
      <c r="P19" s="14">
        <v>4</v>
      </c>
      <c r="Q19" s="14">
        <v>132</v>
      </c>
      <c r="R19" s="14">
        <v>139</v>
      </c>
      <c r="S19" s="14">
        <v>218</v>
      </c>
      <c r="T19" s="14">
        <v>21</v>
      </c>
      <c r="U19" s="14">
        <v>34</v>
      </c>
      <c r="V19" s="14">
        <v>91</v>
      </c>
      <c r="W19" s="14">
        <v>567</v>
      </c>
      <c r="X19" s="6" t="s">
        <v>4</v>
      </c>
      <c r="Y19" s="14">
        <v>18</v>
      </c>
      <c r="Z19" s="14">
        <v>154</v>
      </c>
      <c r="AA19" s="14"/>
      <c r="AB19" s="14"/>
      <c r="AC19" s="14"/>
      <c r="AD19" s="15"/>
    </row>
    <row r="20" spans="2:30">
      <c r="B20" s="1" t="s">
        <v>5</v>
      </c>
      <c r="C20" s="14"/>
      <c r="D20" s="14"/>
      <c r="E20" s="14"/>
      <c r="F20" s="14"/>
      <c r="G20" s="14">
        <v>5</v>
      </c>
      <c r="H20" s="14"/>
      <c r="I20" s="14"/>
      <c r="J20" s="14"/>
      <c r="K20" s="14">
        <v>8</v>
      </c>
      <c r="L20" s="14">
        <v>3</v>
      </c>
      <c r="M20" s="6" t="s">
        <v>5</v>
      </c>
      <c r="N20" s="14">
        <v>15</v>
      </c>
      <c r="O20" s="14">
        <v>9</v>
      </c>
      <c r="P20" s="14">
        <v>3</v>
      </c>
      <c r="Q20" s="14">
        <v>132</v>
      </c>
      <c r="R20" s="14">
        <v>149</v>
      </c>
      <c r="S20" s="14">
        <v>212</v>
      </c>
      <c r="T20" s="14">
        <v>19</v>
      </c>
      <c r="U20" s="14">
        <v>32</v>
      </c>
      <c r="V20" s="14">
        <v>100</v>
      </c>
      <c r="W20" s="14">
        <v>592</v>
      </c>
      <c r="X20" s="6" t="s">
        <v>5</v>
      </c>
      <c r="Y20" s="14">
        <v>17</v>
      </c>
      <c r="Z20" s="14">
        <v>168</v>
      </c>
      <c r="AA20" s="14"/>
      <c r="AB20" s="14"/>
      <c r="AC20" s="14"/>
      <c r="AD20" s="15"/>
    </row>
    <row r="21" spans="2:30">
      <c r="B21" s="1" t="s">
        <v>6</v>
      </c>
      <c r="C21" s="14"/>
      <c r="D21" s="14"/>
      <c r="E21" s="14"/>
      <c r="F21" s="14"/>
      <c r="G21" s="14">
        <v>5</v>
      </c>
      <c r="H21" s="14"/>
      <c r="I21" s="14"/>
      <c r="J21" s="14">
        <v>1</v>
      </c>
      <c r="K21" s="14">
        <v>7</v>
      </c>
      <c r="L21" s="14">
        <v>4</v>
      </c>
      <c r="M21" s="6" t="s">
        <v>6</v>
      </c>
      <c r="N21" s="14">
        <v>16</v>
      </c>
      <c r="O21" s="14">
        <v>8</v>
      </c>
      <c r="P21" s="14">
        <v>4</v>
      </c>
      <c r="Q21" s="14">
        <v>132</v>
      </c>
      <c r="R21" s="14">
        <v>158</v>
      </c>
      <c r="S21" s="14">
        <v>214</v>
      </c>
      <c r="T21" s="14">
        <v>20</v>
      </c>
      <c r="U21" s="14">
        <v>35</v>
      </c>
      <c r="V21" s="14">
        <v>94</v>
      </c>
      <c r="W21" s="14">
        <v>609</v>
      </c>
      <c r="X21" s="6" t="s">
        <v>6</v>
      </c>
      <c r="Y21" s="14">
        <v>12</v>
      </c>
      <c r="Z21" s="14">
        <v>167</v>
      </c>
      <c r="AA21" s="14"/>
      <c r="AB21" s="14"/>
      <c r="AC21" s="14"/>
      <c r="AD21" s="15"/>
    </row>
    <row r="22" spans="2:30">
      <c r="B22" s="1" t="s">
        <v>7</v>
      </c>
      <c r="C22" s="14"/>
      <c r="D22" s="14"/>
      <c r="E22" s="14"/>
      <c r="F22" s="14"/>
      <c r="G22" s="14">
        <v>5</v>
      </c>
      <c r="H22" s="14"/>
      <c r="I22" s="14"/>
      <c r="J22" s="14"/>
      <c r="K22" s="14">
        <v>7</v>
      </c>
      <c r="L22" s="14">
        <v>4</v>
      </c>
      <c r="M22" s="6" t="s">
        <v>7</v>
      </c>
      <c r="N22" s="14">
        <v>16</v>
      </c>
      <c r="O22" s="14">
        <v>9</v>
      </c>
      <c r="P22" s="14"/>
      <c r="Q22" s="14">
        <v>128</v>
      </c>
      <c r="R22" s="14">
        <v>156</v>
      </c>
      <c r="S22" s="14">
        <v>205</v>
      </c>
      <c r="T22" s="14">
        <v>21</v>
      </c>
      <c r="U22" s="14">
        <v>36</v>
      </c>
      <c r="V22" s="14">
        <v>90</v>
      </c>
      <c r="W22" s="14">
        <v>602</v>
      </c>
      <c r="X22" s="6" t="s">
        <v>7</v>
      </c>
      <c r="Y22" s="14">
        <v>15</v>
      </c>
      <c r="Z22" s="14">
        <v>177</v>
      </c>
      <c r="AA22" s="14"/>
      <c r="AB22" s="14"/>
      <c r="AC22" s="14"/>
      <c r="AD22" s="15"/>
    </row>
    <row r="23" spans="2:30">
      <c r="B23" s="1" t="s">
        <v>8</v>
      </c>
      <c r="C23" s="14"/>
      <c r="D23" s="14"/>
      <c r="E23" s="14"/>
      <c r="F23" s="14"/>
      <c r="G23" s="14">
        <v>5</v>
      </c>
      <c r="H23" s="14"/>
      <c r="I23" s="14"/>
      <c r="J23" s="14"/>
      <c r="K23" s="14">
        <v>7</v>
      </c>
      <c r="L23" s="14">
        <v>4</v>
      </c>
      <c r="M23" s="6" t="s">
        <v>8</v>
      </c>
      <c r="N23" s="14">
        <v>16</v>
      </c>
      <c r="O23" s="14">
        <v>8</v>
      </c>
      <c r="P23" s="14"/>
      <c r="Q23" s="14">
        <v>128</v>
      </c>
      <c r="R23" s="14">
        <v>149</v>
      </c>
      <c r="S23" s="14">
        <v>207</v>
      </c>
      <c r="T23" s="14">
        <v>20</v>
      </c>
      <c r="U23" s="14">
        <v>39</v>
      </c>
      <c r="V23" s="14">
        <v>86</v>
      </c>
      <c r="W23" s="14">
        <v>602</v>
      </c>
      <c r="X23" s="6" t="s">
        <v>8</v>
      </c>
      <c r="Y23" s="14">
        <v>12</v>
      </c>
      <c r="Z23" s="14">
        <v>171</v>
      </c>
      <c r="AA23" s="14"/>
      <c r="AB23" s="14"/>
      <c r="AC23" s="14"/>
      <c r="AD23" s="15"/>
    </row>
    <row r="24" spans="2:30">
      <c r="B24" s="1" t="s">
        <v>9</v>
      </c>
      <c r="C24" s="14"/>
      <c r="D24" s="14"/>
      <c r="E24" s="14"/>
      <c r="F24" s="14"/>
      <c r="G24" s="14">
        <v>5</v>
      </c>
      <c r="H24" s="14"/>
      <c r="I24" s="14"/>
      <c r="J24" s="14"/>
      <c r="K24" s="14">
        <v>6</v>
      </c>
      <c r="L24" s="14">
        <v>5</v>
      </c>
      <c r="M24" s="6" t="s">
        <v>9</v>
      </c>
      <c r="N24" s="14">
        <v>16</v>
      </c>
      <c r="O24" s="14">
        <v>6</v>
      </c>
      <c r="P24" s="14"/>
      <c r="Q24" s="14">
        <v>147</v>
      </c>
      <c r="R24" s="14">
        <v>154</v>
      </c>
      <c r="S24" s="14">
        <v>208</v>
      </c>
      <c r="T24" s="14">
        <v>22</v>
      </c>
      <c r="U24" s="14">
        <v>29</v>
      </c>
      <c r="V24" s="14">
        <v>86</v>
      </c>
      <c r="W24" s="14">
        <v>599</v>
      </c>
      <c r="X24" s="6" t="s">
        <v>9</v>
      </c>
      <c r="Y24" s="14">
        <v>14</v>
      </c>
      <c r="Z24" s="14">
        <v>160</v>
      </c>
      <c r="AA24" s="14"/>
      <c r="AB24" s="14"/>
      <c r="AC24" s="14"/>
      <c r="AD24" s="15"/>
    </row>
    <row r="25" spans="2:30">
      <c r="B25" s="1" t="s">
        <v>10</v>
      </c>
      <c r="C25" s="14"/>
      <c r="D25" s="14"/>
      <c r="E25" s="14"/>
      <c r="F25" s="14"/>
      <c r="G25" s="14">
        <v>5</v>
      </c>
      <c r="H25" s="14"/>
      <c r="I25" s="14"/>
      <c r="J25" s="14"/>
      <c r="K25" s="14">
        <v>7</v>
      </c>
      <c r="L25" s="14">
        <v>5</v>
      </c>
      <c r="M25" s="6" t="s">
        <v>10</v>
      </c>
      <c r="N25" s="14">
        <v>16</v>
      </c>
      <c r="O25" s="14">
        <v>5</v>
      </c>
      <c r="P25" s="14">
        <v>1</v>
      </c>
      <c r="Q25" s="14">
        <v>147</v>
      </c>
      <c r="R25" s="14">
        <v>150</v>
      </c>
      <c r="S25" s="14">
        <v>206</v>
      </c>
      <c r="T25" s="14">
        <v>23</v>
      </c>
      <c r="U25" s="14">
        <v>26</v>
      </c>
      <c r="V25" s="14">
        <v>87</v>
      </c>
      <c r="W25" s="14">
        <v>600</v>
      </c>
      <c r="X25" s="6" t="s">
        <v>10</v>
      </c>
      <c r="Y25" s="14">
        <v>14</v>
      </c>
      <c r="Z25" s="14">
        <v>138</v>
      </c>
      <c r="AA25" s="14"/>
      <c r="AB25" s="14"/>
      <c r="AC25" s="14"/>
      <c r="AD25" s="15"/>
    </row>
    <row r="26" spans="2:30">
      <c r="B26" s="1" t="s">
        <v>11</v>
      </c>
      <c r="C26" s="14"/>
      <c r="D26" s="14"/>
      <c r="E26" s="14"/>
      <c r="F26" s="14"/>
      <c r="G26" s="14">
        <v>5</v>
      </c>
      <c r="H26" s="14"/>
      <c r="I26" s="14"/>
      <c r="J26" s="14"/>
      <c r="K26" s="14">
        <v>6</v>
      </c>
      <c r="L26" s="14">
        <v>5</v>
      </c>
      <c r="M26" s="6" t="s">
        <v>11</v>
      </c>
      <c r="N26" s="14">
        <v>16</v>
      </c>
      <c r="O26" s="14">
        <v>4</v>
      </c>
      <c r="P26" s="14"/>
      <c r="Q26" s="14">
        <v>147</v>
      </c>
      <c r="R26" s="14">
        <v>154</v>
      </c>
      <c r="S26" s="14">
        <v>205</v>
      </c>
      <c r="T26" s="14">
        <v>20</v>
      </c>
      <c r="U26" s="14">
        <v>24</v>
      </c>
      <c r="V26" s="14">
        <v>86</v>
      </c>
      <c r="W26" s="14">
        <v>594</v>
      </c>
      <c r="X26" s="6" t="s">
        <v>11</v>
      </c>
      <c r="Y26" s="14">
        <v>13</v>
      </c>
      <c r="Z26" s="14">
        <v>136</v>
      </c>
      <c r="AA26" s="14"/>
      <c r="AB26" s="14"/>
      <c r="AC26" s="14"/>
      <c r="AD26" s="15"/>
    </row>
    <row r="27" spans="2:30">
      <c r="B27" s="1" t="s">
        <v>12</v>
      </c>
      <c r="C27" s="14"/>
      <c r="D27" s="14"/>
      <c r="E27" s="14"/>
      <c r="F27" s="14"/>
      <c r="G27" s="14">
        <v>5</v>
      </c>
      <c r="H27" s="14"/>
      <c r="I27" s="14"/>
      <c r="J27" s="14"/>
      <c r="K27" s="14">
        <v>6</v>
      </c>
      <c r="L27" s="14">
        <v>5</v>
      </c>
      <c r="M27" s="6" t="s">
        <v>12</v>
      </c>
      <c r="N27" s="14">
        <v>16</v>
      </c>
      <c r="O27" s="14">
        <v>4</v>
      </c>
      <c r="P27" s="14">
        <v>2</v>
      </c>
      <c r="Q27" s="14">
        <v>147</v>
      </c>
      <c r="R27" s="14">
        <v>149</v>
      </c>
      <c r="S27" s="14">
        <v>205</v>
      </c>
      <c r="T27" s="14">
        <v>21</v>
      </c>
      <c r="U27" s="14">
        <v>24</v>
      </c>
      <c r="V27" s="14">
        <v>87</v>
      </c>
      <c r="W27" s="14">
        <v>594</v>
      </c>
      <c r="X27" s="6" t="s">
        <v>12</v>
      </c>
      <c r="Y27" s="14">
        <v>15</v>
      </c>
      <c r="Z27" s="14">
        <v>123</v>
      </c>
      <c r="AA27" s="14"/>
      <c r="AB27" s="14"/>
      <c r="AC27" s="14"/>
      <c r="AD27" s="15"/>
    </row>
    <row r="28" spans="2:30" ht="21" customHeight="1">
      <c r="B28" s="111" t="s">
        <v>54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3"/>
    </row>
    <row r="29" spans="2:30">
      <c r="B29" s="1" t="s">
        <v>2</v>
      </c>
      <c r="C29" s="24" t="str">
        <f ca="1">IF(AND(C5&lt;&gt;"",C$3&lt;&gt;"N/A"),SUMPRODUCT(2.27^(ROW(INDIRECT(C5-IF(C17&lt;&gt;"",C17,0)&amp;":"&amp;C$3-IF(C17&lt;&gt;"",C17,0)))/$D$43)),"")</f>
        <v/>
      </c>
      <c r="D29" s="24" t="str">
        <f t="shared" ref="D29:L29" ca="1" si="0">IF(AND(D5&lt;&gt;"",D$3&lt;&gt;"N/A"),SUMPRODUCT(2.27^(ROW(INDIRECT(D5-IF(D17&lt;&gt;"",D17,0)&amp;":"&amp;D$3-IF(D17&lt;&gt;"",D17,0)))/$D$43)),"")</f>
        <v/>
      </c>
      <c r="E29" s="24" t="str">
        <f t="shared" ca="1" si="0"/>
        <v/>
      </c>
      <c r="F29" s="24" t="str">
        <f t="shared" ca="1" si="0"/>
        <v/>
      </c>
      <c r="G29" s="24" t="str">
        <f t="shared" ca="1" si="0"/>
        <v/>
      </c>
      <c r="H29" s="24" t="str">
        <f t="shared" ca="1" si="0"/>
        <v/>
      </c>
      <c r="I29" s="24" t="str">
        <f t="shared" ca="1" si="0"/>
        <v/>
      </c>
      <c r="J29" s="24" t="str">
        <f t="shared" ca="1" si="0"/>
        <v/>
      </c>
      <c r="K29" s="24" t="str">
        <f t="shared" ca="1" si="0"/>
        <v/>
      </c>
      <c r="L29" s="24" t="str">
        <f t="shared" ca="1" si="0"/>
        <v/>
      </c>
      <c r="M29" s="6" t="s">
        <v>2</v>
      </c>
      <c r="N29" s="24" t="str">
        <f ca="1">IF(AND(N5&lt;&gt;"",N$3&lt;&gt;"N/A"),SUMPRODUCT(2.27^(ROW(INDIRECT(N5-IF(N17&lt;&gt;"",N17,0)&amp;":"&amp;N$3-IF(N17&lt;&gt;"",N17,0)))/$O$43)),"")</f>
        <v/>
      </c>
      <c r="O29" s="24" t="str">
        <f t="shared" ref="O29:W29" ca="1" si="1">IF(AND(O5&lt;&gt;"",O$3&lt;&gt;"N/A"),SUMPRODUCT(2.27^(ROW(INDIRECT(O5-IF(O17&lt;&gt;"",O17,0)&amp;":"&amp;O$3-IF(O17&lt;&gt;"",O17,0)))/$O$43)),"")</f>
        <v/>
      </c>
      <c r="P29" s="24" t="str">
        <f t="shared" ca="1" si="1"/>
        <v/>
      </c>
      <c r="Q29" s="24" t="str">
        <f t="shared" ca="1" si="1"/>
        <v/>
      </c>
      <c r="R29" s="24" t="str">
        <f t="shared" ca="1" si="1"/>
        <v/>
      </c>
      <c r="S29" s="24" t="str">
        <f t="shared" ca="1" si="1"/>
        <v/>
      </c>
      <c r="T29" s="24" t="str">
        <f t="shared" ca="1" si="1"/>
        <v/>
      </c>
      <c r="U29" s="24" t="str">
        <f t="shared" ca="1" si="1"/>
        <v/>
      </c>
      <c r="V29" s="24" t="str">
        <f t="shared" ca="1" si="1"/>
        <v/>
      </c>
      <c r="W29" s="24" t="str">
        <f t="shared" ca="1" si="1"/>
        <v/>
      </c>
      <c r="X29" s="6" t="s">
        <v>2</v>
      </c>
      <c r="Y29" s="24" t="str">
        <f ca="1">IF(AND(Y5&lt;&gt;"",Y$3&lt;&gt;"N/A"),SUMPRODUCT(2.27^(ROW(INDIRECT(Y5-IF(Y17&lt;&gt;"",Y17,0)&amp;":"&amp;Y$3-IF(Y17&lt;&gt;"",Y17,0)))/$Z$43)),"")</f>
        <v/>
      </c>
      <c r="Z29" s="24" t="str">
        <f t="shared" ref="Z29:AD29" ca="1" si="2">IF(AND(Z5&lt;&gt;"",Z$3&lt;&gt;"N/A"),SUMPRODUCT(2.27^(ROW(INDIRECT(Z5-IF(Z17&lt;&gt;"",Z17,0)&amp;":"&amp;Z$3-IF(Z17&lt;&gt;"",Z17,0)))/$Z$43)),"")</f>
        <v/>
      </c>
      <c r="AA29" s="24" t="str">
        <f t="shared" ca="1" si="2"/>
        <v/>
      </c>
      <c r="AB29" s="24" t="str">
        <f t="shared" ca="1" si="2"/>
        <v/>
      </c>
      <c r="AC29" s="24" t="str">
        <f t="shared" ca="1" si="2"/>
        <v/>
      </c>
      <c r="AD29" s="29" t="str">
        <f t="shared" ca="1" si="2"/>
        <v/>
      </c>
    </row>
    <row r="30" spans="2:30">
      <c r="B30" s="1" t="s">
        <v>3</v>
      </c>
      <c r="C30" s="24">
        <f t="shared" ref="C30:L39" ca="1" si="3">IF(AND(C6&lt;&gt;"",C$3&lt;&gt;"N/A"),SUMPRODUCT(2.27^(ROW(INDIRECT(C6-IF(C18&lt;&gt;"",C18,0)&amp;":"&amp;C$3-IF(C18&lt;&gt;"",C18,0)))/$D$43)),"")</f>
        <v>1062.2329921308499</v>
      </c>
      <c r="D30" s="24">
        <f t="shared" ca="1" si="3"/>
        <v>2060936698.035157</v>
      </c>
      <c r="E30" s="24">
        <f t="shared" ca="1" si="3"/>
        <v>212462847760.57092</v>
      </c>
      <c r="F30" s="24">
        <f t="shared" ca="1" si="3"/>
        <v>5.49070648346864E+17</v>
      </c>
      <c r="G30" s="24">
        <f t="shared" ca="1" si="3"/>
        <v>124220690363.59787</v>
      </c>
      <c r="H30" s="24">
        <f t="shared" ca="1" si="3"/>
        <v>1.1635271790504612E+62</v>
      </c>
      <c r="I30" s="24">
        <f t="shared" ca="1" si="3"/>
        <v>1.7870273822378708E+287</v>
      </c>
      <c r="J30" s="24">
        <f t="shared" ca="1" si="3"/>
        <v>1.1562909586021837E+245</v>
      </c>
      <c r="K30" s="24">
        <f t="shared" ca="1" si="3"/>
        <v>1.9080548918083775E+73</v>
      </c>
      <c r="L30" s="24" t="str">
        <f t="shared" ca="1" si="3"/>
        <v/>
      </c>
      <c r="M30" s="6" t="s">
        <v>3</v>
      </c>
      <c r="N30" s="24">
        <f t="shared" ref="N30:W39" ca="1" si="4">IF(AND(N6&lt;&gt;"",N$3&lt;&gt;"N/A"),SUMPRODUCT(2.27^(ROW(INDIRECT(N6-IF(N18&lt;&gt;"",N18,0)&amp;":"&amp;N$3-IF(N18&lt;&gt;"",N18,0)))/$O$43)),"")</f>
        <v>7.2788958385326011E+25</v>
      </c>
      <c r="O30" s="24" t="str">
        <f t="shared" ca="1" si="4"/>
        <v/>
      </c>
      <c r="P30" s="24" t="str">
        <f t="shared" ca="1" si="4"/>
        <v/>
      </c>
      <c r="Q30" s="24">
        <f t="shared" ca="1" si="4"/>
        <v>3.051208821392421E+38</v>
      </c>
      <c r="R30" s="24">
        <f t="shared" ca="1" si="4"/>
        <v>2.1531689499295369E+67</v>
      </c>
      <c r="S30" s="24">
        <f t="shared" ca="1" si="4"/>
        <v>1.5921323793675827E+52</v>
      </c>
      <c r="T30" s="24" t="str">
        <f t="shared" ca="1" si="4"/>
        <v/>
      </c>
      <c r="U30" s="24" t="str">
        <f t="shared" ca="1" si="4"/>
        <v/>
      </c>
      <c r="V30" s="24">
        <f t="shared" ca="1" si="4"/>
        <v>2.9323383953858599E+302</v>
      </c>
      <c r="W30" s="24">
        <f t="shared" ca="1" si="4"/>
        <v>3.0294317438910255E+189</v>
      </c>
      <c r="X30" s="6" t="s">
        <v>3</v>
      </c>
      <c r="Y30" s="24" t="str">
        <f t="shared" ref="Y30:AD39" ca="1" si="5">IF(AND(Y6&lt;&gt;"",Y$3&lt;&gt;"N/A"),SUMPRODUCT(2.27^(ROW(INDIRECT(Y6-IF(Y18&lt;&gt;"",Y18,0)&amp;":"&amp;Y$3-IF(Y18&lt;&gt;"",Y18,0)))/$Z$43)),"")</f>
        <v/>
      </c>
      <c r="Z30" s="24" t="str">
        <f t="shared" ca="1" si="5"/>
        <v/>
      </c>
      <c r="AA30" s="24" t="str">
        <f t="shared" ca="1" si="5"/>
        <v/>
      </c>
      <c r="AB30" s="24" t="str">
        <f t="shared" ca="1" si="5"/>
        <v/>
      </c>
      <c r="AC30" s="24" t="str">
        <f t="shared" ca="1" si="5"/>
        <v/>
      </c>
      <c r="AD30" s="29" t="str">
        <f t="shared" ca="1" si="5"/>
        <v/>
      </c>
    </row>
    <row r="31" spans="2:30">
      <c r="B31" s="1" t="s">
        <v>4</v>
      </c>
      <c r="C31" s="24">
        <f t="shared" ca="1" si="3"/>
        <v>1767.2617913586839</v>
      </c>
      <c r="D31" s="24">
        <f t="shared" ca="1" si="3"/>
        <v>2060936698.035157</v>
      </c>
      <c r="E31" s="24">
        <f t="shared" ca="1" si="3"/>
        <v>212462847760.57092</v>
      </c>
      <c r="F31" s="24">
        <f t="shared" ca="1" si="3"/>
        <v>5.484748859699904E+17</v>
      </c>
      <c r="G31" s="24">
        <f t="shared" ca="1" si="3"/>
        <v>79773164013.477768</v>
      </c>
      <c r="H31" s="24">
        <f t="shared" ca="1" si="3"/>
        <v>1.1635271790458303E+62</v>
      </c>
      <c r="I31" s="24">
        <f t="shared" ca="1" si="3"/>
        <v>1.7870273822378708E+287</v>
      </c>
      <c r="J31" s="24">
        <f t="shared" ca="1" si="3"/>
        <v>1.7421279897716107E+245</v>
      </c>
      <c r="K31" s="24">
        <f t="shared" ca="1" si="3"/>
        <v>2.8747749385466897E+73</v>
      </c>
      <c r="L31" s="24" t="str">
        <f t="shared" ca="1" si="3"/>
        <v/>
      </c>
      <c r="M31" s="6" t="s">
        <v>4</v>
      </c>
      <c r="N31" s="24">
        <f t="shared" ca="1" si="4"/>
        <v>7.1566063010021782E+25</v>
      </c>
      <c r="O31" s="24" t="str">
        <f t="shared" ca="1" si="4"/>
        <v/>
      </c>
      <c r="P31" s="24" t="str">
        <f t="shared" ca="1" si="4"/>
        <v/>
      </c>
      <c r="Q31" s="24">
        <f t="shared" ca="1" si="4"/>
        <v>2.7368934676285746E+37</v>
      </c>
      <c r="R31" s="24">
        <f t="shared" ca="1" si="4"/>
        <v>8.2077506735049421E+66</v>
      </c>
      <c r="S31" s="24">
        <f t="shared" ca="1" si="4"/>
        <v>3.7471210803620144E+51</v>
      </c>
      <c r="T31" s="24" t="str">
        <f t="shared" ca="1" si="4"/>
        <v/>
      </c>
      <c r="U31" s="24" t="str">
        <f t="shared" ca="1" si="4"/>
        <v/>
      </c>
      <c r="V31" s="24">
        <f t="shared" ca="1" si="4"/>
        <v>1.1044301849006189E+303</v>
      </c>
      <c r="W31" s="24">
        <f t="shared" ca="1" si="4"/>
        <v>1.350608798975836E+186</v>
      </c>
      <c r="X31" s="6" t="s">
        <v>4</v>
      </c>
      <c r="Y31" s="24" t="str">
        <f t="shared" ca="1" si="5"/>
        <v/>
      </c>
      <c r="Z31" s="24" t="str">
        <f t="shared" ca="1" si="5"/>
        <v/>
      </c>
      <c r="AA31" s="24" t="str">
        <f t="shared" ca="1" si="5"/>
        <v/>
      </c>
      <c r="AB31" s="24" t="str">
        <f t="shared" ca="1" si="5"/>
        <v/>
      </c>
      <c r="AC31" s="24" t="str">
        <f t="shared" ca="1" si="5"/>
        <v/>
      </c>
      <c r="AD31" s="29" t="str">
        <f t="shared" ca="1" si="5"/>
        <v/>
      </c>
    </row>
    <row r="32" spans="2:30">
      <c r="B32" s="1" t="s">
        <v>5</v>
      </c>
      <c r="C32" s="24">
        <f t="shared" ca="1" si="3"/>
        <v>1767.2617913586839</v>
      </c>
      <c r="D32" s="24">
        <f t="shared" ca="1" si="3"/>
        <v>2276551972.8630366</v>
      </c>
      <c r="E32" s="24">
        <f t="shared" ca="1" si="3"/>
        <v>212462847760.57092</v>
      </c>
      <c r="F32" s="24">
        <f t="shared" ca="1" si="3"/>
        <v>5.462248988470967E+17</v>
      </c>
      <c r="G32" s="24">
        <f t="shared" ca="1" si="3"/>
        <v>79773164013.477768</v>
      </c>
      <c r="H32" s="24">
        <f t="shared" ca="1" si="3"/>
        <v>1.1635271790458303E+62</v>
      </c>
      <c r="I32" s="24">
        <f t="shared" ca="1" si="3"/>
        <v>1.7870273822378708E+287</v>
      </c>
      <c r="J32" s="24">
        <f t="shared" ca="1" si="3"/>
        <v>1.7421279897716107E+245</v>
      </c>
      <c r="K32" s="24">
        <f t="shared" ca="1" si="3"/>
        <v>2.8747731356996136E+73</v>
      </c>
      <c r="L32" s="24" t="str">
        <f t="shared" ca="1" si="3"/>
        <v/>
      </c>
      <c r="M32" s="6" t="s">
        <v>5</v>
      </c>
      <c r="N32" s="24">
        <f t="shared" ca="1" si="4"/>
        <v>8.7746041297667612E+25</v>
      </c>
      <c r="O32" s="24" t="str">
        <f t="shared" ca="1" si="4"/>
        <v/>
      </c>
      <c r="P32" s="24" t="str">
        <f t="shared" ca="1" si="4"/>
        <v/>
      </c>
      <c r="Q32" s="24">
        <f t="shared" ca="1" si="4"/>
        <v>2.7364265067541221E+37</v>
      </c>
      <c r="R32" s="24">
        <f t="shared" ca="1" si="4"/>
        <v>2.458422928796582E+66</v>
      </c>
      <c r="S32" s="24">
        <f t="shared" ca="1" si="4"/>
        <v>7.7234364899375558E+51</v>
      </c>
      <c r="T32" s="24" t="str">
        <f t="shared" ca="1" si="4"/>
        <v/>
      </c>
      <c r="U32" s="24" t="str">
        <f t="shared" ca="1" si="4"/>
        <v/>
      </c>
      <c r="V32" s="24">
        <f t="shared" ca="1" si="4"/>
        <v>3.7318791749074397E+302</v>
      </c>
      <c r="W32" s="24">
        <f t="shared" ca="1" si="4"/>
        <v>6.6314879089558526E+184</v>
      </c>
      <c r="X32" s="6" t="s">
        <v>5</v>
      </c>
      <c r="Y32" s="24" t="str">
        <f t="shared" ca="1" si="5"/>
        <v/>
      </c>
      <c r="Z32" s="24" t="str">
        <f t="shared" ca="1" si="5"/>
        <v/>
      </c>
      <c r="AA32" s="24" t="str">
        <f t="shared" ca="1" si="5"/>
        <v/>
      </c>
      <c r="AB32" s="24" t="str">
        <f t="shared" ca="1" si="5"/>
        <v/>
      </c>
      <c r="AC32" s="24" t="str">
        <f t="shared" ca="1" si="5"/>
        <v/>
      </c>
      <c r="AD32" s="29" t="str">
        <f t="shared" ca="1" si="5"/>
        <v/>
      </c>
    </row>
    <row r="33" spans="2:30">
      <c r="B33" s="1" t="s">
        <v>6</v>
      </c>
      <c r="C33" s="24">
        <f t="shared" ca="1" si="3"/>
        <v>1062.2329921308499</v>
      </c>
      <c r="D33" s="24">
        <f t="shared" ca="1" si="3"/>
        <v>2306512055.095747</v>
      </c>
      <c r="E33" s="24">
        <f t="shared" ca="1" si="3"/>
        <v>212462847760.57092</v>
      </c>
      <c r="F33" s="24">
        <f t="shared" ca="1" si="3"/>
        <v>5.4757727944259968E+17</v>
      </c>
      <c r="G33" s="24">
        <f t="shared" ca="1" si="3"/>
        <v>47948576218.939499</v>
      </c>
      <c r="H33" s="24">
        <f t="shared" ca="1" si="3"/>
        <v>1.1635271790474137E+62</v>
      </c>
      <c r="I33" s="24">
        <f t="shared" ca="1" si="3"/>
        <v>1.7870273822378708E+287</v>
      </c>
      <c r="J33" s="24">
        <f t="shared" ca="1" si="3"/>
        <v>1.1562909586021837E+245</v>
      </c>
      <c r="K33" s="24">
        <f t="shared" ca="1" si="3"/>
        <v>4.3312846044049969E+73</v>
      </c>
      <c r="L33" s="24" t="str">
        <f t="shared" ca="1" si="3"/>
        <v/>
      </c>
      <c r="M33" s="6" t="s">
        <v>6</v>
      </c>
      <c r="N33" s="24">
        <f t="shared" ca="1" si="4"/>
        <v>7.9353868465784409E+25</v>
      </c>
      <c r="O33" s="24" t="str">
        <f t="shared" ca="1" si="4"/>
        <v/>
      </c>
      <c r="P33" s="24" t="str">
        <f t="shared" ca="1" si="4"/>
        <v/>
      </c>
      <c r="Q33" s="24">
        <f t="shared" ca="1" si="4"/>
        <v>2.7362701288065206E+37</v>
      </c>
      <c r="R33" s="24">
        <f t="shared" ca="1" si="4"/>
        <v>8.3070268575595729E+65</v>
      </c>
      <c r="S33" s="24">
        <f t="shared" ca="1" si="4"/>
        <v>6.0620148722635792E+51</v>
      </c>
      <c r="T33" s="24" t="str">
        <f t="shared" ca="1" si="4"/>
        <v/>
      </c>
      <c r="U33" s="24" t="str">
        <f t="shared" ca="1" si="4"/>
        <v/>
      </c>
      <c r="V33" s="24">
        <f t="shared" ca="1" si="4"/>
        <v>7.6925094175911542E+302</v>
      </c>
      <c r="W33" s="24">
        <f t="shared" ca="1" si="4"/>
        <v>8.5417398276064296E+183</v>
      </c>
      <c r="X33" s="6" t="s">
        <v>6</v>
      </c>
      <c r="Y33" s="24" t="str">
        <f t="shared" ca="1" si="5"/>
        <v/>
      </c>
      <c r="Z33" s="24" t="str">
        <f t="shared" ca="1" si="5"/>
        <v/>
      </c>
      <c r="AA33" s="24" t="str">
        <f t="shared" ca="1" si="5"/>
        <v/>
      </c>
      <c r="AB33" s="24" t="str">
        <f t="shared" ca="1" si="5"/>
        <v/>
      </c>
      <c r="AC33" s="24" t="str">
        <f t="shared" ca="1" si="5"/>
        <v/>
      </c>
      <c r="AD33" s="29" t="str">
        <f t="shared" ca="1" si="5"/>
        <v/>
      </c>
    </row>
    <row r="34" spans="2:30">
      <c r="B34" s="1" t="s">
        <v>7</v>
      </c>
      <c r="C34" s="24">
        <f t="shared" ca="1" si="3"/>
        <v>1062.2329921308499</v>
      </c>
      <c r="D34" s="24">
        <f t="shared" ca="1" si="3"/>
        <v>2276551972.8630366</v>
      </c>
      <c r="E34" s="24">
        <f t="shared" ca="1" si="3"/>
        <v>212462847760.57092</v>
      </c>
      <c r="F34" s="24">
        <f t="shared" ca="1" si="3"/>
        <v>5.49070648346864E+17</v>
      </c>
      <c r="G34" s="24">
        <f t="shared" ca="1" si="3"/>
        <v>47948576218.939499</v>
      </c>
      <c r="H34" s="24">
        <f t="shared" ca="1" si="3"/>
        <v>1.1635271790491625E+62</v>
      </c>
      <c r="I34" s="24">
        <f t="shared" ca="1" si="3"/>
        <v>1.7870273822378708E+287</v>
      </c>
      <c r="J34" s="24">
        <f t="shared" ca="1" si="3"/>
        <v>1.7421279897716107E+245</v>
      </c>
      <c r="K34" s="24">
        <f t="shared" ca="1" si="3"/>
        <v>4.331285800996629E+73</v>
      </c>
      <c r="L34" s="24" t="str">
        <f t="shared" ca="1" si="3"/>
        <v/>
      </c>
      <c r="M34" s="6" t="s">
        <v>7</v>
      </c>
      <c r="N34" s="24">
        <f t="shared" ca="1" si="4"/>
        <v>7.9763970015942852E+25</v>
      </c>
      <c r="O34" s="24" t="str">
        <f t="shared" ca="1" si="4"/>
        <v/>
      </c>
      <c r="P34" s="24" t="str">
        <f t="shared" ca="1" si="4"/>
        <v/>
      </c>
      <c r="Q34" s="24">
        <f t="shared" ca="1" si="4"/>
        <v>4.4318590957561927E+37</v>
      </c>
      <c r="R34" s="24">
        <f t="shared" ca="1" si="4"/>
        <v>1.0571988164040367E+66</v>
      </c>
      <c r="S34" s="24">
        <f t="shared" ca="1" si="4"/>
        <v>1.7798135338530152E+52</v>
      </c>
      <c r="T34" s="24" t="str">
        <f t="shared" ca="1" si="4"/>
        <v/>
      </c>
      <c r="U34" s="24" t="str">
        <f t="shared" ca="1" si="4"/>
        <v/>
      </c>
      <c r="V34" s="24">
        <f t="shared" ca="1" si="4"/>
        <v>1.2459339256249308E+303</v>
      </c>
      <c r="W34" s="24">
        <f t="shared" ca="1" si="4"/>
        <v>1.986294065607834E+184</v>
      </c>
      <c r="X34" s="6" t="s">
        <v>7</v>
      </c>
      <c r="Y34" s="24" t="str">
        <f t="shared" ca="1" si="5"/>
        <v/>
      </c>
      <c r="Z34" s="24" t="str">
        <f t="shared" ca="1" si="5"/>
        <v/>
      </c>
      <c r="AA34" s="24" t="str">
        <f t="shared" ca="1" si="5"/>
        <v/>
      </c>
      <c r="AB34" s="24" t="str">
        <f t="shared" ca="1" si="5"/>
        <v/>
      </c>
      <c r="AC34" s="24" t="str">
        <f t="shared" ca="1" si="5"/>
        <v/>
      </c>
      <c r="AD34" s="29" t="str">
        <f t="shared" ca="1" si="5"/>
        <v/>
      </c>
    </row>
    <row r="35" spans="2:30">
      <c r="B35" s="1" t="s">
        <v>8</v>
      </c>
      <c r="C35" s="24">
        <f t="shared" ca="1" si="3"/>
        <v>1062.2329921308499</v>
      </c>
      <c r="D35" s="24">
        <f t="shared" ca="1" si="3"/>
        <v>2326397260.0910492</v>
      </c>
      <c r="E35" s="24">
        <f t="shared" ca="1" si="3"/>
        <v>212462847760.57092</v>
      </c>
      <c r="F35" s="24">
        <f t="shared" ca="1" si="3"/>
        <v>5.5001833146063373E+17</v>
      </c>
      <c r="G35" s="24">
        <f t="shared" ca="1" si="3"/>
        <v>47948576218.939499</v>
      </c>
      <c r="H35" s="24">
        <f t="shared" ca="1" si="3"/>
        <v>1.1635271790491625E+62</v>
      </c>
      <c r="I35" s="24">
        <f t="shared" ca="1" si="3"/>
        <v>1.7870273822378708E+287</v>
      </c>
      <c r="J35" s="24">
        <f t="shared" ca="1" si="3"/>
        <v>1.7421279897716107E+245</v>
      </c>
      <c r="K35" s="24">
        <f t="shared" ca="1" si="3"/>
        <v>4.3312862673798105E+73</v>
      </c>
      <c r="L35" s="24" t="str">
        <f t="shared" ca="1" si="3"/>
        <v/>
      </c>
      <c r="M35" s="6" t="s">
        <v>8</v>
      </c>
      <c r="N35" s="24">
        <f t="shared" ca="1" si="4"/>
        <v>7.8891223165719785E+25</v>
      </c>
      <c r="O35" s="24" t="str">
        <f t="shared" ca="1" si="4"/>
        <v/>
      </c>
      <c r="P35" s="24" t="str">
        <f t="shared" ca="1" si="4"/>
        <v/>
      </c>
      <c r="Q35" s="24">
        <f t="shared" ca="1" si="4"/>
        <v>4.4318590957561927E+37</v>
      </c>
      <c r="R35" s="24">
        <f t="shared" ca="1" si="4"/>
        <v>2.458403116249479E+66</v>
      </c>
      <c r="S35" s="24">
        <f t="shared" ca="1" si="4"/>
        <v>1.3878951040441134E+52</v>
      </c>
      <c r="T35" s="24" t="str">
        <f t="shared" ca="1" si="4"/>
        <v/>
      </c>
      <c r="U35" s="24" t="str">
        <f t="shared" ca="1" si="4"/>
        <v/>
      </c>
      <c r="V35" s="24">
        <f t="shared" ca="1" si="4"/>
        <v>2.0180038304187854E+303</v>
      </c>
      <c r="W35" s="24">
        <f t="shared" ca="1" si="4"/>
        <v>1.9862940656078336E+184</v>
      </c>
      <c r="X35" s="6" t="s">
        <v>8</v>
      </c>
      <c r="Y35" s="24" t="str">
        <f t="shared" ca="1" si="5"/>
        <v/>
      </c>
      <c r="Z35" s="24" t="str">
        <f t="shared" ca="1" si="5"/>
        <v/>
      </c>
      <c r="AA35" s="24" t="str">
        <f t="shared" ca="1" si="5"/>
        <v/>
      </c>
      <c r="AB35" s="24" t="str">
        <f t="shared" ca="1" si="5"/>
        <v/>
      </c>
      <c r="AC35" s="24" t="str">
        <f t="shared" ca="1" si="5"/>
        <v/>
      </c>
      <c r="AD35" s="29" t="str">
        <f t="shared" ca="1" si="5"/>
        <v/>
      </c>
    </row>
    <row r="36" spans="2:30">
      <c r="B36" s="1" t="s">
        <v>9</v>
      </c>
      <c r="C36" s="24">
        <f t="shared" ca="1" si="3"/>
        <v>1062.2329921308499</v>
      </c>
      <c r="D36" s="24">
        <f t="shared" ca="1" si="3"/>
        <v>2326397260.0910492</v>
      </c>
      <c r="E36" s="24">
        <f t="shared" ca="1" si="3"/>
        <v>212462847760.57092</v>
      </c>
      <c r="F36" s="24">
        <f t="shared" ca="1" si="3"/>
        <v>5.49070648346864E+17</v>
      </c>
      <c r="G36" s="24">
        <f t="shared" ca="1" si="3"/>
        <v>47948576218.939499</v>
      </c>
      <c r="H36" s="24">
        <f t="shared" ca="1" si="3"/>
        <v>1.1635271790458303E+62</v>
      </c>
      <c r="I36" s="24">
        <f t="shared" ca="1" si="3"/>
        <v>1.7870273822378708E+287</v>
      </c>
      <c r="J36" s="24">
        <f t="shared" ca="1" si="3"/>
        <v>1.7421279897716107E+245</v>
      </c>
      <c r="K36" s="24">
        <f t="shared" ca="1" si="3"/>
        <v>6.5257407378449534E+73</v>
      </c>
      <c r="L36" s="24" t="str">
        <f t="shared" ca="1" si="3"/>
        <v/>
      </c>
      <c r="M36" s="6" t="s">
        <v>9</v>
      </c>
      <c r="N36" s="24">
        <f t="shared" ca="1" si="4"/>
        <v>7.8369302013290104E+25</v>
      </c>
      <c r="O36" s="24" t="str">
        <f t="shared" ca="1" si="4"/>
        <v/>
      </c>
      <c r="P36" s="24" t="str">
        <f t="shared" ca="1" si="4"/>
        <v/>
      </c>
      <c r="Q36" s="24">
        <f t="shared" ca="1" si="4"/>
        <v>4.4848530988608261E+36</v>
      </c>
      <c r="R36" s="24">
        <f t="shared" ca="1" si="4"/>
        <v>1.3454463396782441E+66</v>
      </c>
      <c r="S36" s="24">
        <f t="shared" ca="1" si="4"/>
        <v>1.2130996181552674E+52</v>
      </c>
      <c r="T36" s="24" t="str">
        <f t="shared" ca="1" si="4"/>
        <v/>
      </c>
      <c r="U36" s="24" t="str">
        <f t="shared" ca="1" si="4"/>
        <v/>
      </c>
      <c r="V36" s="24">
        <f t="shared" ca="1" si="4"/>
        <v>2.0180038304187854E+303</v>
      </c>
      <c r="W36" s="24">
        <f t="shared" ca="1" si="4"/>
        <v>2.8517652732796041E+184</v>
      </c>
      <c r="X36" s="6" t="s">
        <v>9</v>
      </c>
      <c r="Y36" s="24" t="str">
        <f t="shared" ca="1" si="5"/>
        <v/>
      </c>
      <c r="Z36" s="24" t="str">
        <f t="shared" ca="1" si="5"/>
        <v/>
      </c>
      <c r="AA36" s="24" t="str">
        <f t="shared" ca="1" si="5"/>
        <v/>
      </c>
      <c r="AB36" s="24" t="str">
        <f t="shared" ca="1" si="5"/>
        <v/>
      </c>
      <c r="AC36" s="24" t="str">
        <f t="shared" ca="1" si="5"/>
        <v/>
      </c>
      <c r="AD36" s="29" t="str">
        <f t="shared" ca="1" si="5"/>
        <v/>
      </c>
    </row>
    <row r="37" spans="2:30">
      <c r="B37" s="1" t="s">
        <v>10</v>
      </c>
      <c r="C37" s="24">
        <f t="shared" ca="1" si="3"/>
        <v>1062.2329921308499</v>
      </c>
      <c r="D37" s="24">
        <f t="shared" ca="1" si="3"/>
        <v>2306512055.095747</v>
      </c>
      <c r="E37" s="24">
        <f t="shared" ca="1" si="3"/>
        <v>212462847760.57092</v>
      </c>
      <c r="F37" s="24">
        <f t="shared" ca="1" si="3"/>
        <v>5.49070648346864E+17</v>
      </c>
      <c r="G37" s="24">
        <f t="shared" ca="1" si="3"/>
        <v>47948576218.939499</v>
      </c>
      <c r="H37" s="24">
        <f t="shared" ca="1" si="3"/>
        <v>1.1635271790484649E+62</v>
      </c>
      <c r="I37" s="24">
        <f t="shared" ca="1" si="3"/>
        <v>1.7870273822378708E+287</v>
      </c>
      <c r="J37" s="24">
        <f t="shared" ca="1" si="3"/>
        <v>1.7421279897716107E+245</v>
      </c>
      <c r="K37" s="24">
        <f t="shared" ca="1" si="3"/>
        <v>4.3312862317489837E+73</v>
      </c>
      <c r="L37" s="24" t="str">
        <f t="shared" ca="1" si="3"/>
        <v/>
      </c>
      <c r="M37" s="6" t="s">
        <v>10</v>
      </c>
      <c r="N37" s="24">
        <f t="shared" ca="1" si="4"/>
        <v>7.9353868465784409E+25</v>
      </c>
      <c r="O37" s="24" t="str">
        <f t="shared" ca="1" si="4"/>
        <v/>
      </c>
      <c r="P37" s="24" t="str">
        <f t="shared" ca="1" si="4"/>
        <v/>
      </c>
      <c r="Q37" s="24">
        <f t="shared" ca="1" si="4"/>
        <v>4.4848530988608261E+36</v>
      </c>
      <c r="R37" s="24">
        <f t="shared" ca="1" si="4"/>
        <v>2.179160674871876E+66</v>
      </c>
      <c r="S37" s="24">
        <f t="shared" ca="1" si="4"/>
        <v>1.4655166903254176E+52</v>
      </c>
      <c r="T37" s="24" t="str">
        <f t="shared" ca="1" si="4"/>
        <v/>
      </c>
      <c r="U37" s="24" t="str">
        <f t="shared" ca="1" si="4"/>
        <v/>
      </c>
      <c r="V37" s="24">
        <f t="shared" ca="1" si="4"/>
        <v>1.7888142362298335E+303</v>
      </c>
      <c r="W37" s="24">
        <f t="shared" ca="1" si="4"/>
        <v>2.5278833678773177E+184</v>
      </c>
      <c r="X37" s="6" t="s">
        <v>10</v>
      </c>
      <c r="Y37" s="24" t="str">
        <f t="shared" ca="1" si="5"/>
        <v/>
      </c>
      <c r="Z37" s="24" t="str">
        <f t="shared" ca="1" si="5"/>
        <v/>
      </c>
      <c r="AA37" s="24" t="str">
        <f t="shared" ca="1" si="5"/>
        <v/>
      </c>
      <c r="AB37" s="24" t="str">
        <f t="shared" ca="1" si="5"/>
        <v/>
      </c>
      <c r="AC37" s="24" t="str">
        <f t="shared" ca="1" si="5"/>
        <v/>
      </c>
      <c r="AD37" s="29" t="str">
        <f t="shared" ca="1" si="5"/>
        <v/>
      </c>
    </row>
    <row r="38" spans="2:30">
      <c r="B38" s="1" t="s">
        <v>11</v>
      </c>
      <c r="C38" s="24">
        <f t="shared" ca="1" si="3"/>
        <v>1062.2329921308499</v>
      </c>
      <c r="D38" s="24">
        <f t="shared" ca="1" si="3"/>
        <v>2306512055.095747</v>
      </c>
      <c r="E38" s="24">
        <f t="shared" ca="1" si="3"/>
        <v>212462847760.57092</v>
      </c>
      <c r="F38" s="24">
        <f t="shared" ca="1" si="3"/>
        <v>5.49070648346864E+17</v>
      </c>
      <c r="G38" s="24">
        <f t="shared" ca="1" si="3"/>
        <v>47948576218.939499</v>
      </c>
      <c r="H38" s="24">
        <f t="shared" ca="1" si="3"/>
        <v>1.1635271790434442E+62</v>
      </c>
      <c r="I38" s="24">
        <f t="shared" ca="1" si="3"/>
        <v>1.7870273822378708E+287</v>
      </c>
      <c r="J38" s="24">
        <f t="shared" ca="1" si="3"/>
        <v>1.7421279897716107E+245</v>
      </c>
      <c r="K38" s="24">
        <f t="shared" ca="1" si="3"/>
        <v>6.5257391105009653E+73</v>
      </c>
      <c r="L38" s="24" t="str">
        <f t="shared" ca="1" si="3"/>
        <v/>
      </c>
      <c r="M38" s="6" t="s">
        <v>11</v>
      </c>
      <c r="N38" s="24">
        <f t="shared" ca="1" si="4"/>
        <v>7.3492122802976234E+25</v>
      </c>
      <c r="O38" s="24" t="str">
        <f t="shared" ca="1" si="4"/>
        <v/>
      </c>
      <c r="P38" s="24" t="str">
        <f t="shared" ca="1" si="4"/>
        <v/>
      </c>
      <c r="Q38" s="24">
        <f t="shared" ca="1" si="4"/>
        <v>4.484485059231667E+36</v>
      </c>
      <c r="R38" s="24">
        <f t="shared" ca="1" si="4"/>
        <v>1.3453559242992828E+66</v>
      </c>
      <c r="S38" s="24">
        <f t="shared" ca="1" si="4"/>
        <v>1.5910465112234633E+52</v>
      </c>
      <c r="T38" s="24" t="str">
        <f t="shared" ca="1" si="4"/>
        <v/>
      </c>
      <c r="U38" s="24" t="str">
        <f t="shared" ca="1" si="4"/>
        <v/>
      </c>
      <c r="V38" s="24">
        <f t="shared" ca="1" si="4"/>
        <v>2.0180038304187854E+303</v>
      </c>
      <c r="W38" s="24">
        <f t="shared" ca="1" si="4"/>
        <v>5.2107170952153619E+184</v>
      </c>
      <c r="X38" s="6" t="s">
        <v>11</v>
      </c>
      <c r="Y38" s="24" t="str">
        <f t="shared" ca="1" si="5"/>
        <v/>
      </c>
      <c r="Z38" s="24" t="str">
        <f t="shared" ca="1" si="5"/>
        <v/>
      </c>
      <c r="AA38" s="24" t="str">
        <f t="shared" ca="1" si="5"/>
        <v/>
      </c>
      <c r="AB38" s="24" t="str">
        <f t="shared" ca="1" si="5"/>
        <v/>
      </c>
      <c r="AC38" s="24" t="str">
        <f t="shared" ca="1" si="5"/>
        <v/>
      </c>
      <c r="AD38" s="29" t="str">
        <f t="shared" ca="1" si="5"/>
        <v/>
      </c>
    </row>
    <row r="39" spans="2:30">
      <c r="B39" s="1" t="s">
        <v>12</v>
      </c>
      <c r="C39" s="24">
        <f t="shared" ca="1" si="3"/>
        <v>1062.2329921308499</v>
      </c>
      <c r="D39" s="24">
        <f t="shared" ca="1" si="3"/>
        <v>2276551972.8630366</v>
      </c>
      <c r="E39" s="24">
        <f t="shared" ca="1" si="3"/>
        <v>212462847760.57092</v>
      </c>
      <c r="F39" s="24">
        <f t="shared" ca="1" si="3"/>
        <v>5.4946606972456922E+17</v>
      </c>
      <c r="G39" s="24">
        <f t="shared" ca="1" si="3"/>
        <v>47948576218.939499</v>
      </c>
      <c r="H39" s="24">
        <f t="shared" ca="1" si="3"/>
        <v>1.1635271790501369E+62</v>
      </c>
      <c r="I39" s="24">
        <f t="shared" ca="1" si="3"/>
        <v>1.7870273822378708E+287</v>
      </c>
      <c r="J39" s="24">
        <f t="shared" ca="1" si="3"/>
        <v>1.7421279897716107E+245</v>
      </c>
      <c r="K39" s="24">
        <f t="shared" ca="1" si="3"/>
        <v>6.5257400565841545E+73</v>
      </c>
      <c r="L39" s="24" t="str">
        <f t="shared" ca="1" si="3"/>
        <v/>
      </c>
      <c r="M39" s="6" t="s">
        <v>12</v>
      </c>
      <c r="N39" s="24">
        <f t="shared" ca="1" si="4"/>
        <v>7.7116280518172921E+25</v>
      </c>
      <c r="O39" s="24" t="str">
        <f t="shared" ca="1" si="4"/>
        <v/>
      </c>
      <c r="P39" s="24" t="str">
        <f t="shared" ca="1" si="4"/>
        <v/>
      </c>
      <c r="Q39" s="24">
        <f t="shared" ca="1" si="4"/>
        <v>4.4840698649837986E+36</v>
      </c>
      <c r="R39" s="24">
        <f t="shared" ca="1" si="4"/>
        <v>2.4580953403294674E+66</v>
      </c>
      <c r="S39" s="24">
        <f t="shared" ca="1" si="4"/>
        <v>1.3734002256841745E+52</v>
      </c>
      <c r="T39" s="24" t="str">
        <f t="shared" ca="1" si="4"/>
        <v/>
      </c>
      <c r="U39" s="24" t="str">
        <f t="shared" ca="1" si="4"/>
        <v/>
      </c>
      <c r="V39" s="24">
        <f t="shared" ca="1" si="4"/>
        <v>1.7888142362298335E+303</v>
      </c>
      <c r="W39" s="24">
        <f t="shared" ca="1" si="4"/>
        <v>5.2107170952153619E+184</v>
      </c>
      <c r="X39" s="6" t="s">
        <v>12</v>
      </c>
      <c r="Y39" s="24" t="str">
        <f t="shared" ca="1" si="5"/>
        <v/>
      </c>
      <c r="Z39" s="24" t="str">
        <f t="shared" ca="1" si="5"/>
        <v/>
      </c>
      <c r="AA39" s="24" t="str">
        <f t="shared" ca="1" si="5"/>
        <v/>
      </c>
      <c r="AB39" s="24" t="str">
        <f t="shared" ca="1" si="5"/>
        <v/>
      </c>
      <c r="AC39" s="24" t="str">
        <f t="shared" ca="1" si="5"/>
        <v/>
      </c>
      <c r="AD39" s="29" t="str">
        <f t="shared" ca="1" si="5"/>
        <v/>
      </c>
    </row>
    <row r="40" spans="2:30" ht="5.25" customHeight="1"/>
    <row r="42" spans="2:30">
      <c r="B42" s="114" t="s">
        <v>50</v>
      </c>
      <c r="C42" s="114"/>
      <c r="D42" s="114"/>
      <c r="E42" s="114"/>
      <c r="M42" s="114" t="s">
        <v>51</v>
      </c>
      <c r="N42" s="114"/>
      <c r="O42" s="114"/>
      <c r="P42" s="114"/>
      <c r="X42" s="114" t="s">
        <v>51</v>
      </c>
      <c r="Y42" s="114"/>
      <c r="Z42" s="114"/>
      <c r="AA42" s="114"/>
    </row>
    <row r="43" spans="2:30">
      <c r="B43" s="114" t="s">
        <v>47</v>
      </c>
      <c r="C43" s="114"/>
      <c r="D43">
        <v>2</v>
      </c>
      <c r="G43" t="s">
        <v>52</v>
      </c>
      <c r="M43" s="114" t="s">
        <v>48</v>
      </c>
      <c r="N43" s="114"/>
      <c r="O43">
        <v>6.8</v>
      </c>
      <c r="X43" s="114" t="s">
        <v>49</v>
      </c>
      <c r="Y43" s="114"/>
      <c r="Z43">
        <v>10000</v>
      </c>
    </row>
  </sheetData>
  <mergeCells count="8">
    <mergeCell ref="B43:C43"/>
    <mergeCell ref="M43:N43"/>
    <mergeCell ref="X43:Y43"/>
    <mergeCell ref="B16:AD16"/>
    <mergeCell ref="B28:AD28"/>
    <mergeCell ref="B42:E42"/>
    <mergeCell ref="M42:P42"/>
    <mergeCell ref="X42:AA42"/>
  </mergeCells>
  <conditionalFormatting sqref="C17:C27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7:D27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7:E27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7:F27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:G2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7:H27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:I27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7:J2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7:K27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7:L2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2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7:O27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7:P27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7:Q2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7:R2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7:S27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7:T27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7:U27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7:V27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7:W2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7:Y27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7:Z27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7:AA27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7:AB27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7:AC2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7:AD27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C1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:D1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:E1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:F1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:G1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:H1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:I1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5:J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:K1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:L1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:N1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5:O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5:P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:Q1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:R1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:S1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5:T1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5:U1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:V1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5:W1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5:Y1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:Z1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5:AA1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5:AB1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5:AC1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:AD1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C3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9:D39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:E39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9:F39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9:G3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9:H3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9:I3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9:J3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9:K3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9:L39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9:N3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9:O3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9:P3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29:Q3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29:R39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29:S3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29:T3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29:U3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9:V3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9:W3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29:Y3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29:Z3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29:AA3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29:AB3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29:AC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9:AD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8"/>
  <dimension ref="B1:AD43"/>
  <sheetViews>
    <sheetView zoomScaleNormal="100" workbookViewId="0">
      <pane ySplit="2" topLeftCell="A3" activePane="bottomLeft" state="frozen"/>
      <selection pane="bottomLeft" activeCell="S19" sqref="S19"/>
    </sheetView>
  </sheetViews>
  <sheetFormatPr baseColWidth="10" defaultColWidth="10.7109375" defaultRowHeight="15"/>
  <cols>
    <col min="1" max="1" width="1.42578125" customWidth="1"/>
    <col min="3" max="12" width="10" customWidth="1"/>
    <col min="14" max="23" width="10" customWidth="1"/>
    <col min="25" max="30" width="10" customWidth="1"/>
  </cols>
  <sheetData>
    <row r="1" spans="2:30" ht="7.5" customHeight="1"/>
    <row r="2" spans="2:30" ht="107.25" customHeight="1">
      <c r="B2" s="28"/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6"/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6"/>
      <c r="Y2" s="2" t="s">
        <v>33</v>
      </c>
      <c r="Z2" s="2" t="s">
        <v>34</v>
      </c>
      <c r="AA2" s="2" t="s">
        <v>35</v>
      </c>
      <c r="AB2" s="2" t="s">
        <v>36</v>
      </c>
      <c r="AC2" s="2" t="s">
        <v>37</v>
      </c>
      <c r="AD2" s="3" t="s">
        <v>38</v>
      </c>
    </row>
    <row r="3" spans="2:30">
      <c r="B3" s="1" t="s">
        <v>0</v>
      </c>
      <c r="C3" s="14">
        <f>'1CtP'!C3</f>
        <v>17</v>
      </c>
      <c r="D3" s="14">
        <f>'1CtP'!D3</f>
        <v>50</v>
      </c>
      <c r="E3" s="14">
        <f>'1CtP'!E3</f>
        <v>61</v>
      </c>
      <c r="F3" s="14">
        <f>'1CtP'!F3</f>
        <v>97</v>
      </c>
      <c r="G3" s="14">
        <f>'1CtP'!G3</f>
        <v>65</v>
      </c>
      <c r="H3" s="14">
        <f>'1CtP'!H3</f>
        <v>346</v>
      </c>
      <c r="I3" s="14">
        <f>'1CtP'!I3</f>
        <v>1611</v>
      </c>
      <c r="J3" s="14">
        <f>'1CtP'!J3</f>
        <v>1375</v>
      </c>
      <c r="K3" s="14">
        <f>'1CtP'!K3</f>
        <v>418</v>
      </c>
      <c r="L3" s="14" t="str">
        <f>'1CtP'!L3</f>
        <v>N/A</v>
      </c>
      <c r="M3" s="6" t="s">
        <v>0</v>
      </c>
      <c r="N3" s="14">
        <f>'1CtP'!N3</f>
        <v>493</v>
      </c>
      <c r="O3" s="14" t="str">
        <f>'1CtP'!O3</f>
        <v>N/A</v>
      </c>
      <c r="P3" s="14" t="str">
        <f>'1CtP'!P3</f>
        <v>N/A</v>
      </c>
      <c r="Q3" s="14">
        <f>'1CtP'!Q3</f>
        <v>829</v>
      </c>
      <c r="R3" s="14">
        <f>'1CtP'!R3</f>
        <v>1399</v>
      </c>
      <c r="S3" s="14">
        <f>'1CtP'!S3</f>
        <v>1185</v>
      </c>
      <c r="T3" s="14" t="str">
        <f>'1CtP'!T3</f>
        <v>N/A</v>
      </c>
      <c r="U3" s="14" t="str">
        <f>'1CtP'!U3</f>
        <v>N/A</v>
      </c>
      <c r="V3" s="14">
        <f>'1CtP'!V3</f>
        <v>5861</v>
      </c>
      <c r="W3" s="14">
        <f>'1CtP'!W3</f>
        <v>4104</v>
      </c>
      <c r="X3" s="6" t="s">
        <v>0</v>
      </c>
      <c r="Y3" s="14" t="str">
        <f>'1CtP'!Y3</f>
        <v>N/A</v>
      </c>
      <c r="Z3" s="14" t="str">
        <f>'1CtP'!Z3</f>
        <v>N/A</v>
      </c>
      <c r="AA3" s="14" t="str">
        <f>'1CtP'!AA3</f>
        <v>N/A</v>
      </c>
      <c r="AB3" s="14" t="str">
        <f>'1CtP'!AB3</f>
        <v>N/A</v>
      </c>
      <c r="AC3" s="14" t="str">
        <f>'1CtP'!AC3</f>
        <v>N/A</v>
      </c>
      <c r="AD3" s="15" t="str">
        <f>'1CtP'!AD3</f>
        <v>N/A</v>
      </c>
    </row>
    <row r="4" spans="2:30">
      <c r="B4" s="1" t="s">
        <v>44</v>
      </c>
      <c r="C4" s="14">
        <f>MAX('1CtP'!C5:C15)</f>
        <v>17</v>
      </c>
      <c r="D4" s="14">
        <f>MAX('1CtP'!D5:D15)</f>
        <v>46</v>
      </c>
      <c r="E4" s="14">
        <f>MAX('1CtP'!E5:E15)</f>
        <v>51</v>
      </c>
      <c r="F4" s="14">
        <f>MAX('1CtP'!F5:F15)</f>
        <v>86</v>
      </c>
      <c r="G4" s="14">
        <f>MAX('1CtP'!G5:G15)</f>
        <v>65</v>
      </c>
      <c r="H4" s="14">
        <f>MAX('1CtP'!H5:H15)</f>
        <v>283</v>
      </c>
      <c r="I4" s="14">
        <f>MAX('1CtP'!I5:I15)</f>
        <v>1374</v>
      </c>
      <c r="J4" s="14">
        <f>MAX('1CtP'!J5:J15)</f>
        <v>1230</v>
      </c>
      <c r="K4" s="14">
        <f>MAX('1CtP'!K5:K15)</f>
        <v>385</v>
      </c>
      <c r="L4" s="14">
        <f>MAX('1CtP'!L5:L15)</f>
        <v>1358</v>
      </c>
      <c r="M4" s="6" t="s">
        <v>44</v>
      </c>
      <c r="N4" s="14">
        <f>MAX('1CtP'!N5:N15)</f>
        <v>470</v>
      </c>
      <c r="O4" s="14">
        <f>MAX('1CtP'!O5:O15)</f>
        <v>2049</v>
      </c>
      <c r="P4" s="14">
        <f>MAX('1CtP'!P5:P15)</f>
        <v>3724</v>
      </c>
      <c r="Q4" s="14">
        <f>MAX('1CtP'!Q5:Q15)</f>
        <v>765</v>
      </c>
      <c r="R4" s="14">
        <f>MAX('1CtP'!R5:R15)</f>
        <v>1309</v>
      </c>
      <c r="S4" s="14">
        <f>MAX('1CtP'!S5:S15)</f>
        <v>1147</v>
      </c>
      <c r="T4" s="14">
        <f>MAX('1CtP'!T5:T15)</f>
        <v>9605</v>
      </c>
      <c r="U4" s="14">
        <f>MAX('1CtP'!U5:U15)</f>
        <v>10575</v>
      </c>
      <c r="V4" s="14">
        <f>MAX('1CtP'!V5:V15)</f>
        <v>5418</v>
      </c>
      <c r="W4" s="14">
        <f>MAX('1CtP'!W5:W15)</f>
        <v>3793</v>
      </c>
      <c r="X4" s="6" t="s">
        <v>44</v>
      </c>
      <c r="Y4" s="14">
        <f>MAX('1CtP'!Y5:Y15)</f>
        <v>29507</v>
      </c>
      <c r="Z4" s="14">
        <f>MAX('1CtP'!Z5:Z15)</f>
        <v>20172</v>
      </c>
      <c r="AA4" s="14">
        <f>MAX('1CtP'!AA5:AA15)</f>
        <v>40175</v>
      </c>
      <c r="AB4" s="14">
        <f>MAX('1CtP'!AB5:AB15)</f>
        <v>0</v>
      </c>
      <c r="AC4" s="14">
        <f>MAX('1CtP'!AC5:AC15)</f>
        <v>0</v>
      </c>
      <c r="AD4" s="15">
        <f>MAX('1CtP'!AD5:AD15)</f>
        <v>0</v>
      </c>
    </row>
    <row r="5" spans="2:30">
      <c r="B5" s="1" t="s">
        <v>99</v>
      </c>
      <c r="C5" s="14">
        <f>MAX('4CtP RR'!C6:C15)</f>
        <v>17</v>
      </c>
      <c r="D5" s="14">
        <f>MAX('4CtP RR'!D6:D15)</f>
        <v>46</v>
      </c>
      <c r="E5" s="14">
        <f>MAX('4CtP RR'!E6:E15)</f>
        <v>51</v>
      </c>
      <c r="F5" s="14">
        <f>MAX('4CtP RR'!F6:F15)</f>
        <v>86</v>
      </c>
      <c r="G5" s="14">
        <f>MAX('4CtP RR'!G6:G15)</f>
        <v>65</v>
      </c>
      <c r="H5" s="14">
        <f>MAX('4CtP RR'!H6:H15)</f>
        <v>284</v>
      </c>
      <c r="I5" s="14">
        <f>MAX('4CtP RR'!I6:I15)</f>
        <v>1374</v>
      </c>
      <c r="J5" s="14">
        <f>MAX('4CtP RR'!J6:J15)</f>
        <v>1230</v>
      </c>
      <c r="K5" s="14">
        <f>MAX('4CtP RR'!K6:K15)</f>
        <v>385</v>
      </c>
      <c r="L5" s="14">
        <f>MAX('4CtP RR'!L6:L15)</f>
        <v>1369</v>
      </c>
      <c r="M5" s="1" t="s">
        <v>99</v>
      </c>
      <c r="N5" s="14">
        <f>MAX('4CtP RR'!N6:N15)</f>
        <v>476</v>
      </c>
      <c r="O5" s="14">
        <f>MAX('4CtP RR'!O6:O15)</f>
        <v>2062</v>
      </c>
      <c r="P5" s="14">
        <f>MAX('4CtP RR'!P6:P15)</f>
        <v>3729</v>
      </c>
      <c r="Q5" s="14">
        <f>MAX('4CtP RR'!Q6:Q15)</f>
        <v>771</v>
      </c>
      <c r="R5" s="14">
        <f>MAX('4CtP RR'!R6:R15)</f>
        <v>1326</v>
      </c>
      <c r="S5" s="14">
        <f>MAX('4CtP RR'!S6:S15)</f>
        <v>1174</v>
      </c>
      <c r="T5" s="14">
        <f>MAX('4CtP RR'!T6:T15)</f>
        <v>9615</v>
      </c>
      <c r="U5" s="14">
        <f>MAX('4CtP RR'!U6:U15)</f>
        <v>10586</v>
      </c>
      <c r="V5" s="14">
        <f>MAX('4CtP RR'!V6:V15)</f>
        <v>5418</v>
      </c>
      <c r="W5" s="14">
        <f>MAX('4CtP RR'!W6:W15)</f>
        <v>3804</v>
      </c>
      <c r="X5" s="1" t="s">
        <v>99</v>
      </c>
      <c r="Y5" s="14">
        <f>MAX('4CtP RR'!Y6:Y15)</f>
        <v>29730</v>
      </c>
      <c r="Z5" s="14">
        <f>MAX('4CtP RR'!Z6:Z15)</f>
        <v>20289</v>
      </c>
      <c r="AA5" s="14">
        <f>MAX('4CtP RR'!AA6:AA15)</f>
        <v>41513</v>
      </c>
      <c r="AB5" s="14">
        <f>MAX('4CtP RR'!AB6:AB15)</f>
        <v>0</v>
      </c>
      <c r="AC5" s="14">
        <f>MAX('4CtP RR'!AC6:AC15)</f>
        <v>0</v>
      </c>
      <c r="AD5" s="14">
        <f>MAX('4CtP RR'!AD6:AD15)</f>
        <v>0</v>
      </c>
    </row>
    <row r="6" spans="2:30">
      <c r="B6" s="1" t="s">
        <v>3</v>
      </c>
      <c r="C6" s="14">
        <v>17</v>
      </c>
      <c r="D6" s="14">
        <v>45</v>
      </c>
      <c r="E6" s="14">
        <v>51</v>
      </c>
      <c r="F6" s="14">
        <v>81</v>
      </c>
      <c r="G6" s="14">
        <v>61</v>
      </c>
      <c r="H6" s="14">
        <v>266</v>
      </c>
      <c r="I6" s="14">
        <v>1348</v>
      </c>
      <c r="J6" s="14">
        <v>1215</v>
      </c>
      <c r="K6" s="14">
        <v>380</v>
      </c>
      <c r="L6" s="14">
        <v>1238</v>
      </c>
      <c r="M6" s="6" t="s">
        <v>3</v>
      </c>
      <c r="N6" s="14">
        <v>455</v>
      </c>
      <c r="O6" s="14">
        <v>1895</v>
      </c>
      <c r="P6" s="14">
        <v>3502</v>
      </c>
      <c r="Q6" s="14">
        <v>753</v>
      </c>
      <c r="R6" s="14">
        <v>1193</v>
      </c>
      <c r="S6" s="14">
        <v>1030</v>
      </c>
      <c r="T6" s="14">
        <v>8889</v>
      </c>
      <c r="U6" s="14">
        <v>10078</v>
      </c>
      <c r="V6" s="14">
        <v>5256</v>
      </c>
      <c r="W6" s="14">
        <v>3643</v>
      </c>
      <c r="X6" s="6" t="s">
        <v>3</v>
      </c>
      <c r="Y6" s="14">
        <v>26375</v>
      </c>
      <c r="Z6" s="14">
        <v>17686</v>
      </c>
      <c r="AA6" s="14">
        <v>41344</v>
      </c>
      <c r="AB6" s="14"/>
      <c r="AC6" s="14"/>
      <c r="AD6" s="15"/>
    </row>
    <row r="7" spans="2:30">
      <c r="B7" s="1" t="s">
        <v>4</v>
      </c>
      <c r="C7" s="14">
        <v>16</v>
      </c>
      <c r="D7" s="14">
        <v>44</v>
      </c>
      <c r="E7" s="14">
        <v>51</v>
      </c>
      <c r="F7" s="14">
        <v>82</v>
      </c>
      <c r="G7" s="14">
        <v>64</v>
      </c>
      <c r="H7" s="14">
        <v>277</v>
      </c>
      <c r="I7" s="14">
        <v>1323</v>
      </c>
      <c r="J7" s="14">
        <v>1199</v>
      </c>
      <c r="K7" s="14">
        <v>382</v>
      </c>
      <c r="L7" s="14">
        <v>1270</v>
      </c>
      <c r="M7" s="6" t="s">
        <v>4</v>
      </c>
      <c r="N7" s="14">
        <v>464</v>
      </c>
      <c r="O7" s="14">
        <v>1934</v>
      </c>
      <c r="P7" s="14">
        <v>3575</v>
      </c>
      <c r="Q7" s="14">
        <v>757</v>
      </c>
      <c r="R7" s="14">
        <v>1240</v>
      </c>
      <c r="S7" s="14">
        <v>1073</v>
      </c>
      <c r="T7" s="14">
        <v>9032</v>
      </c>
      <c r="U7" s="14">
        <v>10231</v>
      </c>
      <c r="V7" s="14">
        <v>5331</v>
      </c>
      <c r="W7" s="14">
        <v>3717</v>
      </c>
      <c r="X7" s="6" t="s">
        <v>4</v>
      </c>
      <c r="Y7" s="14">
        <v>27337</v>
      </c>
      <c r="Z7" s="14">
        <v>18534</v>
      </c>
      <c r="AA7" s="14"/>
      <c r="AB7" s="14"/>
      <c r="AC7" s="14"/>
      <c r="AD7" s="15"/>
    </row>
    <row r="8" spans="2:30">
      <c r="B8" s="1" t="s">
        <v>5</v>
      </c>
      <c r="C8" s="14">
        <v>17</v>
      </c>
      <c r="D8" s="14">
        <v>43</v>
      </c>
      <c r="E8" s="14">
        <v>51</v>
      </c>
      <c r="F8" s="14">
        <v>85</v>
      </c>
      <c r="G8" s="14">
        <v>64</v>
      </c>
      <c r="H8" s="14">
        <v>274</v>
      </c>
      <c r="I8" s="14">
        <v>1307</v>
      </c>
      <c r="J8" s="14">
        <v>1177</v>
      </c>
      <c r="K8" s="14">
        <v>380</v>
      </c>
      <c r="L8" s="14">
        <v>1283</v>
      </c>
      <c r="M8" s="6" t="s">
        <v>5</v>
      </c>
      <c r="N8" s="14">
        <v>469</v>
      </c>
      <c r="O8" s="14">
        <v>1970</v>
      </c>
      <c r="P8" s="14">
        <v>3597</v>
      </c>
      <c r="Q8" s="14">
        <v>764</v>
      </c>
      <c r="R8" s="14">
        <v>1261</v>
      </c>
      <c r="S8" s="14">
        <v>1106</v>
      </c>
      <c r="T8" s="14">
        <v>9138</v>
      </c>
      <c r="U8" s="14">
        <v>10349</v>
      </c>
      <c r="V8" s="14">
        <v>5346</v>
      </c>
      <c r="W8" s="14">
        <v>3747</v>
      </c>
      <c r="X8" s="6" t="s">
        <v>5</v>
      </c>
      <c r="Y8" s="14"/>
      <c r="Z8" s="14">
        <v>19007</v>
      </c>
      <c r="AA8" s="14"/>
      <c r="AB8" s="14"/>
      <c r="AC8" s="14"/>
      <c r="AD8" s="15"/>
    </row>
    <row r="9" spans="2:30">
      <c r="B9" s="1" t="s">
        <v>6</v>
      </c>
      <c r="C9" s="14">
        <v>17</v>
      </c>
      <c r="D9" s="14">
        <v>44</v>
      </c>
      <c r="E9" s="14">
        <v>51</v>
      </c>
      <c r="F9" s="14">
        <v>84</v>
      </c>
      <c r="G9" s="14">
        <v>65</v>
      </c>
      <c r="H9" s="14">
        <v>277</v>
      </c>
      <c r="I9" s="14">
        <v>1309</v>
      </c>
      <c r="J9" s="14">
        <v>1198</v>
      </c>
      <c r="K9" s="14">
        <v>375</v>
      </c>
      <c r="L9" s="14">
        <v>1309</v>
      </c>
      <c r="M9" s="6" t="s">
        <v>6</v>
      </c>
      <c r="N9" s="14">
        <v>468</v>
      </c>
      <c r="O9" s="14">
        <v>1989</v>
      </c>
      <c r="P9" s="14">
        <v>3610</v>
      </c>
      <c r="Q9" s="14">
        <v>767</v>
      </c>
      <c r="R9" s="14">
        <v>1276</v>
      </c>
      <c r="S9" s="14">
        <v>1130</v>
      </c>
      <c r="T9" s="14">
        <v>9213</v>
      </c>
      <c r="U9" s="14">
        <v>10318</v>
      </c>
      <c r="V9" s="14">
        <v>5342</v>
      </c>
      <c r="W9" s="14">
        <v>3776</v>
      </c>
      <c r="X9" s="6" t="s">
        <v>6</v>
      </c>
      <c r="Y9" s="14"/>
      <c r="Z9" s="14">
        <v>19329</v>
      </c>
      <c r="AA9" s="14"/>
      <c r="AB9" s="14"/>
      <c r="AC9" s="14"/>
      <c r="AD9" s="15"/>
    </row>
    <row r="10" spans="2:30">
      <c r="B10" s="1" t="s">
        <v>7</v>
      </c>
      <c r="C10" s="14">
        <v>17</v>
      </c>
      <c r="D10" s="14">
        <v>42</v>
      </c>
      <c r="E10" s="14">
        <v>51</v>
      </c>
      <c r="F10" s="14">
        <v>79</v>
      </c>
      <c r="G10" s="14">
        <v>65</v>
      </c>
      <c r="H10" s="14">
        <v>273</v>
      </c>
      <c r="I10" s="14">
        <v>1295</v>
      </c>
      <c r="J10" s="14">
        <v>1187</v>
      </c>
      <c r="K10" s="14">
        <v>376</v>
      </c>
      <c r="L10" s="14">
        <v>1330</v>
      </c>
      <c r="M10" s="6" t="s">
        <v>7</v>
      </c>
      <c r="N10" s="14">
        <v>468</v>
      </c>
      <c r="O10" s="14">
        <v>1984</v>
      </c>
      <c r="P10" s="14">
        <v>3640</v>
      </c>
      <c r="Q10" s="14">
        <v>768</v>
      </c>
      <c r="R10" s="14">
        <v>1293</v>
      </c>
      <c r="S10" s="14">
        <v>1147</v>
      </c>
      <c r="T10" s="14">
        <v>9260</v>
      </c>
      <c r="U10" s="14">
        <v>10317</v>
      </c>
      <c r="V10" s="14">
        <v>5355</v>
      </c>
      <c r="W10" s="14">
        <v>3795</v>
      </c>
      <c r="X10" s="6" t="s">
        <v>7</v>
      </c>
      <c r="Y10" s="14"/>
      <c r="Z10" s="14">
        <v>19526</v>
      </c>
      <c r="AA10" s="14"/>
      <c r="AB10" s="14"/>
      <c r="AC10" s="14"/>
      <c r="AD10" s="15"/>
    </row>
    <row r="11" spans="2:30">
      <c r="B11" s="1" t="s">
        <v>8</v>
      </c>
      <c r="C11" s="14">
        <v>17</v>
      </c>
      <c r="D11" s="14">
        <v>41</v>
      </c>
      <c r="E11" s="14">
        <v>51</v>
      </c>
      <c r="F11" s="14">
        <v>78</v>
      </c>
      <c r="G11" s="14">
        <v>65</v>
      </c>
      <c r="H11" s="14">
        <v>271</v>
      </c>
      <c r="I11" s="14">
        <v>1298</v>
      </c>
      <c r="J11" s="14">
        <v>1200</v>
      </c>
      <c r="K11" s="14">
        <v>377</v>
      </c>
      <c r="L11" s="14">
        <v>1320</v>
      </c>
      <c r="M11" s="6" t="s">
        <v>8</v>
      </c>
      <c r="N11" s="14">
        <v>469</v>
      </c>
      <c r="O11" s="14">
        <v>2008</v>
      </c>
      <c r="P11" s="14">
        <v>3635</v>
      </c>
      <c r="Q11" s="14">
        <v>769</v>
      </c>
      <c r="R11" s="14">
        <v>1295</v>
      </c>
      <c r="S11" s="14">
        <v>1152</v>
      </c>
      <c r="T11" s="14">
        <v>9278</v>
      </c>
      <c r="U11" s="14">
        <v>10321</v>
      </c>
      <c r="V11" s="14">
        <v>5342</v>
      </c>
      <c r="W11" s="14">
        <v>3808</v>
      </c>
      <c r="X11" s="6" t="s">
        <v>8</v>
      </c>
      <c r="Y11" s="14"/>
      <c r="Z11" s="14">
        <v>19705</v>
      </c>
      <c r="AA11" s="14"/>
      <c r="AB11" s="14"/>
      <c r="AC11" s="14"/>
      <c r="AD11" s="15"/>
    </row>
    <row r="12" spans="2:30">
      <c r="B12" s="1" t="s">
        <v>9</v>
      </c>
      <c r="C12" s="14">
        <v>17</v>
      </c>
      <c r="D12" s="14">
        <v>41</v>
      </c>
      <c r="E12" s="14">
        <v>51</v>
      </c>
      <c r="F12" s="14">
        <v>83</v>
      </c>
      <c r="G12" s="14">
        <v>65</v>
      </c>
      <c r="H12" s="14">
        <v>274</v>
      </c>
      <c r="I12" s="14">
        <v>1298</v>
      </c>
      <c r="J12" s="14">
        <v>1207</v>
      </c>
      <c r="K12" s="14">
        <v>376</v>
      </c>
      <c r="L12" s="14">
        <v>1348</v>
      </c>
      <c r="M12" s="6" t="s">
        <v>9</v>
      </c>
      <c r="N12" s="14">
        <v>466</v>
      </c>
      <c r="O12" s="14">
        <v>1993</v>
      </c>
      <c r="P12" s="14">
        <v>3640</v>
      </c>
      <c r="Q12" s="14">
        <v>770</v>
      </c>
      <c r="R12" s="14">
        <v>1298</v>
      </c>
      <c r="S12" s="14">
        <v>1156</v>
      </c>
      <c r="T12" s="14">
        <v>9299</v>
      </c>
      <c r="U12" s="14">
        <v>10390</v>
      </c>
      <c r="V12" s="14">
        <v>5338</v>
      </c>
      <c r="W12" s="14">
        <v>3808</v>
      </c>
      <c r="X12" s="6" t="s">
        <v>9</v>
      </c>
      <c r="Y12" s="14"/>
      <c r="Z12" s="14">
        <v>19804</v>
      </c>
      <c r="AA12" s="14"/>
      <c r="AB12" s="14"/>
      <c r="AC12" s="14"/>
      <c r="AD12" s="15"/>
    </row>
    <row r="13" spans="2:30">
      <c r="B13" s="1" t="s">
        <v>10</v>
      </c>
      <c r="C13" s="14">
        <v>17</v>
      </c>
      <c r="D13" s="14">
        <v>42</v>
      </c>
      <c r="E13" s="14">
        <v>51</v>
      </c>
      <c r="F13" s="14">
        <v>81</v>
      </c>
      <c r="G13" s="14">
        <v>65</v>
      </c>
      <c r="H13" s="14">
        <v>272</v>
      </c>
      <c r="I13" s="14">
        <v>1314</v>
      </c>
      <c r="J13" s="14">
        <v>1195</v>
      </c>
      <c r="K13" s="14">
        <v>377</v>
      </c>
      <c r="L13" s="14">
        <v>1337</v>
      </c>
      <c r="M13" s="6" t="s">
        <v>10</v>
      </c>
      <c r="N13" s="14">
        <v>465</v>
      </c>
      <c r="O13" s="14">
        <v>2009</v>
      </c>
      <c r="P13" s="14">
        <v>3639</v>
      </c>
      <c r="Q13" s="14">
        <v>773</v>
      </c>
      <c r="R13" s="14">
        <v>1307</v>
      </c>
      <c r="S13" s="14">
        <v>1164</v>
      </c>
      <c r="T13" s="14">
        <v>9341</v>
      </c>
      <c r="U13" s="14">
        <v>10328</v>
      </c>
      <c r="V13" s="14">
        <v>5330</v>
      </c>
      <c r="W13" s="14">
        <v>3816</v>
      </c>
      <c r="X13" s="6" t="s">
        <v>10</v>
      </c>
      <c r="Y13" s="14"/>
      <c r="Z13" s="14">
        <v>19830</v>
      </c>
      <c r="AA13" s="14"/>
      <c r="AB13" s="14"/>
      <c r="AC13" s="14"/>
      <c r="AD13" s="15"/>
    </row>
    <row r="14" spans="2:30">
      <c r="B14" s="1" t="s">
        <v>11</v>
      </c>
      <c r="C14" s="14">
        <v>17</v>
      </c>
      <c r="D14" s="14">
        <v>42</v>
      </c>
      <c r="E14" s="14">
        <v>51</v>
      </c>
      <c r="F14" s="14">
        <v>81</v>
      </c>
      <c r="G14" s="14">
        <v>65</v>
      </c>
      <c r="H14" s="14">
        <v>268</v>
      </c>
      <c r="I14" s="14">
        <v>1304</v>
      </c>
      <c r="J14" s="14">
        <v>1185</v>
      </c>
      <c r="K14" s="14">
        <v>373</v>
      </c>
      <c r="L14" s="14">
        <v>1339</v>
      </c>
      <c r="M14" s="6" t="s">
        <v>11</v>
      </c>
      <c r="N14" s="14">
        <v>464</v>
      </c>
      <c r="O14" s="14">
        <v>2018</v>
      </c>
      <c r="P14" s="14">
        <v>3633</v>
      </c>
      <c r="Q14" s="14">
        <v>772</v>
      </c>
      <c r="R14" s="14">
        <v>1312</v>
      </c>
      <c r="S14" s="14">
        <v>1168</v>
      </c>
      <c r="T14" s="14">
        <v>9342</v>
      </c>
      <c r="U14" s="14">
        <v>10303</v>
      </c>
      <c r="V14" s="14">
        <v>5342</v>
      </c>
      <c r="W14" s="14">
        <v>3821</v>
      </c>
      <c r="X14" s="6" t="s">
        <v>11</v>
      </c>
      <c r="Y14" s="14"/>
      <c r="Z14" s="14"/>
      <c r="AA14" s="14"/>
      <c r="AB14" s="14"/>
      <c r="AC14" s="14"/>
      <c r="AD14" s="15"/>
    </row>
    <row r="15" spans="2:30">
      <c r="B15" s="1" t="s">
        <v>12</v>
      </c>
      <c r="C15" s="14">
        <v>16</v>
      </c>
      <c r="D15" s="14">
        <v>39</v>
      </c>
      <c r="E15" s="14">
        <v>51</v>
      </c>
      <c r="F15" s="14">
        <v>77</v>
      </c>
      <c r="G15" s="14">
        <v>65</v>
      </c>
      <c r="H15" s="14">
        <v>267</v>
      </c>
      <c r="I15" s="14">
        <v>1284</v>
      </c>
      <c r="J15" s="14">
        <v>1197</v>
      </c>
      <c r="K15" s="14">
        <v>374</v>
      </c>
      <c r="L15" s="14">
        <v>1338</v>
      </c>
      <c r="M15" s="6" t="s">
        <v>12</v>
      </c>
      <c r="N15" s="14">
        <v>465</v>
      </c>
      <c r="O15" s="14">
        <v>2016</v>
      </c>
      <c r="P15" s="14">
        <v>3623</v>
      </c>
      <c r="Q15" s="14">
        <v>775</v>
      </c>
      <c r="R15" s="14">
        <v>1314</v>
      </c>
      <c r="S15" s="14">
        <v>1173</v>
      </c>
      <c r="T15" s="14">
        <v>9350</v>
      </c>
      <c r="U15" s="14">
        <v>10311</v>
      </c>
      <c r="V15" s="14">
        <v>5333</v>
      </c>
      <c r="W15" s="14">
        <v>3822</v>
      </c>
      <c r="X15" s="6" t="s">
        <v>12</v>
      </c>
      <c r="Y15" s="14"/>
      <c r="Z15" s="14"/>
      <c r="AA15" s="14"/>
      <c r="AB15" s="14"/>
      <c r="AC15" s="14"/>
      <c r="AD15" s="15"/>
    </row>
    <row r="16" spans="2:30" ht="21">
      <c r="B16" s="111" t="s">
        <v>53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3"/>
    </row>
    <row r="17" spans="2:30">
      <c r="B17" s="1" t="s">
        <v>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6" t="s">
        <v>2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6" t="s">
        <v>2</v>
      </c>
      <c r="Y17" s="14"/>
      <c r="Z17" s="14"/>
      <c r="AA17" s="14"/>
      <c r="AB17" s="14"/>
      <c r="AC17" s="14"/>
      <c r="AD17" s="15"/>
    </row>
    <row r="18" spans="2:30">
      <c r="B18" s="1" t="s">
        <v>3</v>
      </c>
      <c r="C18" s="14"/>
      <c r="D18" s="14"/>
      <c r="E18" s="14"/>
      <c r="F18" s="14"/>
      <c r="G18" s="14">
        <v>5</v>
      </c>
      <c r="H18" s="14"/>
      <c r="I18" s="14"/>
      <c r="J18" s="14"/>
      <c r="K18" s="14">
        <v>9</v>
      </c>
      <c r="L18" s="14">
        <v>5</v>
      </c>
      <c r="M18" s="6" t="s">
        <v>3</v>
      </c>
      <c r="N18" s="14">
        <v>17</v>
      </c>
      <c r="O18" s="14">
        <v>9</v>
      </c>
      <c r="P18" s="14">
        <v>3</v>
      </c>
      <c r="Q18" s="14">
        <v>112</v>
      </c>
      <c r="R18" s="14">
        <v>130</v>
      </c>
      <c r="S18" s="14">
        <v>206</v>
      </c>
      <c r="T18" s="14">
        <v>25</v>
      </c>
      <c r="U18" s="14">
        <v>39</v>
      </c>
      <c r="V18" s="14">
        <v>102</v>
      </c>
      <c r="W18" s="14">
        <v>505</v>
      </c>
      <c r="X18" s="6" t="s">
        <v>3</v>
      </c>
      <c r="Y18" s="14">
        <v>21</v>
      </c>
      <c r="Z18" s="14">
        <v>139</v>
      </c>
      <c r="AA18" s="14">
        <v>86</v>
      </c>
      <c r="AB18" s="14"/>
      <c r="AC18" s="14"/>
      <c r="AD18" s="15"/>
    </row>
    <row r="19" spans="2:30">
      <c r="B19" s="1" t="s">
        <v>4</v>
      </c>
      <c r="C19" s="14"/>
      <c r="D19" s="14"/>
      <c r="E19" s="14"/>
      <c r="F19" s="14"/>
      <c r="G19" s="14">
        <v>5</v>
      </c>
      <c r="H19" s="14"/>
      <c r="I19" s="14"/>
      <c r="J19" s="14"/>
      <c r="K19" s="14">
        <v>8</v>
      </c>
      <c r="L19" s="14">
        <v>4</v>
      </c>
      <c r="M19" s="6" t="s">
        <v>4</v>
      </c>
      <c r="N19" s="14">
        <v>17</v>
      </c>
      <c r="O19" s="14">
        <v>8</v>
      </c>
      <c r="P19" s="14">
        <v>3</v>
      </c>
      <c r="Q19" s="14">
        <v>133</v>
      </c>
      <c r="R19" s="14">
        <v>137</v>
      </c>
      <c r="S19" s="14">
        <v>218</v>
      </c>
      <c r="T19" s="14">
        <v>23</v>
      </c>
      <c r="U19" s="14">
        <v>45</v>
      </c>
      <c r="V19" s="14">
        <v>94</v>
      </c>
      <c r="W19" s="14">
        <v>580</v>
      </c>
      <c r="X19" s="6" t="s">
        <v>4</v>
      </c>
      <c r="Y19" s="14">
        <v>17</v>
      </c>
      <c r="Z19" s="14">
        <v>151</v>
      </c>
      <c r="AA19" s="14"/>
      <c r="AB19" s="14"/>
      <c r="AC19" s="14"/>
      <c r="AD19" s="15"/>
    </row>
    <row r="20" spans="2:30">
      <c r="B20" s="1" t="s">
        <v>5</v>
      </c>
      <c r="C20" s="14"/>
      <c r="D20" s="14"/>
      <c r="E20" s="14"/>
      <c r="F20" s="14"/>
      <c r="G20" s="14">
        <v>5</v>
      </c>
      <c r="H20" s="14"/>
      <c r="I20" s="14"/>
      <c r="J20" s="14"/>
      <c r="K20" s="14">
        <v>8</v>
      </c>
      <c r="L20" s="14">
        <v>4</v>
      </c>
      <c r="M20" s="6" t="s">
        <v>5</v>
      </c>
      <c r="N20" s="14">
        <v>16</v>
      </c>
      <c r="O20" s="14">
        <v>8</v>
      </c>
      <c r="P20" s="14">
        <v>2</v>
      </c>
      <c r="Q20" s="14">
        <v>132</v>
      </c>
      <c r="R20" s="14">
        <v>149</v>
      </c>
      <c r="S20" s="14">
        <v>212</v>
      </c>
      <c r="T20" s="14">
        <v>21</v>
      </c>
      <c r="U20" s="14">
        <v>41</v>
      </c>
      <c r="V20" s="14">
        <v>99</v>
      </c>
      <c r="W20" s="14">
        <v>595</v>
      </c>
      <c r="X20" s="6" t="s">
        <v>5</v>
      </c>
      <c r="Y20" s="14"/>
      <c r="Z20" s="14">
        <v>166</v>
      </c>
      <c r="AA20" s="14"/>
      <c r="AB20" s="14"/>
      <c r="AC20" s="14"/>
      <c r="AD20" s="15"/>
    </row>
    <row r="21" spans="2:30">
      <c r="B21" s="1" t="s">
        <v>6</v>
      </c>
      <c r="C21" s="14"/>
      <c r="D21" s="14"/>
      <c r="E21" s="14"/>
      <c r="F21" s="14"/>
      <c r="G21" s="14">
        <v>5</v>
      </c>
      <c r="H21" s="14"/>
      <c r="I21" s="14"/>
      <c r="J21" s="14">
        <v>1</v>
      </c>
      <c r="K21" s="14">
        <v>7</v>
      </c>
      <c r="L21" s="14">
        <v>3</v>
      </c>
      <c r="M21" s="6" t="s">
        <v>6</v>
      </c>
      <c r="N21" s="14">
        <v>16</v>
      </c>
      <c r="O21" s="14">
        <v>10</v>
      </c>
      <c r="P21" s="14">
        <v>2</v>
      </c>
      <c r="Q21" s="14">
        <v>132</v>
      </c>
      <c r="R21" s="14">
        <v>161</v>
      </c>
      <c r="S21" s="14">
        <v>214</v>
      </c>
      <c r="T21" s="14">
        <v>20</v>
      </c>
      <c r="U21" s="14">
        <v>40</v>
      </c>
      <c r="V21" s="14">
        <v>91</v>
      </c>
      <c r="W21" s="14">
        <v>625</v>
      </c>
      <c r="X21" s="6" t="s">
        <v>6</v>
      </c>
      <c r="Y21" s="14"/>
      <c r="Z21" s="14">
        <v>169</v>
      </c>
      <c r="AA21" s="14"/>
      <c r="AB21" s="14"/>
      <c r="AC21" s="14"/>
      <c r="AD21" s="15"/>
    </row>
    <row r="22" spans="2:30">
      <c r="B22" s="1" t="s">
        <v>7</v>
      </c>
      <c r="C22" s="14"/>
      <c r="D22" s="14"/>
      <c r="E22" s="14"/>
      <c r="F22" s="14"/>
      <c r="G22" s="14">
        <v>5</v>
      </c>
      <c r="H22" s="14"/>
      <c r="I22" s="14"/>
      <c r="J22" s="14"/>
      <c r="K22" s="14">
        <v>7</v>
      </c>
      <c r="L22" s="14">
        <v>4</v>
      </c>
      <c r="M22" s="6" t="s">
        <v>7</v>
      </c>
      <c r="N22" s="14">
        <v>16</v>
      </c>
      <c r="O22" s="14">
        <v>6</v>
      </c>
      <c r="P22" s="14"/>
      <c r="Q22" s="14">
        <v>132</v>
      </c>
      <c r="R22" s="14">
        <v>156</v>
      </c>
      <c r="S22" s="14">
        <v>205</v>
      </c>
      <c r="T22" s="14">
        <v>22</v>
      </c>
      <c r="U22" s="14">
        <v>42</v>
      </c>
      <c r="V22" s="14">
        <v>90</v>
      </c>
      <c r="W22" s="14">
        <v>623</v>
      </c>
      <c r="X22" s="6" t="s">
        <v>7</v>
      </c>
      <c r="Y22" s="14"/>
      <c r="Z22" s="14">
        <v>183</v>
      </c>
      <c r="AA22" s="14"/>
      <c r="AB22" s="14"/>
      <c r="AC22" s="14"/>
      <c r="AD22" s="15"/>
    </row>
    <row r="23" spans="2:30">
      <c r="B23" s="1" t="s">
        <v>8</v>
      </c>
      <c r="C23" s="14"/>
      <c r="D23" s="14"/>
      <c r="E23" s="14"/>
      <c r="F23" s="14"/>
      <c r="G23" s="14">
        <v>5</v>
      </c>
      <c r="H23" s="14"/>
      <c r="I23" s="14"/>
      <c r="J23" s="14"/>
      <c r="K23" s="14">
        <v>7</v>
      </c>
      <c r="L23" s="14">
        <v>4</v>
      </c>
      <c r="M23" s="6" t="s">
        <v>8</v>
      </c>
      <c r="N23" s="14">
        <v>16</v>
      </c>
      <c r="O23" s="14">
        <v>8</v>
      </c>
      <c r="P23" s="14"/>
      <c r="Q23" s="14">
        <v>132</v>
      </c>
      <c r="R23" s="14">
        <v>148</v>
      </c>
      <c r="S23" s="14">
        <v>207</v>
      </c>
      <c r="T23" s="14">
        <v>20</v>
      </c>
      <c r="U23" s="14">
        <v>39</v>
      </c>
      <c r="V23" s="14">
        <v>91</v>
      </c>
      <c r="W23" s="14">
        <v>621</v>
      </c>
      <c r="X23" s="6" t="s">
        <v>8</v>
      </c>
      <c r="Y23" s="14"/>
      <c r="Z23" s="14">
        <v>179</v>
      </c>
      <c r="AA23" s="14"/>
      <c r="AB23" s="14"/>
      <c r="AC23" s="14"/>
      <c r="AD23" s="15"/>
    </row>
    <row r="24" spans="2:30">
      <c r="B24" s="1" t="s">
        <v>9</v>
      </c>
      <c r="C24" s="14"/>
      <c r="D24" s="14"/>
      <c r="E24" s="14"/>
      <c r="F24" s="14"/>
      <c r="G24" s="14">
        <v>5</v>
      </c>
      <c r="H24" s="14"/>
      <c r="I24" s="14"/>
      <c r="J24" s="14">
        <v>1</v>
      </c>
      <c r="K24" s="14">
        <v>7</v>
      </c>
      <c r="L24" s="14">
        <v>4</v>
      </c>
      <c r="M24" s="6" t="s">
        <v>9</v>
      </c>
      <c r="N24" s="14">
        <v>15</v>
      </c>
      <c r="O24" s="14">
        <v>8</v>
      </c>
      <c r="P24" s="14"/>
      <c r="Q24" s="14">
        <v>151</v>
      </c>
      <c r="R24" s="14">
        <v>158</v>
      </c>
      <c r="S24" s="14">
        <v>208</v>
      </c>
      <c r="T24" s="14">
        <v>22</v>
      </c>
      <c r="U24" s="14">
        <v>34</v>
      </c>
      <c r="V24" s="14">
        <v>88</v>
      </c>
      <c r="W24" s="14">
        <v>621</v>
      </c>
      <c r="X24" s="6" t="s">
        <v>9</v>
      </c>
      <c r="Y24" s="14"/>
      <c r="Z24" s="14">
        <v>162</v>
      </c>
      <c r="AA24" s="14"/>
      <c r="AB24" s="14"/>
      <c r="AC24" s="14"/>
      <c r="AD24" s="15"/>
    </row>
    <row r="25" spans="2:30">
      <c r="B25" s="1" t="s">
        <v>10</v>
      </c>
      <c r="C25" s="14"/>
      <c r="D25" s="14"/>
      <c r="E25" s="14"/>
      <c r="F25" s="14"/>
      <c r="G25" s="14">
        <v>5</v>
      </c>
      <c r="H25" s="14"/>
      <c r="I25" s="14"/>
      <c r="J25" s="14"/>
      <c r="K25" s="14">
        <v>7</v>
      </c>
      <c r="L25" s="14">
        <v>4</v>
      </c>
      <c r="M25" s="6" t="s">
        <v>10</v>
      </c>
      <c r="N25" s="14">
        <v>15</v>
      </c>
      <c r="O25" s="14">
        <v>6</v>
      </c>
      <c r="P25" s="14"/>
      <c r="Q25" s="14">
        <v>151</v>
      </c>
      <c r="R25" s="14">
        <v>155</v>
      </c>
      <c r="S25" s="14">
        <v>207</v>
      </c>
      <c r="T25" s="14">
        <v>21</v>
      </c>
      <c r="U25" s="14">
        <v>36</v>
      </c>
      <c r="V25" s="14">
        <v>82</v>
      </c>
      <c r="W25" s="14">
        <v>611</v>
      </c>
      <c r="X25" s="6" t="s">
        <v>10</v>
      </c>
      <c r="Y25" s="14"/>
      <c r="Z25" s="14">
        <v>146</v>
      </c>
      <c r="AA25" s="14"/>
      <c r="AB25" s="14"/>
      <c r="AC25" s="14"/>
      <c r="AD25" s="15"/>
    </row>
    <row r="26" spans="2:30">
      <c r="B26" s="1" t="s">
        <v>11</v>
      </c>
      <c r="C26" s="14"/>
      <c r="D26" s="14"/>
      <c r="E26" s="14"/>
      <c r="F26" s="14"/>
      <c r="G26" s="14">
        <v>5</v>
      </c>
      <c r="H26" s="14"/>
      <c r="I26" s="14"/>
      <c r="J26" s="14"/>
      <c r="K26" s="14">
        <v>6</v>
      </c>
      <c r="L26" s="14">
        <v>4</v>
      </c>
      <c r="M26" s="6" t="s">
        <v>11</v>
      </c>
      <c r="N26" s="14">
        <v>15</v>
      </c>
      <c r="O26" s="14">
        <v>6</v>
      </c>
      <c r="P26" s="14"/>
      <c r="Q26" s="14">
        <v>151</v>
      </c>
      <c r="R26" s="14">
        <v>143</v>
      </c>
      <c r="S26" s="14">
        <v>206</v>
      </c>
      <c r="T26" s="14">
        <v>21</v>
      </c>
      <c r="U26" s="14">
        <v>33</v>
      </c>
      <c r="V26" s="14">
        <v>86</v>
      </c>
      <c r="W26" s="14">
        <v>593</v>
      </c>
      <c r="X26" s="6" t="s">
        <v>11</v>
      </c>
      <c r="Y26" s="14"/>
      <c r="Z26" s="14"/>
      <c r="AA26" s="14"/>
      <c r="AB26" s="14"/>
      <c r="AC26" s="14"/>
      <c r="AD26" s="15"/>
    </row>
    <row r="27" spans="2:30">
      <c r="B27" s="1" t="s">
        <v>12</v>
      </c>
      <c r="C27" s="14"/>
      <c r="D27" s="14"/>
      <c r="E27" s="14"/>
      <c r="F27" s="14"/>
      <c r="G27" s="14">
        <v>5</v>
      </c>
      <c r="H27" s="14"/>
      <c r="I27" s="14"/>
      <c r="J27" s="14"/>
      <c r="K27" s="14">
        <v>6</v>
      </c>
      <c r="L27" s="14">
        <v>4</v>
      </c>
      <c r="M27" s="6" t="s">
        <v>12</v>
      </c>
      <c r="N27" s="14">
        <v>15</v>
      </c>
      <c r="O27" s="14">
        <v>5</v>
      </c>
      <c r="P27" s="14"/>
      <c r="Q27" s="14">
        <v>153</v>
      </c>
      <c r="R27" s="14">
        <v>151</v>
      </c>
      <c r="S27" s="14">
        <v>206</v>
      </c>
      <c r="T27" s="14">
        <v>21</v>
      </c>
      <c r="U27" s="14">
        <v>35</v>
      </c>
      <c r="V27" s="14">
        <v>85</v>
      </c>
      <c r="W27" s="14">
        <v>595</v>
      </c>
      <c r="X27" s="6" t="s">
        <v>12</v>
      </c>
      <c r="Y27" s="14"/>
      <c r="Z27" s="14"/>
      <c r="AA27" s="14"/>
      <c r="AB27" s="14"/>
      <c r="AC27" s="14"/>
      <c r="AD27" s="15"/>
    </row>
    <row r="28" spans="2:30" ht="21" customHeight="1">
      <c r="B28" s="111" t="s">
        <v>54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3"/>
    </row>
    <row r="29" spans="2:30">
      <c r="B29" s="1" t="s">
        <v>2</v>
      </c>
      <c r="C29" s="24">
        <f ca="1">IF(AND(C5&lt;&gt;"",C$3&lt;&gt;"N/A"),SUMPRODUCT(2.27^(ROW(INDIRECT(C5-IF(C17&lt;&gt;"",C17,0)&amp;":"&amp;C$3-IF(C17&lt;&gt;"",C17,0)))/$D$43)),"")</f>
        <v>1062.2329921308499</v>
      </c>
      <c r="D29" s="24">
        <f t="shared" ref="D29:L29" ca="1" si="0">IF(AND(D5&lt;&gt;"",D$3&lt;&gt;"N/A"),SUMPRODUCT(2.27^(ROW(INDIRECT(D5-IF(D17&lt;&gt;"",D17,0)&amp;":"&amp;D$3-IF(D17&lt;&gt;"",D17,0)))/$D$43)),"")</f>
        <v>2060936698.035157</v>
      </c>
      <c r="E29" s="24">
        <f t="shared" ca="1" si="0"/>
        <v>212462847760.57092</v>
      </c>
      <c r="F29" s="24">
        <f t="shared" ca="1" si="0"/>
        <v>5.462248988470967E+17</v>
      </c>
      <c r="G29" s="24">
        <f t="shared" ca="1" si="0"/>
        <v>372254844873.50122</v>
      </c>
      <c r="H29" s="24">
        <f t="shared" ca="1" si="0"/>
        <v>1.1635271790434442E+62</v>
      </c>
      <c r="I29" s="24">
        <f t="shared" ca="1" si="0"/>
        <v>1.7870273822378708E+287</v>
      </c>
      <c r="J29" s="24">
        <f t="shared" ca="1" si="0"/>
        <v>1.7421279897716107E+245</v>
      </c>
      <c r="K29" s="24">
        <f t="shared" ca="1" si="0"/>
        <v>7.6332064141998193E+74</v>
      </c>
      <c r="L29" s="24" t="str">
        <f t="shared" ca="1" si="0"/>
        <v/>
      </c>
      <c r="M29" s="6" t="s">
        <v>2</v>
      </c>
      <c r="N29" s="24">
        <f ca="1">IF(AND(N5&lt;&gt;"",N$3&lt;&gt;"N/A"),SUMPRODUCT(2.27^(ROW(INDIRECT(N5-IF(N17&lt;&gt;"",N17,0)&amp;":"&amp;N$3-IF(N17&lt;&gt;"",N17,0)))/$O$43)),"")</f>
        <v>5.0576490610830792E+26</v>
      </c>
      <c r="O29" s="24" t="str">
        <f t="shared" ref="O29:W29" ca="1" si="1">IF(AND(O5&lt;&gt;"",O$3&lt;&gt;"N/A"),SUMPRODUCT(2.27^(ROW(INDIRECT(O5-IF(O17&lt;&gt;"",O17,0)&amp;":"&amp;O$3-IF(O17&lt;&gt;"",O17,0)))/$O$43)),"")</f>
        <v/>
      </c>
      <c r="P29" s="24" t="str">
        <f t="shared" ca="1" si="1"/>
        <v/>
      </c>
      <c r="Q29" s="24">
        <f t="shared" ca="1" si="1"/>
        <v>2.2290186141169272E+44</v>
      </c>
      <c r="R29" s="24">
        <f t="shared" ca="1" si="1"/>
        <v>1.5550828633117975E+74</v>
      </c>
      <c r="S29" s="24">
        <f t="shared" ca="1" si="1"/>
        <v>7.4289865816879851E+62</v>
      </c>
      <c r="T29" s="24" t="str">
        <f t="shared" ca="1" si="1"/>
        <v/>
      </c>
      <c r="U29" s="24" t="str">
        <f t="shared" ca="1" si="1"/>
        <v/>
      </c>
      <c r="V29" s="24">
        <f t="shared" ca="1" si="1"/>
        <v>6.4209892801928336E+307</v>
      </c>
      <c r="W29" s="24">
        <f t="shared" ca="1" si="1"/>
        <v>6.5584808592740789E+215</v>
      </c>
      <c r="X29" s="6" t="s">
        <v>2</v>
      </c>
      <c r="Y29" s="24" t="str">
        <f ca="1">IF(AND(Y5&lt;&gt;"",Y$3&lt;&gt;"N/A"),SUMPRODUCT(2.27^(ROW(INDIRECT(Y5-IF(Y17&lt;&gt;"",Y17,0)&amp;":"&amp;Y$3-IF(Y17&lt;&gt;"",Y17,0)))/$Z$43)),"")</f>
        <v/>
      </c>
      <c r="Z29" s="24" t="str">
        <f t="shared" ref="Z29:AD29" ca="1" si="2">IF(AND(Z5&lt;&gt;"",Z$3&lt;&gt;"N/A"),SUMPRODUCT(2.27^(ROW(INDIRECT(Z5-IF(Z17&lt;&gt;"",Z17,0)&amp;":"&amp;Z$3-IF(Z17&lt;&gt;"",Z17,0)))/$Z$43)),"")</f>
        <v/>
      </c>
      <c r="AA29" s="24" t="str">
        <f t="shared" ca="1" si="2"/>
        <v/>
      </c>
      <c r="AB29" s="24" t="str">
        <f t="shared" ca="1" si="2"/>
        <v/>
      </c>
      <c r="AC29" s="24" t="str">
        <f t="shared" ca="1" si="2"/>
        <v/>
      </c>
      <c r="AD29" s="29" t="str">
        <f t="shared" ca="1" si="2"/>
        <v/>
      </c>
    </row>
    <row r="30" spans="2:30">
      <c r="B30" s="1" t="s">
        <v>3</v>
      </c>
      <c r="C30" s="24">
        <f t="shared" ref="C30:L30" ca="1" si="3">IF(AND(C6&lt;&gt;"",C$3&lt;&gt;"N/A"),SUMPRODUCT(2.27^(ROW(INDIRECT(C6-IF(C18&lt;&gt;"",C18,0)&amp;":"&amp;C$3-IF(C18&lt;&gt;"",C18,0)))/$D$43)),"")</f>
        <v>1062.2329921308499</v>
      </c>
      <c r="D30" s="24">
        <f t="shared" ca="1" si="3"/>
        <v>2163403170.8554487</v>
      </c>
      <c r="E30" s="24">
        <f t="shared" ca="1" si="3"/>
        <v>212462847760.57092</v>
      </c>
      <c r="F30" s="24">
        <f t="shared" ca="1" si="3"/>
        <v>5.4972852011085709E+17</v>
      </c>
      <c r="G30" s="24">
        <f t="shared" ca="1" si="3"/>
        <v>124220690363.59787</v>
      </c>
      <c r="H30" s="24">
        <f t="shared" ca="1" si="3"/>
        <v>1.163527179050535E+62</v>
      </c>
      <c r="I30" s="24">
        <f t="shared" ca="1" si="3"/>
        <v>1.7870273822378708E+287</v>
      </c>
      <c r="J30" s="24">
        <f t="shared" ca="1" si="3"/>
        <v>1.7421279897716107E+245</v>
      </c>
      <c r="K30" s="24">
        <f t="shared" ca="1" si="3"/>
        <v>1.9080554189412545E+73</v>
      </c>
      <c r="L30" s="24" t="str">
        <f t="shared" ca="1" si="3"/>
        <v/>
      </c>
      <c r="M30" s="6" t="s">
        <v>3</v>
      </c>
      <c r="N30" s="24">
        <f t="shared" ref="N30:W30" ca="1" si="4">IF(AND(N6&lt;&gt;"",N$3&lt;&gt;"N/A"),SUMPRODUCT(2.27^(ROW(INDIRECT(N6-IF(N18&lt;&gt;"",N18,0)&amp;":"&amp;N$3-IF(N18&lt;&gt;"",N18,0)))/$O$43)),"")</f>
        <v>7.287451502970173E+25</v>
      </c>
      <c r="O30" s="24" t="str">
        <f t="shared" ca="1" si="4"/>
        <v/>
      </c>
      <c r="P30" s="24" t="str">
        <f t="shared" ca="1" si="4"/>
        <v/>
      </c>
      <c r="Q30" s="24">
        <f t="shared" ca="1" si="4"/>
        <v>3.051208821392421E+38</v>
      </c>
      <c r="R30" s="24">
        <f t="shared" ca="1" si="4"/>
        <v>2.4290410376331721E+67</v>
      </c>
      <c r="S30" s="24">
        <f t="shared" ca="1" si="4"/>
        <v>1.5921323793675827E+52</v>
      </c>
      <c r="T30" s="24" t="str">
        <f t="shared" ca="1" si="4"/>
        <v/>
      </c>
      <c r="U30" s="24" t="str">
        <f t="shared" ca="1" si="4"/>
        <v/>
      </c>
      <c r="V30" s="24">
        <f t="shared" ca="1" si="4"/>
        <v>2.9323383953858599E+302</v>
      </c>
      <c r="W30" s="24">
        <f t="shared" ca="1" si="4"/>
        <v>2.3803876284480173E+189</v>
      </c>
      <c r="X30" s="6" t="s">
        <v>3</v>
      </c>
      <c r="Y30" s="24" t="str">
        <f t="shared" ref="Y30:AD30" ca="1" si="5">IF(AND(Y6&lt;&gt;"",Y$3&lt;&gt;"N/A"),SUMPRODUCT(2.27^(ROW(INDIRECT(Y6-IF(Y18&lt;&gt;"",Y18,0)&amp;":"&amp;Y$3-IF(Y18&lt;&gt;"",Y18,0)))/$Z$43)),"")</f>
        <v/>
      </c>
      <c r="Z30" s="24" t="str">
        <f t="shared" ca="1" si="5"/>
        <v/>
      </c>
      <c r="AA30" s="24" t="str">
        <f t="shared" ca="1" si="5"/>
        <v/>
      </c>
      <c r="AB30" s="24" t="str">
        <f t="shared" ca="1" si="5"/>
        <v/>
      </c>
      <c r="AC30" s="24" t="str">
        <f t="shared" ca="1" si="5"/>
        <v/>
      </c>
      <c r="AD30" s="29" t="str">
        <f t="shared" ca="1" si="5"/>
        <v/>
      </c>
    </row>
    <row r="31" spans="2:30">
      <c r="B31" s="1" t="s">
        <v>4</v>
      </c>
      <c r="C31" s="24">
        <f t="shared" ref="C31:L31" ca="1" si="6">IF(AND(C7&lt;&gt;"",C$3&lt;&gt;"N/A"),SUMPRODUCT(2.27^(ROW(INDIRECT(C7-IF(C19&lt;&gt;"",C19,0)&amp;":"&amp;C$3-IF(C19&lt;&gt;"",C19,0)))/$D$43)),"")</f>
        <v>1767.2617913586839</v>
      </c>
      <c r="D31" s="24">
        <f t="shared" ca="1" si="6"/>
        <v>2231412557.5237012</v>
      </c>
      <c r="E31" s="24">
        <f t="shared" ca="1" si="6"/>
        <v>212462847760.57092</v>
      </c>
      <c r="F31" s="24">
        <f t="shared" ca="1" si="6"/>
        <v>5.4946606972456922E+17</v>
      </c>
      <c r="G31" s="24">
        <f t="shared" ca="1" si="6"/>
        <v>79773164013.477768</v>
      </c>
      <c r="H31" s="24">
        <f t="shared" ca="1" si="6"/>
        <v>1.1635271790501369E+62</v>
      </c>
      <c r="I31" s="24">
        <f t="shared" ca="1" si="6"/>
        <v>1.7870273822378708E+287</v>
      </c>
      <c r="J31" s="24">
        <f t="shared" ca="1" si="6"/>
        <v>1.7421279897716107E+245</v>
      </c>
      <c r="K31" s="24">
        <f t="shared" ca="1" si="6"/>
        <v>2.8747749385466897E+73</v>
      </c>
      <c r="L31" s="24" t="str">
        <f t="shared" ca="1" si="6"/>
        <v/>
      </c>
      <c r="M31" s="6" t="s">
        <v>4</v>
      </c>
      <c r="N31" s="24">
        <f t="shared" ref="N31:W31" ca="1" si="7">IF(AND(N7&lt;&gt;"",N$3&lt;&gt;"N/A"),SUMPRODUCT(2.27^(ROW(INDIRECT(N7-IF(N19&lt;&gt;"",N19,0)&amp;":"&amp;N$3-IF(N19&lt;&gt;"",N19,0)))/$O$43)),"")</f>
        <v>7.1566063010021782E+25</v>
      </c>
      <c r="O31" s="24" t="str">
        <f t="shared" ca="1" si="7"/>
        <v/>
      </c>
      <c r="P31" s="24" t="str">
        <f t="shared" ca="1" si="7"/>
        <v/>
      </c>
      <c r="Q31" s="24">
        <f t="shared" ca="1" si="7"/>
        <v>2.4263602334135158E+37</v>
      </c>
      <c r="R31" s="24">
        <f t="shared" ca="1" si="7"/>
        <v>1.0445702298827007E+67</v>
      </c>
      <c r="S31" s="24">
        <f t="shared" ca="1" si="7"/>
        <v>3.7471210803620144E+51</v>
      </c>
      <c r="T31" s="24" t="str">
        <f t="shared" ca="1" si="7"/>
        <v/>
      </c>
      <c r="U31" s="24" t="str">
        <f t="shared" ca="1" si="7"/>
        <v/>
      </c>
      <c r="V31" s="24">
        <f t="shared" ca="1" si="7"/>
        <v>7.6925094175911542E+302</v>
      </c>
      <c r="W31" s="24">
        <f t="shared" ca="1" si="7"/>
        <v>2.8176815391227348E+185</v>
      </c>
      <c r="X31" s="6" t="s">
        <v>4</v>
      </c>
      <c r="Y31" s="24" t="str">
        <f t="shared" ref="Y31:AD31" ca="1" si="8">IF(AND(Y7&lt;&gt;"",Y$3&lt;&gt;"N/A"),SUMPRODUCT(2.27^(ROW(INDIRECT(Y7-IF(Y19&lt;&gt;"",Y19,0)&amp;":"&amp;Y$3-IF(Y19&lt;&gt;"",Y19,0)))/$Z$43)),"")</f>
        <v/>
      </c>
      <c r="Z31" s="24" t="str">
        <f t="shared" ca="1" si="8"/>
        <v/>
      </c>
      <c r="AA31" s="24" t="str">
        <f t="shared" ca="1" si="8"/>
        <v/>
      </c>
      <c r="AB31" s="24" t="str">
        <f t="shared" ca="1" si="8"/>
        <v/>
      </c>
      <c r="AC31" s="24" t="str">
        <f t="shared" ca="1" si="8"/>
        <v/>
      </c>
      <c r="AD31" s="29" t="str">
        <f t="shared" ca="1" si="8"/>
        <v/>
      </c>
    </row>
    <row r="32" spans="2:30">
      <c r="B32" s="1" t="s">
        <v>5</v>
      </c>
      <c r="C32" s="24">
        <f t="shared" ref="C32:L32" ca="1" si="9">IF(AND(C8&lt;&gt;"",C$3&lt;&gt;"N/A"),SUMPRODUCT(2.27^(ROW(INDIRECT(C8-IF(C20&lt;&gt;"",C20,0)&amp;":"&amp;C$3-IF(C20&lt;&gt;"",C20,0)))/$D$43)),"")</f>
        <v>1062.2329921308499</v>
      </c>
      <c r="D32" s="24">
        <f t="shared" ca="1" si="9"/>
        <v>2276551972.8630366</v>
      </c>
      <c r="E32" s="24">
        <f t="shared" ca="1" si="9"/>
        <v>212462847760.57092</v>
      </c>
      <c r="F32" s="24">
        <f t="shared" ca="1" si="9"/>
        <v>5.4757727944259968E+17</v>
      </c>
      <c r="G32" s="24">
        <f t="shared" ca="1" si="9"/>
        <v>79773164013.477768</v>
      </c>
      <c r="H32" s="24">
        <f t="shared" ca="1" si="9"/>
        <v>1.1635271790504217E+62</v>
      </c>
      <c r="I32" s="24">
        <f t="shared" ca="1" si="9"/>
        <v>1.7870273822378708E+287</v>
      </c>
      <c r="J32" s="24">
        <f t="shared" ca="1" si="9"/>
        <v>1.7421279897716107E+245</v>
      </c>
      <c r="K32" s="24">
        <f t="shared" ca="1" si="9"/>
        <v>2.8747753553234252E+73</v>
      </c>
      <c r="L32" s="24" t="str">
        <f t="shared" ca="1" si="9"/>
        <v/>
      </c>
      <c r="M32" s="6" t="s">
        <v>5</v>
      </c>
      <c r="N32" s="24">
        <f t="shared" ref="N32:W32" ca="1" si="10">IF(AND(N8&lt;&gt;"",N$3&lt;&gt;"N/A"),SUMPRODUCT(2.27^(ROW(INDIRECT(N8-IF(N20&lt;&gt;"",N20,0)&amp;":"&amp;N$3-IF(N20&lt;&gt;"",N20,0)))/$O$43)),"")</f>
        <v>7.8891223165719785E+25</v>
      </c>
      <c r="O32" s="24" t="str">
        <f t="shared" ca="1" si="10"/>
        <v/>
      </c>
      <c r="P32" s="24" t="str">
        <f t="shared" ca="1" si="10"/>
        <v/>
      </c>
      <c r="Q32" s="24">
        <f t="shared" ca="1" si="10"/>
        <v>2.7366879990515279E+37</v>
      </c>
      <c r="R32" s="24">
        <f t="shared" ca="1" si="10"/>
        <v>2.4584235006162264E+66</v>
      </c>
      <c r="S32" s="24">
        <f t="shared" ca="1" si="10"/>
        <v>7.7234364899375558E+51</v>
      </c>
      <c r="T32" s="24" t="str">
        <f t="shared" ca="1" si="10"/>
        <v/>
      </c>
      <c r="U32" s="24" t="str">
        <f t="shared" ca="1" si="10"/>
        <v/>
      </c>
      <c r="V32" s="24">
        <f t="shared" ca="1" si="10"/>
        <v>4.2100215422568545E+302</v>
      </c>
      <c r="W32" s="24">
        <f t="shared" ca="1" si="10"/>
        <v>4.618923304497873E+184</v>
      </c>
      <c r="X32" s="6" t="s">
        <v>5</v>
      </c>
      <c r="Y32" s="24" t="str">
        <f t="shared" ref="Y32:AD32" ca="1" si="11">IF(AND(Y8&lt;&gt;"",Y$3&lt;&gt;"N/A"),SUMPRODUCT(2.27^(ROW(INDIRECT(Y8-IF(Y20&lt;&gt;"",Y20,0)&amp;":"&amp;Y$3-IF(Y20&lt;&gt;"",Y20,0)))/$Z$43)),"")</f>
        <v/>
      </c>
      <c r="Z32" s="24" t="str">
        <f t="shared" ca="1" si="11"/>
        <v/>
      </c>
      <c r="AA32" s="24" t="str">
        <f t="shared" ca="1" si="11"/>
        <v/>
      </c>
      <c r="AB32" s="24" t="str">
        <f t="shared" ca="1" si="11"/>
        <v/>
      </c>
      <c r="AC32" s="24" t="str">
        <f t="shared" ca="1" si="11"/>
        <v/>
      </c>
      <c r="AD32" s="29" t="str">
        <f t="shared" ca="1" si="11"/>
        <v/>
      </c>
    </row>
    <row r="33" spans="2:30">
      <c r="B33" s="1" t="s">
        <v>6</v>
      </c>
      <c r="C33" s="24">
        <f t="shared" ref="C33:L33" ca="1" si="12">IF(AND(C9&lt;&gt;"",C$3&lt;&gt;"N/A"),SUMPRODUCT(2.27^(ROW(INDIRECT(C9-IF(C21&lt;&gt;"",C21,0)&amp;":"&amp;C$3-IF(C21&lt;&gt;"",C21,0)))/$D$43)),"")</f>
        <v>1062.2329921308499</v>
      </c>
      <c r="D33" s="24">
        <f t="shared" ca="1" si="12"/>
        <v>2231412557.5237012</v>
      </c>
      <c r="E33" s="24">
        <f t="shared" ca="1" si="12"/>
        <v>212462847760.57092</v>
      </c>
      <c r="F33" s="24">
        <f t="shared" ca="1" si="12"/>
        <v>5.484748859699904E+17</v>
      </c>
      <c r="G33" s="24">
        <f t="shared" ca="1" si="12"/>
        <v>47948576218.939499</v>
      </c>
      <c r="H33" s="24">
        <f t="shared" ca="1" si="12"/>
        <v>1.1635271790501369E+62</v>
      </c>
      <c r="I33" s="24">
        <f t="shared" ca="1" si="12"/>
        <v>1.7870273822378708E+287</v>
      </c>
      <c r="J33" s="24">
        <f t="shared" ca="1" si="12"/>
        <v>1.1562909586021837E+245</v>
      </c>
      <c r="K33" s="24">
        <f t="shared" ca="1" si="12"/>
        <v>4.3312862317489837E+73</v>
      </c>
      <c r="L33" s="24" t="str">
        <f t="shared" ca="1" si="12"/>
        <v/>
      </c>
      <c r="M33" s="6" t="s">
        <v>6</v>
      </c>
      <c r="N33" s="24">
        <f t="shared" ref="N33:W33" ca="1" si="13">IF(AND(N9&lt;&gt;"",N$3&lt;&gt;"N/A"),SUMPRODUCT(2.27^(ROW(INDIRECT(N9-IF(N21&lt;&gt;"",N21,0)&amp;":"&amp;N$3-IF(N21&lt;&gt;"",N21,0)))/$O$43)),"")</f>
        <v>7.9353868465784409E+25</v>
      </c>
      <c r="O33" s="24" t="str">
        <f t="shared" ca="1" si="13"/>
        <v/>
      </c>
      <c r="P33" s="24" t="str">
        <f t="shared" ca="1" si="13"/>
        <v/>
      </c>
      <c r="Q33" s="24">
        <f t="shared" ca="1" si="13"/>
        <v>2.7362701288065206E+37</v>
      </c>
      <c r="R33" s="24">
        <f t="shared" ca="1" si="13"/>
        <v>5.7859630710468326E+65</v>
      </c>
      <c r="S33" s="24">
        <f t="shared" ca="1" si="13"/>
        <v>6.0620148722635792E+51</v>
      </c>
      <c r="T33" s="24" t="str">
        <f t="shared" ca="1" si="13"/>
        <v/>
      </c>
      <c r="U33" s="24" t="str">
        <f t="shared" ca="1" si="13"/>
        <v/>
      </c>
      <c r="V33" s="24">
        <f t="shared" ca="1" si="13"/>
        <v>1.1044301849006189E+303</v>
      </c>
      <c r="W33" s="24">
        <f t="shared" ca="1" si="13"/>
        <v>1.2411904914317736E+183</v>
      </c>
      <c r="X33" s="6" t="s">
        <v>6</v>
      </c>
      <c r="Y33" s="24" t="str">
        <f t="shared" ref="Y33:AD33" ca="1" si="14">IF(AND(Y9&lt;&gt;"",Y$3&lt;&gt;"N/A"),SUMPRODUCT(2.27^(ROW(INDIRECT(Y9-IF(Y21&lt;&gt;"",Y21,0)&amp;":"&amp;Y$3-IF(Y21&lt;&gt;"",Y21,0)))/$Z$43)),"")</f>
        <v/>
      </c>
      <c r="Z33" s="24" t="str">
        <f t="shared" ca="1" si="14"/>
        <v/>
      </c>
      <c r="AA33" s="24" t="str">
        <f t="shared" ca="1" si="14"/>
        <v/>
      </c>
      <c r="AB33" s="24" t="str">
        <f t="shared" ca="1" si="14"/>
        <v/>
      </c>
      <c r="AC33" s="24" t="str">
        <f t="shared" ca="1" si="14"/>
        <v/>
      </c>
      <c r="AD33" s="29" t="str">
        <f t="shared" ca="1" si="14"/>
        <v/>
      </c>
    </row>
    <row r="34" spans="2:30">
      <c r="B34" s="1" t="s">
        <v>7</v>
      </c>
      <c r="C34" s="24">
        <f t="shared" ref="C34:L34" ca="1" si="15">IF(AND(C10&lt;&gt;"",C$3&lt;&gt;"N/A"),SUMPRODUCT(2.27^(ROW(INDIRECT(C10-IF(C22&lt;&gt;"",C22,0)&amp;":"&amp;C$3-IF(C22&lt;&gt;"",C22,0)))/$D$43)),"")</f>
        <v>1062.2329921308499</v>
      </c>
      <c r="D34" s="24">
        <f t="shared" ca="1" si="15"/>
        <v>2306512055.095747</v>
      </c>
      <c r="E34" s="24">
        <f t="shared" ca="1" si="15"/>
        <v>212462847760.57092</v>
      </c>
      <c r="F34" s="24">
        <f t="shared" ca="1" si="15"/>
        <v>5.5001833146063373E+17</v>
      </c>
      <c r="G34" s="24">
        <f t="shared" ca="1" si="15"/>
        <v>47948576218.939499</v>
      </c>
      <c r="H34" s="24">
        <f t="shared" ca="1" si="15"/>
        <v>1.1635271790504612E+62</v>
      </c>
      <c r="I34" s="24">
        <f t="shared" ca="1" si="15"/>
        <v>1.7870273822378708E+287</v>
      </c>
      <c r="J34" s="24">
        <f t="shared" ca="1" si="15"/>
        <v>1.7421279897716107E+245</v>
      </c>
      <c r="K34" s="24">
        <f t="shared" ca="1" si="15"/>
        <v>4.3312861994820481E+73</v>
      </c>
      <c r="L34" s="24" t="str">
        <f t="shared" ca="1" si="15"/>
        <v/>
      </c>
      <c r="M34" s="6" t="s">
        <v>7</v>
      </c>
      <c r="N34" s="24">
        <f t="shared" ref="N34:W34" ca="1" si="16">IF(AND(N10&lt;&gt;"",N$3&lt;&gt;"N/A"),SUMPRODUCT(2.27^(ROW(INDIRECT(N10-IF(N22&lt;&gt;"",N22,0)&amp;":"&amp;N$3-IF(N22&lt;&gt;"",N22,0)))/$O$43)),"")</f>
        <v>7.9353868465784409E+25</v>
      </c>
      <c r="O34" s="24" t="str">
        <f t="shared" ca="1" si="16"/>
        <v/>
      </c>
      <c r="P34" s="24" t="str">
        <f t="shared" ca="1" si="16"/>
        <v/>
      </c>
      <c r="Q34" s="24">
        <f t="shared" ca="1" si="16"/>
        <v>2.7360937151293144E+37</v>
      </c>
      <c r="R34" s="24">
        <f t="shared" ca="1" si="16"/>
        <v>1.0572031058026653E+66</v>
      </c>
      <c r="S34" s="24">
        <f t="shared" ca="1" si="16"/>
        <v>1.7798135338530152E+52</v>
      </c>
      <c r="T34" s="24" t="str">
        <f t="shared" ca="1" si="16"/>
        <v/>
      </c>
      <c r="U34" s="24" t="str">
        <f t="shared" ca="1" si="16"/>
        <v/>
      </c>
      <c r="V34" s="24">
        <f t="shared" ca="1" si="16"/>
        <v>1.2459339256249308E+303</v>
      </c>
      <c r="W34" s="24">
        <f t="shared" ca="1" si="16"/>
        <v>1.5796174665092875E+183</v>
      </c>
      <c r="X34" s="6" t="s">
        <v>7</v>
      </c>
      <c r="Y34" s="24" t="str">
        <f t="shared" ref="Y34:AD34" ca="1" si="17">IF(AND(Y10&lt;&gt;"",Y$3&lt;&gt;"N/A"),SUMPRODUCT(2.27^(ROW(INDIRECT(Y10-IF(Y22&lt;&gt;"",Y22,0)&amp;":"&amp;Y$3-IF(Y22&lt;&gt;"",Y22,0)))/$Z$43)),"")</f>
        <v/>
      </c>
      <c r="Z34" s="24" t="str">
        <f t="shared" ca="1" si="17"/>
        <v/>
      </c>
      <c r="AA34" s="24" t="str">
        <f t="shared" ca="1" si="17"/>
        <v/>
      </c>
      <c r="AB34" s="24" t="str">
        <f t="shared" ca="1" si="17"/>
        <v/>
      </c>
      <c r="AC34" s="24" t="str">
        <f t="shared" ca="1" si="17"/>
        <v/>
      </c>
      <c r="AD34" s="29" t="str">
        <f t="shared" ca="1" si="17"/>
        <v/>
      </c>
    </row>
    <row r="35" spans="2:30">
      <c r="B35" s="1" t="s">
        <v>8</v>
      </c>
      <c r="C35" s="24">
        <f t="shared" ref="C35:L35" ca="1" si="18">IF(AND(C11&lt;&gt;"",C$3&lt;&gt;"N/A"),SUMPRODUCT(2.27^(ROW(INDIRECT(C11-IF(C23&lt;&gt;"",C23,0)&amp;":"&amp;C$3-IF(C23&lt;&gt;"",C23,0)))/$D$43)),"")</f>
        <v>1062.2329921308499</v>
      </c>
      <c r="D35" s="24">
        <f t="shared" ca="1" si="18"/>
        <v>2326397260.0910492</v>
      </c>
      <c r="E35" s="24">
        <f t="shared" ca="1" si="18"/>
        <v>212462847760.57092</v>
      </c>
      <c r="F35" s="24">
        <f t="shared" ca="1" si="18"/>
        <v>5.5009506909918784E+17</v>
      </c>
      <c r="G35" s="24">
        <f t="shared" ca="1" si="18"/>
        <v>47948576218.939499</v>
      </c>
      <c r="H35" s="24">
        <f t="shared" ca="1" si="18"/>
        <v>1.1635271790505051E+62</v>
      </c>
      <c r="I35" s="24">
        <f t="shared" ca="1" si="18"/>
        <v>1.7870273822378708E+287</v>
      </c>
      <c r="J35" s="24">
        <f t="shared" ca="1" si="18"/>
        <v>1.7421279897716107E+245</v>
      </c>
      <c r="K35" s="24">
        <f t="shared" ca="1" si="18"/>
        <v>4.3312861508670075E+73</v>
      </c>
      <c r="L35" s="24" t="str">
        <f t="shared" ca="1" si="18"/>
        <v/>
      </c>
      <c r="M35" s="6" t="s">
        <v>8</v>
      </c>
      <c r="N35" s="24">
        <f t="shared" ref="N35:W35" ca="1" si="19">IF(AND(N11&lt;&gt;"",N$3&lt;&gt;"N/A"),SUMPRODUCT(2.27^(ROW(INDIRECT(N11-IF(N23&lt;&gt;"",N23,0)&amp;":"&amp;N$3-IF(N23&lt;&gt;"",N23,0)))/$O$43)),"")</f>
        <v>7.8891223165719785E+25</v>
      </c>
      <c r="O35" s="24" t="str">
        <f t="shared" ca="1" si="19"/>
        <v/>
      </c>
      <c r="P35" s="24" t="str">
        <f t="shared" ca="1" si="19"/>
        <v/>
      </c>
      <c r="Q35" s="24">
        <f t="shared" ca="1" si="19"/>
        <v>2.7358946986696226E+37</v>
      </c>
      <c r="R35" s="24">
        <f t="shared" ca="1" si="19"/>
        <v>2.77339727170859E+66</v>
      </c>
      <c r="S35" s="24">
        <f t="shared" ca="1" si="19"/>
        <v>1.3878951040441134E+52</v>
      </c>
      <c r="T35" s="24" t="str">
        <f t="shared" ca="1" si="19"/>
        <v/>
      </c>
      <c r="U35" s="24" t="str">
        <f t="shared" ca="1" si="19"/>
        <v/>
      </c>
      <c r="V35" s="24">
        <f t="shared" ca="1" si="19"/>
        <v>1.1044301849006189E+303</v>
      </c>
      <c r="W35" s="24">
        <f t="shared" ca="1" si="19"/>
        <v>2.0103210246341149E+183</v>
      </c>
      <c r="X35" s="6" t="s">
        <v>8</v>
      </c>
      <c r="Y35" s="24" t="str">
        <f t="shared" ref="Y35:AD35" ca="1" si="20">IF(AND(Y11&lt;&gt;"",Y$3&lt;&gt;"N/A"),SUMPRODUCT(2.27^(ROW(INDIRECT(Y11-IF(Y23&lt;&gt;"",Y23,0)&amp;":"&amp;Y$3-IF(Y23&lt;&gt;"",Y23,0)))/$Z$43)),"")</f>
        <v/>
      </c>
      <c r="Z35" s="24" t="str">
        <f t="shared" ca="1" si="20"/>
        <v/>
      </c>
      <c r="AA35" s="24" t="str">
        <f t="shared" ca="1" si="20"/>
        <v/>
      </c>
      <c r="AB35" s="24" t="str">
        <f t="shared" ca="1" si="20"/>
        <v/>
      </c>
      <c r="AC35" s="24" t="str">
        <f t="shared" ca="1" si="20"/>
        <v/>
      </c>
      <c r="AD35" s="29" t="str">
        <f t="shared" ca="1" si="20"/>
        <v/>
      </c>
    </row>
    <row r="36" spans="2:30">
      <c r="B36" s="1" t="s">
        <v>9</v>
      </c>
      <c r="C36" s="24">
        <f t="shared" ref="C36:L36" ca="1" si="21">IF(AND(C12&lt;&gt;"",C$3&lt;&gt;"N/A"),SUMPRODUCT(2.27^(ROW(INDIRECT(C12-IF(C24&lt;&gt;"",C24,0)&amp;":"&amp;C$3-IF(C24&lt;&gt;"",C24,0)))/$D$43)),"")</f>
        <v>1062.2329921308499</v>
      </c>
      <c r="D36" s="24">
        <f t="shared" ca="1" si="21"/>
        <v>2326397260.0910492</v>
      </c>
      <c r="E36" s="24">
        <f t="shared" ca="1" si="21"/>
        <v>212462847760.57092</v>
      </c>
      <c r="F36" s="24">
        <f t="shared" ca="1" si="21"/>
        <v>5.49070648346864E+17</v>
      </c>
      <c r="G36" s="24">
        <f t="shared" ca="1" si="21"/>
        <v>47948576218.939499</v>
      </c>
      <c r="H36" s="24">
        <f t="shared" ca="1" si="21"/>
        <v>1.1635271790504217E+62</v>
      </c>
      <c r="I36" s="24">
        <f t="shared" ca="1" si="21"/>
        <v>1.7870273822378708E+287</v>
      </c>
      <c r="J36" s="24">
        <f t="shared" ca="1" si="21"/>
        <v>1.1562909586021837E+245</v>
      </c>
      <c r="K36" s="24">
        <f t="shared" ca="1" si="21"/>
        <v>4.3312861994820481E+73</v>
      </c>
      <c r="L36" s="24" t="str">
        <f t="shared" ca="1" si="21"/>
        <v/>
      </c>
      <c r="M36" s="6" t="s">
        <v>9</v>
      </c>
      <c r="N36" s="24">
        <f t="shared" ref="N36:W36" ca="1" si="22">IF(AND(N12&lt;&gt;"",N$3&lt;&gt;"N/A"),SUMPRODUCT(2.27^(ROW(INDIRECT(N12-IF(N24&lt;&gt;"",N24,0)&amp;":"&amp;N$3-IF(N24&lt;&gt;"",N24,0)))/$O$43)),"")</f>
        <v>9.0393730795437544E+25</v>
      </c>
      <c r="O36" s="24" t="str">
        <f t="shared" ca="1" si="22"/>
        <v/>
      </c>
      <c r="P36" s="24" t="str">
        <f t="shared" ca="1" si="22"/>
        <v/>
      </c>
      <c r="Q36" s="24">
        <f t="shared" ca="1" si="22"/>
        <v>2.7687618774714284E+36</v>
      </c>
      <c r="R36" s="24">
        <f t="shared" ca="1" si="22"/>
        <v>8.306996835425771E+65</v>
      </c>
      <c r="S36" s="24">
        <f t="shared" ca="1" si="22"/>
        <v>1.2174067982605156E+52</v>
      </c>
      <c r="T36" s="24" t="str">
        <f t="shared" ca="1" si="22"/>
        <v/>
      </c>
      <c r="U36" s="24" t="str">
        <f t="shared" ca="1" si="22"/>
        <v/>
      </c>
      <c r="V36" s="24">
        <f t="shared" ca="1" si="22"/>
        <v>1.5856542606633541E+303</v>
      </c>
      <c r="W36" s="24">
        <f t="shared" ca="1" si="22"/>
        <v>2.0103210246341149E+183</v>
      </c>
      <c r="X36" s="6" t="s">
        <v>9</v>
      </c>
      <c r="Y36" s="24" t="str">
        <f t="shared" ref="Y36:AD36" ca="1" si="23">IF(AND(Y12&lt;&gt;"",Y$3&lt;&gt;"N/A"),SUMPRODUCT(2.27^(ROW(INDIRECT(Y12-IF(Y24&lt;&gt;"",Y24,0)&amp;":"&amp;Y$3-IF(Y24&lt;&gt;"",Y24,0)))/$Z$43)),"")</f>
        <v/>
      </c>
      <c r="Z36" s="24" t="str">
        <f t="shared" ca="1" si="23"/>
        <v/>
      </c>
      <c r="AA36" s="24" t="str">
        <f t="shared" ca="1" si="23"/>
        <v/>
      </c>
      <c r="AB36" s="24" t="str">
        <f t="shared" ca="1" si="23"/>
        <v/>
      </c>
      <c r="AC36" s="24" t="str">
        <f t="shared" ca="1" si="23"/>
        <v/>
      </c>
      <c r="AD36" s="29" t="str">
        <f t="shared" ca="1" si="23"/>
        <v/>
      </c>
    </row>
    <row r="37" spans="2:30">
      <c r="B37" s="1" t="s">
        <v>10</v>
      </c>
      <c r="C37" s="24">
        <f t="shared" ref="C37:L37" ca="1" si="24">IF(AND(C13&lt;&gt;"",C$3&lt;&gt;"N/A"),SUMPRODUCT(2.27^(ROW(INDIRECT(C13-IF(C25&lt;&gt;"",C25,0)&amp;":"&amp;C$3-IF(C25&lt;&gt;"",C25,0)))/$D$43)),"")</f>
        <v>1062.2329921308499</v>
      </c>
      <c r="D37" s="24">
        <f t="shared" ca="1" si="24"/>
        <v>2306512055.095747</v>
      </c>
      <c r="E37" s="24">
        <f t="shared" ca="1" si="24"/>
        <v>212462847760.57092</v>
      </c>
      <c r="F37" s="24">
        <f t="shared" ca="1" si="24"/>
        <v>5.4972852011085709E+17</v>
      </c>
      <c r="G37" s="24">
        <f t="shared" ca="1" si="24"/>
        <v>47948576218.939499</v>
      </c>
      <c r="H37" s="24">
        <f t="shared" ca="1" si="24"/>
        <v>1.1635271790504877E+62</v>
      </c>
      <c r="I37" s="24">
        <f t="shared" ca="1" si="24"/>
        <v>1.7870273822378708E+287</v>
      </c>
      <c r="J37" s="24">
        <f t="shared" ca="1" si="24"/>
        <v>1.7421279897716107E+245</v>
      </c>
      <c r="K37" s="24">
        <f t="shared" ca="1" si="24"/>
        <v>4.3312861508670075E+73</v>
      </c>
      <c r="L37" s="24" t="str">
        <f t="shared" ca="1" si="24"/>
        <v/>
      </c>
      <c r="M37" s="6" t="s">
        <v>10</v>
      </c>
      <c r="N37" s="24">
        <f t="shared" ref="N37:W37" ca="1" si="25">IF(AND(N13&lt;&gt;"",N$3&lt;&gt;"N/A"),SUMPRODUCT(2.27^(ROW(INDIRECT(N13-IF(N25&lt;&gt;"",N25,0)&amp;":"&amp;N$3-IF(N25&lt;&gt;"",N25,0)))/$O$43)),"")</f>
        <v>9.0757256116928692E+25</v>
      </c>
      <c r="O37" s="24" t="str">
        <f t="shared" ca="1" si="25"/>
        <v/>
      </c>
      <c r="P37" s="24" t="str">
        <f t="shared" ca="1" si="25"/>
        <v/>
      </c>
      <c r="Q37" s="24">
        <f t="shared" ca="1" si="25"/>
        <v>2.767890103737985E+36</v>
      </c>
      <c r="R37" s="24">
        <f t="shared" ca="1" si="25"/>
        <v>1.1926427977321739E+66</v>
      </c>
      <c r="S37" s="24">
        <f t="shared" ca="1" si="25"/>
        <v>1.3118212768842917E+52</v>
      </c>
      <c r="T37" s="24" t="str">
        <f t="shared" ca="1" si="25"/>
        <v/>
      </c>
      <c r="U37" s="24" t="str">
        <f t="shared" ca="1" si="25"/>
        <v/>
      </c>
      <c r="V37" s="24">
        <f t="shared" ca="1" si="25"/>
        <v>3.2685035504931147E+303</v>
      </c>
      <c r="W37" s="24">
        <f t="shared" ca="1" si="25"/>
        <v>6.7117048773445981E+183</v>
      </c>
      <c r="X37" s="6" t="s">
        <v>10</v>
      </c>
      <c r="Y37" s="24" t="str">
        <f t="shared" ref="Y37:AD37" ca="1" si="26">IF(AND(Y13&lt;&gt;"",Y$3&lt;&gt;"N/A"),SUMPRODUCT(2.27^(ROW(INDIRECT(Y13-IF(Y25&lt;&gt;"",Y25,0)&amp;":"&amp;Y$3-IF(Y25&lt;&gt;"",Y25,0)))/$Z$43)),"")</f>
        <v/>
      </c>
      <c r="Z37" s="24" t="str">
        <f t="shared" ca="1" si="26"/>
        <v/>
      </c>
      <c r="AA37" s="24" t="str">
        <f t="shared" ca="1" si="26"/>
        <v/>
      </c>
      <c r="AB37" s="24" t="str">
        <f t="shared" ca="1" si="26"/>
        <v/>
      </c>
      <c r="AC37" s="24" t="str">
        <f t="shared" ca="1" si="26"/>
        <v/>
      </c>
      <c r="AD37" s="29" t="str">
        <f t="shared" ca="1" si="26"/>
        <v/>
      </c>
    </row>
    <row r="38" spans="2:30">
      <c r="B38" s="1" t="s">
        <v>11</v>
      </c>
      <c r="C38" s="24">
        <f t="shared" ref="C38:L38" ca="1" si="27">IF(AND(C14&lt;&gt;"",C$3&lt;&gt;"N/A"),SUMPRODUCT(2.27^(ROW(INDIRECT(C14-IF(C26&lt;&gt;"",C26,0)&amp;":"&amp;C$3-IF(C26&lt;&gt;"",C26,0)))/$D$43)),"")</f>
        <v>1062.2329921308499</v>
      </c>
      <c r="D38" s="24">
        <f t="shared" ca="1" si="27"/>
        <v>2306512055.095747</v>
      </c>
      <c r="E38" s="24">
        <f t="shared" ca="1" si="27"/>
        <v>212462847760.57092</v>
      </c>
      <c r="F38" s="24">
        <f t="shared" ca="1" si="27"/>
        <v>5.4972852011085709E+17</v>
      </c>
      <c r="G38" s="24">
        <f t="shared" ca="1" si="27"/>
        <v>47948576218.939499</v>
      </c>
      <c r="H38" s="24">
        <f t="shared" ca="1" si="27"/>
        <v>1.1635271790505295E+62</v>
      </c>
      <c r="I38" s="24">
        <f t="shared" ca="1" si="27"/>
        <v>1.7870273822378708E+287</v>
      </c>
      <c r="J38" s="24">
        <f t="shared" ca="1" si="27"/>
        <v>1.7421279897716107E+245</v>
      </c>
      <c r="K38" s="24">
        <f t="shared" ca="1" si="27"/>
        <v>6.5257407592612695E+73</v>
      </c>
      <c r="L38" s="24" t="str">
        <f t="shared" ca="1" si="27"/>
        <v/>
      </c>
      <c r="M38" s="6" t="s">
        <v>11</v>
      </c>
      <c r="N38" s="24">
        <f t="shared" ref="N38:W38" ca="1" si="28">IF(AND(N14&lt;&gt;"",N$3&lt;&gt;"N/A"),SUMPRODUCT(2.27^(ROW(INDIRECT(N14-IF(N26&lt;&gt;"",N26,0)&amp;":"&amp;N$3-IF(N26&lt;&gt;"",N26,0)))/$O$43)),"")</f>
        <v>9.1079494985116785E+25</v>
      </c>
      <c r="O38" s="24" t="str">
        <f t="shared" ca="1" si="28"/>
        <v/>
      </c>
      <c r="P38" s="24" t="str">
        <f t="shared" ca="1" si="28"/>
        <v/>
      </c>
      <c r="Q38" s="24">
        <f t="shared" ca="1" si="28"/>
        <v>2.7682163442129591E+36</v>
      </c>
      <c r="R38" s="24">
        <f t="shared" ca="1" si="28"/>
        <v>5.0674148403755864E+66</v>
      </c>
      <c r="S38" s="24">
        <f t="shared" ca="1" si="28"/>
        <v>1.4103474963125786E+52</v>
      </c>
      <c r="T38" s="24" t="str">
        <f t="shared" ca="1" si="28"/>
        <v/>
      </c>
      <c r="U38" s="24" t="str">
        <f t="shared" ca="1" si="28"/>
        <v/>
      </c>
      <c r="V38" s="24">
        <f t="shared" ca="1" si="28"/>
        <v>2.0180038304187854E+303</v>
      </c>
      <c r="W38" s="24">
        <f t="shared" ca="1" si="28"/>
        <v>5.8783337276740453E+184</v>
      </c>
      <c r="X38" s="6" t="s">
        <v>11</v>
      </c>
      <c r="Y38" s="24" t="str">
        <f t="shared" ref="Y38:AD38" ca="1" si="29">IF(AND(Y14&lt;&gt;"",Y$3&lt;&gt;"N/A"),SUMPRODUCT(2.27^(ROW(INDIRECT(Y14-IF(Y26&lt;&gt;"",Y26,0)&amp;":"&amp;Y$3-IF(Y26&lt;&gt;"",Y26,0)))/$Z$43)),"")</f>
        <v/>
      </c>
      <c r="Z38" s="24" t="str">
        <f t="shared" ca="1" si="29"/>
        <v/>
      </c>
      <c r="AA38" s="24" t="str">
        <f t="shared" ca="1" si="29"/>
        <v/>
      </c>
      <c r="AB38" s="24" t="str">
        <f t="shared" ca="1" si="29"/>
        <v/>
      </c>
      <c r="AC38" s="24" t="str">
        <f t="shared" ca="1" si="29"/>
        <v/>
      </c>
      <c r="AD38" s="29" t="str">
        <f t="shared" ca="1" si="29"/>
        <v/>
      </c>
    </row>
    <row r="39" spans="2:30">
      <c r="B39" s="1" t="s">
        <v>12</v>
      </c>
      <c r="C39" s="24">
        <f t="shared" ref="C39:L39" ca="1" si="30">IF(AND(C15&lt;&gt;"",C$3&lt;&gt;"N/A"),SUMPRODUCT(2.27^(ROW(INDIRECT(C15-IF(C27&lt;&gt;"",C27,0)&amp;":"&amp;C$3-IF(C27&lt;&gt;"",C27,0)))/$D$43)),"")</f>
        <v>1767.2617913586839</v>
      </c>
      <c r="D39" s="24">
        <f t="shared" ca="1" si="30"/>
        <v>2348355536.4029489</v>
      </c>
      <c r="E39" s="24">
        <f t="shared" ca="1" si="30"/>
        <v>212462847760.57092</v>
      </c>
      <c r="F39" s="24">
        <f t="shared" ca="1" si="30"/>
        <v>5.5014600165877325E+17</v>
      </c>
      <c r="G39" s="24">
        <f t="shared" ca="1" si="30"/>
        <v>47948576218.939499</v>
      </c>
      <c r="H39" s="24">
        <f t="shared" ca="1" si="30"/>
        <v>1.1635271790505327E+62</v>
      </c>
      <c r="I39" s="24">
        <f t="shared" ca="1" si="30"/>
        <v>1.7870273822378708E+287</v>
      </c>
      <c r="J39" s="24">
        <f t="shared" ca="1" si="30"/>
        <v>1.7421279897716107E+245</v>
      </c>
      <c r="K39" s="24">
        <f t="shared" ca="1" si="30"/>
        <v>6.5257407378449534E+73</v>
      </c>
      <c r="L39" s="24" t="str">
        <f t="shared" ca="1" si="30"/>
        <v/>
      </c>
      <c r="M39" s="6" t="s">
        <v>12</v>
      </c>
      <c r="N39" s="24">
        <f t="shared" ref="N39:W39" ca="1" si="31">IF(AND(N15&lt;&gt;"",N$3&lt;&gt;"N/A"),SUMPRODUCT(2.27^(ROW(INDIRECT(N15-IF(N27&lt;&gt;"",N27,0)&amp;":"&amp;N$3-IF(N27&lt;&gt;"",N27,0)))/$O$43)),"")</f>
        <v>9.0757256116928692E+25</v>
      </c>
      <c r="O39" s="24" t="str">
        <f t="shared" ca="1" si="31"/>
        <v/>
      </c>
      <c r="P39" s="24" t="str">
        <f t="shared" ca="1" si="31"/>
        <v/>
      </c>
      <c r="Q39" s="24">
        <f t="shared" ca="1" si="31"/>
        <v>2.1742648511203729E+36</v>
      </c>
      <c r="R39" s="24">
        <f t="shared" ca="1" si="31"/>
        <v>1.9316550996376325E+66</v>
      </c>
      <c r="S39" s="24">
        <f t="shared" ca="1" si="31"/>
        <v>1.2599768432189784E+52</v>
      </c>
      <c r="T39" s="24" t="str">
        <f t="shared" ca="1" si="31"/>
        <v/>
      </c>
      <c r="U39" s="24" t="str">
        <f t="shared" ca="1" si="31"/>
        <v/>
      </c>
      <c r="V39" s="24">
        <f t="shared" ca="1" si="31"/>
        <v>2.2765580556692606E+303</v>
      </c>
      <c r="W39" s="24">
        <f t="shared" ca="1" si="31"/>
        <v>4.6189233044978669E+184</v>
      </c>
      <c r="X39" s="6" t="s">
        <v>12</v>
      </c>
      <c r="Y39" s="24" t="str">
        <f t="shared" ref="Y39:AD39" ca="1" si="32">IF(AND(Y15&lt;&gt;"",Y$3&lt;&gt;"N/A"),SUMPRODUCT(2.27^(ROW(INDIRECT(Y15-IF(Y27&lt;&gt;"",Y27,0)&amp;":"&amp;Y$3-IF(Y27&lt;&gt;"",Y27,0)))/$Z$43)),"")</f>
        <v/>
      </c>
      <c r="Z39" s="24" t="str">
        <f t="shared" ca="1" si="32"/>
        <v/>
      </c>
      <c r="AA39" s="24" t="str">
        <f t="shared" ca="1" si="32"/>
        <v/>
      </c>
      <c r="AB39" s="24" t="str">
        <f t="shared" ca="1" si="32"/>
        <v/>
      </c>
      <c r="AC39" s="24" t="str">
        <f t="shared" ca="1" si="32"/>
        <v/>
      </c>
      <c r="AD39" s="29" t="str">
        <f t="shared" ca="1" si="32"/>
        <v/>
      </c>
    </row>
    <row r="40" spans="2:30" ht="5.25" customHeight="1"/>
    <row r="42" spans="2:30">
      <c r="B42" s="114" t="s">
        <v>50</v>
      </c>
      <c r="C42" s="114"/>
      <c r="D42" s="114"/>
      <c r="E42" s="114"/>
      <c r="M42" s="114" t="s">
        <v>51</v>
      </c>
      <c r="N42" s="114"/>
      <c r="O42" s="114"/>
      <c r="P42" s="114"/>
      <c r="X42" s="114" t="s">
        <v>51</v>
      </c>
      <c r="Y42" s="114"/>
      <c r="Z42" s="114"/>
      <c r="AA42" s="114"/>
    </row>
    <row r="43" spans="2:30">
      <c r="B43" s="114" t="s">
        <v>47</v>
      </c>
      <c r="C43" s="114"/>
      <c r="D43">
        <v>2</v>
      </c>
      <c r="G43" t="s">
        <v>52</v>
      </c>
      <c r="M43" s="114" t="s">
        <v>48</v>
      </c>
      <c r="N43" s="114"/>
      <c r="O43">
        <v>6.8</v>
      </c>
      <c r="X43" s="114" t="s">
        <v>49</v>
      </c>
      <c r="Y43" s="114"/>
      <c r="Z43">
        <v>10000</v>
      </c>
    </row>
  </sheetData>
  <mergeCells count="8">
    <mergeCell ref="B43:C43"/>
    <mergeCell ref="M43:N43"/>
    <mergeCell ref="X43:Y43"/>
    <mergeCell ref="B16:AD16"/>
    <mergeCell ref="B28:AD28"/>
    <mergeCell ref="B42:E42"/>
    <mergeCell ref="M42:P42"/>
    <mergeCell ref="X42:AA42"/>
  </mergeCells>
  <conditionalFormatting sqref="C17:C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7:D27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7:E27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7:F27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:G2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7:H27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:I27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7:J27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7:K27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7:L2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7:N27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7:O27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7:P2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7:Q27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7:R2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7:S2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7:T27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7:U27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7:V2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7:W2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7:Y27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7:Z27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7:AA27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7:AB27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7:AC2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7:AD27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C15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:D1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:E15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:F15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1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:H1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:I1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:J1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:L1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:N1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6:O1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6:P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6:Q1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:R1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6:S1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6:T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6:U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:V1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6:W1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6:Y1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6:Z1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6:AA1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6:AB1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6:AC1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6:AD1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C39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9:D39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:E3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9:F39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9:G39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9:H39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9:I3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9:J3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9:K3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9:L3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9:N3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9:O39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9:P3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29:Q3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29:R3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29:S3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29:T39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29:U3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9:V3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9:W3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29:Y3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29:Z3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29:AA3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29:AB3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29:AC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9:AD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D21"/>
  <sheetViews>
    <sheetView zoomScaleNormal="100" workbookViewId="0">
      <pane ySplit="2" topLeftCell="A3" activePane="bottomLeft" state="frozen"/>
      <selection pane="bottomLeft" activeCell="B23" sqref="B23"/>
    </sheetView>
  </sheetViews>
  <sheetFormatPr baseColWidth="10" defaultColWidth="10.7109375" defaultRowHeight="15"/>
  <cols>
    <col min="1" max="1" width="1.42578125" customWidth="1"/>
    <col min="3" max="12" width="10" customWidth="1"/>
    <col min="14" max="23" width="10" customWidth="1"/>
    <col min="25" max="30" width="10" customWidth="1"/>
  </cols>
  <sheetData>
    <row r="1" spans="2:30" ht="7.5" customHeight="1"/>
    <row r="2" spans="2:30" ht="107.25" customHeight="1">
      <c r="B2" s="28"/>
      <c r="C2" s="104" t="s">
        <v>13</v>
      </c>
      <c r="D2" s="104" t="s">
        <v>14</v>
      </c>
      <c r="E2" s="104" t="s">
        <v>15</v>
      </c>
      <c r="F2" s="104" t="s">
        <v>16</v>
      </c>
      <c r="G2" s="104" t="s">
        <v>17</v>
      </c>
      <c r="H2" s="104" t="s">
        <v>18</v>
      </c>
      <c r="I2" s="104" t="s">
        <v>19</v>
      </c>
      <c r="J2" s="104" t="s">
        <v>20</v>
      </c>
      <c r="K2" s="104" t="s">
        <v>21</v>
      </c>
      <c r="L2" s="104" t="s">
        <v>22</v>
      </c>
      <c r="M2" s="6"/>
      <c r="N2" s="104" t="s">
        <v>23</v>
      </c>
      <c r="O2" s="104" t="s">
        <v>24</v>
      </c>
      <c r="P2" s="104" t="s">
        <v>25</v>
      </c>
      <c r="Q2" s="104" t="s">
        <v>26</v>
      </c>
      <c r="R2" s="104" t="s">
        <v>27</v>
      </c>
      <c r="S2" s="104" t="s">
        <v>28</v>
      </c>
      <c r="T2" s="104" t="s">
        <v>29</v>
      </c>
      <c r="U2" s="104" t="s">
        <v>30</v>
      </c>
      <c r="V2" s="104" t="s">
        <v>31</v>
      </c>
      <c r="W2" s="104" t="s">
        <v>32</v>
      </c>
      <c r="X2" s="6"/>
      <c r="Y2" s="104" t="s">
        <v>33</v>
      </c>
      <c r="Z2" s="104" t="s">
        <v>34</v>
      </c>
      <c r="AA2" s="104" t="s">
        <v>35</v>
      </c>
      <c r="AB2" s="104" t="s">
        <v>36</v>
      </c>
      <c r="AC2" s="104" t="s">
        <v>37</v>
      </c>
      <c r="AD2" s="103" t="s">
        <v>38</v>
      </c>
    </row>
    <row r="3" spans="2:30">
      <c r="B3" s="1" t="s">
        <v>0</v>
      </c>
      <c r="C3" s="14">
        <f>'1CtP'!C3</f>
        <v>17</v>
      </c>
      <c r="D3" s="14">
        <f>'1CtP'!D3</f>
        <v>50</v>
      </c>
      <c r="E3" s="14">
        <f>'1CtP'!E3</f>
        <v>61</v>
      </c>
      <c r="F3" s="14">
        <f>'1CtP'!F3</f>
        <v>97</v>
      </c>
      <c r="G3" s="14">
        <f>'1CtP'!G3</f>
        <v>65</v>
      </c>
      <c r="H3" s="14">
        <f>'1CtP'!H3</f>
        <v>346</v>
      </c>
      <c r="I3" s="14">
        <f>'1CtP'!I3</f>
        <v>1611</v>
      </c>
      <c r="J3" s="14">
        <f>'1CtP'!J3</f>
        <v>1375</v>
      </c>
      <c r="K3" s="14">
        <f>'1CtP'!K3</f>
        <v>418</v>
      </c>
      <c r="L3" s="14" t="str">
        <f>'1CtP'!L3</f>
        <v>N/A</v>
      </c>
      <c r="M3" s="6" t="s">
        <v>0</v>
      </c>
      <c r="N3" s="14">
        <f>'1CtP'!N3</f>
        <v>493</v>
      </c>
      <c r="O3" s="14" t="str">
        <f>'1CtP'!O3</f>
        <v>N/A</v>
      </c>
      <c r="P3" s="14" t="str">
        <f>'1CtP'!P3</f>
        <v>N/A</v>
      </c>
      <c r="Q3" s="14">
        <f>'1CtP'!Q3</f>
        <v>829</v>
      </c>
      <c r="R3" s="14">
        <f>'1CtP'!R3</f>
        <v>1399</v>
      </c>
      <c r="S3" s="14">
        <f>'1CtP'!S3</f>
        <v>1185</v>
      </c>
      <c r="T3" s="14" t="str">
        <f>'1CtP'!T3</f>
        <v>N/A</v>
      </c>
      <c r="U3" s="14" t="str">
        <f>'1CtP'!U3</f>
        <v>N/A</v>
      </c>
      <c r="V3" s="14">
        <f>'1CtP'!V3</f>
        <v>5861</v>
      </c>
      <c r="W3" s="14">
        <f>'1CtP'!W3</f>
        <v>4104</v>
      </c>
      <c r="X3" s="6" t="s">
        <v>0</v>
      </c>
      <c r="Y3" s="14" t="str">
        <f>'1CtP'!Y3</f>
        <v>N/A</v>
      </c>
      <c r="Z3" s="14" t="str">
        <f>'1CtP'!Z3</f>
        <v>N/A</v>
      </c>
      <c r="AA3" s="14" t="str">
        <f>'1CtP'!AA3</f>
        <v>N/A</v>
      </c>
      <c r="AB3" s="14" t="str">
        <f>'1CtP'!AB3</f>
        <v>N/A</v>
      </c>
      <c r="AC3" s="14" t="str">
        <f>'1CtP'!AC3</f>
        <v>N/A</v>
      </c>
      <c r="AD3" s="15" t="str">
        <f>'1CtP'!AD3</f>
        <v>N/A</v>
      </c>
    </row>
    <row r="4" spans="2:30">
      <c r="B4" s="1" t="s">
        <v>44</v>
      </c>
      <c r="C4" s="14">
        <f>MAX('1CtP'!C5:C15)</f>
        <v>17</v>
      </c>
      <c r="D4" s="14">
        <f>MAX('1CtP'!D5:D15)</f>
        <v>46</v>
      </c>
      <c r="E4" s="14">
        <f>MAX('1CtP'!E5:E15)</f>
        <v>51</v>
      </c>
      <c r="F4" s="14">
        <f>MAX('1CtP'!F5:F15)</f>
        <v>86</v>
      </c>
      <c r="G4" s="14">
        <f>MAX('1CtP'!G5:G15)</f>
        <v>65</v>
      </c>
      <c r="H4" s="14">
        <f>MAX('1CtP'!H5:H15)</f>
        <v>283</v>
      </c>
      <c r="I4" s="14">
        <f>MAX('1CtP'!I5:I15)</f>
        <v>1374</v>
      </c>
      <c r="J4" s="14">
        <f>MAX('1CtP'!J5:J15)</f>
        <v>1230</v>
      </c>
      <c r="K4" s="14">
        <f>MAX('1CtP'!K5:K15)</f>
        <v>385</v>
      </c>
      <c r="L4" s="14">
        <f>MAX('1CtP'!L5:L15)</f>
        <v>1358</v>
      </c>
      <c r="M4" s="6" t="s">
        <v>44</v>
      </c>
      <c r="N4" s="14">
        <f>MAX('1CtP'!N5:N15)</f>
        <v>470</v>
      </c>
      <c r="O4" s="14">
        <f>MAX('1CtP'!O5:O15)</f>
        <v>2049</v>
      </c>
      <c r="P4" s="14">
        <f>MAX('1CtP'!P5:P15)</f>
        <v>3724</v>
      </c>
      <c r="Q4" s="14">
        <f>MAX('1CtP'!Q5:Q15)</f>
        <v>765</v>
      </c>
      <c r="R4" s="14">
        <f>MAX('1CtP'!R5:R15)</f>
        <v>1309</v>
      </c>
      <c r="S4" s="14">
        <f>MAX('1CtP'!S5:S15)</f>
        <v>1147</v>
      </c>
      <c r="T4" s="14">
        <f>MAX('1CtP'!T5:T15)</f>
        <v>9605</v>
      </c>
      <c r="U4" s="14">
        <f>MAX('1CtP'!U5:U15)</f>
        <v>10575</v>
      </c>
      <c r="V4" s="14">
        <f>MAX('1CtP'!V5:V15)</f>
        <v>5418</v>
      </c>
      <c r="W4" s="14">
        <f>MAX('1CtP'!W5:W15)</f>
        <v>3793</v>
      </c>
      <c r="X4" s="6" t="s">
        <v>44</v>
      </c>
      <c r="Y4" s="14">
        <f>MAX('1CtP'!Y5:Y15)</f>
        <v>29507</v>
      </c>
      <c r="Z4" s="14">
        <f>MAX('1CtP'!Z5:Z15)</f>
        <v>20172</v>
      </c>
      <c r="AA4" s="14">
        <f>MAX('1CtP'!AA5:AA15)</f>
        <v>40175</v>
      </c>
      <c r="AB4" s="14">
        <f>MAX('1CtP'!AB5:AB15)</f>
        <v>0</v>
      </c>
      <c r="AC4" s="14">
        <f>MAX('1CtP'!AC5:AC15)</f>
        <v>0</v>
      </c>
      <c r="AD4" s="15">
        <f>MAX('1CtP'!AD5:AD15)</f>
        <v>0</v>
      </c>
    </row>
    <row r="5" spans="2:30">
      <c r="B5" s="1" t="s">
        <v>99</v>
      </c>
      <c r="C5" s="14">
        <f>MAX('4CtP RR'!C6:C15)</f>
        <v>17</v>
      </c>
      <c r="D5" s="14">
        <f>MAX('4CtP RR'!D6:D15)</f>
        <v>46</v>
      </c>
      <c r="E5" s="14">
        <f>MAX('4CtP RR'!E6:E15)</f>
        <v>51</v>
      </c>
      <c r="F5" s="14">
        <f>MAX('4CtP RR'!F6:F15)</f>
        <v>86</v>
      </c>
      <c r="G5" s="14">
        <f>MAX('4CtP RR'!G6:G15)</f>
        <v>65</v>
      </c>
      <c r="H5" s="14">
        <f>MAX('4CtP RR'!H6:H15)</f>
        <v>284</v>
      </c>
      <c r="I5" s="14">
        <f>MAX('4CtP RR'!I6:I15)</f>
        <v>1374</v>
      </c>
      <c r="J5" s="14">
        <f>MAX('4CtP RR'!J6:J15)</f>
        <v>1230</v>
      </c>
      <c r="K5" s="14">
        <f>MAX('4CtP RR'!K6:K15)</f>
        <v>385</v>
      </c>
      <c r="L5" s="14">
        <f>MAX('4CtP RR'!L6:L15)</f>
        <v>1369</v>
      </c>
      <c r="M5" s="6" t="s">
        <v>99</v>
      </c>
      <c r="N5" s="14">
        <f>MAX('4CtP RR'!N6:N15)</f>
        <v>476</v>
      </c>
      <c r="O5" s="14">
        <f>MAX('4CtP RR'!O6:O15)</f>
        <v>2062</v>
      </c>
      <c r="P5" s="14">
        <f>MAX('4CtP RR'!P6:P15)</f>
        <v>3729</v>
      </c>
      <c r="Q5" s="14">
        <f>MAX('4CtP RR'!Q6:Q15)</f>
        <v>771</v>
      </c>
      <c r="R5" s="14">
        <f>MAX('4CtP RR'!R6:R15)</f>
        <v>1326</v>
      </c>
      <c r="S5" s="14">
        <f>MAX('4CtP RR'!S6:S15)</f>
        <v>1174</v>
      </c>
      <c r="T5" s="14">
        <f>MAX('4CtP RR'!T6:T15)</f>
        <v>9615</v>
      </c>
      <c r="U5" s="14">
        <f>MAX('4CtP RR'!U6:U15)</f>
        <v>10586</v>
      </c>
      <c r="V5" s="14">
        <f>MAX('4CtP RR'!V6:V15)</f>
        <v>5418</v>
      </c>
      <c r="W5" s="14">
        <f>MAX('4CtP RR'!W6:W15)</f>
        <v>3804</v>
      </c>
      <c r="X5" s="1" t="s">
        <v>99</v>
      </c>
      <c r="Y5" s="14">
        <f>MAX('4CtP RR'!Y6:Y15)</f>
        <v>29730</v>
      </c>
      <c r="Z5" s="14">
        <f>MAX('4CtP RR'!Z6:Z15)</f>
        <v>20289</v>
      </c>
      <c r="AA5" s="14">
        <f>MAX('4CtP RR'!AA6:AA15)</f>
        <v>41513</v>
      </c>
      <c r="AB5" s="14">
        <f>MAX('4CtP RR'!AB6:AB15)</f>
        <v>0</v>
      </c>
      <c r="AC5" s="14">
        <f>MAX('4CtP RR'!AC6:AC15)</f>
        <v>0</v>
      </c>
      <c r="AD5" s="14">
        <f>MAX('4CtP RR'!AD6:AD15)</f>
        <v>0</v>
      </c>
    </row>
    <row r="6" spans="2:30">
      <c r="B6" s="1" t="s">
        <v>3</v>
      </c>
      <c r="C6" s="14">
        <v>17</v>
      </c>
      <c r="D6" s="14"/>
      <c r="E6" s="14"/>
      <c r="F6" s="14"/>
      <c r="G6" s="14">
        <v>61</v>
      </c>
      <c r="H6" s="14"/>
      <c r="I6" s="14">
        <v>1374</v>
      </c>
      <c r="J6" s="14">
        <v>1222</v>
      </c>
      <c r="K6" s="14">
        <v>385</v>
      </c>
      <c r="L6" s="14">
        <v>1247</v>
      </c>
      <c r="M6" s="6" t="s">
        <v>3</v>
      </c>
      <c r="N6" s="14">
        <v>459</v>
      </c>
      <c r="O6" s="14">
        <v>1907</v>
      </c>
      <c r="P6" s="14">
        <v>3520</v>
      </c>
      <c r="Q6" s="14">
        <v>754</v>
      </c>
      <c r="R6" s="14">
        <v>1197</v>
      </c>
      <c r="S6" s="14">
        <v>1029</v>
      </c>
      <c r="T6" s="14">
        <v>8947</v>
      </c>
      <c r="U6" s="14">
        <v>10148</v>
      </c>
      <c r="V6" s="14">
        <v>5287</v>
      </c>
      <c r="W6" s="14">
        <v>3665</v>
      </c>
      <c r="X6" s="6" t="s">
        <v>3</v>
      </c>
      <c r="Y6" s="14"/>
      <c r="Z6" s="14"/>
      <c r="AA6" s="14"/>
      <c r="AB6" s="14"/>
      <c r="AC6" s="14"/>
      <c r="AD6" s="15"/>
    </row>
    <row r="7" spans="2:30">
      <c r="B7" s="1" t="s">
        <v>4</v>
      </c>
      <c r="C7" s="14">
        <v>17</v>
      </c>
      <c r="D7" s="14"/>
      <c r="E7" s="14"/>
      <c r="F7" s="14"/>
      <c r="G7" s="14">
        <v>64</v>
      </c>
      <c r="H7" s="14"/>
      <c r="I7" s="14">
        <v>1356</v>
      </c>
      <c r="J7" s="14">
        <v>1221</v>
      </c>
      <c r="K7" s="14">
        <v>384</v>
      </c>
      <c r="L7" s="14">
        <v>1286</v>
      </c>
      <c r="M7" s="6" t="s">
        <v>4</v>
      </c>
      <c r="N7" s="14">
        <v>466</v>
      </c>
      <c r="O7" s="14">
        <v>1959</v>
      </c>
      <c r="P7" s="14">
        <v>3586</v>
      </c>
      <c r="Q7" s="14">
        <v>764</v>
      </c>
      <c r="R7" s="14">
        <v>1251</v>
      </c>
      <c r="S7" s="14">
        <v>1076</v>
      </c>
      <c r="T7" s="14">
        <v>9215</v>
      </c>
      <c r="U7" s="14">
        <v>10419</v>
      </c>
      <c r="V7" s="14">
        <v>5383</v>
      </c>
      <c r="W7" s="14">
        <v>3734</v>
      </c>
      <c r="X7" s="6" t="s">
        <v>4</v>
      </c>
      <c r="Y7" s="14"/>
      <c r="Z7" s="14"/>
      <c r="AA7" s="14"/>
      <c r="AB7" s="14"/>
      <c r="AC7" s="14"/>
      <c r="AD7" s="15"/>
    </row>
    <row r="8" spans="2:30">
      <c r="B8" s="1" t="s">
        <v>5</v>
      </c>
      <c r="C8" s="14">
        <v>17</v>
      </c>
      <c r="D8" s="14"/>
      <c r="E8" s="14"/>
      <c r="F8" s="14"/>
      <c r="G8" s="14">
        <v>65</v>
      </c>
      <c r="H8" s="14"/>
      <c r="I8" s="14">
        <v>1350</v>
      </c>
      <c r="J8" s="14">
        <v>1216</v>
      </c>
      <c r="K8" s="14">
        <v>384</v>
      </c>
      <c r="L8" s="14">
        <v>1333</v>
      </c>
      <c r="M8" s="6" t="s">
        <v>5</v>
      </c>
      <c r="N8" s="14">
        <v>472</v>
      </c>
      <c r="O8" s="14">
        <v>2002</v>
      </c>
      <c r="P8" s="14">
        <v>3645</v>
      </c>
      <c r="Q8" s="14">
        <v>767</v>
      </c>
      <c r="R8" s="14">
        <v>1278</v>
      </c>
      <c r="S8" s="14">
        <v>1104</v>
      </c>
      <c r="T8" s="14">
        <v>9368</v>
      </c>
      <c r="U8" s="14">
        <v>10511</v>
      </c>
      <c r="V8" s="14">
        <v>5413</v>
      </c>
      <c r="W8" s="14">
        <v>3774</v>
      </c>
      <c r="X8" s="6" t="s">
        <v>5</v>
      </c>
      <c r="Y8" s="14"/>
      <c r="Z8" s="14"/>
      <c r="AA8" s="14"/>
      <c r="AB8" s="14"/>
      <c r="AC8" s="14"/>
      <c r="AD8" s="15"/>
    </row>
    <row r="9" spans="2:30">
      <c r="B9" s="1" t="s">
        <v>6</v>
      </c>
      <c r="C9" s="14">
        <v>17</v>
      </c>
      <c r="D9" s="14"/>
      <c r="E9" s="14"/>
      <c r="F9" s="14"/>
      <c r="G9" s="14">
        <v>65</v>
      </c>
      <c r="H9" s="14"/>
      <c r="I9" s="14">
        <v>1362</v>
      </c>
      <c r="J9" s="14">
        <v>1207</v>
      </c>
      <c r="K9" s="14">
        <v>383</v>
      </c>
      <c r="L9" s="14">
        <v>1335</v>
      </c>
      <c r="M9" s="6" t="s">
        <v>6</v>
      </c>
      <c r="N9" s="14">
        <v>469</v>
      </c>
      <c r="O9" s="14">
        <v>2015</v>
      </c>
      <c r="P9" s="14">
        <v>3689</v>
      </c>
      <c r="Q9" s="14">
        <v>768</v>
      </c>
      <c r="R9" s="14">
        <v>1288</v>
      </c>
      <c r="S9" s="14">
        <v>1130</v>
      </c>
      <c r="T9" s="14">
        <v>9436</v>
      </c>
      <c r="U9" s="14">
        <v>10549</v>
      </c>
      <c r="V9" s="14">
        <v>5417</v>
      </c>
      <c r="W9" s="14">
        <v>3790</v>
      </c>
      <c r="X9" s="6" t="s">
        <v>6</v>
      </c>
      <c r="Y9" s="14"/>
      <c r="Z9" s="14"/>
      <c r="AA9" s="14"/>
      <c r="AB9" s="14"/>
      <c r="AC9" s="14"/>
      <c r="AD9" s="15"/>
    </row>
    <row r="10" spans="2:30">
      <c r="B10" s="1" t="s">
        <v>7</v>
      </c>
      <c r="C10" s="14">
        <v>17</v>
      </c>
      <c r="D10" s="14"/>
      <c r="E10" s="14"/>
      <c r="F10" s="14"/>
      <c r="G10" s="14">
        <v>65</v>
      </c>
      <c r="H10" s="14"/>
      <c r="I10" s="14">
        <v>1341</v>
      </c>
      <c r="J10" s="14">
        <v>1218</v>
      </c>
      <c r="K10" s="14">
        <v>381</v>
      </c>
      <c r="L10" s="14">
        <v>1357</v>
      </c>
      <c r="M10" s="6" t="s">
        <v>7</v>
      </c>
      <c r="N10" s="14">
        <v>467</v>
      </c>
      <c r="O10" s="14">
        <v>2043</v>
      </c>
      <c r="P10" s="14">
        <v>3706</v>
      </c>
      <c r="Q10" s="14">
        <v>768</v>
      </c>
      <c r="R10" s="14">
        <v>1301</v>
      </c>
      <c r="S10" s="14">
        <v>1136</v>
      </c>
      <c r="T10" s="14">
        <v>9443</v>
      </c>
      <c r="U10" s="14">
        <v>10518</v>
      </c>
      <c r="V10" s="14">
        <v>5440</v>
      </c>
      <c r="W10" s="14">
        <v>3804</v>
      </c>
      <c r="X10" s="6" t="s">
        <v>7</v>
      </c>
      <c r="Y10" s="14"/>
      <c r="Z10" s="14"/>
      <c r="AA10" s="14"/>
      <c r="AB10" s="14"/>
      <c r="AC10" s="14"/>
      <c r="AD10" s="15"/>
    </row>
    <row r="11" spans="2:30">
      <c r="B11" s="1" t="s">
        <v>8</v>
      </c>
      <c r="C11" s="14">
        <v>17</v>
      </c>
      <c r="D11" s="14"/>
      <c r="E11" s="14"/>
      <c r="F11" s="14"/>
      <c r="G11" s="14">
        <v>65</v>
      </c>
      <c r="H11" s="14"/>
      <c r="I11" s="14">
        <v>1327</v>
      </c>
      <c r="J11" s="14">
        <v>1230</v>
      </c>
      <c r="K11" s="14">
        <v>378</v>
      </c>
      <c r="L11" s="14">
        <v>1357</v>
      </c>
      <c r="M11" s="6" t="s">
        <v>8</v>
      </c>
      <c r="N11" s="14">
        <v>470</v>
      </c>
      <c r="O11" s="14">
        <v>2053</v>
      </c>
      <c r="P11" s="14">
        <v>3702</v>
      </c>
      <c r="Q11" s="14">
        <v>768</v>
      </c>
      <c r="R11" s="14">
        <v>1307</v>
      </c>
      <c r="S11" s="14">
        <v>1143</v>
      </c>
      <c r="T11" s="14">
        <v>9512</v>
      </c>
      <c r="U11" s="14">
        <v>10566</v>
      </c>
      <c r="V11" s="14">
        <v>5437</v>
      </c>
      <c r="W11" s="14">
        <v>3810</v>
      </c>
      <c r="X11" s="6" t="s">
        <v>8</v>
      </c>
      <c r="Y11" s="14"/>
      <c r="Z11" s="14"/>
      <c r="AA11" s="14"/>
      <c r="AB11" s="14"/>
      <c r="AC11" s="14"/>
      <c r="AD11" s="15"/>
    </row>
    <row r="12" spans="2:30">
      <c r="B12" s="1" t="s">
        <v>9</v>
      </c>
      <c r="C12" s="14">
        <v>17</v>
      </c>
      <c r="D12" s="14"/>
      <c r="E12" s="14"/>
      <c r="F12" s="14"/>
      <c r="G12" s="14">
        <v>65</v>
      </c>
      <c r="H12" s="14"/>
      <c r="I12" s="14">
        <v>1338</v>
      </c>
      <c r="J12" s="14">
        <v>1214</v>
      </c>
      <c r="K12" s="14">
        <v>376</v>
      </c>
      <c r="L12" s="14">
        <v>1361</v>
      </c>
      <c r="M12" s="6" t="s">
        <v>9</v>
      </c>
      <c r="N12" s="14">
        <v>471</v>
      </c>
      <c r="O12" s="14">
        <v>2055</v>
      </c>
      <c r="P12" s="14">
        <v>3723</v>
      </c>
      <c r="Q12" s="14">
        <v>770</v>
      </c>
      <c r="R12" s="14">
        <v>1311</v>
      </c>
      <c r="S12" s="14">
        <v>1148</v>
      </c>
      <c r="T12" s="14">
        <v>9524</v>
      </c>
      <c r="U12" s="14">
        <v>10579</v>
      </c>
      <c r="V12" s="14">
        <v>5423</v>
      </c>
      <c r="W12" s="14">
        <v>3805</v>
      </c>
      <c r="X12" s="6" t="s">
        <v>9</v>
      </c>
      <c r="Y12" s="14"/>
      <c r="Z12" s="14"/>
      <c r="AA12" s="14"/>
      <c r="AB12" s="14"/>
      <c r="AC12" s="14"/>
      <c r="AD12" s="15"/>
    </row>
    <row r="13" spans="2:30">
      <c r="B13" s="1" t="s">
        <v>10</v>
      </c>
      <c r="C13" s="14">
        <v>17</v>
      </c>
      <c r="D13" s="14"/>
      <c r="E13" s="14"/>
      <c r="F13" s="14"/>
      <c r="G13" s="14">
        <v>65</v>
      </c>
      <c r="H13" s="14"/>
      <c r="I13" s="14">
        <v>1323</v>
      </c>
      <c r="J13" s="14">
        <v>1216</v>
      </c>
      <c r="K13" s="14">
        <v>381</v>
      </c>
      <c r="L13" s="14">
        <v>1358</v>
      </c>
      <c r="M13" s="6" t="s">
        <v>10</v>
      </c>
      <c r="N13" s="14">
        <v>469</v>
      </c>
      <c r="O13" s="14">
        <v>2039</v>
      </c>
      <c r="P13" s="14">
        <v>3708</v>
      </c>
      <c r="Q13" s="14">
        <v>770</v>
      </c>
      <c r="R13" s="14">
        <v>1316</v>
      </c>
      <c r="S13" s="14">
        <v>1155</v>
      </c>
      <c r="T13" s="14">
        <v>9603</v>
      </c>
      <c r="U13" s="14">
        <v>10525</v>
      </c>
      <c r="V13" s="14">
        <v>5414</v>
      </c>
      <c r="W13" s="14">
        <v>3813</v>
      </c>
      <c r="X13" s="6" t="s">
        <v>10</v>
      </c>
      <c r="Y13" s="14"/>
      <c r="Z13" s="14"/>
      <c r="AA13" s="14"/>
      <c r="AB13" s="14"/>
      <c r="AC13" s="14"/>
      <c r="AD13" s="15"/>
    </row>
    <row r="14" spans="2:30">
      <c r="B14" s="1" t="s">
        <v>11</v>
      </c>
      <c r="C14" s="14">
        <v>17</v>
      </c>
      <c r="D14" s="14"/>
      <c r="E14" s="14"/>
      <c r="F14" s="14"/>
      <c r="G14" s="14">
        <v>65</v>
      </c>
      <c r="H14" s="14"/>
      <c r="I14" s="14">
        <v>1316</v>
      </c>
      <c r="J14" s="14">
        <v>1204</v>
      </c>
      <c r="K14" s="14">
        <v>383</v>
      </c>
      <c r="L14" s="14">
        <v>1372</v>
      </c>
      <c r="M14" s="6" t="s">
        <v>11</v>
      </c>
      <c r="N14" s="14">
        <v>477</v>
      </c>
      <c r="O14" s="14">
        <v>2045</v>
      </c>
      <c r="P14" s="14">
        <v>3720</v>
      </c>
      <c r="Q14" s="14">
        <v>771</v>
      </c>
      <c r="R14" s="14">
        <v>1325</v>
      </c>
      <c r="S14" s="14">
        <v>1160</v>
      </c>
      <c r="T14" s="14">
        <v>9533</v>
      </c>
      <c r="U14" s="14">
        <v>10562</v>
      </c>
      <c r="V14" s="14">
        <v>5411</v>
      </c>
      <c r="W14" s="14">
        <v>3813</v>
      </c>
      <c r="X14" s="6" t="s">
        <v>11</v>
      </c>
      <c r="Y14" s="14"/>
      <c r="Z14" s="14"/>
      <c r="AA14" s="14"/>
      <c r="AB14" s="14"/>
      <c r="AC14" s="14"/>
      <c r="AD14" s="15"/>
    </row>
    <row r="15" spans="2:30">
      <c r="B15" s="1" t="s">
        <v>12</v>
      </c>
      <c r="C15" s="14">
        <v>17</v>
      </c>
      <c r="D15" s="14"/>
      <c r="E15" s="14"/>
      <c r="F15" s="14"/>
      <c r="G15" s="14">
        <v>65</v>
      </c>
      <c r="H15" s="14"/>
      <c r="I15" s="14">
        <v>1323</v>
      </c>
      <c r="J15" s="14">
        <v>1217</v>
      </c>
      <c r="K15" s="14">
        <v>381</v>
      </c>
      <c r="L15" s="14">
        <v>1369</v>
      </c>
      <c r="M15" s="6" t="s">
        <v>12</v>
      </c>
      <c r="N15" s="14">
        <v>473</v>
      </c>
      <c r="O15" s="14">
        <v>2064</v>
      </c>
      <c r="P15" s="14">
        <v>3708</v>
      </c>
      <c r="Q15" s="14">
        <v>772</v>
      </c>
      <c r="R15" s="14">
        <v>1325</v>
      </c>
      <c r="S15" s="14">
        <v>1165</v>
      </c>
      <c r="T15" s="14">
        <v>9580</v>
      </c>
      <c r="U15" s="14">
        <v>10471</v>
      </c>
      <c r="V15" s="14">
        <v>5415</v>
      </c>
      <c r="W15" s="14">
        <v>3816</v>
      </c>
      <c r="X15" s="6" t="s">
        <v>12</v>
      </c>
      <c r="Y15" s="14"/>
      <c r="Z15" s="14"/>
      <c r="AA15" s="14"/>
      <c r="AB15" s="14"/>
      <c r="AC15" s="14"/>
      <c r="AD15" s="15"/>
    </row>
    <row r="16" spans="2:30" ht="21">
      <c r="B16" s="111" t="s">
        <v>53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3"/>
    </row>
    <row r="17" spans="2:30">
      <c r="B17" s="1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6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6" t="s">
        <v>2</v>
      </c>
      <c r="Y17" s="14"/>
      <c r="Z17" s="14"/>
      <c r="AA17" s="14"/>
      <c r="AB17" s="14"/>
      <c r="AC17" s="14"/>
      <c r="AD17" s="15"/>
    </row>
    <row r="18" spans="2:30">
      <c r="B18" s="1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6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6" t="s">
        <v>3</v>
      </c>
      <c r="Y18" s="14"/>
      <c r="Z18" s="14"/>
      <c r="AA18" s="14"/>
      <c r="AB18" s="14"/>
      <c r="AC18" s="14"/>
      <c r="AD18" s="15"/>
    </row>
    <row r="19" spans="2:30">
      <c r="B19" s="1"/>
      <c r="C19" s="14">
        <v>1</v>
      </c>
      <c r="D19" s="14"/>
      <c r="E19" s="14"/>
      <c r="F19" s="14"/>
      <c r="G19" s="14">
        <v>6</v>
      </c>
      <c r="H19" s="14"/>
      <c r="I19" s="14">
        <v>1</v>
      </c>
      <c r="J19" s="14">
        <v>3</v>
      </c>
      <c r="K19" s="14">
        <v>13</v>
      </c>
      <c r="L19" s="14">
        <v>10</v>
      </c>
      <c r="M19" s="6"/>
      <c r="N19" s="14">
        <v>21</v>
      </c>
      <c r="O19" s="14">
        <v>15</v>
      </c>
      <c r="P19" s="14">
        <v>7</v>
      </c>
      <c r="Q19" s="14">
        <v>86</v>
      </c>
      <c r="R19" s="14">
        <v>92</v>
      </c>
      <c r="S19" s="14">
        <v>161</v>
      </c>
      <c r="T19" s="14">
        <v>53</v>
      </c>
      <c r="U19" s="14">
        <v>69</v>
      </c>
      <c r="V19" s="14">
        <v>163</v>
      </c>
      <c r="W19" s="14">
        <v>225</v>
      </c>
      <c r="X19" s="6" t="s">
        <v>4</v>
      </c>
      <c r="Y19" s="14"/>
      <c r="Z19" s="14"/>
      <c r="AA19" s="14"/>
      <c r="AB19" s="14"/>
      <c r="AC19" s="14"/>
      <c r="AD19" s="15"/>
    </row>
    <row r="21" spans="2:30">
      <c r="B21" t="s">
        <v>106</v>
      </c>
    </row>
  </sheetData>
  <mergeCells count="1">
    <mergeCell ref="B16:AD16"/>
  </mergeCells>
  <conditionalFormatting sqref="C6:C1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:D1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:E1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:F1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1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I15 H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:J1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:L1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:N1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6:O1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6:P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6:Q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:R1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6:S1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6:T1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6:U1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:V1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6:W1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6:Y1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6:Z1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6:AA1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6:AB1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6:AC1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6:AD1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6:U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AD29"/>
  <sheetViews>
    <sheetView zoomScaleNormal="100" workbookViewId="0">
      <pane ySplit="2" topLeftCell="A3" activePane="bottomLeft" state="frozen"/>
      <selection pane="bottomLeft" activeCell="E33" sqref="E33"/>
    </sheetView>
  </sheetViews>
  <sheetFormatPr baseColWidth="10" defaultColWidth="10.7109375" defaultRowHeight="15"/>
  <cols>
    <col min="1" max="1" width="1.42578125" customWidth="1"/>
    <col min="3" max="12" width="10" customWidth="1"/>
    <col min="14" max="23" width="10" customWidth="1"/>
    <col min="25" max="30" width="10" customWidth="1"/>
  </cols>
  <sheetData>
    <row r="1" spans="2:30" ht="7.5" customHeight="1"/>
    <row r="2" spans="2:30" ht="107.25" customHeight="1">
      <c r="B2" s="28"/>
      <c r="C2" s="104" t="s">
        <v>13</v>
      </c>
      <c r="D2" s="104" t="s">
        <v>14</v>
      </c>
      <c r="E2" s="104" t="s">
        <v>15</v>
      </c>
      <c r="F2" s="104" t="s">
        <v>16</v>
      </c>
      <c r="G2" s="104" t="s">
        <v>17</v>
      </c>
      <c r="H2" s="104" t="s">
        <v>18</v>
      </c>
      <c r="I2" s="104" t="s">
        <v>19</v>
      </c>
      <c r="J2" s="104" t="s">
        <v>20</v>
      </c>
      <c r="K2" s="104" t="s">
        <v>21</v>
      </c>
      <c r="L2" s="104" t="s">
        <v>22</v>
      </c>
      <c r="M2" s="6"/>
      <c r="N2" s="110" t="s">
        <v>23</v>
      </c>
      <c r="O2" s="110" t="s">
        <v>24</v>
      </c>
      <c r="P2" s="110" t="s">
        <v>25</v>
      </c>
      <c r="Q2" s="110" t="s">
        <v>26</v>
      </c>
      <c r="R2" s="110" t="s">
        <v>27</v>
      </c>
      <c r="S2" s="110" t="s">
        <v>28</v>
      </c>
      <c r="T2" s="110" t="s">
        <v>29</v>
      </c>
      <c r="U2" s="110" t="s">
        <v>30</v>
      </c>
      <c r="V2" s="110" t="s">
        <v>31</v>
      </c>
      <c r="W2" s="110" t="s">
        <v>32</v>
      </c>
      <c r="X2" s="6"/>
      <c r="Y2" s="104" t="s">
        <v>33</v>
      </c>
      <c r="Z2" s="104" t="s">
        <v>34</v>
      </c>
      <c r="AA2" s="104" t="s">
        <v>35</v>
      </c>
      <c r="AB2" s="104" t="s">
        <v>36</v>
      </c>
      <c r="AC2" s="104" t="s">
        <v>37</v>
      </c>
      <c r="AD2" s="103" t="s">
        <v>38</v>
      </c>
    </row>
    <row r="3" spans="2:30">
      <c r="B3" s="1" t="s">
        <v>0</v>
      </c>
      <c r="C3" s="14">
        <f>'1CtP'!C3</f>
        <v>17</v>
      </c>
      <c r="D3" s="14">
        <f>'1CtP'!D3</f>
        <v>50</v>
      </c>
      <c r="E3" s="14">
        <f>'1CtP'!E3</f>
        <v>61</v>
      </c>
      <c r="F3" s="14">
        <f>'1CtP'!F3</f>
        <v>97</v>
      </c>
      <c r="G3" s="14">
        <f>'1CtP'!G3</f>
        <v>65</v>
      </c>
      <c r="H3" s="14">
        <f>'1CtP'!H3</f>
        <v>346</v>
      </c>
      <c r="I3" s="14">
        <f>'1CtP'!I3</f>
        <v>1611</v>
      </c>
      <c r="J3" s="14">
        <f>'1CtP'!J3</f>
        <v>1375</v>
      </c>
      <c r="K3" s="14">
        <f>'1CtP'!K3</f>
        <v>418</v>
      </c>
      <c r="L3" s="14" t="str">
        <f>'1CtP'!L3</f>
        <v>N/A</v>
      </c>
      <c r="M3" s="6" t="s">
        <v>0</v>
      </c>
      <c r="N3" s="14">
        <f>'1CtP'!N3</f>
        <v>493</v>
      </c>
      <c r="O3" s="14" t="str">
        <f>'1CtP'!O3</f>
        <v>N/A</v>
      </c>
      <c r="P3" s="14" t="str">
        <f>'1CtP'!P3</f>
        <v>N/A</v>
      </c>
      <c r="Q3" s="14">
        <f>'1CtP'!Q3</f>
        <v>829</v>
      </c>
      <c r="R3" s="14">
        <f>'1CtP'!R3</f>
        <v>1399</v>
      </c>
      <c r="S3" s="14">
        <f>'1CtP'!S3</f>
        <v>1185</v>
      </c>
      <c r="T3" s="14" t="str">
        <f>'1CtP'!T3</f>
        <v>N/A</v>
      </c>
      <c r="U3" s="14" t="str">
        <f>'1CtP'!U3</f>
        <v>N/A</v>
      </c>
      <c r="V3" s="14">
        <f>'1CtP'!V3</f>
        <v>5861</v>
      </c>
      <c r="W3" s="14">
        <f>'1CtP'!W3</f>
        <v>4104</v>
      </c>
      <c r="X3" s="6" t="s">
        <v>0</v>
      </c>
      <c r="Y3" s="14" t="str">
        <f>'1CtP'!Y3</f>
        <v>N/A</v>
      </c>
      <c r="Z3" s="14" t="str">
        <f>'1CtP'!Z3</f>
        <v>N/A</v>
      </c>
      <c r="AA3" s="14" t="str">
        <f>'1CtP'!AA3</f>
        <v>N/A</v>
      </c>
      <c r="AB3" s="14" t="str">
        <f>'1CtP'!AB3</f>
        <v>N/A</v>
      </c>
      <c r="AC3" s="14" t="str">
        <f>'1CtP'!AC3</f>
        <v>N/A</v>
      </c>
      <c r="AD3" s="15" t="str">
        <f>'1CtP'!AD3</f>
        <v>N/A</v>
      </c>
    </row>
    <row r="4" spans="2:30">
      <c r="B4" s="1" t="s">
        <v>44</v>
      </c>
      <c r="C4" s="14">
        <f>MAX('1CtP'!C5:C15)</f>
        <v>17</v>
      </c>
      <c r="D4" s="14">
        <f>MAX('1CtP'!D5:D15)</f>
        <v>46</v>
      </c>
      <c r="E4" s="14">
        <f>MAX('1CtP'!E5:E15)</f>
        <v>51</v>
      </c>
      <c r="F4" s="14">
        <f>MAX('1CtP'!F5:F15)</f>
        <v>86</v>
      </c>
      <c r="G4" s="14">
        <f>MAX('1CtP'!G5:G15)</f>
        <v>65</v>
      </c>
      <c r="H4" s="14">
        <f>MAX('1CtP'!H5:H15)</f>
        <v>283</v>
      </c>
      <c r="I4" s="14">
        <f>MAX('1CtP'!I5:I15)</f>
        <v>1374</v>
      </c>
      <c r="J4" s="14">
        <f>MAX('1CtP'!J5:J15)</f>
        <v>1230</v>
      </c>
      <c r="K4" s="14">
        <f>MAX('1CtP'!K5:K15)</f>
        <v>385</v>
      </c>
      <c r="L4" s="14">
        <f>MAX('1CtP'!L5:L15)</f>
        <v>1358</v>
      </c>
      <c r="M4" s="6" t="s">
        <v>44</v>
      </c>
      <c r="N4" s="14">
        <f>MAX('1CtP'!N5:N15)</f>
        <v>470</v>
      </c>
      <c r="O4" s="14">
        <f>MAX('1CtP'!O5:O15)</f>
        <v>2049</v>
      </c>
      <c r="P4" s="14">
        <f>MAX('1CtP'!P5:P15)</f>
        <v>3724</v>
      </c>
      <c r="Q4" s="14">
        <f>MAX('1CtP'!Q5:Q15)</f>
        <v>765</v>
      </c>
      <c r="R4" s="14">
        <f>MAX('1CtP'!R5:R15)</f>
        <v>1309</v>
      </c>
      <c r="S4" s="14">
        <f>MAX('1CtP'!S5:S15)</f>
        <v>1147</v>
      </c>
      <c r="T4" s="14">
        <f>MAX('1CtP'!T5:T15)</f>
        <v>9605</v>
      </c>
      <c r="U4" s="14">
        <f>MAX('1CtP'!U5:U15)</f>
        <v>10575</v>
      </c>
      <c r="V4" s="14">
        <f>MAX('1CtP'!V5:V15)</f>
        <v>5418</v>
      </c>
      <c r="W4" s="14">
        <f>MAX('1CtP'!W5:W15)</f>
        <v>3793</v>
      </c>
      <c r="X4" s="6" t="s">
        <v>44</v>
      </c>
      <c r="Y4" s="14">
        <f>MAX('1CtP'!Y5:Y15)</f>
        <v>29507</v>
      </c>
      <c r="Z4" s="14">
        <f>MAX('1CtP'!Z5:Z15)</f>
        <v>20172</v>
      </c>
      <c r="AA4" s="14">
        <f>MAX('1CtP'!AA5:AA15)</f>
        <v>40175</v>
      </c>
      <c r="AB4" s="14">
        <f>MAX('1CtP'!AB5:AB15)</f>
        <v>0</v>
      </c>
      <c r="AC4" s="14">
        <f>MAX('1CtP'!AC5:AC15)</f>
        <v>0</v>
      </c>
      <c r="AD4" s="15">
        <f>MAX('1CtP'!AD5:AD15)</f>
        <v>0</v>
      </c>
    </row>
    <row r="5" spans="2:30">
      <c r="B5" s="1" t="s">
        <v>99</v>
      </c>
      <c r="C5" s="14">
        <f>MAX('4CtP RR'!C6:C15)</f>
        <v>17</v>
      </c>
      <c r="D5" s="14">
        <f>MAX('4CtP RR'!D6:D15)</f>
        <v>46</v>
      </c>
      <c r="E5" s="14">
        <f>MAX('4CtP RR'!E6:E15)</f>
        <v>51</v>
      </c>
      <c r="F5" s="14">
        <f>MAX('4CtP RR'!F6:F15)</f>
        <v>86</v>
      </c>
      <c r="G5" s="14">
        <f>MAX('4CtP RR'!G6:G15)</f>
        <v>65</v>
      </c>
      <c r="H5" s="14">
        <f>MAX('4CtP RR'!H6:H15)</f>
        <v>284</v>
      </c>
      <c r="I5" s="14">
        <f>MAX('4CtP RR'!I6:I15)</f>
        <v>1374</v>
      </c>
      <c r="J5" s="14">
        <f>MAX('4CtP RR'!J6:J15)</f>
        <v>1230</v>
      </c>
      <c r="K5" s="14">
        <f>MAX('4CtP RR'!K6:K15)</f>
        <v>385</v>
      </c>
      <c r="L5" s="14">
        <f>MAX('4CtP RR'!L6:L15)</f>
        <v>1369</v>
      </c>
      <c r="M5" s="1" t="s">
        <v>99</v>
      </c>
      <c r="N5" s="14">
        <f>MAX('4CtP RR'!N6:N15)</f>
        <v>476</v>
      </c>
      <c r="O5" s="14">
        <f>MAX('4CtP RR'!O6:O15)</f>
        <v>2062</v>
      </c>
      <c r="P5" s="14">
        <f>MAX('4CtP RR'!P6:P15)</f>
        <v>3729</v>
      </c>
      <c r="Q5" s="14">
        <f>MAX('4CtP RR'!Q6:Q15)</f>
        <v>771</v>
      </c>
      <c r="R5" s="14">
        <f>MAX('4CtP RR'!R6:R15)</f>
        <v>1326</v>
      </c>
      <c r="S5" s="14">
        <f>MAX('4CtP RR'!S6:S15)</f>
        <v>1174</v>
      </c>
      <c r="T5" s="14">
        <f>MAX('4CtP RR'!T6:T15)</f>
        <v>9615</v>
      </c>
      <c r="U5" s="14">
        <f>MAX('4CtP RR'!U6:U15)</f>
        <v>10586</v>
      </c>
      <c r="V5" s="14">
        <f>MAX('4CtP RR'!V6:V15)</f>
        <v>5418</v>
      </c>
      <c r="W5" s="14">
        <f>MAX('4CtP RR'!W6:W15)</f>
        <v>3804</v>
      </c>
      <c r="X5" s="1" t="s">
        <v>99</v>
      </c>
      <c r="Y5" s="14">
        <f>MAX('4CtP RR'!Y6:Y15)</f>
        <v>29730</v>
      </c>
      <c r="Z5" s="14">
        <f>MAX('4CtP RR'!Z6:Z15)</f>
        <v>20289</v>
      </c>
      <c r="AA5" s="14">
        <f>MAX('4CtP RR'!AA6:AA15)</f>
        <v>41513</v>
      </c>
      <c r="AB5" s="14">
        <f>MAX('4CtP RR'!AB6:AB15)</f>
        <v>0</v>
      </c>
      <c r="AC5" s="14">
        <f>MAX('4CtP RR'!AC6:AC15)</f>
        <v>0</v>
      </c>
      <c r="AD5" s="14">
        <f>MAX('4CtP RR'!AD6:AD15)</f>
        <v>0</v>
      </c>
    </row>
    <row r="6" spans="2:30">
      <c r="B6" s="1" t="s">
        <v>3</v>
      </c>
      <c r="C6" s="14">
        <v>17</v>
      </c>
      <c r="D6" s="14"/>
      <c r="E6" s="14"/>
      <c r="F6" s="14"/>
      <c r="G6" s="14">
        <v>61</v>
      </c>
      <c r="H6" s="14"/>
      <c r="I6" s="14">
        <v>1374</v>
      </c>
      <c r="J6" s="14">
        <v>1222</v>
      </c>
      <c r="K6" s="14">
        <v>385</v>
      </c>
      <c r="L6" s="14">
        <v>1247</v>
      </c>
      <c r="M6" s="6" t="s">
        <v>3</v>
      </c>
      <c r="N6" s="14">
        <v>460</v>
      </c>
      <c r="O6" s="14">
        <v>1907</v>
      </c>
      <c r="P6" s="14">
        <v>3520</v>
      </c>
      <c r="Q6" s="14">
        <v>758</v>
      </c>
      <c r="R6" s="14">
        <v>1199</v>
      </c>
      <c r="S6" s="14">
        <v>1042</v>
      </c>
      <c r="T6" s="14">
        <v>8947</v>
      </c>
      <c r="U6" s="14">
        <v>10148</v>
      </c>
      <c r="V6" s="14">
        <v>5287</v>
      </c>
      <c r="W6" s="14">
        <v>3670</v>
      </c>
      <c r="X6" s="6" t="s">
        <v>3</v>
      </c>
      <c r="Y6" s="14"/>
      <c r="Z6" s="14"/>
      <c r="AA6" s="14"/>
      <c r="AB6" s="14"/>
      <c r="AC6" s="14"/>
      <c r="AD6" s="15"/>
    </row>
    <row r="7" spans="2:30">
      <c r="B7" s="1" t="s">
        <v>4</v>
      </c>
      <c r="C7" s="14">
        <v>17</v>
      </c>
      <c r="D7" s="14"/>
      <c r="E7" s="14"/>
      <c r="F7" s="14"/>
      <c r="G7" s="14">
        <v>64</v>
      </c>
      <c r="H7" s="14"/>
      <c r="I7" s="14">
        <v>1356</v>
      </c>
      <c r="J7" s="14">
        <v>1221</v>
      </c>
      <c r="K7" s="14">
        <v>384</v>
      </c>
      <c r="L7" s="14">
        <v>1286</v>
      </c>
      <c r="M7" s="6" t="s">
        <v>4</v>
      </c>
      <c r="N7" s="14">
        <v>467</v>
      </c>
      <c r="O7" s="14">
        <v>1959</v>
      </c>
      <c r="P7" s="14">
        <v>3586</v>
      </c>
      <c r="Q7" s="14">
        <v>767</v>
      </c>
      <c r="R7" s="14">
        <v>1254</v>
      </c>
      <c r="S7" s="14">
        <v>1090</v>
      </c>
      <c r="T7" s="14">
        <v>9215</v>
      </c>
      <c r="U7" s="14">
        <v>10419</v>
      </c>
      <c r="V7" s="14">
        <v>5383</v>
      </c>
      <c r="W7" s="14">
        <v>3742</v>
      </c>
      <c r="X7" s="6" t="s">
        <v>4</v>
      </c>
      <c r="Y7" s="14"/>
      <c r="Z7" s="14"/>
      <c r="AA7" s="14"/>
      <c r="AB7" s="14"/>
      <c r="AC7" s="14"/>
      <c r="AD7" s="15"/>
    </row>
    <row r="8" spans="2:30">
      <c r="B8" s="1" t="s">
        <v>5</v>
      </c>
      <c r="C8" s="14">
        <v>17</v>
      </c>
      <c r="D8" s="14"/>
      <c r="E8" s="14"/>
      <c r="F8" s="14"/>
      <c r="G8" s="14">
        <v>65</v>
      </c>
      <c r="H8" s="14"/>
      <c r="I8" s="14">
        <v>1350</v>
      </c>
      <c r="J8" s="14">
        <v>1216</v>
      </c>
      <c r="K8" s="14">
        <v>384</v>
      </c>
      <c r="L8" s="14">
        <v>1333</v>
      </c>
      <c r="M8" s="6" t="s">
        <v>5</v>
      </c>
      <c r="N8" s="14">
        <v>473</v>
      </c>
      <c r="O8" s="14">
        <v>2002</v>
      </c>
      <c r="P8" s="14">
        <v>3645</v>
      </c>
      <c r="Q8" s="14">
        <v>770</v>
      </c>
      <c r="R8" s="14">
        <v>1281</v>
      </c>
      <c r="S8" s="14">
        <v>1121</v>
      </c>
      <c r="T8" s="14">
        <v>9368</v>
      </c>
      <c r="U8" s="14">
        <v>10511</v>
      </c>
      <c r="V8" s="14">
        <v>5413</v>
      </c>
      <c r="W8" s="14">
        <v>3782</v>
      </c>
      <c r="X8" s="6" t="s">
        <v>5</v>
      </c>
      <c r="Y8" s="14"/>
      <c r="Z8" s="14"/>
      <c r="AA8" s="14"/>
      <c r="AB8" s="14"/>
      <c r="AC8" s="14"/>
      <c r="AD8" s="15"/>
    </row>
    <row r="9" spans="2:30">
      <c r="B9" s="1" t="s">
        <v>6</v>
      </c>
      <c r="C9" s="14">
        <v>17</v>
      </c>
      <c r="D9" s="14"/>
      <c r="E9" s="14"/>
      <c r="F9" s="14"/>
      <c r="G9" s="14">
        <v>65</v>
      </c>
      <c r="H9" s="14"/>
      <c r="I9" s="14">
        <v>1362</v>
      </c>
      <c r="J9" s="14">
        <v>1207</v>
      </c>
      <c r="K9" s="14">
        <v>383</v>
      </c>
      <c r="L9" s="14">
        <v>1335</v>
      </c>
      <c r="M9" s="6" t="s">
        <v>6</v>
      </c>
      <c r="N9" s="14">
        <v>470</v>
      </c>
      <c r="O9" s="14">
        <v>2015</v>
      </c>
      <c r="P9" s="14">
        <v>3689</v>
      </c>
      <c r="Q9" s="14">
        <v>771</v>
      </c>
      <c r="R9" s="14">
        <v>1290</v>
      </c>
      <c r="S9" s="14">
        <v>1148</v>
      </c>
      <c r="T9" s="14">
        <v>9436</v>
      </c>
      <c r="U9" s="14">
        <v>10549</v>
      </c>
      <c r="V9" s="14">
        <v>5417</v>
      </c>
      <c r="W9" s="14">
        <v>3800</v>
      </c>
      <c r="X9" s="6" t="s">
        <v>6</v>
      </c>
      <c r="Y9" s="14"/>
      <c r="Z9" s="14"/>
      <c r="AA9" s="14"/>
      <c r="AB9" s="14"/>
      <c r="AC9" s="14"/>
      <c r="AD9" s="15"/>
    </row>
    <row r="10" spans="2:30">
      <c r="B10" s="1" t="s">
        <v>7</v>
      </c>
      <c r="C10" s="14">
        <v>17</v>
      </c>
      <c r="D10" s="14"/>
      <c r="E10" s="14"/>
      <c r="F10" s="14"/>
      <c r="G10" s="14">
        <v>65</v>
      </c>
      <c r="H10" s="14"/>
      <c r="I10" s="14">
        <v>1341</v>
      </c>
      <c r="J10" s="14">
        <v>1218</v>
      </c>
      <c r="K10" s="14">
        <v>381</v>
      </c>
      <c r="L10" s="14">
        <v>1357</v>
      </c>
      <c r="M10" s="6" t="s">
        <v>7</v>
      </c>
      <c r="N10" s="14">
        <v>468</v>
      </c>
      <c r="O10" s="14">
        <v>2043</v>
      </c>
      <c r="P10" s="14">
        <v>3706</v>
      </c>
      <c r="Q10" s="14">
        <v>771</v>
      </c>
      <c r="R10" s="14">
        <v>1305</v>
      </c>
      <c r="S10" s="14">
        <v>1153</v>
      </c>
      <c r="T10" s="14">
        <v>9443</v>
      </c>
      <c r="U10" s="14">
        <v>10518</v>
      </c>
      <c r="V10" s="14">
        <v>5440</v>
      </c>
      <c r="W10" s="14">
        <v>3814</v>
      </c>
      <c r="X10" s="6" t="s">
        <v>7</v>
      </c>
      <c r="Y10" s="14"/>
      <c r="Z10" s="14"/>
      <c r="AA10" s="14"/>
      <c r="AB10" s="14"/>
      <c r="AC10" s="14"/>
      <c r="AD10" s="15"/>
    </row>
    <row r="11" spans="2:30">
      <c r="B11" s="1" t="s">
        <v>8</v>
      </c>
      <c r="C11" s="14">
        <v>17</v>
      </c>
      <c r="D11" s="14"/>
      <c r="E11" s="14"/>
      <c r="F11" s="14"/>
      <c r="G11" s="14">
        <v>65</v>
      </c>
      <c r="H11" s="14"/>
      <c r="I11" s="14">
        <v>1327</v>
      </c>
      <c r="J11" s="14">
        <v>1230</v>
      </c>
      <c r="K11" s="14">
        <v>378</v>
      </c>
      <c r="L11" s="14">
        <v>1357</v>
      </c>
      <c r="M11" s="6" t="s">
        <v>8</v>
      </c>
      <c r="N11" s="14">
        <v>471</v>
      </c>
      <c r="O11" s="14">
        <v>2053</v>
      </c>
      <c r="P11" s="14">
        <v>3702</v>
      </c>
      <c r="Q11" s="14">
        <v>771</v>
      </c>
      <c r="R11" s="14">
        <v>1309</v>
      </c>
      <c r="S11" s="14">
        <v>1163</v>
      </c>
      <c r="T11" s="14">
        <v>9512</v>
      </c>
      <c r="U11" s="14">
        <v>10566</v>
      </c>
      <c r="V11" s="14">
        <v>5437</v>
      </c>
      <c r="W11" s="14">
        <v>3820</v>
      </c>
      <c r="X11" s="6" t="s">
        <v>8</v>
      </c>
      <c r="Y11" s="14"/>
      <c r="Z11" s="14"/>
      <c r="AA11" s="14"/>
      <c r="AB11" s="14"/>
      <c r="AC11" s="14"/>
      <c r="AD11" s="15"/>
    </row>
    <row r="12" spans="2:30">
      <c r="B12" s="1" t="s">
        <v>9</v>
      </c>
      <c r="C12" s="14">
        <v>17</v>
      </c>
      <c r="D12" s="14"/>
      <c r="E12" s="14"/>
      <c r="F12" s="14"/>
      <c r="G12" s="14">
        <v>65</v>
      </c>
      <c r="H12" s="14"/>
      <c r="I12" s="14">
        <v>1338</v>
      </c>
      <c r="J12" s="14">
        <v>1214</v>
      </c>
      <c r="K12" s="14">
        <v>376</v>
      </c>
      <c r="L12" s="14">
        <v>1361</v>
      </c>
      <c r="M12" s="6" t="s">
        <v>9</v>
      </c>
      <c r="N12" s="14">
        <v>472</v>
      </c>
      <c r="O12" s="14">
        <v>2055</v>
      </c>
      <c r="P12" s="14">
        <v>3723</v>
      </c>
      <c r="Q12" s="14">
        <v>773</v>
      </c>
      <c r="R12" s="14">
        <v>1312</v>
      </c>
      <c r="S12" s="14">
        <v>1165</v>
      </c>
      <c r="T12" s="14">
        <v>9524</v>
      </c>
      <c r="U12" s="14">
        <v>10579</v>
      </c>
      <c r="V12" s="14">
        <v>5426</v>
      </c>
      <c r="W12" s="14">
        <v>3815</v>
      </c>
      <c r="X12" s="6" t="s">
        <v>9</v>
      </c>
      <c r="Y12" s="14"/>
      <c r="Z12" s="14"/>
      <c r="AA12" s="14"/>
      <c r="AB12" s="14"/>
      <c r="AC12" s="14"/>
      <c r="AD12" s="15"/>
    </row>
    <row r="13" spans="2:30">
      <c r="B13" s="1" t="s">
        <v>10</v>
      </c>
      <c r="C13" s="14">
        <v>17</v>
      </c>
      <c r="D13" s="14"/>
      <c r="E13" s="14"/>
      <c r="F13" s="14"/>
      <c r="G13" s="14">
        <v>65</v>
      </c>
      <c r="H13" s="14"/>
      <c r="I13" s="14">
        <v>1323</v>
      </c>
      <c r="J13" s="14">
        <v>1216</v>
      </c>
      <c r="K13" s="14">
        <v>381</v>
      </c>
      <c r="L13" s="14">
        <v>1358</v>
      </c>
      <c r="M13" s="6" t="s">
        <v>10</v>
      </c>
      <c r="N13" s="14">
        <v>470</v>
      </c>
      <c r="O13" s="14">
        <v>2039</v>
      </c>
      <c r="P13" s="14">
        <v>3708</v>
      </c>
      <c r="Q13" s="14">
        <v>773</v>
      </c>
      <c r="R13" s="14">
        <v>1318</v>
      </c>
      <c r="S13" s="14">
        <v>1172</v>
      </c>
      <c r="T13" s="14">
        <v>9603</v>
      </c>
      <c r="U13" s="14">
        <v>10525</v>
      </c>
      <c r="V13" s="14">
        <v>5417</v>
      </c>
      <c r="W13" s="14">
        <v>3823</v>
      </c>
      <c r="X13" s="6" t="s">
        <v>10</v>
      </c>
      <c r="Y13" s="14"/>
      <c r="Z13" s="14"/>
      <c r="AA13" s="14"/>
      <c r="AB13" s="14"/>
      <c r="AC13" s="14"/>
      <c r="AD13" s="15"/>
    </row>
    <row r="14" spans="2:30">
      <c r="B14" s="1" t="s">
        <v>11</v>
      </c>
      <c r="C14" s="14">
        <v>17</v>
      </c>
      <c r="D14" s="14"/>
      <c r="E14" s="14"/>
      <c r="F14" s="14"/>
      <c r="G14" s="14">
        <v>65</v>
      </c>
      <c r="H14" s="14"/>
      <c r="I14" s="14">
        <v>1316</v>
      </c>
      <c r="J14" s="14">
        <v>1204</v>
      </c>
      <c r="K14" s="14">
        <v>383</v>
      </c>
      <c r="L14" s="14">
        <v>1372</v>
      </c>
      <c r="M14" s="6" t="s">
        <v>11</v>
      </c>
      <c r="N14" s="14">
        <v>478</v>
      </c>
      <c r="O14" s="14">
        <v>2045</v>
      </c>
      <c r="P14" s="14">
        <v>3720</v>
      </c>
      <c r="Q14" s="14">
        <v>774</v>
      </c>
      <c r="R14" s="14">
        <v>1327</v>
      </c>
      <c r="S14" s="14">
        <v>1177</v>
      </c>
      <c r="T14" s="14">
        <v>9533</v>
      </c>
      <c r="U14" s="14">
        <v>10562</v>
      </c>
      <c r="V14" s="14">
        <v>5412</v>
      </c>
      <c r="W14" s="14">
        <v>3823</v>
      </c>
      <c r="X14" s="6" t="s">
        <v>11</v>
      </c>
      <c r="Y14" s="14"/>
      <c r="Z14" s="14"/>
      <c r="AA14" s="14"/>
      <c r="AB14" s="14"/>
      <c r="AC14" s="14"/>
      <c r="AD14" s="15"/>
    </row>
    <row r="15" spans="2:30">
      <c r="B15" s="1" t="s">
        <v>12</v>
      </c>
      <c r="C15" s="14">
        <v>17</v>
      </c>
      <c r="D15" s="14"/>
      <c r="E15" s="14"/>
      <c r="F15" s="14"/>
      <c r="G15" s="14">
        <v>65</v>
      </c>
      <c r="H15" s="14"/>
      <c r="I15" s="14">
        <v>1323</v>
      </c>
      <c r="J15" s="14">
        <v>1217</v>
      </c>
      <c r="K15" s="14">
        <v>381</v>
      </c>
      <c r="L15" s="14">
        <v>1369</v>
      </c>
      <c r="M15" s="6" t="s">
        <v>12</v>
      </c>
      <c r="N15" s="14">
        <v>474</v>
      </c>
      <c r="O15" s="14">
        <v>2064</v>
      </c>
      <c r="P15" s="14">
        <v>3708</v>
      </c>
      <c r="Q15" s="14">
        <v>775</v>
      </c>
      <c r="R15" s="14">
        <v>1327</v>
      </c>
      <c r="S15" s="14">
        <v>1183</v>
      </c>
      <c r="T15" s="14">
        <v>9580</v>
      </c>
      <c r="U15" s="14">
        <v>10471</v>
      </c>
      <c r="V15" s="14">
        <v>5413</v>
      </c>
      <c r="W15" s="14">
        <v>3826</v>
      </c>
      <c r="X15" s="6" t="s">
        <v>12</v>
      </c>
      <c r="Y15" s="14"/>
      <c r="Z15" s="14"/>
      <c r="AA15" s="14"/>
      <c r="AB15" s="14"/>
      <c r="AC15" s="14"/>
      <c r="AD15" s="15"/>
    </row>
    <row r="16" spans="2:30" ht="21">
      <c r="B16" s="111" t="s">
        <v>53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3"/>
    </row>
    <row r="17" spans="2:30">
      <c r="B17" s="1" t="s">
        <v>107</v>
      </c>
      <c r="C17" s="14">
        <f>'4cCtP RRstart'!C19</f>
        <v>1</v>
      </c>
      <c r="D17" s="14">
        <f>'4cCtP RRstart'!D19</f>
        <v>0</v>
      </c>
      <c r="E17" s="14">
        <f>'4cCtP RRstart'!E19</f>
        <v>0</v>
      </c>
      <c r="F17" s="14">
        <f>'4cCtP RRstart'!F19</f>
        <v>0</v>
      </c>
      <c r="G17" s="14">
        <f>'4cCtP RRstart'!G19</f>
        <v>6</v>
      </c>
      <c r="H17" s="14">
        <f>'4cCtP RRstart'!H19</f>
        <v>0</v>
      </c>
      <c r="I17" s="14">
        <f>'4cCtP RRstart'!I19</f>
        <v>1</v>
      </c>
      <c r="J17" s="14">
        <f>'4cCtP RRstart'!J19</f>
        <v>3</v>
      </c>
      <c r="K17" s="14">
        <f>'4cCtP RRstart'!K19</f>
        <v>13</v>
      </c>
      <c r="L17" s="14">
        <f>'4cCtP RRstart'!L19</f>
        <v>10</v>
      </c>
      <c r="M17" s="1" t="s">
        <v>107</v>
      </c>
      <c r="N17" s="14">
        <f>'4cCtP RRstart'!N19</f>
        <v>21</v>
      </c>
      <c r="O17" s="14">
        <f>'4cCtP RRstart'!O19</f>
        <v>15</v>
      </c>
      <c r="P17" s="14">
        <f>'4cCtP RRstart'!P19</f>
        <v>7</v>
      </c>
      <c r="Q17" s="14">
        <f>'4cCtP RRstart'!Q19</f>
        <v>86</v>
      </c>
      <c r="R17" s="14">
        <f>'4cCtP RRstart'!R19</f>
        <v>92</v>
      </c>
      <c r="S17" s="14">
        <f>'4cCtP RRstart'!S19</f>
        <v>161</v>
      </c>
      <c r="T17" s="14">
        <f>'4cCtP RRstart'!T19</f>
        <v>53</v>
      </c>
      <c r="U17" s="14">
        <f>'4cCtP RRstart'!U19</f>
        <v>69</v>
      </c>
      <c r="V17" s="14">
        <f>'4cCtP RRstart'!V19</f>
        <v>163</v>
      </c>
      <c r="W17" s="14">
        <f>'4cCtP RRstart'!W19</f>
        <v>225</v>
      </c>
      <c r="X17" s="1" t="s">
        <v>107</v>
      </c>
      <c r="Y17" s="14"/>
      <c r="Z17" s="14"/>
      <c r="AA17" s="14"/>
      <c r="AB17" s="14"/>
      <c r="AC17" s="14"/>
      <c r="AD17" s="15"/>
    </row>
    <row r="18" spans="2:30">
      <c r="B18" s="1" t="s">
        <v>3</v>
      </c>
      <c r="C18" s="14">
        <v>1</v>
      </c>
      <c r="D18" s="14"/>
      <c r="E18" s="14"/>
      <c r="F18" s="14"/>
      <c r="G18" s="14">
        <v>8</v>
      </c>
      <c r="H18" s="14"/>
      <c r="I18" s="14">
        <v>1</v>
      </c>
      <c r="J18" s="14">
        <v>3</v>
      </c>
      <c r="K18" s="14">
        <v>13</v>
      </c>
      <c r="L18" s="14">
        <v>10</v>
      </c>
      <c r="M18" s="6" t="s">
        <v>3</v>
      </c>
      <c r="N18" s="14">
        <v>30</v>
      </c>
      <c r="O18" s="14">
        <v>18</v>
      </c>
      <c r="P18" s="14">
        <v>9</v>
      </c>
      <c r="Q18" s="14">
        <v>164</v>
      </c>
      <c r="R18" s="14">
        <v>180</v>
      </c>
      <c r="S18" s="14">
        <v>291</v>
      </c>
      <c r="T18" s="14">
        <v>58</v>
      </c>
      <c r="U18" s="14">
        <v>74</v>
      </c>
      <c r="V18" s="14">
        <v>205</v>
      </c>
      <c r="W18" s="14">
        <v>653</v>
      </c>
      <c r="X18" s="6" t="s">
        <v>3</v>
      </c>
      <c r="Y18" s="14"/>
      <c r="Z18" s="14"/>
      <c r="AA18" s="14"/>
      <c r="AB18" s="14"/>
      <c r="AC18" s="14"/>
      <c r="AD18" s="15"/>
    </row>
    <row r="19" spans="2:30">
      <c r="B19" s="1" t="s">
        <v>4</v>
      </c>
      <c r="C19" s="14">
        <v>1</v>
      </c>
      <c r="D19" s="14"/>
      <c r="E19" s="14"/>
      <c r="F19" s="14"/>
      <c r="G19" s="14">
        <v>8</v>
      </c>
      <c r="H19" s="14"/>
      <c r="I19" s="14">
        <v>1</v>
      </c>
      <c r="J19" s="14">
        <v>3</v>
      </c>
      <c r="K19" s="14">
        <v>13</v>
      </c>
      <c r="L19" s="14">
        <v>10</v>
      </c>
      <c r="M19" s="6" t="s">
        <v>4</v>
      </c>
      <c r="N19" s="14">
        <v>26</v>
      </c>
      <c r="O19" s="14">
        <v>18</v>
      </c>
      <c r="P19" s="14">
        <v>7</v>
      </c>
      <c r="Q19" s="14">
        <v>185</v>
      </c>
      <c r="R19" s="14">
        <v>195</v>
      </c>
      <c r="S19" s="14">
        <v>294</v>
      </c>
      <c r="T19" s="14">
        <v>56</v>
      </c>
      <c r="U19" s="14">
        <v>74</v>
      </c>
      <c r="V19" s="14">
        <v>202</v>
      </c>
      <c r="W19" s="14">
        <v>744</v>
      </c>
      <c r="X19" s="6" t="s">
        <v>4</v>
      </c>
      <c r="Y19" s="14"/>
      <c r="Z19" s="14"/>
      <c r="AA19" s="14"/>
      <c r="AB19" s="14"/>
      <c r="AC19" s="14"/>
      <c r="AD19" s="15"/>
    </row>
    <row r="20" spans="2:30">
      <c r="B20" s="1" t="s">
        <v>5</v>
      </c>
      <c r="C20" s="14">
        <v>1</v>
      </c>
      <c r="D20" s="14"/>
      <c r="E20" s="14"/>
      <c r="F20" s="14"/>
      <c r="G20" s="14">
        <v>8</v>
      </c>
      <c r="H20" s="14"/>
      <c r="I20" s="14">
        <v>1</v>
      </c>
      <c r="J20" s="14">
        <v>3</v>
      </c>
      <c r="K20" s="14">
        <v>13</v>
      </c>
      <c r="L20" s="14">
        <v>10</v>
      </c>
      <c r="M20" s="6" t="s">
        <v>5</v>
      </c>
      <c r="N20" s="14">
        <v>25</v>
      </c>
      <c r="O20" s="14">
        <v>18</v>
      </c>
      <c r="P20" s="14">
        <v>7</v>
      </c>
      <c r="Q20" s="14">
        <v>185</v>
      </c>
      <c r="R20" s="14">
        <v>202</v>
      </c>
      <c r="S20" s="14">
        <v>292</v>
      </c>
      <c r="T20" s="14">
        <v>56</v>
      </c>
      <c r="U20" s="14">
        <v>72</v>
      </c>
      <c r="V20" s="14">
        <v>208</v>
      </c>
      <c r="W20" s="14">
        <v>771</v>
      </c>
      <c r="X20" s="6" t="s">
        <v>5</v>
      </c>
      <c r="Y20" s="14"/>
      <c r="Z20" s="14"/>
      <c r="AA20" s="14"/>
      <c r="AB20" s="14"/>
      <c r="AC20" s="14"/>
      <c r="AD20" s="15"/>
    </row>
    <row r="21" spans="2:30">
      <c r="B21" s="1" t="s">
        <v>6</v>
      </c>
      <c r="C21" s="14">
        <v>1</v>
      </c>
      <c r="D21" s="14"/>
      <c r="E21" s="14"/>
      <c r="F21" s="14"/>
      <c r="G21" s="14">
        <v>8</v>
      </c>
      <c r="H21" s="14"/>
      <c r="I21" s="14">
        <v>1</v>
      </c>
      <c r="J21" s="14">
        <v>3</v>
      </c>
      <c r="K21" s="14">
        <v>13</v>
      </c>
      <c r="L21" s="14">
        <v>10</v>
      </c>
      <c r="M21" s="6" t="s">
        <v>6</v>
      </c>
      <c r="N21" s="14">
        <v>25</v>
      </c>
      <c r="O21" s="14">
        <v>18</v>
      </c>
      <c r="P21" s="14">
        <v>7</v>
      </c>
      <c r="Q21" s="14">
        <v>185</v>
      </c>
      <c r="R21" s="14">
        <v>207</v>
      </c>
      <c r="S21" s="14">
        <v>288</v>
      </c>
      <c r="T21" s="14">
        <v>56</v>
      </c>
      <c r="U21" s="14">
        <v>76</v>
      </c>
      <c r="V21" s="14">
        <v>209</v>
      </c>
      <c r="W21" s="14">
        <v>793</v>
      </c>
      <c r="X21" s="6" t="s">
        <v>6</v>
      </c>
      <c r="Y21" s="14"/>
      <c r="Z21" s="14"/>
      <c r="AA21" s="14"/>
      <c r="AB21" s="14"/>
      <c r="AC21" s="14"/>
      <c r="AD21" s="15"/>
    </row>
    <row r="22" spans="2:30">
      <c r="B22" s="1" t="s">
        <v>7</v>
      </c>
      <c r="C22" s="14">
        <v>1</v>
      </c>
      <c r="D22" s="14"/>
      <c r="E22" s="14"/>
      <c r="F22" s="14"/>
      <c r="G22" s="14">
        <v>8</v>
      </c>
      <c r="H22" s="14"/>
      <c r="I22" s="14">
        <v>1</v>
      </c>
      <c r="J22" s="14">
        <v>3</v>
      </c>
      <c r="K22" s="14">
        <v>13</v>
      </c>
      <c r="L22" s="14">
        <v>10</v>
      </c>
      <c r="M22" s="6" t="s">
        <v>7</v>
      </c>
      <c r="N22" s="14">
        <v>25</v>
      </c>
      <c r="O22" s="14">
        <v>18</v>
      </c>
      <c r="P22" s="14">
        <v>7</v>
      </c>
      <c r="Q22" s="14">
        <v>178</v>
      </c>
      <c r="R22" s="14">
        <v>213</v>
      </c>
      <c r="S22" s="14">
        <v>284</v>
      </c>
      <c r="T22" s="14">
        <v>56</v>
      </c>
      <c r="U22" s="14">
        <v>76</v>
      </c>
      <c r="V22" s="14">
        <v>205</v>
      </c>
      <c r="W22" s="14">
        <v>786</v>
      </c>
      <c r="X22" s="6" t="s">
        <v>7</v>
      </c>
      <c r="Y22" s="14"/>
      <c r="Z22" s="14"/>
      <c r="AA22" s="14"/>
      <c r="AB22" s="14"/>
      <c r="AC22" s="14"/>
      <c r="AD22" s="15"/>
    </row>
    <row r="23" spans="2:30">
      <c r="B23" s="1" t="s">
        <v>8</v>
      </c>
      <c r="C23" s="14">
        <v>1</v>
      </c>
      <c r="D23" s="14"/>
      <c r="E23" s="14"/>
      <c r="F23" s="14"/>
      <c r="G23" s="14">
        <v>8</v>
      </c>
      <c r="H23" s="14"/>
      <c r="I23" s="14">
        <v>1</v>
      </c>
      <c r="J23" s="14">
        <v>3</v>
      </c>
      <c r="K23" s="14">
        <v>13</v>
      </c>
      <c r="L23" s="14">
        <v>10</v>
      </c>
      <c r="M23" s="6" t="s">
        <v>8</v>
      </c>
      <c r="N23" s="14">
        <v>25</v>
      </c>
      <c r="O23" s="14">
        <v>16</v>
      </c>
      <c r="P23" s="14">
        <v>7</v>
      </c>
      <c r="Q23" s="14">
        <v>178</v>
      </c>
      <c r="R23" s="14">
        <v>213</v>
      </c>
      <c r="S23" s="14">
        <v>284</v>
      </c>
      <c r="T23" s="14">
        <v>56</v>
      </c>
      <c r="U23" s="14">
        <v>78</v>
      </c>
      <c r="V23" s="14">
        <v>204</v>
      </c>
      <c r="W23" s="14">
        <v>788</v>
      </c>
      <c r="X23" s="6" t="s">
        <v>8</v>
      </c>
      <c r="Y23" s="14"/>
      <c r="Z23" s="14"/>
      <c r="AA23" s="14"/>
      <c r="AB23" s="14"/>
      <c r="AC23" s="14"/>
      <c r="AD23" s="15"/>
    </row>
    <row r="24" spans="2:30">
      <c r="B24" s="1" t="s">
        <v>9</v>
      </c>
      <c r="C24" s="14">
        <v>1</v>
      </c>
      <c r="D24" s="14"/>
      <c r="E24" s="14"/>
      <c r="F24" s="14"/>
      <c r="G24" s="14">
        <v>8</v>
      </c>
      <c r="H24" s="14"/>
      <c r="I24" s="14">
        <v>1</v>
      </c>
      <c r="J24" s="14">
        <v>3</v>
      </c>
      <c r="K24" s="14">
        <v>13</v>
      </c>
      <c r="L24" s="14">
        <v>10</v>
      </c>
      <c r="M24" s="6" t="s">
        <v>9</v>
      </c>
      <c r="N24" s="14">
        <v>25</v>
      </c>
      <c r="O24" s="14">
        <v>16</v>
      </c>
      <c r="P24" s="14">
        <v>7</v>
      </c>
      <c r="Q24" s="14">
        <v>194</v>
      </c>
      <c r="R24" s="14">
        <v>207</v>
      </c>
      <c r="S24" s="14">
        <v>284</v>
      </c>
      <c r="T24" s="14">
        <v>56</v>
      </c>
      <c r="U24" s="14">
        <v>74</v>
      </c>
      <c r="V24" s="14">
        <v>204</v>
      </c>
      <c r="W24" s="14">
        <v>786</v>
      </c>
      <c r="X24" s="6" t="s">
        <v>9</v>
      </c>
      <c r="Y24" s="14"/>
      <c r="Z24" s="14"/>
      <c r="AA24" s="14"/>
      <c r="AB24" s="14"/>
      <c r="AC24" s="14"/>
      <c r="AD24" s="15"/>
    </row>
    <row r="25" spans="2:30">
      <c r="B25" s="1" t="s">
        <v>10</v>
      </c>
      <c r="C25" s="14">
        <v>1</v>
      </c>
      <c r="D25" s="14"/>
      <c r="E25" s="14"/>
      <c r="F25" s="14"/>
      <c r="G25" s="14">
        <v>8</v>
      </c>
      <c r="H25" s="14"/>
      <c r="I25" s="14">
        <v>1</v>
      </c>
      <c r="J25" s="14">
        <v>3</v>
      </c>
      <c r="K25" s="14">
        <v>13</v>
      </c>
      <c r="L25" s="14">
        <v>10</v>
      </c>
      <c r="M25" s="6" t="s">
        <v>10</v>
      </c>
      <c r="N25" s="14">
        <v>25</v>
      </c>
      <c r="O25" s="14">
        <v>16</v>
      </c>
      <c r="P25" s="14">
        <v>7</v>
      </c>
      <c r="Q25" s="14">
        <v>194</v>
      </c>
      <c r="R25" s="14">
        <v>203</v>
      </c>
      <c r="S25" s="14">
        <v>281</v>
      </c>
      <c r="T25" s="14">
        <v>56</v>
      </c>
      <c r="U25" s="14">
        <v>74</v>
      </c>
      <c r="V25" s="14">
        <v>204</v>
      </c>
      <c r="W25" s="14">
        <v>790</v>
      </c>
      <c r="X25" s="6" t="s">
        <v>10</v>
      </c>
      <c r="Y25" s="14"/>
      <c r="Z25" s="14"/>
      <c r="AA25" s="14"/>
      <c r="AB25" s="14"/>
      <c r="AC25" s="14"/>
      <c r="AD25" s="15"/>
    </row>
    <row r="26" spans="2:30">
      <c r="B26" s="1" t="s">
        <v>11</v>
      </c>
      <c r="C26" s="14">
        <v>1</v>
      </c>
      <c r="D26" s="14"/>
      <c r="E26" s="14"/>
      <c r="F26" s="14"/>
      <c r="G26" s="14">
        <v>8</v>
      </c>
      <c r="H26" s="14"/>
      <c r="I26" s="14">
        <v>1</v>
      </c>
      <c r="J26" s="14">
        <v>3</v>
      </c>
      <c r="K26" s="14">
        <v>13</v>
      </c>
      <c r="L26" s="14">
        <v>10</v>
      </c>
      <c r="M26" s="6" t="s">
        <v>11</v>
      </c>
      <c r="N26" s="14">
        <v>25</v>
      </c>
      <c r="O26" s="14">
        <v>16</v>
      </c>
      <c r="P26" s="14">
        <v>7</v>
      </c>
      <c r="Q26" s="14">
        <v>194</v>
      </c>
      <c r="R26" s="14">
        <v>203</v>
      </c>
      <c r="S26" s="14">
        <v>283</v>
      </c>
      <c r="T26" s="14">
        <v>56</v>
      </c>
      <c r="U26" s="14">
        <v>74</v>
      </c>
      <c r="V26" s="14">
        <v>204</v>
      </c>
      <c r="W26" s="14">
        <v>785</v>
      </c>
      <c r="X26" s="6" t="s">
        <v>11</v>
      </c>
      <c r="Y26" s="14"/>
      <c r="Z26" s="14"/>
      <c r="AA26" s="14"/>
      <c r="AB26" s="14"/>
      <c r="AC26" s="14"/>
      <c r="AD26" s="15"/>
    </row>
    <row r="27" spans="2:30">
      <c r="B27" s="1" t="s">
        <v>12</v>
      </c>
      <c r="C27" s="14">
        <v>1</v>
      </c>
      <c r="D27" s="14"/>
      <c r="E27" s="14"/>
      <c r="F27" s="14"/>
      <c r="G27" s="14">
        <v>8</v>
      </c>
      <c r="H27" s="14"/>
      <c r="I27" s="14">
        <v>1</v>
      </c>
      <c r="J27" s="14">
        <v>3</v>
      </c>
      <c r="K27" s="14">
        <v>13</v>
      </c>
      <c r="L27" s="14">
        <v>10</v>
      </c>
      <c r="M27" s="6" t="s">
        <v>12</v>
      </c>
      <c r="N27" s="14">
        <v>25</v>
      </c>
      <c r="O27" s="14">
        <v>16</v>
      </c>
      <c r="P27" s="14">
        <v>7</v>
      </c>
      <c r="Q27" s="14">
        <v>194</v>
      </c>
      <c r="R27" s="14">
        <v>203</v>
      </c>
      <c r="S27" s="14">
        <v>284</v>
      </c>
      <c r="T27" s="14">
        <v>56</v>
      </c>
      <c r="U27" s="14">
        <v>74</v>
      </c>
      <c r="V27" s="14">
        <v>204</v>
      </c>
      <c r="W27" s="14">
        <v>785</v>
      </c>
      <c r="X27" s="6" t="s">
        <v>12</v>
      </c>
      <c r="Y27" s="14"/>
      <c r="Z27" s="14"/>
      <c r="AA27" s="14"/>
      <c r="AB27" s="14"/>
      <c r="AC27" s="14"/>
      <c r="AD27" s="15"/>
    </row>
    <row r="29" spans="2:30">
      <c r="B29" t="s">
        <v>106</v>
      </c>
    </row>
  </sheetData>
  <mergeCells count="1">
    <mergeCell ref="B16:AD16"/>
  </mergeCells>
  <conditionalFormatting sqref="C18:C27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8:D2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8:E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:F27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:G27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9:I27 H18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8:J27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8:K27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L27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8:N27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8:O2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8:P27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8:Q27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8:R2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8:S27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8:T2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8:U2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V27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8:W27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8:Y2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8:Z2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C15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:D15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:E15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:F1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15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I15 H6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:J1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:L1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:N1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6:O1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6:P1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6:Q1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:R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6:S1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6:T1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6:U1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:V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6:W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6:Y1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6:Z1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6:AA1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6:AB1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6:AC1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6:AD1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:I1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:J1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L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O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V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7:AA27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7:AB2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7:AC27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7:AD27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10"/>
  <dimension ref="B1:AF42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3" sqref="T13"/>
    </sheetView>
  </sheetViews>
  <sheetFormatPr baseColWidth="10" defaultColWidth="10.7109375" defaultRowHeight="15"/>
  <cols>
    <col min="1" max="1" width="1.42578125" customWidth="1"/>
    <col min="3" max="32" width="10" customWidth="1"/>
    <col min="33" max="102" width="7.140625" customWidth="1"/>
  </cols>
  <sheetData>
    <row r="1" spans="2:32" ht="7.5" customHeight="1"/>
    <row r="2" spans="2:32">
      <c r="B2" s="1"/>
      <c r="C2" s="118" t="s">
        <v>13</v>
      </c>
      <c r="D2" s="119"/>
      <c r="E2" s="120"/>
      <c r="F2" s="118" t="s">
        <v>14</v>
      </c>
      <c r="G2" s="119"/>
      <c r="H2" s="120"/>
      <c r="I2" s="118" t="s">
        <v>15</v>
      </c>
      <c r="J2" s="119"/>
      <c r="K2" s="120"/>
      <c r="L2" s="118" t="s">
        <v>16</v>
      </c>
      <c r="M2" s="119"/>
      <c r="N2" s="120"/>
      <c r="O2" s="118" t="s">
        <v>17</v>
      </c>
      <c r="P2" s="119"/>
      <c r="Q2" s="120"/>
      <c r="R2" s="118" t="s">
        <v>18</v>
      </c>
      <c r="S2" s="119"/>
      <c r="T2" s="120"/>
      <c r="U2" s="118" t="s">
        <v>19</v>
      </c>
      <c r="V2" s="119"/>
      <c r="W2" s="120"/>
      <c r="X2" s="118" t="s">
        <v>20</v>
      </c>
      <c r="Y2" s="119"/>
      <c r="Z2" s="120"/>
      <c r="AA2" s="118" t="s">
        <v>21</v>
      </c>
      <c r="AB2" s="119"/>
      <c r="AC2" s="120"/>
      <c r="AD2" s="118" t="s">
        <v>22</v>
      </c>
      <c r="AE2" s="119"/>
      <c r="AF2" s="120"/>
    </row>
    <row r="3" spans="2:32" ht="30" customHeight="1">
      <c r="B3" s="1"/>
      <c r="C3" s="25" t="s">
        <v>39</v>
      </c>
      <c r="D3" s="26" t="s">
        <v>41</v>
      </c>
      <c r="E3" s="27" t="s">
        <v>40</v>
      </c>
      <c r="F3" s="25" t="s">
        <v>39</v>
      </c>
      <c r="G3" s="26" t="s">
        <v>41</v>
      </c>
      <c r="H3" s="27" t="s">
        <v>40</v>
      </c>
      <c r="I3" s="25" t="s">
        <v>39</v>
      </c>
      <c r="J3" s="26" t="s">
        <v>41</v>
      </c>
      <c r="K3" s="27" t="s">
        <v>40</v>
      </c>
      <c r="L3" s="25" t="s">
        <v>39</v>
      </c>
      <c r="M3" s="26" t="s">
        <v>41</v>
      </c>
      <c r="N3" s="27" t="s">
        <v>40</v>
      </c>
      <c r="O3" s="25" t="s">
        <v>39</v>
      </c>
      <c r="P3" s="26" t="s">
        <v>41</v>
      </c>
      <c r="Q3" s="27" t="s">
        <v>40</v>
      </c>
      <c r="R3" s="25" t="s">
        <v>39</v>
      </c>
      <c r="S3" s="26" t="s">
        <v>41</v>
      </c>
      <c r="T3" s="27" t="s">
        <v>40</v>
      </c>
      <c r="U3" s="25" t="s">
        <v>39</v>
      </c>
      <c r="V3" s="26" t="s">
        <v>41</v>
      </c>
      <c r="W3" s="27" t="s">
        <v>40</v>
      </c>
      <c r="X3" s="25" t="s">
        <v>39</v>
      </c>
      <c r="Y3" s="26" t="s">
        <v>41</v>
      </c>
      <c r="Z3" s="27" t="s">
        <v>40</v>
      </c>
      <c r="AA3" s="25" t="s">
        <v>39</v>
      </c>
      <c r="AB3" s="26" t="s">
        <v>41</v>
      </c>
      <c r="AC3" s="27" t="s">
        <v>40</v>
      </c>
      <c r="AD3" s="25" t="s">
        <v>39</v>
      </c>
      <c r="AE3" s="26" t="s">
        <v>41</v>
      </c>
      <c r="AF3" s="27" t="s">
        <v>40</v>
      </c>
    </row>
    <row r="4" spans="2:32">
      <c r="B4" s="1" t="s">
        <v>0</v>
      </c>
      <c r="C4" s="115">
        <f>'1CtP'!C3</f>
        <v>17</v>
      </c>
      <c r="D4" s="116"/>
      <c r="E4" s="117"/>
      <c r="F4" s="115">
        <f>'1CtP'!D3</f>
        <v>50</v>
      </c>
      <c r="G4" s="116"/>
      <c r="H4" s="117"/>
      <c r="I4" s="115">
        <f>'1CtP'!E3</f>
        <v>61</v>
      </c>
      <c r="J4" s="116"/>
      <c r="K4" s="117"/>
      <c r="L4" s="115">
        <f>'1CtP'!F3</f>
        <v>97</v>
      </c>
      <c r="M4" s="116"/>
      <c r="N4" s="117"/>
      <c r="O4" s="115">
        <f>'1CtP'!G3</f>
        <v>65</v>
      </c>
      <c r="P4" s="116"/>
      <c r="Q4" s="117"/>
      <c r="R4" s="115">
        <f>'1CtP'!H3</f>
        <v>346</v>
      </c>
      <c r="S4" s="116"/>
      <c r="T4" s="117"/>
      <c r="U4" s="115">
        <f>'1CtP'!I3</f>
        <v>1611</v>
      </c>
      <c r="V4" s="116"/>
      <c r="W4" s="117"/>
      <c r="X4" s="115">
        <f>'1CtP'!J3</f>
        <v>1375</v>
      </c>
      <c r="Y4" s="116"/>
      <c r="Z4" s="117"/>
      <c r="AA4" s="115">
        <f>'1CtP'!K3</f>
        <v>418</v>
      </c>
      <c r="AB4" s="116"/>
      <c r="AC4" s="117"/>
      <c r="AD4" s="115" t="str">
        <f>'1CtP'!L3</f>
        <v>N/A</v>
      </c>
      <c r="AE4" s="116"/>
      <c r="AF4" s="117"/>
    </row>
    <row r="5" spans="2:32">
      <c r="B5" s="1" t="s">
        <v>45</v>
      </c>
      <c r="C5" s="115">
        <f>MAX('4CtP RR'!C5:C15)</f>
        <v>17</v>
      </c>
      <c r="D5" s="116"/>
      <c r="E5" s="117"/>
      <c r="F5" s="115">
        <f>MAX('4CtP RR'!D5:D15)</f>
        <v>46</v>
      </c>
      <c r="G5" s="116"/>
      <c r="H5" s="117"/>
      <c r="I5" s="115">
        <f>MAX('4CtP RR'!E5:E15)</f>
        <v>51</v>
      </c>
      <c r="J5" s="116"/>
      <c r="K5" s="117"/>
      <c r="L5" s="115">
        <f>MAX('4CtP RR'!F5:F15)</f>
        <v>86</v>
      </c>
      <c r="M5" s="116"/>
      <c r="N5" s="117"/>
      <c r="O5" s="115">
        <f>MAX('4CtP RR'!G5:G15)</f>
        <v>65</v>
      </c>
      <c r="P5" s="116"/>
      <c r="Q5" s="117"/>
      <c r="R5" s="115">
        <f>MAX('4CtP RR'!H5:H15)</f>
        <v>284</v>
      </c>
      <c r="S5" s="116"/>
      <c r="T5" s="117"/>
      <c r="U5" s="115">
        <f>MAX('4CtP RR'!I5:I15)</f>
        <v>1374</v>
      </c>
      <c r="V5" s="116"/>
      <c r="W5" s="117"/>
      <c r="X5" s="115">
        <f>MAX('4CtP RR'!J5:J15)</f>
        <v>1230</v>
      </c>
      <c r="Y5" s="116"/>
      <c r="Z5" s="117"/>
      <c r="AA5" s="115">
        <f>MAX('4CtP RR'!K5:K15)</f>
        <v>385</v>
      </c>
      <c r="AB5" s="116"/>
      <c r="AC5" s="117"/>
      <c r="AD5" s="115">
        <f>MAX('4CtP RR'!L5:L15)</f>
        <v>1369</v>
      </c>
      <c r="AE5" s="116"/>
      <c r="AF5" s="117"/>
    </row>
    <row r="6" spans="2:32">
      <c r="B6" s="1" t="s">
        <v>46</v>
      </c>
      <c r="C6" s="10">
        <f>MAX('2CtP SO'!C6:C16)</f>
        <v>17</v>
      </c>
      <c r="D6" s="4">
        <f>MAX('2CtP SO'!D6:D16)</f>
        <v>17</v>
      </c>
      <c r="E6" s="5">
        <f>MAX('2CtP SO'!E6:E16)</f>
        <v>17</v>
      </c>
      <c r="F6" s="10">
        <f>MAX('2CtP SO'!F6:F16)</f>
        <v>46</v>
      </c>
      <c r="G6" s="4">
        <f>MAX('2CtP SO'!G6:G16)</f>
        <v>46</v>
      </c>
      <c r="H6" s="5">
        <f>MAX('2CtP SO'!H6:H16)</f>
        <v>46</v>
      </c>
      <c r="I6" s="10">
        <f>MAX('2CtP SO'!I6:I16)</f>
        <v>51</v>
      </c>
      <c r="J6" s="4">
        <f>MAX('2CtP SO'!J6:J16)</f>
        <v>51</v>
      </c>
      <c r="K6" s="5">
        <f>MAX('2CtP SO'!K6:K16)</f>
        <v>51</v>
      </c>
      <c r="L6" s="10">
        <f>MAX('2CtP SO'!L6:L16)</f>
        <v>85</v>
      </c>
      <c r="M6" s="4">
        <f>MAX('2CtP SO'!M6:M16)</f>
        <v>88</v>
      </c>
      <c r="N6" s="5">
        <f>MAX('2CtP SO'!N6:N16)</f>
        <v>89</v>
      </c>
      <c r="O6" s="10">
        <f>MAX('2CtP SO'!O6:O16)</f>
        <v>65</v>
      </c>
      <c r="P6" s="4">
        <f>MAX('2CtP SO'!P6:P16)</f>
        <v>65</v>
      </c>
      <c r="Q6" s="5">
        <f>MAX('2CtP SO'!Q6:Q16)</f>
        <v>65</v>
      </c>
      <c r="R6" s="10">
        <f>MAX('2CtP SO'!R6:R16)</f>
        <v>290</v>
      </c>
      <c r="S6" s="4">
        <f>MAX('2CtP SO'!S6:S16)</f>
        <v>290</v>
      </c>
      <c r="T6" s="5">
        <f>MAX('2CtP SO'!T6:T16)</f>
        <v>293</v>
      </c>
      <c r="U6" s="10">
        <f>MAX('2CtP SO'!U6:U16)</f>
        <v>1373</v>
      </c>
      <c r="V6" s="4">
        <f>MAX('2CtP SO'!V6:V16)</f>
        <v>1372</v>
      </c>
      <c r="W6" s="5">
        <f>MAX('2CtP SO'!W6:W16)</f>
        <v>1395</v>
      </c>
      <c r="X6" s="10">
        <f>MAX('2CtP SO'!X6:X16)</f>
        <v>1208</v>
      </c>
      <c r="Y6" s="4">
        <f>MAX('2CtP SO'!Y6:Y16)</f>
        <v>1206</v>
      </c>
      <c r="Z6" s="5">
        <f>MAX('2CtP SO'!Z6:Z16)</f>
        <v>1237</v>
      </c>
      <c r="AA6" s="10">
        <f>MAX('2CtP SO'!AA6:AA16)</f>
        <v>384</v>
      </c>
      <c r="AB6" s="4">
        <f>MAX('2CtP SO'!AB6:AB16)</f>
        <v>385</v>
      </c>
      <c r="AC6" s="5">
        <f>MAX('2CtP SO'!AC6:AC16)</f>
        <v>388</v>
      </c>
      <c r="AD6" s="10">
        <f>MAX('2CtP SO'!AD6:AD16)</f>
        <v>1382</v>
      </c>
      <c r="AE6" s="4">
        <f>MAX('2CtP SO'!AE6:AE16)</f>
        <v>1377</v>
      </c>
      <c r="AF6" s="5">
        <f>MAX('2CtP SO'!AF6:AF16)</f>
        <v>1399</v>
      </c>
    </row>
    <row r="7" spans="2:32">
      <c r="B7" s="1" t="s">
        <v>3</v>
      </c>
      <c r="C7" s="10">
        <v>17</v>
      </c>
      <c r="D7" s="4">
        <v>17</v>
      </c>
      <c r="E7" s="5">
        <v>17</v>
      </c>
      <c r="F7" s="10">
        <v>46</v>
      </c>
      <c r="G7" s="4">
        <v>46</v>
      </c>
      <c r="H7" s="5">
        <v>46</v>
      </c>
      <c r="I7" s="10">
        <v>51</v>
      </c>
      <c r="J7" s="4">
        <v>51</v>
      </c>
      <c r="K7" s="5">
        <v>51</v>
      </c>
      <c r="L7" s="10">
        <v>83</v>
      </c>
      <c r="M7" s="4">
        <v>83</v>
      </c>
      <c r="N7" s="5">
        <v>89</v>
      </c>
      <c r="O7" s="10">
        <v>63</v>
      </c>
      <c r="P7" s="4">
        <v>62</v>
      </c>
      <c r="Q7" s="5">
        <v>61</v>
      </c>
      <c r="R7" s="10">
        <v>276</v>
      </c>
      <c r="S7" s="4">
        <v>279</v>
      </c>
      <c r="T7" s="5">
        <v>285</v>
      </c>
      <c r="U7" s="10">
        <v>1371</v>
      </c>
      <c r="V7" s="4">
        <v>1372</v>
      </c>
      <c r="W7" s="5">
        <v>1395</v>
      </c>
      <c r="X7" s="10">
        <v>1183</v>
      </c>
      <c r="Y7" s="4">
        <v>1183</v>
      </c>
      <c r="Z7" s="5">
        <v>1229</v>
      </c>
      <c r="AA7" s="10">
        <v>377</v>
      </c>
      <c r="AB7" s="4">
        <v>376</v>
      </c>
      <c r="AC7" s="5">
        <v>381</v>
      </c>
      <c r="AD7" s="10">
        <v>1247</v>
      </c>
      <c r="AE7" s="4">
        <v>1241</v>
      </c>
      <c r="AF7" s="5">
        <v>1259</v>
      </c>
    </row>
    <row r="8" spans="2:32">
      <c r="B8" s="1" t="s">
        <v>4</v>
      </c>
      <c r="C8" s="10">
        <v>17</v>
      </c>
      <c r="D8" s="4">
        <v>16</v>
      </c>
      <c r="E8" s="5">
        <v>16</v>
      </c>
      <c r="F8" s="10">
        <v>44</v>
      </c>
      <c r="G8" s="4">
        <v>44</v>
      </c>
      <c r="H8" s="5">
        <v>46</v>
      </c>
      <c r="I8" s="10">
        <v>51</v>
      </c>
      <c r="J8" s="4">
        <v>51</v>
      </c>
      <c r="K8" s="5">
        <v>51</v>
      </c>
      <c r="L8" s="10">
        <v>84</v>
      </c>
      <c r="M8" s="4">
        <v>82</v>
      </c>
      <c r="N8" s="5">
        <v>85</v>
      </c>
      <c r="O8" s="10">
        <v>63</v>
      </c>
      <c r="P8" s="4">
        <v>63</v>
      </c>
      <c r="Q8" s="5">
        <v>64</v>
      </c>
      <c r="R8" s="10">
        <v>285</v>
      </c>
      <c r="S8" s="4">
        <v>284</v>
      </c>
      <c r="T8" s="5">
        <v>291</v>
      </c>
      <c r="U8" s="10">
        <v>1369</v>
      </c>
      <c r="V8" s="4">
        <v>1361</v>
      </c>
      <c r="W8" s="5">
        <v>1376</v>
      </c>
      <c r="X8" s="10">
        <v>1191</v>
      </c>
      <c r="Y8" s="4">
        <v>1186</v>
      </c>
      <c r="Z8" s="5">
        <v>1235</v>
      </c>
      <c r="AA8" s="10">
        <v>383</v>
      </c>
      <c r="AB8" s="4">
        <v>385</v>
      </c>
      <c r="AC8" s="5">
        <v>388</v>
      </c>
      <c r="AD8" s="10">
        <v>1298</v>
      </c>
      <c r="AE8" s="4">
        <v>1293</v>
      </c>
      <c r="AF8" s="5">
        <v>1302</v>
      </c>
    </row>
    <row r="9" spans="2:32">
      <c r="B9" s="1" t="s">
        <v>5</v>
      </c>
      <c r="C9" s="10">
        <v>17</v>
      </c>
      <c r="D9" s="4">
        <v>17</v>
      </c>
      <c r="E9" s="5">
        <v>17</v>
      </c>
      <c r="F9" s="10">
        <v>42</v>
      </c>
      <c r="G9" s="4">
        <v>43</v>
      </c>
      <c r="H9" s="5">
        <v>43</v>
      </c>
      <c r="I9" s="10">
        <v>51</v>
      </c>
      <c r="J9" s="4">
        <v>51</v>
      </c>
      <c r="K9" s="5">
        <v>51</v>
      </c>
      <c r="L9" s="10">
        <v>84</v>
      </c>
      <c r="M9" s="4">
        <v>86</v>
      </c>
      <c r="N9" s="5">
        <v>85</v>
      </c>
      <c r="O9" s="10">
        <v>64</v>
      </c>
      <c r="P9" s="4">
        <v>64</v>
      </c>
      <c r="Q9" s="5">
        <v>64</v>
      </c>
      <c r="R9" s="10">
        <v>283</v>
      </c>
      <c r="S9" s="4">
        <v>286</v>
      </c>
      <c r="T9" s="5">
        <v>293</v>
      </c>
      <c r="U9" s="10">
        <v>1368</v>
      </c>
      <c r="V9" s="4">
        <v>1342</v>
      </c>
      <c r="W9" s="5">
        <v>1356</v>
      </c>
      <c r="X9" s="10">
        <v>1196</v>
      </c>
      <c r="Y9" s="4">
        <v>1190</v>
      </c>
      <c r="Z9" s="5">
        <v>1237</v>
      </c>
      <c r="AA9" s="10">
        <v>384</v>
      </c>
      <c r="AB9" s="4">
        <v>385</v>
      </c>
      <c r="AC9" s="5">
        <v>385</v>
      </c>
      <c r="AD9" s="10">
        <v>1331</v>
      </c>
      <c r="AE9" s="4">
        <v>1325</v>
      </c>
      <c r="AF9" s="5">
        <v>1338</v>
      </c>
    </row>
    <row r="10" spans="2:32">
      <c r="B10" s="1" t="s">
        <v>6</v>
      </c>
      <c r="C10" s="10">
        <v>17</v>
      </c>
      <c r="D10" s="4">
        <v>17</v>
      </c>
      <c r="E10" s="5">
        <v>17</v>
      </c>
      <c r="F10" s="10">
        <v>41</v>
      </c>
      <c r="G10" s="4">
        <v>42</v>
      </c>
      <c r="H10" s="5">
        <v>42</v>
      </c>
      <c r="I10" s="10">
        <v>51</v>
      </c>
      <c r="J10" s="4">
        <v>51</v>
      </c>
      <c r="K10" s="5">
        <v>51</v>
      </c>
      <c r="L10" s="10">
        <v>84</v>
      </c>
      <c r="M10" s="4">
        <v>85</v>
      </c>
      <c r="N10" s="5">
        <v>81</v>
      </c>
      <c r="O10" s="10">
        <v>64</v>
      </c>
      <c r="P10" s="4">
        <v>64</v>
      </c>
      <c r="Q10" s="5">
        <v>65</v>
      </c>
      <c r="R10" s="10">
        <v>282</v>
      </c>
      <c r="S10" s="4">
        <v>289</v>
      </c>
      <c r="T10" s="5">
        <v>289</v>
      </c>
      <c r="U10" s="10">
        <v>1373</v>
      </c>
      <c r="V10" s="4">
        <v>1353</v>
      </c>
      <c r="W10" s="5">
        <v>1363</v>
      </c>
      <c r="X10" s="10">
        <v>1188</v>
      </c>
      <c r="Y10" s="4">
        <v>1200</v>
      </c>
      <c r="Z10" s="5">
        <v>1235</v>
      </c>
      <c r="AA10" s="10">
        <v>383</v>
      </c>
      <c r="AB10" s="4">
        <v>381</v>
      </c>
      <c r="AC10" s="5">
        <v>384</v>
      </c>
      <c r="AD10" s="10">
        <v>1359</v>
      </c>
      <c r="AE10" s="4">
        <v>1340</v>
      </c>
      <c r="AF10" s="5">
        <v>1368</v>
      </c>
    </row>
    <row r="11" spans="2:32">
      <c r="B11" s="1" t="s">
        <v>7</v>
      </c>
      <c r="C11" s="10">
        <v>17</v>
      </c>
      <c r="D11" s="4">
        <v>17</v>
      </c>
      <c r="E11" s="5">
        <v>17</v>
      </c>
      <c r="F11" s="10">
        <v>40</v>
      </c>
      <c r="G11" s="4">
        <v>41</v>
      </c>
      <c r="H11" s="5">
        <v>43</v>
      </c>
      <c r="I11" s="10">
        <v>51</v>
      </c>
      <c r="J11" s="4">
        <v>51</v>
      </c>
      <c r="K11" s="5">
        <v>51</v>
      </c>
      <c r="L11" s="10">
        <v>84</v>
      </c>
      <c r="M11" s="4">
        <v>88</v>
      </c>
      <c r="N11" s="5">
        <v>82</v>
      </c>
      <c r="O11" s="10">
        <v>65</v>
      </c>
      <c r="P11" s="4">
        <v>65</v>
      </c>
      <c r="Q11" s="5">
        <v>65</v>
      </c>
      <c r="R11" s="10">
        <v>290</v>
      </c>
      <c r="S11" s="4">
        <v>287</v>
      </c>
      <c r="T11" s="5">
        <v>289</v>
      </c>
      <c r="U11" s="10">
        <v>1352</v>
      </c>
      <c r="V11" s="4">
        <v>1355</v>
      </c>
      <c r="W11" s="5">
        <v>1358</v>
      </c>
      <c r="X11" s="10">
        <v>1188</v>
      </c>
      <c r="Y11" s="4">
        <v>1200</v>
      </c>
      <c r="Z11" s="5">
        <v>1230</v>
      </c>
      <c r="AA11" s="10">
        <v>381</v>
      </c>
      <c r="AB11" s="4">
        <v>379</v>
      </c>
      <c r="AC11" s="5">
        <v>381</v>
      </c>
      <c r="AD11" s="10">
        <v>1359</v>
      </c>
      <c r="AE11" s="4">
        <v>1364</v>
      </c>
      <c r="AF11" s="5">
        <v>1383</v>
      </c>
    </row>
    <row r="12" spans="2:32">
      <c r="B12" s="1" t="s">
        <v>8</v>
      </c>
      <c r="C12" s="10">
        <v>17</v>
      </c>
      <c r="D12" s="4">
        <v>17</v>
      </c>
      <c r="E12" s="5">
        <v>17</v>
      </c>
      <c r="F12" s="10">
        <v>40</v>
      </c>
      <c r="G12" s="4">
        <v>41</v>
      </c>
      <c r="H12" s="5">
        <v>42</v>
      </c>
      <c r="I12" s="10">
        <v>51</v>
      </c>
      <c r="J12" s="4">
        <v>51</v>
      </c>
      <c r="K12" s="5">
        <v>51</v>
      </c>
      <c r="L12" s="10">
        <v>85</v>
      </c>
      <c r="M12" s="4">
        <v>88</v>
      </c>
      <c r="N12" s="5">
        <v>82</v>
      </c>
      <c r="O12" s="10">
        <v>65</v>
      </c>
      <c r="P12" s="4">
        <v>65</v>
      </c>
      <c r="Q12" s="5">
        <v>65</v>
      </c>
      <c r="R12" s="10">
        <v>290</v>
      </c>
      <c r="S12" s="4">
        <v>290</v>
      </c>
      <c r="T12" s="5">
        <v>289</v>
      </c>
      <c r="U12" s="10">
        <v>1353</v>
      </c>
      <c r="V12" s="4">
        <v>1359</v>
      </c>
      <c r="W12" s="5">
        <v>1343</v>
      </c>
      <c r="X12" s="10">
        <v>1194</v>
      </c>
      <c r="Y12" s="4">
        <v>1202</v>
      </c>
      <c r="Z12" s="5">
        <v>1233</v>
      </c>
      <c r="AA12" s="10">
        <v>379</v>
      </c>
      <c r="AB12" s="4">
        <v>377</v>
      </c>
      <c r="AC12" s="5">
        <v>381</v>
      </c>
      <c r="AD12" s="10">
        <v>1370</v>
      </c>
      <c r="AE12" s="4">
        <v>1376</v>
      </c>
      <c r="AF12" s="5">
        <v>1390</v>
      </c>
    </row>
    <row r="13" spans="2:32">
      <c r="B13" s="1" t="s">
        <v>9</v>
      </c>
      <c r="C13" s="10">
        <v>17</v>
      </c>
      <c r="D13" s="4">
        <v>17</v>
      </c>
      <c r="E13" s="5">
        <v>17</v>
      </c>
      <c r="F13" s="10">
        <v>40</v>
      </c>
      <c r="G13" s="4">
        <v>40</v>
      </c>
      <c r="H13" s="5">
        <v>41</v>
      </c>
      <c r="I13" s="10">
        <v>51</v>
      </c>
      <c r="J13" s="4">
        <v>51</v>
      </c>
      <c r="K13" s="5">
        <v>51</v>
      </c>
      <c r="L13" s="10">
        <v>82</v>
      </c>
      <c r="M13" s="4">
        <v>84</v>
      </c>
      <c r="N13" s="5">
        <v>82</v>
      </c>
      <c r="O13" s="10">
        <v>65</v>
      </c>
      <c r="P13" s="4">
        <v>65</v>
      </c>
      <c r="Q13" s="5">
        <v>65</v>
      </c>
      <c r="R13" s="10">
        <v>288</v>
      </c>
      <c r="S13" s="4">
        <v>290</v>
      </c>
      <c r="T13" s="5">
        <v>293</v>
      </c>
      <c r="U13" s="10">
        <v>1356</v>
      </c>
      <c r="V13" s="4">
        <v>1345</v>
      </c>
      <c r="W13" s="5">
        <v>1330</v>
      </c>
      <c r="X13" s="10">
        <v>1197</v>
      </c>
      <c r="Y13" s="4">
        <v>1206</v>
      </c>
      <c r="Z13" s="5">
        <v>1224</v>
      </c>
      <c r="AA13" s="10">
        <v>378</v>
      </c>
      <c r="AB13" s="4">
        <v>378</v>
      </c>
      <c r="AC13" s="5">
        <v>376</v>
      </c>
      <c r="AD13" s="10">
        <v>1376</v>
      </c>
      <c r="AE13" s="4">
        <v>1377</v>
      </c>
      <c r="AF13" s="5">
        <v>1398</v>
      </c>
    </row>
    <row r="14" spans="2:32">
      <c r="B14" s="1" t="s">
        <v>10</v>
      </c>
      <c r="C14" s="10">
        <v>17</v>
      </c>
      <c r="D14" s="4">
        <v>17</v>
      </c>
      <c r="E14" s="5">
        <v>17</v>
      </c>
      <c r="F14" s="10">
        <v>41</v>
      </c>
      <c r="G14" s="4">
        <v>40</v>
      </c>
      <c r="H14" s="5">
        <v>41</v>
      </c>
      <c r="I14" s="10">
        <v>51</v>
      </c>
      <c r="J14" s="4">
        <v>51</v>
      </c>
      <c r="K14" s="5">
        <v>51</v>
      </c>
      <c r="L14" s="10">
        <v>83</v>
      </c>
      <c r="M14" s="4">
        <v>84</v>
      </c>
      <c r="N14" s="5">
        <v>80</v>
      </c>
      <c r="O14" s="10">
        <v>65</v>
      </c>
      <c r="P14" s="4">
        <v>65</v>
      </c>
      <c r="Q14" s="5">
        <v>65</v>
      </c>
      <c r="R14" s="10">
        <v>288</v>
      </c>
      <c r="S14" s="4">
        <v>289</v>
      </c>
      <c r="T14" s="5">
        <v>282</v>
      </c>
      <c r="U14" s="10">
        <v>1344</v>
      </c>
      <c r="V14" s="4">
        <v>1361</v>
      </c>
      <c r="W14" s="5">
        <v>1332</v>
      </c>
      <c r="X14" s="10">
        <v>1208</v>
      </c>
      <c r="Y14" s="4">
        <v>1188</v>
      </c>
      <c r="Z14" s="5">
        <v>1228</v>
      </c>
      <c r="AA14" s="10">
        <v>378</v>
      </c>
      <c r="AB14" s="4">
        <v>374</v>
      </c>
      <c r="AC14" s="5">
        <v>375</v>
      </c>
      <c r="AD14" s="10">
        <v>1382</v>
      </c>
      <c r="AE14" s="4">
        <v>1368</v>
      </c>
      <c r="AF14" s="5">
        <v>1395</v>
      </c>
    </row>
    <row r="15" spans="2:32">
      <c r="B15" s="1" t="s">
        <v>11</v>
      </c>
      <c r="C15" s="10">
        <v>17</v>
      </c>
      <c r="D15" s="4">
        <v>17</v>
      </c>
      <c r="E15" s="5">
        <v>17</v>
      </c>
      <c r="F15" s="10">
        <v>40</v>
      </c>
      <c r="G15" s="4">
        <v>41</v>
      </c>
      <c r="H15" s="5">
        <v>40</v>
      </c>
      <c r="I15" s="10">
        <v>51</v>
      </c>
      <c r="J15" s="4">
        <v>51</v>
      </c>
      <c r="K15" s="5">
        <v>51</v>
      </c>
      <c r="L15" s="10">
        <v>82</v>
      </c>
      <c r="M15" s="4">
        <v>81</v>
      </c>
      <c r="N15" s="5">
        <v>80</v>
      </c>
      <c r="O15" s="10">
        <v>65</v>
      </c>
      <c r="P15" s="4">
        <v>65</v>
      </c>
      <c r="Q15" s="5">
        <v>65</v>
      </c>
      <c r="R15" s="10">
        <v>287</v>
      </c>
      <c r="S15" s="4">
        <v>289</v>
      </c>
      <c r="T15" s="5">
        <v>285</v>
      </c>
      <c r="U15" s="10">
        <v>1337</v>
      </c>
      <c r="V15" s="4">
        <v>1330</v>
      </c>
      <c r="W15" s="5">
        <v>1330</v>
      </c>
      <c r="X15" s="10">
        <v>1197</v>
      </c>
      <c r="Y15" s="4">
        <v>1192</v>
      </c>
      <c r="Z15" s="5">
        <v>1223</v>
      </c>
      <c r="AA15" s="10">
        <v>379</v>
      </c>
      <c r="AB15" s="4">
        <v>376</v>
      </c>
      <c r="AC15" s="5">
        <v>376</v>
      </c>
      <c r="AD15" s="10">
        <v>1380</v>
      </c>
      <c r="AE15" s="4">
        <v>1376</v>
      </c>
      <c r="AF15" s="5">
        <v>1391</v>
      </c>
    </row>
    <row r="16" spans="2:32" ht="15.75" thickBot="1">
      <c r="B16" s="16" t="s">
        <v>12</v>
      </c>
      <c r="C16" s="10">
        <v>17</v>
      </c>
      <c r="D16" s="4">
        <v>17</v>
      </c>
      <c r="E16" s="5">
        <v>17</v>
      </c>
      <c r="F16" s="17">
        <v>41</v>
      </c>
      <c r="G16" s="18">
        <v>41</v>
      </c>
      <c r="H16" s="19">
        <v>40</v>
      </c>
      <c r="I16" s="10">
        <v>51</v>
      </c>
      <c r="J16" s="4">
        <v>51</v>
      </c>
      <c r="K16" s="5">
        <v>51</v>
      </c>
      <c r="L16" s="17">
        <v>83</v>
      </c>
      <c r="M16" s="18">
        <v>80</v>
      </c>
      <c r="N16" s="19">
        <v>80</v>
      </c>
      <c r="O16" s="10">
        <v>65</v>
      </c>
      <c r="P16" s="4">
        <v>65</v>
      </c>
      <c r="Q16" s="5">
        <v>65</v>
      </c>
      <c r="R16" s="17">
        <v>287</v>
      </c>
      <c r="S16" s="18">
        <v>287</v>
      </c>
      <c r="T16" s="19">
        <v>281</v>
      </c>
      <c r="U16" s="17">
        <v>1331</v>
      </c>
      <c r="V16" s="18">
        <v>1356</v>
      </c>
      <c r="W16" s="19">
        <v>1327</v>
      </c>
      <c r="X16" s="17">
        <v>1205</v>
      </c>
      <c r="Y16" s="18">
        <v>1203</v>
      </c>
      <c r="Z16" s="19">
        <v>1207</v>
      </c>
      <c r="AA16" s="17">
        <v>381</v>
      </c>
      <c r="AB16" s="18">
        <v>379</v>
      </c>
      <c r="AC16" s="19">
        <v>375</v>
      </c>
      <c r="AD16" s="17">
        <v>1379</v>
      </c>
      <c r="AE16" s="18">
        <v>1375</v>
      </c>
      <c r="AF16" s="19">
        <v>1399</v>
      </c>
    </row>
    <row r="17" spans="2:32" ht="15.75" thickTop="1">
      <c r="B17" s="20" t="s">
        <v>43</v>
      </c>
      <c r="C17" s="21">
        <f>AVERAGE(C7:C16)</f>
        <v>17</v>
      </c>
      <c r="D17" s="22">
        <f t="shared" ref="D17:AF17" si="0">AVERAGE(D7:D16)</f>
        <v>16.899999999999999</v>
      </c>
      <c r="E17" s="23">
        <f t="shared" si="0"/>
        <v>16.899999999999999</v>
      </c>
      <c r="F17" s="21">
        <f t="shared" si="0"/>
        <v>41.5</v>
      </c>
      <c r="G17" s="22">
        <f t="shared" si="0"/>
        <v>41.9</v>
      </c>
      <c r="H17" s="23">
        <f t="shared" si="0"/>
        <v>42.4</v>
      </c>
      <c r="I17" s="21">
        <f t="shared" si="0"/>
        <v>51</v>
      </c>
      <c r="J17" s="22">
        <f t="shared" si="0"/>
        <v>51</v>
      </c>
      <c r="K17" s="23">
        <f t="shared" si="0"/>
        <v>51</v>
      </c>
      <c r="L17" s="21">
        <f t="shared" si="0"/>
        <v>83.4</v>
      </c>
      <c r="M17" s="22">
        <f t="shared" si="0"/>
        <v>84.1</v>
      </c>
      <c r="N17" s="23">
        <f t="shared" si="0"/>
        <v>82.6</v>
      </c>
      <c r="O17" s="21">
        <f t="shared" si="0"/>
        <v>64.400000000000006</v>
      </c>
      <c r="P17" s="22">
        <f t="shared" si="0"/>
        <v>64.3</v>
      </c>
      <c r="Q17" s="23">
        <f t="shared" si="0"/>
        <v>64.400000000000006</v>
      </c>
      <c r="R17" s="21">
        <f t="shared" si="0"/>
        <v>285.60000000000002</v>
      </c>
      <c r="S17" s="22">
        <f t="shared" si="0"/>
        <v>287</v>
      </c>
      <c r="T17" s="23">
        <f t="shared" si="0"/>
        <v>287.7</v>
      </c>
      <c r="U17" s="21">
        <f t="shared" si="0"/>
        <v>1355.4</v>
      </c>
      <c r="V17" s="22">
        <f t="shared" si="0"/>
        <v>1353.4</v>
      </c>
      <c r="W17" s="23">
        <f t="shared" si="0"/>
        <v>1351</v>
      </c>
      <c r="X17" s="21">
        <f t="shared" si="0"/>
        <v>1194.7</v>
      </c>
      <c r="Y17" s="22">
        <f t="shared" si="0"/>
        <v>1195</v>
      </c>
      <c r="Z17" s="23">
        <f t="shared" si="0"/>
        <v>1228.0999999999999</v>
      </c>
      <c r="AA17" s="21">
        <f t="shared" si="0"/>
        <v>380.3</v>
      </c>
      <c r="AB17" s="22">
        <f t="shared" si="0"/>
        <v>379</v>
      </c>
      <c r="AC17" s="23">
        <f t="shared" si="0"/>
        <v>380.2</v>
      </c>
      <c r="AD17" s="21">
        <f t="shared" si="0"/>
        <v>1348.1</v>
      </c>
      <c r="AE17" s="22">
        <f t="shared" si="0"/>
        <v>1343.5</v>
      </c>
      <c r="AF17" s="23">
        <f t="shared" si="0"/>
        <v>1362.3</v>
      </c>
    </row>
    <row r="18" spans="2:32" ht="21" customHeight="1">
      <c r="B18" s="111" t="s">
        <v>53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3"/>
    </row>
    <row r="19" spans="2:32">
      <c r="B19" s="1" t="s">
        <v>3</v>
      </c>
      <c r="C19" s="10"/>
      <c r="D19" s="4"/>
      <c r="E19" s="5"/>
      <c r="F19" s="10"/>
      <c r="G19" s="4"/>
      <c r="H19" s="5"/>
      <c r="I19" s="10"/>
      <c r="J19" s="4"/>
      <c r="K19" s="5"/>
      <c r="L19" s="10"/>
      <c r="M19" s="4"/>
      <c r="N19" s="5"/>
      <c r="O19" s="10">
        <v>5</v>
      </c>
      <c r="P19" s="4">
        <v>5</v>
      </c>
      <c r="Q19" s="5">
        <v>5</v>
      </c>
      <c r="R19" s="10"/>
      <c r="S19" s="4"/>
      <c r="T19" s="5"/>
      <c r="U19" s="10"/>
      <c r="V19" s="4"/>
      <c r="W19" s="5"/>
      <c r="X19" s="10">
        <v>1</v>
      </c>
      <c r="Y19" s="4"/>
      <c r="Z19" s="5"/>
      <c r="AA19" s="10">
        <v>7</v>
      </c>
      <c r="AB19" s="4">
        <v>7</v>
      </c>
      <c r="AC19" s="5">
        <v>9</v>
      </c>
      <c r="AD19" s="10">
        <v>8</v>
      </c>
      <c r="AE19" s="4">
        <v>5</v>
      </c>
      <c r="AF19" s="5">
        <v>5</v>
      </c>
    </row>
    <row r="20" spans="2:32">
      <c r="B20" s="1" t="s">
        <v>4</v>
      </c>
      <c r="C20" s="10"/>
      <c r="D20" s="4"/>
      <c r="E20" s="5"/>
      <c r="F20" s="10"/>
      <c r="G20" s="4"/>
      <c r="H20" s="5"/>
      <c r="I20" s="10"/>
      <c r="J20" s="4"/>
      <c r="K20" s="5"/>
      <c r="L20" s="10"/>
      <c r="M20" s="4"/>
      <c r="N20" s="5"/>
      <c r="O20" s="10">
        <v>7</v>
      </c>
      <c r="P20" s="4">
        <v>7</v>
      </c>
      <c r="Q20" s="5">
        <v>5</v>
      </c>
      <c r="R20" s="10"/>
      <c r="S20" s="4"/>
      <c r="T20" s="5"/>
      <c r="U20" s="10"/>
      <c r="V20" s="4"/>
      <c r="W20" s="5"/>
      <c r="X20" s="10"/>
      <c r="Y20" s="4"/>
      <c r="Z20" s="5">
        <v>1</v>
      </c>
      <c r="AA20" s="10">
        <v>7</v>
      </c>
      <c r="AB20" s="4">
        <v>7</v>
      </c>
      <c r="AC20" s="5">
        <v>8</v>
      </c>
      <c r="AD20" s="10">
        <v>8</v>
      </c>
      <c r="AE20" s="4">
        <v>7</v>
      </c>
      <c r="AF20" s="5">
        <v>7</v>
      </c>
    </row>
    <row r="21" spans="2:32">
      <c r="B21" s="1" t="s">
        <v>5</v>
      </c>
      <c r="C21" s="10"/>
      <c r="D21" s="4"/>
      <c r="E21" s="5"/>
      <c r="F21" s="10"/>
      <c r="G21" s="4"/>
      <c r="H21" s="5"/>
      <c r="I21" s="10"/>
      <c r="J21" s="4"/>
      <c r="K21" s="5"/>
      <c r="L21" s="10"/>
      <c r="M21" s="4"/>
      <c r="N21" s="5"/>
      <c r="O21" s="10">
        <v>5</v>
      </c>
      <c r="P21" s="4">
        <v>5</v>
      </c>
      <c r="Q21" s="5">
        <v>5</v>
      </c>
      <c r="R21" s="10"/>
      <c r="S21" s="4"/>
      <c r="T21" s="5"/>
      <c r="U21" s="10"/>
      <c r="V21" s="4"/>
      <c r="W21" s="5"/>
      <c r="X21" s="10"/>
      <c r="Y21" s="4"/>
      <c r="Z21" s="5"/>
      <c r="AA21" s="10">
        <v>6</v>
      </c>
      <c r="AB21" s="4">
        <v>7</v>
      </c>
      <c r="AC21" s="5">
        <v>8</v>
      </c>
      <c r="AD21" s="10">
        <v>5</v>
      </c>
      <c r="AE21" s="4">
        <v>6</v>
      </c>
      <c r="AF21" s="5">
        <v>3</v>
      </c>
    </row>
    <row r="22" spans="2:32">
      <c r="B22" s="1" t="s">
        <v>6</v>
      </c>
      <c r="C22" s="10"/>
      <c r="D22" s="4"/>
      <c r="E22" s="5"/>
      <c r="F22" s="10"/>
      <c r="G22" s="4"/>
      <c r="H22" s="5"/>
      <c r="I22" s="10"/>
      <c r="J22" s="4"/>
      <c r="K22" s="5"/>
      <c r="L22" s="10"/>
      <c r="M22" s="4"/>
      <c r="N22" s="5"/>
      <c r="O22" s="10">
        <v>5</v>
      </c>
      <c r="P22" s="4">
        <v>5</v>
      </c>
      <c r="Q22" s="5">
        <v>5</v>
      </c>
      <c r="R22" s="10"/>
      <c r="S22" s="4"/>
      <c r="T22" s="5"/>
      <c r="U22" s="10"/>
      <c r="V22" s="4"/>
      <c r="W22" s="5"/>
      <c r="X22" s="10"/>
      <c r="Y22" s="4"/>
      <c r="Z22" s="5">
        <v>1</v>
      </c>
      <c r="AA22" s="10">
        <v>6</v>
      </c>
      <c r="AB22" s="4">
        <v>7</v>
      </c>
      <c r="AC22" s="5">
        <v>7</v>
      </c>
      <c r="AD22" s="10">
        <v>6</v>
      </c>
      <c r="AE22" s="4">
        <v>5</v>
      </c>
      <c r="AF22" s="5">
        <v>6</v>
      </c>
    </row>
    <row r="23" spans="2:32">
      <c r="B23" s="1" t="s">
        <v>7</v>
      </c>
      <c r="C23" s="10"/>
      <c r="D23" s="4"/>
      <c r="E23" s="5"/>
      <c r="F23" s="10"/>
      <c r="G23" s="4"/>
      <c r="H23" s="5"/>
      <c r="I23" s="10"/>
      <c r="J23" s="4"/>
      <c r="K23" s="5"/>
      <c r="L23" s="10"/>
      <c r="M23" s="4"/>
      <c r="N23" s="5"/>
      <c r="O23" s="10">
        <v>5</v>
      </c>
      <c r="P23" s="4">
        <v>5</v>
      </c>
      <c r="Q23" s="5">
        <v>5</v>
      </c>
      <c r="R23" s="10"/>
      <c r="S23" s="4"/>
      <c r="T23" s="5"/>
      <c r="U23" s="10"/>
      <c r="V23" s="4"/>
      <c r="W23" s="5"/>
      <c r="X23" s="10"/>
      <c r="Y23" s="4"/>
      <c r="Z23" s="5"/>
      <c r="AA23" s="10">
        <v>6</v>
      </c>
      <c r="AB23" s="4">
        <v>7</v>
      </c>
      <c r="AC23" s="5">
        <v>7</v>
      </c>
      <c r="AD23" s="10">
        <v>5</v>
      </c>
      <c r="AE23" s="4">
        <v>6</v>
      </c>
      <c r="AF23" s="5">
        <v>5</v>
      </c>
    </row>
    <row r="24" spans="2:32">
      <c r="B24" s="1" t="s">
        <v>8</v>
      </c>
      <c r="C24" s="10"/>
      <c r="D24" s="4"/>
      <c r="E24" s="5"/>
      <c r="F24" s="10"/>
      <c r="G24" s="4"/>
      <c r="H24" s="5"/>
      <c r="I24" s="10"/>
      <c r="J24" s="4"/>
      <c r="K24" s="5"/>
      <c r="L24" s="10"/>
      <c r="M24" s="4"/>
      <c r="N24" s="5"/>
      <c r="O24" s="10">
        <v>5</v>
      </c>
      <c r="P24" s="4">
        <v>5</v>
      </c>
      <c r="Q24" s="5">
        <v>5</v>
      </c>
      <c r="R24" s="10"/>
      <c r="S24" s="4"/>
      <c r="T24" s="5"/>
      <c r="U24" s="10"/>
      <c r="V24" s="4"/>
      <c r="W24" s="5"/>
      <c r="X24" s="10"/>
      <c r="Y24" s="4"/>
      <c r="Z24" s="5"/>
      <c r="AA24" s="10">
        <v>6</v>
      </c>
      <c r="AB24" s="4">
        <v>7</v>
      </c>
      <c r="AC24" s="5">
        <v>7</v>
      </c>
      <c r="AD24" s="10">
        <v>6</v>
      </c>
      <c r="AE24" s="4">
        <v>5</v>
      </c>
      <c r="AF24" s="5">
        <v>5</v>
      </c>
    </row>
    <row r="25" spans="2:32">
      <c r="B25" s="1" t="s">
        <v>9</v>
      </c>
      <c r="C25" s="10"/>
      <c r="D25" s="4"/>
      <c r="E25" s="5"/>
      <c r="F25" s="10"/>
      <c r="G25" s="4"/>
      <c r="H25" s="5"/>
      <c r="I25" s="10"/>
      <c r="J25" s="4"/>
      <c r="K25" s="5"/>
      <c r="L25" s="10"/>
      <c r="M25" s="4"/>
      <c r="N25" s="5"/>
      <c r="O25" s="10">
        <v>5</v>
      </c>
      <c r="P25" s="4">
        <v>5</v>
      </c>
      <c r="Q25" s="5">
        <v>5</v>
      </c>
      <c r="R25" s="10"/>
      <c r="S25" s="4"/>
      <c r="T25" s="5"/>
      <c r="U25" s="10"/>
      <c r="V25" s="4"/>
      <c r="W25" s="5"/>
      <c r="X25" s="10"/>
      <c r="Y25" s="4"/>
      <c r="Z25" s="5"/>
      <c r="AA25" s="10">
        <v>6</v>
      </c>
      <c r="AB25" s="4">
        <v>7</v>
      </c>
      <c r="AC25" s="5">
        <v>7</v>
      </c>
      <c r="AD25" s="10">
        <v>5</v>
      </c>
      <c r="AE25" s="4">
        <v>5</v>
      </c>
      <c r="AF25" s="5">
        <v>3</v>
      </c>
    </row>
    <row r="26" spans="2:32">
      <c r="B26" s="1" t="s">
        <v>10</v>
      </c>
      <c r="C26" s="10"/>
      <c r="D26" s="4"/>
      <c r="E26" s="5"/>
      <c r="F26" s="10"/>
      <c r="G26" s="4"/>
      <c r="H26" s="5"/>
      <c r="I26" s="10"/>
      <c r="J26" s="4"/>
      <c r="K26" s="5"/>
      <c r="L26" s="10"/>
      <c r="M26" s="4"/>
      <c r="N26" s="5"/>
      <c r="O26" s="10">
        <v>5</v>
      </c>
      <c r="P26" s="4">
        <v>5</v>
      </c>
      <c r="Q26" s="5">
        <v>5</v>
      </c>
      <c r="R26" s="10"/>
      <c r="S26" s="4"/>
      <c r="T26" s="5"/>
      <c r="U26" s="10"/>
      <c r="V26" s="4"/>
      <c r="W26" s="5"/>
      <c r="X26" s="10"/>
      <c r="Y26" s="4"/>
      <c r="Z26" s="5"/>
      <c r="AA26" s="10">
        <v>6</v>
      </c>
      <c r="AB26" s="4">
        <v>7</v>
      </c>
      <c r="AC26" s="5">
        <v>7</v>
      </c>
      <c r="AD26" s="10">
        <v>4</v>
      </c>
      <c r="AE26" s="4">
        <v>3</v>
      </c>
      <c r="AF26" s="5">
        <v>4</v>
      </c>
    </row>
    <row r="27" spans="2:32">
      <c r="B27" s="1" t="s">
        <v>11</v>
      </c>
      <c r="C27" s="10"/>
      <c r="D27" s="4"/>
      <c r="E27" s="5"/>
      <c r="F27" s="10"/>
      <c r="G27" s="4"/>
      <c r="H27" s="5"/>
      <c r="I27" s="10"/>
      <c r="J27" s="4"/>
      <c r="K27" s="5"/>
      <c r="L27" s="10"/>
      <c r="M27" s="4"/>
      <c r="N27" s="5"/>
      <c r="O27" s="10">
        <v>5</v>
      </c>
      <c r="P27" s="4">
        <v>5</v>
      </c>
      <c r="Q27" s="5">
        <v>5</v>
      </c>
      <c r="R27" s="10"/>
      <c r="S27" s="4"/>
      <c r="T27" s="5"/>
      <c r="U27" s="10"/>
      <c r="V27" s="4"/>
      <c r="W27" s="5"/>
      <c r="X27" s="10"/>
      <c r="Y27" s="4"/>
      <c r="Z27" s="5">
        <v>1</v>
      </c>
      <c r="AA27" s="10">
        <v>6</v>
      </c>
      <c r="AB27" s="4">
        <v>7</v>
      </c>
      <c r="AC27" s="5">
        <v>7</v>
      </c>
      <c r="AD27" s="10">
        <v>3</v>
      </c>
      <c r="AE27" s="4">
        <v>4</v>
      </c>
      <c r="AF27" s="5">
        <v>3</v>
      </c>
    </row>
    <row r="28" spans="2:32">
      <c r="B28" s="1" t="s">
        <v>12</v>
      </c>
      <c r="C28" s="10"/>
      <c r="D28" s="4"/>
      <c r="E28" s="5"/>
      <c r="F28" s="10"/>
      <c r="G28" s="4"/>
      <c r="H28" s="5"/>
      <c r="I28" s="10"/>
      <c r="J28" s="4"/>
      <c r="K28" s="5"/>
      <c r="L28" s="10"/>
      <c r="M28" s="4"/>
      <c r="N28" s="5"/>
      <c r="O28" s="10">
        <v>5</v>
      </c>
      <c r="P28" s="4">
        <v>5</v>
      </c>
      <c r="Q28" s="5">
        <v>5</v>
      </c>
      <c r="R28" s="10"/>
      <c r="S28" s="4"/>
      <c r="T28" s="5"/>
      <c r="U28" s="10"/>
      <c r="V28" s="4"/>
      <c r="W28" s="5"/>
      <c r="X28" s="10"/>
      <c r="Y28" s="4"/>
      <c r="Z28" s="5"/>
      <c r="AA28" s="10">
        <v>6</v>
      </c>
      <c r="AB28" s="4">
        <v>7</v>
      </c>
      <c r="AC28" s="5">
        <v>7</v>
      </c>
      <c r="AD28" s="10">
        <v>5</v>
      </c>
      <c r="AE28" s="4">
        <v>4</v>
      </c>
      <c r="AF28" s="5">
        <v>3</v>
      </c>
    </row>
    <row r="29" spans="2:32" ht="21" customHeight="1">
      <c r="B29" s="111" t="s">
        <v>54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3"/>
    </row>
    <row r="30" spans="2:32">
      <c r="B30" s="1" t="s">
        <v>3</v>
      </c>
      <c r="C30" s="24">
        <f ca="1">IF(AND(C7&lt;&gt;"",INDIRECT("Z4S"&amp;(COLUMN()-MOD(COLUMN(),3)),FALSE)&lt;&gt;"N/A"),SUMPRODUCT(2.27^(ROW(INDIRECT(C7-IF(C19&lt;&gt;"",C19,0)&amp;":"&amp;INDIRECT("Z4S"&amp;(COLUMN()-MOD(COLUMN(),3)),FALSE)-IF(C19&lt;&gt;"",C19,0)))/$D$42)),"")</f>
        <v>1062.2329921308499</v>
      </c>
      <c r="D30" s="30">
        <f t="shared" ref="D30:AF30" ca="1" si="1">IF(AND(D7&lt;&gt;"",INDIRECT("Z4S"&amp;(COLUMN()-MOD(COLUMN(),3)),FALSE)&lt;&gt;"N/A"),SUMPRODUCT(2.27^(ROW(INDIRECT(D7-IF(D19&lt;&gt;"",D19,0)&amp;":"&amp;INDIRECT("Z4S"&amp;(COLUMN()-MOD(COLUMN(),3)),FALSE)-IF(D19&lt;&gt;"",D19,0)))/$D$42)),"")</f>
        <v>1062.2329921308499</v>
      </c>
      <c r="E30" s="31">
        <f t="shared" ca="1" si="1"/>
        <v>1062.2329921308499</v>
      </c>
      <c r="F30" s="32">
        <f t="shared" ca="1" si="1"/>
        <v>2060936698.035157</v>
      </c>
      <c r="G30" s="30">
        <f t="shared" ca="1" si="1"/>
        <v>2060936698.035157</v>
      </c>
      <c r="H30" s="31">
        <f t="shared" ca="1" si="1"/>
        <v>2060936698.035157</v>
      </c>
      <c r="I30" s="32">
        <f t="shared" ca="1" si="1"/>
        <v>212462847760.57092</v>
      </c>
      <c r="J30" s="30">
        <f t="shared" ca="1" si="1"/>
        <v>212462847760.57092</v>
      </c>
      <c r="K30" s="31">
        <f t="shared" ca="1" si="1"/>
        <v>212462847760.57092</v>
      </c>
      <c r="L30" s="32">
        <f t="shared" ca="1" si="1"/>
        <v>5.49070648346864E+17</v>
      </c>
      <c r="M30" s="30">
        <f t="shared" ca="1" si="1"/>
        <v>5.49070648346864E+17</v>
      </c>
      <c r="N30" s="31">
        <f t="shared" ca="1" si="1"/>
        <v>5.3649215140313613E+17</v>
      </c>
      <c r="O30" s="32">
        <f t="shared" ca="1" si="1"/>
        <v>100895884814.77271</v>
      </c>
      <c r="P30" s="30">
        <f t="shared" ca="1" si="1"/>
        <v>114915527015.0098</v>
      </c>
      <c r="Q30" s="31">
        <f t="shared" ca="1" si="1"/>
        <v>124220690363.59787</v>
      </c>
      <c r="R30" s="32">
        <f t="shared" ca="1" si="1"/>
        <v>1.1635271790502721E+62</v>
      </c>
      <c r="S30" s="30">
        <f t="shared" ca="1" si="1"/>
        <v>1.1635271790496256E+62</v>
      </c>
      <c r="T30" s="31">
        <f t="shared" ca="1" si="1"/>
        <v>1.1635271790398496E+62</v>
      </c>
      <c r="U30" s="32">
        <f t="shared" ca="1" si="1"/>
        <v>1.7870273822378708E+287</v>
      </c>
      <c r="V30" s="30">
        <f t="shared" ca="1" si="1"/>
        <v>1.7870273822378708E+287</v>
      </c>
      <c r="W30" s="31">
        <f t="shared" ca="1" si="1"/>
        <v>1.7870273822378708E+287</v>
      </c>
      <c r="X30" s="32">
        <f t="shared" ca="1" si="1"/>
        <v>1.1562909586021837E+245</v>
      </c>
      <c r="Y30" s="30">
        <f t="shared" ca="1" si="1"/>
        <v>1.7421279897716107E+245</v>
      </c>
      <c r="Z30" s="31">
        <f t="shared" ca="1" si="1"/>
        <v>1.7421279897716107E+245</v>
      </c>
      <c r="AA30" s="32">
        <f t="shared" ca="1" si="1"/>
        <v>4.3312861508670075E+73</v>
      </c>
      <c r="AB30" s="30">
        <f t="shared" ca="1" si="1"/>
        <v>4.3312861994820481E+73</v>
      </c>
      <c r="AC30" s="31">
        <f t="shared" ca="1" si="1"/>
        <v>1.9080553085851126E+73</v>
      </c>
      <c r="AD30" s="32" t="str">
        <f t="shared" ca="1" si="1"/>
        <v/>
      </c>
      <c r="AE30" s="30" t="str">
        <f t="shared" ca="1" si="1"/>
        <v/>
      </c>
      <c r="AF30" s="31" t="str">
        <f t="shared" ca="1" si="1"/>
        <v/>
      </c>
    </row>
    <row r="31" spans="2:32">
      <c r="B31" s="1" t="s">
        <v>4</v>
      </c>
      <c r="C31" s="32">
        <f t="shared" ref="C31:AF31" ca="1" si="2">IF(AND(C8&lt;&gt;"",INDIRECT("Z4S"&amp;(COLUMN()-MOD(COLUMN(),3)),FALSE)&lt;&gt;"N/A"),SUMPRODUCT(2.27^(ROW(INDIRECT(C8-IF(C20&lt;&gt;"",C20,0)&amp;":"&amp;INDIRECT("Z4S"&amp;(COLUMN()-MOD(COLUMN(),3)),FALSE)-IF(C20&lt;&gt;"",C20,0)))/$D$42)),"")</f>
        <v>1062.2329921308499</v>
      </c>
      <c r="D31" s="30">
        <f t="shared" ca="1" si="2"/>
        <v>1767.2617913586839</v>
      </c>
      <c r="E31" s="31">
        <f t="shared" ca="1" si="2"/>
        <v>1767.2617913586839</v>
      </c>
      <c r="F31" s="32">
        <f t="shared" ca="1" si="2"/>
        <v>2231412557.5237012</v>
      </c>
      <c r="G31" s="30">
        <f t="shared" ca="1" si="2"/>
        <v>2231412557.5237012</v>
      </c>
      <c r="H31" s="31">
        <f t="shared" ca="1" si="2"/>
        <v>2060936698.035157</v>
      </c>
      <c r="I31" s="32">
        <f t="shared" ca="1" si="2"/>
        <v>212462847760.57092</v>
      </c>
      <c r="J31" s="30">
        <f t="shared" ca="1" si="2"/>
        <v>212462847760.57092</v>
      </c>
      <c r="K31" s="31">
        <f t="shared" ca="1" si="2"/>
        <v>212462847760.57092</v>
      </c>
      <c r="L31" s="32">
        <f t="shared" ca="1" si="2"/>
        <v>5.484748859699904E+17</v>
      </c>
      <c r="M31" s="30">
        <f t="shared" ca="1" si="2"/>
        <v>5.4946606972456922E+17</v>
      </c>
      <c r="N31" s="31">
        <f t="shared" ca="1" si="2"/>
        <v>5.4757727944259968E+17</v>
      </c>
      <c r="O31" s="32">
        <f t="shared" ca="1" si="2"/>
        <v>44447526350.120102</v>
      </c>
      <c r="P31" s="30">
        <f t="shared" ca="1" si="2"/>
        <v>44447526350.120102</v>
      </c>
      <c r="Q31" s="31">
        <f t="shared" ca="1" si="2"/>
        <v>79773164013.477768</v>
      </c>
      <c r="R31" s="32">
        <f t="shared" ca="1" si="2"/>
        <v>1.1635271790398496E+62</v>
      </c>
      <c r="S31" s="30">
        <f t="shared" ca="1" si="2"/>
        <v>1.1635271790434442E+62</v>
      </c>
      <c r="T31" s="31">
        <f t="shared" ca="1" si="2"/>
        <v>1.1635271789254985E+62</v>
      </c>
      <c r="U31" s="32">
        <f t="shared" ca="1" si="2"/>
        <v>1.7870273822378708E+287</v>
      </c>
      <c r="V31" s="30">
        <f t="shared" ca="1" si="2"/>
        <v>1.7870273822378708E+287</v>
      </c>
      <c r="W31" s="31">
        <f t="shared" ca="1" si="2"/>
        <v>1.7870273822378708E+287</v>
      </c>
      <c r="X31" s="32">
        <f t="shared" ca="1" si="2"/>
        <v>1.7421279897716107E+245</v>
      </c>
      <c r="Y31" s="30">
        <f t="shared" ca="1" si="2"/>
        <v>1.7421279897716107E+245</v>
      </c>
      <c r="Z31" s="31">
        <f t="shared" ca="1" si="2"/>
        <v>1.1562909586021837E+245</v>
      </c>
      <c r="AA31" s="32">
        <f t="shared" ca="1" si="2"/>
        <v>4.3312846044049969E+73</v>
      </c>
      <c r="AB31" s="30">
        <f t="shared" ca="1" si="2"/>
        <v>4.3312824567961577E+73</v>
      </c>
      <c r="AC31" s="31">
        <f t="shared" ca="1" si="2"/>
        <v>2.8747669697825969E+73</v>
      </c>
      <c r="AD31" s="32" t="str">
        <f t="shared" ca="1" si="2"/>
        <v/>
      </c>
      <c r="AE31" s="30" t="str">
        <f t="shared" ca="1" si="2"/>
        <v/>
      </c>
      <c r="AF31" s="31" t="str">
        <f t="shared" ca="1" si="2"/>
        <v/>
      </c>
    </row>
    <row r="32" spans="2:32">
      <c r="B32" s="1" t="s">
        <v>5</v>
      </c>
      <c r="C32" s="32">
        <f t="shared" ref="C32:AF32" ca="1" si="3">IF(AND(C9&lt;&gt;"",INDIRECT("Z4S"&amp;(COLUMN()-MOD(COLUMN(),3)),FALSE)&lt;&gt;"N/A"),SUMPRODUCT(2.27^(ROW(INDIRECT(C9-IF(C21&lt;&gt;"",C21,0)&amp;":"&amp;INDIRECT("Z4S"&amp;(COLUMN()-MOD(COLUMN(),3)),FALSE)-IF(C21&lt;&gt;"",C21,0)))/$D$42)),"")</f>
        <v>1062.2329921308499</v>
      </c>
      <c r="D32" s="30">
        <f t="shared" ca="1" si="3"/>
        <v>1062.2329921308499</v>
      </c>
      <c r="E32" s="31">
        <f t="shared" ca="1" si="3"/>
        <v>1062.2329921308499</v>
      </c>
      <c r="F32" s="32">
        <f t="shared" ca="1" si="3"/>
        <v>2306512055.095747</v>
      </c>
      <c r="G32" s="30">
        <f t="shared" ca="1" si="3"/>
        <v>2276551972.8630366</v>
      </c>
      <c r="H32" s="31">
        <f t="shared" ca="1" si="3"/>
        <v>2276551972.8630366</v>
      </c>
      <c r="I32" s="32">
        <f t="shared" ca="1" si="3"/>
        <v>212462847760.57092</v>
      </c>
      <c r="J32" s="30">
        <f t="shared" ca="1" si="3"/>
        <v>212462847760.57092</v>
      </c>
      <c r="K32" s="31">
        <f t="shared" ca="1" si="3"/>
        <v>212462847760.57092</v>
      </c>
      <c r="L32" s="32">
        <f t="shared" ca="1" si="3"/>
        <v>5.484748859699904E+17</v>
      </c>
      <c r="M32" s="30">
        <f t="shared" ca="1" si="3"/>
        <v>5.462248988470967E+17</v>
      </c>
      <c r="N32" s="31">
        <f t="shared" ca="1" si="3"/>
        <v>5.4757727944259968E+17</v>
      </c>
      <c r="O32" s="32">
        <f t="shared" ca="1" si="3"/>
        <v>79773164013.477768</v>
      </c>
      <c r="P32" s="30">
        <f t="shared" ca="1" si="3"/>
        <v>79773164013.477768</v>
      </c>
      <c r="Q32" s="31">
        <f t="shared" ca="1" si="3"/>
        <v>79773164013.477768</v>
      </c>
      <c r="R32" s="32">
        <f t="shared" ca="1" si="3"/>
        <v>1.1635271790458303E+62</v>
      </c>
      <c r="S32" s="30">
        <f t="shared" ca="1" si="3"/>
        <v>1.1635271790344333E+62</v>
      </c>
      <c r="T32" s="31">
        <f t="shared" ca="1" si="3"/>
        <v>1.1635271787666963E+62</v>
      </c>
      <c r="U32" s="32">
        <f t="shared" ca="1" si="3"/>
        <v>1.7870273822378708E+287</v>
      </c>
      <c r="V32" s="30">
        <f t="shared" ca="1" si="3"/>
        <v>1.7870273822378708E+287</v>
      </c>
      <c r="W32" s="31">
        <f t="shared" ca="1" si="3"/>
        <v>1.7870273822378708E+287</v>
      </c>
      <c r="X32" s="32">
        <f t="shared" ca="1" si="3"/>
        <v>1.7421279897716107E+245</v>
      </c>
      <c r="Y32" s="30">
        <f t="shared" ca="1" si="3"/>
        <v>1.7421279897716107E+245</v>
      </c>
      <c r="Z32" s="31">
        <f t="shared" ca="1" si="3"/>
        <v>1.7421279897716107E+245</v>
      </c>
      <c r="AA32" s="32">
        <f t="shared" ca="1" si="3"/>
        <v>6.5257369628921274E+73</v>
      </c>
      <c r="AB32" s="30">
        <f t="shared" ca="1" si="3"/>
        <v>4.3312824567961577E+73</v>
      </c>
      <c r="AC32" s="31">
        <f t="shared" ca="1" si="3"/>
        <v>2.8747731356996136E+73</v>
      </c>
      <c r="AD32" s="32" t="str">
        <f t="shared" ca="1" si="3"/>
        <v/>
      </c>
      <c r="AE32" s="30" t="str">
        <f t="shared" ca="1" si="3"/>
        <v/>
      </c>
      <c r="AF32" s="31" t="str">
        <f t="shared" ca="1" si="3"/>
        <v/>
      </c>
    </row>
    <row r="33" spans="2:32">
      <c r="B33" s="1" t="s">
        <v>6</v>
      </c>
      <c r="C33" s="32">
        <f t="shared" ref="C33:AF33" ca="1" si="4">IF(AND(C10&lt;&gt;"",INDIRECT("Z4S"&amp;(COLUMN()-MOD(COLUMN(),3)),FALSE)&lt;&gt;"N/A"),SUMPRODUCT(2.27^(ROW(INDIRECT(C10-IF(C22&lt;&gt;"",C22,0)&amp;":"&amp;INDIRECT("Z4S"&amp;(COLUMN()-MOD(COLUMN(),3)),FALSE)-IF(C22&lt;&gt;"",C22,0)))/$D$42)),"")</f>
        <v>1062.2329921308499</v>
      </c>
      <c r="D33" s="30">
        <f t="shared" ca="1" si="4"/>
        <v>1062.2329921308499</v>
      </c>
      <c r="E33" s="31">
        <f t="shared" ca="1" si="4"/>
        <v>1062.2329921308499</v>
      </c>
      <c r="F33" s="32">
        <f t="shared" ca="1" si="4"/>
        <v>2326397260.0910492</v>
      </c>
      <c r="G33" s="30">
        <f t="shared" ca="1" si="4"/>
        <v>2306512055.095747</v>
      </c>
      <c r="H33" s="31">
        <f t="shared" ca="1" si="4"/>
        <v>2306512055.095747</v>
      </c>
      <c r="I33" s="32">
        <f t="shared" ca="1" si="4"/>
        <v>212462847760.57092</v>
      </c>
      <c r="J33" s="30">
        <f t="shared" ca="1" si="4"/>
        <v>212462847760.57092</v>
      </c>
      <c r="K33" s="31">
        <f t="shared" ca="1" si="4"/>
        <v>212462847760.57092</v>
      </c>
      <c r="L33" s="32">
        <f t="shared" ca="1" si="4"/>
        <v>5.484748859699904E+17</v>
      </c>
      <c r="M33" s="30">
        <f t="shared" ca="1" si="4"/>
        <v>5.4757727944259968E+17</v>
      </c>
      <c r="N33" s="31">
        <f t="shared" ca="1" si="4"/>
        <v>5.4972852011085709E+17</v>
      </c>
      <c r="O33" s="32">
        <f t="shared" ca="1" si="4"/>
        <v>79773164013.477768</v>
      </c>
      <c r="P33" s="30">
        <f t="shared" ca="1" si="4"/>
        <v>79773164013.477768</v>
      </c>
      <c r="Q33" s="31">
        <f t="shared" ca="1" si="4"/>
        <v>47948576218.939499</v>
      </c>
      <c r="R33" s="32">
        <f t="shared" ca="1" si="4"/>
        <v>1.1635271790474137E+62</v>
      </c>
      <c r="S33" s="30">
        <f t="shared" ca="1" si="4"/>
        <v>1.1635271789954553E+62</v>
      </c>
      <c r="T33" s="31">
        <f t="shared" ca="1" si="4"/>
        <v>1.1635271789954553E+62</v>
      </c>
      <c r="U33" s="32">
        <f t="shared" ca="1" si="4"/>
        <v>1.7870273822378708E+287</v>
      </c>
      <c r="V33" s="30">
        <f t="shared" ca="1" si="4"/>
        <v>1.7870273822378708E+287</v>
      </c>
      <c r="W33" s="31">
        <f t="shared" ca="1" si="4"/>
        <v>1.7870273822378708E+287</v>
      </c>
      <c r="X33" s="32">
        <f t="shared" ca="1" si="4"/>
        <v>1.7421279897716107E+245</v>
      </c>
      <c r="Y33" s="30">
        <f t="shared" ca="1" si="4"/>
        <v>1.7421279897716107E+245</v>
      </c>
      <c r="Z33" s="31">
        <f t="shared" ca="1" si="4"/>
        <v>1.1562909586021837E+245</v>
      </c>
      <c r="AA33" s="32">
        <f t="shared" ca="1" si="4"/>
        <v>6.5257382537370796E+73</v>
      </c>
      <c r="AB33" s="30">
        <f t="shared" ca="1" si="4"/>
        <v>4.3312855504881861E+73</v>
      </c>
      <c r="AC33" s="31">
        <f t="shared" ca="1" si="4"/>
        <v>4.33128374764111E+73</v>
      </c>
      <c r="AD33" s="32" t="str">
        <f t="shared" ca="1" si="4"/>
        <v/>
      </c>
      <c r="AE33" s="30" t="str">
        <f t="shared" ca="1" si="4"/>
        <v/>
      </c>
      <c r="AF33" s="31" t="str">
        <f t="shared" ca="1" si="4"/>
        <v/>
      </c>
    </row>
    <row r="34" spans="2:32">
      <c r="B34" s="1" t="s">
        <v>7</v>
      </c>
      <c r="C34" s="32">
        <f t="shared" ref="C34:AF34" ca="1" si="5">IF(AND(C11&lt;&gt;"",INDIRECT("Z4S"&amp;(COLUMN()-MOD(COLUMN(),3)),FALSE)&lt;&gt;"N/A"),SUMPRODUCT(2.27^(ROW(INDIRECT(C11-IF(C23&lt;&gt;"",C23,0)&amp;":"&amp;INDIRECT("Z4S"&amp;(COLUMN()-MOD(COLUMN(),3)),FALSE)-IF(C23&lt;&gt;"",C23,0)))/$D$42)),"")</f>
        <v>1062.2329921308499</v>
      </c>
      <c r="D34" s="30">
        <f t="shared" ca="1" si="5"/>
        <v>1062.2329921308499</v>
      </c>
      <c r="E34" s="31">
        <f t="shared" ca="1" si="5"/>
        <v>1062.2329921308499</v>
      </c>
      <c r="F34" s="32">
        <f t="shared" ca="1" si="5"/>
        <v>2339595534.2023754</v>
      </c>
      <c r="G34" s="30">
        <f t="shared" ca="1" si="5"/>
        <v>2326397260.0910492</v>
      </c>
      <c r="H34" s="31">
        <f t="shared" ca="1" si="5"/>
        <v>2276551972.8630366</v>
      </c>
      <c r="I34" s="32">
        <f t="shared" ca="1" si="5"/>
        <v>212462847760.57092</v>
      </c>
      <c r="J34" s="30">
        <f t="shared" ca="1" si="5"/>
        <v>212462847760.57092</v>
      </c>
      <c r="K34" s="31">
        <f t="shared" ca="1" si="5"/>
        <v>212462847760.57092</v>
      </c>
      <c r="L34" s="32">
        <f t="shared" ca="1" si="5"/>
        <v>5.484748859699904E+17</v>
      </c>
      <c r="M34" s="30">
        <f t="shared" ca="1" si="5"/>
        <v>5.41117428078128E+17</v>
      </c>
      <c r="N34" s="31">
        <f t="shared" ca="1" si="5"/>
        <v>5.4946606972456922E+17</v>
      </c>
      <c r="O34" s="32">
        <f t="shared" ca="1" si="5"/>
        <v>47948576218.939499</v>
      </c>
      <c r="P34" s="30">
        <f t="shared" ca="1" si="5"/>
        <v>47948576218.939499</v>
      </c>
      <c r="Q34" s="31">
        <f t="shared" ca="1" si="5"/>
        <v>47948576218.939499</v>
      </c>
      <c r="R34" s="32">
        <f t="shared" ca="1" si="5"/>
        <v>1.1635271789675468E+62</v>
      </c>
      <c r="S34" s="30">
        <f t="shared" ca="1" si="5"/>
        <v>1.1635271790262734E+62</v>
      </c>
      <c r="T34" s="31">
        <f t="shared" ca="1" si="5"/>
        <v>1.1635271789954553E+62</v>
      </c>
      <c r="U34" s="32">
        <f t="shared" ca="1" si="5"/>
        <v>1.7870273822378708E+287</v>
      </c>
      <c r="V34" s="30">
        <f t="shared" ca="1" si="5"/>
        <v>1.7870273822378708E+287</v>
      </c>
      <c r="W34" s="31">
        <f t="shared" ca="1" si="5"/>
        <v>1.7870273822378708E+287</v>
      </c>
      <c r="X34" s="32">
        <f t="shared" ca="1" si="5"/>
        <v>1.7421279897716107E+245</v>
      </c>
      <c r="Y34" s="30">
        <f t="shared" ca="1" si="5"/>
        <v>1.7421279897716107E+245</v>
      </c>
      <c r="Z34" s="31">
        <f t="shared" ca="1" si="5"/>
        <v>1.7421279897716107E+245</v>
      </c>
      <c r="AA34" s="32">
        <f t="shared" ca="1" si="5"/>
        <v>6.5257396791551313E+73</v>
      </c>
      <c r="AB34" s="30">
        <f t="shared" ca="1" si="5"/>
        <v>4.3312859672649215E+73</v>
      </c>
      <c r="AC34" s="31">
        <f t="shared" ca="1" si="5"/>
        <v>4.3312855504881861E+73</v>
      </c>
      <c r="AD34" s="32" t="str">
        <f t="shared" ca="1" si="5"/>
        <v/>
      </c>
      <c r="AE34" s="30" t="str">
        <f t="shared" ca="1" si="5"/>
        <v/>
      </c>
      <c r="AF34" s="31" t="str">
        <f t="shared" ca="1" si="5"/>
        <v/>
      </c>
    </row>
    <row r="35" spans="2:32">
      <c r="B35" s="1" t="s">
        <v>8</v>
      </c>
      <c r="C35" s="32">
        <f t="shared" ref="C35:AF35" ca="1" si="6">IF(AND(C12&lt;&gt;"",INDIRECT("Z4S"&amp;(COLUMN()-MOD(COLUMN(),3)),FALSE)&lt;&gt;"N/A"),SUMPRODUCT(2.27^(ROW(INDIRECT(C12-IF(C24&lt;&gt;"",C24,0)&amp;":"&amp;INDIRECT("Z4S"&amp;(COLUMN()-MOD(COLUMN(),3)),FALSE)-IF(C24&lt;&gt;"",C24,0)))/$D$42)),"")</f>
        <v>1062.2329921308499</v>
      </c>
      <c r="D35" s="30">
        <f t="shared" ca="1" si="6"/>
        <v>1062.2329921308499</v>
      </c>
      <c r="E35" s="31">
        <f t="shared" ca="1" si="6"/>
        <v>1062.2329921308499</v>
      </c>
      <c r="F35" s="32">
        <f t="shared" ca="1" si="6"/>
        <v>2339595534.2023754</v>
      </c>
      <c r="G35" s="30">
        <f t="shared" ca="1" si="6"/>
        <v>2326397260.0910492</v>
      </c>
      <c r="H35" s="31">
        <f t="shared" ca="1" si="6"/>
        <v>2306512055.095747</v>
      </c>
      <c r="I35" s="32">
        <f t="shared" ca="1" si="6"/>
        <v>212462847760.57092</v>
      </c>
      <c r="J35" s="30">
        <f t="shared" ca="1" si="6"/>
        <v>212462847760.57092</v>
      </c>
      <c r="K35" s="31">
        <f t="shared" ca="1" si="6"/>
        <v>212462847760.57092</v>
      </c>
      <c r="L35" s="32">
        <f t="shared" ca="1" si="6"/>
        <v>5.4757727944259968E+17</v>
      </c>
      <c r="M35" s="30">
        <f t="shared" ca="1" si="6"/>
        <v>5.41117428078128E+17</v>
      </c>
      <c r="N35" s="31">
        <f t="shared" ca="1" si="6"/>
        <v>5.4946606972456922E+17</v>
      </c>
      <c r="O35" s="32">
        <f t="shared" ca="1" si="6"/>
        <v>47948576218.939499</v>
      </c>
      <c r="P35" s="30">
        <f t="shared" ca="1" si="6"/>
        <v>47948576218.939499</v>
      </c>
      <c r="Q35" s="31">
        <f t="shared" ca="1" si="6"/>
        <v>47948576218.939499</v>
      </c>
      <c r="R35" s="32">
        <f t="shared" ca="1" si="6"/>
        <v>1.1635271789675468E+62</v>
      </c>
      <c r="S35" s="30">
        <f t="shared" ca="1" si="6"/>
        <v>1.1635271789675468E+62</v>
      </c>
      <c r="T35" s="31">
        <f t="shared" ca="1" si="6"/>
        <v>1.1635271789954553E+62</v>
      </c>
      <c r="U35" s="32">
        <f t="shared" ca="1" si="6"/>
        <v>1.7870273822378708E+287</v>
      </c>
      <c r="V35" s="30">
        <f t="shared" ca="1" si="6"/>
        <v>1.7870273822378708E+287</v>
      </c>
      <c r="W35" s="31">
        <f t="shared" ca="1" si="6"/>
        <v>1.7870273822378708E+287</v>
      </c>
      <c r="X35" s="32">
        <f t="shared" ca="1" si="6"/>
        <v>1.7421279897716107E+245</v>
      </c>
      <c r="Y35" s="30">
        <f t="shared" ca="1" si="6"/>
        <v>1.7421279897716107E+245</v>
      </c>
      <c r="Z35" s="31">
        <f t="shared" ca="1" si="6"/>
        <v>1.7421279897716107E+245</v>
      </c>
      <c r="AA35" s="32">
        <f t="shared" ca="1" si="6"/>
        <v>6.5257403070925986E+73</v>
      </c>
      <c r="AB35" s="30">
        <f t="shared" ca="1" si="6"/>
        <v>4.3312861508670075E+73</v>
      </c>
      <c r="AC35" s="31">
        <f t="shared" ca="1" si="6"/>
        <v>4.3312855504881861E+73</v>
      </c>
      <c r="AD35" s="32" t="str">
        <f t="shared" ca="1" si="6"/>
        <v/>
      </c>
      <c r="AE35" s="30" t="str">
        <f t="shared" ca="1" si="6"/>
        <v/>
      </c>
      <c r="AF35" s="31" t="str">
        <f t="shared" ca="1" si="6"/>
        <v/>
      </c>
    </row>
    <row r="36" spans="2:32">
      <c r="B36" s="1" t="s">
        <v>9</v>
      </c>
      <c r="C36" s="32">
        <f t="shared" ref="C36:AF36" ca="1" si="7">IF(AND(C13&lt;&gt;"",INDIRECT("Z4S"&amp;(COLUMN()-MOD(COLUMN(),3)),FALSE)&lt;&gt;"N/A"),SUMPRODUCT(2.27^(ROW(INDIRECT(C13-IF(C25&lt;&gt;"",C25,0)&amp;":"&amp;INDIRECT("Z4S"&amp;(COLUMN()-MOD(COLUMN(),3)),FALSE)-IF(C25&lt;&gt;"",C25,0)))/$D$42)),"")</f>
        <v>1062.2329921308499</v>
      </c>
      <c r="D36" s="30">
        <f t="shared" ca="1" si="7"/>
        <v>1062.2329921308499</v>
      </c>
      <c r="E36" s="31">
        <f t="shared" ca="1" si="7"/>
        <v>1062.2329921308499</v>
      </c>
      <c r="F36" s="32">
        <f t="shared" ca="1" si="7"/>
        <v>2339595534.2023754</v>
      </c>
      <c r="G36" s="30">
        <f t="shared" ca="1" si="7"/>
        <v>2339595534.2023754</v>
      </c>
      <c r="H36" s="31">
        <f t="shared" ca="1" si="7"/>
        <v>2326397260.0910492</v>
      </c>
      <c r="I36" s="32">
        <f t="shared" ca="1" si="7"/>
        <v>212462847760.57092</v>
      </c>
      <c r="J36" s="30">
        <f t="shared" ca="1" si="7"/>
        <v>212462847760.57092</v>
      </c>
      <c r="K36" s="31">
        <f t="shared" ca="1" si="7"/>
        <v>212462847760.57092</v>
      </c>
      <c r="L36" s="32">
        <f t="shared" ca="1" si="7"/>
        <v>5.4946606972456922E+17</v>
      </c>
      <c r="M36" s="30">
        <f t="shared" ca="1" si="7"/>
        <v>5.484748859699904E+17</v>
      </c>
      <c r="N36" s="31">
        <f t="shared" ca="1" si="7"/>
        <v>5.4946606972456922E+17</v>
      </c>
      <c r="O36" s="32">
        <f t="shared" ca="1" si="7"/>
        <v>47948576218.939499</v>
      </c>
      <c r="P36" s="30">
        <f t="shared" ca="1" si="7"/>
        <v>47948576218.939499</v>
      </c>
      <c r="Q36" s="31">
        <f t="shared" ca="1" si="7"/>
        <v>47948576218.939499</v>
      </c>
      <c r="R36" s="32">
        <f t="shared" ca="1" si="7"/>
        <v>1.1635271790139787E+62</v>
      </c>
      <c r="S36" s="30">
        <f t="shared" ca="1" si="7"/>
        <v>1.1635271789675468E+62</v>
      </c>
      <c r="T36" s="31">
        <f t="shared" ca="1" si="7"/>
        <v>1.1635271787666963E+62</v>
      </c>
      <c r="U36" s="32">
        <f t="shared" ca="1" si="7"/>
        <v>1.7870273822378708E+287</v>
      </c>
      <c r="V36" s="30">
        <f t="shared" ca="1" si="7"/>
        <v>1.7870273822378708E+287</v>
      </c>
      <c r="W36" s="31">
        <f t="shared" ca="1" si="7"/>
        <v>1.7870273822378708E+287</v>
      </c>
      <c r="X36" s="32">
        <f t="shared" ca="1" si="7"/>
        <v>1.7421279897716107E+245</v>
      </c>
      <c r="Y36" s="30">
        <f t="shared" ca="1" si="7"/>
        <v>1.7421279897716107E+245</v>
      </c>
      <c r="Z36" s="31">
        <f t="shared" ca="1" si="7"/>
        <v>1.7421279897716107E+245</v>
      </c>
      <c r="AA36" s="32">
        <f t="shared" ca="1" si="7"/>
        <v>6.5257404733608912E+73</v>
      </c>
      <c r="AB36" s="30">
        <f t="shared" ca="1" si="7"/>
        <v>4.3312860776210628E+73</v>
      </c>
      <c r="AC36" s="31">
        <f t="shared" ca="1" si="7"/>
        <v>4.3312861994820481E+73</v>
      </c>
      <c r="AD36" s="32" t="str">
        <f t="shared" ca="1" si="7"/>
        <v/>
      </c>
      <c r="AE36" s="30" t="str">
        <f t="shared" ca="1" si="7"/>
        <v/>
      </c>
      <c r="AF36" s="31" t="str">
        <f t="shared" ca="1" si="7"/>
        <v/>
      </c>
    </row>
    <row r="37" spans="2:32">
      <c r="B37" s="1" t="s">
        <v>10</v>
      </c>
      <c r="C37" s="32">
        <f t="shared" ref="C37:AF37" ca="1" si="8">IF(AND(C14&lt;&gt;"",INDIRECT("Z4S"&amp;(COLUMN()-MOD(COLUMN(),3)),FALSE)&lt;&gt;"N/A"),SUMPRODUCT(2.27^(ROW(INDIRECT(C14-IF(C26&lt;&gt;"",C26,0)&amp;":"&amp;INDIRECT("Z4S"&amp;(COLUMN()-MOD(COLUMN(),3)),FALSE)-IF(C26&lt;&gt;"",C26,0)))/$D$42)),"")</f>
        <v>1062.2329921308499</v>
      </c>
      <c r="D37" s="30">
        <f t="shared" ca="1" si="8"/>
        <v>1062.2329921308499</v>
      </c>
      <c r="E37" s="31">
        <f t="shared" ca="1" si="8"/>
        <v>1062.2329921308499</v>
      </c>
      <c r="F37" s="32">
        <f t="shared" ca="1" si="8"/>
        <v>2326397260.0910492</v>
      </c>
      <c r="G37" s="30">
        <f t="shared" ca="1" si="8"/>
        <v>2339595534.2023754</v>
      </c>
      <c r="H37" s="31">
        <f t="shared" ca="1" si="8"/>
        <v>2326397260.0910492</v>
      </c>
      <c r="I37" s="32">
        <f t="shared" ca="1" si="8"/>
        <v>212462847760.57092</v>
      </c>
      <c r="J37" s="30">
        <f t="shared" ca="1" si="8"/>
        <v>212462847760.57092</v>
      </c>
      <c r="K37" s="31">
        <f t="shared" ca="1" si="8"/>
        <v>212462847760.57092</v>
      </c>
      <c r="L37" s="32">
        <f t="shared" ca="1" si="8"/>
        <v>5.49070648346864E+17</v>
      </c>
      <c r="M37" s="30">
        <f t="shared" ca="1" si="8"/>
        <v>5.484748859699904E+17</v>
      </c>
      <c r="N37" s="31">
        <f t="shared" ca="1" si="8"/>
        <v>5.4990271455037478E+17</v>
      </c>
      <c r="O37" s="32">
        <f t="shared" ca="1" si="8"/>
        <v>47948576218.939499</v>
      </c>
      <c r="P37" s="30">
        <f t="shared" ca="1" si="8"/>
        <v>47948576218.939499</v>
      </c>
      <c r="Q37" s="31">
        <f t="shared" ca="1" si="8"/>
        <v>47948576218.939499</v>
      </c>
      <c r="R37" s="32">
        <f t="shared" ca="1" si="8"/>
        <v>1.1635271790139787E+62</v>
      </c>
      <c r="S37" s="30">
        <f t="shared" ca="1" si="8"/>
        <v>1.1635271789954553E+62</v>
      </c>
      <c r="T37" s="31">
        <f t="shared" ca="1" si="8"/>
        <v>1.1635271790474137E+62</v>
      </c>
      <c r="U37" s="32">
        <f t="shared" ca="1" si="8"/>
        <v>1.7870273822378708E+287</v>
      </c>
      <c r="V37" s="30">
        <f t="shared" ca="1" si="8"/>
        <v>1.7870273822378708E+287</v>
      </c>
      <c r="W37" s="31">
        <f t="shared" ca="1" si="8"/>
        <v>1.7870273822378708E+287</v>
      </c>
      <c r="X37" s="32">
        <f t="shared" ca="1" si="8"/>
        <v>1.7421279897716107E+245</v>
      </c>
      <c r="Y37" s="30">
        <f t="shared" ca="1" si="8"/>
        <v>1.7421279897716107E+245</v>
      </c>
      <c r="Z37" s="31">
        <f t="shared" ca="1" si="8"/>
        <v>1.7421279897716107E+245</v>
      </c>
      <c r="AA37" s="32">
        <f t="shared" ca="1" si="8"/>
        <v>6.5257404733608912E+73</v>
      </c>
      <c r="AB37" s="30">
        <f t="shared" ca="1" si="8"/>
        <v>4.3312862531653011E+73</v>
      </c>
      <c r="AC37" s="31">
        <f t="shared" ca="1" si="8"/>
        <v>4.3312862317489837E+73</v>
      </c>
      <c r="AD37" s="32" t="str">
        <f t="shared" ca="1" si="8"/>
        <v/>
      </c>
      <c r="AE37" s="30" t="str">
        <f t="shared" ca="1" si="8"/>
        <v/>
      </c>
      <c r="AF37" s="31" t="str">
        <f t="shared" ca="1" si="8"/>
        <v/>
      </c>
    </row>
    <row r="38" spans="2:32">
      <c r="B38" s="1" t="s">
        <v>11</v>
      </c>
      <c r="C38" s="32">
        <f t="shared" ref="C38:AF38" ca="1" si="9">IF(AND(C15&lt;&gt;"",INDIRECT("Z4S"&amp;(COLUMN()-MOD(COLUMN(),3)),FALSE)&lt;&gt;"N/A"),SUMPRODUCT(2.27^(ROW(INDIRECT(C15-IF(C27&lt;&gt;"",C27,0)&amp;":"&amp;INDIRECT("Z4S"&amp;(COLUMN()-MOD(COLUMN(),3)),FALSE)-IF(C27&lt;&gt;"",C27,0)))/$D$42)),"")</f>
        <v>1062.2329921308499</v>
      </c>
      <c r="D38" s="30">
        <f t="shared" ca="1" si="9"/>
        <v>1062.2329921308499</v>
      </c>
      <c r="E38" s="31">
        <f t="shared" ca="1" si="9"/>
        <v>1062.2329921308499</v>
      </c>
      <c r="F38" s="32">
        <f t="shared" ca="1" si="9"/>
        <v>2339595534.2023754</v>
      </c>
      <c r="G38" s="30">
        <f t="shared" ca="1" si="9"/>
        <v>2326397260.0910492</v>
      </c>
      <c r="H38" s="31">
        <f t="shared" ca="1" si="9"/>
        <v>2339595534.2023754</v>
      </c>
      <c r="I38" s="32">
        <f t="shared" ca="1" si="9"/>
        <v>212462847760.57092</v>
      </c>
      <c r="J38" s="30">
        <f t="shared" ca="1" si="9"/>
        <v>212462847760.57092</v>
      </c>
      <c r="K38" s="31">
        <f t="shared" ca="1" si="9"/>
        <v>212462847760.57092</v>
      </c>
      <c r="L38" s="32">
        <f t="shared" ca="1" si="9"/>
        <v>5.4946606972456922E+17</v>
      </c>
      <c r="M38" s="30">
        <f t="shared" ca="1" si="9"/>
        <v>5.4972852011085709E+17</v>
      </c>
      <c r="N38" s="31">
        <f t="shared" ca="1" si="9"/>
        <v>5.4990271455037478E+17</v>
      </c>
      <c r="O38" s="32">
        <f t="shared" ca="1" si="9"/>
        <v>47948576218.939499</v>
      </c>
      <c r="P38" s="30">
        <f t="shared" ca="1" si="9"/>
        <v>47948576218.939499</v>
      </c>
      <c r="Q38" s="31">
        <f t="shared" ca="1" si="9"/>
        <v>47948576218.939499</v>
      </c>
      <c r="R38" s="32">
        <f t="shared" ca="1" si="9"/>
        <v>1.1635271790262734E+62</v>
      </c>
      <c r="S38" s="30">
        <f t="shared" ca="1" si="9"/>
        <v>1.1635271789954553E+62</v>
      </c>
      <c r="T38" s="31">
        <f t="shared" ca="1" si="9"/>
        <v>1.1635271790398496E+62</v>
      </c>
      <c r="U38" s="32">
        <f t="shared" ca="1" si="9"/>
        <v>1.7870273822378708E+287</v>
      </c>
      <c r="V38" s="30">
        <f t="shared" ca="1" si="9"/>
        <v>1.7870273822378708E+287</v>
      </c>
      <c r="W38" s="31">
        <f t="shared" ca="1" si="9"/>
        <v>1.7870273822378708E+287</v>
      </c>
      <c r="X38" s="32">
        <f t="shared" ca="1" si="9"/>
        <v>1.7421279897716107E+245</v>
      </c>
      <c r="Y38" s="30">
        <f t="shared" ca="1" si="9"/>
        <v>1.7421279897716107E+245</v>
      </c>
      <c r="Z38" s="31">
        <f t="shared" ca="1" si="9"/>
        <v>1.1562909586021837E+245</v>
      </c>
      <c r="AA38" s="32">
        <f t="shared" ca="1" si="9"/>
        <v>6.5257403070925986E+73</v>
      </c>
      <c r="AB38" s="30">
        <f t="shared" ca="1" si="9"/>
        <v>4.3312861994820481E+73</v>
      </c>
      <c r="AC38" s="31">
        <f t="shared" ca="1" si="9"/>
        <v>4.3312861994820481E+73</v>
      </c>
      <c r="AD38" s="32" t="str">
        <f t="shared" ca="1" si="9"/>
        <v/>
      </c>
      <c r="AE38" s="30" t="str">
        <f t="shared" ca="1" si="9"/>
        <v/>
      </c>
      <c r="AF38" s="31" t="str">
        <f t="shared" ca="1" si="9"/>
        <v/>
      </c>
    </row>
    <row r="39" spans="2:32">
      <c r="B39" s="1" t="s">
        <v>12</v>
      </c>
      <c r="C39" s="32">
        <f t="shared" ref="C39:AF39" ca="1" si="10">IF(AND(C16&lt;&gt;"",INDIRECT("Z4S"&amp;(COLUMN()-MOD(COLUMN(),3)),FALSE)&lt;&gt;"N/A"),SUMPRODUCT(2.27^(ROW(INDIRECT(C16-IF(C28&lt;&gt;"",C28,0)&amp;":"&amp;INDIRECT("Z4S"&amp;(COLUMN()-MOD(COLUMN(),3)),FALSE)-IF(C28&lt;&gt;"",C28,0)))/$D$42)),"")</f>
        <v>1062.2329921308499</v>
      </c>
      <c r="D39" s="30">
        <f t="shared" ca="1" si="10"/>
        <v>1062.2329921308499</v>
      </c>
      <c r="E39" s="31">
        <f t="shared" ca="1" si="10"/>
        <v>1062.2329921308499</v>
      </c>
      <c r="F39" s="32">
        <f t="shared" ca="1" si="10"/>
        <v>2326397260.0910492</v>
      </c>
      <c r="G39" s="30">
        <f t="shared" ca="1" si="10"/>
        <v>2326397260.0910492</v>
      </c>
      <c r="H39" s="31">
        <f t="shared" ca="1" si="10"/>
        <v>2339595534.2023754</v>
      </c>
      <c r="I39" s="32">
        <f t="shared" ca="1" si="10"/>
        <v>212462847760.57092</v>
      </c>
      <c r="J39" s="30">
        <f t="shared" ca="1" si="10"/>
        <v>212462847760.57092</v>
      </c>
      <c r="K39" s="31">
        <f t="shared" ca="1" si="10"/>
        <v>212462847760.57092</v>
      </c>
      <c r="L39" s="32">
        <f t="shared" ca="1" si="10"/>
        <v>5.49070648346864E+17</v>
      </c>
      <c r="M39" s="30">
        <f t="shared" ca="1" si="10"/>
        <v>5.4990271455037478E+17</v>
      </c>
      <c r="N39" s="31">
        <f t="shared" ca="1" si="10"/>
        <v>5.4990271455037478E+17</v>
      </c>
      <c r="O39" s="32">
        <f t="shared" ca="1" si="10"/>
        <v>47948576218.939499</v>
      </c>
      <c r="P39" s="30">
        <f t="shared" ca="1" si="10"/>
        <v>47948576218.939499</v>
      </c>
      <c r="Q39" s="31">
        <f t="shared" ca="1" si="10"/>
        <v>47948576218.939499</v>
      </c>
      <c r="R39" s="32">
        <f t="shared" ca="1" si="10"/>
        <v>1.1635271790262734E+62</v>
      </c>
      <c r="S39" s="30">
        <f t="shared" ca="1" si="10"/>
        <v>1.1635271790262734E+62</v>
      </c>
      <c r="T39" s="31">
        <f t="shared" ca="1" si="10"/>
        <v>1.1635271790484649E+62</v>
      </c>
      <c r="U39" s="32">
        <f t="shared" ca="1" si="10"/>
        <v>1.7870273822378708E+287</v>
      </c>
      <c r="V39" s="30">
        <f t="shared" ca="1" si="10"/>
        <v>1.7870273822378708E+287</v>
      </c>
      <c r="W39" s="31">
        <f t="shared" ca="1" si="10"/>
        <v>1.7870273822378708E+287</v>
      </c>
      <c r="X39" s="32">
        <f t="shared" ca="1" si="10"/>
        <v>1.7421279897716107E+245</v>
      </c>
      <c r="Y39" s="30">
        <f t="shared" ca="1" si="10"/>
        <v>1.7421279897716107E+245</v>
      </c>
      <c r="Z39" s="31">
        <f t="shared" ca="1" si="10"/>
        <v>1.7421279897716107E+245</v>
      </c>
      <c r="AA39" s="32">
        <f t="shared" ca="1" si="10"/>
        <v>6.5257396791551313E+73</v>
      </c>
      <c r="AB39" s="30">
        <f t="shared" ca="1" si="10"/>
        <v>4.3312859672649215E+73</v>
      </c>
      <c r="AC39" s="31">
        <f t="shared" ca="1" si="10"/>
        <v>4.3312862317489837E+73</v>
      </c>
      <c r="AD39" s="32" t="str">
        <f t="shared" ca="1" si="10"/>
        <v/>
      </c>
      <c r="AE39" s="30" t="str">
        <f t="shared" ca="1" si="10"/>
        <v/>
      </c>
      <c r="AF39" s="31" t="str">
        <f t="shared" ca="1" si="10"/>
        <v/>
      </c>
    </row>
    <row r="41" spans="2:32">
      <c r="B41" s="114" t="s">
        <v>50</v>
      </c>
      <c r="C41" s="114"/>
      <c r="D41" s="114"/>
      <c r="E41" s="114"/>
    </row>
    <row r="42" spans="2:32">
      <c r="B42" s="114" t="s">
        <v>47</v>
      </c>
      <c r="C42" s="114"/>
      <c r="D42">
        <v>2</v>
      </c>
    </row>
  </sheetData>
  <mergeCells count="34">
    <mergeCell ref="B41:E41"/>
    <mergeCell ref="B42:C42"/>
    <mergeCell ref="U2:W2"/>
    <mergeCell ref="X2:Z2"/>
    <mergeCell ref="AA2:AC2"/>
    <mergeCell ref="B29:AF29"/>
    <mergeCell ref="B18:AF18"/>
    <mergeCell ref="AD2:AF2"/>
    <mergeCell ref="C4:E4"/>
    <mergeCell ref="F4:H4"/>
    <mergeCell ref="I4:K4"/>
    <mergeCell ref="L4:N4"/>
    <mergeCell ref="O4:Q4"/>
    <mergeCell ref="R4:T4"/>
    <mergeCell ref="C2:E2"/>
    <mergeCell ref="F2:H2"/>
    <mergeCell ref="I2:K2"/>
    <mergeCell ref="L2:N2"/>
    <mergeCell ref="O2:Q2"/>
    <mergeCell ref="R2:T2"/>
    <mergeCell ref="U4:W4"/>
    <mergeCell ref="X4:Z4"/>
    <mergeCell ref="AA4:AC4"/>
    <mergeCell ref="AD4:AF4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</mergeCells>
  <conditionalFormatting sqref="C7:E16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67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65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7:W16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7:Z1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7:AC1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:AF16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:H3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0:K3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0:N3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:Q3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0:T39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0:W3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0:Z3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30:AC3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30:AF3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:E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F19:H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I19:K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9:N2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9:Q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9:T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9:W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Z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9:AC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9:AF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Tabelle11"/>
  <dimension ref="B1:AF42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2" sqref="W12"/>
    </sheetView>
  </sheetViews>
  <sheetFormatPr baseColWidth="10" defaultColWidth="10.7109375" defaultRowHeight="15"/>
  <cols>
    <col min="1" max="1" width="1.42578125" customWidth="1"/>
    <col min="3" max="32" width="10" customWidth="1"/>
    <col min="33" max="102" width="7.140625" customWidth="1"/>
  </cols>
  <sheetData>
    <row r="1" spans="2:32" ht="7.5" customHeight="1"/>
    <row r="2" spans="2:32" ht="15" customHeight="1">
      <c r="B2" s="1"/>
      <c r="C2" s="118" t="s">
        <v>23</v>
      </c>
      <c r="D2" s="119"/>
      <c r="E2" s="120"/>
      <c r="F2" s="118" t="s">
        <v>24</v>
      </c>
      <c r="G2" s="119"/>
      <c r="H2" s="120"/>
      <c r="I2" s="118" t="s">
        <v>25</v>
      </c>
      <c r="J2" s="119"/>
      <c r="K2" s="120"/>
      <c r="L2" s="118" t="s">
        <v>26</v>
      </c>
      <c r="M2" s="119"/>
      <c r="N2" s="120"/>
      <c r="O2" s="118" t="s">
        <v>27</v>
      </c>
      <c r="P2" s="119"/>
      <c r="Q2" s="120"/>
      <c r="R2" s="118" t="s">
        <v>28</v>
      </c>
      <c r="S2" s="119"/>
      <c r="T2" s="120"/>
      <c r="U2" s="118" t="s">
        <v>29</v>
      </c>
      <c r="V2" s="119"/>
      <c r="W2" s="120"/>
      <c r="X2" s="118" t="s">
        <v>30</v>
      </c>
      <c r="Y2" s="119"/>
      <c r="Z2" s="120"/>
      <c r="AA2" s="118" t="s">
        <v>31</v>
      </c>
      <c r="AB2" s="119"/>
      <c r="AC2" s="120"/>
      <c r="AD2" s="118" t="s">
        <v>32</v>
      </c>
      <c r="AE2" s="119"/>
      <c r="AF2" s="120"/>
    </row>
    <row r="3" spans="2:32" ht="30" customHeight="1">
      <c r="B3" s="1"/>
      <c r="C3" s="25" t="s">
        <v>39</v>
      </c>
      <c r="D3" s="26" t="s">
        <v>41</v>
      </c>
      <c r="E3" s="27" t="s">
        <v>40</v>
      </c>
      <c r="F3" s="25" t="s">
        <v>39</v>
      </c>
      <c r="G3" s="26" t="s">
        <v>41</v>
      </c>
      <c r="H3" s="27" t="s">
        <v>40</v>
      </c>
      <c r="I3" s="25" t="s">
        <v>39</v>
      </c>
      <c r="J3" s="26" t="s">
        <v>41</v>
      </c>
      <c r="K3" s="27" t="s">
        <v>40</v>
      </c>
      <c r="L3" s="25" t="s">
        <v>39</v>
      </c>
      <c r="M3" s="26" t="s">
        <v>41</v>
      </c>
      <c r="N3" s="27" t="s">
        <v>40</v>
      </c>
      <c r="O3" s="25" t="s">
        <v>39</v>
      </c>
      <c r="P3" s="26" t="s">
        <v>41</v>
      </c>
      <c r="Q3" s="27" t="s">
        <v>40</v>
      </c>
      <c r="R3" s="25" t="s">
        <v>39</v>
      </c>
      <c r="S3" s="26" t="s">
        <v>41</v>
      </c>
      <c r="T3" s="27" t="s">
        <v>40</v>
      </c>
      <c r="U3" s="25" t="s">
        <v>39</v>
      </c>
      <c r="V3" s="26" t="s">
        <v>41</v>
      </c>
      <c r="W3" s="27" t="s">
        <v>40</v>
      </c>
      <c r="X3" s="25" t="s">
        <v>39</v>
      </c>
      <c r="Y3" s="26" t="s">
        <v>41</v>
      </c>
      <c r="Z3" s="27" t="s">
        <v>40</v>
      </c>
      <c r="AA3" s="25" t="s">
        <v>39</v>
      </c>
      <c r="AB3" s="26" t="s">
        <v>41</v>
      </c>
      <c r="AC3" s="27" t="s">
        <v>40</v>
      </c>
      <c r="AD3" s="25" t="s">
        <v>39</v>
      </c>
      <c r="AE3" s="26" t="s">
        <v>41</v>
      </c>
      <c r="AF3" s="27" t="s">
        <v>40</v>
      </c>
    </row>
    <row r="4" spans="2:32">
      <c r="B4" s="1" t="s">
        <v>0</v>
      </c>
      <c r="C4" s="115">
        <f>'1CtP'!N3</f>
        <v>493</v>
      </c>
      <c r="D4" s="116"/>
      <c r="E4" s="117"/>
      <c r="F4" s="115" t="str">
        <f>'1CtP'!O3</f>
        <v>N/A</v>
      </c>
      <c r="G4" s="116"/>
      <c r="H4" s="117"/>
      <c r="I4" s="115" t="str">
        <f>'1CtP'!P3</f>
        <v>N/A</v>
      </c>
      <c r="J4" s="116"/>
      <c r="K4" s="117"/>
      <c r="L4" s="115">
        <f>'1CtP'!Q3</f>
        <v>829</v>
      </c>
      <c r="M4" s="116"/>
      <c r="N4" s="117"/>
      <c r="O4" s="115">
        <f>'1CtP'!R3</f>
        <v>1399</v>
      </c>
      <c r="P4" s="116"/>
      <c r="Q4" s="117"/>
      <c r="R4" s="115">
        <f>'1CtP'!S3</f>
        <v>1185</v>
      </c>
      <c r="S4" s="116"/>
      <c r="T4" s="117"/>
      <c r="U4" s="115" t="str">
        <f>'1CtP'!T3</f>
        <v>N/A</v>
      </c>
      <c r="V4" s="116"/>
      <c r="W4" s="117"/>
      <c r="X4" s="115" t="str">
        <f>'1CtP'!U3</f>
        <v>N/A</v>
      </c>
      <c r="Y4" s="116"/>
      <c r="Z4" s="117"/>
      <c r="AA4" s="115">
        <f>'1CtP'!V3</f>
        <v>5861</v>
      </c>
      <c r="AB4" s="116"/>
      <c r="AC4" s="117"/>
      <c r="AD4" s="115">
        <f>'1CtP'!W3</f>
        <v>4104</v>
      </c>
      <c r="AE4" s="116"/>
      <c r="AF4" s="117"/>
    </row>
    <row r="5" spans="2:32">
      <c r="B5" s="1" t="s">
        <v>45</v>
      </c>
      <c r="C5" s="115">
        <f>MAX('4CtP RR'!N5:N15)</f>
        <v>476</v>
      </c>
      <c r="D5" s="116"/>
      <c r="E5" s="117"/>
      <c r="F5" s="115">
        <f>MAX('4CtP RR'!O5:O15)</f>
        <v>2062</v>
      </c>
      <c r="G5" s="116"/>
      <c r="H5" s="117"/>
      <c r="I5" s="115">
        <f>MAX('4CtP RR'!P5:P15)</f>
        <v>3729</v>
      </c>
      <c r="J5" s="116"/>
      <c r="K5" s="117"/>
      <c r="L5" s="115">
        <f>MAX('4CtP RR'!Q5:Q15)</f>
        <v>771</v>
      </c>
      <c r="M5" s="116"/>
      <c r="N5" s="117"/>
      <c r="O5" s="115">
        <f>MAX('4CtP RR'!R5:R15)</f>
        <v>1326</v>
      </c>
      <c r="P5" s="116"/>
      <c r="Q5" s="117"/>
      <c r="R5" s="115">
        <f>MAX('4CtP RR'!S5:S15)</f>
        <v>1174</v>
      </c>
      <c r="S5" s="116"/>
      <c r="T5" s="117"/>
      <c r="U5" s="115">
        <f>MAX('4CtP RR'!T5:T15)</f>
        <v>9615</v>
      </c>
      <c r="V5" s="116"/>
      <c r="W5" s="117"/>
      <c r="X5" s="115">
        <f>MAX('4CtP RR'!U5:U15)</f>
        <v>10586</v>
      </c>
      <c r="Y5" s="116"/>
      <c r="Z5" s="117"/>
      <c r="AA5" s="115">
        <f>MAX('4CtP RR'!V5:V15)</f>
        <v>5418</v>
      </c>
      <c r="AB5" s="116"/>
      <c r="AC5" s="117"/>
      <c r="AD5" s="115">
        <f>MAX('4CtP RR'!W5:W15)</f>
        <v>3804</v>
      </c>
      <c r="AE5" s="116"/>
      <c r="AF5" s="117"/>
    </row>
    <row r="6" spans="2:32">
      <c r="B6" s="1" t="s">
        <v>46</v>
      </c>
      <c r="C6" s="10">
        <f>MAX('2CtP SO'!C23:C33)</f>
        <v>471</v>
      </c>
      <c r="D6" s="4">
        <f>MAX('2CtP SO'!D23:D33)</f>
        <v>471</v>
      </c>
      <c r="E6" s="5">
        <f>MAX('2CtP SO'!E23:E33)</f>
        <v>473</v>
      </c>
      <c r="F6" s="10">
        <f>MAX('2CtP SO'!F23:F33)</f>
        <v>2076</v>
      </c>
      <c r="G6" s="4">
        <f>MAX('2CtP SO'!G23:G33)</f>
        <v>2069</v>
      </c>
      <c r="H6" s="5">
        <f>MAX('2CtP SO'!H23:H33)</f>
        <v>2103</v>
      </c>
      <c r="I6" s="10">
        <f>MAX('2CtP SO'!I23:I33)</f>
        <v>3778</v>
      </c>
      <c r="J6" s="4">
        <f>MAX('2CtP SO'!J23:J33)</f>
        <v>3780</v>
      </c>
      <c r="K6" s="5">
        <f>MAX('2CtP SO'!K23:K33)</f>
        <v>3811</v>
      </c>
      <c r="L6" s="10">
        <f>MAX('2CtP SO'!L23:L33)</f>
        <v>772</v>
      </c>
      <c r="M6" s="4">
        <f>MAX('2CtP SO'!M23:M33)</f>
        <v>772</v>
      </c>
      <c r="N6" s="5">
        <f>MAX('2CtP SO'!N23:N33)</f>
        <v>767</v>
      </c>
      <c r="O6" s="10">
        <f>MAX('2CtP SO'!O23:O33)</f>
        <v>1325</v>
      </c>
      <c r="P6" s="4">
        <f>MAX('2CtP SO'!P23:P33)</f>
        <v>1325</v>
      </c>
      <c r="Q6" s="5">
        <f>MAX('2CtP SO'!Q23:Q33)</f>
        <v>1330</v>
      </c>
      <c r="R6" s="10">
        <f>MAX('2CtP SO'!R23:R33)</f>
        <v>1161</v>
      </c>
      <c r="S6" s="4">
        <f>MAX('2CtP SO'!S23:S33)</f>
        <v>1161</v>
      </c>
      <c r="T6" s="5">
        <f>MAX('2CtP SO'!T23:T33)</f>
        <v>1155</v>
      </c>
      <c r="U6" s="10">
        <f>MAX('2CtP SO'!U23:U33)</f>
        <v>9744</v>
      </c>
      <c r="V6" s="4">
        <f>MAX('2CtP SO'!V23:V33)</f>
        <v>9774</v>
      </c>
      <c r="W6" s="5">
        <f>MAX('2CtP SO'!W23:W33)</f>
        <v>9824</v>
      </c>
      <c r="X6" s="10">
        <f>MAX('2CtP SO'!X23:X33)</f>
        <v>10599</v>
      </c>
      <c r="Y6" s="4">
        <f>MAX('2CtP SO'!Y23:Y33)</f>
        <v>10613</v>
      </c>
      <c r="Z6" s="5">
        <f>MAX('2CtP SO'!Z23:Z33)</f>
        <v>10830</v>
      </c>
      <c r="AA6" s="10">
        <f>MAX('2CtP SO'!AA23:AA33)</f>
        <v>5407</v>
      </c>
      <c r="AB6" s="4">
        <f>MAX('2CtP SO'!AB23:AB33)</f>
        <v>5411</v>
      </c>
      <c r="AC6" s="5">
        <f>MAX('2CtP SO'!AC23:AC33)</f>
        <v>5422</v>
      </c>
      <c r="AD6" s="10">
        <f>MAX('2CtP SO'!AD23:AD33)</f>
        <v>3805</v>
      </c>
      <c r="AE6" s="4">
        <f>MAX('2CtP SO'!AE23:AE33)</f>
        <v>3816</v>
      </c>
      <c r="AF6" s="5">
        <f>MAX('2CtP SO'!AF23:AF33)</f>
        <v>3793</v>
      </c>
    </row>
    <row r="7" spans="2:32">
      <c r="B7" s="1" t="s">
        <v>3</v>
      </c>
      <c r="C7" s="10">
        <v>462</v>
      </c>
      <c r="D7" s="4">
        <v>454</v>
      </c>
      <c r="E7" s="5">
        <v>456</v>
      </c>
      <c r="F7" s="10">
        <v>1914</v>
      </c>
      <c r="G7" s="4">
        <v>1913</v>
      </c>
      <c r="H7" s="5">
        <v>1947</v>
      </c>
      <c r="I7" s="10">
        <v>3558</v>
      </c>
      <c r="J7" s="4">
        <v>3561</v>
      </c>
      <c r="K7" s="5">
        <v>3581</v>
      </c>
      <c r="L7" s="10">
        <v>756</v>
      </c>
      <c r="M7" s="4">
        <v>758</v>
      </c>
      <c r="N7" s="5">
        <v>751</v>
      </c>
      <c r="O7" s="10">
        <v>1208</v>
      </c>
      <c r="P7" s="4">
        <v>1211</v>
      </c>
      <c r="Q7" s="5">
        <v>1195</v>
      </c>
      <c r="R7" s="10">
        <v>1029</v>
      </c>
      <c r="S7" s="4">
        <v>1029</v>
      </c>
      <c r="T7" s="5">
        <v>1022</v>
      </c>
      <c r="U7" s="10">
        <v>9024</v>
      </c>
      <c r="V7" s="4">
        <v>9010</v>
      </c>
      <c r="W7" s="5">
        <v>9105</v>
      </c>
      <c r="X7" s="10">
        <v>10077</v>
      </c>
      <c r="Y7" s="4">
        <v>10033</v>
      </c>
      <c r="Z7" s="5">
        <v>10350</v>
      </c>
      <c r="AA7" s="10">
        <v>5233</v>
      </c>
      <c r="AB7" s="4">
        <v>5219</v>
      </c>
      <c r="AC7" s="5">
        <v>5282</v>
      </c>
      <c r="AD7" s="10">
        <v>3664</v>
      </c>
      <c r="AE7" s="4">
        <v>3674</v>
      </c>
      <c r="AF7" s="5">
        <v>3649</v>
      </c>
    </row>
    <row r="8" spans="2:32">
      <c r="B8" s="1" t="s">
        <v>4</v>
      </c>
      <c r="C8" s="10">
        <v>462</v>
      </c>
      <c r="D8" s="4">
        <v>461</v>
      </c>
      <c r="E8" s="5">
        <v>465</v>
      </c>
      <c r="F8" s="10">
        <v>1982</v>
      </c>
      <c r="G8" s="4">
        <v>1984</v>
      </c>
      <c r="H8" s="5">
        <v>2009</v>
      </c>
      <c r="I8" s="10">
        <v>3663</v>
      </c>
      <c r="J8" s="4">
        <v>3657</v>
      </c>
      <c r="K8" s="5">
        <v>3697</v>
      </c>
      <c r="L8" s="10">
        <v>765</v>
      </c>
      <c r="M8" s="4">
        <v>765</v>
      </c>
      <c r="N8" s="5">
        <v>763</v>
      </c>
      <c r="O8" s="10">
        <v>1247</v>
      </c>
      <c r="P8" s="4">
        <v>1255</v>
      </c>
      <c r="Q8" s="5">
        <v>1246</v>
      </c>
      <c r="R8" s="10">
        <v>1069</v>
      </c>
      <c r="S8" s="4">
        <v>1070</v>
      </c>
      <c r="T8" s="5">
        <v>1064</v>
      </c>
      <c r="U8" s="10">
        <v>9280</v>
      </c>
      <c r="V8" s="4">
        <v>9276</v>
      </c>
      <c r="W8" s="5">
        <v>9445</v>
      </c>
      <c r="X8" s="10">
        <v>10309</v>
      </c>
      <c r="Y8" s="4">
        <v>10354</v>
      </c>
      <c r="Z8" s="5">
        <v>10650</v>
      </c>
      <c r="AA8" s="10">
        <v>5348</v>
      </c>
      <c r="AB8" s="4">
        <v>5335</v>
      </c>
      <c r="AC8" s="5">
        <v>5379</v>
      </c>
      <c r="AD8" s="10">
        <v>3740</v>
      </c>
      <c r="AE8" s="4">
        <v>3748</v>
      </c>
      <c r="AF8" s="5">
        <v>3725</v>
      </c>
    </row>
    <row r="9" spans="2:32">
      <c r="B9" s="1" t="s">
        <v>5</v>
      </c>
      <c r="C9" s="10">
        <v>468</v>
      </c>
      <c r="D9" s="4">
        <v>468</v>
      </c>
      <c r="E9" s="5">
        <v>469</v>
      </c>
      <c r="F9" s="10">
        <v>2020</v>
      </c>
      <c r="G9" s="4">
        <v>2026</v>
      </c>
      <c r="H9" s="5">
        <v>2048</v>
      </c>
      <c r="I9" s="10">
        <v>3715</v>
      </c>
      <c r="J9" s="4">
        <v>3702</v>
      </c>
      <c r="K9" s="5">
        <v>3751</v>
      </c>
      <c r="L9" s="10">
        <v>766</v>
      </c>
      <c r="M9" s="4">
        <v>767</v>
      </c>
      <c r="N9" s="5">
        <v>766</v>
      </c>
      <c r="O9" s="10">
        <v>1273</v>
      </c>
      <c r="P9" s="4">
        <v>1272</v>
      </c>
      <c r="Q9" s="5">
        <v>1278</v>
      </c>
      <c r="R9" s="10">
        <v>1107</v>
      </c>
      <c r="S9" s="4">
        <v>1107</v>
      </c>
      <c r="T9" s="5">
        <v>1097</v>
      </c>
      <c r="U9" s="10">
        <v>9438</v>
      </c>
      <c r="V9" s="4">
        <v>9434</v>
      </c>
      <c r="W9" s="5">
        <v>9594</v>
      </c>
      <c r="X9" s="10">
        <v>10480</v>
      </c>
      <c r="Y9" s="4">
        <v>10509</v>
      </c>
      <c r="Z9" s="5">
        <v>10760</v>
      </c>
      <c r="AA9" s="10">
        <v>5377</v>
      </c>
      <c r="AB9" s="4">
        <v>5370</v>
      </c>
      <c r="AC9" s="5">
        <v>5407</v>
      </c>
      <c r="AD9" s="10">
        <v>3762</v>
      </c>
      <c r="AE9" s="4">
        <v>3776</v>
      </c>
      <c r="AF9" s="5">
        <v>3754</v>
      </c>
    </row>
    <row r="10" spans="2:32">
      <c r="B10" s="1" t="s">
        <v>6</v>
      </c>
      <c r="C10" s="10">
        <v>466</v>
      </c>
      <c r="D10" s="4">
        <v>464</v>
      </c>
      <c r="E10" s="5">
        <v>472</v>
      </c>
      <c r="F10" s="10">
        <v>2045</v>
      </c>
      <c r="G10" s="4">
        <v>2039</v>
      </c>
      <c r="H10" s="5">
        <v>2071</v>
      </c>
      <c r="I10" s="10">
        <v>3722</v>
      </c>
      <c r="J10" s="4">
        <v>3738</v>
      </c>
      <c r="K10" s="5">
        <v>3784</v>
      </c>
      <c r="L10" s="10">
        <v>769</v>
      </c>
      <c r="M10" s="4">
        <v>768</v>
      </c>
      <c r="N10" s="5">
        <v>765</v>
      </c>
      <c r="O10" s="10">
        <v>1288</v>
      </c>
      <c r="P10" s="4">
        <v>1293</v>
      </c>
      <c r="Q10" s="5">
        <v>1283</v>
      </c>
      <c r="R10" s="10">
        <v>1127</v>
      </c>
      <c r="S10" s="4">
        <v>1130</v>
      </c>
      <c r="T10" s="5">
        <v>1122</v>
      </c>
      <c r="U10" s="10">
        <v>9532</v>
      </c>
      <c r="V10" s="4">
        <v>9521</v>
      </c>
      <c r="W10" s="5">
        <v>9703</v>
      </c>
      <c r="X10" s="10">
        <v>10539</v>
      </c>
      <c r="Y10" s="4">
        <v>10554</v>
      </c>
      <c r="Z10" s="5">
        <v>10825</v>
      </c>
      <c r="AA10" s="10">
        <v>5411</v>
      </c>
      <c r="AB10" s="4">
        <v>5411</v>
      </c>
      <c r="AC10" s="5">
        <v>5412</v>
      </c>
      <c r="AD10" s="10">
        <v>3778</v>
      </c>
      <c r="AE10" s="4">
        <v>3796</v>
      </c>
      <c r="AF10" s="5">
        <v>3768</v>
      </c>
    </row>
    <row r="11" spans="2:32">
      <c r="B11" s="1" t="s">
        <v>7</v>
      </c>
      <c r="C11" s="10">
        <v>469</v>
      </c>
      <c r="D11" s="4">
        <v>468</v>
      </c>
      <c r="E11" s="5">
        <v>473</v>
      </c>
      <c r="F11" s="10">
        <v>2054</v>
      </c>
      <c r="G11" s="4">
        <v>2042</v>
      </c>
      <c r="H11" s="5">
        <v>2083</v>
      </c>
      <c r="I11" s="10">
        <v>3741</v>
      </c>
      <c r="J11" s="4">
        <v>3740</v>
      </c>
      <c r="K11" s="5">
        <v>3791</v>
      </c>
      <c r="L11" s="10">
        <v>772</v>
      </c>
      <c r="M11" s="4">
        <v>770</v>
      </c>
      <c r="N11" s="5">
        <v>764</v>
      </c>
      <c r="O11" s="10">
        <v>1304</v>
      </c>
      <c r="P11" s="4">
        <v>1306</v>
      </c>
      <c r="Q11" s="5">
        <v>1300</v>
      </c>
      <c r="R11" s="10">
        <v>1143</v>
      </c>
      <c r="S11" s="4">
        <v>1142</v>
      </c>
      <c r="T11" s="5">
        <v>1138</v>
      </c>
      <c r="U11" s="10">
        <v>9580</v>
      </c>
      <c r="V11" s="4">
        <v>9626</v>
      </c>
      <c r="W11" s="5">
        <v>9741</v>
      </c>
      <c r="X11" s="10">
        <v>10555</v>
      </c>
      <c r="Y11" s="4">
        <v>10562</v>
      </c>
      <c r="Z11" s="5">
        <v>10810</v>
      </c>
      <c r="AA11" s="10">
        <v>5398</v>
      </c>
      <c r="AB11" s="4">
        <v>5405</v>
      </c>
      <c r="AC11" s="5">
        <v>5422</v>
      </c>
      <c r="AD11" s="10">
        <v>3792</v>
      </c>
      <c r="AE11" s="4">
        <v>3804</v>
      </c>
      <c r="AF11" s="5">
        <v>3771</v>
      </c>
    </row>
    <row r="12" spans="2:32">
      <c r="B12" s="1" t="s">
        <v>8</v>
      </c>
      <c r="C12" s="10">
        <v>470</v>
      </c>
      <c r="D12" s="4">
        <v>468</v>
      </c>
      <c r="E12" s="5">
        <v>472</v>
      </c>
      <c r="F12" s="10">
        <v>2048</v>
      </c>
      <c r="G12" s="4">
        <v>2064</v>
      </c>
      <c r="H12" s="5">
        <v>2078</v>
      </c>
      <c r="I12" s="10">
        <v>3750</v>
      </c>
      <c r="J12" s="4">
        <v>3772</v>
      </c>
      <c r="K12" s="5">
        <v>3777</v>
      </c>
      <c r="L12" s="10">
        <v>771</v>
      </c>
      <c r="M12" s="4">
        <v>770</v>
      </c>
      <c r="N12" s="5">
        <v>764</v>
      </c>
      <c r="O12" s="10">
        <v>1315</v>
      </c>
      <c r="P12" s="4">
        <v>1312</v>
      </c>
      <c r="Q12" s="5">
        <v>1304</v>
      </c>
      <c r="R12" s="10">
        <v>1146</v>
      </c>
      <c r="S12" s="4">
        <v>1147</v>
      </c>
      <c r="T12" s="5">
        <v>1143</v>
      </c>
      <c r="U12" s="10">
        <v>9630</v>
      </c>
      <c r="V12" s="4">
        <v>9653</v>
      </c>
      <c r="W12" s="5">
        <v>9732</v>
      </c>
      <c r="X12" s="10">
        <v>10561</v>
      </c>
      <c r="Y12" s="4">
        <v>10573</v>
      </c>
      <c r="Z12" s="5">
        <v>10831</v>
      </c>
      <c r="AA12" s="10">
        <v>5395</v>
      </c>
      <c r="AB12" s="4">
        <v>5408</v>
      </c>
      <c r="AC12" s="5">
        <v>5395</v>
      </c>
      <c r="AD12" s="10">
        <v>3805</v>
      </c>
      <c r="AE12" s="4">
        <v>3810</v>
      </c>
      <c r="AF12" s="5">
        <v>3789</v>
      </c>
    </row>
    <row r="13" spans="2:32">
      <c r="B13" s="1" t="s">
        <v>9</v>
      </c>
      <c r="C13" s="10">
        <v>466</v>
      </c>
      <c r="D13" s="4">
        <v>471</v>
      </c>
      <c r="E13" s="5">
        <v>470</v>
      </c>
      <c r="F13" s="10">
        <v>2076</v>
      </c>
      <c r="G13" s="4">
        <v>2069</v>
      </c>
      <c r="H13" s="5">
        <v>2093</v>
      </c>
      <c r="I13" s="10">
        <v>3773</v>
      </c>
      <c r="J13" s="4">
        <v>3765</v>
      </c>
      <c r="K13" s="5">
        <v>3789</v>
      </c>
      <c r="L13" s="10">
        <v>772</v>
      </c>
      <c r="M13" s="4">
        <v>771</v>
      </c>
      <c r="N13" s="5">
        <v>766</v>
      </c>
      <c r="O13" s="10">
        <v>1317</v>
      </c>
      <c r="P13" s="4">
        <v>1320</v>
      </c>
      <c r="Q13" s="5">
        <v>1313</v>
      </c>
      <c r="R13" s="10">
        <v>1154</v>
      </c>
      <c r="S13" s="4">
        <v>1154</v>
      </c>
      <c r="T13" s="5">
        <v>1147</v>
      </c>
      <c r="U13" s="10">
        <v>9673</v>
      </c>
      <c r="V13" s="4">
        <v>9680</v>
      </c>
      <c r="W13" s="5">
        <v>9767</v>
      </c>
      <c r="X13" s="10">
        <v>10538</v>
      </c>
      <c r="Y13" s="4">
        <v>10604</v>
      </c>
      <c r="Z13" s="5">
        <v>10801</v>
      </c>
      <c r="AA13" s="10">
        <v>5402</v>
      </c>
      <c r="AB13" s="4">
        <v>5409</v>
      </c>
      <c r="AC13" s="5">
        <v>5367</v>
      </c>
      <c r="AD13" s="10">
        <v>3799</v>
      </c>
      <c r="AE13" s="4">
        <v>3811</v>
      </c>
      <c r="AF13" s="5">
        <v>3790</v>
      </c>
    </row>
    <row r="14" spans="2:32">
      <c r="B14" s="1" t="s">
        <v>10</v>
      </c>
      <c r="C14" s="10">
        <v>469</v>
      </c>
      <c r="D14" s="4">
        <v>469</v>
      </c>
      <c r="E14" s="5">
        <v>469</v>
      </c>
      <c r="F14" s="10">
        <v>2065</v>
      </c>
      <c r="G14" s="4">
        <v>2060</v>
      </c>
      <c r="H14" s="5">
        <v>2092</v>
      </c>
      <c r="I14" s="10">
        <v>3772</v>
      </c>
      <c r="J14" s="4">
        <v>3764</v>
      </c>
      <c r="K14" s="5">
        <v>3805</v>
      </c>
      <c r="L14" s="10">
        <v>773</v>
      </c>
      <c r="M14" s="4">
        <v>773</v>
      </c>
      <c r="N14" s="5">
        <v>766</v>
      </c>
      <c r="O14" s="10">
        <v>1321</v>
      </c>
      <c r="P14" s="4">
        <v>1324</v>
      </c>
      <c r="Q14" s="5">
        <v>1318</v>
      </c>
      <c r="R14" s="10">
        <v>1161</v>
      </c>
      <c r="S14" s="4">
        <v>1163</v>
      </c>
      <c r="T14" s="5">
        <v>1155</v>
      </c>
      <c r="U14" s="10">
        <v>9719</v>
      </c>
      <c r="V14" s="4">
        <v>9684</v>
      </c>
      <c r="W14" s="5">
        <v>9787</v>
      </c>
      <c r="X14" s="10">
        <v>10567</v>
      </c>
      <c r="Y14" s="4">
        <v>10614</v>
      </c>
      <c r="Z14" s="5">
        <v>10819</v>
      </c>
      <c r="AA14" s="10">
        <v>5406</v>
      </c>
      <c r="AB14" s="4">
        <v>5397</v>
      </c>
      <c r="AC14" s="5">
        <v>5362</v>
      </c>
      <c r="AD14" s="10">
        <v>3805</v>
      </c>
      <c r="AE14" s="4">
        <v>3815</v>
      </c>
      <c r="AF14" s="5">
        <v>3794</v>
      </c>
    </row>
    <row r="15" spans="2:32">
      <c r="B15" s="1" t="s">
        <v>11</v>
      </c>
      <c r="C15" s="10">
        <v>468</v>
      </c>
      <c r="D15" s="4">
        <v>469</v>
      </c>
      <c r="E15" s="5">
        <v>469</v>
      </c>
      <c r="F15" s="10">
        <v>2069</v>
      </c>
      <c r="G15" s="4">
        <v>2068</v>
      </c>
      <c r="H15" s="5">
        <v>2103</v>
      </c>
      <c r="I15" s="10">
        <v>3769</v>
      </c>
      <c r="J15" s="4">
        <v>3770</v>
      </c>
      <c r="K15" s="5">
        <v>3807</v>
      </c>
      <c r="L15" s="10">
        <v>773</v>
      </c>
      <c r="M15" s="4">
        <v>773</v>
      </c>
      <c r="N15" s="5">
        <v>767</v>
      </c>
      <c r="O15" s="10">
        <v>1326</v>
      </c>
      <c r="P15" s="4">
        <v>1324</v>
      </c>
      <c r="Q15" s="5">
        <v>1325</v>
      </c>
      <c r="R15" s="10">
        <v>1169</v>
      </c>
      <c r="S15" s="4">
        <v>1168</v>
      </c>
      <c r="T15" s="5">
        <v>1158</v>
      </c>
      <c r="U15" s="10">
        <v>9727</v>
      </c>
      <c r="V15" s="4">
        <v>9720</v>
      </c>
      <c r="W15" s="5">
        <v>9808</v>
      </c>
      <c r="X15" s="10">
        <v>10600</v>
      </c>
      <c r="Y15" s="4">
        <v>10541</v>
      </c>
      <c r="Z15" s="5">
        <v>10786</v>
      </c>
      <c r="AA15" s="10">
        <v>5400</v>
      </c>
      <c r="AB15" s="4">
        <v>5404</v>
      </c>
      <c r="AC15" s="5">
        <v>5367</v>
      </c>
      <c r="AD15" s="10">
        <v>3802</v>
      </c>
      <c r="AE15" s="4">
        <v>3814</v>
      </c>
      <c r="AF15" s="5">
        <v>3793</v>
      </c>
    </row>
    <row r="16" spans="2:32" ht="15.75" thickBot="1">
      <c r="B16" s="1" t="s">
        <v>12</v>
      </c>
      <c r="C16" s="17">
        <v>471</v>
      </c>
      <c r="D16" s="18">
        <v>471</v>
      </c>
      <c r="E16" s="19">
        <v>468</v>
      </c>
      <c r="F16" s="17">
        <v>2048</v>
      </c>
      <c r="G16" s="18">
        <v>2061</v>
      </c>
      <c r="H16" s="19">
        <v>2103</v>
      </c>
      <c r="I16" s="17">
        <v>3778</v>
      </c>
      <c r="J16" s="18">
        <v>3780</v>
      </c>
      <c r="K16" s="19">
        <v>3811</v>
      </c>
      <c r="L16" s="17">
        <v>773</v>
      </c>
      <c r="M16" s="18">
        <v>773</v>
      </c>
      <c r="N16" s="19">
        <v>768</v>
      </c>
      <c r="O16" s="17">
        <v>1328</v>
      </c>
      <c r="P16" s="18">
        <v>1326</v>
      </c>
      <c r="Q16" s="19">
        <v>1331</v>
      </c>
      <c r="R16" s="17">
        <v>1171</v>
      </c>
      <c r="S16" s="18">
        <v>1171</v>
      </c>
      <c r="T16" s="19">
        <v>1164</v>
      </c>
      <c r="U16" s="17">
        <v>9744</v>
      </c>
      <c r="V16" s="18">
        <v>9774</v>
      </c>
      <c r="W16" s="19">
        <v>9824</v>
      </c>
      <c r="X16" s="17">
        <v>10543</v>
      </c>
      <c r="Y16" s="18">
        <v>10568</v>
      </c>
      <c r="Z16" s="19">
        <v>10747</v>
      </c>
      <c r="AA16" s="17">
        <v>5406</v>
      </c>
      <c r="AB16" s="18">
        <v>5402</v>
      </c>
      <c r="AC16" s="19">
        <v>5367</v>
      </c>
      <c r="AD16" s="17">
        <v>3804</v>
      </c>
      <c r="AE16" s="18">
        <v>3817</v>
      </c>
      <c r="AF16" s="19">
        <v>3792</v>
      </c>
    </row>
    <row r="17" spans="2:32" ht="15.75" thickTop="1">
      <c r="B17" s="20" t="s">
        <v>43</v>
      </c>
      <c r="C17" s="21">
        <f>AVERAGE(C7:C16)</f>
        <v>467.1</v>
      </c>
      <c r="D17" s="22">
        <f t="shared" ref="D17:AF17" si="0">AVERAGE(D7:D16)</f>
        <v>466.3</v>
      </c>
      <c r="E17" s="23">
        <f t="shared" si="0"/>
        <v>468.3</v>
      </c>
      <c r="F17" s="21">
        <f t="shared" si="0"/>
        <v>2032.1</v>
      </c>
      <c r="G17" s="22">
        <f t="shared" si="0"/>
        <v>2032.6</v>
      </c>
      <c r="H17" s="23">
        <f t="shared" si="0"/>
        <v>2062.6999999999998</v>
      </c>
      <c r="I17" s="21">
        <f t="shared" si="0"/>
        <v>3724.1</v>
      </c>
      <c r="J17" s="22">
        <f t="shared" si="0"/>
        <v>3724.9</v>
      </c>
      <c r="K17" s="23">
        <f t="shared" si="0"/>
        <v>3759.3</v>
      </c>
      <c r="L17" s="21">
        <f t="shared" si="0"/>
        <v>769</v>
      </c>
      <c r="M17" s="22">
        <f t="shared" si="0"/>
        <v>768.8</v>
      </c>
      <c r="N17" s="23">
        <f t="shared" si="0"/>
        <v>764</v>
      </c>
      <c r="O17" s="21">
        <f t="shared" si="0"/>
        <v>1292.7</v>
      </c>
      <c r="P17" s="22">
        <f t="shared" si="0"/>
        <v>1294.3</v>
      </c>
      <c r="Q17" s="23">
        <f t="shared" si="0"/>
        <v>1289.3</v>
      </c>
      <c r="R17" s="21">
        <f t="shared" si="0"/>
        <v>1127.5999999999999</v>
      </c>
      <c r="S17" s="22">
        <f t="shared" si="0"/>
        <v>1128.0999999999999</v>
      </c>
      <c r="T17" s="23">
        <f t="shared" si="0"/>
        <v>1121</v>
      </c>
      <c r="U17" s="21">
        <f t="shared" si="0"/>
        <v>9534.7000000000007</v>
      </c>
      <c r="V17" s="22">
        <f t="shared" si="0"/>
        <v>9537.7999999999993</v>
      </c>
      <c r="W17" s="23">
        <f t="shared" si="0"/>
        <v>9650.6</v>
      </c>
      <c r="X17" s="21">
        <f t="shared" si="0"/>
        <v>10476.9</v>
      </c>
      <c r="Y17" s="22">
        <f t="shared" si="0"/>
        <v>10491.2</v>
      </c>
      <c r="Z17" s="23">
        <f t="shared" si="0"/>
        <v>10737.9</v>
      </c>
      <c r="AA17" s="21">
        <f t="shared" si="0"/>
        <v>5377.6</v>
      </c>
      <c r="AB17" s="22">
        <f t="shared" si="0"/>
        <v>5376</v>
      </c>
      <c r="AC17" s="23">
        <f t="shared" si="0"/>
        <v>5376</v>
      </c>
      <c r="AD17" s="21">
        <f t="shared" si="0"/>
        <v>3775.1</v>
      </c>
      <c r="AE17" s="22">
        <f t="shared" si="0"/>
        <v>3786.5</v>
      </c>
      <c r="AF17" s="23">
        <f t="shared" si="0"/>
        <v>3762.5</v>
      </c>
    </row>
    <row r="18" spans="2:32" ht="21" customHeight="1">
      <c r="B18" s="111" t="s">
        <v>53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3"/>
    </row>
    <row r="19" spans="2:32">
      <c r="B19" s="1" t="s">
        <v>3</v>
      </c>
      <c r="C19" s="10">
        <v>18</v>
      </c>
      <c r="D19" s="4">
        <v>16</v>
      </c>
      <c r="E19" s="5">
        <v>18</v>
      </c>
      <c r="F19" s="10">
        <v>5</v>
      </c>
      <c r="G19" s="4">
        <v>4</v>
      </c>
      <c r="H19" s="5">
        <v>11</v>
      </c>
      <c r="I19" s="10"/>
      <c r="J19" s="4"/>
      <c r="K19" s="5">
        <v>4</v>
      </c>
      <c r="L19" s="10">
        <v>112</v>
      </c>
      <c r="M19" s="4">
        <v>112</v>
      </c>
      <c r="N19" s="5">
        <v>109</v>
      </c>
      <c r="O19" s="10">
        <v>134</v>
      </c>
      <c r="P19" s="4">
        <v>137</v>
      </c>
      <c r="Q19" s="5">
        <v>131</v>
      </c>
      <c r="R19" s="10">
        <v>219</v>
      </c>
      <c r="S19" s="4">
        <v>220</v>
      </c>
      <c r="T19" s="5">
        <v>206</v>
      </c>
      <c r="U19" s="10">
        <v>20</v>
      </c>
      <c r="V19" s="4">
        <v>20</v>
      </c>
      <c r="W19" s="5">
        <v>24</v>
      </c>
      <c r="X19" s="10">
        <v>31</v>
      </c>
      <c r="Y19" s="4">
        <v>30</v>
      </c>
      <c r="Z19" s="5">
        <v>38</v>
      </c>
      <c r="AA19" s="10">
        <v>94</v>
      </c>
      <c r="AB19" s="4">
        <v>94</v>
      </c>
      <c r="AC19" s="5">
        <v>100</v>
      </c>
      <c r="AD19" s="10">
        <v>495</v>
      </c>
      <c r="AE19" s="4">
        <v>508</v>
      </c>
      <c r="AF19" s="5">
        <v>508</v>
      </c>
    </row>
    <row r="20" spans="2:32">
      <c r="B20" s="1" t="s">
        <v>4</v>
      </c>
      <c r="C20" s="10">
        <v>19</v>
      </c>
      <c r="D20" s="4">
        <v>17</v>
      </c>
      <c r="E20" s="5">
        <v>17</v>
      </c>
      <c r="F20" s="10">
        <v>3</v>
      </c>
      <c r="G20" s="4">
        <v>3</v>
      </c>
      <c r="H20" s="5">
        <v>5</v>
      </c>
      <c r="I20" s="10"/>
      <c r="J20" s="4"/>
      <c r="K20" s="5"/>
      <c r="L20" s="10">
        <v>132</v>
      </c>
      <c r="M20" s="4">
        <v>132</v>
      </c>
      <c r="N20" s="5">
        <v>133</v>
      </c>
      <c r="O20" s="10">
        <v>132</v>
      </c>
      <c r="P20" s="4">
        <v>140</v>
      </c>
      <c r="Q20" s="5">
        <v>139</v>
      </c>
      <c r="R20" s="10">
        <v>237</v>
      </c>
      <c r="S20" s="4">
        <v>239</v>
      </c>
      <c r="T20" s="5">
        <v>218</v>
      </c>
      <c r="U20" s="10">
        <v>20</v>
      </c>
      <c r="V20" s="4">
        <v>21</v>
      </c>
      <c r="W20" s="5">
        <v>23</v>
      </c>
      <c r="X20" s="10">
        <v>26</v>
      </c>
      <c r="Y20" s="4">
        <v>28</v>
      </c>
      <c r="Z20" s="5">
        <v>36</v>
      </c>
      <c r="AA20" s="10">
        <v>88</v>
      </c>
      <c r="AB20" s="4">
        <v>90</v>
      </c>
      <c r="AC20" s="5">
        <v>90</v>
      </c>
      <c r="AD20" s="10">
        <v>572</v>
      </c>
      <c r="AE20" s="4">
        <v>588</v>
      </c>
      <c r="AF20" s="5">
        <v>560</v>
      </c>
    </row>
    <row r="21" spans="2:32">
      <c r="B21" s="1" t="s">
        <v>5</v>
      </c>
      <c r="C21" s="10">
        <v>18</v>
      </c>
      <c r="D21" s="4">
        <v>15</v>
      </c>
      <c r="E21" s="5">
        <v>18</v>
      </c>
      <c r="F21" s="10">
        <v>4</v>
      </c>
      <c r="G21" s="4">
        <v>3</v>
      </c>
      <c r="H21" s="5">
        <v>4</v>
      </c>
      <c r="I21" s="10"/>
      <c r="J21" s="4"/>
      <c r="K21" s="5"/>
      <c r="L21" s="10">
        <v>132</v>
      </c>
      <c r="M21" s="4">
        <v>132</v>
      </c>
      <c r="N21" s="5">
        <v>133</v>
      </c>
      <c r="O21" s="10">
        <v>145</v>
      </c>
      <c r="P21" s="4">
        <v>148</v>
      </c>
      <c r="Q21" s="5">
        <v>149</v>
      </c>
      <c r="R21" s="10">
        <v>229</v>
      </c>
      <c r="S21" s="4">
        <v>230</v>
      </c>
      <c r="T21" s="5">
        <v>212</v>
      </c>
      <c r="U21" s="10">
        <v>20</v>
      </c>
      <c r="V21" s="4">
        <v>20</v>
      </c>
      <c r="W21" s="5">
        <v>22</v>
      </c>
      <c r="X21" s="10">
        <v>26</v>
      </c>
      <c r="Y21" s="4">
        <v>27</v>
      </c>
      <c r="Z21" s="5">
        <v>31</v>
      </c>
      <c r="AA21" s="10">
        <v>94</v>
      </c>
      <c r="AB21" s="4">
        <v>95</v>
      </c>
      <c r="AC21" s="5">
        <v>95</v>
      </c>
      <c r="AD21" s="10">
        <v>601</v>
      </c>
      <c r="AE21" s="4">
        <v>620</v>
      </c>
      <c r="AF21" s="5">
        <v>591</v>
      </c>
    </row>
    <row r="22" spans="2:32">
      <c r="B22" s="1" t="s">
        <v>6</v>
      </c>
      <c r="C22" s="10">
        <v>16</v>
      </c>
      <c r="D22" s="4">
        <v>14</v>
      </c>
      <c r="E22" s="5">
        <v>18</v>
      </c>
      <c r="F22" s="10">
        <v>4</v>
      </c>
      <c r="G22" s="4">
        <v>3</v>
      </c>
      <c r="H22" s="5">
        <v>4</v>
      </c>
      <c r="I22" s="10"/>
      <c r="J22" s="4"/>
      <c r="K22" s="5">
        <v>2</v>
      </c>
      <c r="L22" s="10">
        <v>132</v>
      </c>
      <c r="M22" s="4">
        <v>132</v>
      </c>
      <c r="N22" s="5">
        <v>133</v>
      </c>
      <c r="O22" s="10">
        <v>156</v>
      </c>
      <c r="P22" s="4">
        <v>159</v>
      </c>
      <c r="Q22" s="5">
        <v>158</v>
      </c>
      <c r="R22" s="10">
        <v>221</v>
      </c>
      <c r="S22" s="4">
        <v>226</v>
      </c>
      <c r="T22" s="5">
        <v>214</v>
      </c>
      <c r="U22" s="10">
        <v>19</v>
      </c>
      <c r="V22" s="4">
        <v>20</v>
      </c>
      <c r="W22" s="5">
        <v>22</v>
      </c>
      <c r="X22" s="10">
        <v>27</v>
      </c>
      <c r="Y22" s="4">
        <v>30</v>
      </c>
      <c r="Z22" s="5">
        <v>29</v>
      </c>
      <c r="AA22" s="10">
        <v>93</v>
      </c>
      <c r="AB22" s="4">
        <v>93</v>
      </c>
      <c r="AC22" s="5">
        <v>89</v>
      </c>
      <c r="AD22" s="10">
        <v>619</v>
      </c>
      <c r="AE22" s="4">
        <v>629</v>
      </c>
      <c r="AF22" s="5">
        <v>613</v>
      </c>
    </row>
    <row r="23" spans="2:32">
      <c r="B23" s="1" t="s">
        <v>7</v>
      </c>
      <c r="C23" s="10">
        <v>15</v>
      </c>
      <c r="D23" s="4">
        <v>14</v>
      </c>
      <c r="E23" s="5">
        <v>16</v>
      </c>
      <c r="F23" s="10">
        <v>4</v>
      </c>
      <c r="G23" s="4">
        <v>4</v>
      </c>
      <c r="H23" s="5">
        <v>4</v>
      </c>
      <c r="I23" s="10"/>
      <c r="J23" s="4"/>
      <c r="K23" s="5"/>
      <c r="L23" s="10">
        <v>132</v>
      </c>
      <c r="M23" s="4">
        <v>132</v>
      </c>
      <c r="N23" s="5">
        <v>129</v>
      </c>
      <c r="O23" s="10">
        <v>159</v>
      </c>
      <c r="P23" s="4">
        <v>156</v>
      </c>
      <c r="Q23" s="5">
        <v>156</v>
      </c>
      <c r="R23" s="10">
        <v>218</v>
      </c>
      <c r="S23" s="4">
        <v>220</v>
      </c>
      <c r="T23" s="5">
        <v>205</v>
      </c>
      <c r="U23" s="10">
        <v>19</v>
      </c>
      <c r="V23" s="4">
        <v>21</v>
      </c>
      <c r="W23" s="5">
        <v>21</v>
      </c>
      <c r="X23" s="10">
        <v>25</v>
      </c>
      <c r="Y23" s="4">
        <v>27</v>
      </c>
      <c r="Z23" s="5">
        <v>29</v>
      </c>
      <c r="AA23" s="10">
        <v>94</v>
      </c>
      <c r="AB23" s="4">
        <v>92</v>
      </c>
      <c r="AC23" s="5">
        <v>90</v>
      </c>
      <c r="AD23" s="10">
        <v>608</v>
      </c>
      <c r="AE23" s="4">
        <v>631</v>
      </c>
      <c r="AF23" s="5">
        <v>604</v>
      </c>
    </row>
    <row r="24" spans="2:32">
      <c r="B24" s="1" t="s">
        <v>8</v>
      </c>
      <c r="C24" s="10">
        <v>14</v>
      </c>
      <c r="D24" s="4">
        <v>14</v>
      </c>
      <c r="E24" s="5">
        <v>16</v>
      </c>
      <c r="F24" s="10">
        <v>4</v>
      </c>
      <c r="G24" s="4">
        <v>4</v>
      </c>
      <c r="H24" s="5">
        <v>4</v>
      </c>
      <c r="I24" s="10"/>
      <c r="J24" s="4"/>
      <c r="K24" s="5">
        <v>2</v>
      </c>
      <c r="L24" s="10">
        <v>132</v>
      </c>
      <c r="M24" s="4">
        <v>132</v>
      </c>
      <c r="N24" s="5">
        <v>129</v>
      </c>
      <c r="O24" s="10">
        <v>154</v>
      </c>
      <c r="P24" s="4">
        <v>158</v>
      </c>
      <c r="Q24" s="5">
        <v>145</v>
      </c>
      <c r="R24" s="10">
        <v>218</v>
      </c>
      <c r="S24" s="4">
        <v>218</v>
      </c>
      <c r="T24" s="5">
        <v>207</v>
      </c>
      <c r="U24" s="10">
        <v>16</v>
      </c>
      <c r="V24" s="4">
        <v>21</v>
      </c>
      <c r="W24" s="5">
        <v>21</v>
      </c>
      <c r="X24" s="10">
        <v>24</v>
      </c>
      <c r="Y24" s="4">
        <v>26</v>
      </c>
      <c r="Z24" s="5">
        <v>29</v>
      </c>
      <c r="AA24" s="10">
        <v>93</v>
      </c>
      <c r="AB24" s="4">
        <v>91</v>
      </c>
      <c r="AC24" s="5">
        <v>88</v>
      </c>
      <c r="AD24" s="10">
        <v>618</v>
      </c>
      <c r="AE24" s="4">
        <v>640</v>
      </c>
      <c r="AF24" s="5">
        <v>611</v>
      </c>
    </row>
    <row r="25" spans="2:32">
      <c r="B25" s="1" t="s">
        <v>9</v>
      </c>
      <c r="C25" s="10">
        <v>14</v>
      </c>
      <c r="D25" s="4">
        <v>15</v>
      </c>
      <c r="E25" s="5">
        <v>16</v>
      </c>
      <c r="F25" s="10">
        <v>5</v>
      </c>
      <c r="G25" s="4">
        <v>3</v>
      </c>
      <c r="H25" s="5">
        <v>4</v>
      </c>
      <c r="I25" s="10"/>
      <c r="J25" s="4"/>
      <c r="K25" s="5">
        <v>2</v>
      </c>
      <c r="L25" s="10">
        <v>151</v>
      </c>
      <c r="M25" s="4">
        <v>151</v>
      </c>
      <c r="N25" s="5">
        <v>148</v>
      </c>
      <c r="O25" s="10">
        <v>161</v>
      </c>
      <c r="P25" s="4">
        <v>165</v>
      </c>
      <c r="Q25" s="5">
        <v>154</v>
      </c>
      <c r="R25" s="10">
        <v>218</v>
      </c>
      <c r="S25" s="4">
        <v>219</v>
      </c>
      <c r="T25" s="5">
        <v>208</v>
      </c>
      <c r="U25" s="10">
        <v>18</v>
      </c>
      <c r="V25" s="4">
        <v>21</v>
      </c>
      <c r="W25" s="5">
        <v>20</v>
      </c>
      <c r="X25" s="10">
        <v>24</v>
      </c>
      <c r="Y25" s="4">
        <v>24</v>
      </c>
      <c r="Z25" s="5">
        <v>30</v>
      </c>
      <c r="AA25" s="10">
        <v>89</v>
      </c>
      <c r="AB25" s="4">
        <v>88</v>
      </c>
      <c r="AC25" s="5">
        <v>86</v>
      </c>
      <c r="AD25" s="10">
        <v>622</v>
      </c>
      <c r="AE25" s="4">
        <v>649</v>
      </c>
      <c r="AF25" s="5">
        <v>610</v>
      </c>
    </row>
    <row r="26" spans="2:32">
      <c r="B26" s="1" t="s">
        <v>10</v>
      </c>
      <c r="C26" s="10">
        <v>13</v>
      </c>
      <c r="D26" s="4">
        <v>15</v>
      </c>
      <c r="E26" s="5">
        <v>16</v>
      </c>
      <c r="F26" s="10">
        <v>5</v>
      </c>
      <c r="G26" s="4">
        <v>3</v>
      </c>
      <c r="H26" s="5">
        <v>4</v>
      </c>
      <c r="I26" s="10"/>
      <c r="J26" s="4"/>
      <c r="K26" s="5">
        <v>2</v>
      </c>
      <c r="L26" s="10">
        <v>151</v>
      </c>
      <c r="M26" s="4">
        <v>151</v>
      </c>
      <c r="N26" s="5">
        <v>148</v>
      </c>
      <c r="O26" s="10">
        <v>161</v>
      </c>
      <c r="P26" s="4">
        <v>164</v>
      </c>
      <c r="Q26" s="5">
        <v>152</v>
      </c>
      <c r="R26" s="10">
        <v>218</v>
      </c>
      <c r="S26" s="4">
        <v>221</v>
      </c>
      <c r="T26" s="5">
        <v>206</v>
      </c>
      <c r="U26" s="10">
        <v>17</v>
      </c>
      <c r="V26" s="4">
        <v>21</v>
      </c>
      <c r="W26" s="5">
        <v>20</v>
      </c>
      <c r="X26" s="10">
        <v>23</v>
      </c>
      <c r="Y26" s="4">
        <v>25</v>
      </c>
      <c r="Z26" s="5">
        <v>27</v>
      </c>
      <c r="AA26" s="10">
        <v>85</v>
      </c>
      <c r="AB26" s="4">
        <v>88</v>
      </c>
      <c r="AC26" s="5">
        <v>87</v>
      </c>
      <c r="AD26" s="10">
        <v>617</v>
      </c>
      <c r="AE26" s="4">
        <v>652</v>
      </c>
      <c r="AF26" s="5">
        <v>611</v>
      </c>
    </row>
    <row r="27" spans="2:32">
      <c r="B27" s="1" t="s">
        <v>11</v>
      </c>
      <c r="C27" s="10">
        <v>13</v>
      </c>
      <c r="D27" s="4">
        <v>14</v>
      </c>
      <c r="E27" s="5">
        <v>18</v>
      </c>
      <c r="F27" s="10">
        <v>4</v>
      </c>
      <c r="G27" s="4">
        <v>4</v>
      </c>
      <c r="H27" s="5">
        <v>4</v>
      </c>
      <c r="I27" s="10"/>
      <c r="J27" s="4">
        <v>1</v>
      </c>
      <c r="K27" s="5"/>
      <c r="L27" s="10">
        <v>151</v>
      </c>
      <c r="M27" s="4">
        <v>151</v>
      </c>
      <c r="N27" s="5">
        <v>148</v>
      </c>
      <c r="O27" s="10">
        <v>160</v>
      </c>
      <c r="P27" s="4">
        <v>160</v>
      </c>
      <c r="Q27" s="5">
        <v>153</v>
      </c>
      <c r="R27" s="10">
        <v>217</v>
      </c>
      <c r="S27" s="4">
        <v>221</v>
      </c>
      <c r="T27" s="5">
        <v>205</v>
      </c>
      <c r="U27" s="10">
        <v>17</v>
      </c>
      <c r="V27" s="4">
        <v>20</v>
      </c>
      <c r="W27" s="5">
        <v>20</v>
      </c>
      <c r="X27" s="10">
        <v>20</v>
      </c>
      <c r="Y27" s="4">
        <v>24</v>
      </c>
      <c r="Z27" s="5">
        <v>26</v>
      </c>
      <c r="AA27" s="10">
        <v>86</v>
      </c>
      <c r="AB27" s="4">
        <v>86</v>
      </c>
      <c r="AC27" s="5">
        <v>84</v>
      </c>
      <c r="AD27" s="10">
        <v>616</v>
      </c>
      <c r="AE27" s="4">
        <v>644</v>
      </c>
      <c r="AF27" s="5">
        <v>606</v>
      </c>
    </row>
    <row r="28" spans="2:32">
      <c r="B28" s="1" t="s">
        <v>12</v>
      </c>
      <c r="C28" s="10">
        <v>14</v>
      </c>
      <c r="D28" s="4">
        <v>15</v>
      </c>
      <c r="E28" s="5">
        <v>18</v>
      </c>
      <c r="F28" s="10">
        <v>4</v>
      </c>
      <c r="G28" s="4">
        <v>3</v>
      </c>
      <c r="H28" s="5">
        <v>4</v>
      </c>
      <c r="I28" s="10"/>
      <c r="J28" s="4"/>
      <c r="K28" s="5"/>
      <c r="L28" s="10">
        <v>151</v>
      </c>
      <c r="M28" s="4">
        <v>151</v>
      </c>
      <c r="N28" s="5">
        <v>148</v>
      </c>
      <c r="O28" s="10">
        <v>158</v>
      </c>
      <c r="P28" s="4">
        <v>160</v>
      </c>
      <c r="Q28" s="5">
        <v>149</v>
      </c>
      <c r="R28" s="10">
        <v>211</v>
      </c>
      <c r="S28" s="4">
        <v>213</v>
      </c>
      <c r="T28" s="5">
        <v>205</v>
      </c>
      <c r="U28" s="10">
        <v>17</v>
      </c>
      <c r="V28" s="4">
        <v>21</v>
      </c>
      <c r="W28" s="5">
        <v>20</v>
      </c>
      <c r="X28" s="10">
        <v>25</v>
      </c>
      <c r="Y28" s="4">
        <v>24</v>
      </c>
      <c r="Z28" s="5">
        <v>26</v>
      </c>
      <c r="AA28" s="10">
        <v>84</v>
      </c>
      <c r="AB28" s="4">
        <v>81</v>
      </c>
      <c r="AC28" s="5">
        <v>85</v>
      </c>
      <c r="AD28" s="10">
        <v>607</v>
      </c>
      <c r="AE28" s="4">
        <v>639</v>
      </c>
      <c r="AF28" s="5">
        <v>606</v>
      </c>
    </row>
    <row r="29" spans="2:32" ht="21" customHeight="1">
      <c r="B29" s="111" t="s">
        <v>54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3"/>
    </row>
    <row r="30" spans="2:32">
      <c r="B30" s="1" t="s">
        <v>3</v>
      </c>
      <c r="C30" s="24">
        <f ca="1">IF(AND(C7&lt;&gt;"",INDIRECT("Z4S"&amp;(COLUMN()-MOD(COLUMN(),3)),FALSE)&lt;&gt;"N/A"),SUMPRODUCT(2.27^(ROW(INDIRECT(C7-IF(C19&lt;&gt;"",C19,0)&amp;":"&amp;INDIRECT("Z4S"&amp;(COLUMN()-MOD(COLUMN(),3)),FALSE)-IF(C19&lt;&gt;"",C19,0)))/$D$42)),"")</f>
        <v>6.3813442310131507E+25</v>
      </c>
      <c r="D30" s="30">
        <f t="shared" ref="D30:AF30" ca="1" si="1">IF(AND(D7&lt;&gt;"",INDIRECT("Z4S"&amp;(COLUMN()-MOD(COLUMN(),3)),FALSE)&lt;&gt;"N/A"),SUMPRODUCT(2.27^(ROW(INDIRECT(D7-IF(D19&lt;&gt;"",D19,0)&amp;":"&amp;INDIRECT("Z4S"&amp;(COLUMN()-MOD(COLUMN(),3)),FALSE)-IF(D19&lt;&gt;"",D19,0)))/$D$42)),"")</f>
        <v>8.2297028071280879E+25</v>
      </c>
      <c r="E30" s="31">
        <f t="shared" ca="1" si="1"/>
        <v>6.452213966957176E+25</v>
      </c>
      <c r="F30" s="32" t="str">
        <f t="shared" ca="1" si="1"/>
        <v/>
      </c>
      <c r="G30" s="30" t="str">
        <f t="shared" ca="1" si="1"/>
        <v/>
      </c>
      <c r="H30" s="31" t="str">
        <f t="shared" ca="1" si="1"/>
        <v/>
      </c>
      <c r="I30" s="32" t="str">
        <f t="shared" ca="1" si="1"/>
        <v/>
      </c>
      <c r="J30" s="30" t="str">
        <f t="shared" ca="1" si="1"/>
        <v/>
      </c>
      <c r="K30" s="31" t="str">
        <f t="shared" ca="1" si="1"/>
        <v/>
      </c>
      <c r="L30" s="32">
        <f t="shared" ca="1" si="1"/>
        <v>3.0510851548720631E+38</v>
      </c>
      <c r="M30" s="30">
        <f t="shared" ca="1" si="1"/>
        <v>3.0509740482804294E+38</v>
      </c>
      <c r="N30" s="31">
        <f t="shared" ca="1" si="1"/>
        <v>4.3807736816700313E+38</v>
      </c>
      <c r="O30" s="32">
        <f t="shared" ca="1" si="1"/>
        <v>1.4997120370530021E+67</v>
      </c>
      <c r="P30" s="30">
        <f t="shared" ca="1" si="1"/>
        <v>1.0445702341336844E+67</v>
      </c>
      <c r="Q30" s="31">
        <f t="shared" ca="1" si="1"/>
        <v>2.153168949925016E+67</v>
      </c>
      <c r="R30" s="32">
        <f t="shared" ca="1" si="1"/>
        <v>3.321555449696988E+51</v>
      </c>
      <c r="S30" s="30">
        <f t="shared" ca="1" si="1"/>
        <v>2.9443183334353247E+51</v>
      </c>
      <c r="T30" s="31">
        <f t="shared" ca="1" si="1"/>
        <v>1.5921323860646039E+52</v>
      </c>
      <c r="U30" s="32" t="str">
        <f t="shared" ca="1" si="1"/>
        <v/>
      </c>
      <c r="V30" s="30" t="str">
        <f t="shared" ca="1" si="1"/>
        <v/>
      </c>
      <c r="W30" s="31" t="str">
        <f t="shared" ca="1" si="1"/>
        <v/>
      </c>
      <c r="X30" s="32" t="str">
        <f t="shared" ca="1" si="1"/>
        <v/>
      </c>
      <c r="Y30" s="30" t="str">
        <f t="shared" ca="1" si="1"/>
        <v/>
      </c>
      <c r="Z30" s="31" t="str">
        <f t="shared" ca="1" si="1"/>
        <v/>
      </c>
      <c r="AA30" s="32">
        <f t="shared" ca="1" si="1"/>
        <v>7.6925094175911542E+302</v>
      </c>
      <c r="AB30" s="30">
        <f t="shared" ca="1" si="1"/>
        <v>7.6925094175911542E+302</v>
      </c>
      <c r="AC30" s="31">
        <f t="shared" ca="1" si="1"/>
        <v>3.7318791749074397E+302</v>
      </c>
      <c r="AD30" s="32">
        <f t="shared" ca="1" si="1"/>
        <v>7.9472179119915045E+189</v>
      </c>
      <c r="AE30" s="30">
        <f t="shared" ca="1" si="1"/>
        <v>1.6579729981756557E+189</v>
      </c>
      <c r="AF30" s="31">
        <f t="shared" ca="1" si="1"/>
        <v>1.6579729981756557E+189</v>
      </c>
    </row>
    <row r="31" spans="2:32">
      <c r="B31" s="1" t="s">
        <v>4</v>
      </c>
      <c r="C31" s="32">
        <f t="shared" ref="C31:AF39" ca="1" si="2">IF(AND(C8&lt;&gt;"",INDIRECT("Z4S"&amp;(COLUMN()-MOD(COLUMN(),3)),FALSE)&lt;&gt;"N/A"),SUMPRODUCT(2.27^(ROW(INDIRECT(C8-IF(C20&lt;&gt;"",C20,0)&amp;":"&amp;INDIRECT("Z4S"&amp;(COLUMN()-MOD(COLUMN(),3)),FALSE)-IF(C20&lt;&gt;"",C20,0)))/$D$42)),"")</f>
        <v>5.6565994745166039E+25</v>
      </c>
      <c r="D31" s="30">
        <f t="shared" ca="1" si="2"/>
        <v>7.2165817670261477E+25</v>
      </c>
      <c r="E31" s="31">
        <f t="shared" ca="1" si="2"/>
        <v>7.1312862581661972E+25</v>
      </c>
      <c r="F31" s="32" t="str">
        <f t="shared" ca="1" si="2"/>
        <v/>
      </c>
      <c r="G31" s="30" t="str">
        <f t="shared" ca="1" si="2"/>
        <v/>
      </c>
      <c r="H31" s="31" t="str">
        <f t="shared" ca="1" si="2"/>
        <v/>
      </c>
      <c r="I31" s="32" t="str">
        <f t="shared" ca="1" si="2"/>
        <v/>
      </c>
      <c r="J31" s="30" t="str">
        <f t="shared" ca="1" si="2"/>
        <v/>
      </c>
      <c r="K31" s="31" t="str">
        <f t="shared" ca="1" si="2"/>
        <v/>
      </c>
      <c r="L31" s="32">
        <f t="shared" ca="1" si="2"/>
        <v>2.7365651244785709E+37</v>
      </c>
      <c r="M31" s="30">
        <f t="shared" ca="1" si="2"/>
        <v>2.7365651244785709E+37</v>
      </c>
      <c r="N31" s="31">
        <f t="shared" ca="1" si="2"/>
        <v>2.4259722482275307E+37</v>
      </c>
      <c r="O31" s="32">
        <f t="shared" ca="1" si="2"/>
        <v>1.9086283063777576E+67</v>
      </c>
      <c r="P31" s="30">
        <f t="shared" ca="1" si="2"/>
        <v>7.2755763728364655E+66</v>
      </c>
      <c r="Q31" s="31">
        <f t="shared" ca="1" si="2"/>
        <v>8.2077506654407934E+66</v>
      </c>
      <c r="R31" s="32">
        <f t="shared" ca="1" si="2"/>
        <v>3.7924494235983772E+50</v>
      </c>
      <c r="S31" s="30">
        <f t="shared" ca="1" si="2"/>
        <v>2.9799314151148167E+50</v>
      </c>
      <c r="T31" s="31">
        <f t="shared" ca="1" si="2"/>
        <v>3.7471240885795144E+51</v>
      </c>
      <c r="U31" s="32" t="str">
        <f t="shared" ca="1" si="2"/>
        <v/>
      </c>
      <c r="V31" s="30" t="str">
        <f t="shared" ca="1" si="2"/>
        <v/>
      </c>
      <c r="W31" s="31" t="str">
        <f t="shared" ca="1" si="2"/>
        <v/>
      </c>
      <c r="X31" s="32" t="str">
        <f t="shared" ca="1" si="2"/>
        <v/>
      </c>
      <c r="Y31" s="30" t="str">
        <f t="shared" ca="1" si="2"/>
        <v/>
      </c>
      <c r="Z31" s="31" t="str">
        <f t="shared" ca="1" si="2"/>
        <v/>
      </c>
      <c r="AA31" s="32">
        <f t="shared" ca="1" si="2"/>
        <v>1.5856542606633541E+303</v>
      </c>
      <c r="AB31" s="30">
        <f t="shared" ca="1" si="2"/>
        <v>1.2459339256249308E+303</v>
      </c>
      <c r="AC31" s="31">
        <f t="shared" ca="1" si="2"/>
        <v>1.2459339256249308E+303</v>
      </c>
      <c r="AD31" s="32">
        <f t="shared" ca="1" si="2"/>
        <v>7.3917259377636758E+185</v>
      </c>
      <c r="AE31" s="30">
        <f t="shared" ca="1" si="2"/>
        <v>1.0740832821400605E+185</v>
      </c>
      <c r="AF31" s="31">
        <f t="shared" ca="1" si="2"/>
        <v>3.1407023586612665E+186</v>
      </c>
    </row>
    <row r="32" spans="2:32">
      <c r="B32" s="1" t="s">
        <v>5</v>
      </c>
      <c r="C32" s="32">
        <f t="shared" ca="1" si="2"/>
        <v>6.2352606935724882E+25</v>
      </c>
      <c r="D32" s="30">
        <f t="shared" ca="1" si="2"/>
        <v>8.9520983945214477E+25</v>
      </c>
      <c r="E32" s="31">
        <f t="shared" ca="1" si="2"/>
        <v>6.1989081614233734E+25</v>
      </c>
      <c r="F32" s="32" t="str">
        <f t="shared" ca="1" si="2"/>
        <v/>
      </c>
      <c r="G32" s="30" t="str">
        <f t="shared" ca="1" si="2"/>
        <v/>
      </c>
      <c r="H32" s="31" t="str">
        <f t="shared" ca="1" si="2"/>
        <v/>
      </c>
      <c r="I32" s="32" t="str">
        <f t="shared" ca="1" si="2"/>
        <v/>
      </c>
      <c r="J32" s="30" t="str">
        <f t="shared" ca="1" si="2"/>
        <v/>
      </c>
      <c r="K32" s="31" t="str">
        <f t="shared" ca="1" si="2"/>
        <v/>
      </c>
      <c r="L32" s="32">
        <f t="shared" ca="1" si="2"/>
        <v>2.7364265067541221E+37</v>
      </c>
      <c r="M32" s="30">
        <f t="shared" ca="1" si="2"/>
        <v>2.7362701288065206E+37</v>
      </c>
      <c r="N32" s="31">
        <f t="shared" ca="1" si="2"/>
        <v>2.425643905077527E+37</v>
      </c>
      <c r="O32" s="32">
        <f t="shared" ca="1" si="2"/>
        <v>3.9818381122666102E+66</v>
      </c>
      <c r="P32" s="30">
        <f t="shared" ca="1" si="2"/>
        <v>2.7734055422192745E+66</v>
      </c>
      <c r="Q32" s="31">
        <f t="shared" ca="1" si="2"/>
        <v>2.4584226231124902E+66</v>
      </c>
      <c r="R32" s="32">
        <f t="shared" ca="1" si="2"/>
        <v>9.9481501531732647E+50</v>
      </c>
      <c r="S32" s="30">
        <f t="shared" ca="1" si="2"/>
        <v>8.818314588855501E+50</v>
      </c>
      <c r="T32" s="31">
        <f t="shared" ca="1" si="2"/>
        <v>7.7237677905494266E+51</v>
      </c>
      <c r="U32" s="32" t="str">
        <f t="shared" ca="1" si="2"/>
        <v/>
      </c>
      <c r="V32" s="30" t="str">
        <f t="shared" ca="1" si="2"/>
        <v/>
      </c>
      <c r="W32" s="31" t="str">
        <f t="shared" ca="1" si="2"/>
        <v/>
      </c>
      <c r="X32" s="32" t="str">
        <f t="shared" ca="1" si="2"/>
        <v/>
      </c>
      <c r="Y32" s="30" t="str">
        <f t="shared" ca="1" si="2"/>
        <v/>
      </c>
      <c r="Z32" s="31" t="str">
        <f t="shared" ca="1" si="2"/>
        <v/>
      </c>
      <c r="AA32" s="32">
        <f t="shared" ca="1" si="2"/>
        <v>7.6925094175911542E+302</v>
      </c>
      <c r="AB32" s="30">
        <f t="shared" ca="1" si="2"/>
        <v>6.8188524476999706E+302</v>
      </c>
      <c r="AC32" s="31">
        <f t="shared" ca="1" si="2"/>
        <v>6.8188524476999706E+302</v>
      </c>
      <c r="AD32" s="32">
        <f t="shared" ca="1" si="2"/>
        <v>2.2407855167693921E+184</v>
      </c>
      <c r="AE32" s="30">
        <f t="shared" ca="1" si="2"/>
        <v>2.2678908999703657E+183</v>
      </c>
      <c r="AF32" s="31">
        <f t="shared" ca="1" si="2"/>
        <v>7.4811390308777679E+184</v>
      </c>
    </row>
    <row r="33" spans="2:32">
      <c r="B33" s="1" t="s">
        <v>6</v>
      </c>
      <c r="C33" s="32">
        <f t="shared" ca="1" si="2"/>
        <v>8.0127495337434001E+25</v>
      </c>
      <c r="D33" s="30">
        <f t="shared" ca="1" si="2"/>
        <v>1.0274894174587712E+26</v>
      </c>
      <c r="E33" s="31">
        <f t="shared" ca="1" si="2"/>
        <v>6.0594413611580986E+25</v>
      </c>
      <c r="F33" s="32" t="str">
        <f t="shared" ca="1" si="2"/>
        <v/>
      </c>
      <c r="G33" s="30" t="str">
        <f t="shared" ca="1" si="2"/>
        <v/>
      </c>
      <c r="H33" s="31" t="str">
        <f t="shared" ca="1" si="2"/>
        <v/>
      </c>
      <c r="I33" s="32" t="str">
        <f t="shared" ca="1" si="2"/>
        <v/>
      </c>
      <c r="J33" s="30" t="str">
        <f t="shared" ca="1" si="2"/>
        <v/>
      </c>
      <c r="K33" s="31" t="str">
        <f t="shared" ca="1" si="2"/>
        <v/>
      </c>
      <c r="L33" s="32">
        <f t="shared" ca="1" si="2"/>
        <v>2.7358946986696226E+37</v>
      </c>
      <c r="M33" s="30">
        <f t="shared" ca="1" si="2"/>
        <v>2.7360937151293144E+37</v>
      </c>
      <c r="N33" s="31">
        <f t="shared" ca="1" si="2"/>
        <v>2.425766779650484E+37</v>
      </c>
      <c r="O33" s="32">
        <f t="shared" ca="1" si="2"/>
        <v>1.0572043020184141E+66</v>
      </c>
      <c r="P33" s="30">
        <f t="shared" ca="1" si="2"/>
        <v>7.363566261479291E+65</v>
      </c>
      <c r="Q33" s="31">
        <f t="shared" ca="1" si="2"/>
        <v>8.3070285531991603E+65</v>
      </c>
      <c r="R33" s="32">
        <f t="shared" ca="1" si="2"/>
        <v>2.6077988853728391E+51</v>
      </c>
      <c r="S33" s="30">
        <f t="shared" ca="1" si="2"/>
        <v>1.4267112081744593E+51</v>
      </c>
      <c r="T33" s="31">
        <f t="shared" ca="1" si="2"/>
        <v>6.0664072744614774E+51</v>
      </c>
      <c r="U33" s="32" t="str">
        <f t="shared" ca="1" si="2"/>
        <v/>
      </c>
      <c r="V33" s="30" t="str">
        <f t="shared" ca="1" si="2"/>
        <v/>
      </c>
      <c r="W33" s="31" t="str">
        <f t="shared" ca="1" si="2"/>
        <v/>
      </c>
      <c r="X33" s="32" t="str">
        <f t="shared" ca="1" si="2"/>
        <v/>
      </c>
      <c r="Y33" s="30" t="str">
        <f t="shared" ca="1" si="2"/>
        <v/>
      </c>
      <c r="Z33" s="31" t="str">
        <f t="shared" ca="1" si="2"/>
        <v/>
      </c>
      <c r="AA33" s="32">
        <f t="shared" ca="1" si="2"/>
        <v>8.6781025977015166E+302</v>
      </c>
      <c r="AB33" s="30">
        <f t="shared" ca="1" si="2"/>
        <v>8.6781025977015166E+302</v>
      </c>
      <c r="AC33" s="31">
        <f t="shared" ca="1" si="2"/>
        <v>1.4055676567395094E+303</v>
      </c>
      <c r="AD33" s="32">
        <f t="shared" ca="1" si="2"/>
        <v>2.5584615945129883E+183</v>
      </c>
      <c r="AE33" s="30">
        <f t="shared" ca="1" si="2"/>
        <v>7.6632230233031923E+182</v>
      </c>
      <c r="AF33" s="31">
        <f t="shared" ca="1" si="2"/>
        <v>5.273747886230635E+183</v>
      </c>
    </row>
    <row r="34" spans="2:32">
      <c r="B34" s="1" t="s">
        <v>7</v>
      </c>
      <c r="C34" s="32">
        <f t="shared" ca="1" si="2"/>
        <v>8.8999062792784796E+25</v>
      </c>
      <c r="D34" s="30">
        <f t="shared" ca="1" si="2"/>
        <v>1.0099074842173322E+26</v>
      </c>
      <c r="E34" s="31">
        <f t="shared" ca="1" si="2"/>
        <v>7.6366947051562816E+25</v>
      </c>
      <c r="F34" s="32" t="str">
        <f t="shared" ca="1" si="2"/>
        <v/>
      </c>
      <c r="G34" s="30" t="str">
        <f t="shared" ca="1" si="2"/>
        <v/>
      </c>
      <c r="H34" s="31" t="str">
        <f t="shared" ca="1" si="2"/>
        <v/>
      </c>
      <c r="I34" s="32" t="str">
        <f t="shared" ca="1" si="2"/>
        <v/>
      </c>
      <c r="J34" s="30" t="str">
        <f t="shared" ca="1" si="2"/>
        <v/>
      </c>
      <c r="K34" s="31" t="str">
        <f t="shared" ca="1" si="2"/>
        <v/>
      </c>
      <c r="L34" s="32">
        <f t="shared" ca="1" si="2"/>
        <v>2.7351311703211838E+37</v>
      </c>
      <c r="M34" s="30">
        <f t="shared" ca="1" si="2"/>
        <v>2.7356701834741138E+37</v>
      </c>
      <c r="N34" s="31">
        <f t="shared" ca="1" si="2"/>
        <v>3.9291220442265962E+37</v>
      </c>
      <c r="O34" s="32">
        <f t="shared" ca="1" si="2"/>
        <v>7.3635153483716159E+65</v>
      </c>
      <c r="P34" s="30">
        <f t="shared" ca="1" si="2"/>
        <v>1.0571930825427282E+66</v>
      </c>
      <c r="Q34" s="31">
        <f t="shared" ca="1" si="2"/>
        <v>1.057199603657896E+66</v>
      </c>
      <c r="R34" s="32">
        <f t="shared" ca="1" si="2"/>
        <v>3.7261189025021669E+51</v>
      </c>
      <c r="S34" s="30">
        <f t="shared" ca="1" si="2"/>
        <v>2.9296868784262988E+51</v>
      </c>
      <c r="T34" s="31">
        <f t="shared" ca="1" si="2"/>
        <v>1.7906115988128308E+52</v>
      </c>
      <c r="U34" s="32" t="str">
        <f t="shared" ca="1" si="2"/>
        <v/>
      </c>
      <c r="V34" s="30" t="str">
        <f t="shared" ca="1" si="2"/>
        <v/>
      </c>
      <c r="W34" s="31" t="str">
        <f t="shared" ca="1" si="2"/>
        <v/>
      </c>
      <c r="X34" s="32" t="str">
        <f t="shared" ca="1" si="2"/>
        <v/>
      </c>
      <c r="Y34" s="30" t="str">
        <f t="shared" ca="1" si="2"/>
        <v/>
      </c>
      <c r="Z34" s="31" t="str">
        <f t="shared" ca="1" si="2"/>
        <v/>
      </c>
      <c r="AA34" s="32">
        <f t="shared" ca="1" si="2"/>
        <v>7.6925094175911542E+302</v>
      </c>
      <c r="AB34" s="30">
        <f t="shared" ca="1" si="2"/>
        <v>9.7899736754324552E+302</v>
      </c>
      <c r="AC34" s="31">
        <f t="shared" ca="1" si="2"/>
        <v>1.2459339256249308E+303</v>
      </c>
      <c r="AD34" s="32">
        <f t="shared" ca="1" si="2"/>
        <v>9.6361395954005633E+183</v>
      </c>
      <c r="AE34" s="30">
        <f t="shared" ca="1" si="2"/>
        <v>6.021406924085212E+182</v>
      </c>
      <c r="AF34" s="31">
        <f t="shared" ca="1" si="2"/>
        <v>1.5607381911697268E+184</v>
      </c>
    </row>
    <row r="35" spans="2:32">
      <c r="B35" s="1" t="s">
        <v>8</v>
      </c>
      <c r="C35" s="32">
        <f t="shared" ca="1" si="2"/>
        <v>9.9737726926616036E+25</v>
      </c>
      <c r="D35" s="30">
        <f t="shared" ca="1" si="2"/>
        <v>1.0099074842173322E+26</v>
      </c>
      <c r="E35" s="31">
        <f t="shared" ca="1" si="2"/>
        <v>7.7116280518172921E+25</v>
      </c>
      <c r="F35" s="32" t="str">
        <f t="shared" ca="1" si="2"/>
        <v/>
      </c>
      <c r="G35" s="30" t="str">
        <f t="shared" ca="1" si="2"/>
        <v/>
      </c>
      <c r="H35" s="31" t="str">
        <f t="shared" ca="1" si="2"/>
        <v/>
      </c>
      <c r="I35" s="32" t="str">
        <f t="shared" ca="1" si="2"/>
        <v/>
      </c>
      <c r="J35" s="30" t="str">
        <f t="shared" ca="1" si="2"/>
        <v/>
      </c>
      <c r="K35" s="31" t="str">
        <f t="shared" ca="1" si="2"/>
        <v/>
      </c>
      <c r="L35" s="32">
        <f t="shared" ca="1" si="2"/>
        <v>2.7354169025490492E+37</v>
      </c>
      <c r="M35" s="30">
        <f t="shared" ca="1" si="2"/>
        <v>2.7356701834741138E+37</v>
      </c>
      <c r="N35" s="31">
        <f t="shared" ca="1" si="2"/>
        <v>3.9291220442265962E+37</v>
      </c>
      <c r="O35" s="32">
        <f t="shared" ca="1" si="2"/>
        <v>1.3454191503337294E+66</v>
      </c>
      <c r="P35" s="30">
        <f t="shared" ca="1" si="2"/>
        <v>8.3068296309513535E+65</v>
      </c>
      <c r="Q35" s="31">
        <f t="shared" ca="1" si="2"/>
        <v>3.9818015219450407E+66</v>
      </c>
      <c r="R35" s="32">
        <f t="shared" ca="1" si="2"/>
        <v>3.716965820498736E+51</v>
      </c>
      <c r="S35" s="30">
        <f t="shared" ca="1" si="2"/>
        <v>3.7131016332939962E+51</v>
      </c>
      <c r="T35" s="31">
        <f t="shared" ca="1" si="2"/>
        <v>1.4033981190327806E+52</v>
      </c>
      <c r="U35" s="32" t="str">
        <f t="shared" ca="1" si="2"/>
        <v/>
      </c>
      <c r="V35" s="30" t="str">
        <f t="shared" ca="1" si="2"/>
        <v/>
      </c>
      <c r="W35" s="31" t="str">
        <f t="shared" ca="1" si="2"/>
        <v/>
      </c>
      <c r="X35" s="32" t="str">
        <f t="shared" ca="1" si="2"/>
        <v/>
      </c>
      <c r="Y35" s="30" t="str">
        <f t="shared" ca="1" si="2"/>
        <v/>
      </c>
      <c r="Z35" s="31" t="str">
        <f t="shared" ca="1" si="2"/>
        <v/>
      </c>
      <c r="AA35" s="32">
        <f t="shared" ca="1" si="2"/>
        <v>8.6781025977015166E+302</v>
      </c>
      <c r="AB35" s="30">
        <f t="shared" ca="1" si="2"/>
        <v>1.1044301849006189E+303</v>
      </c>
      <c r="AC35" s="31">
        <f t="shared" ca="1" si="2"/>
        <v>1.5856542606633541E+303</v>
      </c>
      <c r="AD35" s="32">
        <f t="shared" ca="1" si="2"/>
        <v>2.8862612970859667E+183</v>
      </c>
      <c r="AE35" s="30">
        <f t="shared" ca="1" si="2"/>
        <v>2.0346386227807626E+182</v>
      </c>
      <c r="AF35" s="31">
        <f t="shared" ca="1" si="2"/>
        <v>6.7117048773446029E+183</v>
      </c>
    </row>
    <row r="36" spans="2:32">
      <c r="B36" s="1" t="s">
        <v>9</v>
      </c>
      <c r="C36" s="32">
        <f t="shared" ca="1" si="2"/>
        <v>1.0197531487422752E+26</v>
      </c>
      <c r="D36" s="30">
        <f t="shared" ca="1" si="2"/>
        <v>8.7746041297667612E+25</v>
      </c>
      <c r="E36" s="31">
        <f t="shared" ca="1" si="2"/>
        <v>7.8369302013290104E+25</v>
      </c>
      <c r="F36" s="32" t="str">
        <f t="shared" ca="1" si="2"/>
        <v/>
      </c>
      <c r="G36" s="30" t="str">
        <f t="shared" ca="1" si="2"/>
        <v/>
      </c>
      <c r="H36" s="31" t="str">
        <f t="shared" ca="1" si="2"/>
        <v/>
      </c>
      <c r="I36" s="32" t="str">
        <f t="shared" ca="1" si="2"/>
        <v/>
      </c>
      <c r="J36" s="30" t="str">
        <f t="shared" ca="1" si="2"/>
        <v/>
      </c>
      <c r="K36" s="31" t="str">
        <f t="shared" ca="1" si="2"/>
        <v/>
      </c>
      <c r="L36" s="32">
        <f t="shared" ca="1" si="2"/>
        <v>2.7682163442129591E+36</v>
      </c>
      <c r="M36" s="30">
        <f t="shared" ca="1" si="2"/>
        <v>2.7685055327651666E+36</v>
      </c>
      <c r="N36" s="31">
        <f t="shared" ca="1" si="2"/>
        <v>3.9762702086852079E+36</v>
      </c>
      <c r="O36" s="32">
        <f t="shared" ca="1" si="2"/>
        <v>5.7857038582617831E+65</v>
      </c>
      <c r="P36" s="30">
        <f t="shared" ca="1" si="2"/>
        <v>3.5720759689533563E+65</v>
      </c>
      <c r="Q36" s="31">
        <f t="shared" ca="1" si="2"/>
        <v>1.345429370614648E+66</v>
      </c>
      <c r="R36" s="32">
        <f t="shared" ca="1" si="2"/>
        <v>3.6680063204573474E+51</v>
      </c>
      <c r="S36" s="30">
        <f t="shared" ca="1" si="2"/>
        <v>3.2514219377142791E+51</v>
      </c>
      <c r="T36" s="31">
        <f t="shared" ca="1" si="2"/>
        <v>1.2396648115835763E+52</v>
      </c>
      <c r="U36" s="32" t="str">
        <f t="shared" ca="1" si="2"/>
        <v/>
      </c>
      <c r="V36" s="30" t="str">
        <f t="shared" ca="1" si="2"/>
        <v/>
      </c>
      <c r="W36" s="31" t="str">
        <f t="shared" ca="1" si="2"/>
        <v/>
      </c>
      <c r="X36" s="32" t="str">
        <f t="shared" ca="1" si="2"/>
        <v/>
      </c>
      <c r="Y36" s="30" t="str">
        <f t="shared" ca="1" si="2"/>
        <v/>
      </c>
      <c r="Z36" s="31" t="str">
        <f t="shared" ca="1" si="2"/>
        <v/>
      </c>
      <c r="AA36" s="32">
        <f t="shared" ca="1" si="2"/>
        <v>1.4055676567395094E+303</v>
      </c>
      <c r="AB36" s="30">
        <f t="shared" ca="1" si="2"/>
        <v>1.5856542606633541E+303</v>
      </c>
      <c r="AC36" s="31">
        <f t="shared" ca="1" si="2"/>
        <v>2.0180038304187854E+303</v>
      </c>
      <c r="AD36" s="32">
        <f t="shared" ca="1" si="2"/>
        <v>1.7820039853498941E+183</v>
      </c>
      <c r="AE36" s="30">
        <f t="shared" ca="1" si="2"/>
        <v>6.8750615553859099E+181</v>
      </c>
      <c r="AF36" s="31">
        <f t="shared" ca="1" si="2"/>
        <v>7.5716336983477266E+183</v>
      </c>
    </row>
    <row r="37" spans="2:32">
      <c r="B37" s="1" t="s">
        <v>10</v>
      </c>
      <c r="C37" s="32">
        <f t="shared" ca="1" si="2"/>
        <v>1.132658323286611E+26</v>
      </c>
      <c r="D37" s="30">
        <f t="shared" ca="1" si="2"/>
        <v>8.8999062792784796E+25</v>
      </c>
      <c r="E37" s="31">
        <f t="shared" ca="1" si="2"/>
        <v>7.8891223165719785E+25</v>
      </c>
      <c r="F37" s="32" t="str">
        <f t="shared" ca="1" si="2"/>
        <v/>
      </c>
      <c r="G37" s="30" t="str">
        <f t="shared" ca="1" si="2"/>
        <v/>
      </c>
      <c r="H37" s="31" t="str">
        <f t="shared" ca="1" si="2"/>
        <v/>
      </c>
      <c r="I37" s="32" t="str">
        <f t="shared" ca="1" si="2"/>
        <v/>
      </c>
      <c r="J37" s="30" t="str">
        <f t="shared" ca="1" si="2"/>
        <v/>
      </c>
      <c r="K37" s="31" t="str">
        <f t="shared" ca="1" si="2"/>
        <v/>
      </c>
      <c r="L37" s="32">
        <f t="shared" ca="1" si="2"/>
        <v>2.767890103737985E+36</v>
      </c>
      <c r="M37" s="30">
        <f t="shared" ca="1" si="2"/>
        <v>2.767890103737985E+36</v>
      </c>
      <c r="N37" s="31">
        <f t="shared" ca="1" si="2"/>
        <v>3.9762702086852079E+36</v>
      </c>
      <c r="O37" s="32">
        <f t="shared" ca="1" si="2"/>
        <v>5.7855420771996483E+65</v>
      </c>
      <c r="P37" s="30">
        <f t="shared" ca="1" si="2"/>
        <v>4.0295819686788096E+65</v>
      </c>
      <c r="Q37" s="31">
        <f t="shared" ca="1" si="2"/>
        <v>1.7122389925614511E+66</v>
      </c>
      <c r="R37" s="32">
        <f t="shared" ca="1" si="2"/>
        <v>3.5631417915885682E+51</v>
      </c>
      <c r="S37" s="30">
        <f t="shared" ca="1" si="2"/>
        <v>2.4468366262843226E+51</v>
      </c>
      <c r="T37" s="31">
        <f t="shared" ca="1" si="2"/>
        <v>1.5542078675630607E+52</v>
      </c>
      <c r="U37" s="32" t="str">
        <f t="shared" ca="1" si="2"/>
        <v/>
      </c>
      <c r="V37" s="30" t="str">
        <f t="shared" ca="1" si="2"/>
        <v/>
      </c>
      <c r="W37" s="31" t="str">
        <f t="shared" ca="1" si="2"/>
        <v/>
      </c>
      <c r="X37" s="32" t="str">
        <f t="shared" ca="1" si="2"/>
        <v/>
      </c>
      <c r="Y37" s="30" t="str">
        <f t="shared" ca="1" si="2"/>
        <v/>
      </c>
      <c r="Z37" s="31" t="str">
        <f t="shared" ca="1" si="2"/>
        <v/>
      </c>
      <c r="AA37" s="32">
        <f t="shared" ca="1" si="2"/>
        <v>2.2765580556692606E+303</v>
      </c>
      <c r="AB37" s="30">
        <f t="shared" ca="1" si="2"/>
        <v>1.5856542606633541E+303</v>
      </c>
      <c r="AC37" s="31">
        <f t="shared" ca="1" si="2"/>
        <v>1.7888142362298335E+303</v>
      </c>
      <c r="AD37" s="32">
        <f t="shared" ca="1" si="2"/>
        <v>3.2560599279357533E+183</v>
      </c>
      <c r="AE37" s="30">
        <f t="shared" ca="1" si="2"/>
        <v>4.7885757274991461E+181</v>
      </c>
      <c r="AF37" s="31">
        <f t="shared" ca="1" si="2"/>
        <v>6.7117048773446029E+183</v>
      </c>
    </row>
    <row r="38" spans="2:32">
      <c r="B38" s="1" t="s">
        <v>11</v>
      </c>
      <c r="C38" s="32">
        <f t="shared" ca="1" si="2"/>
        <v>1.1393006217428901E+26</v>
      </c>
      <c r="D38" s="30">
        <f t="shared" ca="1" si="2"/>
        <v>1.0040195677224394E+26</v>
      </c>
      <c r="E38" s="31">
        <f t="shared" ca="1" si="2"/>
        <v>6.1989081614233734E+25</v>
      </c>
      <c r="F38" s="32" t="str">
        <f t="shared" ca="1" si="2"/>
        <v/>
      </c>
      <c r="G38" s="30" t="str">
        <f t="shared" ca="1" si="2"/>
        <v/>
      </c>
      <c r="H38" s="31" t="str">
        <f t="shared" ca="1" si="2"/>
        <v/>
      </c>
      <c r="I38" s="32" t="str">
        <f t="shared" ca="1" si="2"/>
        <v/>
      </c>
      <c r="J38" s="30" t="str">
        <f t="shared" ca="1" si="2"/>
        <v/>
      </c>
      <c r="K38" s="31" t="str">
        <f t="shared" ca="1" si="2"/>
        <v/>
      </c>
      <c r="L38" s="32">
        <f t="shared" ca="1" si="2"/>
        <v>2.767890103737985E+36</v>
      </c>
      <c r="M38" s="30">
        <f t="shared" ca="1" si="2"/>
        <v>2.767890103737985E+36</v>
      </c>
      <c r="N38" s="31">
        <f t="shared" ca="1" si="2"/>
        <v>3.9760429776695722E+36</v>
      </c>
      <c r="O38" s="32">
        <f t="shared" ca="1" si="2"/>
        <v>6.526412845747972E+65</v>
      </c>
      <c r="P38" s="30">
        <f t="shared" ca="1" si="2"/>
        <v>6.5265995897026719E+65</v>
      </c>
      <c r="Q38" s="31">
        <f t="shared" ca="1" si="2"/>
        <v>1.5176734479082194E+66</v>
      </c>
      <c r="R38" s="32">
        <f t="shared" ca="1" si="2"/>
        <v>3.6827308643202343E+51</v>
      </c>
      <c r="S38" s="30">
        <f t="shared" ca="1" si="2"/>
        <v>2.3119315748459981E+51</v>
      </c>
      <c r="T38" s="31">
        <f t="shared" ca="1" si="2"/>
        <v>1.7346970947005474E+52</v>
      </c>
      <c r="U38" s="32" t="str">
        <f t="shared" ca="1" si="2"/>
        <v/>
      </c>
      <c r="V38" s="30" t="str">
        <f t="shared" ca="1" si="2"/>
        <v/>
      </c>
      <c r="W38" s="31" t="str">
        <f t="shared" ca="1" si="2"/>
        <v/>
      </c>
      <c r="X38" s="32" t="str">
        <f t="shared" ca="1" si="2"/>
        <v/>
      </c>
      <c r="Y38" s="30" t="str">
        <f t="shared" ca="1" si="2"/>
        <v/>
      </c>
      <c r="Z38" s="31" t="str">
        <f t="shared" ca="1" si="2"/>
        <v/>
      </c>
      <c r="AA38" s="32">
        <f t="shared" ca="1" si="2"/>
        <v>2.0180038304187854E+303</v>
      </c>
      <c r="AB38" s="30">
        <f t="shared" ca="1" si="2"/>
        <v>2.0180038304187854E+303</v>
      </c>
      <c r="AC38" s="31">
        <f t="shared" ca="1" si="2"/>
        <v>2.5682392187318699E+303</v>
      </c>
      <c r="AD38" s="32">
        <f t="shared" ca="1" si="2"/>
        <v>3.6732385473945281E+183</v>
      </c>
      <c r="AE38" s="30">
        <f t="shared" ca="1" si="2"/>
        <v>1.2562043977801885E+182</v>
      </c>
      <c r="AF38" s="31">
        <f t="shared" ca="1" si="2"/>
        <v>1.2263560283206582E+184</v>
      </c>
    </row>
    <row r="39" spans="2:32">
      <c r="B39" s="1" t="s">
        <v>12</v>
      </c>
      <c r="C39" s="32">
        <f t="shared" ca="1" si="2"/>
        <v>9.8988393460005932E+25</v>
      </c>
      <c r="D39" s="30">
        <f t="shared" ca="1" si="2"/>
        <v>8.7746041297667612E+25</v>
      </c>
      <c r="E39" s="31">
        <f t="shared" ca="1" si="2"/>
        <v>6.2352606935724882E+25</v>
      </c>
      <c r="F39" s="32" t="str">
        <f t="shared" ca="1" si="2"/>
        <v/>
      </c>
      <c r="G39" s="30" t="str">
        <f t="shared" ca="1" si="2"/>
        <v/>
      </c>
      <c r="H39" s="31" t="str">
        <f t="shared" ca="1" si="2"/>
        <v/>
      </c>
      <c r="I39" s="32" t="str">
        <f t="shared" ca="1" si="2"/>
        <v/>
      </c>
      <c r="J39" s="30" t="str">
        <f t="shared" ca="1" si="2"/>
        <v/>
      </c>
      <c r="K39" s="31" t="str">
        <f t="shared" ca="1" si="2"/>
        <v/>
      </c>
      <c r="L39" s="32">
        <f t="shared" ca="1" si="2"/>
        <v>2.767890103737985E+36</v>
      </c>
      <c r="M39" s="30">
        <f t="shared" ca="1" si="2"/>
        <v>2.767890103737985E+36</v>
      </c>
      <c r="N39" s="31">
        <f t="shared" ca="1" si="2"/>
        <v>3.9757866329633104E+36</v>
      </c>
      <c r="O39" s="32">
        <f t="shared" ca="1" si="2"/>
        <v>8.3056230132765036E+65</v>
      </c>
      <c r="P39" s="30">
        <f t="shared" ca="1" si="2"/>
        <v>6.526412845747972E+65</v>
      </c>
      <c r="Q39" s="31">
        <f t="shared" ca="1" si="2"/>
        <v>2.4578237820912079E+66</v>
      </c>
      <c r="R39" s="32">
        <f t="shared" ref="R39:AF39" ca="1" si="3">IF(AND(R16&lt;&gt;"",INDIRECT("Z4S"&amp;(COLUMN()-MOD(COLUMN(),3)),FALSE)&lt;&gt;"N/A"),SUMPRODUCT(2.27^(ROW(INDIRECT(R16-IF(R28&lt;&gt;"",R28,0)&amp;":"&amp;INDIRECT("Z4S"&amp;(COLUMN()-MOD(COLUMN(),3)),FALSE)-IF(R28&lt;&gt;"",R28,0)))/$D$42)),"")</f>
        <v>7.2851748664804257E+51</v>
      </c>
      <c r="S39" s="30">
        <f t="shared" ca="1" si="3"/>
        <v>5.7243541328238791E+51</v>
      </c>
      <c r="T39" s="31">
        <f t="shared" ca="1" si="3"/>
        <v>1.6695066681622661E+52</v>
      </c>
      <c r="U39" s="32" t="str">
        <f t="shared" ca="1" si="3"/>
        <v/>
      </c>
      <c r="V39" s="30" t="str">
        <f t="shared" ca="1" si="3"/>
        <v/>
      </c>
      <c r="W39" s="31" t="str">
        <f t="shared" ca="1" si="3"/>
        <v/>
      </c>
      <c r="X39" s="32" t="str">
        <f t="shared" ca="1" si="3"/>
        <v/>
      </c>
      <c r="Y39" s="30" t="str">
        <f t="shared" ca="1" si="3"/>
        <v/>
      </c>
      <c r="Z39" s="31" t="str">
        <f t="shared" ca="1" si="3"/>
        <v/>
      </c>
      <c r="AA39" s="32">
        <f t="shared" ca="1" si="3"/>
        <v>2.5682392187318699E+303</v>
      </c>
      <c r="AB39" s="30">
        <f t="shared" ca="1" si="3"/>
        <v>3.6872764935805382E+303</v>
      </c>
      <c r="AC39" s="31">
        <f t="shared" ca="1" si="3"/>
        <v>2.2765580556692606E+303</v>
      </c>
      <c r="AD39" s="32">
        <f t="shared" ca="1" si="3"/>
        <v>1.0870757969230521E+184</v>
      </c>
      <c r="AE39" s="30">
        <f t="shared" ca="1" si="3"/>
        <v>2.2953241600666948E+182</v>
      </c>
      <c r="AF39" s="31">
        <f t="shared" ca="1" si="3"/>
        <v>1.2263560283206582E+184</v>
      </c>
    </row>
    <row r="41" spans="2:32">
      <c r="B41" s="114" t="s">
        <v>50</v>
      </c>
      <c r="C41" s="114"/>
      <c r="D41" s="114"/>
      <c r="E41" s="114"/>
    </row>
    <row r="42" spans="2:32">
      <c r="B42" s="114" t="s">
        <v>47</v>
      </c>
      <c r="C42" s="114"/>
      <c r="D42">
        <v>6.8</v>
      </c>
    </row>
  </sheetData>
  <mergeCells count="34">
    <mergeCell ref="B18:AF18"/>
    <mergeCell ref="B29:AF29"/>
    <mergeCell ref="B41:E41"/>
    <mergeCell ref="B42:C42"/>
    <mergeCell ref="C2:E2"/>
    <mergeCell ref="F2:H2"/>
    <mergeCell ref="I2:K2"/>
    <mergeCell ref="L2:N2"/>
    <mergeCell ref="O2:Q2"/>
    <mergeCell ref="C4:E4"/>
    <mergeCell ref="F4:H4"/>
    <mergeCell ref="I4:K4"/>
    <mergeCell ref="L4:N4"/>
    <mergeCell ref="O4:Q4"/>
    <mergeCell ref="R5:T5"/>
    <mergeCell ref="U2:W2"/>
    <mergeCell ref="X2:Z2"/>
    <mergeCell ref="AA2:AC2"/>
    <mergeCell ref="AD2:AF2"/>
    <mergeCell ref="R4:T4"/>
    <mergeCell ref="R2:T2"/>
    <mergeCell ref="C5:E5"/>
    <mergeCell ref="F5:H5"/>
    <mergeCell ref="I5:K5"/>
    <mergeCell ref="L5:N5"/>
    <mergeCell ref="O5:Q5"/>
    <mergeCell ref="U5:W5"/>
    <mergeCell ref="X5:Z5"/>
    <mergeCell ref="AA5:AC5"/>
    <mergeCell ref="AD5:AF5"/>
    <mergeCell ref="U4:W4"/>
    <mergeCell ref="X4:Z4"/>
    <mergeCell ref="AA4:AC4"/>
    <mergeCell ref="AD4:AF4"/>
  </mergeCells>
  <conditionalFormatting sqref="C7:E16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4">
      <colorScale>
        <cfvo type="min" val="0"/>
        <cfvo type="max" val="0"/>
        <color rgb="FFFF7128"/>
        <color rgb="FFFFEF9C"/>
      </colorScale>
    </cfRule>
  </conditionalFormatting>
  <conditionalFormatting sqref="F7:H16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2">
      <colorScale>
        <cfvo type="min" val="0"/>
        <cfvo type="max" val="0"/>
        <color rgb="FFFF7128"/>
        <color rgb="FFFFEF9C"/>
      </colorScale>
    </cfRule>
  </conditionalFormatting>
  <conditionalFormatting sqref="I7:K16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1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Q1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7:T1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7:W1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7:Z1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7:AC1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:AF1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E3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4">
      <colorScale>
        <cfvo type="min" val="0"/>
        <cfvo type="max" val="0"/>
        <color rgb="FFFF7128"/>
        <color rgb="FFFFEF9C"/>
      </colorScale>
    </cfRule>
  </conditionalFormatting>
  <conditionalFormatting sqref="F29:H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2">
      <colorScale>
        <cfvo type="min" val="0"/>
        <cfvo type="max" val="0"/>
        <color rgb="FFFF7128"/>
        <color rgb="FFFFEF9C"/>
      </colorScale>
    </cfRule>
  </conditionalFormatting>
  <conditionalFormatting sqref="I29:K3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N3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9:Q3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9:T3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9:W3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9:Z3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9:AC3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9:AF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E3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:H3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0:K3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0:N3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0:Q3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0:T39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0:W3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0:Z3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30:AC3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30:AF3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9:E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F19:H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I19:K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9:N2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9:Q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9:T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9:W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Z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9:AC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9:AF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34</vt:i4>
      </vt:variant>
    </vt:vector>
  </HeadingPairs>
  <TitlesOfParts>
    <vt:vector size="34" baseType="lpstr">
      <vt:lpstr>1CtP</vt:lpstr>
      <vt:lpstr>2CtP SO</vt:lpstr>
      <vt:lpstr>3CtP SO ALT</vt:lpstr>
      <vt:lpstr>4CtP RR</vt:lpstr>
      <vt:lpstr>4bCtP RR ALT</vt:lpstr>
      <vt:lpstr>4cCtP RRstart</vt:lpstr>
      <vt:lpstr>4dCtP RRbeide</vt:lpstr>
      <vt:lpstr>5CtP RR SO</vt:lpstr>
      <vt:lpstr>5CtP RR SO (2)</vt:lpstr>
      <vt:lpstr>5CtP RR SO (3)</vt:lpstr>
      <vt:lpstr>6CtP RR SO ALT</vt:lpstr>
      <vt:lpstr>6CtP RR SO ALT (2)</vt:lpstr>
      <vt:lpstr>6CtP RR SO ALT (3)</vt:lpstr>
      <vt:lpstr>2BW</vt:lpstr>
      <vt:lpstr>3BW</vt:lpstr>
      <vt:lpstr>4BW</vt:lpstr>
      <vt:lpstr>4BW RR</vt:lpstr>
      <vt:lpstr>4bBW</vt:lpstr>
      <vt:lpstr>4bBW RR</vt:lpstr>
      <vt:lpstr>5BW</vt:lpstr>
      <vt:lpstr>5BW RR</vt:lpstr>
      <vt:lpstr>6BW</vt:lpstr>
      <vt:lpstr>6BW RR</vt:lpstr>
      <vt:lpstr>BW</vt:lpstr>
      <vt:lpstr>BW RR</vt:lpstr>
      <vt:lpstr>Beste t</vt:lpstr>
      <vt:lpstr>tRL</vt:lpstr>
      <vt:lpstr>tRL RR</vt:lpstr>
      <vt:lpstr>RL oRR</vt:lpstr>
      <vt:lpstr>RL</vt:lpstr>
      <vt:lpstr>Eff oRR</vt:lpstr>
      <vt:lpstr>Eff</vt:lpstr>
      <vt:lpstr>tEff</vt:lpstr>
      <vt:lpstr>Laufzeiten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Steinbrecher</dc:creator>
  <cp:lastModifiedBy>Philip Steinbrecher</cp:lastModifiedBy>
  <cp:lastPrinted>2018-08-01T12:07:58Z</cp:lastPrinted>
  <dcterms:created xsi:type="dcterms:W3CDTF">2018-07-12T15:24:07Z</dcterms:created>
  <dcterms:modified xsi:type="dcterms:W3CDTF">2018-09-19T13:43:52Z</dcterms:modified>
</cp:coreProperties>
</file>