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KELBO\OneDrive - Chr Hansen\Documents\Protocols\Media\"/>
    </mc:Choice>
  </mc:AlternateContent>
  <xr:revisionPtr revIDLastSave="10" documentId="11_7D8D462D3A4ABA11B4468968FFED33883A3900E2" xr6:coauthVersionLast="36" xr6:coauthVersionMax="36" xr10:uidLastSave="{D9AC94BD-3E86-4274-A39D-B087A8EF89CD}"/>
  <bookViews>
    <workbookView xWindow="0" yWindow="0" windowWidth="28800" windowHeight="14385" xr2:uid="{00000000-000D-0000-FFFF-FFFF00000000}"/>
  </bookViews>
  <sheets>
    <sheet name="CD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2" l="1"/>
  <c r="B42" i="2" l="1"/>
  <c r="B43" i="2"/>
  <c r="B44" i="2"/>
  <c r="B45" i="2"/>
  <c r="B46" i="2"/>
  <c r="B47" i="2"/>
  <c r="B41" i="2"/>
  <c r="C27" i="2" l="1"/>
  <c r="C28" i="2"/>
  <c r="C29" i="2"/>
  <c r="C30" i="2"/>
  <c r="C31" i="2"/>
  <c r="C32" i="2"/>
  <c r="C33" i="2"/>
  <c r="C34" i="2"/>
  <c r="C35" i="2"/>
  <c r="C26" i="2"/>
  <c r="C56" i="2" l="1"/>
  <c r="C57" i="2"/>
  <c r="C58" i="2"/>
  <c r="C59" i="2"/>
  <c r="C60" i="2"/>
  <c r="C61" i="2"/>
  <c r="C55" i="2"/>
  <c r="C50" i="2"/>
  <c r="C49" i="2"/>
  <c r="D42" i="2"/>
  <c r="D43" i="2"/>
  <c r="D44" i="2"/>
  <c r="D45" i="2"/>
  <c r="D46" i="2"/>
  <c r="D47" i="2"/>
  <c r="D4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</calcChain>
</file>

<file path=xl/sharedStrings.xml><?xml version="1.0" encoding="utf-8"?>
<sst xmlns="http://schemas.openxmlformats.org/spreadsheetml/2006/main" count="154" uniqueCount="132">
  <si>
    <t>Amino acid</t>
  </si>
  <si>
    <t>alanine</t>
  </si>
  <si>
    <t>Sigma A-7627</t>
  </si>
  <si>
    <t>arginine</t>
  </si>
  <si>
    <t>Sigma A-5006</t>
  </si>
  <si>
    <t>Sigma A-9256</t>
  </si>
  <si>
    <t>Fluka 30120</t>
  </si>
  <si>
    <t>Sigma G-1251</t>
  </si>
  <si>
    <t>histidine</t>
  </si>
  <si>
    <t>Sigma H-8000</t>
  </si>
  <si>
    <t>isoleucine</t>
  </si>
  <si>
    <t>Sigma I-2752</t>
  </si>
  <si>
    <t>leucine</t>
  </si>
  <si>
    <t>Sigma L-8000</t>
  </si>
  <si>
    <t>lysine</t>
  </si>
  <si>
    <t>Sigma L-5626</t>
  </si>
  <si>
    <t>phenylalanine</t>
  </si>
  <si>
    <t>Sigma P-2126</t>
  </si>
  <si>
    <t>proline</t>
  </si>
  <si>
    <t>Sigma P-0380</t>
  </si>
  <si>
    <t xml:space="preserve">serine </t>
  </si>
  <si>
    <t>Sigma S-4500</t>
  </si>
  <si>
    <t>threonine</t>
  </si>
  <si>
    <t>Sigma T-8625</t>
  </si>
  <si>
    <t>tryptophane</t>
  </si>
  <si>
    <t>Sigma T-0254</t>
  </si>
  <si>
    <t>valine</t>
  </si>
  <si>
    <t>Sigma V-0500</t>
  </si>
  <si>
    <t>glycine</t>
  </si>
  <si>
    <t>Sigma G-7126</t>
  </si>
  <si>
    <t>methionine</t>
  </si>
  <si>
    <t>Sigma M-9625</t>
  </si>
  <si>
    <t>Compound</t>
  </si>
  <si>
    <t>K2HPO4</t>
  </si>
  <si>
    <t>Merck 4873</t>
  </si>
  <si>
    <t>KH2PO4</t>
  </si>
  <si>
    <t>Merck 5104</t>
  </si>
  <si>
    <t>Merck 6268</t>
  </si>
  <si>
    <t>BDH 27153</t>
  </si>
  <si>
    <t>Tyrosine</t>
  </si>
  <si>
    <t>T-3754</t>
  </si>
  <si>
    <t>L(+)ascorbic acid</t>
  </si>
  <si>
    <t>Adenine</t>
  </si>
  <si>
    <t>Uracil</t>
  </si>
  <si>
    <t>Xantine</t>
  </si>
  <si>
    <t>Guanine</t>
  </si>
  <si>
    <t>Final composition</t>
  </si>
  <si>
    <t>Solution</t>
  </si>
  <si>
    <t>Volume (mL)</t>
  </si>
  <si>
    <t>Basal</t>
  </si>
  <si>
    <t>Vitamins</t>
  </si>
  <si>
    <t>Nucleotides</t>
  </si>
  <si>
    <t>MilliQ</t>
  </si>
  <si>
    <t>Metal</t>
  </si>
  <si>
    <t>MgCl2.6H2O</t>
  </si>
  <si>
    <t>CaCl2.2H2O</t>
  </si>
  <si>
    <t>MnCl2.4H2O</t>
  </si>
  <si>
    <t>ZnSO4.7H2O</t>
  </si>
  <si>
    <t>CoSO4.7H2O</t>
  </si>
  <si>
    <t>CuSO4.5H2O</t>
  </si>
  <si>
    <t>(NH4)6Mo7O24.4H2O</t>
  </si>
  <si>
    <t>Stock concentration</t>
  </si>
  <si>
    <t>Up to 1000 mL</t>
  </si>
  <si>
    <t>Glucose</t>
  </si>
  <si>
    <t xml:space="preserve"> </t>
  </si>
  <si>
    <r>
      <t xml:space="preserve">Dissolve the above in </t>
    </r>
    <r>
      <rPr>
        <b/>
        <sz val="11"/>
        <color theme="1"/>
        <rFont val="Calibri"/>
        <family val="2"/>
        <scheme val="minor"/>
      </rPr>
      <t>700 mL MQ water</t>
    </r>
    <r>
      <rPr>
        <sz val="11"/>
        <color theme="1"/>
        <rFont val="Calibri"/>
        <family val="2"/>
        <scheme val="minor"/>
      </rPr>
      <t>.</t>
    </r>
  </si>
  <si>
    <r>
      <t xml:space="preserve">Dissolve in </t>
    </r>
    <r>
      <rPr>
        <b/>
        <sz val="11"/>
        <color theme="1"/>
        <rFont val="Calibri"/>
        <family val="2"/>
        <scheme val="minor"/>
      </rPr>
      <t>200 mL MQ water</t>
    </r>
    <r>
      <rPr>
        <sz val="11"/>
        <color theme="1"/>
        <rFont val="Calibri"/>
        <family val="2"/>
        <scheme val="minor"/>
      </rPr>
      <t>: 0.3 g FeCl3.6H2O</t>
    </r>
  </si>
  <si>
    <t xml:space="preserve">                  </t>
  </si>
  <si>
    <t xml:space="preserve">  </t>
  </si>
  <si>
    <t>red means L. reuteri is auxotrophic for this according to Filipe's thesis Ch.4</t>
  </si>
  <si>
    <t>asparagine</t>
  </si>
  <si>
    <t xml:space="preserve">Ca-(D)-(+)-pantothenate (vitamin B5) </t>
  </si>
  <si>
    <t>Nicotinic acid</t>
  </si>
  <si>
    <t xml:space="preserve">Thiamine HCl (vitamin B1) </t>
  </si>
  <si>
    <t>D-Biotin (vitamin B7)</t>
  </si>
  <si>
    <t xml:space="preserve">Folic acid (vitamin B11) </t>
  </si>
  <si>
    <t xml:space="preserve">Lipoic acid (6,8-thioctic acid) </t>
  </si>
  <si>
    <t xml:space="preserve">D-Aminobenzoic acid </t>
  </si>
  <si>
    <t xml:space="preserve">Pyridoxamine HCl </t>
  </si>
  <si>
    <t xml:space="preserve">Pyridoxine HCl (vitamin B6) </t>
  </si>
  <si>
    <t xml:space="preserve">Riboflavin (vitamin B2) </t>
  </si>
  <si>
    <t>Final concentration (g/L)</t>
  </si>
  <si>
    <r>
      <t xml:space="preserve">Dissolved in </t>
    </r>
    <r>
      <rPr>
        <b/>
        <sz val="11"/>
        <color theme="1"/>
        <rFont val="Calibri"/>
        <family val="2"/>
        <scheme val="minor"/>
      </rPr>
      <t xml:space="preserve">800 mL MQ </t>
    </r>
    <r>
      <rPr>
        <sz val="11"/>
        <color theme="1"/>
        <rFont val="Calibri"/>
        <family val="2"/>
        <scheme val="minor"/>
      </rPr>
      <t>and pH was ~ 5.6</t>
    </r>
  </si>
  <si>
    <t>Weighted (g) in 1 L</t>
  </si>
  <si>
    <t>Weighted (g) in 0,5 L</t>
  </si>
  <si>
    <t>Weighted (g) in 0,8 L</t>
  </si>
  <si>
    <t>Metals</t>
  </si>
  <si>
    <r>
      <t xml:space="preserve">Dissolved in ~ </t>
    </r>
    <r>
      <rPr>
        <b/>
        <sz val="11"/>
        <color theme="1"/>
        <rFont val="Calibri"/>
        <family val="2"/>
        <scheme val="minor"/>
      </rPr>
      <t xml:space="preserve">900 mL MQ </t>
    </r>
    <r>
      <rPr>
        <sz val="11"/>
        <color theme="1"/>
        <rFont val="Calibri"/>
        <family val="2"/>
        <scheme val="minor"/>
      </rPr>
      <t xml:space="preserve">and pH was briefly increase pH with 1M NaOH to &gt;9.0 for properly solving all amino acids, </t>
    </r>
  </si>
  <si>
    <t>6,36 sodium salt monohydrate</t>
  </si>
  <si>
    <t>2,03 mono-HCl monohydrate</t>
  </si>
  <si>
    <t>cysteine-HCl (monohydrate)</t>
  </si>
  <si>
    <r>
      <t xml:space="preserve">Dissolve in </t>
    </r>
    <r>
      <rPr>
        <b/>
        <sz val="11"/>
        <color theme="1"/>
        <rFont val="Calibri"/>
        <family val="2"/>
        <scheme val="minor"/>
      </rPr>
      <t>10 mL 1 M HCl solution</t>
    </r>
    <r>
      <rPr>
        <sz val="11"/>
        <color theme="1"/>
        <rFont val="Calibri"/>
        <family val="2"/>
        <scheme val="minor"/>
      </rPr>
      <t>: 0.5 g FeCl2.4H2O</t>
    </r>
  </si>
  <si>
    <t>Use 0,16 g anhydrous</t>
  </si>
  <si>
    <t>then immediately brought back to 7.0. Adjusted volume to 1 L and distributed in aliquots of 15-50 mL in blue cap tubes. Stored at -20°C.</t>
  </si>
  <si>
    <t>Notes</t>
  </si>
  <si>
    <t>10x Amino acid solution</t>
  </si>
  <si>
    <t>10x Vitamin solution</t>
  </si>
  <si>
    <t>100x Metal solution</t>
  </si>
  <si>
    <t>1x</t>
  </si>
  <si>
    <t>10x</t>
  </si>
  <si>
    <t>100x</t>
  </si>
  <si>
    <t>2x Basal solution (prepared fresh, enough for 2 L, can of course be divided by 2 for 1 L)</t>
  </si>
  <si>
    <t>2x</t>
  </si>
  <si>
    <r>
      <t xml:space="preserve">Dissolved in </t>
    </r>
    <r>
      <rPr>
        <b/>
        <sz val="11"/>
        <color theme="1"/>
        <rFont val="Calibri"/>
        <family val="2"/>
        <scheme val="minor"/>
      </rPr>
      <t xml:space="preserve">10 mL 0.1 M NaOH. </t>
    </r>
    <r>
      <rPr>
        <sz val="11"/>
        <color theme="1"/>
        <rFont val="Calibri"/>
        <family val="2"/>
        <scheme val="minor"/>
      </rPr>
      <t>Can be kept for ~1 week at 4°C.</t>
    </r>
  </si>
  <si>
    <t>100x Nucleotide solution (prepared fresh, though can be kept for 1 week at 4°C)</t>
  </si>
  <si>
    <t>Tween 80*</t>
  </si>
  <si>
    <t>* This is hard to precisely pipette, especially in smaller volumes, but the added amount does not seem to matter much so is OK.</t>
  </si>
  <si>
    <t>A8626-5g</t>
  </si>
  <si>
    <t>U0750-5g</t>
  </si>
  <si>
    <t>X0626-5g</t>
  </si>
  <si>
    <t>G6779-5g</t>
  </si>
  <si>
    <t>Filter sterilized and used immediately or stored at 4°C for max. A few days. Final pH is around 5,6.</t>
  </si>
  <si>
    <t>Final conc in medium (g/L)</t>
  </si>
  <si>
    <t>T°C</t>
  </si>
  <si>
    <t>rt</t>
  </si>
  <si>
    <t>catalogue nr Elleke -Sigma</t>
  </si>
  <si>
    <t>Weighted (g) in 10 mL</t>
  </si>
  <si>
    <t>in 100 mL 20% ethOH</t>
  </si>
  <si>
    <r>
      <t xml:space="preserve">Add the three separate solutions together and add up to </t>
    </r>
    <r>
      <rPr>
        <b/>
        <sz val="11"/>
        <color theme="1"/>
        <rFont val="Calibri"/>
        <family val="2"/>
        <scheme val="minor"/>
      </rPr>
      <t>1 L with MQ water</t>
    </r>
    <r>
      <rPr>
        <sz val="11"/>
        <color theme="1"/>
        <rFont val="Calibri"/>
        <family val="2"/>
        <scheme val="minor"/>
      </rPr>
      <t>. Stored at 4°C, or at -20°C.</t>
    </r>
  </si>
  <si>
    <t>(NH4)3-citrate (dibasic) (0,5 g/L citrate)</t>
  </si>
  <si>
    <t>Na-acetate (trihydrate) (0,43 g/L acetate)</t>
  </si>
  <si>
    <t>aspartic acid (aspartate)</t>
  </si>
  <si>
    <t>Amino acid (all L-forms)</t>
  </si>
  <si>
    <t>glutamic acid (glutamate)</t>
  </si>
  <si>
    <t>red means L. reuteri is auxotrophic for this according to Filipe Santos' thesis Ch.4</t>
  </si>
  <si>
    <t>Leave out for high pseudo-B12 levels</t>
  </si>
  <si>
    <t>Adding these in ethanol (all 3 together in 1x 100 mL, then add the the other ones in MQ) is an adjustment to the protocol - if this is done, it's likely unnecessary to shift the pH as written below.</t>
  </si>
  <si>
    <r>
      <t>Dissolved in ~</t>
    </r>
    <r>
      <rPr>
        <b/>
        <sz val="11"/>
        <color theme="1"/>
        <rFont val="Calibri"/>
        <family val="2"/>
        <scheme val="minor"/>
      </rPr>
      <t xml:space="preserve"> 800 mL MilliQ </t>
    </r>
    <r>
      <rPr>
        <sz val="11"/>
        <color theme="1"/>
        <rFont val="Calibri"/>
        <family val="2"/>
        <scheme val="minor"/>
      </rPr>
      <t>and pH was increased to 10 for properly solving all vitamins, and then brought down back to ~ 6.8.</t>
    </r>
  </si>
  <si>
    <r>
      <t xml:space="preserve">Adjusted volume to </t>
    </r>
    <r>
      <rPr>
        <b/>
        <sz val="11"/>
        <color theme="1"/>
        <rFont val="Calibri"/>
        <family val="2"/>
        <scheme val="minor"/>
      </rPr>
      <t xml:space="preserve">1L </t>
    </r>
    <r>
      <rPr>
        <sz val="11"/>
        <color theme="1"/>
        <rFont val="Calibri"/>
        <family val="2"/>
        <scheme val="minor"/>
      </rPr>
      <t>(incl. The 100 mL etOH solution!) and stored at 4°C in the dark (wrapped flask in aluminum foil), or at -20°C.</t>
    </r>
  </si>
  <si>
    <t xml:space="preserve">-20 </t>
  </si>
  <si>
    <t>This was initially only 1,25 g/L for the 10x, but increased this based on growth+HPLC results (L. reuteri)</t>
  </si>
  <si>
    <t>Catalog number Filipe (=old)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</si>
</sst>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horizontal="right"/>
    </xf>
    <xf numFmtId="0" fontId="16" fillId="33" borderId="0" xfId="0" quotePrefix="1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33" borderId="0" xfId="0" applyFill="1" applyAlignment="1">
      <alignment horizontal="right"/>
    </xf>
    <xf numFmtId="0" fontId="16" fillId="0" borderId="10" xfId="0" applyFont="1" applyBorder="1"/>
    <xf numFmtId="0" fontId="16" fillId="0" borderId="10" xfId="0" applyFon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10" xfId="0" quotePrefix="1" applyFont="1" applyFill="1" applyBorder="1"/>
    <xf numFmtId="0" fontId="0" fillId="0" borderId="10" xfId="0" applyBorder="1" applyAlignment="1">
      <alignment horizontal="right"/>
    </xf>
    <xf numFmtId="0" fontId="18" fillId="0" borderId="0" xfId="0" applyFont="1" applyAlignment="1">
      <alignment horizontal="left"/>
    </xf>
    <xf numFmtId="164" fontId="0" fillId="0" borderId="10" xfId="0" applyNumberFormat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0" fontId="0" fillId="0" borderId="0" xfId="0" applyFill="1"/>
    <xf numFmtId="165" fontId="0" fillId="0" borderId="1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0" xfId="0" applyNumberFormat="1" applyFill="1" applyBorder="1" applyAlignment="1">
      <alignment horizontal="right"/>
    </xf>
    <xf numFmtId="165" fontId="0" fillId="0" borderId="10" xfId="0" applyNumberForma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Border="1"/>
    <xf numFmtId="0" fontId="0" fillId="33" borderId="0" xfId="0" applyFill="1" applyAlignment="1">
      <alignment horizontal="left"/>
    </xf>
    <xf numFmtId="0" fontId="0" fillId="0" borderId="10" xfId="0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6" fillId="0" borderId="12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0" fontId="20" fillId="0" borderId="12" xfId="0" applyFont="1" applyBorder="1"/>
    <xf numFmtId="0" fontId="20" fillId="0" borderId="14" xfId="0" applyFont="1" applyFill="1" applyBorder="1"/>
    <xf numFmtId="0" fontId="20" fillId="0" borderId="11" xfId="0" applyFont="1" applyFill="1" applyBorder="1"/>
    <xf numFmtId="0" fontId="20" fillId="0" borderId="0" xfId="0" applyFont="1" applyFill="1" applyBorder="1"/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165" fontId="0" fillId="0" borderId="0" xfId="0" applyNumberFormat="1"/>
    <xf numFmtId="0" fontId="0" fillId="0" borderId="1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2"/>
  <sheetViews>
    <sheetView tabSelected="1" topLeftCell="A50" zoomScaleNormal="100" workbookViewId="0">
      <selection activeCell="F68" sqref="F68"/>
    </sheetView>
  </sheetViews>
  <sheetFormatPr defaultRowHeight="15" x14ac:dyDescent="0.25"/>
  <cols>
    <col min="1" max="1" width="37.7109375" customWidth="1"/>
    <col min="2" max="2" width="20.28515625" style="3" customWidth="1"/>
    <col min="3" max="3" width="24.5703125" style="5" customWidth="1"/>
    <col min="4" max="4" width="26.5703125" customWidth="1"/>
    <col min="5" max="5" width="11.7109375" customWidth="1"/>
    <col min="6" max="6" width="21.140625" customWidth="1"/>
    <col min="10" max="10" width="11.28515625" customWidth="1"/>
    <col min="11" max="11" width="11.5703125" customWidth="1"/>
  </cols>
  <sheetData>
    <row r="1" spans="1:12" x14ac:dyDescent="0.25">
      <c r="A1" s="2" t="s">
        <v>95</v>
      </c>
      <c r="B1" s="14" t="s">
        <v>124</v>
      </c>
    </row>
    <row r="2" spans="1:12" x14ac:dyDescent="0.25">
      <c r="A2" s="9" t="s">
        <v>122</v>
      </c>
      <c r="B2" s="9" t="s">
        <v>83</v>
      </c>
      <c r="C2" s="9" t="s">
        <v>112</v>
      </c>
      <c r="D2" s="9" t="s">
        <v>131</v>
      </c>
      <c r="E2" s="31" t="s">
        <v>94</v>
      </c>
      <c r="F2" s="30"/>
    </row>
    <row r="3" spans="1:12" x14ac:dyDescent="0.25">
      <c r="A3" s="13" t="s">
        <v>1</v>
      </c>
      <c r="B3" s="10">
        <v>2.4</v>
      </c>
      <c r="C3" s="18">
        <f>B3/10</f>
        <v>0.24</v>
      </c>
      <c r="D3" s="13" t="s">
        <v>2</v>
      </c>
    </row>
    <row r="4" spans="1:12" s="17" customFormat="1" x14ac:dyDescent="0.25">
      <c r="A4" s="33" t="s">
        <v>3</v>
      </c>
      <c r="B4" s="20">
        <v>5</v>
      </c>
      <c r="C4" s="21">
        <v>0.5</v>
      </c>
      <c r="D4" s="22" t="s">
        <v>4</v>
      </c>
      <c r="E4" s="36" t="s">
        <v>130</v>
      </c>
      <c r="F4" s="37"/>
      <c r="G4" s="37"/>
      <c r="H4" s="37"/>
      <c r="I4" s="37"/>
      <c r="J4" s="37"/>
      <c r="K4" s="38"/>
      <c r="L4" s="39"/>
    </row>
    <row r="5" spans="1:12" x14ac:dyDescent="0.25">
      <c r="A5" s="13" t="s">
        <v>121</v>
      </c>
      <c r="B5" s="10">
        <v>4.2</v>
      </c>
      <c r="C5" s="18">
        <f t="shared" ref="C5:C20" si="0">B5/10</f>
        <v>0.42000000000000004</v>
      </c>
      <c r="D5" s="13" t="s">
        <v>5</v>
      </c>
    </row>
    <row r="6" spans="1:12" x14ac:dyDescent="0.25">
      <c r="A6" s="13" t="s">
        <v>90</v>
      </c>
      <c r="B6" s="10">
        <v>1.3</v>
      </c>
      <c r="C6" s="18">
        <f t="shared" si="0"/>
        <v>0.13</v>
      </c>
      <c r="D6" s="13" t="s">
        <v>6</v>
      </c>
      <c r="E6" s="45" t="s">
        <v>125</v>
      </c>
      <c r="F6" s="46"/>
    </row>
    <row r="7" spans="1:12" x14ac:dyDescent="0.25">
      <c r="A7" s="34" t="s">
        <v>123</v>
      </c>
      <c r="B7" s="10">
        <v>5</v>
      </c>
      <c r="C7" s="18">
        <f t="shared" si="0"/>
        <v>0.5</v>
      </c>
      <c r="D7" s="13" t="s">
        <v>7</v>
      </c>
      <c r="E7" s="29" t="s">
        <v>88</v>
      </c>
      <c r="F7" s="30"/>
    </row>
    <row r="8" spans="1:12" x14ac:dyDescent="0.25">
      <c r="A8" s="34" t="s">
        <v>8</v>
      </c>
      <c r="B8" s="10">
        <v>1.5</v>
      </c>
      <c r="C8" s="18">
        <f t="shared" si="0"/>
        <v>0.15</v>
      </c>
      <c r="D8" s="13" t="s">
        <v>9</v>
      </c>
      <c r="E8" s="29" t="s">
        <v>89</v>
      </c>
      <c r="F8" s="30"/>
    </row>
    <row r="9" spans="1:12" x14ac:dyDescent="0.25">
      <c r="A9" s="13" t="s">
        <v>10</v>
      </c>
      <c r="B9" s="10">
        <v>2.1</v>
      </c>
      <c r="C9" s="18">
        <f t="shared" si="0"/>
        <v>0.21000000000000002</v>
      </c>
      <c r="D9" s="13" t="s">
        <v>11</v>
      </c>
    </row>
    <row r="10" spans="1:12" x14ac:dyDescent="0.25">
      <c r="A10" s="34" t="s">
        <v>12</v>
      </c>
      <c r="B10" s="10">
        <v>4.75</v>
      </c>
      <c r="C10" s="18">
        <f t="shared" si="0"/>
        <v>0.47499999999999998</v>
      </c>
      <c r="D10" s="13" t="s">
        <v>13</v>
      </c>
    </row>
    <row r="11" spans="1:12" x14ac:dyDescent="0.25">
      <c r="A11" s="13" t="s">
        <v>14</v>
      </c>
      <c r="B11" s="10">
        <v>4.4000000000000004</v>
      </c>
      <c r="C11" s="18">
        <f t="shared" si="0"/>
        <v>0.44000000000000006</v>
      </c>
      <c r="D11" s="13" t="s">
        <v>15</v>
      </c>
    </row>
    <row r="12" spans="1:12" x14ac:dyDescent="0.25">
      <c r="A12" s="34" t="s">
        <v>16</v>
      </c>
      <c r="B12" s="10">
        <v>2.75</v>
      </c>
      <c r="C12" s="18">
        <f t="shared" si="0"/>
        <v>0.27500000000000002</v>
      </c>
      <c r="D12" s="13" t="s">
        <v>17</v>
      </c>
    </row>
    <row r="13" spans="1:12" x14ac:dyDescent="0.25">
      <c r="A13" s="13" t="s">
        <v>18</v>
      </c>
      <c r="B13" s="10">
        <v>6.75</v>
      </c>
      <c r="C13" s="18">
        <f t="shared" si="0"/>
        <v>0.67500000000000004</v>
      </c>
      <c r="D13" s="13" t="s">
        <v>19</v>
      </c>
    </row>
    <row r="14" spans="1:12" x14ac:dyDescent="0.25">
      <c r="A14" s="13" t="s">
        <v>20</v>
      </c>
      <c r="B14" s="10">
        <v>3.4</v>
      </c>
      <c r="C14" s="18">
        <f t="shared" si="0"/>
        <v>0.33999999999999997</v>
      </c>
      <c r="D14" s="13" t="s">
        <v>21</v>
      </c>
    </row>
    <row r="15" spans="1:12" x14ac:dyDescent="0.25">
      <c r="A15" s="34" t="s">
        <v>22</v>
      </c>
      <c r="B15" s="10">
        <v>2.25</v>
      </c>
      <c r="C15" s="18">
        <f t="shared" si="0"/>
        <v>0.22500000000000001</v>
      </c>
      <c r="D15" s="13" t="s">
        <v>23</v>
      </c>
    </row>
    <row r="16" spans="1:12" x14ac:dyDescent="0.25">
      <c r="A16" s="34" t="s">
        <v>24</v>
      </c>
      <c r="B16" s="10">
        <v>0.5</v>
      </c>
      <c r="C16" s="18">
        <f t="shared" si="0"/>
        <v>0.05</v>
      </c>
      <c r="D16" s="13" t="s">
        <v>25</v>
      </c>
      <c r="F16" s="42">
        <f>SUM(C3:C20)+C59</f>
        <v>5.629999999999999</v>
      </c>
    </row>
    <row r="17" spans="1:10" x14ac:dyDescent="0.25">
      <c r="A17" s="34" t="s">
        <v>26</v>
      </c>
      <c r="B17" s="10">
        <v>3.25</v>
      </c>
      <c r="C17" s="18">
        <f t="shared" si="0"/>
        <v>0.32500000000000001</v>
      </c>
      <c r="D17" s="13" t="s">
        <v>27</v>
      </c>
    </row>
    <row r="18" spans="1:10" x14ac:dyDescent="0.25">
      <c r="A18" s="13" t="s">
        <v>28</v>
      </c>
      <c r="B18" s="10">
        <v>1.75</v>
      </c>
      <c r="C18" s="18">
        <f t="shared" si="0"/>
        <v>0.17499999999999999</v>
      </c>
      <c r="D18" s="13" t="s">
        <v>29</v>
      </c>
    </row>
    <row r="19" spans="1:10" x14ac:dyDescent="0.25">
      <c r="A19" s="34" t="s">
        <v>30</v>
      </c>
      <c r="B19" s="10">
        <v>1.25</v>
      </c>
      <c r="C19" s="18">
        <f t="shared" si="0"/>
        <v>0.125</v>
      </c>
      <c r="D19" s="13" t="s">
        <v>31</v>
      </c>
    </row>
    <row r="20" spans="1:10" x14ac:dyDescent="0.25">
      <c r="A20" s="35" t="s">
        <v>70</v>
      </c>
      <c r="B20" s="10">
        <v>1.25</v>
      </c>
      <c r="C20" s="18">
        <f t="shared" si="0"/>
        <v>0.125</v>
      </c>
      <c r="D20" s="13"/>
    </row>
    <row r="21" spans="1:10" x14ac:dyDescent="0.25">
      <c r="A21" t="s">
        <v>87</v>
      </c>
    </row>
    <row r="22" spans="1:10" x14ac:dyDescent="0.25">
      <c r="A22" t="s">
        <v>93</v>
      </c>
    </row>
    <row r="23" spans="1:10" x14ac:dyDescent="0.25">
      <c r="F23" t="s">
        <v>64</v>
      </c>
    </row>
    <row r="24" spans="1:10" x14ac:dyDescent="0.25">
      <c r="A24" s="2" t="s">
        <v>96</v>
      </c>
      <c r="B24" s="14" t="s">
        <v>69</v>
      </c>
    </row>
    <row r="25" spans="1:10" x14ac:dyDescent="0.25">
      <c r="A25" s="8" t="s">
        <v>50</v>
      </c>
      <c r="B25" s="9" t="s">
        <v>84</v>
      </c>
      <c r="C25" s="9" t="s">
        <v>83</v>
      </c>
      <c r="D25" s="9" t="s">
        <v>112</v>
      </c>
      <c r="E25" s="26" t="s">
        <v>113</v>
      </c>
      <c r="F25" s="32" t="s">
        <v>94</v>
      </c>
      <c r="G25" s="23"/>
    </row>
    <row r="26" spans="1:10" s="17" customFormat="1" x14ac:dyDescent="0.25">
      <c r="A26" s="33" t="s">
        <v>71</v>
      </c>
      <c r="B26" s="16">
        <v>5.0000000000000001E-3</v>
      </c>
      <c r="C26" s="25">
        <f>B26*2</f>
        <v>0.01</v>
      </c>
      <c r="D26" s="16">
        <v>1E-3</v>
      </c>
      <c r="E26" s="27">
        <v>4</v>
      </c>
      <c r="F26" s="11"/>
    </row>
    <row r="27" spans="1:10" s="17" customFormat="1" x14ac:dyDescent="0.25">
      <c r="A27" s="33" t="s">
        <v>72</v>
      </c>
      <c r="B27" s="16">
        <v>5.0000000000000001E-3</v>
      </c>
      <c r="C27" s="25">
        <f t="shared" ref="C27:C35" si="1">B27*2</f>
        <v>0.01</v>
      </c>
      <c r="D27" s="16">
        <v>1E-3</v>
      </c>
      <c r="E27" s="27" t="s">
        <v>114</v>
      </c>
      <c r="F27" s="11"/>
    </row>
    <row r="28" spans="1:10" s="17" customFormat="1" x14ac:dyDescent="0.25">
      <c r="A28" s="33" t="s">
        <v>73</v>
      </c>
      <c r="B28" s="16">
        <v>5.0000000000000001E-3</v>
      </c>
      <c r="C28" s="25">
        <f t="shared" si="1"/>
        <v>0.01</v>
      </c>
      <c r="D28" s="16">
        <v>1E-3</v>
      </c>
      <c r="E28" s="27" t="s">
        <v>114</v>
      </c>
      <c r="F28" s="11"/>
      <c r="G28" s="43" t="s">
        <v>126</v>
      </c>
      <c r="H28" s="44"/>
      <c r="I28" s="44"/>
      <c r="J28" s="44"/>
    </row>
    <row r="29" spans="1:10" ht="15" customHeight="1" x14ac:dyDescent="0.25">
      <c r="A29" s="13" t="s">
        <v>74</v>
      </c>
      <c r="B29" s="15">
        <v>1.2500000000000001E-2</v>
      </c>
      <c r="C29" s="25">
        <f t="shared" si="1"/>
        <v>2.5000000000000001E-2</v>
      </c>
      <c r="D29" s="15">
        <v>2.5000000000000001E-3</v>
      </c>
      <c r="E29" s="27">
        <v>4</v>
      </c>
      <c r="F29" s="11" t="s">
        <v>117</v>
      </c>
      <c r="G29" s="43"/>
      <c r="H29" s="44"/>
      <c r="I29" s="44"/>
      <c r="J29" s="44"/>
    </row>
    <row r="30" spans="1:10" x14ac:dyDescent="0.25">
      <c r="A30" s="13" t="s">
        <v>75</v>
      </c>
      <c r="B30" s="15">
        <v>5.0000000000000001E-3</v>
      </c>
      <c r="C30" s="25">
        <f t="shared" si="1"/>
        <v>0.01</v>
      </c>
      <c r="D30" s="15">
        <v>1E-3</v>
      </c>
      <c r="E30" s="27" t="s">
        <v>114</v>
      </c>
      <c r="F30" s="11" t="s">
        <v>117</v>
      </c>
      <c r="G30" s="43"/>
      <c r="H30" s="44"/>
      <c r="I30" s="44"/>
      <c r="J30" s="44"/>
    </row>
    <row r="31" spans="1:10" x14ac:dyDescent="0.25">
      <c r="A31" s="13" t="s">
        <v>76</v>
      </c>
      <c r="B31" s="15">
        <v>5.0000000000000001E-3</v>
      </c>
      <c r="C31" s="25">
        <f t="shared" si="1"/>
        <v>0.01</v>
      </c>
      <c r="D31" s="15">
        <v>1E-3</v>
      </c>
      <c r="E31" s="27">
        <v>4</v>
      </c>
      <c r="F31" s="11"/>
      <c r="G31" s="43"/>
      <c r="H31" s="44"/>
      <c r="I31" s="44"/>
      <c r="J31" s="44"/>
    </row>
    <row r="32" spans="1:10" x14ac:dyDescent="0.25">
      <c r="A32" s="13" t="s">
        <v>77</v>
      </c>
      <c r="B32" s="15">
        <v>0.05</v>
      </c>
      <c r="C32" s="25">
        <f t="shared" si="1"/>
        <v>0.1</v>
      </c>
      <c r="D32" s="15">
        <v>0.01</v>
      </c>
      <c r="E32" s="27" t="s">
        <v>114</v>
      </c>
      <c r="F32" s="11"/>
      <c r="G32" s="43"/>
      <c r="H32" s="44"/>
      <c r="I32" s="44"/>
      <c r="J32" s="44"/>
    </row>
    <row r="33" spans="1:11" x14ac:dyDescent="0.25">
      <c r="A33" s="13" t="s">
        <v>78</v>
      </c>
      <c r="B33" s="15">
        <v>2.5000000000000001E-2</v>
      </c>
      <c r="C33" s="25">
        <f t="shared" si="1"/>
        <v>0.05</v>
      </c>
      <c r="D33" s="15">
        <v>5.0000000000000001E-3</v>
      </c>
      <c r="E33" s="28" t="s">
        <v>129</v>
      </c>
      <c r="F33" s="11" t="s">
        <v>117</v>
      </c>
      <c r="G33" s="43"/>
      <c r="H33" s="44"/>
      <c r="I33" s="44"/>
      <c r="J33" s="44"/>
    </row>
    <row r="34" spans="1:11" x14ac:dyDescent="0.25">
      <c r="A34" s="13" t="s">
        <v>79</v>
      </c>
      <c r="B34" s="15">
        <v>0.01</v>
      </c>
      <c r="C34" s="25">
        <f t="shared" si="1"/>
        <v>0.02</v>
      </c>
      <c r="D34" s="15">
        <v>2E-3</v>
      </c>
      <c r="E34" s="27" t="s">
        <v>114</v>
      </c>
      <c r="F34" s="11"/>
    </row>
    <row r="35" spans="1:11" x14ac:dyDescent="0.25">
      <c r="A35" s="13" t="s">
        <v>80</v>
      </c>
      <c r="B35" s="15">
        <v>5.0000000000000001E-3</v>
      </c>
      <c r="C35" s="25">
        <f t="shared" si="1"/>
        <v>0.01</v>
      </c>
      <c r="D35" s="15">
        <v>1E-3</v>
      </c>
      <c r="E35" s="27" t="s">
        <v>114</v>
      </c>
      <c r="F35" s="11"/>
    </row>
    <row r="36" spans="1:11" x14ac:dyDescent="0.25">
      <c r="A36" t="s">
        <v>127</v>
      </c>
      <c r="C36"/>
    </row>
    <row r="37" spans="1:11" x14ac:dyDescent="0.25">
      <c r="A37" t="s">
        <v>128</v>
      </c>
      <c r="C37"/>
    </row>
    <row r="39" spans="1:11" x14ac:dyDescent="0.25">
      <c r="A39" s="4" t="s">
        <v>97</v>
      </c>
      <c r="B39" s="7"/>
    </row>
    <row r="40" spans="1:11" x14ac:dyDescent="0.25">
      <c r="A40" s="12" t="s">
        <v>53</v>
      </c>
      <c r="B40" s="9" t="s">
        <v>84</v>
      </c>
      <c r="C40" s="9" t="s">
        <v>83</v>
      </c>
      <c r="D40" s="9" t="s">
        <v>112</v>
      </c>
      <c r="E40" s="31" t="s">
        <v>94</v>
      </c>
      <c r="F40" s="30"/>
    </row>
    <row r="41" spans="1:11" x14ac:dyDescent="0.25">
      <c r="A41" s="13" t="s">
        <v>54</v>
      </c>
      <c r="B41" s="13">
        <f>C41/2</f>
        <v>10</v>
      </c>
      <c r="C41" s="10">
        <v>20</v>
      </c>
      <c r="D41" s="15">
        <f t="shared" ref="D41:D47" si="2">C41/100</f>
        <v>0.2</v>
      </c>
    </row>
    <row r="42" spans="1:11" x14ac:dyDescent="0.25">
      <c r="A42" s="13" t="s">
        <v>55</v>
      </c>
      <c r="B42" s="13">
        <f t="shared" ref="B42:B47" si="3">C42/2</f>
        <v>2.5</v>
      </c>
      <c r="C42" s="10">
        <v>5</v>
      </c>
      <c r="D42" s="15">
        <f t="shared" si="2"/>
        <v>0.05</v>
      </c>
    </row>
    <row r="43" spans="1:11" x14ac:dyDescent="0.25">
      <c r="A43" s="13" t="s">
        <v>56</v>
      </c>
      <c r="B43" s="13">
        <f t="shared" si="3"/>
        <v>0.8</v>
      </c>
      <c r="C43" s="10">
        <v>1.6</v>
      </c>
      <c r="D43" s="15">
        <f t="shared" si="2"/>
        <v>1.6E-2</v>
      </c>
    </row>
    <row r="44" spans="1:11" x14ac:dyDescent="0.25">
      <c r="A44" s="13" t="s">
        <v>57</v>
      </c>
      <c r="B44" s="13">
        <f t="shared" si="3"/>
        <v>0.25</v>
      </c>
      <c r="C44" s="10">
        <v>0.5</v>
      </c>
      <c r="D44" s="15">
        <f t="shared" si="2"/>
        <v>5.0000000000000001E-3</v>
      </c>
    </row>
    <row r="45" spans="1:11" x14ac:dyDescent="0.25">
      <c r="A45" s="13" t="s">
        <v>58</v>
      </c>
      <c r="B45" s="13">
        <f t="shared" si="3"/>
        <v>0.125</v>
      </c>
      <c r="C45" s="10">
        <v>0.25</v>
      </c>
      <c r="D45" s="15">
        <f t="shared" si="2"/>
        <v>2.5000000000000001E-3</v>
      </c>
      <c r="I45" t="s">
        <v>68</v>
      </c>
    </row>
    <row r="46" spans="1:11" x14ac:dyDescent="0.25">
      <c r="A46" s="13" t="s">
        <v>59</v>
      </c>
      <c r="B46" s="13">
        <f t="shared" si="3"/>
        <v>0.125</v>
      </c>
      <c r="C46" s="10">
        <v>0.25</v>
      </c>
      <c r="D46" s="15">
        <f t="shared" si="2"/>
        <v>2.5000000000000001E-3</v>
      </c>
      <c r="E46" s="29" t="s">
        <v>92</v>
      </c>
      <c r="F46" s="30"/>
    </row>
    <row r="47" spans="1:11" x14ac:dyDescent="0.25">
      <c r="A47" s="13" t="s">
        <v>60</v>
      </c>
      <c r="B47" s="13">
        <f t="shared" si="3"/>
        <v>0.125</v>
      </c>
      <c r="C47" s="10">
        <v>0.25</v>
      </c>
      <c r="D47" s="15">
        <f t="shared" si="2"/>
        <v>2.5000000000000001E-3</v>
      </c>
    </row>
    <row r="48" spans="1:11" x14ac:dyDescent="0.25">
      <c r="A48" t="s">
        <v>65</v>
      </c>
      <c r="B48" s="6"/>
      <c r="C48" s="19"/>
      <c r="K48" t="s">
        <v>68</v>
      </c>
    </row>
    <row r="49" spans="1:12" x14ac:dyDescent="0.25">
      <c r="A49" t="s">
        <v>66</v>
      </c>
      <c r="C49" s="19">
        <f>0.3/100</f>
        <v>3.0000000000000001E-3</v>
      </c>
    </row>
    <row r="50" spans="1:12" x14ac:dyDescent="0.25">
      <c r="A50" t="s">
        <v>91</v>
      </c>
      <c r="C50" s="19">
        <f>0.5/100</f>
        <v>5.0000000000000001E-3</v>
      </c>
    </row>
    <row r="51" spans="1:12" x14ac:dyDescent="0.25">
      <c r="A51" t="s">
        <v>118</v>
      </c>
      <c r="C51" s="3"/>
      <c r="J51" t="s">
        <v>67</v>
      </c>
    </row>
    <row r="53" spans="1:12" x14ac:dyDescent="0.25">
      <c r="A53" s="2" t="s">
        <v>101</v>
      </c>
      <c r="B53" s="7"/>
      <c r="C53" s="24"/>
      <c r="L53" t="s">
        <v>68</v>
      </c>
    </row>
    <row r="54" spans="1:12" s="1" customFormat="1" x14ac:dyDescent="0.25">
      <c r="A54" s="8" t="s">
        <v>32</v>
      </c>
      <c r="B54" s="9" t="s">
        <v>85</v>
      </c>
      <c r="C54" s="9" t="s">
        <v>81</v>
      </c>
      <c r="D54" s="9" t="s">
        <v>131</v>
      </c>
      <c r="E54"/>
      <c r="F54"/>
    </row>
    <row r="55" spans="1:12" x14ac:dyDescent="0.25">
      <c r="A55" s="13" t="s">
        <v>33</v>
      </c>
      <c r="B55" s="10">
        <v>2</v>
      </c>
      <c r="C55" s="10">
        <f>B55/2</f>
        <v>1</v>
      </c>
      <c r="D55" s="13" t="s">
        <v>34</v>
      </c>
      <c r="F55" s="40"/>
    </row>
    <row r="56" spans="1:12" x14ac:dyDescent="0.25">
      <c r="A56" s="13" t="s">
        <v>35</v>
      </c>
      <c r="B56" s="10">
        <v>10</v>
      </c>
      <c r="C56" s="10">
        <f t="shared" ref="C56:C61" si="4">B56/2</f>
        <v>5</v>
      </c>
      <c r="D56" s="13" t="s">
        <v>36</v>
      </c>
      <c r="F56" s="40"/>
    </row>
    <row r="57" spans="1:12" x14ac:dyDescent="0.25">
      <c r="A57" s="13" t="s">
        <v>120</v>
      </c>
      <c r="B57" s="10">
        <v>2</v>
      </c>
      <c r="C57" s="10">
        <f t="shared" si="4"/>
        <v>1</v>
      </c>
      <c r="D57" s="13" t="s">
        <v>37</v>
      </c>
      <c r="F57" s="40"/>
    </row>
    <row r="58" spans="1:12" x14ac:dyDescent="0.25">
      <c r="A58" s="13" t="s">
        <v>119</v>
      </c>
      <c r="B58" s="10">
        <v>1.2</v>
      </c>
      <c r="C58" s="10">
        <f t="shared" si="4"/>
        <v>0.6</v>
      </c>
      <c r="D58" s="13" t="s">
        <v>38</v>
      </c>
      <c r="F58" s="40"/>
    </row>
    <row r="59" spans="1:12" x14ac:dyDescent="0.25">
      <c r="A59" s="34" t="s">
        <v>39</v>
      </c>
      <c r="B59" s="10">
        <v>0.5</v>
      </c>
      <c r="C59" s="10">
        <f t="shared" si="4"/>
        <v>0.25</v>
      </c>
      <c r="D59" s="13" t="s">
        <v>40</v>
      </c>
      <c r="F59" s="41"/>
    </row>
    <row r="60" spans="1:12" x14ac:dyDescent="0.25">
      <c r="A60" s="13" t="s">
        <v>63</v>
      </c>
      <c r="B60" s="10">
        <v>40</v>
      </c>
      <c r="C60" s="10">
        <f t="shared" si="4"/>
        <v>20</v>
      </c>
      <c r="D60" s="13"/>
      <c r="F60" s="40"/>
    </row>
    <row r="61" spans="1:12" x14ac:dyDescent="0.25">
      <c r="A61" s="13" t="s">
        <v>41</v>
      </c>
      <c r="B61" s="10">
        <v>1</v>
      </c>
      <c r="C61" s="10">
        <f t="shared" si="4"/>
        <v>0.5</v>
      </c>
      <c r="D61" s="13"/>
      <c r="F61" s="40"/>
    </row>
    <row r="62" spans="1:12" x14ac:dyDescent="0.25">
      <c r="A62" t="s">
        <v>82</v>
      </c>
    </row>
    <row r="64" spans="1:12" x14ac:dyDescent="0.25">
      <c r="A64" s="2" t="s">
        <v>104</v>
      </c>
      <c r="B64" s="7"/>
      <c r="C64" s="24"/>
    </row>
    <row r="65" spans="1:6" s="1" customFormat="1" x14ac:dyDescent="0.25">
      <c r="A65" s="8" t="s">
        <v>32</v>
      </c>
      <c r="B65" s="9" t="s">
        <v>116</v>
      </c>
      <c r="C65" s="9" t="s">
        <v>81</v>
      </c>
      <c r="D65" s="9" t="s">
        <v>115</v>
      </c>
    </row>
    <row r="66" spans="1:6" x14ac:dyDescent="0.25">
      <c r="A66" s="13" t="s">
        <v>42</v>
      </c>
      <c r="B66" s="13">
        <v>0.01</v>
      </c>
      <c r="C66" s="13">
        <v>0.01</v>
      </c>
      <c r="D66" s="13" t="s">
        <v>107</v>
      </c>
    </row>
    <row r="67" spans="1:6" x14ac:dyDescent="0.25">
      <c r="A67" s="13" t="s">
        <v>43</v>
      </c>
      <c r="B67" s="13">
        <v>0.01</v>
      </c>
      <c r="C67" s="13">
        <v>0.01</v>
      </c>
      <c r="D67" s="13" t="s">
        <v>108</v>
      </c>
    </row>
    <row r="68" spans="1:6" x14ac:dyDescent="0.25">
      <c r="A68" s="13" t="s">
        <v>44</v>
      </c>
      <c r="B68" s="13">
        <v>0.01</v>
      </c>
      <c r="C68" s="13">
        <v>0.01</v>
      </c>
      <c r="D68" s="13" t="s">
        <v>109</v>
      </c>
    </row>
    <row r="69" spans="1:6" x14ac:dyDescent="0.25">
      <c r="A69" s="13" t="s">
        <v>45</v>
      </c>
      <c r="B69" s="13">
        <v>0.01</v>
      </c>
      <c r="C69" s="13">
        <v>0.01</v>
      </c>
      <c r="D69" s="13" t="s">
        <v>110</v>
      </c>
    </row>
    <row r="70" spans="1:6" x14ac:dyDescent="0.25">
      <c r="A70" t="s">
        <v>103</v>
      </c>
    </row>
    <row r="72" spans="1:6" x14ac:dyDescent="0.25">
      <c r="A72" s="2" t="s">
        <v>46</v>
      </c>
    </row>
    <row r="73" spans="1:6" s="1" customFormat="1" x14ac:dyDescent="0.25">
      <c r="A73" s="8" t="s">
        <v>47</v>
      </c>
      <c r="B73" s="9" t="s">
        <v>48</v>
      </c>
      <c r="C73" s="9" t="s">
        <v>61</v>
      </c>
      <c r="D73"/>
      <c r="F73"/>
    </row>
    <row r="74" spans="1:6" x14ac:dyDescent="0.25">
      <c r="A74" s="13" t="s">
        <v>49</v>
      </c>
      <c r="B74" s="13">
        <v>400</v>
      </c>
      <c r="C74" s="13" t="s">
        <v>102</v>
      </c>
    </row>
    <row r="75" spans="1:6" x14ac:dyDescent="0.25">
      <c r="A75" s="13" t="s">
        <v>0</v>
      </c>
      <c r="B75" s="13">
        <v>100</v>
      </c>
      <c r="C75" s="13" t="s">
        <v>99</v>
      </c>
    </row>
    <row r="76" spans="1:6" x14ac:dyDescent="0.25">
      <c r="A76" s="13" t="s">
        <v>50</v>
      </c>
      <c r="B76" s="13">
        <v>100</v>
      </c>
      <c r="C76" s="13" t="s">
        <v>99</v>
      </c>
    </row>
    <row r="77" spans="1:6" x14ac:dyDescent="0.25">
      <c r="A77" s="13" t="s">
        <v>86</v>
      </c>
      <c r="B77" s="13">
        <v>10</v>
      </c>
      <c r="C77" s="13" t="s">
        <v>100</v>
      </c>
    </row>
    <row r="78" spans="1:6" x14ac:dyDescent="0.25">
      <c r="A78" s="13" t="s">
        <v>51</v>
      </c>
      <c r="B78" s="13">
        <v>10</v>
      </c>
      <c r="C78" s="13" t="s">
        <v>100</v>
      </c>
    </row>
    <row r="79" spans="1:6" x14ac:dyDescent="0.25">
      <c r="A79" s="13" t="s">
        <v>105</v>
      </c>
      <c r="B79" s="13">
        <v>1</v>
      </c>
      <c r="C79" s="13" t="s">
        <v>98</v>
      </c>
    </row>
    <row r="80" spans="1:6" x14ac:dyDescent="0.25">
      <c r="A80" s="13" t="s">
        <v>52</v>
      </c>
      <c r="B80" s="13" t="s">
        <v>62</v>
      </c>
      <c r="C80" s="11"/>
    </row>
    <row r="81" spans="1:1" x14ac:dyDescent="0.25">
      <c r="A81" t="s">
        <v>111</v>
      </c>
    </row>
    <row r="82" spans="1:1" x14ac:dyDescent="0.25">
      <c r="A82" t="s">
        <v>106</v>
      </c>
    </row>
  </sheetData>
  <mergeCells count="2">
    <mergeCell ref="G28:J33"/>
    <mergeCell ref="E6:F6"/>
  </mergeCells>
  <pageMargins left="0.25" right="0.25" top="0.75" bottom="0.75" header="0.3" footer="0.3"/>
  <pageSetup paperSize="9" scale="4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Elleke Fenna Bosma</dc:creator>
  <cp:lastModifiedBy>Elleke Bosma</cp:lastModifiedBy>
  <cp:lastPrinted>2017-09-21T08:12:49Z</cp:lastPrinted>
  <dcterms:created xsi:type="dcterms:W3CDTF">2016-12-14T09:58:30Z</dcterms:created>
  <dcterms:modified xsi:type="dcterms:W3CDTF">2019-07-12T13:17:00Z</dcterms:modified>
</cp:coreProperties>
</file>