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tellar-grove\tara\data\pll\"/>
    </mc:Choice>
  </mc:AlternateContent>
  <xr:revisionPtr revIDLastSave="0" documentId="13_ncr:1_{3DB75DAF-B0AC-420B-97CD-78A9AB756AC2}" xr6:coauthVersionLast="47" xr6:coauthVersionMax="47" xr10:uidLastSave="{00000000-0000-0000-0000-000000000000}"/>
  <bookViews>
    <workbookView xWindow="-98" yWindow="-98" windowWidth="21795" windowHeight="13875" xr2:uid="{6A1DF8CA-69F5-4E1A-98E0-D7DF526D038E}"/>
  </bookViews>
  <sheets>
    <sheet name="mappers" sheetId="1" r:id="rId1"/>
    <sheet name="stats" sheetId="2" r:id="rId2"/>
    <sheet name="Sheet1" sheetId="3" r:id="rId3"/>
  </sheets>
  <definedNames>
    <definedName name="_xlnm._FilterDatabase" localSheetId="1" hidden="1">stats!$A$4:$I$39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3" i="1"/>
  <c r="E4" i="1"/>
  <c r="E5" i="1"/>
  <c r="E6" i="1"/>
  <c r="E7" i="1"/>
  <c r="E8" i="1"/>
  <c r="E9" i="1"/>
  <c r="E10" i="1"/>
  <c r="E3" i="1"/>
  <c r="Q12" i="2"/>
  <c r="Q7" i="2"/>
  <c r="Q11" i="2"/>
  <c r="Q9" i="2"/>
  <c r="Q8" i="2"/>
  <c r="Q5" i="2"/>
  <c r="Q6" i="2"/>
  <c r="Q10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E33" i="2"/>
  <c r="E34" i="2"/>
  <c r="E35" i="2"/>
  <c r="E36" i="2"/>
  <c r="E37" i="2"/>
  <c r="E38" i="2"/>
  <c r="E39" i="2"/>
  <c r="E32" i="2"/>
  <c r="F39" i="2" a="1"/>
  <c r="F38" i="2" a="1"/>
  <c r="F34" i="2" a="1"/>
  <c r="F33" i="2" a="1"/>
  <c r="F37" i="2" a="1"/>
  <c r="F36" i="2" a="1"/>
  <c r="F32" i="2" a="1"/>
  <c r="F35" i="2" a="1"/>
  <c r="F28" i="2" a="1"/>
  <c r="F29" i="2" a="1"/>
  <c r="F25" i="2" a="1"/>
  <c r="F24" i="2" a="1"/>
  <c r="F27" i="2" a="1"/>
  <c r="F23" i="2" a="1"/>
  <c r="F30" i="2" a="1"/>
  <c r="F26" i="2" a="1"/>
  <c r="H17" i="2" a="1"/>
  <c r="H16" i="2" a="1"/>
  <c r="H19" i="2" a="1"/>
  <c r="H20" i="2" a="1"/>
  <c r="H15" i="2" a="1"/>
  <c r="H18" i="2" a="1"/>
  <c r="H14" i="2" a="1"/>
  <c r="H21" i="2" a="1"/>
  <c r="I12" i="2" a="1"/>
  <c r="I8" i="2" a="1"/>
  <c r="I11" i="2" a="1"/>
  <c r="I6" i="2" a="1"/>
  <c r="I7" i="2" a="1"/>
  <c r="I10" i="2" a="1"/>
  <c r="I9" i="2" a="1"/>
  <c r="I5" i="2" a="1"/>
  <c r="F35" i="2" l="1"/>
  <c r="F32" i="2"/>
  <c r="F36" i="2"/>
  <c r="F37" i="2"/>
  <c r="F33" i="2"/>
  <c r="F34" i="2"/>
  <c r="F38" i="2"/>
  <c r="F39" i="2"/>
  <c r="F26" i="2"/>
  <c r="F30" i="2"/>
  <c r="F23" i="2"/>
  <c r="F27" i="2"/>
  <c r="F24" i="2"/>
  <c r="F25" i="2"/>
  <c r="F29" i="2"/>
  <c r="F28" i="2"/>
  <c r="H21" i="2"/>
  <c r="H14" i="2"/>
  <c r="H18" i="2"/>
  <c r="H15" i="2"/>
  <c r="H20" i="2"/>
  <c r="H19" i="2"/>
  <c r="H16" i="2"/>
  <c r="H17" i="2"/>
  <c r="I9" i="2"/>
  <c r="I10" i="2"/>
  <c r="I7" i="2"/>
  <c r="I6" i="2"/>
  <c r="I11" i="2"/>
  <c r="I8" i="2"/>
  <c r="I12" i="2"/>
  <c r="I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<sst xmlns="http://schemas.openxmlformats.org/spreadsheetml/2006/main" count="172" uniqueCount="63">
  <si>
    <t>Archers</t>
  </si>
  <si>
    <t>Atlas</t>
  </si>
  <si>
    <t>Cannons</t>
  </si>
  <si>
    <t>Chaos</t>
  </si>
  <si>
    <t>Chrome</t>
  </si>
  <si>
    <t>Redwoods</t>
  </si>
  <si>
    <t>Waterdogs</t>
  </si>
  <si>
    <t>Whipsnakes</t>
  </si>
  <si>
    <t>New York City</t>
  </si>
  <si>
    <t>New York</t>
  </si>
  <si>
    <t>Los Angeles</t>
  </si>
  <si>
    <t>California</t>
  </si>
  <si>
    <t>Chicago</t>
  </si>
  <si>
    <t>Illinois</t>
  </si>
  <si>
    <t>Houston</t>
  </si>
  <si>
    <t>Texas</t>
  </si>
  <si>
    <t>Phoenix</t>
  </si>
  <si>
    <t>Arizona</t>
  </si>
  <si>
    <t>Philadelphia</t>
  </si>
  <si>
    <t>Pennsylvania</t>
  </si>
  <si>
    <t>San Diego</t>
  </si>
  <si>
    <t>Rank</t>
  </si>
  <si>
    <t>City</t>
  </si>
  <si>
    <t>State</t>
  </si>
  <si>
    <t>Population</t>
  </si>
  <si>
    <t>Offensive</t>
  </si>
  <si>
    <t>TEAM</t>
  </si>
  <si>
    <t>S</t>
  </si>
  <si>
    <t>1G</t>
  </si>
  <si>
    <t>2G</t>
  </si>
  <si>
    <t>A</t>
  </si>
  <si>
    <t>SH%</t>
  </si>
  <si>
    <t>Year</t>
  </si>
  <si>
    <t>Category</t>
  </si>
  <si>
    <t>Defensive</t>
  </si>
  <si>
    <t>SAA</t>
  </si>
  <si>
    <t>CT</t>
  </si>
  <si>
    <t>GB</t>
  </si>
  <si>
    <t>SA</t>
  </si>
  <si>
    <t>Faceoff</t>
  </si>
  <si>
    <t>FO %</t>
  </si>
  <si>
    <t>FO</t>
  </si>
  <si>
    <t>166 - 263</t>
  </si>
  <si>
    <t>151 - 241</t>
  </si>
  <si>
    <t>139 - 252</t>
  </si>
  <si>
    <t>136 - 263</t>
  </si>
  <si>
    <t>129 - 281</t>
  </si>
  <si>
    <t>108 - 254</t>
  </si>
  <si>
    <t>119 - 290</t>
  </si>
  <si>
    <t>101 - 266</t>
  </si>
  <si>
    <t>Goaltending</t>
  </si>
  <si>
    <t>SV</t>
  </si>
  <si>
    <t>SV %</t>
  </si>
  <si>
    <t>Weight</t>
  </si>
  <si>
    <t>Total</t>
  </si>
  <si>
    <t>Score</t>
  </si>
  <si>
    <t>Total Score</t>
  </si>
  <si>
    <t>DerivedTeam</t>
  </si>
  <si>
    <t>MeanIncome</t>
  </si>
  <si>
    <t>MedianIncome</t>
  </si>
  <si>
    <t>AvgTotalSpend</t>
  </si>
  <si>
    <t>Georgia</t>
  </si>
  <si>
    <t>Atlanta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</si>
</sst>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1790-E5DA-4A78-8F6C-64AE6FD8FE11}">
  <sheetPr codeName="Sheet1"/>
  <dimension ref="A2:H10"/>
  <sheetViews>
    <sheetView tabSelected="1" workbookViewId="0">
      <selection activeCell="B8" sqref="B8"/>
    </sheetView>
  </sheetViews>
  <sheetFormatPr defaultRowHeight="13.15" x14ac:dyDescent="0.4"/>
  <cols>
    <col min="2" max="2" width="11.5" bestFit="1" customWidth="1"/>
    <col min="5" max="5" width="11.140625" bestFit="1" customWidth="1"/>
  </cols>
  <sheetData>
    <row r="2" spans="1:8" x14ac:dyDescent="0.4">
      <c r="A2" t="s">
        <v>21</v>
      </c>
      <c r="B2" t="s">
        <v>22</v>
      </c>
      <c r="C2" t="s">
        <v>23</v>
      </c>
      <c r="D2" t="s">
        <v>24</v>
      </c>
      <c r="E2" t="s">
        <v>57</v>
      </c>
      <c r="F2" t="s">
        <v>58</v>
      </c>
      <c r="G2" t="s">
        <v>59</v>
      </c>
      <c r="H2" t="s">
        <v>60</v>
      </c>
    </row>
    <row r="3" spans="1:8" x14ac:dyDescent="0.4">
      <c r="A3" s="1">
        <v>1</v>
      </c>
      <c r="B3" s="2" t="s">
        <v>8</v>
      </c>
      <c r="C3" s="1" t="s">
        <v>9</v>
      </c>
      <c r="D3" s="4">
        <v>8804190</v>
      </c>
      <c r="E3" t="str">
        <f>VLOOKUP(A3,stats!$O$5:$Q$12,2,FALSE)</f>
        <v>Atlas</v>
      </c>
      <c r="F3" s="4">
        <v>113315</v>
      </c>
      <c r="G3" s="4">
        <v>70663</v>
      </c>
      <c r="H3" s="3">
        <f>G3*0.005</f>
        <v>353.315</v>
      </c>
    </row>
    <row r="4" spans="1:8" x14ac:dyDescent="0.4">
      <c r="A4" s="1">
        <v>2</v>
      </c>
      <c r="B4" s="2" t="s">
        <v>10</v>
      </c>
      <c r="C4" s="1" t="s">
        <v>11</v>
      </c>
      <c r="D4" s="4">
        <v>3898747</v>
      </c>
      <c r="E4" t="str">
        <f>VLOOKUP(A4,stats!$O$5:$Q$12,2,FALSE)</f>
        <v>Waterdogs</v>
      </c>
      <c r="F4" s="4">
        <v>116482</v>
      </c>
      <c r="G4" s="4">
        <v>80372</v>
      </c>
      <c r="H4" s="3">
        <f t="shared" ref="H4:H10" si="0">G4*0.005</f>
        <v>401.86</v>
      </c>
    </row>
    <row r="5" spans="1:8" x14ac:dyDescent="0.4">
      <c r="A5" s="1">
        <v>3</v>
      </c>
      <c r="B5" s="2" t="s">
        <v>12</v>
      </c>
      <c r="C5" s="1" t="s">
        <v>13</v>
      </c>
      <c r="D5" s="4">
        <v>2746388</v>
      </c>
      <c r="E5" t="str">
        <f>VLOOKUP(A5,stats!$O$5:$Q$12,2,FALSE)</f>
        <v>Cannons</v>
      </c>
      <c r="F5" s="4">
        <v>100347</v>
      </c>
      <c r="G5" s="4">
        <v>65781</v>
      </c>
      <c r="H5" s="3">
        <f t="shared" si="0"/>
        <v>328.90500000000003</v>
      </c>
    </row>
    <row r="6" spans="1:8" x14ac:dyDescent="0.4">
      <c r="A6" s="1">
        <v>4</v>
      </c>
      <c r="B6" s="2" t="s">
        <v>14</v>
      </c>
      <c r="C6" s="1" t="s">
        <v>15</v>
      </c>
      <c r="D6" s="4">
        <v>2304580</v>
      </c>
      <c r="E6" t="str">
        <f>VLOOKUP(A6,stats!$O$5:$Q$12,2,FALSE)</f>
        <v>Chrome</v>
      </c>
      <c r="F6" s="4">
        <v>90511</v>
      </c>
      <c r="G6" s="4">
        <v>59258</v>
      </c>
      <c r="H6" s="3">
        <f t="shared" si="0"/>
        <v>296.29000000000002</v>
      </c>
    </row>
    <row r="7" spans="1:8" x14ac:dyDescent="0.4">
      <c r="A7" s="1">
        <v>5</v>
      </c>
      <c r="B7" s="2" t="s">
        <v>16</v>
      </c>
      <c r="C7" s="1" t="s">
        <v>17</v>
      </c>
      <c r="D7" s="4">
        <v>1608139</v>
      </c>
      <c r="E7" t="str">
        <f>VLOOKUP(A7,stats!$O$5:$Q$12,2,FALSE)</f>
        <v>Whipsnakes</v>
      </c>
      <c r="F7" s="4">
        <v>88274</v>
      </c>
      <c r="G7" s="4">
        <v>60914</v>
      </c>
      <c r="H7" s="3">
        <f t="shared" si="0"/>
        <v>304.57</v>
      </c>
    </row>
    <row r="8" spans="1:8" x14ac:dyDescent="0.4">
      <c r="A8" s="1">
        <v>6</v>
      </c>
      <c r="B8" s="2" t="s">
        <v>18</v>
      </c>
      <c r="C8" s="1" t="s">
        <v>19</v>
      </c>
      <c r="D8" s="4">
        <v>1603797</v>
      </c>
      <c r="E8" t="str">
        <f>VLOOKUP(A8,stats!$O$5:$Q$12,2,FALSE)</f>
        <v>Archers</v>
      </c>
      <c r="F8" s="4">
        <v>77454</v>
      </c>
      <c r="G8" s="4">
        <v>52469</v>
      </c>
      <c r="H8" s="3">
        <f t="shared" si="0"/>
        <v>262.34500000000003</v>
      </c>
    </row>
    <row r="9" spans="1:8" x14ac:dyDescent="0.4">
      <c r="A9" s="1">
        <v>7</v>
      </c>
      <c r="B9" s="2" t="s">
        <v>62</v>
      </c>
      <c r="C9" s="1" t="s">
        <v>61</v>
      </c>
      <c r="D9" s="4">
        <v>1434625</v>
      </c>
      <c r="E9" t="str">
        <f>VLOOKUP(A9,stats!$O$5:$Q$12,2,FALSE)</f>
        <v>Redwoods</v>
      </c>
      <c r="F9" s="4">
        <v>74154</v>
      </c>
      <c r="G9" s="4">
        <v>55084</v>
      </c>
      <c r="H9" s="3">
        <f t="shared" si="0"/>
        <v>275.42</v>
      </c>
    </row>
    <row r="10" spans="1:8" x14ac:dyDescent="0.4">
      <c r="A10" s="1">
        <v>8</v>
      </c>
      <c r="B10" s="2" t="s">
        <v>20</v>
      </c>
      <c r="C10" s="1" t="s">
        <v>11</v>
      </c>
      <c r="D10" s="4">
        <v>1386932</v>
      </c>
      <c r="E10" t="str">
        <f>VLOOKUP(A10,stats!$O$5:$Q$12,2,FALSE)</f>
        <v>Chaos</v>
      </c>
      <c r="F10" s="4">
        <v>121230</v>
      </c>
      <c r="G10" s="4">
        <v>89457</v>
      </c>
      <c r="H10" s="3">
        <f t="shared" si="0"/>
        <v>447.28500000000003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DA636-AF24-4CBE-9828-88FE858B4AED}">
  <sheetPr codeName="Sheet2"/>
  <dimension ref="A4:Q39"/>
  <sheetViews>
    <sheetView workbookViewId="0">
      <selection activeCell="J19" sqref="J19"/>
    </sheetView>
  </sheetViews>
  <sheetFormatPr defaultRowHeight="13.15" x14ac:dyDescent="0.4"/>
  <cols>
    <col min="3" max="3" width="14.42578125" bestFit="1" customWidth="1"/>
    <col min="15" max="15" width="10.2109375" bestFit="1" customWidth="1"/>
  </cols>
  <sheetData>
    <row r="4" spans="1:17" x14ac:dyDescent="0.4">
      <c r="A4" s="1" t="s">
        <v>32</v>
      </c>
      <c r="B4" s="1" t="s">
        <v>33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53</v>
      </c>
      <c r="K4" s="2" t="s">
        <v>33</v>
      </c>
      <c r="L4" s="2" t="s">
        <v>26</v>
      </c>
      <c r="M4" s="1" t="s">
        <v>55</v>
      </c>
      <c r="O4" t="s">
        <v>21</v>
      </c>
      <c r="P4" s="2" t="s">
        <v>26</v>
      </c>
      <c r="Q4" s="2" t="s">
        <v>56</v>
      </c>
    </row>
    <row r="5" spans="1:17" x14ac:dyDescent="0.4">
      <c r="A5" s="1">
        <v>2022</v>
      </c>
      <c r="B5" s="1" t="s">
        <v>25</v>
      </c>
      <c r="C5" s="1" t="s">
        <v>0</v>
      </c>
      <c r="D5" s="1">
        <v>130</v>
      </c>
      <c r="E5" s="1">
        <v>116</v>
      </c>
      <c r="F5" s="1">
        <v>7</v>
      </c>
      <c r="G5" s="1">
        <v>75</v>
      </c>
      <c r="H5" s="1">
        <v>0.31900000000000001</v>
      </c>
      <c r="I5" s="1" cm="1">
        <f t="array" ref="I5">CalcWeight($D5:H5,1/(COLUMN()-COLUMN($D5)))</f>
        <v>65.663799999999995</v>
      </c>
      <c r="J5" s="1"/>
      <c r="K5" s="2" t="str">
        <f>B5</f>
        <v>Offensive</v>
      </c>
      <c r="L5" s="2" t="s">
        <v>0</v>
      </c>
      <c r="M5" s="1">
        <v>65.663799999999995</v>
      </c>
      <c r="N5" s="1"/>
      <c r="O5" s="1">
        <v>1</v>
      </c>
      <c r="P5" s="2" t="s">
        <v>1</v>
      </c>
      <c r="Q5" s="3">
        <f t="shared" ref="Q5:Q12" si="0">ROUND(SUMIF($L$5:$L$36,P5,$M$5:$M$36),2)</f>
        <v>473.12</v>
      </c>
    </row>
    <row r="6" spans="1:17" x14ac:dyDescent="0.4">
      <c r="A6" s="1">
        <v>2022</v>
      </c>
      <c r="B6" s="1" t="s">
        <v>25</v>
      </c>
      <c r="C6" s="1" t="s">
        <v>6</v>
      </c>
      <c r="D6" s="1">
        <v>130</v>
      </c>
      <c r="E6" s="1">
        <v>114</v>
      </c>
      <c r="F6" s="1">
        <v>8</v>
      </c>
      <c r="G6" s="1">
        <v>73</v>
      </c>
      <c r="H6" s="1">
        <v>0.27700000000000002</v>
      </c>
      <c r="I6" s="1" cm="1">
        <f t="array" ref="I6">CalcWeight($D6:H6,1/(COLUMN()-COLUMN($D6)))</f>
        <v>65.055400000000006</v>
      </c>
      <c r="K6" s="2" t="str">
        <f t="shared" ref="K6:K12" si="1">B6</f>
        <v>Offensive</v>
      </c>
      <c r="L6" s="2" t="s">
        <v>6</v>
      </c>
      <c r="M6" s="1">
        <v>65.055400000000006</v>
      </c>
      <c r="O6" s="1">
        <v>2</v>
      </c>
      <c r="P6" s="2" t="s">
        <v>6</v>
      </c>
      <c r="Q6" s="3">
        <f t="shared" si="0"/>
        <v>464.08</v>
      </c>
    </row>
    <row r="7" spans="1:17" x14ac:dyDescent="0.4">
      <c r="A7" s="1">
        <v>2022</v>
      </c>
      <c r="B7" s="1" t="s">
        <v>25</v>
      </c>
      <c r="C7" s="1" t="s">
        <v>1</v>
      </c>
      <c r="D7" s="1">
        <v>128</v>
      </c>
      <c r="E7" s="1">
        <v>102</v>
      </c>
      <c r="F7" s="1">
        <v>13</v>
      </c>
      <c r="G7" s="1">
        <v>72</v>
      </c>
      <c r="H7" s="1">
        <v>0.29099999999999998</v>
      </c>
      <c r="I7" s="1" cm="1">
        <f t="array" ref="I7">CalcWeight($D7:H7,1/(COLUMN()-COLUMN($D7)))</f>
        <v>63.058199999999999</v>
      </c>
      <c r="K7" s="2" t="str">
        <f t="shared" si="1"/>
        <v>Offensive</v>
      </c>
      <c r="L7" s="2" t="s">
        <v>1</v>
      </c>
      <c r="M7" s="1">
        <v>63.058199999999999</v>
      </c>
      <c r="O7" s="1">
        <v>3</v>
      </c>
      <c r="P7" s="2" t="s">
        <v>2</v>
      </c>
      <c r="Q7" s="3">
        <f t="shared" si="0"/>
        <v>456.28</v>
      </c>
    </row>
    <row r="8" spans="1:17" x14ac:dyDescent="0.4">
      <c r="A8" s="1">
        <v>2022</v>
      </c>
      <c r="B8" s="1" t="s">
        <v>25</v>
      </c>
      <c r="C8" s="1" t="s">
        <v>4</v>
      </c>
      <c r="D8" s="1">
        <v>120</v>
      </c>
      <c r="E8" s="1">
        <v>114</v>
      </c>
      <c r="F8" s="1">
        <v>3</v>
      </c>
      <c r="G8" s="1">
        <v>70</v>
      </c>
      <c r="H8" s="1">
        <v>0.315</v>
      </c>
      <c r="I8" s="1" cm="1">
        <f t="array" ref="I8">CalcWeight($D8:H8,1/(COLUMN()-COLUMN($D8)))</f>
        <v>61.463000000000001</v>
      </c>
      <c r="K8" s="2" t="str">
        <f t="shared" si="1"/>
        <v>Offensive</v>
      </c>
      <c r="L8" s="2" t="s">
        <v>4</v>
      </c>
      <c r="M8" s="1">
        <v>61.463000000000001</v>
      </c>
      <c r="O8" s="1">
        <v>4</v>
      </c>
      <c r="P8" s="2" t="s">
        <v>4</v>
      </c>
      <c r="Q8" s="3">
        <f t="shared" si="0"/>
        <v>442.31</v>
      </c>
    </row>
    <row r="9" spans="1:17" x14ac:dyDescent="0.4">
      <c r="A9" s="1">
        <v>2022</v>
      </c>
      <c r="B9" s="1" t="s">
        <v>25</v>
      </c>
      <c r="C9" s="1" t="s">
        <v>7</v>
      </c>
      <c r="D9" s="1">
        <v>118</v>
      </c>
      <c r="E9" s="1">
        <v>104</v>
      </c>
      <c r="F9" s="1">
        <v>7</v>
      </c>
      <c r="G9" s="1">
        <v>59</v>
      </c>
      <c r="H9" s="1">
        <v>0.26500000000000001</v>
      </c>
      <c r="I9" s="1" cm="1">
        <f t="array" ref="I9">CalcWeight($D9:H9,1/(COLUMN()-COLUMN($D9)))</f>
        <v>57.653000000000006</v>
      </c>
      <c r="K9" s="2" t="str">
        <f t="shared" si="1"/>
        <v>Offensive</v>
      </c>
      <c r="L9" s="2" t="s">
        <v>7</v>
      </c>
      <c r="M9" s="1">
        <v>57.653000000000006</v>
      </c>
      <c r="O9" s="1">
        <v>5</v>
      </c>
      <c r="P9" s="2" t="s">
        <v>7</v>
      </c>
      <c r="Q9" s="3">
        <f t="shared" si="0"/>
        <v>437.46</v>
      </c>
    </row>
    <row r="10" spans="1:17" x14ac:dyDescent="0.4">
      <c r="A10" s="1">
        <v>2022</v>
      </c>
      <c r="B10" s="1" t="s">
        <v>25</v>
      </c>
      <c r="C10" s="1" t="s">
        <v>5</v>
      </c>
      <c r="D10" s="1">
        <v>114</v>
      </c>
      <c r="E10" s="1">
        <v>96</v>
      </c>
      <c r="F10" s="1">
        <v>9</v>
      </c>
      <c r="G10" s="1">
        <v>55</v>
      </c>
      <c r="H10" s="1">
        <v>0.28000000000000003</v>
      </c>
      <c r="I10" s="1" cm="1">
        <f t="array" ref="I10">CalcWeight($D10:H10,1/(COLUMN()-COLUMN($D10)))</f>
        <v>54.855999999999995</v>
      </c>
      <c r="K10" s="2" t="str">
        <f t="shared" si="1"/>
        <v>Offensive</v>
      </c>
      <c r="L10" s="2" t="s">
        <v>5</v>
      </c>
      <c r="M10" s="1">
        <v>54.855999999999995</v>
      </c>
      <c r="O10" s="1">
        <v>6</v>
      </c>
      <c r="P10" s="2" t="s">
        <v>0</v>
      </c>
      <c r="Q10" s="3">
        <f t="shared" si="0"/>
        <v>424.1</v>
      </c>
    </row>
    <row r="11" spans="1:17" x14ac:dyDescent="0.4">
      <c r="A11" s="1">
        <v>2022</v>
      </c>
      <c r="B11" s="1" t="s">
        <v>25</v>
      </c>
      <c r="C11" s="1" t="s">
        <v>2</v>
      </c>
      <c r="D11" s="1">
        <v>111</v>
      </c>
      <c r="E11" s="1">
        <v>107</v>
      </c>
      <c r="F11" s="1">
        <v>2</v>
      </c>
      <c r="G11" s="1">
        <v>55</v>
      </c>
      <c r="H11" s="1">
        <v>0.27700000000000002</v>
      </c>
      <c r="I11" s="1" cm="1">
        <f t="array" ref="I11">CalcWeight($D11:H11,1/(COLUMN()-COLUMN($D11)))</f>
        <v>55.055400000000006</v>
      </c>
      <c r="K11" s="2" t="str">
        <f t="shared" si="1"/>
        <v>Offensive</v>
      </c>
      <c r="L11" s="2" t="s">
        <v>2</v>
      </c>
      <c r="M11" s="1">
        <v>55.055400000000006</v>
      </c>
      <c r="O11" s="1">
        <v>7</v>
      </c>
      <c r="P11" s="2" t="s">
        <v>5</v>
      </c>
      <c r="Q11" s="3">
        <f t="shared" si="0"/>
        <v>423.43</v>
      </c>
    </row>
    <row r="12" spans="1:17" x14ac:dyDescent="0.4">
      <c r="A12" s="1">
        <v>2022</v>
      </c>
      <c r="B12" s="1" t="s">
        <v>25</v>
      </c>
      <c r="C12" s="1" t="s">
        <v>3</v>
      </c>
      <c r="D12" s="1">
        <v>101</v>
      </c>
      <c r="E12" s="1">
        <v>93</v>
      </c>
      <c r="F12" s="1">
        <v>4</v>
      </c>
      <c r="G12" s="1">
        <v>58</v>
      </c>
      <c r="H12" s="1">
        <v>0.307</v>
      </c>
      <c r="I12" s="1" cm="1">
        <f t="array" ref="I12">CalcWeight($D12:H12,1/(COLUMN()-COLUMN($D12)))</f>
        <v>51.261400000000002</v>
      </c>
      <c r="K12" s="2" t="str">
        <f t="shared" si="1"/>
        <v>Offensive</v>
      </c>
      <c r="L12" s="2" t="s">
        <v>3</v>
      </c>
      <c r="M12" s="1">
        <v>51.261400000000002</v>
      </c>
      <c r="O12" s="1">
        <v>8</v>
      </c>
      <c r="P12" s="2" t="s">
        <v>3</v>
      </c>
      <c r="Q12" s="3">
        <f t="shared" si="0"/>
        <v>414.89</v>
      </c>
    </row>
    <row r="13" spans="1:17" x14ac:dyDescent="0.4">
      <c r="A13" s="1" t="s">
        <v>32</v>
      </c>
      <c r="B13" s="1" t="s">
        <v>33</v>
      </c>
      <c r="C13" s="1" t="s">
        <v>26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53</v>
      </c>
      <c r="K13" s="2" t="str">
        <f t="shared" ref="K13:K20" si="2">B14</f>
        <v>Defensive</v>
      </c>
      <c r="L13" s="2" t="s">
        <v>7</v>
      </c>
      <c r="M13" s="1">
        <v>120.7</v>
      </c>
    </row>
    <row r="14" spans="1:17" x14ac:dyDescent="0.4">
      <c r="A14" s="1">
        <v>2022</v>
      </c>
      <c r="B14" s="1" t="s">
        <v>34</v>
      </c>
      <c r="C14" s="1" t="s">
        <v>7</v>
      </c>
      <c r="D14" s="1">
        <v>9.8000000000000007</v>
      </c>
      <c r="E14" s="1">
        <v>57</v>
      </c>
      <c r="F14" s="1">
        <v>318</v>
      </c>
      <c r="G14" s="1">
        <v>98</v>
      </c>
      <c r="H14" s="1" cm="1">
        <f t="array" ref="H14">CalcWeight($D14:G14,1/(COLUMN()-COLUMN($D14)))</f>
        <v>120.7</v>
      </c>
      <c r="K14" s="2" t="str">
        <f t="shared" si="2"/>
        <v>Defensive</v>
      </c>
      <c r="L14" s="2" t="s">
        <v>4</v>
      </c>
      <c r="M14" s="1">
        <v>128.30000000000001</v>
      </c>
    </row>
    <row r="15" spans="1:17" x14ac:dyDescent="0.4">
      <c r="A15" s="1">
        <v>2022</v>
      </c>
      <c r="B15" s="1" t="s">
        <v>34</v>
      </c>
      <c r="C15" s="1" t="s">
        <v>4</v>
      </c>
      <c r="D15" s="1">
        <v>10.199999999999999</v>
      </c>
      <c r="E15" s="1">
        <v>71</v>
      </c>
      <c r="F15" s="1">
        <v>330</v>
      </c>
      <c r="G15" s="1">
        <v>102</v>
      </c>
      <c r="H15" s="1" cm="1">
        <f t="array" ref="H15">CalcWeight($D15:G15,1/(COLUMN()-COLUMN($D15)))</f>
        <v>128.30000000000001</v>
      </c>
      <c r="K15" s="2" t="str">
        <f t="shared" si="2"/>
        <v>Defensive</v>
      </c>
      <c r="L15" s="2" t="s">
        <v>0</v>
      </c>
      <c r="M15" s="1">
        <v>121.5</v>
      </c>
    </row>
    <row r="16" spans="1:17" x14ac:dyDescent="0.4">
      <c r="A16" s="1">
        <v>2022</v>
      </c>
      <c r="B16" s="1" t="s">
        <v>34</v>
      </c>
      <c r="C16" s="1" t="s">
        <v>0</v>
      </c>
      <c r="D16" s="1">
        <v>11</v>
      </c>
      <c r="E16" s="1">
        <v>76</v>
      </c>
      <c r="F16" s="1">
        <v>289</v>
      </c>
      <c r="G16" s="1">
        <v>110</v>
      </c>
      <c r="H16" s="1" cm="1">
        <f t="array" ref="H16">CalcWeight($D16:G16,1/(COLUMN()-COLUMN($D16)))</f>
        <v>121.5</v>
      </c>
      <c r="K16" s="2" t="str">
        <f t="shared" si="2"/>
        <v>Defensive</v>
      </c>
      <c r="L16" s="2" t="s">
        <v>1</v>
      </c>
      <c r="M16" s="1">
        <v>128.97499999999999</v>
      </c>
    </row>
    <row r="17" spans="1:13" x14ac:dyDescent="0.4">
      <c r="A17" s="1">
        <v>2022</v>
      </c>
      <c r="B17" s="1" t="s">
        <v>34</v>
      </c>
      <c r="C17" s="1" t="s">
        <v>1</v>
      </c>
      <c r="D17" s="1">
        <v>11.9</v>
      </c>
      <c r="E17" s="1">
        <v>62</v>
      </c>
      <c r="F17" s="1">
        <v>323</v>
      </c>
      <c r="G17" s="1">
        <v>119</v>
      </c>
      <c r="H17" s="1" cm="1">
        <f t="array" ref="H17">CalcWeight($D17:G17,1/(COLUMN()-COLUMN($D17)))</f>
        <v>128.97499999999999</v>
      </c>
      <c r="K17" s="2" t="str">
        <f t="shared" si="2"/>
        <v>Defensive</v>
      </c>
      <c r="L17" s="2" t="s">
        <v>5</v>
      </c>
      <c r="M17" s="1">
        <v>123.1</v>
      </c>
    </row>
    <row r="18" spans="1:13" x14ac:dyDescent="0.4">
      <c r="A18" s="1">
        <v>2022</v>
      </c>
      <c r="B18" s="1" t="s">
        <v>34</v>
      </c>
      <c r="C18" s="1" t="s">
        <v>5</v>
      </c>
      <c r="D18" s="1">
        <v>12.4</v>
      </c>
      <c r="E18" s="1">
        <v>75</v>
      </c>
      <c r="F18" s="1">
        <v>281</v>
      </c>
      <c r="G18" s="1">
        <v>124</v>
      </c>
      <c r="H18" s="1" cm="1">
        <f t="array" ref="H18">CalcWeight($D18:G18,1/(COLUMN()-COLUMN($D18)))</f>
        <v>123.1</v>
      </c>
      <c r="K18" s="2" t="str">
        <f t="shared" si="2"/>
        <v>Defensive</v>
      </c>
      <c r="L18" s="2" t="s">
        <v>3</v>
      </c>
      <c r="M18" s="1">
        <v>113.65</v>
      </c>
    </row>
    <row r="19" spans="1:13" x14ac:dyDescent="0.4">
      <c r="A19" s="1">
        <v>2022</v>
      </c>
      <c r="B19" s="1" t="s">
        <v>34</v>
      </c>
      <c r="C19" s="1" t="s">
        <v>3</v>
      </c>
      <c r="D19" s="1">
        <v>12.6</v>
      </c>
      <c r="E19" s="1">
        <v>53</v>
      </c>
      <c r="F19" s="1">
        <v>263</v>
      </c>
      <c r="G19" s="1">
        <v>126</v>
      </c>
      <c r="H19" s="1" cm="1">
        <f t="array" ref="H19">CalcWeight($D19:G19,1/(COLUMN()-COLUMN($D19)))</f>
        <v>113.65</v>
      </c>
      <c r="K19" s="2" t="str">
        <f t="shared" si="2"/>
        <v>Defensive</v>
      </c>
      <c r="L19" s="2" t="s">
        <v>6</v>
      </c>
      <c r="M19" s="1">
        <v>134.57499999999999</v>
      </c>
    </row>
    <row r="20" spans="1:13" x14ac:dyDescent="0.4">
      <c r="A20" s="1">
        <v>2022</v>
      </c>
      <c r="B20" s="1" t="s">
        <v>34</v>
      </c>
      <c r="C20" s="1" t="s">
        <v>6</v>
      </c>
      <c r="D20" s="1">
        <v>13.3</v>
      </c>
      <c r="E20" s="1">
        <v>78</v>
      </c>
      <c r="F20" s="1">
        <v>314</v>
      </c>
      <c r="G20" s="1">
        <v>133</v>
      </c>
      <c r="H20" s="1" cm="1">
        <f t="array" ref="H20">CalcWeight($D20:G20,1/(COLUMN()-COLUMN($D20)))</f>
        <v>134.57499999999999</v>
      </c>
      <c r="K20" s="2" t="str">
        <f t="shared" si="2"/>
        <v>Defensive</v>
      </c>
      <c r="L20" s="2" t="s">
        <v>2</v>
      </c>
      <c r="M20" s="1">
        <v>129.75</v>
      </c>
    </row>
    <row r="21" spans="1:13" x14ac:dyDescent="0.4">
      <c r="A21" s="1">
        <v>2022</v>
      </c>
      <c r="B21" s="1" t="s">
        <v>34</v>
      </c>
      <c r="C21" s="1" t="s">
        <v>2</v>
      </c>
      <c r="D21" s="1">
        <v>14</v>
      </c>
      <c r="E21" s="1">
        <v>64</v>
      </c>
      <c r="F21" s="1">
        <v>301</v>
      </c>
      <c r="G21" s="1">
        <v>140</v>
      </c>
      <c r="H21" s="1" cm="1">
        <f t="array" ref="H21">CalcWeight($D21:G21,1/(COLUMN()-COLUMN($D21)))</f>
        <v>129.75</v>
      </c>
      <c r="K21" s="2" t="str">
        <f t="shared" ref="K21:K28" si="3">B23</f>
        <v>Goaltending</v>
      </c>
      <c r="L21" s="2" t="s">
        <v>7</v>
      </c>
      <c r="M21" s="1">
        <v>62.790500000000002</v>
      </c>
    </row>
    <row r="22" spans="1:13" x14ac:dyDescent="0.4">
      <c r="A22" s="1" t="s">
        <v>32</v>
      </c>
      <c r="B22" s="1" t="s">
        <v>33</v>
      </c>
      <c r="C22" s="1" t="s">
        <v>26</v>
      </c>
      <c r="D22" s="1" t="s">
        <v>51</v>
      </c>
      <c r="E22" s="1" t="s">
        <v>52</v>
      </c>
      <c r="F22" s="1" t="s">
        <v>53</v>
      </c>
      <c r="G22" s="1"/>
      <c r="H22" s="1"/>
      <c r="K22" s="2" t="str">
        <f t="shared" si="3"/>
        <v>Goaltending</v>
      </c>
      <c r="L22" s="2" t="s">
        <v>1</v>
      </c>
      <c r="M22" s="1">
        <v>66.274000000000001</v>
      </c>
    </row>
    <row r="23" spans="1:13" x14ac:dyDescent="0.4">
      <c r="A23" s="1">
        <v>2022</v>
      </c>
      <c r="B23" s="1" t="s">
        <v>50</v>
      </c>
      <c r="C23" s="1" t="s">
        <v>7</v>
      </c>
      <c r="D23" s="1">
        <v>125</v>
      </c>
      <c r="E23" s="1">
        <v>0.58099999999999996</v>
      </c>
      <c r="F23" s="1" cm="1">
        <f t="array" ref="F23">CalcWeight($D23:E23,1/(COLUMN()-COLUMN($D23)))</f>
        <v>62.790500000000002</v>
      </c>
      <c r="G23" s="1"/>
      <c r="H23" s="1"/>
      <c r="K23" s="2" t="str">
        <f t="shared" si="3"/>
        <v>Goaltending</v>
      </c>
      <c r="L23" s="2" t="s">
        <v>4</v>
      </c>
      <c r="M23" s="1">
        <v>56.770499999999998</v>
      </c>
    </row>
    <row r="24" spans="1:13" x14ac:dyDescent="0.4">
      <c r="A24" s="1">
        <v>2022</v>
      </c>
      <c r="B24" s="1" t="s">
        <v>50</v>
      </c>
      <c r="C24" s="1" t="s">
        <v>1</v>
      </c>
      <c r="D24" s="1">
        <v>132</v>
      </c>
      <c r="E24" s="1">
        <v>0.54800000000000004</v>
      </c>
      <c r="F24" s="1" cm="1">
        <f t="array" ref="F24">CalcWeight($D24:E24,1/(COLUMN()-COLUMN($D24)))</f>
        <v>66.274000000000001</v>
      </c>
      <c r="G24" s="1"/>
      <c r="H24" s="1"/>
      <c r="K24" s="2" t="str">
        <f t="shared" si="3"/>
        <v>Goaltending</v>
      </c>
      <c r="L24" s="2" t="s">
        <v>3</v>
      </c>
      <c r="M24" s="1">
        <v>68.768500000000003</v>
      </c>
    </row>
    <row r="25" spans="1:13" x14ac:dyDescent="0.4">
      <c r="A25" s="1">
        <v>2022</v>
      </c>
      <c r="B25" s="1" t="s">
        <v>50</v>
      </c>
      <c r="C25" s="1" t="s">
        <v>4</v>
      </c>
      <c r="D25" s="1">
        <v>113</v>
      </c>
      <c r="E25" s="1">
        <v>0.54100000000000004</v>
      </c>
      <c r="F25" s="1" cm="1">
        <f t="array" ref="F25">CalcWeight($D25:E25,1/(COLUMN()-COLUMN($D25)))</f>
        <v>56.770499999999998</v>
      </c>
      <c r="G25" s="1"/>
      <c r="H25" s="1"/>
      <c r="K25" s="2" t="str">
        <f t="shared" si="3"/>
        <v>Goaltending</v>
      </c>
      <c r="L25" s="2" t="s">
        <v>0</v>
      </c>
      <c r="M25" s="1">
        <v>53.250999999999998</v>
      </c>
    </row>
    <row r="26" spans="1:13" x14ac:dyDescent="0.4">
      <c r="A26" s="1">
        <v>2022</v>
      </c>
      <c r="B26" s="1" t="s">
        <v>50</v>
      </c>
      <c r="C26" s="1" t="s">
        <v>3</v>
      </c>
      <c r="D26" s="1">
        <v>137</v>
      </c>
      <c r="E26" s="1">
        <v>0.53700000000000003</v>
      </c>
      <c r="F26" s="1" cm="1">
        <f t="array" ref="F26">CalcWeight($D26:E26,1/(COLUMN()-COLUMN($D26)))</f>
        <v>68.768500000000003</v>
      </c>
      <c r="G26" s="1"/>
      <c r="H26" s="1"/>
      <c r="K26" s="2" t="str">
        <f t="shared" si="3"/>
        <v>Goaltending</v>
      </c>
      <c r="L26" s="2" t="s">
        <v>2</v>
      </c>
      <c r="M26" s="1">
        <v>66.248999999999995</v>
      </c>
    </row>
    <row r="27" spans="1:13" x14ac:dyDescent="0.4">
      <c r="A27" s="1">
        <v>2022</v>
      </c>
      <c r="B27" s="1" t="s">
        <v>50</v>
      </c>
      <c r="C27" s="1" t="s">
        <v>0</v>
      </c>
      <c r="D27" s="1">
        <v>106</v>
      </c>
      <c r="E27" s="1">
        <v>0.502</v>
      </c>
      <c r="F27" s="1" cm="1">
        <f t="array" ref="F27">CalcWeight($D27:E27,1/(COLUMN()-COLUMN($D27)))</f>
        <v>53.250999999999998</v>
      </c>
      <c r="G27" s="1"/>
      <c r="H27" s="1"/>
      <c r="K27" s="2" t="str">
        <f t="shared" si="3"/>
        <v>Goaltending</v>
      </c>
      <c r="L27" s="2" t="s">
        <v>6</v>
      </c>
      <c r="M27" s="1">
        <v>59.74</v>
      </c>
    </row>
    <row r="28" spans="1:13" x14ac:dyDescent="0.4">
      <c r="A28" s="1">
        <v>2022</v>
      </c>
      <c r="B28" s="1" t="s">
        <v>50</v>
      </c>
      <c r="C28" s="1" t="s">
        <v>2</v>
      </c>
      <c r="D28" s="1">
        <v>132</v>
      </c>
      <c r="E28" s="1">
        <v>0.498</v>
      </c>
      <c r="F28" s="1" cm="1">
        <f t="array" ref="F28">CalcWeight($D28:E28,1/(COLUMN()-COLUMN($D28)))</f>
        <v>66.248999999999995</v>
      </c>
      <c r="G28" s="1"/>
      <c r="H28" s="1"/>
      <c r="K28" s="2" t="str">
        <f t="shared" si="3"/>
        <v>Goaltending</v>
      </c>
      <c r="L28" s="2" t="s">
        <v>5</v>
      </c>
      <c r="M28" s="1">
        <v>45.716500000000003</v>
      </c>
    </row>
    <row r="29" spans="1:13" x14ac:dyDescent="0.4">
      <c r="A29" s="1">
        <v>2022</v>
      </c>
      <c r="B29" s="1" t="s">
        <v>50</v>
      </c>
      <c r="C29" s="1" t="s">
        <v>6</v>
      </c>
      <c r="D29" s="1">
        <v>119</v>
      </c>
      <c r="E29" s="1">
        <v>0.48</v>
      </c>
      <c r="F29" s="1" cm="1">
        <f t="array" ref="F29">CalcWeight($D29:E29,1/(COLUMN()-COLUMN($D29)))</f>
        <v>59.74</v>
      </c>
      <c r="G29" s="1"/>
      <c r="H29" s="1"/>
      <c r="K29" s="2" t="str">
        <f t="shared" ref="K29:K36" si="4">B32</f>
        <v>Faceoff</v>
      </c>
      <c r="L29" s="2" t="s">
        <v>1</v>
      </c>
      <c r="M29" s="1">
        <v>214.81549999999999</v>
      </c>
    </row>
    <row r="30" spans="1:13" x14ac:dyDescent="0.4">
      <c r="A30" s="1">
        <v>2022</v>
      </c>
      <c r="B30" s="1" t="s">
        <v>50</v>
      </c>
      <c r="C30" s="1" t="s">
        <v>5</v>
      </c>
      <c r="D30" s="1">
        <v>91</v>
      </c>
      <c r="E30" s="1">
        <v>0.433</v>
      </c>
      <c r="F30" s="1" cm="1">
        <f t="array" ref="F30">CalcWeight($D30:E30,1/(COLUMN()-COLUMN($D30)))</f>
        <v>45.716500000000003</v>
      </c>
      <c r="G30" s="1"/>
      <c r="H30" s="1"/>
      <c r="K30" s="2" t="str">
        <f t="shared" si="4"/>
        <v>Faceoff</v>
      </c>
      <c r="L30" s="2" t="s">
        <v>7</v>
      </c>
      <c r="M30" s="1">
        <v>196.3135</v>
      </c>
    </row>
    <row r="31" spans="1:13" x14ac:dyDescent="0.4">
      <c r="A31" s="1" t="s">
        <v>32</v>
      </c>
      <c r="B31" s="1" t="s">
        <v>33</v>
      </c>
      <c r="C31" s="1" t="s">
        <v>26</v>
      </c>
      <c r="D31" s="1" t="s">
        <v>40</v>
      </c>
      <c r="E31" s="1" t="s">
        <v>54</v>
      </c>
      <c r="F31" s="1" t="s">
        <v>53</v>
      </c>
      <c r="G31" s="1" t="s">
        <v>41</v>
      </c>
      <c r="K31" s="2" t="str">
        <f t="shared" si="4"/>
        <v>Faceoff</v>
      </c>
      <c r="L31" s="2" t="s">
        <v>4</v>
      </c>
      <c r="M31" s="1">
        <v>195.77600000000001</v>
      </c>
    </row>
    <row r="32" spans="1:13" x14ac:dyDescent="0.4">
      <c r="A32" s="1">
        <v>2022</v>
      </c>
      <c r="B32" s="1" t="s">
        <v>39</v>
      </c>
      <c r="C32" s="1" t="s">
        <v>1</v>
      </c>
      <c r="D32" s="1">
        <v>0.63100000000000001</v>
      </c>
      <c r="E32" s="1">
        <f t="shared" ref="E32:E39" si="5">VALUE(LEFT(G32,3)+VALUE(RIGHT(G32,3)))</f>
        <v>429</v>
      </c>
      <c r="F32" s="1" cm="1">
        <f t="array" ref="F32">CalcWeight($D32:E32,1/(COLUMN()-COLUMN($D32)))</f>
        <v>214.81549999999999</v>
      </c>
      <c r="G32" s="1" t="s">
        <v>42</v>
      </c>
      <c r="K32" s="2" t="str">
        <f t="shared" si="4"/>
        <v>Faceoff</v>
      </c>
      <c r="L32" s="2" t="s">
        <v>5</v>
      </c>
      <c r="M32" s="1">
        <v>199.7585</v>
      </c>
    </row>
    <row r="33" spans="1:13" x14ac:dyDescent="0.4">
      <c r="A33" s="1">
        <v>2022</v>
      </c>
      <c r="B33" s="1" t="s">
        <v>39</v>
      </c>
      <c r="C33" s="1" t="s">
        <v>7</v>
      </c>
      <c r="D33" s="1">
        <v>0.627</v>
      </c>
      <c r="E33" s="1">
        <f t="shared" si="5"/>
        <v>392</v>
      </c>
      <c r="F33" s="1" cm="1">
        <f t="array" ref="F33">CalcWeight($D33:E33,1/(COLUMN()-COLUMN($D33)))</f>
        <v>196.3135</v>
      </c>
      <c r="G33" s="1" t="s">
        <v>43</v>
      </c>
      <c r="K33" s="2" t="str">
        <f t="shared" si="4"/>
        <v>Faceoff</v>
      </c>
      <c r="L33" s="2" t="s">
        <v>2</v>
      </c>
      <c r="M33" s="1">
        <v>205.2295</v>
      </c>
    </row>
    <row r="34" spans="1:13" x14ac:dyDescent="0.4">
      <c r="A34" s="1">
        <v>2022</v>
      </c>
      <c r="B34" s="1" t="s">
        <v>39</v>
      </c>
      <c r="C34" s="1" t="s">
        <v>4</v>
      </c>
      <c r="D34" s="1">
        <v>0.55200000000000005</v>
      </c>
      <c r="E34" s="1">
        <f t="shared" si="5"/>
        <v>391</v>
      </c>
      <c r="F34" s="1" cm="1">
        <f t="array" ref="F34">CalcWeight($D34:E34,1/(COLUMN()-COLUMN($D34)))</f>
        <v>195.77600000000001</v>
      </c>
      <c r="G34" s="1" t="s">
        <v>44</v>
      </c>
      <c r="K34" s="2" t="str">
        <f t="shared" si="4"/>
        <v>Faceoff</v>
      </c>
      <c r="L34" s="2" t="s">
        <v>3</v>
      </c>
      <c r="M34" s="1">
        <v>181.21250000000001</v>
      </c>
    </row>
    <row r="35" spans="1:13" x14ac:dyDescent="0.4">
      <c r="A35" s="1">
        <v>2022</v>
      </c>
      <c r="B35" s="1" t="s">
        <v>39</v>
      </c>
      <c r="C35" s="1" t="s">
        <v>5</v>
      </c>
      <c r="D35" s="1">
        <v>0.51700000000000002</v>
      </c>
      <c r="E35" s="1">
        <f t="shared" si="5"/>
        <v>399</v>
      </c>
      <c r="F35" s="1" cm="1">
        <f t="array" ref="F35">CalcWeight($D35:E35,1/(COLUMN()-COLUMN($D35)))</f>
        <v>199.7585</v>
      </c>
      <c r="G35" s="1" t="s">
        <v>45</v>
      </c>
      <c r="K35" s="2" t="str">
        <f t="shared" si="4"/>
        <v>Faceoff</v>
      </c>
      <c r="L35" s="2" t="s">
        <v>6</v>
      </c>
      <c r="M35" s="1">
        <v>204.70500000000001</v>
      </c>
    </row>
    <row r="36" spans="1:13" x14ac:dyDescent="0.4">
      <c r="A36" s="1">
        <v>2022</v>
      </c>
      <c r="B36" s="1" t="s">
        <v>39</v>
      </c>
      <c r="C36" s="1" t="s">
        <v>2</v>
      </c>
      <c r="D36" s="1">
        <v>0.45900000000000002</v>
      </c>
      <c r="E36" s="1">
        <f t="shared" si="5"/>
        <v>410</v>
      </c>
      <c r="F36" s="1" cm="1">
        <f t="array" ref="F36">CalcWeight($D36:E36,1/(COLUMN()-COLUMN($D36)))</f>
        <v>205.2295</v>
      </c>
      <c r="G36" s="1" t="s">
        <v>46</v>
      </c>
      <c r="K36" s="2" t="str">
        <f t="shared" si="4"/>
        <v>Faceoff</v>
      </c>
      <c r="L36" s="2" t="s">
        <v>0</v>
      </c>
      <c r="M36" s="1">
        <v>183.69</v>
      </c>
    </row>
    <row r="37" spans="1:13" x14ac:dyDescent="0.4">
      <c r="A37" s="1">
        <v>2022</v>
      </c>
      <c r="B37" s="1" t="s">
        <v>39</v>
      </c>
      <c r="C37" s="1" t="s">
        <v>3</v>
      </c>
      <c r="D37" s="1">
        <v>0.42499999999999999</v>
      </c>
      <c r="E37" s="1">
        <f t="shared" si="5"/>
        <v>362</v>
      </c>
      <c r="F37" s="1" cm="1">
        <f t="array" ref="F37">CalcWeight($D37:E37,1/(COLUMN()-COLUMN($D37)))</f>
        <v>181.21250000000001</v>
      </c>
      <c r="G37" s="1" t="s">
        <v>47</v>
      </c>
    </row>
    <row r="38" spans="1:13" x14ac:dyDescent="0.4">
      <c r="A38" s="1">
        <v>2022</v>
      </c>
      <c r="B38" s="1" t="s">
        <v>39</v>
      </c>
      <c r="C38" s="1" t="s">
        <v>6</v>
      </c>
      <c r="D38" s="1">
        <v>0.41</v>
      </c>
      <c r="E38" s="1">
        <f t="shared" si="5"/>
        <v>409</v>
      </c>
      <c r="F38" s="1" cm="1">
        <f t="array" ref="F38">CalcWeight($D38:E38,1/(COLUMN()-COLUMN($D38)))</f>
        <v>204.70500000000001</v>
      </c>
      <c r="G38" s="1" t="s">
        <v>48</v>
      </c>
    </row>
    <row r="39" spans="1:13" x14ac:dyDescent="0.4">
      <c r="A39" s="1">
        <v>2022</v>
      </c>
      <c r="B39" s="1" t="s">
        <v>39</v>
      </c>
      <c r="C39" s="1" t="s">
        <v>0</v>
      </c>
      <c r="D39" s="1">
        <v>0.38</v>
      </c>
      <c r="E39" s="1">
        <f t="shared" si="5"/>
        <v>367</v>
      </c>
      <c r="F39" s="1" cm="1">
        <f t="array" ref="F39">CalcWeight($D39:E39,1/(COLUMN()-COLUMN($D39)))</f>
        <v>183.69</v>
      </c>
      <c r="G39" s="1" t="s">
        <v>49</v>
      </c>
    </row>
  </sheetData>
  <sortState xmlns:xlrd2="http://schemas.microsoft.com/office/spreadsheetml/2017/richdata2" ref="P5:Q12">
    <sortCondition descending="1" ref="Q5:Q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0AB3-4C98-498F-8510-0D02B2DB970E}">
  <sheetPr codeName="Sheet3"/>
  <dimension ref="A1"/>
  <sheetViews>
    <sheetView workbookViewId="0">
      <selection activeCell="B4" sqref="B4"/>
    </sheetView>
  </sheetViews>
  <sheetFormatPr defaultRowHeight="13.15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mappers</vt:lpstr>
      <vt:lpstr>stats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Korpon</dc:creator>
  <cp:lastModifiedBy>Daniel Korpon</cp:lastModifiedBy>
  <dcterms:created xsi:type="dcterms:W3CDTF">2023-06-22T19:32:23Z</dcterms:created>
  <dcterms:modified xsi:type="dcterms:W3CDTF">2023-06-23T02:53:31Z</dcterms:modified>
</cp:coreProperties>
</file>