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BM\MATA KULIAH\OLC\GANJIL 2021-2022\1PTI1-STATISTIK DAN PROBABILITAS\"/>
    </mc:Choice>
  </mc:AlternateContent>
  <xr:revisionPtr revIDLastSave="0" documentId="13_ncr:1_{6982D42C-8127-4D7F-85B6-B8BFE132D4D5}" xr6:coauthVersionLast="47" xr6:coauthVersionMax="47" xr10:uidLastSave="{00000000-0000-0000-0000-000000000000}"/>
  <bookViews>
    <workbookView xWindow="-108" yWindow="-108" windowWidth="23256" windowHeight="13176" activeTab="1" xr2:uid="{66C8876F-3F57-46AB-AD71-CC091648F6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S10" i="1"/>
  <c r="S6" i="1"/>
  <c r="S7" i="1"/>
  <c r="S8" i="1"/>
  <c r="S9" i="1"/>
  <c r="S5" i="1"/>
  <c r="P10" i="1"/>
  <c r="Q10" i="1"/>
  <c r="R10" i="1"/>
  <c r="Q6" i="1"/>
  <c r="R6" i="1" s="1"/>
  <c r="Q7" i="1"/>
  <c r="R7" i="1" s="1"/>
  <c r="Q8" i="1"/>
  <c r="R8" i="1" s="1"/>
  <c r="Q9" i="1"/>
  <c r="R9" i="1" s="1"/>
  <c r="R5" i="1"/>
  <c r="Q5" i="1"/>
  <c r="P6" i="1"/>
  <c r="P7" i="1"/>
  <c r="P8" i="1"/>
  <c r="P9" i="1"/>
  <c r="P5" i="1"/>
  <c r="I18" i="1"/>
  <c r="M10" i="1"/>
  <c r="N10" i="1"/>
  <c r="O10" i="1"/>
  <c r="O6" i="1"/>
  <c r="O7" i="1"/>
  <c r="O8" i="1"/>
  <c r="O9" i="1"/>
  <c r="O5" i="1"/>
  <c r="N6" i="1"/>
  <c r="N7" i="1"/>
  <c r="N8" i="1"/>
  <c r="N9" i="1"/>
  <c r="N5" i="1"/>
  <c r="M6" i="1"/>
  <c r="M7" i="1"/>
  <c r="M8" i="1"/>
  <c r="M9" i="1"/>
  <c r="M5" i="1"/>
  <c r="I14" i="1"/>
  <c r="L10" i="1"/>
  <c r="L6" i="1"/>
  <c r="L7" i="1"/>
  <c r="L8" i="1"/>
  <c r="L9" i="1"/>
  <c r="L5" i="1"/>
  <c r="J10" i="1"/>
  <c r="K10" i="1"/>
  <c r="K6" i="1"/>
  <c r="K7" i="1"/>
  <c r="K8" i="1"/>
  <c r="K9" i="1"/>
  <c r="K5" i="1"/>
  <c r="J6" i="1"/>
  <c r="J7" i="1"/>
  <c r="J8" i="1"/>
  <c r="J9" i="1"/>
  <c r="J5" i="1"/>
  <c r="C31" i="1"/>
  <c r="C29" i="1"/>
  <c r="C26" i="1"/>
  <c r="C23" i="1"/>
  <c r="C20" i="1"/>
  <c r="C17" i="1"/>
  <c r="I10" i="1"/>
  <c r="I6" i="1"/>
  <c r="I7" i="1"/>
  <c r="I8" i="1"/>
  <c r="I9" i="1"/>
  <c r="I5" i="1"/>
  <c r="C13" i="1"/>
  <c r="C14" i="1"/>
  <c r="C10" i="1"/>
  <c r="D10" i="1"/>
  <c r="E10" i="1"/>
  <c r="F10" i="1"/>
  <c r="G10" i="1"/>
  <c r="H10" i="1"/>
  <c r="B10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<sst xmlns="http://schemas.openxmlformats.org/spreadsheetml/2006/main" count="57" uniqueCount="46">
  <si>
    <t>PERTEMUAN 11</t>
  </si>
  <si>
    <t xml:space="preserve">Barang </t>
  </si>
  <si>
    <t>Harga</t>
  </si>
  <si>
    <t>Quantitas</t>
  </si>
  <si>
    <t>Kopra</t>
  </si>
  <si>
    <t>Kopi</t>
  </si>
  <si>
    <t>Lada</t>
  </si>
  <si>
    <t>The</t>
  </si>
  <si>
    <t>Kulit</t>
  </si>
  <si>
    <t>PtQo</t>
  </si>
  <si>
    <t>PoQt</t>
  </si>
  <si>
    <t>PoQo</t>
  </si>
  <si>
    <t>Indeks Lapeyres</t>
  </si>
  <si>
    <t>Harga (Po)</t>
  </si>
  <si>
    <t>Quantitas (Qt)</t>
  </si>
  <si>
    <t>Quantitas (Qo)</t>
  </si>
  <si>
    <t>Harga (Pt)</t>
  </si>
  <si>
    <t>∑</t>
  </si>
  <si>
    <t>Indeks Lappeyres</t>
  </si>
  <si>
    <t>harga</t>
  </si>
  <si>
    <t>meningkat 7,2%</t>
  </si>
  <si>
    <t>meningkat 13,6%</t>
  </si>
  <si>
    <t>Indeks Paache</t>
  </si>
  <si>
    <t>PtQt</t>
  </si>
  <si>
    <t>Indeks Paasche</t>
  </si>
  <si>
    <t xml:space="preserve">harga </t>
  </si>
  <si>
    <t>meningkat 5,6%</t>
  </si>
  <si>
    <t>meningkat 11.9%</t>
  </si>
  <si>
    <t>Indeks Drobisch</t>
  </si>
  <si>
    <t>meningkat 6,4%</t>
  </si>
  <si>
    <t>meningkat 12,8%</t>
  </si>
  <si>
    <t>Indeks Fischer</t>
  </si>
  <si>
    <t>meningkat 6.4%</t>
  </si>
  <si>
    <t>Indeks Marchal Edgeworth</t>
  </si>
  <si>
    <t>(Qo+Qt)</t>
  </si>
  <si>
    <t>Pt(Qo+Qt)</t>
  </si>
  <si>
    <t>Po(Qo+Qt)</t>
  </si>
  <si>
    <t>(Po+Pt)</t>
  </si>
  <si>
    <t>Qt(Po+Pt)</t>
  </si>
  <si>
    <t>Qo(Po+Pt)</t>
  </si>
  <si>
    <t>meningkat 6,8%</t>
  </si>
  <si>
    <t>Indeks Walsh</t>
  </si>
  <si>
    <t>QoQt</t>
  </si>
  <si>
    <t>meningkat 6,6%</t>
  </si>
  <si>
    <t>\</t>
  </si>
  <si>
    <t>SOAL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</si>
</sst>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indent="1" readingOrder="1"/>
    </xf>
    <xf numFmtId="0" fontId="3" fillId="0" borderId="1" xfId="0" applyFont="1" applyBorder="1"/>
    <xf numFmtId="0" fontId="2" fillId="0" borderId="2" xfId="0" applyFont="1" applyFill="1" applyBorder="1" applyAlignment="1">
      <alignment horizontal="left" vertical="center" wrapText="1" indent="1" readingOrder="1"/>
    </xf>
    <xf numFmtId="0" fontId="2" fillId="0" borderId="0" xfId="0" applyFont="1" applyFill="1" applyBorder="1" applyAlignment="1">
      <alignment horizontal="left" vertical="center" wrapText="1" indent="1" readingOrder="1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820616</xdr:colOff>
      <xdr:row>11</xdr:row>
      <xdr:rowOff>169986</xdr:rowOff>
    </xdr:from>
    <xdr:to>
      <xdr:col>2</xdr:col>
      <xdr:colOff>363416</xdr:colOff>
      <xdr:row>13</xdr:row>
      <xdr:rowOff>30870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6AED63-3B6D-43CE-97C0-F1CD506B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262" y="2438401"/>
          <a:ext cx="890954" cy="294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779584</xdr:colOff>
      <xdr:row>13</xdr:row>
      <xdr:rowOff>41032</xdr:rowOff>
    </xdr:from>
    <xdr:to>
      <xdr:col>2</xdr:col>
      <xdr:colOff>363415</xdr:colOff>
      <xdr:row>15</xdr:row>
      <xdr:rowOff>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0C3F4-C226-4BA5-8976-CE7BA1D72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2230" y="2743201"/>
          <a:ext cx="931985" cy="32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410307</xdr:colOff>
      <xdr:row>15</xdr:row>
      <xdr:rowOff>158261</xdr:rowOff>
    </xdr:from>
    <xdr:to>
      <xdr:col>2</xdr:col>
      <xdr:colOff>316522</xdr:colOff>
      <xdr:row>17</xdr:row>
      <xdr:rowOff>164123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B82718-6BA1-4C0C-BB1A-4B3EDA0A5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953" y="3223846"/>
          <a:ext cx="1254369" cy="369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404446</xdr:colOff>
      <xdr:row>19</xdr:row>
      <xdr:rowOff>5861</xdr:rowOff>
    </xdr:from>
    <xdr:to>
      <xdr:col>2</xdr:col>
      <xdr:colOff>216876</xdr:colOff>
      <xdr:row>21</xdr:row>
      <xdr:rowOff>3320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2C6A7-B7E6-4053-9C8B-FC2730556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092" y="3798276"/>
          <a:ext cx="1160584" cy="36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369278</xdr:colOff>
      <xdr:row>22</xdr:row>
      <xdr:rowOff>23448</xdr:rowOff>
    </xdr:from>
    <xdr:to>
      <xdr:col>1</xdr:col>
      <xdr:colOff>1330569</xdr:colOff>
      <xdr:row>24</xdr:row>
      <xdr:rowOff>33848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063DFB-0893-4B63-A51A-49765718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924" y="4360986"/>
          <a:ext cx="961291" cy="373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357554</xdr:colOff>
      <xdr:row>27</xdr:row>
      <xdr:rowOff>158263</xdr:rowOff>
    </xdr:from>
    <xdr:to>
      <xdr:col>2</xdr:col>
      <xdr:colOff>164123</xdr:colOff>
      <xdr:row>29</xdr:row>
      <xdr:rowOff>153640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944DF7-735B-46B8-893B-1D078496E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404340"/>
          <a:ext cx="1154723" cy="358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83820</xdr:colOff>
      <xdr:row>13</xdr:row>
      <xdr:rowOff>15240</xdr:rowOff>
    </xdr:from>
    <xdr:to>
      <xdr:col>7</xdr:col>
      <xdr:colOff>579120</xdr:colOff>
      <xdr:row>15</xdr:row>
      <xdr:rowOff>48931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C60F7A-1203-4D38-B4B2-2A50F8E1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9460" y="2712720"/>
          <a:ext cx="1714500" cy="399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16</xdr:row>
      <xdr:rowOff>167640</xdr:rowOff>
    </xdr:from>
    <xdr:to>
      <xdr:col>8</xdr:col>
      <xdr:colOff>152400</xdr:colOff>
      <xdr:row>19</xdr:row>
      <xdr:rowOff>68600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F445B9-8913-495A-B386-3E81939DB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3740" y="3413760"/>
          <a:ext cx="1943100" cy="44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548640</xdr:colOff>
      <xdr:row>20</xdr:row>
      <xdr:rowOff>30480</xdr:rowOff>
    </xdr:from>
    <xdr:to>
      <xdr:col>8</xdr:col>
      <xdr:colOff>91440</xdr:colOff>
      <xdr:row>22</xdr:row>
      <xdr:rowOff>144196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78DBA0-286B-4F33-B0DA-894E69AA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4280" y="4008120"/>
          <a:ext cx="1371600" cy="479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30480</xdr:colOff>
      <xdr:row>3</xdr:row>
      <xdr:rowOff>45720</xdr:rowOff>
    </xdr:from>
    <xdr:to>
      <xdr:col>16</xdr:col>
      <xdr:colOff>739140</xdr:colOff>
      <xdr:row>4</xdr:row>
      <xdr:rowOff>47818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8A1E9A-33CC-4E53-B158-66A3BEA4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3440" y="693420"/>
          <a:ext cx="708660" cy="24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2</xdr:row>
      <xdr:rowOff>236220</xdr:rowOff>
    </xdr:from>
    <xdr:to>
      <xdr:col>17</xdr:col>
      <xdr:colOff>960120</xdr:colOff>
      <xdr:row>4</xdr:row>
      <xdr:rowOff>518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69AB9E-29E4-4C4E-99DA-345D0F0B8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6440" y="601980"/>
          <a:ext cx="807720" cy="29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</xdr:colOff>
      <xdr:row>3</xdr:row>
      <xdr:rowOff>38100</xdr:rowOff>
    </xdr:from>
    <xdr:to>
      <xdr:col>18</xdr:col>
      <xdr:colOff>944880</xdr:colOff>
      <xdr:row>3</xdr:row>
      <xdr:rowOff>237917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291FA95-BCB1-472F-A560-EA634FFF7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685800"/>
          <a:ext cx="937260" cy="199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23</xdr:row>
      <xdr:rowOff>144780</xdr:rowOff>
    </xdr:from>
    <xdr:to>
      <xdr:col>8</xdr:col>
      <xdr:colOff>426720</xdr:colOff>
      <xdr:row>26</xdr:row>
      <xdr:rowOff>139041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6DD6C2-6594-4033-9DC9-99558E54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4671060"/>
          <a:ext cx="1684020" cy="54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91440</xdr:rowOff>
    </xdr:from>
    <xdr:to>
      <xdr:col>10</xdr:col>
      <xdr:colOff>342900</xdr:colOff>
      <xdr:row>17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EEDFE-B68D-4C9F-B351-98D6C21A7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"/>
          <a:ext cx="6438900" cy="291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46E4-DA94-401F-B535-CE0601445813}">
  <dimension ref="A1:S31"/>
  <sheetViews>
    <sheetView zoomScaleNormal="100" workbookViewId="0">
      <selection activeCell="L16" sqref="L16"/>
    </sheetView>
  </sheetViews>
  <sheetFormatPr defaultRowHeight="14.4" x14ac:dyDescent="0.3"/>
  <cols>
    <col min="1" max="1" width="18.109375" customWidth="1"/>
    <col min="2" max="2" width="19.6640625" customWidth="1"/>
    <col min="3" max="3" width="23.5546875" customWidth="1"/>
    <col min="4" max="4" width="19" customWidth="1"/>
    <col min="5" max="5" width="22.109375" customWidth="1"/>
    <col min="9" max="9" width="12.88671875" customWidth="1"/>
    <col min="10" max="15" width="13.88671875" customWidth="1"/>
    <col min="17" max="17" width="14.88671875" customWidth="1"/>
    <col min="18" max="18" width="15.77734375" customWidth="1"/>
    <col min="19" max="19" width="15.33203125" customWidth="1"/>
  </cols>
  <sheetData>
    <row r="1" spans="1:19" x14ac:dyDescent="0.3">
      <c r="A1" s="1" t="s">
        <v>0</v>
      </c>
    </row>
    <row r="3" spans="1:19" ht="22.2" customHeight="1" x14ac:dyDescent="0.3">
      <c r="A3" s="2" t="s">
        <v>1</v>
      </c>
      <c r="B3" s="2">
        <v>2007</v>
      </c>
      <c r="C3" s="2"/>
      <c r="D3" s="2">
        <v>2008</v>
      </c>
      <c r="E3" s="2"/>
      <c r="F3" s="3" t="s">
        <v>12</v>
      </c>
      <c r="G3" s="3"/>
      <c r="H3" s="3"/>
      <c r="I3" s="10" t="s">
        <v>22</v>
      </c>
      <c r="J3" s="11" t="s">
        <v>33</v>
      </c>
      <c r="K3" s="12"/>
      <c r="L3" s="12"/>
      <c r="M3" s="12"/>
      <c r="N3" s="12"/>
      <c r="O3" s="12"/>
    </row>
    <row r="4" spans="1:19" ht="19.2" customHeight="1" x14ac:dyDescent="0.3">
      <c r="A4" s="2"/>
      <c r="B4" s="4" t="s">
        <v>13</v>
      </c>
      <c r="C4" s="4" t="s">
        <v>15</v>
      </c>
      <c r="D4" s="4" t="s">
        <v>16</v>
      </c>
      <c r="E4" s="4" t="s">
        <v>14</v>
      </c>
      <c r="F4" s="5" t="s">
        <v>9</v>
      </c>
      <c r="G4" s="5" t="s">
        <v>10</v>
      </c>
      <c r="H4" s="5" t="s">
        <v>11</v>
      </c>
      <c r="I4" s="5" t="s">
        <v>23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5" t="s">
        <v>39</v>
      </c>
      <c r="P4" s="5" t="s">
        <v>42</v>
      </c>
      <c r="Q4" s="5"/>
      <c r="R4" s="10"/>
      <c r="S4" s="10"/>
    </row>
    <row r="5" spans="1:19" ht="15.6" customHeight="1" x14ac:dyDescent="0.3">
      <c r="A5" s="6" t="s">
        <v>4</v>
      </c>
      <c r="B5" s="4">
        <v>20</v>
      </c>
      <c r="C5" s="4">
        <v>40</v>
      </c>
      <c r="D5" s="4">
        <v>25</v>
      </c>
      <c r="E5" s="4">
        <v>35</v>
      </c>
      <c r="F5" s="7">
        <f>D5*C5</f>
        <v>1000</v>
      </c>
      <c r="G5" s="7">
        <f>B5*E5</f>
        <v>700</v>
      </c>
      <c r="H5" s="7">
        <f>B5*C5</f>
        <v>800</v>
      </c>
      <c r="I5" s="10">
        <f>D5*E5</f>
        <v>875</v>
      </c>
      <c r="J5" s="10">
        <f>C5+E5</f>
        <v>75</v>
      </c>
      <c r="K5" s="10">
        <f>D5*J5</f>
        <v>1875</v>
      </c>
      <c r="L5" s="10">
        <f>B5*J5</f>
        <v>1500</v>
      </c>
      <c r="M5" s="10">
        <f>C5+D5</f>
        <v>65</v>
      </c>
      <c r="N5" s="10">
        <f>E5*M5</f>
        <v>2275</v>
      </c>
      <c r="O5" s="10">
        <f>C5*M5</f>
        <v>2600</v>
      </c>
      <c r="P5" s="10">
        <f>C5*E5</f>
        <v>1400</v>
      </c>
      <c r="Q5" s="10">
        <f>SQRT(P5)</f>
        <v>37.416573867739416</v>
      </c>
      <c r="R5" s="10">
        <f>D5*Q5</f>
        <v>935.41434669348541</v>
      </c>
      <c r="S5" s="10">
        <f>B5*Q5</f>
        <v>748.33147735478838</v>
      </c>
    </row>
    <row r="6" spans="1:19" ht="15.6" x14ac:dyDescent="0.3">
      <c r="A6" s="6" t="s">
        <v>5</v>
      </c>
      <c r="B6" s="4">
        <v>30</v>
      </c>
      <c r="C6" s="4">
        <v>30</v>
      </c>
      <c r="D6" s="4">
        <v>28</v>
      </c>
      <c r="E6" s="4">
        <v>27</v>
      </c>
      <c r="F6" s="7">
        <f t="shared" ref="F6:F9" si="0">D6*C6</f>
        <v>840</v>
      </c>
      <c r="G6" s="7">
        <f t="shared" ref="G6:G9" si="1">B6*E6</f>
        <v>810</v>
      </c>
      <c r="H6" s="7">
        <f t="shared" ref="H6:H9" si="2">B6*C6</f>
        <v>900</v>
      </c>
      <c r="I6" s="10">
        <f t="shared" ref="I6:I9" si="3">D6*E6</f>
        <v>756</v>
      </c>
      <c r="J6" s="10">
        <f t="shared" ref="J6:J9" si="4">C6+E6</f>
        <v>57</v>
      </c>
      <c r="K6" s="10">
        <f t="shared" ref="K6:K9" si="5">D6*J6</f>
        <v>1596</v>
      </c>
      <c r="L6" s="10">
        <f t="shared" ref="L6:L9" si="6">B6*J6</f>
        <v>1710</v>
      </c>
      <c r="M6" s="10">
        <f t="shared" ref="M6:M9" si="7">C6+D6</f>
        <v>58</v>
      </c>
      <c r="N6" s="10">
        <f t="shared" ref="N6:N9" si="8">E6*M6</f>
        <v>1566</v>
      </c>
      <c r="O6" s="10">
        <f t="shared" ref="O6:O9" si="9">C6*M6</f>
        <v>1740</v>
      </c>
      <c r="P6" s="10">
        <f t="shared" ref="P6:P9" si="10">C6*E6</f>
        <v>810</v>
      </c>
      <c r="Q6" s="10">
        <f t="shared" ref="Q6:Q9" si="11">SQRT(P6)</f>
        <v>28.460498941515414</v>
      </c>
      <c r="R6" s="10">
        <f t="shared" ref="R6:R9" si="12">D6*Q6</f>
        <v>796.89397036243156</v>
      </c>
      <c r="S6" s="10">
        <f t="shared" ref="S6:S9" si="13">B6*Q6</f>
        <v>853.81496824546241</v>
      </c>
    </row>
    <row r="7" spans="1:19" ht="15.6" x14ac:dyDescent="0.3">
      <c r="A7" s="6" t="s">
        <v>6</v>
      </c>
      <c r="B7" s="4">
        <v>35</v>
      </c>
      <c r="C7" s="4">
        <v>10</v>
      </c>
      <c r="D7" s="4">
        <v>33</v>
      </c>
      <c r="E7" s="4">
        <v>25</v>
      </c>
      <c r="F7" s="7">
        <f t="shared" si="0"/>
        <v>330</v>
      </c>
      <c r="G7" s="7">
        <f t="shared" si="1"/>
        <v>875</v>
      </c>
      <c r="H7" s="7">
        <f t="shared" si="2"/>
        <v>350</v>
      </c>
      <c r="I7" s="10">
        <f t="shared" si="3"/>
        <v>825</v>
      </c>
      <c r="J7" s="10">
        <f t="shared" si="4"/>
        <v>35</v>
      </c>
      <c r="K7" s="10">
        <f t="shared" si="5"/>
        <v>1155</v>
      </c>
      <c r="L7" s="10">
        <f t="shared" si="6"/>
        <v>1225</v>
      </c>
      <c r="M7" s="10">
        <f t="shared" si="7"/>
        <v>43</v>
      </c>
      <c r="N7" s="10">
        <f t="shared" si="8"/>
        <v>1075</v>
      </c>
      <c r="O7" s="10">
        <f t="shared" si="9"/>
        <v>430</v>
      </c>
      <c r="P7" s="10">
        <f t="shared" si="10"/>
        <v>250</v>
      </c>
      <c r="Q7" s="10">
        <f t="shared" si="11"/>
        <v>15.811388300841896</v>
      </c>
      <c r="R7" s="10">
        <f t="shared" si="12"/>
        <v>521.77581392778256</v>
      </c>
      <c r="S7" s="10">
        <f t="shared" si="13"/>
        <v>553.39859052946633</v>
      </c>
    </row>
    <row r="8" spans="1:19" ht="15.6" x14ac:dyDescent="0.3">
      <c r="A8" s="6" t="s">
        <v>7</v>
      </c>
      <c r="B8" s="4">
        <v>28</v>
      </c>
      <c r="C8" s="4">
        <v>35</v>
      </c>
      <c r="D8" s="4">
        <v>31</v>
      </c>
      <c r="E8" s="4">
        <v>42</v>
      </c>
      <c r="F8" s="7">
        <f t="shared" si="0"/>
        <v>1085</v>
      </c>
      <c r="G8" s="7">
        <f t="shared" si="1"/>
        <v>1176</v>
      </c>
      <c r="H8" s="7">
        <f t="shared" si="2"/>
        <v>980</v>
      </c>
      <c r="I8" s="10">
        <f t="shared" si="3"/>
        <v>1302</v>
      </c>
      <c r="J8" s="10">
        <f t="shared" si="4"/>
        <v>77</v>
      </c>
      <c r="K8" s="10">
        <f t="shared" si="5"/>
        <v>2387</v>
      </c>
      <c r="L8" s="10">
        <f t="shared" si="6"/>
        <v>2156</v>
      </c>
      <c r="M8" s="10">
        <f t="shared" si="7"/>
        <v>66</v>
      </c>
      <c r="N8" s="10">
        <f t="shared" si="8"/>
        <v>2772</v>
      </c>
      <c r="O8" s="10">
        <f t="shared" si="9"/>
        <v>2310</v>
      </c>
      <c r="P8" s="10">
        <f t="shared" si="10"/>
        <v>1470</v>
      </c>
      <c r="Q8" s="10">
        <f t="shared" si="11"/>
        <v>38.340579025361627</v>
      </c>
      <c r="R8" s="10">
        <f t="shared" si="12"/>
        <v>1188.5579497862104</v>
      </c>
      <c r="S8" s="10">
        <f t="shared" si="13"/>
        <v>1073.5362127101255</v>
      </c>
    </row>
    <row r="9" spans="1:19" ht="15.6" x14ac:dyDescent="0.3">
      <c r="A9" s="6" t="s">
        <v>8</v>
      </c>
      <c r="B9" s="4">
        <v>32</v>
      </c>
      <c r="C9" s="4">
        <v>20</v>
      </c>
      <c r="D9" s="4">
        <v>34</v>
      </c>
      <c r="E9" s="4">
        <v>19</v>
      </c>
      <c r="F9" s="7">
        <f t="shared" si="0"/>
        <v>680</v>
      </c>
      <c r="G9" s="7">
        <f t="shared" si="1"/>
        <v>608</v>
      </c>
      <c r="H9" s="7">
        <f t="shared" si="2"/>
        <v>640</v>
      </c>
      <c r="I9" s="10">
        <f t="shared" si="3"/>
        <v>646</v>
      </c>
      <c r="J9" s="10">
        <f t="shared" si="4"/>
        <v>39</v>
      </c>
      <c r="K9" s="10">
        <f t="shared" si="5"/>
        <v>1326</v>
      </c>
      <c r="L9" s="10">
        <f t="shared" si="6"/>
        <v>1248</v>
      </c>
      <c r="M9" s="10">
        <f t="shared" si="7"/>
        <v>54</v>
      </c>
      <c r="N9" s="10">
        <f t="shared" si="8"/>
        <v>1026</v>
      </c>
      <c r="O9" s="10">
        <f t="shared" si="9"/>
        <v>1080</v>
      </c>
      <c r="P9" s="10">
        <f t="shared" si="10"/>
        <v>380</v>
      </c>
      <c r="Q9" s="10">
        <f t="shared" si="11"/>
        <v>19.493588689617926</v>
      </c>
      <c r="R9" s="10">
        <f t="shared" si="12"/>
        <v>662.78201544700948</v>
      </c>
      <c r="S9" s="10">
        <f t="shared" si="13"/>
        <v>623.79483806777364</v>
      </c>
    </row>
    <row r="10" spans="1:19" ht="15.6" x14ac:dyDescent="0.3">
      <c r="A10" s="8" t="s">
        <v>17</v>
      </c>
      <c r="B10">
        <f>SUM(B5:B9)</f>
        <v>145</v>
      </c>
      <c r="C10">
        <f t="shared" ref="C10:I10" si="14">SUM(C5:C9)</f>
        <v>135</v>
      </c>
      <c r="D10">
        <f t="shared" si="14"/>
        <v>151</v>
      </c>
      <c r="E10">
        <f t="shared" si="14"/>
        <v>148</v>
      </c>
      <c r="F10">
        <f t="shared" si="14"/>
        <v>3935</v>
      </c>
      <c r="G10">
        <f t="shared" si="14"/>
        <v>4169</v>
      </c>
      <c r="H10">
        <f t="shared" si="14"/>
        <v>3670</v>
      </c>
      <c r="I10">
        <f t="shared" si="14"/>
        <v>4404</v>
      </c>
      <c r="J10">
        <f t="shared" ref="J10" si="15">SUM(J5:J9)</f>
        <v>283</v>
      </c>
      <c r="K10">
        <f t="shared" ref="K10:L10" si="16">SUM(K5:K9)</f>
        <v>8339</v>
      </c>
      <c r="L10">
        <f t="shared" si="16"/>
        <v>7839</v>
      </c>
      <c r="M10">
        <f t="shared" ref="M10" si="17">SUM(M5:M9)</f>
        <v>286</v>
      </c>
      <c r="N10">
        <f t="shared" ref="N10" si="18">SUM(N5:N9)</f>
        <v>8714</v>
      </c>
      <c r="O10">
        <f t="shared" ref="O10" si="19">SUM(O5:O9)</f>
        <v>8160</v>
      </c>
      <c r="P10">
        <f t="shared" ref="P10" si="20">SUM(P5:P9)</f>
        <v>4310</v>
      </c>
      <c r="Q10">
        <f t="shared" ref="Q10" si="21">SUM(Q5:Q9)</f>
        <v>139.52262882507628</v>
      </c>
      <c r="R10">
        <f t="shared" ref="R10:S10" si="22">SUM(R5:R9)</f>
        <v>4105.4240962169197</v>
      </c>
      <c r="S10">
        <f t="shared" si="22"/>
        <v>3852.8760869076159</v>
      </c>
    </row>
    <row r="12" spans="1:19" ht="19.8" customHeight="1" x14ac:dyDescent="0.3">
      <c r="A12" s="9" t="s">
        <v>18</v>
      </c>
      <c r="E12" t="s">
        <v>33</v>
      </c>
    </row>
    <row r="13" spans="1:19" x14ac:dyDescent="0.3">
      <c r="B13" t="s">
        <v>19</v>
      </c>
      <c r="C13">
        <f>(F10/H10)*100</f>
        <v>107.22070844686648</v>
      </c>
      <c r="D13" t="s">
        <v>20</v>
      </c>
      <c r="F13" t="s">
        <v>19</v>
      </c>
    </row>
    <row r="14" spans="1:19" x14ac:dyDescent="0.3">
      <c r="B14" t="s">
        <v>3</v>
      </c>
      <c r="C14">
        <f>G10/H10*100</f>
        <v>113.5967302452316</v>
      </c>
      <c r="D14" t="s">
        <v>21</v>
      </c>
      <c r="I14">
        <f>K10/L10*100</f>
        <v>106.37836458731982</v>
      </c>
      <c r="J14" t="s">
        <v>29</v>
      </c>
    </row>
    <row r="16" spans="1:19" x14ac:dyDescent="0.3">
      <c r="A16" t="s">
        <v>24</v>
      </c>
    </row>
    <row r="17" spans="1:10" x14ac:dyDescent="0.3">
      <c r="B17" t="s">
        <v>25</v>
      </c>
      <c r="C17">
        <f>I10/G10*100</f>
        <v>105.63684336771408</v>
      </c>
      <c r="D17" t="s">
        <v>26</v>
      </c>
      <c r="F17" t="s">
        <v>3</v>
      </c>
    </row>
    <row r="18" spans="1:10" x14ac:dyDescent="0.3">
      <c r="I18">
        <f>N10/O10*100</f>
        <v>106.7892156862745</v>
      </c>
      <c r="J18" t="s">
        <v>40</v>
      </c>
    </row>
    <row r="19" spans="1:10" x14ac:dyDescent="0.3">
      <c r="B19" t="s">
        <v>3</v>
      </c>
    </row>
    <row r="20" spans="1:10" x14ac:dyDescent="0.3">
      <c r="C20">
        <f>I10/F10*100</f>
        <v>111.91867852604828</v>
      </c>
      <c r="D20" t="s">
        <v>27</v>
      </c>
    </row>
    <row r="21" spans="1:10" x14ac:dyDescent="0.3">
      <c r="E21" t="s">
        <v>41</v>
      </c>
      <c r="F21" t="s">
        <v>19</v>
      </c>
    </row>
    <row r="22" spans="1:10" x14ac:dyDescent="0.3">
      <c r="A22" t="s">
        <v>28</v>
      </c>
      <c r="I22">
        <f>R10/S10*100</f>
        <v>106.5547918908548</v>
      </c>
      <c r="J22" t="s">
        <v>43</v>
      </c>
    </row>
    <row r="23" spans="1:10" x14ac:dyDescent="0.3">
      <c r="B23" t="s">
        <v>19</v>
      </c>
      <c r="C23">
        <f>(C13+C17)/2</f>
        <v>106.42877590729029</v>
      </c>
      <c r="D23" t="s">
        <v>29</v>
      </c>
      <c r="J23" t="s">
        <v>44</v>
      </c>
    </row>
    <row r="24" spans="1:10" x14ac:dyDescent="0.3">
      <c r="F24" t="s">
        <v>3</v>
      </c>
    </row>
    <row r="26" spans="1:10" x14ac:dyDescent="0.3">
      <c r="B26" t="s">
        <v>3</v>
      </c>
      <c r="C26">
        <f>(C14+C20)/2</f>
        <v>112.75770438563994</v>
      </c>
      <c r="D26" t="s">
        <v>30</v>
      </c>
    </row>
    <row r="28" spans="1:10" x14ac:dyDescent="0.3">
      <c r="A28" t="s">
        <v>31</v>
      </c>
    </row>
    <row r="29" spans="1:10" x14ac:dyDescent="0.3">
      <c r="B29" t="s">
        <v>2</v>
      </c>
      <c r="C29">
        <f>SQRT(C13*C17)</f>
        <v>106.42582949630683</v>
      </c>
      <c r="D29" t="s">
        <v>32</v>
      </c>
    </row>
    <row r="31" spans="1:10" x14ac:dyDescent="0.3">
      <c r="B31" t="s">
        <v>3</v>
      </c>
      <c r="C31">
        <f>SQRT(C14*C20)</f>
        <v>112.75458276241503</v>
      </c>
      <c r="D31" t="s">
        <v>30</v>
      </c>
    </row>
  </sheetData>
  <mergeCells count="5">
    <mergeCell ref="J3:O3"/>
    <mergeCell ref="A3:A4"/>
    <mergeCell ref="B3:C3"/>
    <mergeCell ref="D3:E3"/>
    <mergeCell ref="F3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D2FE-267A-4185-BDB0-6A62F74633FD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2021-12-01T04:40:20Z</dcterms:created>
  <dcterms:modified xsi:type="dcterms:W3CDTF">2021-12-01T05:25:56Z</dcterms:modified>
</cp:coreProperties>
</file>