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potey\Documents\Criblage\Mise en place du criblage à Olivier\"/>
    </mc:Choice>
  </mc:AlternateContent>
  <bookViews>
    <workbookView xWindow="0" yWindow="0" windowWidth="25200" windowHeight="11850"/>
  </bookViews>
  <sheets>
    <sheet name="Z'_factor_HTRF" sheetId="1" r:id="rId1"/>
  </sheets>
  <definedNames>
    <definedName name="_xlnm.Print_Area" localSheetId="0">'Z''_factor_HTRF'!$A$1:$AD$77</definedName>
  </definedNames>
  <calcPr calcId="162913"/>
</workbook>
</file>

<file path=xl/calcChain.xml><?xml version="1.0" encoding="utf-8"?>
<calcChain xmlns="http://schemas.openxmlformats.org/spreadsheetml/2006/main">
  <c r="P29" i="1" l="1"/>
  <c r="AD43" i="1"/>
  <c r="AC43" i="1"/>
  <c r="AB51" i="1"/>
  <c r="AB46" i="1"/>
  <c r="AD42" i="1"/>
  <c r="AC42" i="1"/>
  <c r="Y30" i="1"/>
  <c r="M35" i="1"/>
  <c r="M34" i="1"/>
  <c r="M31" i="1"/>
  <c r="Q31" i="1"/>
  <c r="M27" i="1"/>
  <c r="M24" i="1"/>
  <c r="AB67" i="1" l="1"/>
  <c r="M33" i="1"/>
  <c r="M26" i="1"/>
  <c r="Y32" i="1"/>
</calcChain>
</file>

<file path=xl/sharedStrings.xml><?xml version="1.0" encoding="utf-8"?>
<sst xmlns="http://schemas.openxmlformats.org/spreadsheetml/2006/main" count="135" uniqueCount="82">
  <si>
    <t>Plaque de Cellules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</si>
  <si>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</si>
  <si>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</si>
  <si>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</si>
  <si>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</si>
  <si>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</si>
  <si>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</si>
  <si>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</si>
  <si>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</si>
  <si>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</si>
  <si>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</si>
  <si>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</si>
  <si>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</si>
  <si>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</si>
  <si>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</si>
  <si>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</si>
  <si>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</si>
  <si>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J0</t>
  </si>
  <si>
    <t>µl</t>
  </si>
  <si>
    <t>Cells/µL</t>
  </si>
  <si>
    <t>Volume mort</t>
  </si>
  <si>
    <t>Volume total</t>
  </si>
  <si>
    <t>µL</t>
  </si>
  <si>
    <t>Volume cellules</t>
  </si>
  <si>
    <t>Volume CTG</t>
  </si>
  <si>
    <t>vol /puits</t>
  </si>
  <si>
    <t>cf DMSO</t>
  </si>
  <si>
    <t>%</t>
  </si>
  <si>
    <t>vol total</t>
  </si>
  <si>
    <t>ng/ml</t>
  </si>
  <si>
    <t>vol FGF2</t>
  </si>
  <si>
    <t>Cont neg</t>
  </si>
  <si>
    <t>Cont pos</t>
  </si>
  <si>
    <t>3000 cellules/puits</t>
  </si>
  <si>
    <t>_1h d'incubation à 37°C, 5% CO2</t>
  </si>
  <si>
    <t>_Aspiration du coating par le laveur</t>
  </si>
  <si>
    <t>_ 3 jours d'incubation</t>
  </si>
  <si>
    <t>J3</t>
  </si>
  <si>
    <t>_ Incubation 10min à RT</t>
  </si>
  <si>
    <t>_ lecture au Tecan du robot</t>
  </si>
  <si>
    <t>Volume coating</t>
  </si>
  <si>
    <t>volume mort</t>
  </si>
  <si>
    <t>volume total</t>
  </si>
  <si>
    <t>volume cellstart</t>
  </si>
  <si>
    <t>cf cellules</t>
  </si>
  <si>
    <t>cells/µL</t>
  </si>
  <si>
    <t>cells</t>
  </si>
  <si>
    <r>
      <t xml:space="preserve">_Ajout de </t>
    </r>
    <r>
      <rPr>
        <b/>
        <sz val="11"/>
        <color indexed="8"/>
        <rFont val="Calibri"/>
        <family val="2"/>
      </rPr>
      <t>20µL de coating Cellstart/puits</t>
    </r>
    <r>
      <rPr>
        <sz val="11"/>
        <color theme="1"/>
        <rFont val="Calibri"/>
        <family val="2"/>
        <scheme val="minor"/>
      </rPr>
      <t xml:space="preserve"> (1/200e en PBS)</t>
    </r>
  </si>
  <si>
    <r>
      <t xml:space="preserve">_ Ajout de </t>
    </r>
    <r>
      <rPr>
        <b/>
        <sz val="11"/>
        <color indexed="8"/>
        <rFont val="Calibri"/>
        <family val="2"/>
      </rPr>
      <t>30µL de cellules /puits</t>
    </r>
    <r>
      <rPr>
        <sz val="11"/>
        <color theme="1"/>
        <rFont val="Calibri"/>
        <family val="2"/>
        <scheme val="minor"/>
      </rPr>
      <t xml:space="preserve"> (3000cellules/puits)</t>
    </r>
  </si>
  <si>
    <t>Millions</t>
  </si>
  <si>
    <t>DMEM-F12 +1% A.A nn ess + 0,05% DMSO final</t>
  </si>
  <si>
    <t>volume cells A2</t>
  </si>
  <si>
    <t>volume cells F3</t>
  </si>
  <si>
    <t>Ci A2</t>
  </si>
  <si>
    <t>Ci F3</t>
  </si>
  <si>
    <t>FGF2</t>
  </si>
  <si>
    <t>N2</t>
  </si>
  <si>
    <t>cellules</t>
  </si>
  <si>
    <t>Contrôle négatif : DMEM-F12</t>
  </si>
  <si>
    <r>
      <t xml:space="preserve">_Ajout de </t>
    </r>
    <r>
      <rPr>
        <b/>
        <sz val="11"/>
        <color indexed="8"/>
        <rFont val="Calibri"/>
        <family val="2"/>
      </rPr>
      <t>35µL de CTG</t>
    </r>
  </si>
  <si>
    <t>_  mix en 3 aller retour</t>
  </si>
  <si>
    <r>
      <t>_Ajout de</t>
    </r>
    <r>
      <rPr>
        <b/>
        <sz val="11"/>
        <color indexed="8"/>
        <rFont val="Calibri"/>
        <family val="2"/>
      </rPr>
      <t xml:space="preserve"> 1µL composés dilués</t>
    </r>
  </si>
  <si>
    <r>
      <t xml:space="preserve">_Ajout de </t>
    </r>
    <r>
      <rPr>
        <b/>
        <sz val="11"/>
        <color indexed="8"/>
        <rFont val="Calibri"/>
        <family val="2"/>
      </rPr>
      <t>4µL de contrôles</t>
    </r>
    <r>
      <rPr>
        <sz val="11"/>
        <color theme="1"/>
        <rFont val="Calibri"/>
        <family val="2"/>
        <scheme val="minor"/>
      </rPr>
      <t xml:space="preserve"> (FGF2/ N2 ou milieu seul)</t>
    </r>
  </si>
  <si>
    <t>soit 143ml</t>
  </si>
  <si>
    <t>soit 113 ml</t>
  </si>
  <si>
    <t>soit 235ml</t>
  </si>
  <si>
    <t>3 bouteilles de 100ml</t>
  </si>
  <si>
    <t>Dilution des composés par le robot</t>
  </si>
  <si>
    <t>soit ?ml de DMEM-F12</t>
  </si>
  <si>
    <t xml:space="preserve"> Ctr + :  FGF2 à 50ng/ml / 1% N2</t>
  </si>
  <si>
    <t>2 Pré-plaques à préparer pour les contrôles</t>
  </si>
  <si>
    <t>8 x 4µL</t>
  </si>
  <si>
    <t>vm=18µL</t>
  </si>
  <si>
    <t>vol N2</t>
  </si>
  <si>
    <t>conc finale</t>
  </si>
  <si>
    <t>conc à prep</t>
  </si>
  <si>
    <t>µg/ml</t>
  </si>
  <si>
    <t>Sol Stock</t>
  </si>
  <si>
    <t>vol à prep</t>
  </si>
  <si>
    <t>x2</t>
  </si>
  <si>
    <t>conc intermédiaire</t>
  </si>
  <si>
    <t>Criblage :   CTG sur 4 plaques en duplicat de RPE lignées A2 lot2 et F3 lot 4, soit 16 plaques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</si>
</sst>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56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1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11" fontId="0" fillId="0" borderId="0" xfId="0" applyNumberFormat="1"/>
    <xf numFmtId="0" fontId="1" fillId="0" borderId="0" xfId="0" applyFon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0" borderId="22" xfId="0" applyBorder="1"/>
    <xf numFmtId="0" fontId="1" fillId="0" borderId="20" xfId="0" applyFont="1" applyBorder="1"/>
    <xf numFmtId="0" fontId="1" fillId="0" borderId="25" xfId="0" applyFont="1" applyBorder="1"/>
    <xf numFmtId="0" fontId="0" fillId="0" borderId="26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2" fontId="0" fillId="0" borderId="26" xfId="0" applyNumberFormat="1" applyBorder="1"/>
    <xf numFmtId="0" fontId="0" fillId="0" borderId="28" xfId="0" applyBorder="1"/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1" fontId="0" fillId="0" borderId="0" xfId="0" applyNumberFormat="1"/>
    <xf numFmtId="0" fontId="0" fillId="0" borderId="25" xfId="0" applyBorder="1"/>
    <xf numFmtId="0" fontId="0" fillId="0" borderId="0" xfId="0" applyFont="1"/>
    <xf numFmtId="0" fontId="0" fillId="4" borderId="29" xfId="0" applyFill="1" applyBorder="1" applyAlignment="1">
      <alignment horizontal="center"/>
    </xf>
    <xf numFmtId="0" fontId="1" fillId="0" borderId="26" xfId="0" applyFont="1" applyBorder="1"/>
    <xf numFmtId="0" fontId="1" fillId="0" borderId="0" xfId="0" applyFont="1" applyBorder="1"/>
    <xf numFmtId="0" fontId="1" fillId="0" borderId="28" xfId="0" applyFont="1" applyBorder="1"/>
    <xf numFmtId="0" fontId="1" fillId="0" borderId="10" xfId="0" applyFont="1" applyBorder="1"/>
    <xf numFmtId="0" fontId="0" fillId="0" borderId="22" xfId="0" applyFont="1" applyBorder="1"/>
    <xf numFmtId="0" fontId="0" fillId="0" borderId="0" xfId="0" applyFont="1" applyBorder="1"/>
    <xf numFmtId="0" fontId="0" fillId="0" borderId="26" xfId="0" applyFont="1" applyBorder="1"/>
    <xf numFmtId="0" fontId="1" fillId="0" borderId="0" xfId="0" applyFont="1" applyBorder="1" applyAlignment="1">
      <alignment horizontal="center"/>
    </xf>
    <xf numFmtId="0" fontId="5" fillId="0" borderId="0" xfId="0" applyFont="1"/>
    <xf numFmtId="1" fontId="5" fillId="0" borderId="0" xfId="0" applyNumberFormat="1" applyFont="1"/>
    <xf numFmtId="0" fontId="5" fillId="0" borderId="0" xfId="0" applyFont="1" applyAlignment="1">
      <alignment horizontal="center"/>
    </xf>
    <xf numFmtId="0" fontId="0" fillId="0" borderId="7" xfId="0" applyBorder="1"/>
    <xf numFmtId="0" fontId="0" fillId="0" borderId="14" xfId="0" applyBorder="1"/>
    <xf numFmtId="0" fontId="0" fillId="0" borderId="9" xfId="0" applyBorder="1"/>
    <xf numFmtId="9" fontId="0" fillId="0" borderId="0" xfId="0" applyNumberFormat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10" xfId="0" applyBorder="1"/>
    <xf numFmtId="0" fontId="5" fillId="0" borderId="0" xfId="0" applyFont="1" applyBorder="1" applyAlignment="1">
      <alignment horizontal="center"/>
    </xf>
    <xf numFmtId="0" fontId="1" fillId="0" borderId="12" xfId="0" applyFont="1" applyBorder="1"/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1" fillId="0" borderId="2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7" xfId="0" applyFont="1" applyFill="1" applyBorder="1" applyAlignment="1">
      <alignment vertical="center"/>
    </xf>
    <xf numFmtId="0" fontId="6" fillId="0" borderId="0" xfId="0" applyFont="1"/>
    <xf numFmtId="0" fontId="0" fillId="6" borderId="5" xfId="0" applyFill="1" applyBorder="1" applyAlignment="1">
      <alignment horizontal="center"/>
    </xf>
    <xf numFmtId="0" fontId="1" fillId="6" borderId="7" xfId="0" applyFont="1" applyFill="1" applyBorder="1" applyAlignment="1">
      <alignment vertic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0" xfId="0" applyFont="1" applyFill="1" applyBorder="1" applyAlignment="1">
      <alignment horizontal="center"/>
    </xf>
    <xf numFmtId="2" fontId="5" fillId="0" borderId="0" xfId="0" applyNumberFormat="1" applyFont="1" applyBorder="1" applyAlignment="1">
      <alignment vertical="center" wrapText="1"/>
    </xf>
    <xf numFmtId="164" fontId="1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5" fillId="0" borderId="0" xfId="0" applyFont="1" applyBorder="1"/>
    <xf numFmtId="0" fontId="5" fillId="0" borderId="7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 vertical="center" wrapText="1"/>
    </xf>
    <xf numFmtId="0" fontId="0" fillId="0" borderId="30" xfId="0" applyBorder="1"/>
    <xf numFmtId="0" fontId="1" fillId="0" borderId="31" xfId="0" applyFont="1" applyBorder="1"/>
    <xf numFmtId="0" fontId="1" fillId="0" borderId="32" xfId="0" applyFont="1" applyBorder="1"/>
    <xf numFmtId="0" fontId="5" fillId="0" borderId="3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1" fillId="6" borderId="5" xfId="0" applyFont="1" applyFill="1" applyBorder="1" applyAlignment="1">
      <alignment vertical="center"/>
    </xf>
    <xf numFmtId="0" fontId="0" fillId="3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1" fillId="6" borderId="9" xfId="0" applyFont="1" applyFill="1" applyBorder="1" applyAlignment="1">
      <alignment vertical="center"/>
    </xf>
    <xf numFmtId="0" fontId="0" fillId="3" borderId="17" xfId="0" applyFill="1" applyBorder="1" applyAlignment="1">
      <alignment horizontal="center"/>
    </xf>
    <xf numFmtId="0" fontId="1" fillId="0" borderId="7" xfId="0" applyFont="1" applyBorder="1" applyAlignment="1"/>
    <xf numFmtId="0" fontId="7" fillId="0" borderId="31" xfId="0" applyFont="1" applyFill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3" fillId="0" borderId="0" xfId="0" applyFont="1" applyBorder="1" applyAlignment="1"/>
    <xf numFmtId="0" fontId="5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Q78"/>
  <sheetViews>
    <sheetView tabSelected="1" zoomScale="70" zoomScaleNormal="70" workbookViewId="0">
      <selection activeCell="S25" sqref="S25"/>
    </sheetView>
  </sheetViews>
  <sheetFormatPr baseColWidth="10" defaultRowHeight="15" x14ac:dyDescent="0.25"/>
  <cols>
    <col min="1" max="1" width="7.7109375" customWidth="1"/>
    <col min="2" max="2" width="9" customWidth="1"/>
    <col min="3" max="8" width="6.5703125" customWidth="1"/>
    <col min="9" max="9" width="7.42578125" customWidth="1"/>
    <col min="10" max="11" width="6.5703125" customWidth="1"/>
    <col min="12" max="12" width="11.7109375" customWidth="1"/>
    <col min="13" max="13" width="8.42578125" customWidth="1"/>
    <col min="14" max="14" width="8.85546875" customWidth="1"/>
    <col min="15" max="16" width="6.5703125" customWidth="1"/>
    <col min="17" max="17" width="9.5703125" customWidth="1"/>
    <col min="18" max="18" width="7.5703125" customWidth="1"/>
    <col min="19" max="19" width="8.7109375" customWidth="1"/>
    <col min="20" max="20" width="9.7109375" customWidth="1"/>
    <col min="21" max="22" width="8.7109375" customWidth="1"/>
    <col min="23" max="23" width="6.5703125" customWidth="1"/>
    <col min="24" max="24" width="6.85546875" customWidth="1"/>
    <col min="25" max="25" width="9.140625" customWidth="1"/>
    <col min="26" max="26" width="9.42578125" customWidth="1"/>
    <col min="27" max="27" width="13.7109375" customWidth="1"/>
    <col min="28" max="28" width="13.85546875" customWidth="1"/>
    <col min="29" max="29" width="12" customWidth="1"/>
    <col min="30" max="30" width="12.140625" customWidth="1"/>
  </cols>
  <sheetData>
    <row r="1" spans="2:26" ht="15.75" thickBot="1" x14ac:dyDescent="0.3"/>
    <row r="2" spans="2:26" ht="19.5" thickBot="1" x14ac:dyDescent="0.35">
      <c r="D2" s="86" t="s">
        <v>81</v>
      </c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2:26" ht="18.75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6" ht="19.5" thickBot="1" x14ac:dyDescent="0.35">
      <c r="B4" s="126" t="s">
        <v>0</v>
      </c>
      <c r="G4" s="13"/>
      <c r="H4" s="13"/>
      <c r="I4" s="13"/>
      <c r="J4" s="13"/>
      <c r="K4" s="13"/>
      <c r="L4" s="13"/>
      <c r="N4" s="13"/>
      <c r="O4" s="13"/>
      <c r="S4" s="91" t="s">
        <v>33</v>
      </c>
    </row>
    <row r="5" spans="2:26" ht="15.75" thickBot="1" x14ac:dyDescent="0.3">
      <c r="B5" s="2"/>
      <c r="C5" s="3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5">
        <v>24</v>
      </c>
    </row>
    <row r="6" spans="2:26" ht="13.5" customHeight="1" x14ac:dyDescent="0.25">
      <c r="B6" s="6" t="s">
        <v>1</v>
      </c>
      <c r="C6" s="26"/>
      <c r="D6" s="26"/>
      <c r="E6" s="89"/>
      <c r="F6" s="89"/>
      <c r="G6" s="89"/>
      <c r="H6" s="89"/>
      <c r="I6" s="89"/>
      <c r="J6" s="89"/>
      <c r="K6" s="89"/>
      <c r="L6" s="89"/>
      <c r="M6" s="90"/>
      <c r="N6" s="90"/>
      <c r="O6" s="90"/>
      <c r="P6" s="90"/>
      <c r="Q6" s="89"/>
      <c r="R6" s="89"/>
      <c r="S6" s="89"/>
      <c r="T6" s="89"/>
      <c r="U6" s="89"/>
      <c r="V6" s="89"/>
      <c r="W6" s="89"/>
      <c r="X6" s="89"/>
      <c r="Y6" s="7"/>
      <c r="Z6" s="7"/>
    </row>
    <row r="7" spans="2:26" ht="13.5" customHeight="1" x14ac:dyDescent="0.25">
      <c r="B7" s="8" t="s">
        <v>2</v>
      </c>
      <c r="C7" s="27"/>
      <c r="D7" s="27"/>
      <c r="E7" s="89"/>
      <c r="F7" s="89"/>
      <c r="G7" s="89"/>
      <c r="H7" s="89"/>
      <c r="I7" s="89"/>
      <c r="J7" s="89"/>
      <c r="K7" s="89"/>
      <c r="L7" s="89"/>
      <c r="M7" s="90"/>
      <c r="N7" s="90"/>
      <c r="O7" s="90"/>
      <c r="P7" s="90"/>
      <c r="Q7" s="89"/>
      <c r="R7" s="89"/>
      <c r="S7" s="89"/>
      <c r="T7" s="89"/>
      <c r="U7" s="89"/>
      <c r="V7" s="89"/>
      <c r="W7" s="89"/>
      <c r="X7" s="89"/>
      <c r="Y7" s="9"/>
      <c r="Z7" s="9"/>
    </row>
    <row r="8" spans="2:26" ht="13.5" customHeight="1" x14ac:dyDescent="0.25">
      <c r="B8" s="8" t="s">
        <v>3</v>
      </c>
      <c r="C8" s="27"/>
      <c r="D8" s="27"/>
      <c r="E8" s="89"/>
      <c r="F8" s="89"/>
      <c r="G8" s="89"/>
      <c r="H8" s="89"/>
      <c r="I8" s="89"/>
      <c r="J8" s="89"/>
      <c r="K8" s="89"/>
      <c r="L8" s="89"/>
      <c r="M8" s="90"/>
      <c r="N8" s="90"/>
      <c r="O8" s="90"/>
      <c r="P8" s="90"/>
      <c r="Q8" s="89"/>
      <c r="R8" s="89"/>
      <c r="S8" s="89"/>
      <c r="T8" s="89"/>
      <c r="U8" s="89"/>
      <c r="V8" s="89"/>
      <c r="W8" s="89"/>
      <c r="X8" s="89"/>
      <c r="Y8" s="9"/>
      <c r="Z8" s="9"/>
    </row>
    <row r="9" spans="2:26" ht="13.5" customHeight="1" x14ac:dyDescent="0.25">
      <c r="B9" s="8" t="s">
        <v>4</v>
      </c>
      <c r="C9" s="27"/>
      <c r="D9" s="27"/>
      <c r="E9" s="89"/>
      <c r="F9" s="89"/>
      <c r="G9" s="89"/>
      <c r="H9" s="89"/>
      <c r="I9" s="89"/>
      <c r="J9" s="89"/>
      <c r="K9" s="89"/>
      <c r="L9" s="89"/>
      <c r="M9" s="90"/>
      <c r="N9" s="90"/>
      <c r="O9" s="90"/>
      <c r="P9" s="90"/>
      <c r="Q9" s="89"/>
      <c r="R9" s="89"/>
      <c r="S9" s="89"/>
      <c r="T9" s="89"/>
      <c r="U9" s="89"/>
      <c r="V9" s="89"/>
      <c r="W9" s="89"/>
      <c r="X9" s="89"/>
      <c r="Y9" s="9"/>
      <c r="Z9" s="9"/>
    </row>
    <row r="10" spans="2:26" ht="13.5" customHeight="1" x14ac:dyDescent="0.25">
      <c r="B10" s="8" t="s">
        <v>5</v>
      </c>
      <c r="C10" s="27"/>
      <c r="D10" s="27"/>
      <c r="E10" s="89"/>
      <c r="F10" s="89"/>
      <c r="G10" s="89"/>
      <c r="H10" s="89"/>
      <c r="I10" s="89"/>
      <c r="J10" s="89"/>
      <c r="K10" s="89"/>
      <c r="L10" s="89"/>
      <c r="M10" s="90"/>
      <c r="N10" s="90"/>
      <c r="O10" s="90"/>
      <c r="P10" s="90"/>
      <c r="Q10" s="89"/>
      <c r="R10" s="89"/>
      <c r="S10" s="89"/>
      <c r="T10" s="89"/>
      <c r="U10" s="89"/>
      <c r="V10" s="89"/>
      <c r="W10" s="89"/>
      <c r="X10" s="89"/>
      <c r="Y10" s="9"/>
      <c r="Z10" s="9"/>
    </row>
    <row r="11" spans="2:26" ht="13.5" customHeight="1" x14ac:dyDescent="0.25">
      <c r="B11" s="8" t="s">
        <v>6</v>
      </c>
      <c r="C11" s="27"/>
      <c r="D11" s="27"/>
      <c r="E11" s="89"/>
      <c r="F11" s="89"/>
      <c r="G11" s="89"/>
      <c r="H11" s="89"/>
      <c r="I11" s="89"/>
      <c r="J11" s="89"/>
      <c r="K11" s="89"/>
      <c r="L11" s="89"/>
      <c r="M11" s="90"/>
      <c r="N11" s="90"/>
      <c r="O11" s="90"/>
      <c r="P11" s="90"/>
      <c r="Q11" s="89"/>
      <c r="R11" s="89"/>
      <c r="S11" s="89"/>
      <c r="T11" s="89"/>
      <c r="U11" s="89"/>
      <c r="V11" s="89"/>
      <c r="W11" s="89"/>
      <c r="X11" s="89"/>
      <c r="Y11" s="9"/>
      <c r="Z11" s="9"/>
    </row>
    <row r="12" spans="2:26" ht="13.5" customHeight="1" x14ac:dyDescent="0.25">
      <c r="B12" s="8" t="s">
        <v>7</v>
      </c>
      <c r="C12" s="27"/>
      <c r="D12" s="27"/>
      <c r="E12" s="89"/>
      <c r="F12" s="89"/>
      <c r="G12" s="89"/>
      <c r="H12" s="89"/>
      <c r="I12" s="89"/>
      <c r="J12" s="89"/>
      <c r="K12" s="89"/>
      <c r="L12" s="89"/>
      <c r="M12" s="90"/>
      <c r="N12" s="90"/>
      <c r="O12" s="90"/>
      <c r="P12" s="90"/>
      <c r="Q12" s="89"/>
      <c r="R12" s="89"/>
      <c r="S12" s="89"/>
      <c r="T12" s="89"/>
      <c r="U12" s="89"/>
      <c r="V12" s="89"/>
      <c r="W12" s="89"/>
      <c r="X12" s="89"/>
      <c r="Y12" s="9"/>
      <c r="Z12" s="9"/>
    </row>
    <row r="13" spans="2:26" ht="13.5" customHeight="1" x14ac:dyDescent="0.25">
      <c r="B13" s="8" t="s">
        <v>8</v>
      </c>
      <c r="C13" s="27"/>
      <c r="D13" s="27"/>
      <c r="E13" s="89"/>
      <c r="F13" s="89"/>
      <c r="G13" s="89"/>
      <c r="H13" s="89"/>
      <c r="I13" s="89"/>
      <c r="J13" s="89"/>
      <c r="K13" s="89"/>
      <c r="L13" s="89"/>
      <c r="M13" s="90"/>
      <c r="N13" s="90"/>
      <c r="O13" s="90"/>
      <c r="P13" s="90"/>
      <c r="Q13" s="89"/>
      <c r="R13" s="89"/>
      <c r="S13" s="89"/>
      <c r="T13" s="89"/>
      <c r="U13" s="89"/>
      <c r="V13" s="89"/>
      <c r="W13" s="89"/>
      <c r="X13" s="89"/>
      <c r="Y13" s="9"/>
      <c r="Z13" s="9"/>
    </row>
    <row r="14" spans="2:26" ht="13.5" customHeight="1" x14ac:dyDescent="0.25">
      <c r="B14" s="8" t="s">
        <v>9</v>
      </c>
      <c r="C14" s="27"/>
      <c r="D14" s="27"/>
      <c r="E14" s="89"/>
      <c r="F14" s="89"/>
      <c r="G14" s="89"/>
      <c r="H14" s="89"/>
      <c r="I14" s="89"/>
      <c r="J14" s="89"/>
      <c r="K14" s="89"/>
      <c r="L14" s="89"/>
      <c r="M14" s="90"/>
      <c r="N14" s="90"/>
      <c r="O14" s="90"/>
      <c r="P14" s="90"/>
      <c r="Q14" s="89"/>
      <c r="R14" s="89"/>
      <c r="S14" s="89"/>
      <c r="T14" s="89"/>
      <c r="U14" s="89"/>
      <c r="V14" s="89"/>
      <c r="W14" s="89"/>
      <c r="X14" s="89"/>
      <c r="Y14" s="9"/>
      <c r="Z14" s="9"/>
    </row>
    <row r="15" spans="2:26" ht="13.5" customHeight="1" x14ac:dyDescent="0.25">
      <c r="B15" s="8" t="s">
        <v>10</v>
      </c>
      <c r="C15" s="27"/>
      <c r="D15" s="27"/>
      <c r="E15" s="89"/>
      <c r="F15" s="89"/>
      <c r="G15" s="89"/>
      <c r="H15" s="89"/>
      <c r="I15" s="89"/>
      <c r="J15" s="89"/>
      <c r="K15" s="89"/>
      <c r="L15" s="89"/>
      <c r="M15" s="90"/>
      <c r="N15" s="90"/>
      <c r="O15" s="90"/>
      <c r="P15" s="90"/>
      <c r="Q15" s="89"/>
      <c r="R15" s="89"/>
      <c r="S15" s="89"/>
      <c r="T15" s="89"/>
      <c r="U15" s="89"/>
      <c r="V15" s="89"/>
      <c r="W15" s="89"/>
      <c r="X15" s="89"/>
      <c r="Y15" s="9"/>
      <c r="Z15" s="9"/>
    </row>
    <row r="16" spans="2:26" ht="13.5" customHeight="1" x14ac:dyDescent="0.25">
      <c r="B16" s="8" t="s">
        <v>11</v>
      </c>
      <c r="C16" s="27"/>
      <c r="D16" s="27"/>
      <c r="E16" s="89"/>
      <c r="F16" s="89"/>
      <c r="G16" s="89"/>
      <c r="H16" s="89"/>
      <c r="I16" s="89"/>
      <c r="J16" s="89"/>
      <c r="K16" s="89"/>
      <c r="L16" s="89"/>
      <c r="M16" s="90"/>
      <c r="N16" s="90"/>
      <c r="O16" s="90"/>
      <c r="P16" s="90"/>
      <c r="Q16" s="89"/>
      <c r="R16" s="89"/>
      <c r="S16" s="89"/>
      <c r="T16" s="89"/>
      <c r="U16" s="89"/>
      <c r="V16" s="89"/>
      <c r="W16" s="89"/>
      <c r="X16" s="89"/>
      <c r="Y16" s="9"/>
      <c r="Z16" s="9"/>
    </row>
    <row r="17" spans="1:33" ht="13.5" customHeight="1" x14ac:dyDescent="0.25">
      <c r="B17" s="8" t="s">
        <v>12</v>
      </c>
      <c r="C17" s="27"/>
      <c r="D17" s="27"/>
      <c r="E17" s="89"/>
      <c r="F17" s="89"/>
      <c r="G17" s="89"/>
      <c r="H17" s="89"/>
      <c r="I17" s="89"/>
      <c r="J17" s="89"/>
      <c r="K17" s="89"/>
      <c r="L17" s="89"/>
      <c r="M17" s="90"/>
      <c r="N17" s="90"/>
      <c r="O17" s="90"/>
      <c r="P17" s="90"/>
      <c r="Q17" s="89"/>
      <c r="R17" s="89"/>
      <c r="S17" s="89"/>
      <c r="T17" s="89"/>
      <c r="U17" s="89"/>
      <c r="V17" s="89"/>
      <c r="W17" s="89"/>
      <c r="X17" s="89"/>
      <c r="Y17" s="9"/>
      <c r="Z17" s="9"/>
    </row>
    <row r="18" spans="1:33" ht="13.5" customHeight="1" x14ac:dyDescent="0.25">
      <c r="B18" s="8" t="s">
        <v>13</v>
      </c>
      <c r="C18" s="27"/>
      <c r="D18" s="27"/>
      <c r="E18" s="89"/>
      <c r="F18" s="89"/>
      <c r="G18" s="89"/>
      <c r="H18" s="89"/>
      <c r="I18" s="89"/>
      <c r="J18" s="89"/>
      <c r="K18" s="89"/>
      <c r="L18" s="89"/>
      <c r="M18" s="90"/>
      <c r="N18" s="90"/>
      <c r="O18" s="90"/>
      <c r="P18" s="90"/>
      <c r="Q18" s="89"/>
      <c r="R18" s="89"/>
      <c r="S18" s="89"/>
      <c r="T18" s="89"/>
      <c r="U18" s="89"/>
      <c r="V18" s="89"/>
      <c r="W18" s="89"/>
      <c r="X18" s="89"/>
      <c r="Y18" s="9"/>
      <c r="Z18" s="9"/>
    </row>
    <row r="19" spans="1:33" ht="13.5" customHeight="1" x14ac:dyDescent="0.25">
      <c r="B19" s="8" t="s">
        <v>14</v>
      </c>
      <c r="C19" s="27"/>
      <c r="D19" s="27"/>
      <c r="E19" s="89"/>
      <c r="F19" s="89"/>
      <c r="G19" s="89"/>
      <c r="H19" s="89"/>
      <c r="I19" s="89"/>
      <c r="J19" s="89"/>
      <c r="K19" s="89"/>
      <c r="L19" s="89"/>
      <c r="M19" s="90"/>
      <c r="N19" s="90"/>
      <c r="O19" s="90"/>
      <c r="P19" s="90"/>
      <c r="Q19" s="89"/>
      <c r="R19" s="89"/>
      <c r="S19" s="89"/>
      <c r="T19" s="89"/>
      <c r="U19" s="89"/>
      <c r="V19" s="89"/>
      <c r="W19" s="89"/>
      <c r="X19" s="89"/>
      <c r="Y19" s="9"/>
      <c r="Z19" s="9"/>
    </row>
    <row r="20" spans="1:33" ht="13.5" customHeight="1" x14ac:dyDescent="0.25">
      <c r="B20" s="8" t="s">
        <v>15</v>
      </c>
      <c r="C20" s="27"/>
      <c r="D20" s="27"/>
      <c r="E20" s="89"/>
      <c r="F20" s="89"/>
      <c r="G20" s="89"/>
      <c r="H20" s="89"/>
      <c r="I20" s="89"/>
      <c r="J20" s="89"/>
      <c r="K20" s="89"/>
      <c r="L20" s="89"/>
      <c r="M20" s="90"/>
      <c r="N20" s="90"/>
      <c r="O20" s="90"/>
      <c r="P20" s="90"/>
      <c r="Q20" s="89"/>
      <c r="R20" s="89"/>
      <c r="S20" s="89"/>
      <c r="T20" s="89"/>
      <c r="U20" s="89"/>
      <c r="V20" s="89"/>
      <c r="W20" s="89"/>
      <c r="X20" s="89"/>
      <c r="Y20" s="9"/>
      <c r="Z20" s="9"/>
    </row>
    <row r="21" spans="1:33" ht="13.5" customHeight="1" thickBot="1" x14ac:dyDescent="0.3">
      <c r="B21" s="10" t="s">
        <v>16</v>
      </c>
      <c r="C21" s="32"/>
      <c r="D21" s="32"/>
      <c r="E21" s="89"/>
      <c r="F21" s="89"/>
      <c r="G21" s="89"/>
      <c r="H21" s="89"/>
      <c r="I21" s="89"/>
      <c r="J21" s="89"/>
      <c r="K21" s="89"/>
      <c r="L21" s="89"/>
      <c r="M21" s="90"/>
      <c r="N21" s="90"/>
      <c r="O21" s="90"/>
      <c r="P21" s="90"/>
      <c r="Q21" s="89"/>
      <c r="R21" s="89"/>
      <c r="S21" s="89"/>
      <c r="T21" s="89"/>
      <c r="U21" s="89"/>
      <c r="V21" s="89"/>
      <c r="W21" s="89"/>
      <c r="X21" s="89"/>
      <c r="Y21" s="11"/>
      <c r="Z21" s="11"/>
    </row>
    <row r="22" spans="1:33" ht="15.75" thickBot="1" x14ac:dyDescent="0.3">
      <c r="B22" s="12"/>
      <c r="C22" s="83" t="s">
        <v>58</v>
      </c>
      <c r="D22" s="84"/>
      <c r="E22" s="84"/>
      <c r="F22" s="84"/>
      <c r="G22" s="85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7"/>
      <c r="V22" s="98" t="s">
        <v>69</v>
      </c>
      <c r="W22" s="96"/>
      <c r="X22" s="96"/>
      <c r="Y22" s="96"/>
      <c r="Z22" s="97"/>
    </row>
    <row r="23" spans="1:33" ht="15.75" thickBot="1" x14ac:dyDescent="0.3">
      <c r="B23" s="12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33" x14ac:dyDescent="0.25">
      <c r="B24" s="12"/>
      <c r="C24" s="58"/>
      <c r="D24" s="58"/>
      <c r="E24" s="58"/>
      <c r="F24" s="58"/>
      <c r="G24" s="58"/>
      <c r="H24" s="58"/>
      <c r="I24" s="58"/>
      <c r="J24" s="58"/>
      <c r="K24" s="13" t="s">
        <v>40</v>
      </c>
      <c r="M24" s="47">
        <f>20*16*384</f>
        <v>122880</v>
      </c>
      <c r="N24" t="s">
        <v>22</v>
      </c>
      <c r="O24" s="58"/>
      <c r="P24" s="58"/>
      <c r="Q24" s="58"/>
      <c r="R24" s="58"/>
      <c r="W24" s="58"/>
      <c r="X24" s="58"/>
      <c r="Y24" s="58"/>
      <c r="Z24" s="80" t="s">
        <v>37</v>
      </c>
      <c r="AA24" s="35" t="s">
        <v>59</v>
      </c>
      <c r="AB24" s="35"/>
      <c r="AC24" s="41"/>
      <c r="AD24" s="12"/>
    </row>
    <row r="25" spans="1:33" ht="15.75" thickBot="1" x14ac:dyDescent="0.3">
      <c r="K25" t="s">
        <v>41</v>
      </c>
      <c r="M25">
        <v>20000</v>
      </c>
      <c r="N25" t="s">
        <v>22</v>
      </c>
      <c r="V25" s="30"/>
      <c r="Z25" s="81"/>
      <c r="AA25" s="12" t="s">
        <v>60</v>
      </c>
      <c r="AB25" s="12"/>
      <c r="AC25" s="68"/>
      <c r="AD25" s="12"/>
    </row>
    <row r="26" spans="1:33" x14ac:dyDescent="0.25">
      <c r="A26" s="80" t="s">
        <v>17</v>
      </c>
      <c r="B26" s="55" t="s">
        <v>47</v>
      </c>
      <c r="C26" s="35"/>
      <c r="D26" s="35"/>
      <c r="E26" s="35"/>
      <c r="F26" s="35"/>
      <c r="G26" s="35"/>
      <c r="H26" s="35"/>
      <c r="I26" s="41"/>
      <c r="K26" t="s">
        <v>42</v>
      </c>
      <c r="M26" s="47">
        <f>M24+M25</f>
        <v>142880</v>
      </c>
      <c r="N26" s="13" t="s">
        <v>63</v>
      </c>
      <c r="S26" s="13"/>
      <c r="U26" s="47"/>
      <c r="Z26" s="81"/>
      <c r="AA26" s="12" t="s">
        <v>38</v>
      </c>
      <c r="AB26" s="12"/>
      <c r="AC26" s="68"/>
      <c r="AD26" s="12"/>
      <c r="AF26" s="12"/>
      <c r="AG26" s="12"/>
    </row>
    <row r="27" spans="1:33" ht="15.75" thickBot="1" x14ac:dyDescent="0.3">
      <c r="A27" s="81"/>
      <c r="B27" s="56" t="s">
        <v>34</v>
      </c>
      <c r="C27" s="12"/>
      <c r="D27" s="12"/>
      <c r="E27" s="12"/>
      <c r="F27" s="12"/>
      <c r="G27" s="12"/>
      <c r="H27" s="52"/>
      <c r="I27" s="54"/>
      <c r="K27" s="13" t="s">
        <v>43</v>
      </c>
      <c r="L27" s="13"/>
      <c r="M27" s="13">
        <f>143000/200</f>
        <v>715</v>
      </c>
      <c r="N27" s="13" t="s">
        <v>22</v>
      </c>
      <c r="Z27" s="82"/>
      <c r="AA27" s="38" t="s">
        <v>39</v>
      </c>
      <c r="AB27" s="38"/>
      <c r="AC27" s="43"/>
      <c r="AD27" s="12"/>
      <c r="AF27" s="12"/>
      <c r="AG27" s="52"/>
    </row>
    <row r="28" spans="1:33" ht="15.75" thickBot="1" x14ac:dyDescent="0.3">
      <c r="A28" s="81"/>
      <c r="B28" s="56" t="s">
        <v>35</v>
      </c>
      <c r="C28" s="12"/>
      <c r="D28" s="12"/>
      <c r="E28" s="12"/>
      <c r="F28" s="12"/>
      <c r="G28" s="12"/>
      <c r="H28" s="12"/>
      <c r="I28" s="54"/>
      <c r="U28" s="47"/>
      <c r="V28" s="13"/>
      <c r="AF28" s="12"/>
      <c r="AG28" s="12"/>
    </row>
    <row r="29" spans="1:33" ht="15.75" thickBot="1" x14ac:dyDescent="0.3">
      <c r="A29" s="81"/>
      <c r="B29" s="56" t="s">
        <v>48</v>
      </c>
      <c r="C29" s="12"/>
      <c r="D29" s="12"/>
      <c r="E29" s="12"/>
      <c r="F29" s="12"/>
      <c r="G29" s="12"/>
      <c r="H29" s="12"/>
      <c r="I29" s="54"/>
      <c r="L29" s="66">
        <v>3000</v>
      </c>
      <c r="M29" s="67" t="s">
        <v>57</v>
      </c>
      <c r="O29" s="36" t="s">
        <v>46</v>
      </c>
      <c r="P29" s="44">
        <f>Q31*113000/1000000</f>
        <v>11.3</v>
      </c>
      <c r="Q29" s="45" t="s">
        <v>49</v>
      </c>
      <c r="S29" s="74"/>
      <c r="T29" s="72"/>
      <c r="U29" s="73"/>
      <c r="V29" s="75"/>
      <c r="W29" s="75"/>
      <c r="X29" s="76"/>
      <c r="Y29" s="75"/>
    </row>
    <row r="30" spans="1:33" ht="15.75" thickBot="1" x14ac:dyDescent="0.3">
      <c r="A30" s="81"/>
      <c r="B30" s="56" t="s">
        <v>34</v>
      </c>
      <c r="C30" s="12"/>
      <c r="D30" s="12"/>
      <c r="E30" s="12"/>
      <c r="F30" s="12"/>
      <c r="G30" s="12"/>
      <c r="H30" s="12"/>
      <c r="I30" s="54"/>
      <c r="N30" s="13"/>
      <c r="S30" s="75"/>
      <c r="T30" s="74"/>
      <c r="U30" s="74"/>
      <c r="V30" t="s">
        <v>24</v>
      </c>
      <c r="Y30">
        <f>35*384*16</f>
        <v>215040</v>
      </c>
      <c r="Z30" t="s">
        <v>18</v>
      </c>
    </row>
    <row r="31" spans="1:33" x14ac:dyDescent="0.25">
      <c r="A31" s="81"/>
      <c r="B31" s="56" t="s">
        <v>61</v>
      </c>
      <c r="C31" s="12"/>
      <c r="D31" s="12"/>
      <c r="E31" s="12"/>
      <c r="F31" s="12"/>
      <c r="G31" s="12"/>
      <c r="H31" s="12"/>
      <c r="I31" s="54"/>
      <c r="K31" s="13" t="s">
        <v>23</v>
      </c>
      <c r="M31">
        <f>30*384*8</f>
        <v>92160</v>
      </c>
      <c r="N31" s="49" t="s">
        <v>22</v>
      </c>
      <c r="O31" s="46" t="s">
        <v>44</v>
      </c>
      <c r="P31" s="35"/>
      <c r="Q31" s="41">
        <f>3000/30</f>
        <v>100</v>
      </c>
      <c r="S31" s="75"/>
      <c r="T31" s="74"/>
      <c r="U31" s="74"/>
      <c r="V31" t="s">
        <v>20</v>
      </c>
      <c r="Y31">
        <v>20000</v>
      </c>
      <c r="Z31" t="s">
        <v>18</v>
      </c>
    </row>
    <row r="32" spans="1:33" ht="15.75" thickBot="1" x14ac:dyDescent="0.3">
      <c r="A32" s="81"/>
      <c r="B32" s="56" t="s">
        <v>62</v>
      </c>
      <c r="C32" s="12"/>
      <c r="D32" s="12"/>
      <c r="E32" s="12"/>
      <c r="F32" s="12"/>
      <c r="G32" s="12"/>
      <c r="H32" s="12"/>
      <c r="I32" s="54"/>
      <c r="K32" t="s">
        <v>41</v>
      </c>
      <c r="M32">
        <v>20000</v>
      </c>
      <c r="N32" s="49" t="s">
        <v>22</v>
      </c>
      <c r="O32" s="48"/>
      <c r="P32" s="38"/>
      <c r="Q32" s="43" t="s">
        <v>19</v>
      </c>
      <c r="S32" s="74"/>
      <c r="T32" s="74"/>
      <c r="U32" s="74"/>
      <c r="V32" s="13" t="s">
        <v>21</v>
      </c>
      <c r="Y32">
        <f>SUM(Y30+Y31)</f>
        <v>235040</v>
      </c>
      <c r="Z32" s="13" t="s">
        <v>18</v>
      </c>
    </row>
    <row r="33" spans="1:43" ht="15.75" thickBot="1" x14ac:dyDescent="0.3">
      <c r="A33" s="82"/>
      <c r="B33" s="57" t="s">
        <v>36</v>
      </c>
      <c r="C33" s="38"/>
      <c r="D33" s="38"/>
      <c r="E33" s="38"/>
      <c r="F33" s="38"/>
      <c r="G33" s="38"/>
      <c r="H33" s="38"/>
      <c r="I33" s="53"/>
      <c r="K33" t="s">
        <v>42</v>
      </c>
      <c r="M33">
        <f>M31+M32</f>
        <v>112160</v>
      </c>
      <c r="N33" s="13" t="s">
        <v>64</v>
      </c>
      <c r="S33" s="74"/>
      <c r="T33" s="74"/>
      <c r="U33" s="74"/>
      <c r="V33" s="75"/>
      <c r="W33" s="13" t="s">
        <v>65</v>
      </c>
    </row>
    <row r="34" spans="1:43" ht="15.75" thickBot="1" x14ac:dyDescent="0.3">
      <c r="B34" s="13"/>
      <c r="I34" s="13"/>
      <c r="K34" s="13" t="s">
        <v>51</v>
      </c>
      <c r="M34" s="13" t="e">
        <f>Q31*113000/P34</f>
        <v>#DIV/0!</v>
      </c>
      <c r="N34" s="13" t="s">
        <v>22</v>
      </c>
      <c r="O34" s="36" t="s">
        <v>53</v>
      </c>
      <c r="P34" s="28"/>
      <c r="Q34" s="29" t="s">
        <v>45</v>
      </c>
      <c r="S34" s="75"/>
      <c r="T34" s="74"/>
      <c r="U34" s="75"/>
      <c r="V34" s="75"/>
      <c r="W34" t="s">
        <v>66</v>
      </c>
    </row>
    <row r="35" spans="1:43" ht="15.75" thickBot="1" x14ac:dyDescent="0.3">
      <c r="B35" s="13"/>
      <c r="I35" s="13"/>
      <c r="K35" s="13" t="s">
        <v>52</v>
      </c>
      <c r="M35" s="13" t="e">
        <f>Q31*113000/P35</f>
        <v>#DIV/0!</v>
      </c>
      <c r="N35" s="13" t="s">
        <v>22</v>
      </c>
      <c r="O35" s="36" t="s">
        <v>54</v>
      </c>
      <c r="P35" s="28"/>
      <c r="Q35" s="29" t="s">
        <v>45</v>
      </c>
      <c r="S35" s="75"/>
      <c r="T35" s="74"/>
      <c r="U35" s="75"/>
      <c r="V35" s="75"/>
      <c r="W35" s="75"/>
      <c r="X35" s="74"/>
      <c r="Y35" s="74"/>
    </row>
    <row r="36" spans="1:43" x14ac:dyDescent="0.25">
      <c r="B36" s="13"/>
      <c r="I36" s="13"/>
      <c r="K36" s="13"/>
      <c r="M36" s="13"/>
      <c r="N36" s="13"/>
      <c r="O36" s="52"/>
      <c r="P36" s="12"/>
      <c r="Q36" s="12"/>
    </row>
    <row r="37" spans="1:43" ht="19.5" thickBot="1" x14ac:dyDescent="0.35">
      <c r="B37" s="126" t="s">
        <v>70</v>
      </c>
      <c r="K37" s="13" t="s">
        <v>72</v>
      </c>
      <c r="N37" s="13" t="s">
        <v>71</v>
      </c>
    </row>
    <row r="38" spans="1:43" ht="15.75" thickBot="1" x14ac:dyDescent="0.3">
      <c r="B38" s="2"/>
      <c r="C38" s="3">
        <v>1</v>
      </c>
      <c r="D38" s="4">
        <v>2</v>
      </c>
      <c r="E38" s="4">
        <v>3</v>
      </c>
      <c r="F38" s="4">
        <v>4</v>
      </c>
      <c r="G38" s="4">
        <v>5</v>
      </c>
      <c r="H38" s="4">
        <v>6</v>
      </c>
      <c r="I38" s="4">
        <v>7</v>
      </c>
      <c r="J38" s="4">
        <v>8</v>
      </c>
      <c r="K38" s="4">
        <v>9</v>
      </c>
      <c r="L38" s="4">
        <v>10</v>
      </c>
      <c r="M38" s="4">
        <v>11</v>
      </c>
      <c r="N38" s="4">
        <v>12</v>
      </c>
      <c r="O38" s="4">
        <v>13</v>
      </c>
      <c r="P38" s="4">
        <v>14</v>
      </c>
      <c r="Q38" s="4">
        <v>15</v>
      </c>
      <c r="R38" s="4">
        <v>16</v>
      </c>
      <c r="S38" s="4">
        <v>17</v>
      </c>
      <c r="T38" s="4">
        <v>18</v>
      </c>
      <c r="U38" s="4">
        <v>19</v>
      </c>
      <c r="V38" s="4">
        <v>20</v>
      </c>
      <c r="W38" s="4">
        <v>21</v>
      </c>
      <c r="X38" s="4">
        <v>22</v>
      </c>
      <c r="Y38" s="4">
        <v>23</v>
      </c>
      <c r="Z38" s="5">
        <v>24</v>
      </c>
      <c r="AB38" s="124"/>
      <c r="AD38" s="40"/>
    </row>
    <row r="39" spans="1:43" ht="15.75" thickBot="1" x14ac:dyDescent="0.3">
      <c r="B39" s="6" t="s">
        <v>1</v>
      </c>
      <c r="C39" s="112"/>
      <c r="D39" s="92"/>
      <c r="E39" s="92"/>
      <c r="F39" s="92"/>
      <c r="G39" s="92"/>
      <c r="H39" s="92"/>
      <c r="I39" s="92"/>
      <c r="J39" s="92"/>
      <c r="K39" s="92"/>
      <c r="L39" s="92"/>
      <c r="M39" s="113"/>
      <c r="N39" s="113"/>
      <c r="O39" s="113"/>
      <c r="P39" s="113"/>
      <c r="Q39" s="92"/>
      <c r="R39" s="92"/>
      <c r="S39" s="92"/>
      <c r="T39" s="92"/>
      <c r="U39" s="92"/>
      <c r="V39" s="92"/>
      <c r="W39" s="92"/>
      <c r="X39" s="92"/>
      <c r="Y39" s="7"/>
      <c r="Z39" s="114"/>
    </row>
    <row r="40" spans="1:43" x14ac:dyDescent="0.25">
      <c r="B40" s="8" t="s">
        <v>2</v>
      </c>
      <c r="C40" s="115"/>
      <c r="D40" s="94"/>
      <c r="E40" s="94"/>
      <c r="F40" s="94"/>
      <c r="G40" s="94"/>
      <c r="H40" s="94"/>
      <c r="I40" s="94"/>
      <c r="J40" s="94"/>
      <c r="K40" s="94"/>
      <c r="L40" s="94"/>
      <c r="M40" s="93"/>
      <c r="N40" s="93"/>
      <c r="O40" s="93"/>
      <c r="P40" s="93"/>
      <c r="Q40" s="94"/>
      <c r="R40" s="94"/>
      <c r="S40" s="94"/>
      <c r="T40" s="94"/>
      <c r="U40" s="94"/>
      <c r="V40" s="94"/>
      <c r="W40" s="94"/>
      <c r="X40" s="94"/>
      <c r="Y40" s="9"/>
      <c r="Z40" s="116"/>
      <c r="AA40" s="108"/>
      <c r="AB40" s="125" t="s">
        <v>78</v>
      </c>
      <c r="AC40" s="70" t="s">
        <v>30</v>
      </c>
      <c r="AD40" s="70" t="s">
        <v>73</v>
      </c>
      <c r="AQ40" s="34"/>
    </row>
    <row r="41" spans="1:43" x14ac:dyDescent="0.25">
      <c r="B41" s="8" t="s">
        <v>3</v>
      </c>
      <c r="C41" s="115"/>
      <c r="D41" s="94"/>
      <c r="E41" s="94"/>
      <c r="F41" s="94"/>
      <c r="G41" s="94"/>
      <c r="H41" s="94"/>
      <c r="I41" s="94"/>
      <c r="J41" s="94"/>
      <c r="K41" s="94"/>
      <c r="L41" s="94"/>
      <c r="M41" s="93"/>
      <c r="N41" s="93"/>
      <c r="O41" s="93"/>
      <c r="P41" s="93"/>
      <c r="Q41" s="94"/>
      <c r="R41" s="94"/>
      <c r="S41" s="94"/>
      <c r="T41" s="94"/>
      <c r="U41" s="94"/>
      <c r="V41" s="94"/>
      <c r="W41" s="94"/>
      <c r="X41" s="94"/>
      <c r="Y41" s="9"/>
      <c r="Z41" s="116"/>
      <c r="AA41" s="109" t="s">
        <v>31</v>
      </c>
      <c r="AB41" s="62">
        <v>20000</v>
      </c>
      <c r="AC41" s="63"/>
      <c r="AD41" s="63"/>
      <c r="AQ41" s="34"/>
    </row>
    <row r="42" spans="1:43" ht="15.75" thickBot="1" x14ac:dyDescent="0.3">
      <c r="B42" s="8" t="s">
        <v>4</v>
      </c>
      <c r="C42" s="115"/>
      <c r="D42" s="94"/>
      <c r="E42" s="94"/>
      <c r="F42" s="94"/>
      <c r="G42" s="94"/>
      <c r="H42" s="94"/>
      <c r="I42" s="94"/>
      <c r="J42" s="94"/>
      <c r="K42" s="94"/>
      <c r="L42" s="94"/>
      <c r="M42" s="93"/>
      <c r="N42" s="93"/>
      <c r="O42" s="93"/>
      <c r="P42" s="93"/>
      <c r="Q42" s="94"/>
      <c r="R42" s="94"/>
      <c r="S42" s="94"/>
      <c r="T42" s="94"/>
      <c r="U42" s="94"/>
      <c r="V42" s="94"/>
      <c r="W42" s="94"/>
      <c r="X42" s="94"/>
      <c r="Y42" s="9"/>
      <c r="Z42" s="116"/>
      <c r="AA42" s="110" t="s">
        <v>32</v>
      </c>
      <c r="AB42" s="64">
        <v>3000</v>
      </c>
      <c r="AC42" s="39">
        <f>(0.44*AB42)/AC46</f>
        <v>132</v>
      </c>
      <c r="AD42" s="39">
        <f>8.75*AB42/100</f>
        <v>262.5</v>
      </c>
      <c r="AQ42" s="34"/>
    </row>
    <row r="43" spans="1:43" x14ac:dyDescent="0.25">
      <c r="B43" s="8" t="s">
        <v>5</v>
      </c>
      <c r="C43" s="115"/>
      <c r="D43" s="94"/>
      <c r="E43" s="94"/>
      <c r="F43" s="94"/>
      <c r="G43" s="94"/>
      <c r="H43" s="94"/>
      <c r="I43" s="94"/>
      <c r="J43" s="94"/>
      <c r="K43" s="94"/>
      <c r="L43" s="94"/>
      <c r="M43" s="93"/>
      <c r="N43" s="93"/>
      <c r="O43" s="93"/>
      <c r="P43" s="93"/>
      <c r="Q43" s="94"/>
      <c r="R43" s="94"/>
      <c r="S43" s="94"/>
      <c r="T43" s="94"/>
      <c r="U43" s="94"/>
      <c r="V43" s="94"/>
      <c r="W43" s="94"/>
      <c r="X43" s="94"/>
      <c r="Y43" s="9"/>
      <c r="Z43" s="116"/>
      <c r="AB43" t="s">
        <v>79</v>
      </c>
      <c r="AC43">
        <f>AC42*2</f>
        <v>264</v>
      </c>
      <c r="AD43">
        <f>AD42*2</f>
        <v>525</v>
      </c>
      <c r="AQ43" s="34"/>
    </row>
    <row r="44" spans="1:43" x14ac:dyDescent="0.25">
      <c r="B44" s="8" t="s">
        <v>6</v>
      </c>
      <c r="C44" s="115"/>
      <c r="D44" s="94"/>
      <c r="E44" s="94"/>
      <c r="F44" s="94"/>
      <c r="G44" s="94"/>
      <c r="H44" s="94"/>
      <c r="I44" s="94"/>
      <c r="J44" s="94"/>
      <c r="K44" s="94"/>
      <c r="L44" s="94"/>
      <c r="M44" s="93"/>
      <c r="N44" s="93"/>
      <c r="O44" s="93"/>
      <c r="P44" s="93"/>
      <c r="Q44" s="94"/>
      <c r="R44" s="94"/>
      <c r="S44" s="94"/>
      <c r="T44" s="94"/>
      <c r="U44" s="94"/>
      <c r="V44" s="94"/>
      <c r="W44" s="94"/>
      <c r="X44" s="94"/>
      <c r="Y44" s="9"/>
      <c r="Z44" s="116"/>
      <c r="AA44" s="69" t="s">
        <v>55</v>
      </c>
      <c r="AB44" s="105"/>
      <c r="AC44" s="12"/>
      <c r="AQ44" s="34"/>
    </row>
    <row r="45" spans="1:43" x14ac:dyDescent="0.25">
      <c r="B45" s="8" t="s">
        <v>7</v>
      </c>
      <c r="C45" s="115"/>
      <c r="D45" s="94"/>
      <c r="E45" s="94"/>
      <c r="F45" s="94"/>
      <c r="G45" s="94"/>
      <c r="H45" s="94"/>
      <c r="I45" s="94"/>
      <c r="J45" s="94"/>
      <c r="K45" s="94"/>
      <c r="L45" s="94"/>
      <c r="M45" s="93"/>
      <c r="N45" s="93"/>
      <c r="O45" s="93"/>
      <c r="P45" s="93"/>
      <c r="Q45" s="94"/>
      <c r="R45" s="94"/>
      <c r="S45" s="94"/>
      <c r="T45" s="94"/>
      <c r="U45" s="94"/>
      <c r="V45" s="94"/>
      <c r="W45" s="94"/>
      <c r="X45" s="94"/>
      <c r="Y45" s="9"/>
      <c r="Z45" s="116"/>
      <c r="AA45" s="111" t="s">
        <v>74</v>
      </c>
      <c r="AB45" s="106" t="s">
        <v>75</v>
      </c>
      <c r="AC45" s="120" t="s">
        <v>77</v>
      </c>
      <c r="AQ45" s="34"/>
    </row>
    <row r="46" spans="1:43" ht="15.75" customHeight="1" x14ac:dyDescent="0.25">
      <c r="B46" s="8" t="s">
        <v>8</v>
      </c>
      <c r="C46" s="115"/>
      <c r="D46" s="94"/>
      <c r="E46" s="94"/>
      <c r="F46" s="94"/>
      <c r="G46" s="94"/>
      <c r="H46" s="94"/>
      <c r="I46" s="94"/>
      <c r="J46" s="94"/>
      <c r="K46" s="94"/>
      <c r="L46" s="94"/>
      <c r="M46" s="93"/>
      <c r="N46" s="93"/>
      <c r="O46" s="93"/>
      <c r="P46" s="93"/>
      <c r="Q46" s="94"/>
      <c r="R46" s="94"/>
      <c r="S46" s="94"/>
      <c r="T46" s="94"/>
      <c r="U46" s="94"/>
      <c r="V46" s="94"/>
      <c r="W46" s="94"/>
      <c r="X46" s="94"/>
      <c r="Y46" s="9"/>
      <c r="Z46" s="116"/>
      <c r="AA46" s="121">
        <v>50</v>
      </c>
      <c r="AB46" s="122">
        <f>(AA46*35/4)/1000</f>
        <v>0.4375</v>
      </c>
      <c r="AC46" s="123">
        <v>10</v>
      </c>
      <c r="AQ46" s="34"/>
    </row>
    <row r="47" spans="1:43" x14ac:dyDescent="0.25">
      <c r="B47" s="8" t="s">
        <v>9</v>
      </c>
      <c r="C47" s="115"/>
      <c r="D47" s="94"/>
      <c r="E47" s="94"/>
      <c r="F47" s="94"/>
      <c r="G47" s="94"/>
      <c r="H47" s="94"/>
      <c r="I47" s="94"/>
      <c r="J47" s="94"/>
      <c r="K47" s="94"/>
      <c r="L47" s="94"/>
      <c r="M47" s="93"/>
      <c r="N47" s="93"/>
      <c r="O47" s="93"/>
      <c r="P47" s="93"/>
      <c r="Q47" s="94"/>
      <c r="R47" s="94"/>
      <c r="S47" s="94"/>
      <c r="T47" s="94"/>
      <c r="U47" s="94"/>
      <c r="V47" s="94"/>
      <c r="W47" s="94"/>
      <c r="X47" s="94"/>
      <c r="Y47" s="9"/>
      <c r="Z47" s="116"/>
      <c r="AA47" s="107" t="s">
        <v>29</v>
      </c>
      <c r="AB47" s="107" t="s">
        <v>76</v>
      </c>
      <c r="AC47" s="107" t="s">
        <v>76</v>
      </c>
      <c r="AQ47" s="34"/>
    </row>
    <row r="48" spans="1:43" x14ac:dyDescent="0.25">
      <c r="B48" s="8" t="s">
        <v>10</v>
      </c>
      <c r="C48" s="115"/>
      <c r="D48" s="94"/>
      <c r="E48" s="94"/>
      <c r="F48" s="94"/>
      <c r="G48" s="94"/>
      <c r="H48" s="94"/>
      <c r="I48" s="94"/>
      <c r="J48" s="94"/>
      <c r="K48" s="94"/>
      <c r="L48" s="94"/>
      <c r="M48" s="93"/>
      <c r="N48" s="93"/>
      <c r="O48" s="93"/>
      <c r="P48" s="93"/>
      <c r="Q48" s="94"/>
      <c r="R48" s="94"/>
      <c r="S48" s="94"/>
      <c r="T48" s="94"/>
      <c r="U48" s="94"/>
      <c r="V48" s="94"/>
      <c r="W48" s="94"/>
      <c r="X48" s="94"/>
      <c r="Y48" s="9"/>
      <c r="Z48" s="116"/>
      <c r="AA48" s="101"/>
      <c r="AB48" s="100"/>
      <c r="AC48" s="100"/>
      <c r="AQ48" s="34"/>
    </row>
    <row r="49" spans="2:43" x14ac:dyDescent="0.25">
      <c r="B49" s="8" t="s">
        <v>11</v>
      </c>
      <c r="C49" s="115"/>
      <c r="D49" s="94"/>
      <c r="E49" s="94"/>
      <c r="F49" s="94"/>
      <c r="G49" s="94"/>
      <c r="H49" s="94"/>
      <c r="I49" s="94"/>
      <c r="J49" s="94"/>
      <c r="K49" s="94"/>
      <c r="L49" s="94"/>
      <c r="M49" s="93"/>
      <c r="N49" s="93"/>
      <c r="O49" s="93"/>
      <c r="P49" s="93"/>
      <c r="Q49" s="94"/>
      <c r="R49" s="94"/>
      <c r="S49" s="94"/>
      <c r="T49" s="94"/>
      <c r="U49" s="94"/>
      <c r="V49" s="94"/>
      <c r="W49" s="94"/>
      <c r="X49" s="94"/>
      <c r="Y49" s="9"/>
      <c r="Z49" s="116"/>
      <c r="AA49" s="69" t="s">
        <v>56</v>
      </c>
      <c r="AB49" s="105"/>
      <c r="AC49" s="100"/>
      <c r="AQ49" s="34"/>
    </row>
    <row r="50" spans="2:43" x14ac:dyDescent="0.25">
      <c r="B50" s="8" t="s">
        <v>12</v>
      </c>
      <c r="C50" s="115"/>
      <c r="D50" s="94"/>
      <c r="E50" s="94"/>
      <c r="F50" s="94"/>
      <c r="G50" s="94"/>
      <c r="H50" s="94"/>
      <c r="I50" s="94"/>
      <c r="J50" s="94"/>
      <c r="K50" s="94"/>
      <c r="L50" s="94"/>
      <c r="M50" s="93"/>
      <c r="N50" s="93"/>
      <c r="O50" s="93"/>
      <c r="P50" s="93"/>
      <c r="Q50" s="94"/>
      <c r="R50" s="94"/>
      <c r="S50" s="94"/>
      <c r="T50" s="94"/>
      <c r="U50" s="94"/>
      <c r="V50" s="94"/>
      <c r="W50" s="94"/>
      <c r="X50" s="94"/>
      <c r="Y50" s="9"/>
      <c r="Z50" s="116"/>
      <c r="AA50" s="111" t="s">
        <v>74</v>
      </c>
      <c r="AB50" s="106" t="s">
        <v>75</v>
      </c>
      <c r="AC50" s="100"/>
      <c r="AD50" s="61"/>
    </row>
    <row r="51" spans="2:43" x14ac:dyDescent="0.25">
      <c r="B51" s="8" t="s">
        <v>13</v>
      </c>
      <c r="C51" s="115"/>
      <c r="D51" s="94"/>
      <c r="E51" s="94"/>
      <c r="F51" s="94"/>
      <c r="G51" s="94"/>
      <c r="H51" s="94"/>
      <c r="I51" s="94"/>
      <c r="J51" s="94"/>
      <c r="K51" s="94"/>
      <c r="L51" s="94"/>
      <c r="M51" s="93"/>
      <c r="N51" s="93"/>
      <c r="O51" s="93"/>
      <c r="P51" s="93"/>
      <c r="Q51" s="94"/>
      <c r="R51" s="94"/>
      <c r="S51" s="94"/>
      <c r="T51" s="94"/>
      <c r="U51" s="94"/>
      <c r="V51" s="94"/>
      <c r="W51" s="94"/>
      <c r="X51" s="94"/>
      <c r="Y51" s="9"/>
      <c r="Z51" s="116"/>
      <c r="AA51" s="121">
        <v>1</v>
      </c>
      <c r="AB51" s="122">
        <f>((AA51)*35/4)</f>
        <v>8.75</v>
      </c>
      <c r="AC51" s="100"/>
      <c r="AD51" s="65"/>
    </row>
    <row r="52" spans="2:43" x14ac:dyDescent="0.25">
      <c r="B52" s="8" t="s">
        <v>14</v>
      </c>
      <c r="C52" s="115"/>
      <c r="D52" s="94"/>
      <c r="E52" s="94"/>
      <c r="F52" s="94"/>
      <c r="G52" s="94"/>
      <c r="H52" s="94"/>
      <c r="I52" s="94"/>
      <c r="J52" s="94"/>
      <c r="K52" s="94"/>
      <c r="L52" s="94"/>
      <c r="M52" s="93"/>
      <c r="N52" s="93"/>
      <c r="O52" s="93"/>
      <c r="P52" s="93"/>
      <c r="Q52" s="94"/>
      <c r="R52" s="94"/>
      <c r="S52" s="94"/>
      <c r="T52" s="94"/>
      <c r="U52" s="94"/>
      <c r="V52" s="94"/>
      <c r="W52" s="94"/>
      <c r="X52" s="94"/>
      <c r="Y52" s="9"/>
      <c r="Z52" s="116"/>
      <c r="AA52" s="107" t="s">
        <v>27</v>
      </c>
      <c r="AB52" s="107" t="s">
        <v>27</v>
      </c>
      <c r="AD52" s="61"/>
    </row>
    <row r="53" spans="2:43" x14ac:dyDescent="0.25">
      <c r="B53" s="8" t="s">
        <v>15</v>
      </c>
      <c r="C53" s="115"/>
      <c r="D53" s="94"/>
      <c r="E53" s="94"/>
      <c r="F53" s="94"/>
      <c r="G53" s="94"/>
      <c r="H53" s="94"/>
      <c r="I53" s="94"/>
      <c r="J53" s="94"/>
      <c r="K53" s="94"/>
      <c r="L53" s="94"/>
      <c r="M53" s="93"/>
      <c r="N53" s="93"/>
      <c r="O53" s="93"/>
      <c r="P53" s="93"/>
      <c r="Q53" s="94"/>
      <c r="R53" s="94"/>
      <c r="S53" s="94"/>
      <c r="T53" s="94"/>
      <c r="U53" s="94"/>
      <c r="V53" s="94"/>
      <c r="W53" s="94"/>
      <c r="X53" s="94"/>
      <c r="Y53" s="9"/>
      <c r="Z53" s="116"/>
      <c r="AA53" s="99"/>
      <c r="AB53" s="102"/>
      <c r="AC53" s="103"/>
      <c r="AD53" s="15"/>
    </row>
    <row r="54" spans="2:43" ht="15.75" thickBot="1" x14ac:dyDescent="0.3">
      <c r="B54" s="10" t="s">
        <v>16</v>
      </c>
      <c r="C54" s="117"/>
      <c r="D54" s="95"/>
      <c r="E54" s="95"/>
      <c r="F54" s="95"/>
      <c r="G54" s="95"/>
      <c r="H54" s="95"/>
      <c r="I54" s="95"/>
      <c r="J54" s="95"/>
      <c r="K54" s="95"/>
      <c r="L54" s="95"/>
      <c r="M54" s="118"/>
      <c r="N54" s="118"/>
      <c r="O54" s="118"/>
      <c r="P54" s="118"/>
      <c r="Q54" s="95"/>
      <c r="R54" s="95"/>
      <c r="S54" s="95"/>
      <c r="T54" s="95"/>
      <c r="U54" s="95"/>
      <c r="V54" s="95"/>
      <c r="W54" s="95"/>
      <c r="X54" s="95"/>
      <c r="Y54" s="11"/>
      <c r="Z54" s="119"/>
      <c r="AA54" s="12"/>
      <c r="AB54" s="12"/>
      <c r="AC54" s="104"/>
    </row>
    <row r="55" spans="2:43" ht="13.5" customHeight="1" thickBot="1" x14ac:dyDescent="0.3">
      <c r="B55" s="12"/>
      <c r="C55" s="83" t="s">
        <v>58</v>
      </c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5"/>
      <c r="V55" s="98" t="s">
        <v>69</v>
      </c>
      <c r="W55" s="96"/>
      <c r="X55" s="96"/>
      <c r="Y55" s="96"/>
      <c r="Z55" s="97"/>
      <c r="AA55" s="52"/>
      <c r="AB55" s="12"/>
      <c r="AC55" s="12"/>
    </row>
    <row r="56" spans="2:43" ht="13.5" customHeight="1" x14ac:dyDescent="0.25">
      <c r="B56" s="14" t="s">
        <v>25</v>
      </c>
      <c r="C56" s="15">
        <v>50</v>
      </c>
      <c r="D56" s="15">
        <v>50</v>
      </c>
      <c r="E56" s="15">
        <v>50</v>
      </c>
      <c r="F56" s="15">
        <v>50</v>
      </c>
      <c r="G56" s="15">
        <v>50</v>
      </c>
      <c r="H56" s="15">
        <v>50</v>
      </c>
      <c r="I56" s="15">
        <v>50</v>
      </c>
      <c r="J56" s="15">
        <v>50</v>
      </c>
      <c r="K56" s="15">
        <v>50</v>
      </c>
      <c r="L56" s="15">
        <v>50</v>
      </c>
      <c r="M56" s="15">
        <v>50</v>
      </c>
      <c r="N56" s="15">
        <v>50</v>
      </c>
      <c r="O56" s="15">
        <v>50</v>
      </c>
      <c r="P56" s="15">
        <v>50</v>
      </c>
      <c r="Q56" s="15">
        <v>50</v>
      </c>
      <c r="R56" s="15">
        <v>50</v>
      </c>
      <c r="S56" s="15">
        <v>50</v>
      </c>
      <c r="T56" s="15">
        <v>50</v>
      </c>
      <c r="U56" s="15">
        <v>50</v>
      </c>
      <c r="V56" s="15">
        <v>50</v>
      </c>
      <c r="W56" s="15">
        <v>50</v>
      </c>
      <c r="X56" s="15">
        <v>50</v>
      </c>
      <c r="Y56" s="15">
        <v>50</v>
      </c>
      <c r="Z56" s="15">
        <v>50</v>
      </c>
    </row>
    <row r="57" spans="2:43" ht="12" customHeight="1" x14ac:dyDescent="0.25">
      <c r="B57" s="3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V57" s="15"/>
      <c r="W57" s="15"/>
      <c r="X57" s="15"/>
      <c r="Y57" s="15"/>
      <c r="Z57" s="15"/>
    </row>
    <row r="58" spans="2:43" ht="13.5" customHeight="1" x14ac:dyDescent="0.25">
      <c r="B58" s="71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B58" s="59"/>
      <c r="AC58" s="60"/>
    </row>
    <row r="59" spans="2:43" ht="19.5" thickBot="1" x14ac:dyDescent="0.35">
      <c r="B59" s="126" t="s">
        <v>67</v>
      </c>
      <c r="L59" s="13"/>
      <c r="M59" s="13"/>
      <c r="AC59" s="60"/>
    </row>
    <row r="60" spans="2:43" ht="15.75" thickBot="1" x14ac:dyDescent="0.3">
      <c r="B60" s="2"/>
      <c r="C60" s="3">
        <v>1</v>
      </c>
      <c r="D60" s="4">
        <v>2</v>
      </c>
      <c r="E60" s="4">
        <v>3</v>
      </c>
      <c r="F60" s="4">
        <v>4</v>
      </c>
      <c r="G60" s="4">
        <v>5</v>
      </c>
      <c r="H60" s="4">
        <v>6</v>
      </c>
      <c r="I60" s="4">
        <v>7</v>
      </c>
      <c r="J60" s="4">
        <v>8</v>
      </c>
      <c r="K60" s="4">
        <v>9</v>
      </c>
      <c r="L60" s="4">
        <v>10</v>
      </c>
      <c r="M60" s="4">
        <v>11</v>
      </c>
      <c r="N60" s="4">
        <v>12</v>
      </c>
      <c r="O60" s="4">
        <v>13</v>
      </c>
      <c r="P60" s="4">
        <v>14</v>
      </c>
      <c r="Q60" s="4">
        <v>15</v>
      </c>
      <c r="R60" s="4">
        <v>16</v>
      </c>
      <c r="S60" s="4">
        <v>17</v>
      </c>
      <c r="T60" s="4">
        <v>18</v>
      </c>
      <c r="U60" s="4">
        <v>19</v>
      </c>
      <c r="V60" s="4">
        <v>20</v>
      </c>
      <c r="W60" s="4">
        <v>21</v>
      </c>
      <c r="X60" s="4">
        <v>22</v>
      </c>
      <c r="Y60" s="4">
        <v>23</v>
      </c>
      <c r="Z60" s="5">
        <v>24</v>
      </c>
    </row>
    <row r="61" spans="2:43" ht="12" customHeight="1" thickBot="1" x14ac:dyDescent="0.3">
      <c r="B61" s="6" t="s">
        <v>1</v>
      </c>
      <c r="C61" s="16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8"/>
    </row>
    <row r="62" spans="2:43" ht="15" customHeight="1" x14ac:dyDescent="0.25">
      <c r="B62" s="8" t="s">
        <v>2</v>
      </c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50"/>
      <c r="AA62" s="46" t="s">
        <v>28</v>
      </c>
      <c r="AB62" s="35"/>
      <c r="AC62" s="41"/>
    </row>
    <row r="63" spans="2:43" ht="15.75" customHeight="1" x14ac:dyDescent="0.25">
      <c r="B63" s="8" t="s">
        <v>3</v>
      </c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50"/>
      <c r="AA63" s="77" t="s">
        <v>68</v>
      </c>
      <c r="AB63" s="78"/>
      <c r="AC63" s="79"/>
    </row>
    <row r="64" spans="2:43" ht="15" customHeight="1" thickBot="1" x14ac:dyDescent="0.3">
      <c r="B64" s="8" t="s">
        <v>4</v>
      </c>
      <c r="C64" s="1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50"/>
      <c r="AA64" s="37"/>
      <c r="AB64" s="51"/>
      <c r="AC64" s="53"/>
    </row>
    <row r="65" spans="2:29" ht="12" customHeight="1" thickBot="1" x14ac:dyDescent="0.3">
      <c r="B65" s="8" t="s">
        <v>5</v>
      </c>
      <c r="C65" s="1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1"/>
    </row>
    <row r="66" spans="2:29" ht="14.25" customHeight="1" x14ac:dyDescent="0.25">
      <c r="B66" s="8" t="s">
        <v>6</v>
      </c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1"/>
      <c r="AA66" s="46" t="s">
        <v>26</v>
      </c>
      <c r="AB66" s="35">
        <v>0.05</v>
      </c>
      <c r="AC66" s="41" t="s">
        <v>27</v>
      </c>
    </row>
    <row r="67" spans="2:29" ht="13.5" customHeight="1" thickBot="1" x14ac:dyDescent="0.3">
      <c r="B67" s="8" t="s">
        <v>7</v>
      </c>
      <c r="C67" s="1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1"/>
      <c r="AA67" s="37" t="s">
        <v>80</v>
      </c>
      <c r="AB67" s="42">
        <f>AB66*35/1</f>
        <v>1.75</v>
      </c>
      <c r="AC67" s="43" t="s">
        <v>27</v>
      </c>
    </row>
    <row r="68" spans="2:29" ht="9.9499999999999993" customHeight="1" x14ac:dyDescent="0.25">
      <c r="B68" s="8" t="s">
        <v>8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1"/>
    </row>
    <row r="69" spans="2:29" ht="9.9499999999999993" customHeight="1" x14ac:dyDescent="0.25">
      <c r="B69" s="8" t="s">
        <v>9</v>
      </c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1"/>
    </row>
    <row r="70" spans="2:29" ht="9.9499999999999993" customHeight="1" x14ac:dyDescent="0.25">
      <c r="B70" s="8" t="s">
        <v>10</v>
      </c>
      <c r="C70" s="1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1"/>
    </row>
    <row r="71" spans="2:29" ht="9.9499999999999993" customHeight="1" x14ac:dyDescent="0.25">
      <c r="B71" s="8" t="s">
        <v>11</v>
      </c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1"/>
    </row>
    <row r="72" spans="2:29" ht="9.9499999999999993" customHeight="1" x14ac:dyDescent="0.25">
      <c r="B72" s="8" t="s">
        <v>12</v>
      </c>
      <c r="C72" s="1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1"/>
    </row>
    <row r="73" spans="2:29" ht="9.9499999999999993" customHeight="1" x14ac:dyDescent="0.25">
      <c r="B73" s="8" t="s">
        <v>13</v>
      </c>
      <c r="C73" s="1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1"/>
    </row>
    <row r="74" spans="2:29" ht="9.9499999999999993" customHeight="1" x14ac:dyDescent="0.25">
      <c r="B74" s="8" t="s">
        <v>14</v>
      </c>
      <c r="C74" s="19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1"/>
    </row>
    <row r="75" spans="2:29" ht="9.9499999999999993" customHeight="1" x14ac:dyDescent="0.25">
      <c r="B75" s="8" t="s">
        <v>15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1"/>
    </row>
    <row r="76" spans="2:29" ht="9.9499999999999993" customHeight="1" thickBot="1" x14ac:dyDescent="0.3">
      <c r="B76" s="10" t="s">
        <v>16</v>
      </c>
      <c r="C76" s="22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5"/>
    </row>
    <row r="77" spans="2:29" ht="13.5" customHeight="1" thickBot="1" x14ac:dyDescent="0.3">
      <c r="B77" s="12"/>
      <c r="C77" s="83" t="s">
        <v>50</v>
      </c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5"/>
    </row>
    <row r="78" spans="2:29" ht="13.5" customHeight="1" x14ac:dyDescent="0.25">
      <c r="B78" s="14" t="s">
        <v>25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</sheetData>
  <mergeCells count="7">
    <mergeCell ref="C55:U55"/>
    <mergeCell ref="C22:G22"/>
    <mergeCell ref="D2:X2"/>
    <mergeCell ref="AA63:AC63"/>
    <mergeCell ref="A26:A33"/>
    <mergeCell ref="C77:Z77"/>
    <mergeCell ref="Z24:Z27"/>
  </mergeCells>
  <phoneticPr fontId="4" type="noConversion"/>
  <pageMargins left="0.7" right="0.7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Z'_factor_HTRF</vt:lpstr>
      <vt:lpstr>'Z''_factor_HTRF'!Zone_d_impression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apotey</dc:creator>
  <cp:lastModifiedBy>apotey</cp:lastModifiedBy>
  <cp:lastPrinted>2017-09-28T10:04:14Z</cp:lastPrinted>
  <dcterms:created xsi:type="dcterms:W3CDTF">2016-05-09T15:01:46Z</dcterms:created>
  <dcterms:modified xsi:type="dcterms:W3CDTF">2017-09-28T13:29:23Z</dcterms:modified>
</cp:coreProperties>
</file>