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0500" windowHeight="8140" activeTab="1"/>
  </bookViews>
  <sheets>
    <sheet name="Result sheet" sheetId="1" r:id="rId1"/>
    <sheet name="Result sheet ML" sheetId="3" r:id="rId2"/>
    <sheet name="treatment's layout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5" i="3" l="1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1" i="3"/>
  <c r="J130" i="3"/>
  <c r="J132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1" i="3"/>
  <c r="I130" i="3"/>
  <c r="I132" i="3"/>
  <c r="U63" i="3"/>
  <c r="V63" i="3"/>
  <c r="W63" i="3"/>
  <c r="X63" i="3"/>
  <c r="Y63" i="3"/>
  <c r="U64" i="3"/>
  <c r="V64" i="3"/>
  <c r="W64" i="3"/>
  <c r="X64" i="3"/>
  <c r="Y64" i="3"/>
  <c r="T63" i="3"/>
  <c r="T64" i="3"/>
  <c r="U65" i="3"/>
  <c r="V65" i="3"/>
  <c r="W65" i="3"/>
  <c r="X65" i="3"/>
  <c r="Y65" i="3"/>
  <c r="T6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30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4" i="3"/>
  <c r="U153" i="3"/>
  <c r="U155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4" i="3"/>
  <c r="T153" i="3"/>
  <c r="T155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5" i="3"/>
  <c r="S154" i="3"/>
  <c r="S156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4" i="3"/>
  <c r="R153" i="3"/>
  <c r="R155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4" i="3"/>
  <c r="Q153" i="3"/>
  <c r="Q155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4" i="3"/>
  <c r="P153" i="3"/>
  <c r="P155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4" i="3"/>
  <c r="O153" i="3"/>
  <c r="O155" i="3"/>
  <c r="H130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4" i="3"/>
  <c r="L153" i="3"/>
  <c r="L155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4" i="3"/>
  <c r="K153" i="3"/>
  <c r="K155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4" i="3"/>
  <c r="J153" i="3"/>
  <c r="J155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4" i="3"/>
  <c r="I153" i="3"/>
  <c r="I155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4" i="3"/>
  <c r="H153" i="3"/>
  <c r="H155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4" i="3"/>
  <c r="G153" i="3"/>
  <c r="G155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4" i="3"/>
  <c r="F153" i="3"/>
  <c r="F155" i="3"/>
  <c r="O136" i="3"/>
  <c r="L130" i="3"/>
  <c r="L131" i="3"/>
  <c r="L135" i="3"/>
  <c r="K130" i="3"/>
  <c r="K131" i="3"/>
  <c r="K135" i="3"/>
  <c r="J135" i="3"/>
  <c r="I135" i="3"/>
  <c r="H131" i="3"/>
  <c r="H135" i="3"/>
  <c r="G130" i="3"/>
  <c r="G131" i="3"/>
  <c r="G135" i="3"/>
  <c r="F131" i="3"/>
  <c r="F135" i="3"/>
  <c r="L134" i="3"/>
  <c r="K134" i="3"/>
  <c r="J134" i="3"/>
  <c r="I134" i="3"/>
  <c r="H134" i="3"/>
  <c r="G134" i="3"/>
  <c r="F134" i="3"/>
  <c r="L132" i="3"/>
  <c r="K132" i="3"/>
  <c r="H132" i="3"/>
  <c r="G132" i="3"/>
  <c r="F132" i="3"/>
  <c r="Y106" i="3"/>
  <c r="Y105" i="3"/>
  <c r="Y107" i="3"/>
  <c r="X106" i="3"/>
  <c r="X105" i="3"/>
  <c r="X107" i="3"/>
  <c r="W106" i="3"/>
  <c r="W105" i="3"/>
  <c r="W107" i="3"/>
  <c r="V106" i="3"/>
  <c r="V105" i="3"/>
  <c r="V107" i="3"/>
  <c r="U106" i="3"/>
  <c r="U105" i="3"/>
  <c r="U107" i="3"/>
  <c r="T106" i="3"/>
  <c r="T105" i="3"/>
  <c r="T107" i="3"/>
  <c r="T67" i="3"/>
  <c r="T68" i="3"/>
  <c r="T69" i="3"/>
  <c r="J131" i="1"/>
  <c r="I131" i="1"/>
  <c r="O135" i="1"/>
  <c r="T65" i="1"/>
  <c r="T64" i="1"/>
  <c r="T63" i="1"/>
  <c r="G116" i="1"/>
  <c r="L116" i="1"/>
  <c r="O136" i="1"/>
  <c r="S173" i="1"/>
  <c r="R173" i="1"/>
  <c r="U173" i="1"/>
  <c r="U172" i="1"/>
  <c r="U174" i="1"/>
  <c r="T173" i="1"/>
  <c r="T172" i="1"/>
  <c r="T174" i="1"/>
  <c r="S172" i="1"/>
  <c r="S174" i="1"/>
  <c r="R172" i="1"/>
  <c r="R174" i="1"/>
  <c r="Q173" i="1"/>
  <c r="Q172" i="1"/>
  <c r="Q174" i="1"/>
  <c r="P173" i="1"/>
  <c r="P172" i="1"/>
  <c r="P174" i="1"/>
  <c r="O173" i="1"/>
  <c r="O172" i="1"/>
  <c r="O174" i="1"/>
  <c r="O159" i="1"/>
  <c r="P159" i="1"/>
  <c r="Q159" i="1"/>
  <c r="R159" i="1"/>
  <c r="S159" i="1"/>
  <c r="T159" i="1"/>
  <c r="U159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7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P170" i="1"/>
  <c r="Q170" i="1"/>
  <c r="R170" i="1"/>
  <c r="S170" i="1"/>
  <c r="T170" i="1"/>
  <c r="U170" i="1"/>
  <c r="P171" i="1"/>
  <c r="Q171" i="1"/>
  <c r="R171" i="1"/>
  <c r="S171" i="1"/>
  <c r="T171" i="1"/>
  <c r="U171" i="1"/>
  <c r="P158" i="1"/>
  <c r="Q158" i="1"/>
  <c r="R158" i="1"/>
  <c r="S158" i="1"/>
  <c r="T158" i="1"/>
  <c r="U158" i="1"/>
  <c r="O158" i="1"/>
  <c r="O154" i="1"/>
  <c r="T153" i="1"/>
  <c r="F153" i="1"/>
  <c r="P155" i="1"/>
  <c r="U154" i="1"/>
  <c r="U153" i="1"/>
  <c r="U155" i="1"/>
  <c r="T154" i="1"/>
  <c r="T155" i="1"/>
  <c r="S154" i="1"/>
  <c r="S153" i="1"/>
  <c r="S155" i="1"/>
  <c r="R154" i="1"/>
  <c r="R153" i="1"/>
  <c r="R155" i="1"/>
  <c r="Q154" i="1"/>
  <c r="Q153" i="1"/>
  <c r="Q155" i="1"/>
  <c r="P154" i="1"/>
  <c r="P153" i="1"/>
  <c r="O153" i="1"/>
  <c r="O155" i="1"/>
  <c r="P151" i="1"/>
  <c r="Q151" i="1"/>
  <c r="R151" i="1"/>
  <c r="S151" i="1"/>
  <c r="T151" i="1"/>
  <c r="U151" i="1"/>
  <c r="P152" i="1"/>
  <c r="Q152" i="1"/>
  <c r="R152" i="1"/>
  <c r="S152" i="1"/>
  <c r="T152" i="1"/>
  <c r="U152" i="1"/>
  <c r="P139" i="1"/>
  <c r="Q139" i="1"/>
  <c r="R139" i="1"/>
  <c r="S139" i="1"/>
  <c r="T139" i="1"/>
  <c r="U139" i="1"/>
  <c r="P140" i="1"/>
  <c r="Q140" i="1"/>
  <c r="R140" i="1"/>
  <c r="S140" i="1"/>
  <c r="T140" i="1"/>
  <c r="U140" i="1"/>
  <c r="P141" i="1"/>
  <c r="Q141" i="1"/>
  <c r="R141" i="1"/>
  <c r="S141" i="1"/>
  <c r="T141" i="1"/>
  <c r="U141" i="1"/>
  <c r="P142" i="1"/>
  <c r="Q142" i="1"/>
  <c r="R142" i="1"/>
  <c r="S142" i="1"/>
  <c r="T142" i="1"/>
  <c r="U142" i="1"/>
  <c r="P143" i="1"/>
  <c r="Q143" i="1"/>
  <c r="R143" i="1"/>
  <c r="S143" i="1"/>
  <c r="T143" i="1"/>
  <c r="U143" i="1"/>
  <c r="P144" i="1"/>
  <c r="Q144" i="1"/>
  <c r="R144" i="1"/>
  <c r="S144" i="1"/>
  <c r="T144" i="1"/>
  <c r="U144" i="1"/>
  <c r="P145" i="1"/>
  <c r="Q145" i="1"/>
  <c r="R145" i="1"/>
  <c r="S145" i="1"/>
  <c r="T145" i="1"/>
  <c r="U145" i="1"/>
  <c r="P146" i="1"/>
  <c r="Q146" i="1"/>
  <c r="R146" i="1"/>
  <c r="S146" i="1"/>
  <c r="T146" i="1"/>
  <c r="U146" i="1"/>
  <c r="P147" i="1"/>
  <c r="Q147" i="1"/>
  <c r="R147" i="1"/>
  <c r="S147" i="1"/>
  <c r="T147" i="1"/>
  <c r="U147" i="1"/>
  <c r="P148" i="1"/>
  <c r="Q148" i="1"/>
  <c r="R148" i="1"/>
  <c r="S148" i="1"/>
  <c r="T148" i="1"/>
  <c r="U148" i="1"/>
  <c r="P149" i="1"/>
  <c r="Q149" i="1"/>
  <c r="R149" i="1"/>
  <c r="S149" i="1"/>
  <c r="T149" i="1"/>
  <c r="U149" i="1"/>
  <c r="P150" i="1"/>
  <c r="Q150" i="1"/>
  <c r="R150" i="1"/>
  <c r="S150" i="1"/>
  <c r="T150" i="1"/>
  <c r="U150" i="1"/>
  <c r="O140" i="1"/>
  <c r="O141" i="1"/>
  <c r="O142" i="1"/>
  <c r="O143" i="1"/>
  <c r="O144" i="1"/>
  <c r="O145" i="1"/>
  <c r="O146" i="1"/>
  <c r="O147" i="1"/>
  <c r="O148" i="1"/>
  <c r="O149" i="1"/>
  <c r="O150" i="1"/>
  <c r="O139" i="1"/>
  <c r="G139" i="1"/>
  <c r="I118" i="1"/>
  <c r="G155" i="1"/>
  <c r="R105" i="1"/>
  <c r="R104" i="1"/>
  <c r="U105" i="1"/>
  <c r="V105" i="1"/>
  <c r="W105" i="1"/>
  <c r="X105" i="1"/>
  <c r="Y105" i="1"/>
  <c r="U106" i="1"/>
  <c r="V106" i="1"/>
  <c r="W106" i="1"/>
  <c r="X106" i="1"/>
  <c r="Y106" i="1"/>
  <c r="T106" i="1"/>
  <c r="T105" i="1"/>
  <c r="U104" i="1"/>
  <c r="V104" i="1"/>
  <c r="W104" i="1"/>
  <c r="X104" i="1"/>
  <c r="Y104" i="1"/>
  <c r="T104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129" i="1"/>
  <c r="J130" i="1"/>
  <c r="I130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30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G121" i="1"/>
  <c r="L118" i="1"/>
  <c r="F131" i="1"/>
  <c r="F132" i="1"/>
  <c r="G120" i="1"/>
  <c r="G117" i="1"/>
  <c r="G126" i="1"/>
  <c r="G140" i="1"/>
  <c r="J140" i="1"/>
  <c r="L123" i="1"/>
  <c r="L146" i="1"/>
  <c r="G118" i="1"/>
  <c r="G141" i="1"/>
  <c r="L139" i="1"/>
  <c r="H143" i="1"/>
  <c r="I146" i="1"/>
  <c r="J149" i="1"/>
  <c r="K129" i="1"/>
  <c r="K152" i="1"/>
  <c r="G119" i="1"/>
  <c r="G142" i="1"/>
  <c r="H140" i="1"/>
  <c r="I143" i="1"/>
  <c r="J146" i="1"/>
  <c r="K126" i="1"/>
  <c r="K149" i="1"/>
  <c r="L129" i="1"/>
  <c r="L152" i="1"/>
  <c r="I140" i="1"/>
  <c r="J143" i="1"/>
  <c r="K123" i="1"/>
  <c r="K146" i="1"/>
  <c r="L126" i="1"/>
  <c r="L149" i="1"/>
  <c r="F139" i="1"/>
  <c r="I141" i="1"/>
  <c r="K124" i="1"/>
  <c r="K147" i="1"/>
  <c r="F140" i="1"/>
  <c r="F134" i="1"/>
  <c r="F135" i="1"/>
  <c r="G124" i="1"/>
  <c r="G147" i="1"/>
  <c r="K116" i="1"/>
  <c r="K117" i="1"/>
  <c r="K118" i="1"/>
  <c r="K119" i="1"/>
  <c r="K120" i="1"/>
  <c r="K121" i="1"/>
  <c r="K122" i="1"/>
  <c r="K125" i="1"/>
  <c r="K127" i="1"/>
  <c r="K128" i="1"/>
  <c r="K130" i="1"/>
  <c r="L117" i="1"/>
  <c r="L119" i="1"/>
  <c r="L120" i="1"/>
  <c r="L121" i="1"/>
  <c r="L122" i="1"/>
  <c r="L124" i="1"/>
  <c r="L125" i="1"/>
  <c r="L127" i="1"/>
  <c r="L128" i="1"/>
  <c r="L130" i="1"/>
  <c r="H131" i="1"/>
  <c r="H132" i="1"/>
  <c r="K131" i="1"/>
  <c r="K132" i="1"/>
  <c r="L131" i="1"/>
  <c r="L132" i="1"/>
  <c r="G122" i="1"/>
  <c r="G123" i="1"/>
  <c r="G125" i="1"/>
  <c r="G127" i="1"/>
  <c r="G128" i="1"/>
  <c r="G129" i="1"/>
  <c r="G131" i="1"/>
  <c r="G130" i="1"/>
  <c r="K151" i="1"/>
  <c r="H146" i="1"/>
  <c r="K139" i="1"/>
  <c r="I152" i="1"/>
  <c r="H149" i="1"/>
  <c r="L145" i="1"/>
  <c r="K142" i="1"/>
  <c r="J139" i="1"/>
  <c r="F150" i="1"/>
  <c r="H152" i="1"/>
  <c r="L148" i="1"/>
  <c r="K145" i="1"/>
  <c r="J142" i="1"/>
  <c r="I139" i="1"/>
  <c r="F149" i="1"/>
  <c r="L151" i="1"/>
  <c r="K148" i="1"/>
  <c r="J145" i="1"/>
  <c r="I142" i="1"/>
  <c r="H139" i="1"/>
  <c r="F144" i="1"/>
  <c r="I145" i="1"/>
  <c r="G152" i="1"/>
  <c r="F148" i="1"/>
  <c r="K134" i="1"/>
  <c r="K135" i="1"/>
  <c r="H150" i="1"/>
  <c r="K143" i="1"/>
  <c r="F147" i="1"/>
  <c r="J151" i="1"/>
  <c r="I148" i="1"/>
  <c r="H145" i="1"/>
  <c r="L141" i="1"/>
  <c r="G151" i="1"/>
  <c r="F146" i="1"/>
  <c r="I151" i="1"/>
  <c r="H148" i="1"/>
  <c r="L144" i="1"/>
  <c r="K141" i="1"/>
  <c r="G150" i="1"/>
  <c r="F145" i="1"/>
  <c r="H151" i="1"/>
  <c r="L147" i="1"/>
  <c r="K144" i="1"/>
  <c r="J141" i="1"/>
  <c r="G149" i="1"/>
  <c r="L150" i="1"/>
  <c r="J144" i="1"/>
  <c r="G148" i="1"/>
  <c r="J152" i="1"/>
  <c r="J148" i="1"/>
  <c r="H142" i="1"/>
  <c r="F143" i="1"/>
  <c r="K150" i="1"/>
  <c r="J147" i="1"/>
  <c r="I144" i="1"/>
  <c r="H141" i="1"/>
  <c r="G143" i="1"/>
  <c r="G144" i="1"/>
  <c r="G145" i="1"/>
  <c r="G146" i="1"/>
  <c r="G154" i="1"/>
  <c r="F142" i="1"/>
  <c r="J150" i="1"/>
  <c r="I147" i="1"/>
  <c r="H144" i="1"/>
  <c r="L140" i="1"/>
  <c r="F141" i="1"/>
  <c r="I150" i="1"/>
  <c r="H147" i="1"/>
  <c r="L143" i="1"/>
  <c r="K140" i="1"/>
  <c r="I149" i="1"/>
  <c r="L142" i="1"/>
  <c r="J132" i="1"/>
  <c r="J135" i="1"/>
  <c r="J134" i="1"/>
  <c r="I135" i="1"/>
  <c r="I134" i="1"/>
  <c r="I132" i="1"/>
  <c r="G132" i="1"/>
  <c r="L134" i="1"/>
  <c r="L135" i="1"/>
  <c r="G135" i="1"/>
  <c r="G134" i="1"/>
  <c r="H134" i="1"/>
  <c r="H135" i="1"/>
  <c r="G153" i="1"/>
  <c r="K153" i="1"/>
  <c r="K154" i="1"/>
  <c r="L154" i="1"/>
  <c r="L153" i="1"/>
  <c r="F154" i="1"/>
  <c r="I154" i="1"/>
  <c r="I153" i="1"/>
  <c r="H154" i="1"/>
  <c r="H153" i="1"/>
  <c r="J153" i="1"/>
  <c r="J154" i="1"/>
  <c r="L155" i="1"/>
  <c r="F155" i="1"/>
  <c r="K155" i="1"/>
  <c r="I155" i="1"/>
  <c r="H155" i="1"/>
  <c r="J155" i="1"/>
</calcChain>
</file>

<file path=xl/sharedStrings.xml><?xml version="1.0" encoding="utf-8"?>
<sst xmlns="http://schemas.openxmlformats.org/spreadsheetml/2006/main" count="2065" uniqueCount="149">
  <si>
    <t>Method name: HTRF_IL1b (Modified)</t>
  </si>
  <si>
    <t/>
  </si>
  <si>
    <t>Application: SparkControl</t>
  </si>
  <si>
    <t>V2.3</t>
  </si>
  <si>
    <t>Device: Spark</t>
  </si>
  <si>
    <t>Serial number: 1811011812</t>
  </si>
  <si>
    <t>Firmware:</t>
  </si>
  <si>
    <t>LUM:V5.2.3|ABS:V4.3.2|ABS_MEX:V5.0.7|MTP:V13.1.5|FLUOR:V5.1.3|FLUOR_FP:V5.0.2|FLUOR_BOTTOM:V5.0.2|FLUOR_MEM:V5.0.7|FLUOR_MEX:V5.0.7|INJ:V3.1.1|BARCODE:V1.1.6</t>
  </si>
  <si>
    <t>Date:</t>
  </si>
  <si>
    <t>2019-03-01</t>
  </si>
  <si>
    <t>Time:</t>
  </si>
  <si>
    <t>09:40</t>
  </si>
  <si>
    <t>System</t>
  </si>
  <si>
    <t>LAPTOP-US20H409</t>
  </si>
  <si>
    <t>User</t>
  </si>
  <si>
    <t>LAPTOP-US20H409\Tecan</t>
  </si>
  <si>
    <t>Plate</t>
  </si>
  <si>
    <t>[COS384fw_low volume] - Corning 384 Flat White Cat. No.: 3824/3824BC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</si>
  <si>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</si>
  <si>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</si>
  <si>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</si>
  <si>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</si>
  <si>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</si>
  <si>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</si>
  <si>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</si>
  <si>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TR Fluorescence Intensity</t>
  </si>
  <si>
    <t>Eu Cryptate</t>
  </si>
  <si>
    <t>XL 665</t>
  </si>
  <si>
    <t>Name</t>
  </si>
  <si>
    <t>COS384fw_low volume</t>
  </si>
  <si>
    <t>Plate layout</t>
  </si>
  <si>
    <t>Plate area</t>
  </si>
  <si>
    <t>A19-P24</t>
  </si>
  <si>
    <t>Mode</t>
  </si>
  <si>
    <t>Excitation</t>
  </si>
  <si>
    <t>Filter</t>
  </si>
  <si>
    <t>Excitation wavelength</t>
  </si>
  <si>
    <t>nm</t>
  </si>
  <si>
    <t>Excitation bandwidth</t>
  </si>
  <si>
    <t>Emission</t>
  </si>
  <si>
    <t>Emission wavelength</t>
  </si>
  <si>
    <t>Emission bandwidth</t>
  </si>
  <si>
    <t>Gain</t>
  </si>
  <si>
    <t>Optimal</t>
  </si>
  <si>
    <t>Mirror</t>
  </si>
  <si>
    <t>Dichroic 510</t>
  </si>
  <si>
    <t>Number of flashes</t>
  </si>
  <si>
    <t>Integration time</t>
  </si>
  <si>
    <t>µs</t>
  </si>
  <si>
    <t>Lag time</t>
  </si>
  <si>
    <t>Settle time</t>
  </si>
  <si>
    <t>ms</t>
  </si>
  <si>
    <t>Z-Position</t>
  </si>
  <si>
    <t>µm</t>
  </si>
  <si>
    <t>Z-Position mode</t>
  </si>
  <si>
    <t>From well</t>
  </si>
  <si>
    <t>A20</t>
  </si>
  <si>
    <t>Part of Plate</t>
  </si>
  <si>
    <t>Start Time</t>
  </si>
  <si>
    <t>2019-03-01 09:34:11</t>
  </si>
  <si>
    <t>Temperature</t>
  </si>
  <si>
    <t>°C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</si>
  <si>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</si>
  <si>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</si>
  <si>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</si>
  <si>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</si>
  <si>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</si>
  <si>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</si>
  <si>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</si>
  <si>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</si>
  <si>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</si>
  <si>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</si>
  <si>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</si>
  <si>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</si>
  <si>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</si>
  <si>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</si>
  <si>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</si>
  <si>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</si>
  <si>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</si>
  <si>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</si>
  <si>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</si>
  <si>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</si>
  <si>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</si>
  <si>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</si>
  <si>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</si>
  <si>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</si>
  <si>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</si>
  <si>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</si>
  <si>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</si>
  <si>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</si>
  <si>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</si>
  <si>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</si>
  <si>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</si>
  <si>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</si>
  <si>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</si>
  <si>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</si>
  <si>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</si>
  <si>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</si>
  <si>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</si>
  <si>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</si>
  <si>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</si>
  <si>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</si>
  <si>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</si>
  <si>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</t>
  </si>
  <si>
    <t>2019-03-01 09:36:49</t>
  </si>
  <si>
    <t>2019-03-01 09:38:07</t>
  </si>
  <si>
    <t>2019-03-01 09:40:45</t>
  </si>
  <si>
    <t>LPS</t>
  </si>
  <si>
    <t>Nig</t>
  </si>
  <si>
    <t>Nig+D</t>
  </si>
  <si>
    <t>MCC 1µM</t>
  </si>
  <si>
    <t>MCC 10nM</t>
  </si>
  <si>
    <t>CY 10µM</t>
  </si>
  <si>
    <t>RPMI</t>
  </si>
  <si>
    <r>
      <t>∆F</t>
    </r>
    <r>
      <rPr>
        <vertAlign val="subscript"/>
        <sz val="11"/>
        <rFont val="Calibri"/>
        <family val="2"/>
      </rPr>
      <t xml:space="preserve">S </t>
    </r>
    <r>
      <rPr>
        <sz val="11"/>
        <rFont val="Calibri"/>
      </rPr>
      <t>/ ∆F</t>
    </r>
    <r>
      <rPr>
        <vertAlign val="subscript"/>
        <sz val="11"/>
        <rFont val="Calibri"/>
        <family val="2"/>
      </rPr>
      <t>M</t>
    </r>
  </si>
  <si>
    <r>
      <t>M-2</t>
    </r>
    <r>
      <rPr>
        <sz val="11"/>
        <rFont val="Calibri"/>
      </rPr>
      <t>σ</t>
    </r>
  </si>
  <si>
    <t>M+2σ</t>
  </si>
  <si>
    <t>Z'</t>
  </si>
  <si>
    <t xml:space="preserve">NIG   </t>
  </si>
  <si>
    <t>NIG+DMSO</t>
  </si>
  <si>
    <t>MCC 1µm</t>
  </si>
  <si>
    <t>MCC 10Nm</t>
  </si>
  <si>
    <t>CY 10µm</t>
  </si>
  <si>
    <t>R:665/620*10000</t>
  </si>
  <si>
    <t>d st</t>
  </si>
  <si>
    <t>CV (%)</t>
  </si>
  <si>
    <r>
      <t>R</t>
    </r>
    <r>
      <rPr>
        <vertAlign val="subscript"/>
        <sz val="11"/>
        <rFont val="Calibri"/>
        <family val="2"/>
      </rPr>
      <t>M</t>
    </r>
    <r>
      <rPr>
        <sz val="11"/>
        <rFont val="Calibri"/>
      </rPr>
      <t>-R</t>
    </r>
    <r>
      <rPr>
        <vertAlign val="subscript"/>
        <sz val="11"/>
        <rFont val="Calibri"/>
        <family val="2"/>
      </rPr>
      <t>b</t>
    </r>
  </si>
  <si>
    <r>
      <t>R</t>
    </r>
    <r>
      <rPr>
        <vertAlign val="subscript"/>
        <sz val="11"/>
        <rFont val="Calibri"/>
        <family val="2"/>
      </rPr>
      <t>S</t>
    </r>
    <r>
      <rPr>
        <sz val="11"/>
        <rFont val="Calibri"/>
      </rPr>
      <t>-R</t>
    </r>
    <r>
      <rPr>
        <vertAlign val="subscript"/>
        <sz val="11"/>
        <rFont val="Calibri"/>
        <family val="2"/>
      </rPr>
      <t>b</t>
    </r>
  </si>
  <si>
    <r>
      <t>∆F</t>
    </r>
    <r>
      <rPr>
        <vertAlign val="subscript"/>
        <sz val="11"/>
        <rFont val="Calibri"/>
        <family val="2"/>
      </rPr>
      <t xml:space="preserve">S </t>
    </r>
    <r>
      <rPr>
        <sz val="11"/>
        <rFont val="Calibri"/>
      </rPr>
      <t>/∆F</t>
    </r>
    <r>
      <rPr>
        <vertAlign val="subscript"/>
        <sz val="11"/>
        <rFont val="Calibri"/>
        <family val="2"/>
      </rPr>
      <t>M</t>
    </r>
    <r>
      <rPr>
        <sz val="11"/>
        <rFont val="Calibri"/>
      </rPr>
      <t>=</t>
    </r>
  </si>
  <si>
    <t>outliers:</t>
  </si>
  <si>
    <r>
      <t>have been identified as outliers those samples whose value is not comprised between R</t>
    </r>
    <r>
      <rPr>
        <vertAlign val="subscript"/>
        <sz val="11"/>
        <rFont val="Calibri"/>
        <family val="2"/>
      </rPr>
      <t>mean</t>
    </r>
    <r>
      <rPr>
        <sz val="11"/>
        <rFont val="Calibri"/>
      </rPr>
      <t xml:space="preserve"> +/- 2x st. dev.</t>
    </r>
  </si>
  <si>
    <t>Norm./Blank</t>
  </si>
  <si>
    <t>Norm./Neg</t>
  </si>
  <si>
    <t>5µm?</t>
  </si>
  <si>
    <t>STDEV=</t>
  </si>
  <si>
    <t>AVG=</t>
  </si>
  <si>
    <t>CV=</t>
  </si>
  <si>
    <t>K1=</t>
  </si>
  <si>
    <t>K2=</t>
  </si>
  <si>
    <t>Pos./neg</t>
  </si>
  <si>
    <t>k1:</t>
  </si>
  <si>
    <t>k2:</t>
  </si>
  <si>
    <t>Checking multichannel pipetting</t>
  </si>
  <si>
    <t>Incubation at 4°C O/N</t>
  </si>
  <si>
    <t>Suggestions:</t>
  </si>
  <si>
    <t>Vortex Antibodies</t>
  </si>
  <si>
    <t>STDEV</t>
  </si>
  <si>
    <t>CV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</si>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</sst>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1"/>
      <name val="Calibri"/>
      <family val="2"/>
    </font>
    <font>
      <vertAlign val="subscript"/>
      <sz val="11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">
    <xf numFmtId="0" fontId="0" fillId="0" borderId="0"/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8">
    <xf numFmtId="0" fontId="0" fillId="0" borderId="0" xfId="0" applyNumberFormat="1" applyFont="1"/>
    <xf numFmtId="0" fontId="1" fillId="0" borderId="0" xfId="0" applyNumberFormat="1" applyFont="1" applyFill="1"/>
    <xf numFmtId="0" fontId="1" fillId="2" borderId="0" xfId="0" applyNumberFormat="1" applyFont="1" applyFill="1"/>
    <xf numFmtId="0" fontId="2" fillId="3" borderId="0" xfId="0" applyNumberFormat="1" applyFont="1" applyFill="1"/>
    <xf numFmtId="0" fontId="2" fillId="0" borderId="0" xfId="0" applyNumberFormat="1" applyFont="1" applyFill="1"/>
    <xf numFmtId="164" fontId="0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Alignment="1">
      <alignment vertical="center"/>
    </xf>
    <xf numFmtId="0" fontId="5" fillId="0" borderId="0" xfId="0" applyNumberFormat="1" applyFont="1"/>
    <xf numFmtId="0" fontId="5" fillId="0" borderId="0" xfId="0" applyNumberFormat="1" applyFont="1" applyAlignment="1">
      <alignment horizontal="right"/>
    </xf>
    <xf numFmtId="0" fontId="4" fillId="0" borderId="0" xfId="0" applyNumberFormat="1" applyFont="1"/>
    <xf numFmtId="0" fontId="3" fillId="4" borderId="0" xfId="0" applyNumberFormat="1" applyFont="1" applyFill="1"/>
    <xf numFmtId="0" fontId="5" fillId="0" borderId="1" xfId="0" applyNumberFormat="1" applyFont="1" applyBorder="1" applyAlignment="1">
      <alignment horizontal="center" vertical="center"/>
    </xf>
    <xf numFmtId="0" fontId="0" fillId="0" borderId="3" xfId="0" applyNumberFormat="1" applyFont="1" applyBorder="1"/>
    <xf numFmtId="0" fontId="0" fillId="0" borderId="4" xfId="0" applyNumberFormat="1" applyFont="1" applyBorder="1"/>
    <xf numFmtId="0" fontId="5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164" fontId="5" fillId="0" borderId="0" xfId="0" applyNumberFormat="1" applyFont="1" applyBorder="1" applyAlignment="1">
      <alignment vertical="center"/>
    </xf>
    <xf numFmtId="0" fontId="0" fillId="0" borderId="6" xfId="0" applyNumberFormat="1" applyFont="1" applyBorder="1"/>
    <xf numFmtId="0" fontId="0" fillId="0" borderId="5" xfId="0" applyNumberFormat="1" applyFont="1" applyBorder="1"/>
    <xf numFmtId="0" fontId="5" fillId="0" borderId="0" xfId="0" applyNumberFormat="1" applyFont="1" applyBorder="1"/>
    <xf numFmtId="164" fontId="3" fillId="0" borderId="0" xfId="0" applyNumberFormat="1" applyFont="1" applyBorder="1"/>
    <xf numFmtId="0" fontId="4" fillId="0" borderId="0" xfId="0" applyNumberFormat="1" applyFont="1" applyBorder="1"/>
    <xf numFmtId="164" fontId="4" fillId="0" borderId="0" xfId="0" applyNumberFormat="1" applyFont="1" applyBorder="1"/>
    <xf numFmtId="164" fontId="0" fillId="0" borderId="0" xfId="0" applyNumberFormat="1" applyFont="1" applyBorder="1"/>
    <xf numFmtId="0" fontId="0" fillId="0" borderId="7" xfId="0" applyNumberFormat="1" applyFont="1" applyBorder="1"/>
    <xf numFmtId="0" fontId="0" fillId="0" borderId="1" xfId="0" applyNumberFormat="1" applyFont="1" applyBorder="1"/>
    <xf numFmtId="0" fontId="0" fillId="0" borderId="8" xfId="0" applyNumberFormat="1" applyFont="1" applyBorder="1"/>
    <xf numFmtId="0" fontId="0" fillId="0" borderId="2" xfId="0" applyNumberFormat="1" applyFont="1" applyBorder="1"/>
    <xf numFmtId="164" fontId="5" fillId="0" borderId="1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horizontal="center" vertical="center"/>
    </xf>
    <xf numFmtId="0" fontId="1" fillId="5" borderId="0" xfId="0" applyNumberFormat="1" applyFont="1" applyFill="1"/>
    <xf numFmtId="9" fontId="0" fillId="0" borderId="0" xfId="1" applyFont="1"/>
    <xf numFmtId="0" fontId="0" fillId="0" borderId="0" xfId="0" applyNumberFormat="1" applyFont="1" applyAlignment="1">
      <alignment horizontal="right"/>
    </xf>
    <xf numFmtId="9" fontId="3" fillId="0" borderId="0" xfId="1" applyFont="1" applyBorder="1"/>
    <xf numFmtId="9" fontId="4" fillId="0" borderId="0" xfId="1" applyFont="1" applyBorder="1"/>
    <xf numFmtId="0" fontId="0" fillId="0" borderId="0" xfId="1" applyNumberFormat="1" applyFont="1"/>
    <xf numFmtId="0" fontId="5" fillId="0" borderId="0" xfId="0" applyNumberFormat="1" applyFont="1" applyBorder="1" applyAlignment="1">
      <alignment horizontal="center" vertical="center"/>
    </xf>
    <xf numFmtId="0" fontId="1" fillId="6" borderId="0" xfId="0" applyNumberFormat="1" applyFont="1" applyFill="1"/>
    <xf numFmtId="0" fontId="0" fillId="6" borderId="0" xfId="0" applyNumberFormat="1" applyFont="1" applyFill="1"/>
    <xf numFmtId="9" fontId="0" fillId="6" borderId="0" xfId="1" applyFont="1" applyFill="1"/>
    <xf numFmtId="0" fontId="0" fillId="0" borderId="0" xfId="0" applyNumberFormat="1" applyFont="1" applyAlignment="1">
      <alignment horizontal="left" indent="1"/>
    </xf>
    <xf numFmtId="9" fontId="3" fillId="0" borderId="0" xfId="1" applyFont="1"/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left" indent="1"/>
    </xf>
    <xf numFmtId="0" fontId="9" fillId="0" borderId="0" xfId="0" applyNumberFormat="1" applyFont="1"/>
  </cellXfs>
  <cellStyles count="2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Normal" xfId="0" builtinId="0"/>
    <cellStyle name="Pourcentage" xfId="1" builtinId="5"/>
  </cellStyles>
  <dxfs count="1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sheet'!$F$131:$L$131</c:f>
                <c:numCache>
                  <c:formatCode>General</c:formatCode>
                  <c:ptCount val="7"/>
                  <c:pt idx="0">
                    <c:v>46.76369487034985</c:v>
                  </c:pt>
                  <c:pt idx="1">
                    <c:v>307.141815852049</c:v>
                  </c:pt>
                  <c:pt idx="2">
                    <c:v>2355.704948204181</c:v>
                  </c:pt>
                  <c:pt idx="3">
                    <c:v>2507.399980388757</c:v>
                  </c:pt>
                  <c:pt idx="4">
                    <c:v>289.2241394879462</c:v>
                  </c:pt>
                  <c:pt idx="5">
                    <c:v>1954.238962361868</c:v>
                  </c:pt>
                  <c:pt idx="6">
                    <c:v>392.7655190108178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sheet'!$F$115:$L$115</c:f>
              <c:strCache>
                <c:ptCount val="7"/>
                <c:pt idx="0">
                  <c:v>RPMI</c:v>
                </c:pt>
                <c:pt idx="1">
                  <c:v>LPS</c:v>
                </c:pt>
                <c:pt idx="2">
                  <c:v>Nig</c:v>
                </c:pt>
                <c:pt idx="3">
                  <c:v>Nig+D</c:v>
                </c:pt>
                <c:pt idx="4">
                  <c:v>MCC 1µM</c:v>
                </c:pt>
                <c:pt idx="5">
                  <c:v>MCC 10nM</c:v>
                </c:pt>
                <c:pt idx="6">
                  <c:v>CY 10µM</c:v>
                </c:pt>
              </c:strCache>
            </c:strRef>
          </c:cat>
          <c:val>
            <c:numRef>
              <c:f>'Result sheet'!$F$130:$L$130</c:f>
              <c:numCache>
                <c:formatCode>0.0</c:formatCode>
                <c:ptCount val="7"/>
                <c:pt idx="0">
                  <c:v>898.8119633040415</c:v>
                </c:pt>
                <c:pt idx="1">
                  <c:v>1469.380344912421</c:v>
                </c:pt>
                <c:pt idx="2">
                  <c:v>14269.89644464343</c:v>
                </c:pt>
                <c:pt idx="3">
                  <c:v>12142.75789089037</c:v>
                </c:pt>
                <c:pt idx="4">
                  <c:v>1484.937429587193</c:v>
                </c:pt>
                <c:pt idx="5">
                  <c:v>9239.60904039881</c:v>
                </c:pt>
                <c:pt idx="6">
                  <c:v>2446.563431203696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DD-4C05-8580-323C4C5A3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791272"/>
        <c:axId val="2116684776"/>
      </c:barChart>
      <c:catAx>
        <c:axId val="211679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684776"/>
        <c:crosses val="autoZero"/>
        <c:auto val="1"/>
        <c:lblAlgn val="ctr"/>
        <c:lblOffset val="100"/>
        <c:noMultiLvlLbl val="0"/>
      </c:catAx>
      <c:valAx>
        <c:axId val="211668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9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sheet ML'!$F$131:$L$131</c:f>
                <c:numCache>
                  <c:formatCode>General</c:formatCode>
                  <c:ptCount val="7"/>
                  <c:pt idx="0">
                    <c:v>46.76369487034985</c:v>
                  </c:pt>
                  <c:pt idx="1">
                    <c:v>307.141815852049</c:v>
                  </c:pt>
                  <c:pt idx="2">
                    <c:v>2355.704948204181</c:v>
                  </c:pt>
                  <c:pt idx="3">
                    <c:v>2507.399980388757</c:v>
                  </c:pt>
                  <c:pt idx="4">
                    <c:v>289.2241394879462</c:v>
                  </c:pt>
                  <c:pt idx="5">
                    <c:v>1954.238962361868</c:v>
                  </c:pt>
                  <c:pt idx="6">
                    <c:v>392.7655190108178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sheet ML'!$F$115:$L$115</c:f>
              <c:strCache>
                <c:ptCount val="7"/>
                <c:pt idx="0">
                  <c:v>RPMI</c:v>
                </c:pt>
                <c:pt idx="1">
                  <c:v>LPS</c:v>
                </c:pt>
                <c:pt idx="2">
                  <c:v>Nig</c:v>
                </c:pt>
                <c:pt idx="3">
                  <c:v>Nig+D</c:v>
                </c:pt>
                <c:pt idx="4">
                  <c:v>MCC 1µM</c:v>
                </c:pt>
                <c:pt idx="5">
                  <c:v>MCC 10nM</c:v>
                </c:pt>
                <c:pt idx="6">
                  <c:v>CY 10µM</c:v>
                </c:pt>
              </c:strCache>
            </c:strRef>
          </c:cat>
          <c:val>
            <c:numRef>
              <c:f>'Result sheet ML'!$F$130:$L$130</c:f>
              <c:numCache>
                <c:formatCode>0.0</c:formatCode>
                <c:ptCount val="7"/>
                <c:pt idx="0">
                  <c:v>898.8119633040415</c:v>
                </c:pt>
                <c:pt idx="1">
                  <c:v>1469.380344912421</c:v>
                </c:pt>
                <c:pt idx="2">
                  <c:v>14269.89644464343</c:v>
                </c:pt>
                <c:pt idx="3">
                  <c:v>12142.75789089037</c:v>
                </c:pt>
                <c:pt idx="4">
                  <c:v>1484.937429587193</c:v>
                </c:pt>
                <c:pt idx="5">
                  <c:v>9239.60904039881</c:v>
                </c:pt>
                <c:pt idx="6">
                  <c:v>2446.563431203696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DD-4C05-8580-323C4C5A3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148728"/>
        <c:axId val="2144748184"/>
      </c:barChart>
      <c:catAx>
        <c:axId val="214014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4748184"/>
        <c:crosses val="autoZero"/>
        <c:auto val="1"/>
        <c:lblAlgn val="ctr"/>
        <c:lblOffset val="100"/>
        <c:noMultiLvlLbl val="0"/>
      </c:catAx>
      <c:valAx>
        <c:axId val="214474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14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118</xdr:row>
      <xdr:rowOff>9525</xdr:rowOff>
    </xdr:from>
    <xdr:to>
      <xdr:col>21</xdr:col>
      <xdr:colOff>85725</xdr:colOff>
      <xdr:row>132</xdr:row>
      <xdr:rowOff>85725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118</xdr:row>
      <xdr:rowOff>9525</xdr:rowOff>
    </xdr:from>
    <xdr:to>
      <xdr:col>21</xdr:col>
      <xdr:colOff>85725</xdr:colOff>
      <xdr:row>132</xdr:row>
      <xdr:rowOff>85725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"/>
  <sheetViews>
    <sheetView topLeftCell="A92" workbookViewId="0">
      <selection activeCell="I116" sqref="I116:J132"/>
    </sheetView>
  </sheetViews>
  <sheetFormatPr baseColWidth="10" defaultColWidth="8.83203125" defaultRowHeight="14" x14ac:dyDescent="0"/>
  <cols>
    <col min="6" max="6" width="10.6640625" customWidth="1"/>
    <col min="15" max="15" width="9.6640625" customWidth="1"/>
    <col min="18" max="18" width="6.6640625" customWidth="1"/>
    <col min="20" max="20" width="9.33203125" bestFit="1" customWidth="1"/>
    <col min="21" max="22" width="9.5" bestFit="1" customWidth="1"/>
    <col min="23" max="23" width="9.33203125" bestFit="1" customWidth="1"/>
    <col min="24" max="24" width="9.5" bestFit="1" customWidth="1"/>
    <col min="25" max="25" width="9.33203125" bestFit="1" customWidth="1"/>
  </cols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 t="s">
        <v>25</v>
      </c>
      <c r="C17" s="2"/>
      <c r="D17" s="2"/>
      <c r="E17" s="2"/>
      <c r="F17" s="2"/>
      <c r="G17" s="2" t="s">
        <v>26</v>
      </c>
      <c r="H17" s="2"/>
      <c r="I17" s="2"/>
      <c r="J17" s="2"/>
      <c r="K17" s="2"/>
    </row>
    <row r="18" spans="1:11">
      <c r="A18" s="2"/>
      <c r="B18" s="2" t="s">
        <v>25</v>
      </c>
      <c r="C18" s="2"/>
      <c r="D18" s="2"/>
      <c r="E18" s="2"/>
      <c r="F18" s="2"/>
      <c r="G18" s="2" t="s">
        <v>27</v>
      </c>
      <c r="H18" s="2"/>
      <c r="I18" s="2"/>
      <c r="J18" s="2"/>
      <c r="K18" s="2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 t="s">
        <v>28</v>
      </c>
      <c r="B20" s="1"/>
      <c r="C20" s="1"/>
      <c r="D20" s="1"/>
      <c r="E20" s="1" t="s">
        <v>29</v>
      </c>
      <c r="F20" s="1"/>
      <c r="G20" s="1"/>
      <c r="H20" s="1"/>
      <c r="I20" s="1"/>
      <c r="J20" s="1"/>
      <c r="K20" s="1"/>
    </row>
    <row r="21" spans="1:1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 t="s">
        <v>31</v>
      </c>
      <c r="B22" s="1"/>
      <c r="C22" s="1"/>
      <c r="D22" s="1"/>
      <c r="E22" s="1" t="s">
        <v>32</v>
      </c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 t="s">
        <v>33</v>
      </c>
      <c r="B24" s="1" t="s">
        <v>25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 t="s">
        <v>28</v>
      </c>
      <c r="B25" s="1" t="s">
        <v>26</v>
      </c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 t="s">
        <v>34</v>
      </c>
      <c r="B26" s="1"/>
      <c r="C26" s="1"/>
      <c r="D26" s="1"/>
      <c r="E26" s="1" t="s">
        <v>35</v>
      </c>
      <c r="F26" s="1"/>
      <c r="G26" s="1"/>
      <c r="H26" s="1"/>
      <c r="I26" s="1"/>
      <c r="J26" s="1"/>
      <c r="K26" s="1"/>
    </row>
    <row r="27" spans="1:11">
      <c r="A27" s="1" t="s">
        <v>36</v>
      </c>
      <c r="B27" s="1"/>
      <c r="C27" s="1"/>
      <c r="D27" s="1"/>
      <c r="E27" s="1">
        <v>320</v>
      </c>
      <c r="F27" s="1" t="s">
        <v>37</v>
      </c>
      <c r="G27" s="1"/>
      <c r="H27" s="1"/>
      <c r="I27" s="1"/>
      <c r="J27" s="1"/>
      <c r="K27" s="1"/>
    </row>
    <row r="28" spans="1:11">
      <c r="A28" s="1" t="s">
        <v>38</v>
      </c>
      <c r="B28" s="1"/>
      <c r="C28" s="1"/>
      <c r="D28" s="1"/>
      <c r="E28" s="1">
        <v>25.000000000000004</v>
      </c>
      <c r="F28" s="1" t="s">
        <v>37</v>
      </c>
      <c r="G28" s="1"/>
      <c r="H28" s="1"/>
      <c r="I28" s="1"/>
      <c r="J28" s="1"/>
      <c r="K28" s="1"/>
    </row>
    <row r="29" spans="1:11">
      <c r="A29" s="1" t="s">
        <v>39</v>
      </c>
      <c r="B29" s="1"/>
      <c r="C29" s="1"/>
      <c r="D29" s="1"/>
      <c r="E29" s="1" t="s">
        <v>35</v>
      </c>
      <c r="F29" s="1"/>
      <c r="G29" s="1"/>
      <c r="H29" s="1"/>
      <c r="I29" s="1"/>
      <c r="J29" s="1"/>
      <c r="K29" s="1"/>
    </row>
    <row r="30" spans="1:11">
      <c r="A30" s="1" t="s">
        <v>40</v>
      </c>
      <c r="B30" s="1"/>
      <c r="C30" s="1"/>
      <c r="D30" s="1"/>
      <c r="E30" s="40">
        <v>620</v>
      </c>
      <c r="F30" s="1" t="s">
        <v>37</v>
      </c>
      <c r="G30" s="1"/>
      <c r="H30" s="1"/>
      <c r="I30" s="1"/>
      <c r="J30" s="1"/>
      <c r="K30" s="1"/>
    </row>
    <row r="31" spans="1:11">
      <c r="A31" s="1" t="s">
        <v>41</v>
      </c>
      <c r="B31" s="1"/>
      <c r="C31" s="1"/>
      <c r="D31" s="1"/>
      <c r="E31" s="1">
        <v>10</v>
      </c>
      <c r="F31" s="1" t="s">
        <v>37</v>
      </c>
      <c r="G31" s="1"/>
      <c r="H31" s="1"/>
      <c r="I31" s="1"/>
      <c r="J31" s="1"/>
      <c r="K31" s="1"/>
    </row>
    <row r="32" spans="1:11">
      <c r="A32" s="1" t="s">
        <v>42</v>
      </c>
      <c r="B32" s="1"/>
      <c r="C32" s="1"/>
      <c r="D32" s="1"/>
      <c r="E32" s="1">
        <v>143</v>
      </c>
      <c r="F32" s="1" t="s">
        <v>43</v>
      </c>
      <c r="G32" s="1"/>
      <c r="H32" s="1"/>
      <c r="I32" s="1"/>
      <c r="J32" s="1"/>
      <c r="K32" s="1"/>
    </row>
    <row r="33" spans="1:25">
      <c r="A33" s="1" t="s">
        <v>44</v>
      </c>
      <c r="B33" s="1"/>
      <c r="C33" s="1"/>
      <c r="D33" s="1"/>
      <c r="E33" s="1" t="s">
        <v>45</v>
      </c>
      <c r="F33" s="1"/>
      <c r="G33" s="1"/>
      <c r="H33" s="1"/>
      <c r="I33" s="1"/>
      <c r="J33" s="1"/>
      <c r="K33" s="1"/>
    </row>
    <row r="34" spans="1:25">
      <c r="A34" s="1" t="s">
        <v>46</v>
      </c>
      <c r="B34" s="1"/>
      <c r="C34" s="1"/>
      <c r="D34" s="1"/>
      <c r="E34" s="1">
        <v>75</v>
      </c>
      <c r="F34" s="1"/>
      <c r="G34" s="1"/>
      <c r="H34" s="1"/>
      <c r="I34" s="1"/>
      <c r="J34" s="1"/>
      <c r="K34" s="1"/>
    </row>
    <row r="35" spans="1:25">
      <c r="A35" s="1" t="s">
        <v>47</v>
      </c>
      <c r="B35" s="1"/>
      <c r="C35" s="1"/>
      <c r="D35" s="1"/>
      <c r="E35" s="1">
        <v>400</v>
      </c>
      <c r="F35" s="1" t="s">
        <v>48</v>
      </c>
      <c r="G35" s="1"/>
      <c r="H35" s="1"/>
      <c r="I35" s="1"/>
      <c r="J35" s="1"/>
      <c r="K35" s="1"/>
    </row>
    <row r="36" spans="1:25">
      <c r="A36" s="1" t="s">
        <v>49</v>
      </c>
      <c r="B36" s="1"/>
      <c r="C36" s="1"/>
      <c r="D36" s="1"/>
      <c r="E36" s="1">
        <v>100</v>
      </c>
      <c r="F36" s="1" t="s">
        <v>48</v>
      </c>
      <c r="G36" s="1"/>
      <c r="H36" s="1"/>
      <c r="I36" s="1"/>
      <c r="J36" s="1"/>
      <c r="K36" s="1"/>
    </row>
    <row r="37" spans="1:25">
      <c r="A37" s="1" t="s">
        <v>50</v>
      </c>
      <c r="B37" s="1"/>
      <c r="C37" s="1"/>
      <c r="D37" s="1"/>
      <c r="E37" s="1">
        <v>0</v>
      </c>
      <c r="F37" s="1" t="s">
        <v>51</v>
      </c>
      <c r="G37" s="1"/>
      <c r="H37" s="1"/>
      <c r="I37" s="1"/>
      <c r="J37" s="1"/>
      <c r="K37" s="1"/>
    </row>
    <row r="38" spans="1:25">
      <c r="A38" s="1" t="s">
        <v>52</v>
      </c>
      <c r="B38" s="1"/>
      <c r="C38" s="1"/>
      <c r="D38" s="1"/>
      <c r="E38" s="1">
        <v>19255</v>
      </c>
      <c r="F38" s="1" t="s">
        <v>53</v>
      </c>
      <c r="G38" s="1"/>
      <c r="H38" s="1"/>
      <c r="I38" s="1"/>
      <c r="J38" s="1"/>
      <c r="K38" s="1"/>
    </row>
    <row r="39" spans="1:25">
      <c r="A39" s="1" t="s">
        <v>54</v>
      </c>
      <c r="B39" s="1"/>
      <c r="C39" s="1"/>
      <c r="D39" s="1"/>
      <c r="E39" s="1" t="s">
        <v>55</v>
      </c>
      <c r="F39" s="1" t="s">
        <v>56</v>
      </c>
      <c r="G39" s="1"/>
      <c r="H39" s="1"/>
      <c r="I39" s="1"/>
      <c r="J39" s="1"/>
      <c r="K39" s="1"/>
    </row>
    <row r="40" spans="1:25">
      <c r="A40" s="1" t="s">
        <v>57</v>
      </c>
      <c r="B40" s="1"/>
      <c r="C40" s="1"/>
      <c r="D40" s="1"/>
      <c r="E40" s="1" t="s">
        <v>32</v>
      </c>
      <c r="F40" s="1"/>
      <c r="G40" s="1"/>
      <c r="H40" s="1"/>
      <c r="I40" s="1"/>
      <c r="J40" s="1"/>
      <c r="K40" s="1"/>
    </row>
    <row r="41" spans="1: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25">
      <c r="A42" s="1" t="s">
        <v>58</v>
      </c>
      <c r="B42" s="1"/>
      <c r="C42" s="1"/>
      <c r="D42" s="1"/>
      <c r="E42" s="1" t="s">
        <v>59</v>
      </c>
      <c r="F42" s="1"/>
      <c r="G42" s="1"/>
      <c r="H42" s="1"/>
      <c r="I42" s="1"/>
      <c r="J42" s="1"/>
      <c r="K42" s="1"/>
    </row>
    <row r="43" spans="1:25">
      <c r="A43" s="1" t="s">
        <v>60</v>
      </c>
      <c r="B43" s="1"/>
      <c r="C43" s="1"/>
      <c r="D43" s="1"/>
      <c r="E43" s="1">
        <v>18.399999999999999</v>
      </c>
      <c r="F43" s="1" t="s">
        <v>61</v>
      </c>
      <c r="G43" s="1"/>
      <c r="H43" s="1"/>
      <c r="I43" s="1"/>
      <c r="J43" s="1"/>
      <c r="K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25">
      <c r="A45" s="3" t="s">
        <v>62</v>
      </c>
      <c r="B45" s="3" t="s">
        <v>63</v>
      </c>
      <c r="C45" s="3" t="s">
        <v>64</v>
      </c>
      <c r="D45" s="3" t="s">
        <v>65</v>
      </c>
      <c r="E45" s="3" t="s">
        <v>66</v>
      </c>
      <c r="F45" s="3" t="s">
        <v>67</v>
      </c>
      <c r="G45" s="3" t="s">
        <v>68</v>
      </c>
      <c r="H45" s="3" t="s">
        <v>69</v>
      </c>
      <c r="I45" s="3" t="s">
        <v>70</v>
      </c>
      <c r="J45" s="3" t="s">
        <v>71</v>
      </c>
      <c r="K45" s="3" t="s">
        <v>72</v>
      </c>
      <c r="L45" s="3" t="s">
        <v>73</v>
      </c>
      <c r="M45" s="3" t="s">
        <v>74</v>
      </c>
      <c r="N45" s="3" t="s">
        <v>75</v>
      </c>
      <c r="O45" s="3" t="s">
        <v>76</v>
      </c>
      <c r="P45" s="3" t="s">
        <v>77</v>
      </c>
      <c r="Q45" s="3" t="s">
        <v>78</v>
      </c>
      <c r="R45" s="3" t="s">
        <v>79</v>
      </c>
      <c r="S45" s="3" t="s">
        <v>80</v>
      </c>
      <c r="T45" s="3" t="s">
        <v>81</v>
      </c>
      <c r="U45" s="3" t="s">
        <v>82</v>
      </c>
      <c r="V45" s="3" t="s">
        <v>83</v>
      </c>
      <c r="W45" s="3" t="s">
        <v>84</v>
      </c>
      <c r="X45" s="3" t="s">
        <v>85</v>
      </c>
      <c r="Y45" s="3" t="s">
        <v>86</v>
      </c>
    </row>
    <row r="46" spans="1:25">
      <c r="A46" s="3" t="s">
        <v>87</v>
      </c>
      <c r="B46" s="1" t="s">
        <v>1</v>
      </c>
      <c r="C46" s="1" t="s">
        <v>1</v>
      </c>
      <c r="D46" s="1" t="s">
        <v>1</v>
      </c>
      <c r="E46" s="1" t="s">
        <v>1</v>
      </c>
      <c r="F46" s="1" t="s">
        <v>1</v>
      </c>
      <c r="G46" s="1" t="s">
        <v>1</v>
      </c>
      <c r="H46" s="1" t="s">
        <v>1</v>
      </c>
      <c r="I46" s="1" t="s">
        <v>1</v>
      </c>
      <c r="J46" s="1" t="s">
        <v>1</v>
      </c>
      <c r="K46" s="1" t="s">
        <v>1</v>
      </c>
      <c r="L46" s="1" t="s">
        <v>1</v>
      </c>
      <c r="M46" s="1" t="s">
        <v>1</v>
      </c>
      <c r="N46" s="1" t="s">
        <v>1</v>
      </c>
      <c r="O46" s="1" t="s">
        <v>1</v>
      </c>
      <c r="P46" s="1" t="s">
        <v>1</v>
      </c>
      <c r="Q46" s="1" t="s">
        <v>1</v>
      </c>
      <c r="R46" s="1" t="s">
        <v>1</v>
      </c>
      <c r="S46" s="1" t="s">
        <v>1</v>
      </c>
      <c r="T46" s="1">
        <v>35332</v>
      </c>
      <c r="U46" s="1">
        <v>30493</v>
      </c>
      <c r="V46" s="1">
        <v>30105</v>
      </c>
      <c r="W46" s="1">
        <v>33693</v>
      </c>
      <c r="X46" s="1">
        <v>30721</v>
      </c>
      <c r="Y46" s="1">
        <v>27752</v>
      </c>
    </row>
    <row r="47" spans="1:25">
      <c r="A47" s="3" t="s">
        <v>88</v>
      </c>
      <c r="B47" s="1" t="s">
        <v>1</v>
      </c>
      <c r="C47" s="1" t="s">
        <v>1</v>
      </c>
      <c r="D47" s="1" t="s">
        <v>1</v>
      </c>
      <c r="E47" s="1" t="s">
        <v>1</v>
      </c>
      <c r="F47" s="1" t="s">
        <v>1</v>
      </c>
      <c r="G47" s="1" t="s">
        <v>1</v>
      </c>
      <c r="H47" s="1" t="s">
        <v>1</v>
      </c>
      <c r="I47" s="1" t="s">
        <v>1</v>
      </c>
      <c r="J47" s="1" t="s">
        <v>1</v>
      </c>
      <c r="K47" s="1" t="s">
        <v>1</v>
      </c>
      <c r="L47" s="1" t="s">
        <v>1</v>
      </c>
      <c r="M47" s="1" t="s">
        <v>1</v>
      </c>
      <c r="N47" s="1" t="s">
        <v>1</v>
      </c>
      <c r="O47" s="1" t="s">
        <v>1</v>
      </c>
      <c r="P47" s="1" t="s">
        <v>1</v>
      </c>
      <c r="Q47" s="1" t="s">
        <v>1</v>
      </c>
      <c r="R47" s="1" t="s">
        <v>1</v>
      </c>
      <c r="S47" s="1" t="s">
        <v>1</v>
      </c>
      <c r="T47" s="1">
        <v>36864</v>
      </c>
      <c r="U47" s="1">
        <v>45529</v>
      </c>
      <c r="V47" s="1">
        <v>35876</v>
      </c>
      <c r="W47" s="1">
        <v>34643</v>
      </c>
      <c r="X47" s="1">
        <v>34662</v>
      </c>
      <c r="Y47" s="1">
        <v>34781</v>
      </c>
    </row>
    <row r="48" spans="1:25">
      <c r="A48" s="3" t="s">
        <v>89</v>
      </c>
      <c r="B48" s="1" t="s">
        <v>1</v>
      </c>
      <c r="C48" s="1" t="s">
        <v>1</v>
      </c>
      <c r="D48" s="1" t="s">
        <v>1</v>
      </c>
      <c r="E48" s="1" t="s">
        <v>1</v>
      </c>
      <c r="F48" s="1" t="s">
        <v>1</v>
      </c>
      <c r="G48" s="1" t="s">
        <v>1</v>
      </c>
      <c r="H48" s="1" t="s">
        <v>1</v>
      </c>
      <c r="I48" s="1" t="s">
        <v>1</v>
      </c>
      <c r="J48" s="1" t="s">
        <v>1</v>
      </c>
      <c r="K48" s="1" t="s">
        <v>1</v>
      </c>
      <c r="L48" s="1" t="s">
        <v>1</v>
      </c>
      <c r="M48" s="1" t="s">
        <v>1</v>
      </c>
      <c r="N48" s="1" t="s">
        <v>1</v>
      </c>
      <c r="O48" s="1" t="s">
        <v>1</v>
      </c>
      <c r="P48" s="1" t="s">
        <v>1</v>
      </c>
      <c r="Q48" s="1" t="s">
        <v>1</v>
      </c>
      <c r="R48" s="1" t="s">
        <v>1</v>
      </c>
      <c r="S48" s="1" t="s">
        <v>1</v>
      </c>
      <c r="T48" s="1">
        <v>35869</v>
      </c>
      <c r="U48" s="1">
        <v>32826</v>
      </c>
      <c r="V48" s="1">
        <v>33485</v>
      </c>
      <c r="W48" s="1">
        <v>51649</v>
      </c>
      <c r="X48" s="1">
        <v>42390</v>
      </c>
      <c r="Y48" s="1">
        <v>43836</v>
      </c>
    </row>
    <row r="49" spans="1:25">
      <c r="A49" s="3" t="s">
        <v>90</v>
      </c>
      <c r="B49" s="1" t="s">
        <v>1</v>
      </c>
      <c r="C49" s="1" t="s">
        <v>1</v>
      </c>
      <c r="D49" s="1" t="s">
        <v>1</v>
      </c>
      <c r="E49" s="1" t="s">
        <v>1</v>
      </c>
      <c r="F49" s="1" t="s">
        <v>1</v>
      </c>
      <c r="G49" s="1" t="s">
        <v>1</v>
      </c>
      <c r="H49" s="1" t="s">
        <v>1</v>
      </c>
      <c r="I49" s="1" t="s">
        <v>1</v>
      </c>
      <c r="J49" s="1" t="s">
        <v>1</v>
      </c>
      <c r="K49" s="1" t="s">
        <v>1</v>
      </c>
      <c r="L49" s="1" t="s">
        <v>1</v>
      </c>
      <c r="M49" s="1" t="s">
        <v>1</v>
      </c>
      <c r="N49" s="1" t="s">
        <v>1</v>
      </c>
      <c r="O49" s="1" t="s">
        <v>1</v>
      </c>
      <c r="P49" s="1" t="s">
        <v>1</v>
      </c>
      <c r="Q49" s="1" t="s">
        <v>1</v>
      </c>
      <c r="R49" s="1" t="s">
        <v>1</v>
      </c>
      <c r="S49" s="1" t="s">
        <v>1</v>
      </c>
      <c r="T49" s="1">
        <v>35642</v>
      </c>
      <c r="U49" s="1">
        <v>30719</v>
      </c>
      <c r="V49" s="1">
        <v>31191</v>
      </c>
      <c r="W49" s="1">
        <v>34612</v>
      </c>
      <c r="X49" s="1">
        <v>45334</v>
      </c>
      <c r="Y49" s="1">
        <v>37076</v>
      </c>
    </row>
    <row r="50" spans="1:25">
      <c r="A50" s="3" t="s">
        <v>91</v>
      </c>
      <c r="B50" s="1" t="s">
        <v>1</v>
      </c>
      <c r="C50" s="1" t="s">
        <v>1</v>
      </c>
      <c r="D50" s="1" t="s">
        <v>1</v>
      </c>
      <c r="E50" s="1" t="s">
        <v>1</v>
      </c>
      <c r="F50" s="1" t="s">
        <v>1</v>
      </c>
      <c r="G50" s="1" t="s">
        <v>1</v>
      </c>
      <c r="H50" s="1" t="s">
        <v>1</v>
      </c>
      <c r="I50" s="1" t="s">
        <v>1</v>
      </c>
      <c r="J50" s="1" t="s">
        <v>1</v>
      </c>
      <c r="K50" s="1" t="s">
        <v>1</v>
      </c>
      <c r="L50" s="1" t="s">
        <v>1</v>
      </c>
      <c r="M50" s="1" t="s">
        <v>1</v>
      </c>
      <c r="N50" s="1" t="s">
        <v>1</v>
      </c>
      <c r="O50" s="1" t="s">
        <v>1</v>
      </c>
      <c r="P50" s="1" t="s">
        <v>1</v>
      </c>
      <c r="Q50" s="1" t="s">
        <v>1</v>
      </c>
      <c r="R50" s="1" t="s">
        <v>1</v>
      </c>
      <c r="S50" s="1" t="s">
        <v>1</v>
      </c>
      <c r="T50" s="1">
        <v>34499</v>
      </c>
      <c r="U50" s="1">
        <v>29897</v>
      </c>
      <c r="V50" s="1">
        <v>31519</v>
      </c>
      <c r="W50" s="1">
        <v>31817</v>
      </c>
      <c r="X50" s="1">
        <v>37508</v>
      </c>
      <c r="Y50" s="1">
        <v>34900</v>
      </c>
    </row>
    <row r="51" spans="1:25">
      <c r="A51" s="3" t="s">
        <v>92</v>
      </c>
      <c r="B51" s="1" t="s">
        <v>1</v>
      </c>
      <c r="C51" s="1" t="s">
        <v>1</v>
      </c>
      <c r="D51" s="1" t="s">
        <v>1</v>
      </c>
      <c r="E51" s="1" t="s">
        <v>1</v>
      </c>
      <c r="F51" s="1" t="s">
        <v>1</v>
      </c>
      <c r="G51" s="1" t="s">
        <v>1</v>
      </c>
      <c r="H51" s="1" t="s">
        <v>1</v>
      </c>
      <c r="I51" s="1" t="s">
        <v>1</v>
      </c>
      <c r="J51" s="1" t="s">
        <v>1</v>
      </c>
      <c r="K51" s="1" t="s">
        <v>1</v>
      </c>
      <c r="L51" s="1" t="s">
        <v>1</v>
      </c>
      <c r="M51" s="1" t="s">
        <v>1</v>
      </c>
      <c r="N51" s="1" t="s">
        <v>1</v>
      </c>
      <c r="O51" s="1" t="s">
        <v>1</v>
      </c>
      <c r="P51" s="1" t="s">
        <v>1</v>
      </c>
      <c r="Q51" s="1" t="s">
        <v>1</v>
      </c>
      <c r="R51" s="1" t="s">
        <v>1</v>
      </c>
      <c r="S51" s="1" t="s">
        <v>1</v>
      </c>
      <c r="T51" s="1">
        <v>49342</v>
      </c>
      <c r="U51" s="1">
        <v>27307</v>
      </c>
      <c r="V51" s="1">
        <v>30239</v>
      </c>
      <c r="W51" s="1">
        <v>33049</v>
      </c>
      <c r="X51" s="1">
        <v>30607</v>
      </c>
      <c r="Y51" s="1">
        <v>34785</v>
      </c>
    </row>
    <row r="52" spans="1:25">
      <c r="A52" s="3" t="s">
        <v>93</v>
      </c>
      <c r="B52" s="1" t="s">
        <v>1</v>
      </c>
      <c r="C52" s="1" t="s">
        <v>1</v>
      </c>
      <c r="D52" s="1" t="s">
        <v>1</v>
      </c>
      <c r="E52" s="1" t="s">
        <v>1</v>
      </c>
      <c r="F52" s="1" t="s">
        <v>1</v>
      </c>
      <c r="G52" s="1" t="s">
        <v>1</v>
      </c>
      <c r="H52" s="1" t="s">
        <v>1</v>
      </c>
      <c r="I52" s="1" t="s">
        <v>1</v>
      </c>
      <c r="J52" s="1" t="s">
        <v>1</v>
      </c>
      <c r="K52" s="1" t="s">
        <v>1</v>
      </c>
      <c r="L52" s="1" t="s">
        <v>1</v>
      </c>
      <c r="M52" s="1" t="s">
        <v>1</v>
      </c>
      <c r="N52" s="1" t="s">
        <v>1</v>
      </c>
      <c r="O52" s="1" t="s">
        <v>1</v>
      </c>
      <c r="P52" s="1" t="s">
        <v>1</v>
      </c>
      <c r="Q52" s="1" t="s">
        <v>1</v>
      </c>
      <c r="R52" s="1" t="s">
        <v>1</v>
      </c>
      <c r="S52" s="1" t="s">
        <v>1</v>
      </c>
      <c r="T52" s="1">
        <v>35022</v>
      </c>
      <c r="U52" s="1">
        <v>32386</v>
      </c>
      <c r="V52" s="1">
        <v>33368</v>
      </c>
      <c r="W52" s="1">
        <v>35262</v>
      </c>
      <c r="X52" s="1">
        <v>31785</v>
      </c>
      <c r="Y52" s="1">
        <v>32344</v>
      </c>
    </row>
    <row r="53" spans="1:25">
      <c r="A53" s="3" t="s">
        <v>94</v>
      </c>
      <c r="B53" s="1" t="s">
        <v>1</v>
      </c>
      <c r="C53" s="1" t="s">
        <v>1</v>
      </c>
      <c r="D53" s="1" t="s">
        <v>1</v>
      </c>
      <c r="E53" s="1" t="s">
        <v>1</v>
      </c>
      <c r="F53" s="1" t="s">
        <v>1</v>
      </c>
      <c r="G53" s="1" t="s">
        <v>1</v>
      </c>
      <c r="H53" s="1" t="s">
        <v>1</v>
      </c>
      <c r="I53" s="1" t="s">
        <v>1</v>
      </c>
      <c r="J53" s="1" t="s">
        <v>1</v>
      </c>
      <c r="K53" s="1" t="s">
        <v>1</v>
      </c>
      <c r="L53" s="1" t="s">
        <v>1</v>
      </c>
      <c r="M53" s="1" t="s">
        <v>1</v>
      </c>
      <c r="N53" s="1" t="s">
        <v>1</v>
      </c>
      <c r="O53" s="1" t="s">
        <v>1</v>
      </c>
      <c r="P53" s="1" t="s">
        <v>1</v>
      </c>
      <c r="Q53" s="1" t="s">
        <v>1</v>
      </c>
      <c r="R53" s="1" t="s">
        <v>1</v>
      </c>
      <c r="S53" s="1" t="s">
        <v>1</v>
      </c>
      <c r="T53" s="1">
        <v>36537</v>
      </c>
      <c r="U53" s="1">
        <v>31419</v>
      </c>
      <c r="V53" s="1">
        <v>30760</v>
      </c>
      <c r="W53" s="1">
        <v>34011</v>
      </c>
      <c r="X53" s="1">
        <v>32856</v>
      </c>
      <c r="Y53" s="1">
        <v>35553</v>
      </c>
    </row>
    <row r="54" spans="1:25">
      <c r="A54" s="3" t="s">
        <v>95</v>
      </c>
      <c r="B54" s="1" t="s">
        <v>1</v>
      </c>
      <c r="C54" s="1" t="s">
        <v>1</v>
      </c>
      <c r="D54" s="1" t="s">
        <v>1</v>
      </c>
      <c r="E54" s="1" t="s">
        <v>1</v>
      </c>
      <c r="F54" s="1" t="s">
        <v>1</v>
      </c>
      <c r="G54" s="1" t="s">
        <v>1</v>
      </c>
      <c r="H54" s="1" t="s">
        <v>1</v>
      </c>
      <c r="I54" s="1" t="s">
        <v>1</v>
      </c>
      <c r="J54" s="1" t="s">
        <v>1</v>
      </c>
      <c r="K54" s="1" t="s">
        <v>1</v>
      </c>
      <c r="L54" s="1" t="s">
        <v>1</v>
      </c>
      <c r="M54" s="1" t="s">
        <v>1</v>
      </c>
      <c r="N54" s="1" t="s">
        <v>1</v>
      </c>
      <c r="O54" s="1" t="s">
        <v>1</v>
      </c>
      <c r="P54" s="1" t="s">
        <v>1</v>
      </c>
      <c r="Q54" s="1" t="s">
        <v>1</v>
      </c>
      <c r="R54" s="1" t="s">
        <v>1</v>
      </c>
      <c r="S54" s="1" t="s">
        <v>1</v>
      </c>
      <c r="T54" s="1">
        <v>34833</v>
      </c>
      <c r="U54" s="1">
        <v>30510</v>
      </c>
      <c r="V54" s="1">
        <v>30702</v>
      </c>
      <c r="W54" s="1">
        <v>35481</v>
      </c>
      <c r="X54" s="1">
        <v>33527</v>
      </c>
      <c r="Y54" s="1">
        <v>37643</v>
      </c>
    </row>
    <row r="55" spans="1:25">
      <c r="A55" s="3" t="s">
        <v>96</v>
      </c>
      <c r="B55" s="1" t="s">
        <v>1</v>
      </c>
      <c r="C55" s="1" t="s">
        <v>1</v>
      </c>
      <c r="D55" s="1" t="s">
        <v>1</v>
      </c>
      <c r="E55" s="1" t="s">
        <v>1</v>
      </c>
      <c r="F55" s="1" t="s">
        <v>1</v>
      </c>
      <c r="G55" s="1" t="s">
        <v>1</v>
      </c>
      <c r="H55" s="1" t="s">
        <v>1</v>
      </c>
      <c r="I55" s="1" t="s">
        <v>1</v>
      </c>
      <c r="J55" s="1" t="s">
        <v>1</v>
      </c>
      <c r="K55" s="1" t="s">
        <v>1</v>
      </c>
      <c r="L55" s="1" t="s">
        <v>1</v>
      </c>
      <c r="M55" s="1" t="s">
        <v>1</v>
      </c>
      <c r="N55" s="1" t="s">
        <v>1</v>
      </c>
      <c r="O55" s="1" t="s">
        <v>1</v>
      </c>
      <c r="P55" s="1" t="s">
        <v>1</v>
      </c>
      <c r="Q55" s="1" t="s">
        <v>1</v>
      </c>
      <c r="R55" s="1" t="s">
        <v>1</v>
      </c>
      <c r="S55" s="1" t="s">
        <v>1</v>
      </c>
      <c r="T55" s="1">
        <v>35781</v>
      </c>
      <c r="U55" s="1">
        <v>30912</v>
      </c>
      <c r="V55" s="1">
        <v>31555</v>
      </c>
      <c r="W55" s="1">
        <v>33230</v>
      </c>
      <c r="X55" s="1">
        <v>32431</v>
      </c>
      <c r="Y55" s="1">
        <v>37480</v>
      </c>
    </row>
    <row r="56" spans="1:25">
      <c r="A56" s="3" t="s">
        <v>97</v>
      </c>
      <c r="B56" s="1" t="s">
        <v>1</v>
      </c>
      <c r="C56" s="1" t="s">
        <v>1</v>
      </c>
      <c r="D56" s="1" t="s">
        <v>1</v>
      </c>
      <c r="E56" s="1" t="s">
        <v>1</v>
      </c>
      <c r="F56" s="1" t="s">
        <v>1</v>
      </c>
      <c r="G56" s="1" t="s">
        <v>1</v>
      </c>
      <c r="H56" s="1" t="s">
        <v>1</v>
      </c>
      <c r="I56" s="1" t="s">
        <v>1</v>
      </c>
      <c r="J56" s="1" t="s">
        <v>1</v>
      </c>
      <c r="K56" s="1" t="s">
        <v>1</v>
      </c>
      <c r="L56" s="1" t="s">
        <v>1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1</v>
      </c>
      <c r="R56" s="1" t="s">
        <v>1</v>
      </c>
      <c r="S56" s="1" t="s">
        <v>1</v>
      </c>
      <c r="T56" s="1">
        <v>32275</v>
      </c>
      <c r="U56" s="1">
        <v>26437</v>
      </c>
      <c r="V56" s="1">
        <v>28399</v>
      </c>
      <c r="W56" s="1">
        <v>32051</v>
      </c>
      <c r="X56" s="1">
        <v>32341</v>
      </c>
      <c r="Y56" s="1">
        <v>33191</v>
      </c>
    </row>
    <row r="57" spans="1:25">
      <c r="A57" s="3" t="s">
        <v>98</v>
      </c>
      <c r="B57" s="1" t="s">
        <v>1</v>
      </c>
      <c r="C57" s="1" t="s">
        <v>1</v>
      </c>
      <c r="D57" s="1" t="s">
        <v>1</v>
      </c>
      <c r="E57" s="1" t="s">
        <v>1</v>
      </c>
      <c r="F57" s="1" t="s">
        <v>1</v>
      </c>
      <c r="G57" s="1" t="s">
        <v>1</v>
      </c>
      <c r="H57" s="1" t="s">
        <v>1</v>
      </c>
      <c r="I57" s="1" t="s">
        <v>1</v>
      </c>
      <c r="J57" s="1" t="s">
        <v>1</v>
      </c>
      <c r="K57" s="1" t="s">
        <v>1</v>
      </c>
      <c r="L57" s="1" t="s">
        <v>1</v>
      </c>
      <c r="M57" s="1" t="s">
        <v>1</v>
      </c>
      <c r="N57" s="1" t="s">
        <v>1</v>
      </c>
      <c r="O57" s="1" t="s">
        <v>1</v>
      </c>
      <c r="P57" s="1" t="s">
        <v>1</v>
      </c>
      <c r="Q57" s="1" t="s">
        <v>1</v>
      </c>
      <c r="R57" s="1" t="s">
        <v>1</v>
      </c>
      <c r="S57" s="1" t="s">
        <v>1</v>
      </c>
      <c r="T57" s="1">
        <v>32613</v>
      </c>
      <c r="U57" s="1">
        <v>28018</v>
      </c>
      <c r="V57" s="1">
        <v>29267</v>
      </c>
      <c r="W57" s="1">
        <v>31626</v>
      </c>
      <c r="X57" s="1">
        <v>30291</v>
      </c>
      <c r="Y57" s="1">
        <v>33185</v>
      </c>
    </row>
    <row r="58" spans="1:25">
      <c r="A58" s="3" t="s">
        <v>99</v>
      </c>
      <c r="B58" s="1" t="s">
        <v>1</v>
      </c>
      <c r="C58" s="1" t="s">
        <v>1</v>
      </c>
      <c r="D58" s="1" t="s">
        <v>1</v>
      </c>
      <c r="E58" s="1" t="s">
        <v>1</v>
      </c>
      <c r="F58" s="1" t="s">
        <v>1</v>
      </c>
      <c r="G58" s="1" t="s">
        <v>1</v>
      </c>
      <c r="H58" s="1" t="s">
        <v>1</v>
      </c>
      <c r="I58" s="1" t="s">
        <v>1</v>
      </c>
      <c r="J58" s="1" t="s">
        <v>1</v>
      </c>
      <c r="K58" s="1" t="s">
        <v>1</v>
      </c>
      <c r="L58" s="1" t="s">
        <v>1</v>
      </c>
      <c r="M58" s="1" t="s">
        <v>1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1</v>
      </c>
      <c r="S58" s="1" t="s">
        <v>1</v>
      </c>
      <c r="T58" s="1">
        <v>32434</v>
      </c>
      <c r="U58" s="1">
        <v>26117</v>
      </c>
      <c r="V58" s="1">
        <v>28300</v>
      </c>
      <c r="W58" s="1">
        <v>29885</v>
      </c>
      <c r="X58" s="1">
        <v>29345</v>
      </c>
      <c r="Y58" s="1">
        <v>32225</v>
      </c>
    </row>
    <row r="59" spans="1:25">
      <c r="A59" s="3" t="s">
        <v>100</v>
      </c>
      <c r="B59" s="1" t="s">
        <v>1</v>
      </c>
      <c r="C59" s="1" t="s">
        <v>1</v>
      </c>
      <c r="D59" s="1" t="s">
        <v>1</v>
      </c>
      <c r="E59" s="1" t="s">
        <v>1</v>
      </c>
      <c r="F59" s="1" t="s">
        <v>1</v>
      </c>
      <c r="G59" s="1" t="s">
        <v>1</v>
      </c>
      <c r="H59" s="1" t="s">
        <v>1</v>
      </c>
      <c r="I59" s="1" t="s">
        <v>1</v>
      </c>
      <c r="J59" s="1" t="s">
        <v>1</v>
      </c>
      <c r="K59" s="1" t="s">
        <v>1</v>
      </c>
      <c r="L59" s="1" t="s">
        <v>1</v>
      </c>
      <c r="M59" s="1" t="s">
        <v>1</v>
      </c>
      <c r="N59" s="1" t="s">
        <v>1</v>
      </c>
      <c r="O59" s="1" t="s">
        <v>1</v>
      </c>
      <c r="P59" s="1" t="s">
        <v>1</v>
      </c>
      <c r="Q59" s="1" t="s">
        <v>1</v>
      </c>
      <c r="R59" s="1" t="s">
        <v>1</v>
      </c>
      <c r="S59" s="1" t="s">
        <v>1</v>
      </c>
      <c r="T59" s="1">
        <v>33190</v>
      </c>
      <c r="U59" s="1">
        <v>27794</v>
      </c>
      <c r="V59" s="1">
        <v>26202</v>
      </c>
      <c r="W59" s="1">
        <v>31036</v>
      </c>
      <c r="X59" s="1">
        <v>28157</v>
      </c>
      <c r="Y59" s="1">
        <v>30978</v>
      </c>
    </row>
    <row r="60" spans="1:25">
      <c r="A60" s="3" t="s">
        <v>101</v>
      </c>
      <c r="B60" s="1" t="s">
        <v>1</v>
      </c>
      <c r="C60" s="1" t="s">
        <v>1</v>
      </c>
      <c r="D60" s="1" t="s">
        <v>1</v>
      </c>
      <c r="E60" s="1" t="s">
        <v>1</v>
      </c>
      <c r="F60" s="1" t="s">
        <v>1</v>
      </c>
      <c r="G60" s="1" t="s">
        <v>1</v>
      </c>
      <c r="H60" s="1" t="s">
        <v>1</v>
      </c>
      <c r="I60" s="1" t="s">
        <v>1</v>
      </c>
      <c r="J60" s="1" t="s">
        <v>1</v>
      </c>
      <c r="K60" s="1" t="s">
        <v>1</v>
      </c>
      <c r="L60" s="1" t="s">
        <v>1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1</v>
      </c>
      <c r="S60" s="1" t="s">
        <v>1</v>
      </c>
      <c r="T60" s="1">
        <v>32107</v>
      </c>
      <c r="U60" s="1">
        <v>31646</v>
      </c>
      <c r="V60" s="1">
        <v>31716</v>
      </c>
      <c r="W60" s="1">
        <v>30432</v>
      </c>
      <c r="X60" s="1">
        <v>30146</v>
      </c>
      <c r="Y60" s="1">
        <v>30151</v>
      </c>
    </row>
    <row r="61" spans="1:25">
      <c r="A61" s="3" t="s">
        <v>102</v>
      </c>
      <c r="B61" s="1" t="s">
        <v>1</v>
      </c>
      <c r="C61" s="1" t="s">
        <v>1</v>
      </c>
      <c r="D61" s="1" t="s">
        <v>1</v>
      </c>
      <c r="E61" s="1" t="s">
        <v>1</v>
      </c>
      <c r="F61" s="1" t="s">
        <v>1</v>
      </c>
      <c r="G61" s="1" t="s">
        <v>1</v>
      </c>
      <c r="H61" s="1" t="s">
        <v>1</v>
      </c>
      <c r="I61" s="1" t="s">
        <v>1</v>
      </c>
      <c r="J61" s="1" t="s">
        <v>1</v>
      </c>
      <c r="K61" s="1" t="s">
        <v>1</v>
      </c>
      <c r="L61" s="1" t="s">
        <v>1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 t="s">
        <v>1</v>
      </c>
      <c r="T61" s="1">
        <v>27247</v>
      </c>
      <c r="U61" s="1">
        <v>26084</v>
      </c>
      <c r="V61" s="1">
        <v>27403</v>
      </c>
      <c r="W61" s="1">
        <v>27063</v>
      </c>
      <c r="X61" s="1">
        <v>26033</v>
      </c>
      <c r="Y61" s="1">
        <v>23858</v>
      </c>
    </row>
    <row r="62" spans="1: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S63" t="s">
        <v>134</v>
      </c>
      <c r="T63">
        <f>_xlfn.STDEV.S(T46:Y61)</f>
        <v>4675.4873946138414</v>
      </c>
    </row>
    <row r="64" spans="1:25">
      <c r="A64" s="1" t="s">
        <v>103</v>
      </c>
      <c r="B64" s="1"/>
      <c r="C64" s="1"/>
      <c r="D64" s="1"/>
      <c r="E64" s="1" t="s">
        <v>104</v>
      </c>
      <c r="F64" s="1"/>
      <c r="G64" s="1"/>
      <c r="H64" s="1"/>
      <c r="I64" s="1"/>
      <c r="J64" s="1"/>
      <c r="K64" s="1"/>
      <c r="S64" t="s">
        <v>135</v>
      </c>
      <c r="T64">
        <f>AVERAGE(T46:Y61)</f>
        <v>32762.291666666668</v>
      </c>
    </row>
    <row r="65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S65" s="41" t="s">
        <v>136</v>
      </c>
      <c r="T65" s="42">
        <f>T63/T64</f>
        <v>0.14270941246063143</v>
      </c>
    </row>
    <row r="66" spans="1:20">
      <c r="A66" s="1" t="s">
        <v>33</v>
      </c>
      <c r="B66" s="1" t="s">
        <v>25</v>
      </c>
      <c r="C66" s="1"/>
      <c r="D66" s="1"/>
      <c r="E66" s="1"/>
      <c r="F66" s="1"/>
      <c r="G66" s="1"/>
      <c r="H66" s="1"/>
      <c r="I66" s="1"/>
      <c r="J66" s="1"/>
      <c r="K66" s="1"/>
    </row>
    <row r="67" spans="1:20">
      <c r="A67" s="1" t="s">
        <v>28</v>
      </c>
      <c r="B67" s="1" t="s">
        <v>27</v>
      </c>
      <c r="C67" s="1"/>
      <c r="D67" s="1"/>
      <c r="E67" s="1"/>
      <c r="F67" s="1"/>
      <c r="G67" s="1"/>
      <c r="H67" s="1"/>
      <c r="I67" s="1"/>
      <c r="J67" s="1"/>
      <c r="K67" s="1"/>
      <c r="S67" t="s">
        <v>137</v>
      </c>
      <c r="T67">
        <v>2</v>
      </c>
    </row>
    <row r="68" spans="1:20">
      <c r="A68" s="1" t="s">
        <v>34</v>
      </c>
      <c r="B68" s="1"/>
      <c r="C68" s="1"/>
      <c r="D68" s="1"/>
      <c r="E68" s="1" t="s">
        <v>35</v>
      </c>
      <c r="F68" s="1"/>
      <c r="G68" s="1"/>
      <c r="H68" s="1"/>
      <c r="I68" s="1"/>
      <c r="J68" s="1"/>
      <c r="K68" s="1"/>
      <c r="S68" t="s">
        <v>138</v>
      </c>
      <c r="T68">
        <v>1</v>
      </c>
    </row>
    <row r="69" spans="1:20">
      <c r="A69" s="1" t="s">
        <v>36</v>
      </c>
      <c r="B69" s="1"/>
      <c r="C69" s="1"/>
      <c r="D69" s="1"/>
      <c r="E69" s="1">
        <v>320</v>
      </c>
      <c r="F69" s="1" t="s">
        <v>37</v>
      </c>
      <c r="G69" s="1"/>
      <c r="H69" s="1"/>
      <c r="I69" s="1"/>
      <c r="J69" s="1"/>
      <c r="K69" s="1"/>
    </row>
    <row r="70" spans="1:20">
      <c r="A70" s="1" t="s">
        <v>38</v>
      </c>
      <c r="B70" s="1"/>
      <c r="C70" s="1"/>
      <c r="D70" s="1"/>
      <c r="E70" s="1">
        <v>25.000000000000004</v>
      </c>
      <c r="F70" s="1" t="s">
        <v>37</v>
      </c>
      <c r="G70" s="1"/>
      <c r="H70" s="1"/>
      <c r="I70" s="1"/>
      <c r="J70" s="1"/>
      <c r="K70" s="1"/>
    </row>
    <row r="71" spans="1:20">
      <c r="A71" s="1" t="s">
        <v>39</v>
      </c>
      <c r="B71" s="1"/>
      <c r="C71" s="1"/>
      <c r="D71" s="1"/>
      <c r="E71" s="1" t="s">
        <v>35</v>
      </c>
      <c r="F71" s="1"/>
      <c r="G71" s="1"/>
      <c r="H71" s="1"/>
      <c r="I71" s="1"/>
      <c r="J71" s="1"/>
      <c r="K71" s="1"/>
    </row>
    <row r="72" spans="1:20">
      <c r="A72" s="1" t="s">
        <v>40</v>
      </c>
      <c r="B72" s="1"/>
      <c r="C72" s="1"/>
      <c r="D72" s="1"/>
      <c r="E72" s="40">
        <v>665</v>
      </c>
      <c r="F72" s="1" t="s">
        <v>37</v>
      </c>
      <c r="G72" s="1"/>
      <c r="H72" s="1"/>
      <c r="I72" s="1"/>
      <c r="J72" s="1"/>
      <c r="K72" s="1"/>
    </row>
    <row r="73" spans="1:20">
      <c r="A73" s="1" t="s">
        <v>41</v>
      </c>
      <c r="B73" s="1"/>
      <c r="C73" s="1"/>
      <c r="D73" s="1"/>
      <c r="E73" s="1">
        <v>8</v>
      </c>
      <c r="F73" s="1" t="s">
        <v>37</v>
      </c>
      <c r="G73" s="1"/>
      <c r="H73" s="1"/>
      <c r="I73" s="1"/>
      <c r="J73" s="1"/>
      <c r="K73" s="1"/>
    </row>
    <row r="74" spans="1:20">
      <c r="A74" s="1" t="s">
        <v>42</v>
      </c>
      <c r="B74" s="1"/>
      <c r="C74" s="1"/>
      <c r="D74" s="1"/>
      <c r="E74" s="1">
        <v>153</v>
      </c>
      <c r="F74" s="1" t="s">
        <v>43</v>
      </c>
      <c r="G74" s="1"/>
      <c r="H74" s="1"/>
      <c r="I74" s="1"/>
      <c r="J74" s="1"/>
      <c r="K74" s="1"/>
    </row>
    <row r="75" spans="1:20">
      <c r="A75" s="1" t="s">
        <v>44</v>
      </c>
      <c r="B75" s="1"/>
      <c r="C75" s="1"/>
      <c r="D75" s="1"/>
      <c r="E75" s="1" t="s">
        <v>45</v>
      </c>
      <c r="F75" s="1"/>
      <c r="G75" s="1"/>
      <c r="H75" s="1"/>
      <c r="I75" s="1"/>
      <c r="J75" s="1"/>
      <c r="K75" s="1"/>
    </row>
    <row r="76" spans="1:20">
      <c r="A76" s="1" t="s">
        <v>46</v>
      </c>
      <c r="B76" s="1"/>
      <c r="C76" s="1"/>
      <c r="D76" s="1"/>
      <c r="E76" s="1">
        <v>75</v>
      </c>
      <c r="F76" s="1"/>
      <c r="G76" s="1"/>
      <c r="H76" s="1"/>
      <c r="I76" s="1"/>
      <c r="J76" s="1"/>
      <c r="K76" s="1"/>
    </row>
    <row r="77" spans="1:20">
      <c r="A77" s="1" t="s">
        <v>47</v>
      </c>
      <c r="B77" s="1"/>
      <c r="C77" s="1"/>
      <c r="D77" s="1"/>
      <c r="E77" s="1">
        <v>400</v>
      </c>
      <c r="F77" s="1" t="s">
        <v>48</v>
      </c>
      <c r="G77" s="1"/>
      <c r="H77" s="1"/>
      <c r="I77" s="1"/>
      <c r="J77" s="1"/>
      <c r="K77" s="1"/>
    </row>
    <row r="78" spans="1:20">
      <c r="A78" s="1" t="s">
        <v>49</v>
      </c>
      <c r="B78" s="1"/>
      <c r="C78" s="1"/>
      <c r="D78" s="1"/>
      <c r="E78" s="1">
        <v>100</v>
      </c>
      <c r="F78" s="1" t="s">
        <v>48</v>
      </c>
      <c r="G78" s="1"/>
      <c r="H78" s="1"/>
      <c r="I78" s="1"/>
      <c r="J78" s="1"/>
      <c r="K78" s="1"/>
    </row>
    <row r="79" spans="1:20">
      <c r="A79" s="1" t="s">
        <v>50</v>
      </c>
      <c r="B79" s="1"/>
      <c r="C79" s="1"/>
      <c r="D79" s="1"/>
      <c r="E79" s="1">
        <v>0</v>
      </c>
      <c r="F79" s="1" t="s">
        <v>51</v>
      </c>
      <c r="G79" s="1"/>
      <c r="H79" s="1"/>
      <c r="I79" s="1"/>
      <c r="J79" s="1"/>
      <c r="K79" s="1"/>
    </row>
    <row r="80" spans="1:20">
      <c r="A80" s="1" t="s">
        <v>52</v>
      </c>
      <c r="B80" s="1"/>
      <c r="C80" s="1"/>
      <c r="D80" s="1"/>
      <c r="E80" s="1">
        <v>19274</v>
      </c>
      <c r="F80" s="1" t="s">
        <v>53</v>
      </c>
      <c r="G80" s="1"/>
      <c r="H80" s="1"/>
      <c r="I80" s="1"/>
      <c r="J80" s="1"/>
      <c r="K80" s="1"/>
    </row>
    <row r="81" spans="1:26">
      <c r="A81" s="1" t="s">
        <v>54</v>
      </c>
      <c r="B81" s="1"/>
      <c r="C81" s="1"/>
      <c r="D81" s="1"/>
      <c r="E81" s="1" t="s">
        <v>55</v>
      </c>
      <c r="F81" s="1" t="s">
        <v>56</v>
      </c>
      <c r="G81" s="1"/>
      <c r="H81" s="1"/>
      <c r="I81" s="1"/>
      <c r="J81" s="1"/>
      <c r="K81" s="1"/>
    </row>
    <row r="82" spans="1:26">
      <c r="A82" s="1" t="s">
        <v>57</v>
      </c>
      <c r="B82" s="1"/>
      <c r="C82" s="1"/>
      <c r="D82" s="1"/>
      <c r="E82" s="1" t="s">
        <v>32</v>
      </c>
      <c r="F82" s="1"/>
      <c r="G82" s="1"/>
      <c r="H82" s="1"/>
      <c r="I82" s="1"/>
      <c r="J82" s="1"/>
      <c r="K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26">
      <c r="A84" s="1" t="s">
        <v>58</v>
      </c>
      <c r="B84" s="1"/>
      <c r="C84" s="1"/>
      <c r="D84" s="1"/>
      <c r="E84" s="1" t="s">
        <v>105</v>
      </c>
      <c r="F84" s="1"/>
      <c r="G84" s="1"/>
      <c r="H84" s="1"/>
      <c r="I84" s="1"/>
      <c r="J84" s="1"/>
      <c r="K84" s="1"/>
    </row>
    <row r="85" spans="1:26">
      <c r="A85" s="1" t="s">
        <v>60</v>
      </c>
      <c r="B85" s="1"/>
      <c r="C85" s="1"/>
      <c r="D85" s="1"/>
      <c r="E85" s="1">
        <v>18.7</v>
      </c>
      <c r="F85" s="1" t="s">
        <v>61</v>
      </c>
      <c r="G85" s="1"/>
      <c r="H85" s="1"/>
      <c r="I85" s="1"/>
      <c r="J85" s="1"/>
      <c r="K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T86" s="9" t="s">
        <v>113</v>
      </c>
      <c r="U86" s="8" t="s">
        <v>107</v>
      </c>
      <c r="V86" s="8" t="s">
        <v>108</v>
      </c>
      <c r="W86" s="8" t="s">
        <v>109</v>
      </c>
      <c r="X86" s="8" t="s">
        <v>110</v>
      </c>
      <c r="Y86" s="8" t="s">
        <v>111</v>
      </c>
      <c r="Z86" s="8" t="s">
        <v>112</v>
      </c>
    </row>
    <row r="87" spans="1:26">
      <c r="A87" s="3" t="s">
        <v>62</v>
      </c>
      <c r="B87" s="3" t="s">
        <v>63</v>
      </c>
      <c r="C87" s="3" t="s">
        <v>64</v>
      </c>
      <c r="D87" s="3" t="s">
        <v>65</v>
      </c>
      <c r="E87" s="3" t="s">
        <v>66</v>
      </c>
      <c r="F87" s="3" t="s">
        <v>67</v>
      </c>
      <c r="G87" s="3" t="s">
        <v>68</v>
      </c>
      <c r="H87" s="3" t="s">
        <v>69</v>
      </c>
      <c r="I87" s="3" t="s">
        <v>70</v>
      </c>
      <c r="J87" s="3" t="s">
        <v>71</v>
      </c>
      <c r="K87" s="3" t="s">
        <v>72</v>
      </c>
      <c r="L87" s="3" t="s">
        <v>73</v>
      </c>
      <c r="M87" s="3" t="s">
        <v>74</v>
      </c>
      <c r="N87" s="3" t="s">
        <v>75</v>
      </c>
      <c r="O87" s="3" t="s">
        <v>76</v>
      </c>
      <c r="P87" s="3" t="s">
        <v>77</v>
      </c>
      <c r="Q87" s="3" t="s">
        <v>78</v>
      </c>
      <c r="R87" s="3" t="s">
        <v>79</v>
      </c>
      <c r="S87" s="3" t="s">
        <v>80</v>
      </c>
      <c r="T87" s="3" t="s">
        <v>81</v>
      </c>
      <c r="U87" s="3" t="s">
        <v>82</v>
      </c>
      <c r="V87" s="3" t="s">
        <v>83</v>
      </c>
      <c r="W87" s="3" t="s">
        <v>84</v>
      </c>
      <c r="X87" s="3" t="s">
        <v>85</v>
      </c>
      <c r="Y87" s="3" t="s">
        <v>86</v>
      </c>
    </row>
    <row r="88" spans="1:26">
      <c r="A88" s="3" t="s">
        <v>87</v>
      </c>
      <c r="B88" s="1" t="s">
        <v>1</v>
      </c>
      <c r="C88" s="1" t="s">
        <v>1</v>
      </c>
      <c r="D88" s="1" t="s">
        <v>1</v>
      </c>
      <c r="E88" s="1" t="s">
        <v>1</v>
      </c>
      <c r="F88" s="1" t="s">
        <v>1</v>
      </c>
      <c r="G88" s="1" t="s">
        <v>1</v>
      </c>
      <c r="H88" s="1" t="s">
        <v>1</v>
      </c>
      <c r="I88" s="1" t="s">
        <v>1</v>
      </c>
      <c r="J88" s="1" t="s">
        <v>1</v>
      </c>
      <c r="K88" s="1" t="s">
        <v>1</v>
      </c>
      <c r="L88" s="1" t="s">
        <v>1</v>
      </c>
      <c r="M88" s="1" t="s">
        <v>1</v>
      </c>
      <c r="N88" s="1" t="s">
        <v>1</v>
      </c>
      <c r="O88" s="1" t="s">
        <v>1</v>
      </c>
      <c r="P88" s="1" t="s">
        <v>1</v>
      </c>
      <c r="Q88" s="1" t="s">
        <v>1</v>
      </c>
      <c r="R88" s="1" t="s">
        <v>1</v>
      </c>
      <c r="S88" s="1" t="s">
        <v>1</v>
      </c>
      <c r="T88" s="1">
        <v>4432</v>
      </c>
      <c r="U88" s="1">
        <v>29727</v>
      </c>
      <c r="V88" s="1">
        <v>31690</v>
      </c>
      <c r="W88" s="1">
        <v>5114</v>
      </c>
      <c r="X88" s="1">
        <v>28446</v>
      </c>
      <c r="Y88" s="1">
        <v>6995</v>
      </c>
    </row>
    <row r="89" spans="1:26">
      <c r="A89" s="3" t="s">
        <v>88</v>
      </c>
      <c r="B89" s="1" t="s">
        <v>1</v>
      </c>
      <c r="C89" s="1" t="s">
        <v>1</v>
      </c>
      <c r="D89" s="1" t="s">
        <v>1</v>
      </c>
      <c r="E89" s="1" t="s">
        <v>1</v>
      </c>
      <c r="F89" s="1" t="s">
        <v>1</v>
      </c>
      <c r="G89" s="1" t="s">
        <v>1</v>
      </c>
      <c r="H89" s="1" t="s">
        <v>1</v>
      </c>
      <c r="I89" s="1" t="s">
        <v>1</v>
      </c>
      <c r="J89" s="1" t="s">
        <v>1</v>
      </c>
      <c r="K89" s="1" t="s">
        <v>1</v>
      </c>
      <c r="L89" s="1" t="s">
        <v>1</v>
      </c>
      <c r="M89" s="1" t="s">
        <v>1</v>
      </c>
      <c r="N89" s="1" t="s">
        <v>1</v>
      </c>
      <c r="O89" s="1" t="s">
        <v>1</v>
      </c>
      <c r="P89" s="1" t="s">
        <v>1</v>
      </c>
      <c r="Q89" s="1" t="s">
        <v>1</v>
      </c>
      <c r="R89" s="1" t="s">
        <v>1</v>
      </c>
      <c r="S89" s="1" t="s">
        <v>1</v>
      </c>
      <c r="T89" s="1">
        <v>6697</v>
      </c>
      <c r="U89" s="1">
        <v>46026</v>
      </c>
      <c r="V89" s="1">
        <v>50612</v>
      </c>
      <c r="W89" s="1">
        <v>5101</v>
      </c>
      <c r="X89" s="1">
        <v>29145</v>
      </c>
      <c r="Y89" s="1">
        <v>7863</v>
      </c>
    </row>
    <row r="90" spans="1:26">
      <c r="A90" s="3" t="s">
        <v>89</v>
      </c>
      <c r="B90" s="1" t="s">
        <v>1</v>
      </c>
      <c r="C90" s="1" t="s">
        <v>1</v>
      </c>
      <c r="D90" s="1" t="s">
        <v>1</v>
      </c>
      <c r="E90" s="1" t="s">
        <v>1</v>
      </c>
      <c r="F90" s="1" t="s">
        <v>1</v>
      </c>
      <c r="G90" s="1" t="s">
        <v>1</v>
      </c>
      <c r="H90" s="1" t="s">
        <v>1</v>
      </c>
      <c r="I90" s="1" t="s">
        <v>1</v>
      </c>
      <c r="J90" s="1" t="s">
        <v>1</v>
      </c>
      <c r="K90" s="1" t="s">
        <v>1</v>
      </c>
      <c r="L90" s="1" t="s">
        <v>1</v>
      </c>
      <c r="M90" s="1" t="s">
        <v>1</v>
      </c>
      <c r="N90" s="1" t="s">
        <v>1</v>
      </c>
      <c r="O90" s="1" t="s">
        <v>1</v>
      </c>
      <c r="P90" s="1" t="s">
        <v>1</v>
      </c>
      <c r="Q90" s="1" t="s">
        <v>1</v>
      </c>
      <c r="R90" s="1" t="s">
        <v>1</v>
      </c>
      <c r="S90" s="1" t="s">
        <v>1</v>
      </c>
      <c r="T90" s="1">
        <v>4753</v>
      </c>
      <c r="U90" s="1">
        <v>45575</v>
      </c>
      <c r="V90" s="1">
        <v>29061</v>
      </c>
      <c r="W90" s="1">
        <v>6311</v>
      </c>
      <c r="X90" s="1">
        <v>48982</v>
      </c>
      <c r="Y90" s="1">
        <v>14456</v>
      </c>
    </row>
    <row r="91" spans="1:26">
      <c r="A91" s="3" t="s">
        <v>90</v>
      </c>
      <c r="B91" s="1" t="s">
        <v>1</v>
      </c>
      <c r="C91" s="1" t="s">
        <v>1</v>
      </c>
      <c r="D91" s="1" t="s">
        <v>1</v>
      </c>
      <c r="E91" s="1" t="s">
        <v>1</v>
      </c>
      <c r="F91" s="1" t="s">
        <v>1</v>
      </c>
      <c r="G91" s="1" t="s">
        <v>1</v>
      </c>
      <c r="H91" s="1" t="s">
        <v>1</v>
      </c>
      <c r="I91" s="1" t="s">
        <v>1</v>
      </c>
      <c r="J91" s="1" t="s">
        <v>1</v>
      </c>
      <c r="K91" s="1" t="s">
        <v>1</v>
      </c>
      <c r="L91" s="1" t="s">
        <v>1</v>
      </c>
      <c r="M91" s="1" t="s">
        <v>1</v>
      </c>
      <c r="N91" s="1" t="s">
        <v>1</v>
      </c>
      <c r="O91" s="1" t="s">
        <v>1</v>
      </c>
      <c r="P91" s="1" t="s">
        <v>1</v>
      </c>
      <c r="Q91" s="1" t="s">
        <v>1</v>
      </c>
      <c r="R91" s="1" t="s">
        <v>1</v>
      </c>
      <c r="S91" s="1" t="s">
        <v>1</v>
      </c>
      <c r="T91" s="1">
        <v>4767</v>
      </c>
      <c r="U91" s="1">
        <v>37266</v>
      </c>
      <c r="V91" s="1">
        <v>41342</v>
      </c>
      <c r="W91" s="1">
        <v>4059</v>
      </c>
      <c r="X91" s="1">
        <v>36787</v>
      </c>
      <c r="Y91" s="1">
        <v>9983</v>
      </c>
    </row>
    <row r="92" spans="1:26">
      <c r="A92" s="3" t="s">
        <v>91</v>
      </c>
      <c r="B92" s="1" t="s">
        <v>1</v>
      </c>
      <c r="C92" s="1" t="s">
        <v>1</v>
      </c>
      <c r="D92" s="1" t="s">
        <v>1</v>
      </c>
      <c r="E92" s="1" t="s">
        <v>1</v>
      </c>
      <c r="F92" s="1" t="s">
        <v>1</v>
      </c>
      <c r="G92" s="1" t="s">
        <v>1</v>
      </c>
      <c r="H92" s="1" t="s">
        <v>1</v>
      </c>
      <c r="I92" s="1" t="s">
        <v>1</v>
      </c>
      <c r="J92" s="1" t="s">
        <v>1</v>
      </c>
      <c r="K92" s="1" t="s">
        <v>1</v>
      </c>
      <c r="L92" s="1" t="s">
        <v>1</v>
      </c>
      <c r="M92" s="1" t="s">
        <v>1</v>
      </c>
      <c r="N92" s="1" t="s">
        <v>1</v>
      </c>
      <c r="O92" s="1" t="s">
        <v>1</v>
      </c>
      <c r="P92" s="1" t="s">
        <v>1</v>
      </c>
      <c r="Q92" s="1" t="s">
        <v>1</v>
      </c>
      <c r="R92" s="1" t="s">
        <v>1</v>
      </c>
      <c r="S92" s="1" t="s">
        <v>1</v>
      </c>
      <c r="T92" s="1">
        <v>6665</v>
      </c>
      <c r="U92" s="1">
        <v>44198</v>
      </c>
      <c r="V92" s="1">
        <v>30902</v>
      </c>
      <c r="W92" s="1">
        <v>6245</v>
      </c>
      <c r="X92" s="1">
        <v>48694</v>
      </c>
      <c r="Y92" s="1">
        <v>9559</v>
      </c>
    </row>
    <row r="93" spans="1:26">
      <c r="A93" s="3" t="s">
        <v>92</v>
      </c>
      <c r="B93" s="1" t="s">
        <v>1</v>
      </c>
      <c r="C93" s="1" t="s">
        <v>1</v>
      </c>
      <c r="D93" s="1" t="s">
        <v>1</v>
      </c>
      <c r="E93" s="1" t="s">
        <v>1</v>
      </c>
      <c r="F93" s="1" t="s">
        <v>1</v>
      </c>
      <c r="G93" s="1" t="s">
        <v>1</v>
      </c>
      <c r="H93" s="1" t="s">
        <v>1</v>
      </c>
      <c r="I93" s="1" t="s">
        <v>1</v>
      </c>
      <c r="J93" s="1" t="s">
        <v>1</v>
      </c>
      <c r="K93" s="1" t="s">
        <v>1</v>
      </c>
      <c r="L93" s="1" t="s">
        <v>1</v>
      </c>
      <c r="M93" s="1" t="s">
        <v>1</v>
      </c>
      <c r="N93" s="1" t="s">
        <v>1</v>
      </c>
      <c r="O93" s="1" t="s">
        <v>1</v>
      </c>
      <c r="P93" s="1" t="s">
        <v>1</v>
      </c>
      <c r="Q93" s="1" t="s">
        <v>1</v>
      </c>
      <c r="R93" s="1" t="s">
        <v>1</v>
      </c>
      <c r="S93" s="1" t="s">
        <v>1</v>
      </c>
      <c r="T93" s="1">
        <v>10436</v>
      </c>
      <c r="U93" s="1">
        <v>45296</v>
      </c>
      <c r="V93" s="1">
        <v>36328</v>
      </c>
      <c r="W93" s="1">
        <v>6815</v>
      </c>
      <c r="X93" s="1">
        <v>38375</v>
      </c>
      <c r="Y93" s="1">
        <v>9802</v>
      </c>
    </row>
    <row r="94" spans="1:26">
      <c r="A94" s="3" t="s">
        <v>93</v>
      </c>
      <c r="B94" s="1" t="s">
        <v>1</v>
      </c>
      <c r="C94" s="1" t="s">
        <v>1</v>
      </c>
      <c r="D94" s="1" t="s">
        <v>1</v>
      </c>
      <c r="E94" s="1" t="s">
        <v>1</v>
      </c>
      <c r="F94" s="1" t="s">
        <v>1</v>
      </c>
      <c r="G94" s="1" t="s">
        <v>1</v>
      </c>
      <c r="H94" s="1" t="s">
        <v>1</v>
      </c>
      <c r="I94" s="1" t="s">
        <v>1</v>
      </c>
      <c r="J94" s="1" t="s">
        <v>1</v>
      </c>
      <c r="K94" s="1" t="s">
        <v>1</v>
      </c>
      <c r="L94" s="1" t="s">
        <v>1</v>
      </c>
      <c r="M94" s="1" t="s">
        <v>1</v>
      </c>
      <c r="N94" s="1" t="s">
        <v>1</v>
      </c>
      <c r="O94" s="1" t="s">
        <v>1</v>
      </c>
      <c r="P94" s="1" t="s">
        <v>1</v>
      </c>
      <c r="Q94" s="1" t="s">
        <v>1</v>
      </c>
      <c r="R94" s="1" t="s">
        <v>1</v>
      </c>
      <c r="S94" s="1" t="s">
        <v>1</v>
      </c>
      <c r="T94" s="1">
        <v>4302</v>
      </c>
      <c r="U94" s="1">
        <v>45976</v>
      </c>
      <c r="V94" s="1">
        <v>32103</v>
      </c>
      <c r="W94" s="1">
        <v>6075</v>
      </c>
      <c r="X94" s="1">
        <v>28519</v>
      </c>
      <c r="Y94" s="1">
        <v>6592</v>
      </c>
    </row>
    <row r="95" spans="1:26">
      <c r="A95" s="3" t="s">
        <v>94</v>
      </c>
      <c r="B95" s="1" t="s">
        <v>1</v>
      </c>
      <c r="C95" s="1" t="s">
        <v>1</v>
      </c>
      <c r="D95" s="1" t="s">
        <v>1</v>
      </c>
      <c r="E95" s="1" t="s">
        <v>1</v>
      </c>
      <c r="F95" s="1" t="s">
        <v>1</v>
      </c>
      <c r="G95" s="1" t="s">
        <v>1</v>
      </c>
      <c r="H95" s="1" t="s">
        <v>1</v>
      </c>
      <c r="I95" s="1" t="s">
        <v>1</v>
      </c>
      <c r="J95" s="1" t="s">
        <v>1</v>
      </c>
      <c r="K95" s="1" t="s">
        <v>1</v>
      </c>
      <c r="L95" s="1" t="s">
        <v>1</v>
      </c>
      <c r="M95" s="1" t="s">
        <v>1</v>
      </c>
      <c r="N95" s="1" t="s">
        <v>1</v>
      </c>
      <c r="O95" s="1" t="s">
        <v>1</v>
      </c>
      <c r="P95" s="1" t="s">
        <v>1</v>
      </c>
      <c r="Q95" s="1" t="s">
        <v>1</v>
      </c>
      <c r="R95" s="1" t="s">
        <v>1</v>
      </c>
      <c r="S95" s="1" t="s">
        <v>1</v>
      </c>
      <c r="T95" s="1">
        <v>5102</v>
      </c>
      <c r="U95" s="1">
        <v>40066</v>
      </c>
      <c r="V95" s="1">
        <v>50120</v>
      </c>
      <c r="W95" s="1">
        <v>5880</v>
      </c>
      <c r="X95" s="1">
        <v>22980</v>
      </c>
      <c r="Y95" s="1">
        <v>8822</v>
      </c>
    </row>
    <row r="96" spans="1:26">
      <c r="A96" s="3" t="s">
        <v>95</v>
      </c>
      <c r="B96" s="1" t="s">
        <v>1</v>
      </c>
      <c r="C96" s="1" t="s">
        <v>1</v>
      </c>
      <c r="D96" s="1" t="s">
        <v>1</v>
      </c>
      <c r="E96" s="1" t="s">
        <v>1</v>
      </c>
      <c r="F96" s="1" t="s">
        <v>1</v>
      </c>
      <c r="G96" s="1" t="s">
        <v>1</v>
      </c>
      <c r="H96" s="1" t="s">
        <v>1</v>
      </c>
      <c r="I96" s="1" t="s">
        <v>1</v>
      </c>
      <c r="J96" s="1" t="s">
        <v>1</v>
      </c>
      <c r="K96" s="1" t="s">
        <v>1</v>
      </c>
      <c r="L96" s="1" t="s">
        <v>1</v>
      </c>
      <c r="M96" s="1" t="s">
        <v>1</v>
      </c>
      <c r="N96" s="1" t="s">
        <v>1</v>
      </c>
      <c r="O96" s="1" t="s">
        <v>1</v>
      </c>
      <c r="P96" s="1" t="s">
        <v>1</v>
      </c>
      <c r="Q96" s="1" t="s">
        <v>1</v>
      </c>
      <c r="R96" s="1" t="s">
        <v>1</v>
      </c>
      <c r="S96" s="1" t="s">
        <v>1</v>
      </c>
      <c r="T96" s="1">
        <v>4043</v>
      </c>
      <c r="U96" s="1">
        <v>48707</v>
      </c>
      <c r="V96" s="1">
        <v>33348</v>
      </c>
      <c r="W96" s="1">
        <v>4348</v>
      </c>
      <c r="X96" s="1">
        <v>26267</v>
      </c>
      <c r="Y96" s="1">
        <v>6754</v>
      </c>
    </row>
    <row r="97" spans="1:25">
      <c r="A97" s="3" t="s">
        <v>96</v>
      </c>
      <c r="B97" s="1" t="s">
        <v>1</v>
      </c>
      <c r="C97" s="1" t="s">
        <v>1</v>
      </c>
      <c r="D97" s="1" t="s">
        <v>1</v>
      </c>
      <c r="E97" s="1" t="s">
        <v>1</v>
      </c>
      <c r="F97" s="1" t="s">
        <v>1</v>
      </c>
      <c r="G97" s="1" t="s">
        <v>1</v>
      </c>
      <c r="H97" s="1" t="s">
        <v>1</v>
      </c>
      <c r="I97" s="1" t="s">
        <v>1</v>
      </c>
      <c r="J97" s="1" t="s">
        <v>1</v>
      </c>
      <c r="K97" s="1" t="s">
        <v>1</v>
      </c>
      <c r="L97" s="1" t="s">
        <v>1</v>
      </c>
      <c r="M97" s="1" t="s">
        <v>1</v>
      </c>
      <c r="N97" s="1" t="s">
        <v>1</v>
      </c>
      <c r="O97" s="1" t="s">
        <v>1</v>
      </c>
      <c r="P97" s="1" t="s">
        <v>1</v>
      </c>
      <c r="Q97" s="1" t="s">
        <v>1</v>
      </c>
      <c r="R97" s="1" t="s">
        <v>1</v>
      </c>
      <c r="S97" s="1" t="s">
        <v>1</v>
      </c>
      <c r="T97" s="1">
        <v>4373</v>
      </c>
      <c r="U97" s="1">
        <v>44556</v>
      </c>
      <c r="V97" s="1">
        <v>29353</v>
      </c>
      <c r="W97" s="1">
        <v>4060</v>
      </c>
      <c r="X97" s="1">
        <v>29099</v>
      </c>
      <c r="Y97" s="1">
        <v>9232</v>
      </c>
    </row>
    <row r="98" spans="1:25">
      <c r="A98" s="3" t="s">
        <v>97</v>
      </c>
      <c r="B98" s="1" t="s">
        <v>1</v>
      </c>
      <c r="C98" s="1" t="s">
        <v>1</v>
      </c>
      <c r="D98" s="1" t="s">
        <v>1</v>
      </c>
      <c r="E98" s="1" t="s">
        <v>1</v>
      </c>
      <c r="F98" s="1" t="s">
        <v>1</v>
      </c>
      <c r="G98" s="1" t="s">
        <v>1</v>
      </c>
      <c r="H98" s="1" t="s">
        <v>1</v>
      </c>
      <c r="I98" s="1" t="s">
        <v>1</v>
      </c>
      <c r="J98" s="1" t="s">
        <v>1</v>
      </c>
      <c r="K98" s="1" t="s">
        <v>1</v>
      </c>
      <c r="L98" s="1" t="s">
        <v>1</v>
      </c>
      <c r="M98" s="1" t="s">
        <v>1</v>
      </c>
      <c r="N98" s="1" t="s">
        <v>1</v>
      </c>
      <c r="O98" s="1" t="s">
        <v>1</v>
      </c>
      <c r="P98" s="1" t="s">
        <v>1</v>
      </c>
      <c r="Q98" s="1" t="s">
        <v>1</v>
      </c>
      <c r="R98" s="1" t="s">
        <v>1</v>
      </c>
      <c r="S98" s="1" t="s">
        <v>1</v>
      </c>
      <c r="T98" s="1">
        <v>5725</v>
      </c>
      <c r="U98" s="1">
        <v>40562</v>
      </c>
      <c r="V98" s="1">
        <v>40944</v>
      </c>
      <c r="W98" s="1">
        <v>4673</v>
      </c>
      <c r="X98" s="1">
        <v>23660</v>
      </c>
      <c r="Y98" s="1">
        <v>7031</v>
      </c>
    </row>
    <row r="99" spans="1:25">
      <c r="A99" s="3" t="s">
        <v>98</v>
      </c>
      <c r="B99" s="1" t="s">
        <v>1</v>
      </c>
      <c r="C99" s="1" t="s">
        <v>1</v>
      </c>
      <c r="D99" s="1" t="s">
        <v>1</v>
      </c>
      <c r="E99" s="1" t="s">
        <v>1</v>
      </c>
      <c r="F99" s="1" t="s">
        <v>1</v>
      </c>
      <c r="G99" s="1" t="s">
        <v>1</v>
      </c>
      <c r="H99" s="1" t="s">
        <v>1</v>
      </c>
      <c r="I99" s="1" t="s">
        <v>1</v>
      </c>
      <c r="J99" s="1" t="s">
        <v>1</v>
      </c>
      <c r="K99" s="1" t="s">
        <v>1</v>
      </c>
      <c r="L99" s="1" t="s">
        <v>1</v>
      </c>
      <c r="M99" s="1" t="s">
        <v>1</v>
      </c>
      <c r="N99" s="1" t="s">
        <v>1</v>
      </c>
      <c r="O99" s="1" t="s">
        <v>1</v>
      </c>
      <c r="P99" s="1" t="s">
        <v>1</v>
      </c>
      <c r="Q99" s="1" t="s">
        <v>1</v>
      </c>
      <c r="R99" s="1" t="s">
        <v>1</v>
      </c>
      <c r="S99" s="1" t="s">
        <v>1</v>
      </c>
      <c r="T99" s="1">
        <v>4775</v>
      </c>
      <c r="U99" s="1">
        <v>48514</v>
      </c>
      <c r="V99" s="1">
        <v>43897</v>
      </c>
      <c r="W99" s="1">
        <v>4772</v>
      </c>
      <c r="X99" s="1">
        <v>26747</v>
      </c>
      <c r="Y99" s="1">
        <v>8981</v>
      </c>
    </row>
    <row r="100" spans="1:25">
      <c r="A100" s="3" t="s">
        <v>99</v>
      </c>
      <c r="B100" s="1" t="s">
        <v>1</v>
      </c>
      <c r="C100" s="1" t="s">
        <v>1</v>
      </c>
      <c r="D100" s="1" t="s">
        <v>1</v>
      </c>
      <c r="E100" s="1" t="s">
        <v>1</v>
      </c>
      <c r="F100" s="1" t="s">
        <v>1</v>
      </c>
      <c r="G100" s="1" t="s">
        <v>1</v>
      </c>
      <c r="H100" s="1" t="s">
        <v>1</v>
      </c>
      <c r="I100" s="1" t="s">
        <v>1</v>
      </c>
      <c r="J100" s="1" t="s">
        <v>1</v>
      </c>
      <c r="K100" s="1" t="s">
        <v>1</v>
      </c>
      <c r="L100" s="1" t="s">
        <v>1</v>
      </c>
      <c r="M100" s="1" t="s">
        <v>1</v>
      </c>
      <c r="N100" s="1" t="s">
        <v>1</v>
      </c>
      <c r="O100" s="1" t="s">
        <v>1</v>
      </c>
      <c r="P100" s="1" t="s">
        <v>1</v>
      </c>
      <c r="Q100" s="1" t="s">
        <v>1</v>
      </c>
      <c r="R100" s="1" t="s">
        <v>1</v>
      </c>
      <c r="S100" s="1" t="s">
        <v>1</v>
      </c>
      <c r="T100" s="1">
        <v>4178</v>
      </c>
      <c r="U100" s="1">
        <v>41390</v>
      </c>
      <c r="V100" s="1">
        <v>31218</v>
      </c>
      <c r="W100" s="1">
        <v>3769</v>
      </c>
      <c r="X100" s="1">
        <v>20704</v>
      </c>
      <c r="Y100" s="1">
        <v>6605</v>
      </c>
    </row>
    <row r="101" spans="1:25">
      <c r="A101" s="3" t="s">
        <v>100</v>
      </c>
      <c r="B101" s="1" t="s">
        <v>1</v>
      </c>
      <c r="C101" s="1" t="s">
        <v>1</v>
      </c>
      <c r="D101" s="1" t="s">
        <v>1</v>
      </c>
      <c r="E101" s="1" t="s">
        <v>1</v>
      </c>
      <c r="F101" s="1" t="s">
        <v>1</v>
      </c>
      <c r="G101" s="1" t="s">
        <v>1</v>
      </c>
      <c r="H101" s="1" t="s">
        <v>1</v>
      </c>
      <c r="I101" s="1" t="s">
        <v>1</v>
      </c>
      <c r="J101" s="1" t="s">
        <v>1</v>
      </c>
      <c r="K101" s="1" t="s">
        <v>1</v>
      </c>
      <c r="L101" s="1" t="s">
        <v>1</v>
      </c>
      <c r="M101" s="1" t="s">
        <v>1</v>
      </c>
      <c r="N101" s="1" t="s">
        <v>1</v>
      </c>
      <c r="O101" s="1" t="s">
        <v>1</v>
      </c>
      <c r="P101" s="1" t="s">
        <v>1</v>
      </c>
      <c r="Q101" s="1" t="s">
        <v>1</v>
      </c>
      <c r="R101" s="1" t="s">
        <v>1</v>
      </c>
      <c r="S101" s="1" t="s">
        <v>1</v>
      </c>
      <c r="T101" s="1">
        <v>4172</v>
      </c>
      <c r="U101" s="1">
        <v>46421</v>
      </c>
      <c r="V101" s="1">
        <v>39532</v>
      </c>
      <c r="W101" s="1">
        <v>3887</v>
      </c>
      <c r="X101" s="1">
        <v>29626</v>
      </c>
      <c r="Y101" s="1">
        <v>7039</v>
      </c>
    </row>
    <row r="102" spans="1:25">
      <c r="A102" s="3" t="s">
        <v>101</v>
      </c>
      <c r="B102" s="1" t="s">
        <v>1</v>
      </c>
      <c r="C102" s="1" t="s">
        <v>1</v>
      </c>
      <c r="D102" s="1" t="s">
        <v>1</v>
      </c>
      <c r="E102" s="1" t="s">
        <v>1</v>
      </c>
      <c r="F102" s="1" t="s">
        <v>1</v>
      </c>
      <c r="G102" s="1" t="s">
        <v>1</v>
      </c>
      <c r="H102" s="1" t="s">
        <v>1</v>
      </c>
      <c r="I102" s="1" t="s">
        <v>1</v>
      </c>
      <c r="J102" s="1" t="s">
        <v>1</v>
      </c>
      <c r="K102" s="1" t="s">
        <v>1</v>
      </c>
      <c r="L102" s="1" t="s">
        <v>1</v>
      </c>
      <c r="M102" s="1" t="s">
        <v>1</v>
      </c>
      <c r="N102" s="1" t="s">
        <v>1</v>
      </c>
      <c r="O102" s="1" t="s">
        <v>1</v>
      </c>
      <c r="P102" s="1" t="s">
        <v>1</v>
      </c>
      <c r="Q102" s="1" t="s">
        <v>1</v>
      </c>
      <c r="R102" s="1" t="s">
        <v>1</v>
      </c>
      <c r="S102" s="1" t="s">
        <v>1</v>
      </c>
      <c r="T102" s="33">
        <v>2665</v>
      </c>
      <c r="U102" s="33">
        <v>2716</v>
      </c>
      <c r="V102" s="33">
        <v>2755</v>
      </c>
      <c r="W102" s="33">
        <v>2602</v>
      </c>
      <c r="X102" s="33">
        <v>2672</v>
      </c>
      <c r="Y102" s="33">
        <v>2588</v>
      </c>
    </row>
    <row r="103" spans="1:25">
      <c r="A103" s="3" t="s">
        <v>102</v>
      </c>
      <c r="B103" s="1" t="s">
        <v>1</v>
      </c>
      <c r="C103" s="1" t="s">
        <v>1</v>
      </c>
      <c r="D103" s="1" t="s">
        <v>1</v>
      </c>
      <c r="E103" s="1" t="s">
        <v>1</v>
      </c>
      <c r="F103" s="1" t="s">
        <v>1</v>
      </c>
      <c r="G103" s="1" t="s">
        <v>1</v>
      </c>
      <c r="H103" s="1" t="s">
        <v>1</v>
      </c>
      <c r="I103" s="1" t="s">
        <v>1</v>
      </c>
      <c r="J103" s="1" t="s">
        <v>1</v>
      </c>
      <c r="K103" s="1" t="s">
        <v>1</v>
      </c>
      <c r="L103" s="1" t="s">
        <v>1</v>
      </c>
      <c r="M103" s="1" t="s">
        <v>1</v>
      </c>
      <c r="N103" s="1" t="s">
        <v>1</v>
      </c>
      <c r="O103" s="1" t="s">
        <v>1</v>
      </c>
      <c r="P103" s="1" t="s">
        <v>1</v>
      </c>
      <c r="Q103" s="1" t="s">
        <v>1</v>
      </c>
      <c r="R103" s="1" t="s">
        <v>1</v>
      </c>
      <c r="S103" s="1" t="s">
        <v>1</v>
      </c>
      <c r="T103" s="33">
        <v>2526</v>
      </c>
      <c r="U103" s="33">
        <v>2443</v>
      </c>
      <c r="V103" s="33">
        <v>2536</v>
      </c>
      <c r="W103" s="33">
        <v>2453</v>
      </c>
      <c r="X103" s="33">
        <v>2464</v>
      </c>
      <c r="Y103" s="33">
        <v>2355</v>
      </c>
    </row>
    <row r="104" spans="1: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R104" s="35" t="str">
        <f>"+"</f>
        <v>+</v>
      </c>
      <c r="S104">
        <v>2</v>
      </c>
      <c r="T104">
        <f>AVERAGE(T88:T101)</f>
        <v>5315.7142857142853</v>
      </c>
      <c r="U104">
        <f t="shared" ref="U104:Y104" si="0">AVERAGE(U88:U101)</f>
        <v>43162.857142857145</v>
      </c>
      <c r="V104">
        <f t="shared" si="0"/>
        <v>37175</v>
      </c>
      <c r="W104">
        <f t="shared" si="0"/>
        <v>5079.2142857142853</v>
      </c>
      <c r="X104">
        <f t="shared" si="0"/>
        <v>31287.928571428572</v>
      </c>
      <c r="Y104">
        <f t="shared" si="0"/>
        <v>8551</v>
      </c>
    </row>
    <row r="105" spans="1: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R105" s="35" t="str">
        <f>"-"</f>
        <v>-</v>
      </c>
      <c r="S105">
        <v>2</v>
      </c>
      <c r="T105">
        <f>_xlfn.STDEV.S(T88:T101)</f>
        <v>1709.4465783977005</v>
      </c>
      <c r="U105">
        <f t="shared" ref="U105:Y105" si="1">_xlfn.STDEV.S(U88:U101)</f>
        <v>5070.8320491147952</v>
      </c>
      <c r="V105">
        <f t="shared" si="1"/>
        <v>7356.142289584629</v>
      </c>
      <c r="W105">
        <f t="shared" si="1"/>
        <v>1020.3910395658982</v>
      </c>
      <c r="X105">
        <f t="shared" si="1"/>
        <v>8811.9813843188767</v>
      </c>
      <c r="Y105">
        <f t="shared" si="1"/>
        <v>2122.5464749827124</v>
      </c>
    </row>
    <row r="106" spans="1:25">
      <c r="A106" s="1" t="s">
        <v>103</v>
      </c>
      <c r="B106" s="1"/>
      <c r="C106" s="1"/>
      <c r="D106" s="1"/>
      <c r="E106" s="1" t="s">
        <v>106</v>
      </c>
      <c r="F106" s="1"/>
      <c r="G106" s="1"/>
      <c r="H106" s="1"/>
      <c r="I106" s="1"/>
      <c r="J106" s="1"/>
      <c r="K106" s="1"/>
      <c r="T106" s="34">
        <f>T105/T104</f>
        <v>0.32158360786841989</v>
      </c>
      <c r="U106" s="34">
        <f t="shared" ref="U106:Y106" si="2">U105/U104</f>
        <v>0.11748138063084519</v>
      </c>
      <c r="V106" s="34">
        <f t="shared" si="2"/>
        <v>0.19787874349925028</v>
      </c>
      <c r="W106" s="34">
        <f t="shared" si="2"/>
        <v>0.20089544999820805</v>
      </c>
      <c r="X106" s="34">
        <f t="shared" si="2"/>
        <v>0.28164157189893929</v>
      </c>
      <c r="Y106" s="34">
        <f t="shared" si="2"/>
        <v>0.24822201789062243</v>
      </c>
    </row>
    <row r="107" spans="1: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14" spans="4:15">
      <c r="D114" t="s">
        <v>123</v>
      </c>
    </row>
    <row r="115" spans="4:15">
      <c r="F115" s="9" t="s">
        <v>113</v>
      </c>
      <c r="G115" s="8" t="s">
        <v>107</v>
      </c>
      <c r="H115" s="8" t="s">
        <v>108</v>
      </c>
      <c r="I115" s="8" t="s">
        <v>109</v>
      </c>
      <c r="J115" s="8" t="s">
        <v>110</v>
      </c>
      <c r="K115" s="8" t="s">
        <v>111</v>
      </c>
      <c r="L115" s="8" t="s">
        <v>112</v>
      </c>
    </row>
    <row r="116" spans="4:15" ht="16">
      <c r="F116" s="5">
        <f>T102/T60*10000</f>
        <v>830.03706356869225</v>
      </c>
      <c r="G116" s="5">
        <f>T88/T46*10000</f>
        <v>1254.3869579984153</v>
      </c>
      <c r="H116" s="5">
        <f t="shared" ref="H116:H129" si="3">U88/U46*10000</f>
        <v>9748.7948053651671</v>
      </c>
      <c r="I116" s="5">
        <f t="shared" ref="I116:I129" si="4">V88/V46*10000</f>
        <v>10526.490616176716</v>
      </c>
      <c r="J116" s="5">
        <f t="shared" ref="J116:J129" si="5">W88/W46*10000</f>
        <v>1517.8226931410086</v>
      </c>
      <c r="K116" s="5">
        <f t="shared" ref="K116:K129" si="6">X88/X46*10000</f>
        <v>9259.4642101494101</v>
      </c>
      <c r="L116" s="5">
        <f>Y88/Y46*10000</f>
        <v>2520.5390602479101</v>
      </c>
      <c r="N116" s="13" t="s">
        <v>129</v>
      </c>
      <c r="O116" s="10" t="s">
        <v>130</v>
      </c>
    </row>
    <row r="117" spans="4:15">
      <c r="F117" s="5">
        <f>U102/U60*10000</f>
        <v>858.24432787714079</v>
      </c>
      <c r="G117" s="5">
        <f t="shared" ref="G116:G129" si="7">T89/T47*10000</f>
        <v>1816.6775173611111</v>
      </c>
      <c r="H117" s="5">
        <f t="shared" si="3"/>
        <v>10109.161193964286</v>
      </c>
      <c r="I117" s="5">
        <f t="shared" si="4"/>
        <v>14107.481324562381</v>
      </c>
      <c r="J117" s="5">
        <f t="shared" si="5"/>
        <v>1472.4475362988194</v>
      </c>
      <c r="K117" s="5">
        <f t="shared" si="6"/>
        <v>8408.3434308464603</v>
      </c>
      <c r="L117" s="5">
        <f t="shared" ref="L116:L129" si="8">Y89/Y47*10000</f>
        <v>2260.7170581639402</v>
      </c>
    </row>
    <row r="118" spans="4:15">
      <c r="F118" s="5">
        <f>V102/V60*10000</f>
        <v>868.64673981586577</v>
      </c>
      <c r="G118" s="5">
        <f t="shared" si="7"/>
        <v>1325.0996682371965</v>
      </c>
      <c r="H118" s="5">
        <f t="shared" si="3"/>
        <v>13883.811612745993</v>
      </c>
      <c r="I118" s="5">
        <f>V90/V48*10000</f>
        <v>8678.8114080931755</v>
      </c>
      <c r="J118" s="5">
        <f t="shared" si="5"/>
        <v>1221.901682510794</v>
      </c>
      <c r="K118" s="5">
        <f t="shared" si="6"/>
        <v>11555.083746166549</v>
      </c>
      <c r="L118" s="5">
        <f t="shared" si="8"/>
        <v>3297.7461447212336</v>
      </c>
    </row>
    <row r="119" spans="4:15">
      <c r="F119" s="5">
        <f>W102/W60*10000</f>
        <v>855.02103049421657</v>
      </c>
      <c r="G119" s="5">
        <f t="shared" si="7"/>
        <v>1337.4670332753494</v>
      </c>
      <c r="H119" s="5">
        <f t="shared" si="3"/>
        <v>12131.254272600021</v>
      </c>
      <c r="I119" s="5">
        <f t="shared" si="4"/>
        <v>13254.464428841653</v>
      </c>
      <c r="J119" s="5">
        <f t="shared" si="5"/>
        <v>1172.7146654339535</v>
      </c>
      <c r="K119" s="5">
        <f t="shared" si="6"/>
        <v>8114.6600785282571</v>
      </c>
      <c r="L119" s="5">
        <f t="shared" si="8"/>
        <v>2692.5774085661888</v>
      </c>
    </row>
    <row r="120" spans="4:15">
      <c r="F120" s="5">
        <f>X102/X60*10000</f>
        <v>886.35308166920981</v>
      </c>
      <c r="G120" s="5">
        <f t="shared" si="7"/>
        <v>1931.940056233514</v>
      </c>
      <c r="H120" s="5">
        <f t="shared" si="3"/>
        <v>14783.423085928353</v>
      </c>
      <c r="I120" s="5">
        <f t="shared" si="4"/>
        <v>9804.2450585361203</v>
      </c>
      <c r="J120" s="5">
        <f t="shared" si="5"/>
        <v>1962.7871892384574</v>
      </c>
      <c r="K120" s="5">
        <f t="shared" si="6"/>
        <v>12982.297109949875</v>
      </c>
      <c r="L120" s="5">
        <f t="shared" si="8"/>
        <v>2738.9684813753584</v>
      </c>
    </row>
    <row r="121" spans="4:15">
      <c r="F121" s="5">
        <f>Y102/Y60*10000</f>
        <v>858.34632350502466</v>
      </c>
      <c r="G121" s="5">
        <f t="shared" si="7"/>
        <v>2115.0338454055368</v>
      </c>
      <c r="H121" s="5">
        <f t="shared" si="3"/>
        <v>16587.688138572528</v>
      </c>
      <c r="I121" s="5">
        <f t="shared" si="4"/>
        <v>12013.624789179536</v>
      </c>
      <c r="J121" s="5">
        <f t="shared" si="5"/>
        <v>2062.089624496959</v>
      </c>
      <c r="K121" s="5">
        <f t="shared" si="6"/>
        <v>12537.981507498283</v>
      </c>
      <c r="L121" s="5">
        <f t="shared" si="8"/>
        <v>2817.8812706626422</v>
      </c>
    </row>
    <row r="122" spans="4:15">
      <c r="F122" s="5">
        <f>T103/T61*10000</f>
        <v>927.07454031636507</v>
      </c>
      <c r="G122" s="5">
        <f t="shared" si="7"/>
        <v>1228.37073839301</v>
      </c>
      <c r="H122" s="5">
        <f t="shared" si="3"/>
        <v>14196.257642191071</v>
      </c>
      <c r="I122" s="5">
        <f t="shared" si="4"/>
        <v>9620.8942699592426</v>
      </c>
      <c r="J122" s="5">
        <f t="shared" si="5"/>
        <v>1722.8177641653906</v>
      </c>
      <c r="K122" s="5">
        <f t="shared" si="6"/>
        <v>8972.4712914896973</v>
      </c>
      <c r="L122" s="5">
        <f t="shared" si="8"/>
        <v>2038.0905268365077</v>
      </c>
    </row>
    <row r="123" spans="4:15">
      <c r="F123" s="5">
        <f>U103/U61*10000</f>
        <v>936.58948014108262</v>
      </c>
      <c r="G123" s="5">
        <f t="shared" si="7"/>
        <v>1396.3926978131758</v>
      </c>
      <c r="H123" s="5">
        <f t="shared" si="3"/>
        <v>12752.156338521276</v>
      </c>
      <c r="I123" s="5">
        <f t="shared" si="4"/>
        <v>16293.888166449935</v>
      </c>
      <c r="J123" s="5">
        <f t="shared" si="5"/>
        <v>1728.8524300961453</v>
      </c>
      <c r="K123" s="5">
        <f t="shared" si="6"/>
        <v>6994.1563184806437</v>
      </c>
      <c r="L123" s="5">
        <f t="shared" si="8"/>
        <v>2481.3658481703369</v>
      </c>
    </row>
    <row r="124" spans="4:15">
      <c r="F124" s="5">
        <f>V103/V61*10000</f>
        <v>925.44611903806151</v>
      </c>
      <c r="G124" s="5">
        <f t="shared" si="7"/>
        <v>1160.6809634541958</v>
      </c>
      <c r="H124" s="5">
        <f t="shared" si="3"/>
        <v>15964.274008521797</v>
      </c>
      <c r="I124" s="5">
        <f t="shared" si="4"/>
        <v>10861.833105335158</v>
      </c>
      <c r="J124" s="5">
        <f t="shared" si="5"/>
        <v>1225.444604154336</v>
      </c>
      <c r="K124" s="5">
        <f t="shared" si="6"/>
        <v>7834.5810839025262</v>
      </c>
      <c r="L124" s="5">
        <f t="shared" si="8"/>
        <v>1794.2246898493745</v>
      </c>
    </row>
    <row r="125" spans="4:15">
      <c r="F125" s="5">
        <f>W103/W61*10000</f>
        <v>906.40357683922696</v>
      </c>
      <c r="G125" s="5">
        <f t="shared" si="7"/>
        <v>1222.157010704005</v>
      </c>
      <c r="H125" s="5">
        <f t="shared" si="3"/>
        <v>14413.819875776397</v>
      </c>
      <c r="I125" s="5">
        <f t="shared" si="4"/>
        <v>9302.1708128664231</v>
      </c>
      <c r="J125" s="5">
        <f t="shared" si="5"/>
        <v>1221.7875413782726</v>
      </c>
      <c r="K125" s="5">
        <f t="shared" si="6"/>
        <v>8972.5879559680561</v>
      </c>
      <c r="L125" s="5">
        <f t="shared" si="8"/>
        <v>2463.180362860192</v>
      </c>
    </row>
    <row r="126" spans="4:15">
      <c r="F126" s="5">
        <f>X103/X61*10000</f>
        <v>946.49099220220501</v>
      </c>
      <c r="G126" s="5">
        <f t="shared" si="7"/>
        <v>1773.8187451587917</v>
      </c>
      <c r="H126" s="5">
        <f t="shared" si="3"/>
        <v>15342.890645685971</v>
      </c>
      <c r="I126" s="5">
        <f t="shared" si="4"/>
        <v>14417.409063699426</v>
      </c>
      <c r="J126" s="5">
        <f t="shared" si="5"/>
        <v>1457.9888303017067</v>
      </c>
      <c r="K126" s="5">
        <f t="shared" si="6"/>
        <v>7315.7911010791258</v>
      </c>
      <c r="L126" s="5">
        <f t="shared" si="8"/>
        <v>2118.3453345786506</v>
      </c>
    </row>
    <row r="127" spans="4:15">
      <c r="F127" s="5">
        <f>Y103/Y61*10000</f>
        <v>987.09028418140667</v>
      </c>
      <c r="G127" s="5">
        <f t="shared" si="7"/>
        <v>1464.1400668445099</v>
      </c>
      <c r="H127" s="5">
        <f t="shared" si="3"/>
        <v>17315.297308872869</v>
      </c>
      <c r="I127" s="5">
        <f t="shared" si="4"/>
        <v>14998.80411384836</v>
      </c>
      <c r="J127" s="5">
        <f t="shared" si="5"/>
        <v>1508.8850945424651</v>
      </c>
      <c r="K127" s="5">
        <f t="shared" si="6"/>
        <v>8830.0155161599159</v>
      </c>
      <c r="L127" s="5">
        <f t="shared" si="8"/>
        <v>2706.34322736176</v>
      </c>
    </row>
    <row r="128" spans="4:15">
      <c r="G128" s="5">
        <f t="shared" si="7"/>
        <v>1288.1544058703828</v>
      </c>
      <c r="H128" s="5">
        <f t="shared" si="3"/>
        <v>15847.91515105104</v>
      </c>
      <c r="I128" s="5">
        <f t="shared" si="4"/>
        <v>11031.095406360426</v>
      </c>
      <c r="J128" s="5">
        <f t="shared" si="5"/>
        <v>1261.1678099380961</v>
      </c>
      <c r="K128" s="5">
        <f t="shared" si="6"/>
        <v>7055.3757028454593</v>
      </c>
      <c r="L128" s="5">
        <f t="shared" si="8"/>
        <v>2049.6508921644686</v>
      </c>
    </row>
    <row r="129" spans="2:23">
      <c r="G129" s="5">
        <f t="shared" si="7"/>
        <v>1257.005122024706</v>
      </c>
      <c r="H129" s="5">
        <f t="shared" si="3"/>
        <v>16701.806145211198</v>
      </c>
      <c r="I129" s="5">
        <f t="shared" si="4"/>
        <v>15087.397908556599</v>
      </c>
      <c r="J129" s="5">
        <f t="shared" si="5"/>
        <v>1252.4165485242945</v>
      </c>
      <c r="K129" s="5">
        <f t="shared" si="6"/>
        <v>10521.717512519088</v>
      </c>
      <c r="L129" s="5">
        <f t="shared" si="8"/>
        <v>2272.2577312931758</v>
      </c>
    </row>
    <row r="130" spans="2:23">
      <c r="E130" s="8" t="s">
        <v>99</v>
      </c>
      <c r="F130" s="6">
        <f>AVERAGE(F116:F127)</f>
        <v>898.81196330404146</v>
      </c>
      <c r="G130" s="6">
        <f>AVERAGE(G116:G129)</f>
        <v>1469.3803449124212</v>
      </c>
      <c r="H130" s="6">
        <f t="shared" ref="H130:L130" si="9">AVERAGE(H116:H129)</f>
        <v>14269.896444643427</v>
      </c>
      <c r="I130" s="6">
        <f t="shared" si="9"/>
        <v>12142.757890890367</v>
      </c>
      <c r="J130" s="6">
        <f t="shared" si="9"/>
        <v>1484.9374295871928</v>
      </c>
      <c r="K130" s="6">
        <f t="shared" si="9"/>
        <v>9239.6090403988092</v>
      </c>
      <c r="L130" s="6">
        <f t="shared" si="9"/>
        <v>2446.5634312036964</v>
      </c>
    </row>
    <row r="131" spans="2:23">
      <c r="E131" s="12" t="s">
        <v>124</v>
      </c>
      <c r="F131" s="7">
        <f>STDEV(F116:F127)</f>
        <v>46.763694870349852</v>
      </c>
      <c r="G131" s="7">
        <f>STDEV(G116:G129)</f>
        <v>307.14181585204904</v>
      </c>
      <c r="H131" s="7">
        <f t="shared" ref="H131:L131" si="10">STDEV(H116:H129)</f>
        <v>2355.7049482041812</v>
      </c>
      <c r="I131" s="7">
        <f t="shared" si="10"/>
        <v>2507.3999803887568</v>
      </c>
      <c r="J131" s="7">
        <f t="shared" si="10"/>
        <v>289.22413948794616</v>
      </c>
      <c r="K131" s="7">
        <f t="shared" si="10"/>
        <v>1954.2389623618681</v>
      </c>
      <c r="L131" s="7">
        <f t="shared" si="10"/>
        <v>392.7655190108178</v>
      </c>
    </row>
    <row r="132" spans="2:23">
      <c r="E132" t="s">
        <v>125</v>
      </c>
      <c r="F132" s="5">
        <f>F131/F130*100</f>
        <v>5.2028340497879064</v>
      </c>
      <c r="G132" s="5">
        <f>G131/G130*100</f>
        <v>20.902812325991434</v>
      </c>
      <c r="H132" s="5">
        <f t="shared" ref="H132:L132" si="11">H131/H130*100</f>
        <v>16.508213338075453</v>
      </c>
      <c r="I132" s="5">
        <f t="shared" si="11"/>
        <v>20.649345090457878</v>
      </c>
      <c r="J132" s="5">
        <f t="shared" si="11"/>
        <v>19.477193700232164</v>
      </c>
      <c r="K132" s="5">
        <f t="shared" si="11"/>
        <v>21.150667239460567</v>
      </c>
      <c r="L132" s="5">
        <f t="shared" si="11"/>
        <v>16.053763985901611</v>
      </c>
    </row>
    <row r="134" spans="2:23">
      <c r="E134" s="10" t="s">
        <v>115</v>
      </c>
      <c r="F134" s="5">
        <f>F130-2*F131</f>
        <v>805.28457356334172</v>
      </c>
      <c r="G134" s="5">
        <f>G130-2*G131</f>
        <v>855.09671320832308</v>
      </c>
      <c r="H134" s="5">
        <f t="shared" ref="H134:L134" si="12">H130-2*H131</f>
        <v>9558.4865482350651</v>
      </c>
      <c r="I134" s="5">
        <f t="shared" si="12"/>
        <v>7127.9579301128533</v>
      </c>
      <c r="J134" s="5">
        <f t="shared" si="12"/>
        <v>906.48915061130049</v>
      </c>
      <c r="K134" s="5">
        <f t="shared" si="12"/>
        <v>5331.1311156750726</v>
      </c>
      <c r="L134" s="5">
        <f t="shared" si="12"/>
        <v>1661.0323931820608</v>
      </c>
    </row>
    <row r="135" spans="2:23">
      <c r="E135" s="10" t="s">
        <v>116</v>
      </c>
      <c r="F135" s="5">
        <f>F130+2*F131</f>
        <v>992.33935304474119</v>
      </c>
      <c r="G135" s="5">
        <f>G130+2*G131</f>
        <v>2083.663976616519</v>
      </c>
      <c r="H135" s="5">
        <f t="shared" ref="H135:L135" si="13">H130+2*H131</f>
        <v>18981.30634105179</v>
      </c>
      <c r="I135" s="5">
        <f t="shared" si="13"/>
        <v>17157.55785166788</v>
      </c>
      <c r="J135" s="5">
        <f t="shared" si="13"/>
        <v>2063.3857085630852</v>
      </c>
      <c r="K135" s="5">
        <f t="shared" si="13"/>
        <v>13148.086965122546</v>
      </c>
      <c r="L135" s="5">
        <f t="shared" si="13"/>
        <v>3232.094469225332</v>
      </c>
      <c r="N135" s="11" t="s">
        <v>117</v>
      </c>
      <c r="O135" s="5">
        <f>1-(3*(J131+I131)/ABS(J130-I130))</f>
        <v>0.2127966135203363</v>
      </c>
      <c r="Q135" t="s">
        <v>140</v>
      </c>
      <c r="R135">
        <v>1</v>
      </c>
    </row>
    <row r="136" spans="2:23">
      <c r="E136" s="10"/>
      <c r="F136" s="5"/>
      <c r="G136" s="5"/>
      <c r="H136" s="5"/>
      <c r="I136" s="5"/>
      <c r="J136" s="5"/>
      <c r="K136" s="5"/>
      <c r="L136" s="5"/>
      <c r="N136" s="43" t="s">
        <v>139</v>
      </c>
      <c r="O136" s="5">
        <f>$I$130/$J$130</f>
        <v>8.1772858902654306</v>
      </c>
      <c r="Q136" t="s">
        <v>141</v>
      </c>
      <c r="R136">
        <v>1</v>
      </c>
    </row>
    <row r="138" spans="2:23">
      <c r="B138" s="30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6"/>
    </row>
    <row r="139" spans="2:23" ht="16">
      <c r="B139" s="21"/>
      <c r="C139" s="39" t="s">
        <v>128</v>
      </c>
      <c r="D139" s="14" t="s">
        <v>127</v>
      </c>
      <c r="E139" s="18"/>
      <c r="F139" s="19">
        <f t="shared" ref="F139:L150" si="14">100*(F116-$F$130)/($H$130-$F$130)</f>
        <v>-0.51435543490381119</v>
      </c>
      <c r="G139" s="19">
        <f>100*(G116-$F$130)/($H$130-$F$130)</f>
        <v>2.659283135863904</v>
      </c>
      <c r="H139" s="19">
        <f t="shared" si="14"/>
        <v>66.18747233563677</v>
      </c>
      <c r="I139" s="19">
        <f t="shared" si="14"/>
        <v>72.003723155806924</v>
      </c>
      <c r="J139" s="19">
        <f t="shared" si="14"/>
        <v>4.6294728800857943</v>
      </c>
      <c r="K139" s="19">
        <f t="shared" si="14"/>
        <v>62.527854479668058</v>
      </c>
      <c r="L139" s="19">
        <f t="shared" si="14"/>
        <v>12.128613047110296</v>
      </c>
      <c r="M139" s="20"/>
      <c r="O139" s="34">
        <f>(F116-$F$130)/$F$130</f>
        <v>-7.6517561562634312E-2</v>
      </c>
      <c r="P139" s="34">
        <f t="shared" ref="P139:U150" si="15">(G116-$F$130)/$F$130</f>
        <v>0.39560554288493965</v>
      </c>
      <c r="Q139" s="34">
        <f t="shared" si="15"/>
        <v>9.8463118020019493</v>
      </c>
      <c r="R139" s="34">
        <f t="shared" si="15"/>
        <v>10.711560421916541</v>
      </c>
      <c r="S139" s="34">
        <f t="shared" si="15"/>
        <v>0.68869881032900104</v>
      </c>
      <c r="T139" s="34">
        <f t="shared" si="15"/>
        <v>9.3018924849548412</v>
      </c>
      <c r="U139" s="34">
        <f t="shared" si="15"/>
        <v>1.8043007471578196</v>
      </c>
    </row>
    <row r="140" spans="2:23" ht="16">
      <c r="B140" s="21"/>
      <c r="C140" s="39"/>
      <c r="D140" s="17" t="s">
        <v>126</v>
      </c>
      <c r="E140" s="18"/>
      <c r="F140" s="19">
        <f t="shared" si="14"/>
        <v>-0.30339824330267784</v>
      </c>
      <c r="G140" s="19">
        <f t="shared" si="14"/>
        <v>6.8645557908039398</v>
      </c>
      <c r="H140" s="19">
        <f t="shared" si="14"/>
        <v>68.882589467699205</v>
      </c>
      <c r="I140" s="19">
        <f t="shared" si="14"/>
        <v>98.785325750445224</v>
      </c>
      <c r="J140" s="19">
        <f t="shared" si="14"/>
        <v>4.2901200257566297</v>
      </c>
      <c r="K140" s="19">
        <f t="shared" si="14"/>
        <v>56.162471174441244</v>
      </c>
      <c r="L140" s="19">
        <f t="shared" si="14"/>
        <v>10.185449779788366</v>
      </c>
      <c r="M140" s="20"/>
      <c r="O140" s="34">
        <f t="shared" ref="O140:O150" si="16">(F117-$F$130)/$F$130</f>
        <v>-4.5134730158434527E-2</v>
      </c>
      <c r="P140" s="34">
        <f t="shared" si="15"/>
        <v>1.0211986394606798</v>
      </c>
      <c r="Q140" s="34">
        <f t="shared" si="15"/>
        <v>10.24724815277593</v>
      </c>
      <c r="R140" s="34">
        <f t="shared" si="15"/>
        <v>14.695698211117644</v>
      </c>
      <c r="S140" s="34">
        <f t="shared" si="15"/>
        <v>0.63821532913968793</v>
      </c>
      <c r="T140" s="34">
        <f t="shared" si="15"/>
        <v>8.3549527310888347</v>
      </c>
      <c r="U140" s="34">
        <f t="shared" si="15"/>
        <v>1.5152280459791863</v>
      </c>
      <c r="W140" t="s">
        <v>131</v>
      </c>
    </row>
    <row r="141" spans="2:23">
      <c r="B141" s="21"/>
      <c r="C141" s="18"/>
      <c r="D141" s="18"/>
      <c r="E141" s="18"/>
      <c r="F141" s="19">
        <f t="shared" si="14"/>
        <v>-0.22560042553223048</v>
      </c>
      <c r="G141" s="19">
        <f t="shared" si="14"/>
        <v>3.1881311162761699</v>
      </c>
      <c r="H141" s="19">
        <f t="shared" si="14"/>
        <v>97.112539132960734</v>
      </c>
      <c r="I141" s="19">
        <f t="shared" si="14"/>
        <v>58.185253826246182</v>
      </c>
      <c r="J141" s="19">
        <f t="shared" si="14"/>
        <v>2.4163314475924134</v>
      </c>
      <c r="K141" s="19">
        <f t="shared" si="14"/>
        <v>79.696391102265068</v>
      </c>
      <c r="L141" s="19">
        <f t="shared" si="14"/>
        <v>17.941208768556745</v>
      </c>
      <c r="M141" s="20"/>
      <c r="O141" s="34">
        <f t="shared" si="16"/>
        <v>-3.3561217161916748E-2</v>
      </c>
      <c r="P141" s="34">
        <f t="shared" si="15"/>
        <v>0.4742790731958188</v>
      </c>
      <c r="Q141" s="34">
        <f t="shared" si="15"/>
        <v>14.446847816431999</v>
      </c>
      <c r="R141" s="34">
        <f t="shared" si="15"/>
        <v>8.6558699287777401</v>
      </c>
      <c r="S141" s="34">
        <f t="shared" si="15"/>
        <v>0.35946308282220857</v>
      </c>
      <c r="T141" s="34">
        <f t="shared" si="15"/>
        <v>11.855952321428775</v>
      </c>
      <c r="U141" s="34">
        <f t="shared" si="15"/>
        <v>2.669005620039465</v>
      </c>
    </row>
    <row r="142" spans="2:23">
      <c r="B142" s="21"/>
      <c r="C142" s="18"/>
      <c r="D142" s="18"/>
      <c r="E142" s="18"/>
      <c r="F142" s="19">
        <f t="shared" si="14"/>
        <v>-0.32750472013649512</v>
      </c>
      <c r="G142" s="19">
        <f t="shared" si="14"/>
        <v>3.2806244742787518</v>
      </c>
      <c r="H142" s="19">
        <f t="shared" si="14"/>
        <v>84.005469601002943</v>
      </c>
      <c r="I142" s="19">
        <f t="shared" si="14"/>
        <v>92.405761722477294</v>
      </c>
      <c r="J142" s="19">
        <f t="shared" si="14"/>
        <v>2.0484703578993106</v>
      </c>
      <c r="K142" s="19">
        <f t="shared" si="14"/>
        <v>53.966064796723217</v>
      </c>
      <c r="L142" s="19">
        <f t="shared" si="14"/>
        <v>13.415257735941442</v>
      </c>
      <c r="M142" s="20"/>
      <c r="O142" s="34">
        <f t="shared" si="16"/>
        <v>-4.8720905592810525E-2</v>
      </c>
      <c r="P142" s="34">
        <f t="shared" si="15"/>
        <v>0.48803875324356799</v>
      </c>
      <c r="Q142" s="34">
        <f t="shared" si="15"/>
        <v>12.496987988461361</v>
      </c>
      <c r="R142" s="34">
        <f t="shared" si="15"/>
        <v>13.746648876499279</v>
      </c>
      <c r="S142" s="34">
        <f t="shared" si="15"/>
        <v>0.30473860308116407</v>
      </c>
      <c r="T142" s="34">
        <f t="shared" si="15"/>
        <v>8.0282065769337212</v>
      </c>
      <c r="U142" s="34">
        <f t="shared" si="15"/>
        <v>1.995707131743383</v>
      </c>
    </row>
    <row r="143" spans="2:23">
      <c r="B143" s="21"/>
      <c r="C143" s="18"/>
      <c r="D143" s="18"/>
      <c r="E143" s="18"/>
      <c r="F143" s="19">
        <f t="shared" si="14"/>
        <v>-9.3177794607604128E-2</v>
      </c>
      <c r="G143" s="19">
        <f t="shared" si="14"/>
        <v>7.7265841403612452</v>
      </c>
      <c r="H143" s="19">
        <f t="shared" si="14"/>
        <v>103.84057584859032</v>
      </c>
      <c r="I143" s="19">
        <f t="shared" si="14"/>
        <v>66.602175071591645</v>
      </c>
      <c r="J143" s="19">
        <f t="shared" si="14"/>
        <v>7.9572844477895126</v>
      </c>
      <c r="K143" s="19">
        <f t="shared" si="14"/>
        <v>90.370269992007621</v>
      </c>
      <c r="L143" s="19">
        <f t="shared" si="14"/>
        <v>13.762208447934269</v>
      </c>
      <c r="M143" s="20"/>
      <c r="O143" s="34">
        <f t="shared" si="16"/>
        <v>-1.386149956107913E-2</v>
      </c>
      <c r="P143" s="34">
        <f t="shared" si="15"/>
        <v>1.1494374074992102</v>
      </c>
      <c r="Q143" s="34">
        <f t="shared" si="15"/>
        <v>15.447737334941946</v>
      </c>
      <c r="R143" s="34">
        <f t="shared" si="15"/>
        <v>9.9080046314644274</v>
      </c>
      <c r="S143" s="34">
        <f t="shared" si="15"/>
        <v>1.1837573033888342</v>
      </c>
      <c r="T143" s="34">
        <f t="shared" si="15"/>
        <v>13.44384102568776</v>
      </c>
      <c r="U143" s="34">
        <f t="shared" si="15"/>
        <v>2.0473209004772075</v>
      </c>
    </row>
    <row r="144" spans="2:23">
      <c r="B144" s="21"/>
      <c r="C144" s="18"/>
      <c r="D144" s="18"/>
      <c r="E144" s="18"/>
      <c r="F144" s="19">
        <f t="shared" si="14"/>
        <v>-0.30263543585780517</v>
      </c>
      <c r="G144" s="19">
        <f t="shared" si="14"/>
        <v>9.0959105358944381</v>
      </c>
      <c r="H144" s="19">
        <f t="shared" si="14"/>
        <v>117.33435831000695</v>
      </c>
      <c r="I144" s="19">
        <f t="shared" si="14"/>
        <v>83.125739287544462</v>
      </c>
      <c r="J144" s="19">
        <f t="shared" si="14"/>
        <v>8.6999499765062573</v>
      </c>
      <c r="K144" s="19">
        <f t="shared" si="14"/>
        <v>87.047311386281393</v>
      </c>
      <c r="L144" s="19">
        <f t="shared" si="14"/>
        <v>14.352383383986869</v>
      </c>
      <c r="M144" s="20"/>
      <c r="O144" s="34">
        <f t="shared" si="16"/>
        <v>-4.5021251887062914E-2</v>
      </c>
      <c r="P144" s="34">
        <f t="shared" si="15"/>
        <v>1.3531438518359857</v>
      </c>
      <c r="Q144" s="34">
        <f t="shared" si="15"/>
        <v>17.455126117365001</v>
      </c>
      <c r="R144" s="34">
        <f t="shared" si="15"/>
        <v>12.366115805821426</v>
      </c>
      <c r="S144" s="34">
        <f t="shared" si="15"/>
        <v>1.2942391831509426</v>
      </c>
      <c r="T144" s="34">
        <f t="shared" si="15"/>
        <v>12.949504478565842</v>
      </c>
      <c r="U144" s="34">
        <f t="shared" si="15"/>
        <v>2.1351176727822843</v>
      </c>
    </row>
    <row r="145" spans="2:23">
      <c r="B145" s="21"/>
      <c r="C145" s="18"/>
      <c r="D145" s="18"/>
      <c r="E145" s="18"/>
      <c r="F145" s="19">
        <f t="shared" si="14"/>
        <v>0.21137086562998478</v>
      </c>
      <c r="G145" s="19">
        <f t="shared" si="14"/>
        <v>2.4647123840171603</v>
      </c>
      <c r="H145" s="19">
        <f t="shared" si="14"/>
        <v>99.449268288184655</v>
      </c>
      <c r="I145" s="19">
        <f t="shared" si="14"/>
        <v>65.230926622501656</v>
      </c>
      <c r="J145" s="19">
        <f t="shared" si="14"/>
        <v>6.1625951284005964</v>
      </c>
      <c r="K145" s="19">
        <f t="shared" si="14"/>
        <v>60.381484684007589</v>
      </c>
      <c r="L145" s="19">
        <f t="shared" si="14"/>
        <v>8.5204649265542916</v>
      </c>
      <c r="M145" s="20"/>
      <c r="O145" s="34">
        <f t="shared" si="16"/>
        <v>3.144437119909943E-2</v>
      </c>
      <c r="P145" s="34">
        <f t="shared" si="15"/>
        <v>0.36666042347445771</v>
      </c>
      <c r="Q145" s="34">
        <f t="shared" si="15"/>
        <v>14.794468945434918</v>
      </c>
      <c r="R145" s="34">
        <f t="shared" si="15"/>
        <v>9.7040122547910261</v>
      </c>
      <c r="S145" s="34">
        <f t="shared" si="15"/>
        <v>0.91677217761131691</v>
      </c>
      <c r="T145" s="34">
        <f t="shared" si="15"/>
        <v>8.9825899718855613</v>
      </c>
      <c r="U145" s="34">
        <f t="shared" si="15"/>
        <v>1.2675382727934186</v>
      </c>
    </row>
    <row r="146" spans="2:23">
      <c r="B146" s="21"/>
      <c r="C146" s="18"/>
      <c r="D146" s="18"/>
      <c r="E146" s="18"/>
      <c r="F146" s="19">
        <f t="shared" si="14"/>
        <v>0.28253143482687038</v>
      </c>
      <c r="G146" s="19">
        <f t="shared" si="14"/>
        <v>3.7213192034165621</v>
      </c>
      <c r="H146" s="19">
        <f t="shared" si="14"/>
        <v>88.649087452552564</v>
      </c>
      <c r="I146" s="19">
        <f t="shared" si="14"/>
        <v>115.13707975318817</v>
      </c>
      <c r="J146" s="19">
        <f t="shared" si="14"/>
        <v>6.2077273384257197</v>
      </c>
      <c r="K146" s="19">
        <f t="shared" si="14"/>
        <v>45.586013338583214</v>
      </c>
      <c r="L146" s="19">
        <f t="shared" si="14"/>
        <v>11.835643451919696</v>
      </c>
      <c r="M146" s="20"/>
      <c r="O146" s="34">
        <f t="shared" si="16"/>
        <v>4.2030500682446022E-2</v>
      </c>
      <c r="P146" s="34">
        <f t="shared" si="15"/>
        <v>0.55359825505662252</v>
      </c>
      <c r="Q146" s="34">
        <f t="shared" si="15"/>
        <v>13.187791061040429</v>
      </c>
      <c r="R146" s="34">
        <f t="shared" si="15"/>
        <v>17.128250214375704</v>
      </c>
      <c r="S146" s="34">
        <f t="shared" si="15"/>
        <v>0.9234862247948582</v>
      </c>
      <c r="T146" s="34">
        <f t="shared" si="15"/>
        <v>6.7815567705285735</v>
      </c>
      <c r="U146" s="34">
        <f t="shared" si="15"/>
        <v>1.7607174241971726</v>
      </c>
    </row>
    <row r="147" spans="2:23">
      <c r="B147" s="21"/>
      <c r="C147" s="18"/>
      <c r="D147" s="18"/>
      <c r="E147" s="18"/>
      <c r="F147" s="19">
        <f t="shared" si="14"/>
        <v>0.19919218797241572</v>
      </c>
      <c r="G147" s="19">
        <f t="shared" si="14"/>
        <v>1.9584724074970681</v>
      </c>
      <c r="H147" s="19">
        <f t="shared" si="14"/>
        <v>112.67195317061255</v>
      </c>
      <c r="I147" s="19">
        <f t="shared" si="14"/>
        <v>74.5116909248121</v>
      </c>
      <c r="J147" s="19">
        <f t="shared" si="14"/>
        <v>2.4428283383157243</v>
      </c>
      <c r="K147" s="19">
        <f t="shared" si="14"/>
        <v>51.871403028512809</v>
      </c>
      <c r="L147" s="19">
        <f t="shared" si="14"/>
        <v>6.6966350245933022</v>
      </c>
      <c r="M147" s="20"/>
      <c r="O147" s="34">
        <f t="shared" si="16"/>
        <v>2.9632622641239267E-2</v>
      </c>
      <c r="P147" s="34">
        <f t="shared" si="15"/>
        <v>0.2913501497994323</v>
      </c>
      <c r="Q147" s="34">
        <f t="shared" si="15"/>
        <v>16.761528173075234</v>
      </c>
      <c r="R147" s="34">
        <f t="shared" si="15"/>
        <v>11.084655688612505</v>
      </c>
      <c r="S147" s="34">
        <f t="shared" si="15"/>
        <v>0.36340486574031555</v>
      </c>
      <c r="T147" s="34">
        <f t="shared" si="15"/>
        <v>7.7165963558189974</v>
      </c>
      <c r="U147" s="34">
        <f t="shared" si="15"/>
        <v>0.99621807797682982</v>
      </c>
    </row>
    <row r="148" spans="2:23">
      <c r="B148" s="21"/>
      <c r="C148" s="18"/>
      <c r="D148" s="18"/>
      <c r="E148" s="18"/>
      <c r="F148" s="19">
        <f t="shared" si="14"/>
        <v>5.6776348588480748E-2</v>
      </c>
      <c r="G148" s="19">
        <f t="shared" si="14"/>
        <v>2.4182410024498924</v>
      </c>
      <c r="H148" s="19">
        <f t="shared" si="14"/>
        <v>101.07637814519704</v>
      </c>
      <c r="I148" s="19">
        <f t="shared" si="14"/>
        <v>62.847249684870846</v>
      </c>
      <c r="J148" s="19">
        <f t="shared" si="14"/>
        <v>2.4154778060446342</v>
      </c>
      <c r="K148" s="19">
        <f t="shared" si="14"/>
        <v>60.382357197217132</v>
      </c>
      <c r="L148" s="19">
        <f t="shared" si="14"/>
        <v>11.699637390963874</v>
      </c>
      <c r="M148" s="20"/>
      <c r="O148" s="34">
        <f t="shared" si="16"/>
        <v>8.446275578351958E-3</v>
      </c>
      <c r="P148" s="34">
        <f t="shared" si="15"/>
        <v>0.35974715580258187</v>
      </c>
      <c r="Q148" s="34">
        <f t="shared" si="15"/>
        <v>15.03652428344529</v>
      </c>
      <c r="R148" s="34">
        <f t="shared" si="15"/>
        <v>9.349406986831319</v>
      </c>
      <c r="S148" s="34">
        <f t="shared" si="15"/>
        <v>0.35933609170818093</v>
      </c>
      <c r="T148" s="34">
        <f t="shared" si="15"/>
        <v>8.982719770423099</v>
      </c>
      <c r="U148" s="34">
        <f t="shared" si="15"/>
        <v>1.7404846212833185</v>
      </c>
    </row>
    <row r="149" spans="2:23">
      <c r="B149" s="21"/>
      <c r="C149" s="18"/>
      <c r="D149" s="18"/>
      <c r="E149" s="18"/>
      <c r="F149" s="19">
        <f t="shared" si="14"/>
        <v>0.35658311010377769</v>
      </c>
      <c r="G149" s="19">
        <f t="shared" si="14"/>
        <v>6.5440225366603961</v>
      </c>
      <c r="H149" s="19">
        <f t="shared" si="14"/>
        <v>108.02473578369809</v>
      </c>
      <c r="I149" s="19">
        <f t="shared" si="14"/>
        <v>101.10322105332494</v>
      </c>
      <c r="J149" s="19">
        <f t="shared" si="14"/>
        <v>4.1819858948468207</v>
      </c>
      <c r="K149" s="19">
        <f t="shared" si="14"/>
        <v>47.99146356999379</v>
      </c>
      <c r="L149" s="19">
        <f t="shared" si="14"/>
        <v>9.1206765836876098</v>
      </c>
      <c r="M149" s="20"/>
      <c r="O149" s="34">
        <f t="shared" si="16"/>
        <v>5.3046722612475006E-2</v>
      </c>
      <c r="P149" s="34">
        <f t="shared" si="15"/>
        <v>0.97351483689448992</v>
      </c>
      <c r="Q149" s="34">
        <f t="shared" si="15"/>
        <v>16.070189619289618</v>
      </c>
      <c r="R149" s="34">
        <f t="shared" si="15"/>
        <v>15.040517541289606</v>
      </c>
      <c r="S149" s="34">
        <f t="shared" si="15"/>
        <v>0.62212886546605994</v>
      </c>
      <c r="T149" s="34">
        <f t="shared" si="15"/>
        <v>7.1394011203257763</v>
      </c>
      <c r="U149" s="34">
        <f t="shared" si="15"/>
        <v>1.3568281476712802</v>
      </c>
    </row>
    <row r="150" spans="2:23">
      <c r="B150" s="21"/>
      <c r="C150" s="18"/>
      <c r="D150" s="18"/>
      <c r="E150" s="18"/>
      <c r="F150" s="19">
        <f t="shared" si="14"/>
        <v>0.66021810721909646</v>
      </c>
      <c r="G150" s="19">
        <f t="shared" si="14"/>
        <v>4.2279899160717846</v>
      </c>
      <c r="H150" s="19">
        <f t="shared" si="14"/>
        <v>122.77601991431278</v>
      </c>
      <c r="I150" s="19">
        <f t="shared" si="14"/>
        <v>105.45137285028895</v>
      </c>
      <c r="J150" s="19">
        <f t="shared" si="14"/>
        <v>4.5626301448460556</v>
      </c>
      <c r="K150" s="19">
        <f t="shared" si="14"/>
        <v>59.316082879624467</v>
      </c>
      <c r="L150" s="19">
        <f t="shared" si="14"/>
        <v>13.51820988477262</v>
      </c>
      <c r="M150" s="20"/>
      <c r="O150" s="34">
        <f t="shared" si="16"/>
        <v>9.8216673210326733E-2</v>
      </c>
      <c r="P150" s="34">
        <f t="shared" si="15"/>
        <v>0.6289726067533824</v>
      </c>
      <c r="Q150" s="34">
        <f t="shared" si="15"/>
        <v>18.264649354712269</v>
      </c>
      <c r="R150" s="34">
        <f t="shared" si="15"/>
        <v>15.687365907672849</v>
      </c>
      <c r="S150" s="34">
        <f t="shared" si="15"/>
        <v>0.67875501900952562</v>
      </c>
      <c r="T150" s="34">
        <f t="shared" si="15"/>
        <v>8.8240965593077938</v>
      </c>
      <c r="U150" s="34">
        <f t="shared" si="15"/>
        <v>2.011022703139393</v>
      </c>
    </row>
    <row r="151" spans="2:23">
      <c r="B151" s="21"/>
      <c r="C151" s="18"/>
      <c r="D151" s="18"/>
      <c r="E151" s="18"/>
      <c r="F151" s="19"/>
      <c r="G151" s="19">
        <f t="shared" ref="G151:L152" si="17">100*(G128-$F$130)/($H$130-$F$130)</f>
        <v>2.9118239669318191</v>
      </c>
      <c r="H151" s="19">
        <f t="shared" si="17"/>
        <v>111.80172564618739</v>
      </c>
      <c r="I151" s="19">
        <f t="shared" si="17"/>
        <v>75.77757404193315</v>
      </c>
      <c r="J151" s="19">
        <f t="shared" si="17"/>
        <v>2.7099959404172229</v>
      </c>
      <c r="K151" s="19">
        <f t="shared" si="17"/>
        <v>46.043862396752374</v>
      </c>
      <c r="L151" s="19">
        <f t="shared" si="17"/>
        <v>8.6069228750033844</v>
      </c>
      <c r="M151" s="20"/>
      <c r="O151" s="34"/>
      <c r="P151" s="34">
        <f t="shared" ref="P151:P152" si="18">(G128-$F$130)/$F$130</f>
        <v>0.43317452199358225</v>
      </c>
      <c r="Q151" s="34">
        <f t="shared" ref="Q151:Q152" si="19">(H128-$F$130)/$F$130</f>
        <v>16.632069663151736</v>
      </c>
      <c r="R151" s="34">
        <f t="shared" ref="R151:R152" si="20">(I128-$F$130)/$F$130</f>
        <v>11.272973499162175</v>
      </c>
      <c r="S151" s="34">
        <f t="shared" ref="S151:S152" si="21">(J128-$F$130)/$F$130</f>
        <v>0.40314978152052072</v>
      </c>
      <c r="T151" s="34">
        <f t="shared" ref="T151:T152" si="22">(K128-$F$130)/$F$130</f>
        <v>6.849668218600284</v>
      </c>
      <c r="U151" s="34">
        <f t="shared" ref="U151:U152" si="23">(L128-$F$130)/$F$130</f>
        <v>1.2804001012958619</v>
      </c>
    </row>
    <row r="152" spans="2:23">
      <c r="B152" s="21"/>
      <c r="C152" s="18"/>
      <c r="D152" s="18"/>
      <c r="E152" s="18"/>
      <c r="F152" s="19"/>
      <c r="G152" s="19">
        <f t="shared" si="17"/>
        <v>2.6788639262623537</v>
      </c>
      <c r="H152" s="19">
        <f t="shared" si="17"/>
        <v>118.18782690335802</v>
      </c>
      <c r="I152" s="19">
        <f t="shared" si="17"/>
        <v>106.11395033106008</v>
      </c>
      <c r="J152" s="19">
        <f t="shared" si="17"/>
        <v>2.6445467883606733</v>
      </c>
      <c r="K152" s="19">
        <f t="shared" si="17"/>
        <v>71.968025949164584</v>
      </c>
      <c r="L152" s="19">
        <f t="shared" si="17"/>
        <v>10.271760453730645</v>
      </c>
      <c r="M152" s="20"/>
      <c r="O152" s="34"/>
      <c r="P152" s="34">
        <f t="shared" si="18"/>
        <v>0.39851845919355927</v>
      </c>
      <c r="Q152" s="34">
        <f t="shared" si="19"/>
        <v>17.5820915020036</v>
      </c>
      <c r="R152" s="34">
        <f t="shared" si="20"/>
        <v>15.78593357068277</v>
      </c>
      <c r="S152" s="34">
        <f t="shared" si="21"/>
        <v>0.39341330518165246</v>
      </c>
      <c r="T152" s="34">
        <f t="shared" si="22"/>
        <v>10.706249963386284</v>
      </c>
      <c r="U152" s="34">
        <f t="shared" si="23"/>
        <v>1.528067965339863</v>
      </c>
    </row>
    <row r="153" spans="2:23" ht="16">
      <c r="B153" s="21"/>
      <c r="C153" s="18"/>
      <c r="D153" s="18"/>
      <c r="E153" s="22" t="s">
        <v>114</v>
      </c>
      <c r="F153" s="23">
        <f>AVERAGE(F139:F150)</f>
        <v>1.4802973661668753E-16</v>
      </c>
      <c r="G153" s="23">
        <f>AVERAGE(G139:G152)</f>
        <v>4.2671810383418203</v>
      </c>
      <c r="H153" s="23">
        <f t="shared" ref="H153:L153" si="24">AVERAGE(H139:H152)</f>
        <v>100</v>
      </c>
      <c r="I153" s="23">
        <f t="shared" si="24"/>
        <v>84.091503148292276</v>
      </c>
      <c r="J153" s="23">
        <f t="shared" si="24"/>
        <v>4.3835297510919542</v>
      </c>
      <c r="K153" s="23">
        <f t="shared" si="24"/>
        <v>62.379361141088758</v>
      </c>
      <c r="L153" s="23">
        <f t="shared" si="24"/>
        <v>11.575362268181674</v>
      </c>
      <c r="M153" s="20"/>
      <c r="O153" s="36">
        <f>AVERAGE(O139:O150)</f>
        <v>2.0816681711721685E-17</v>
      </c>
      <c r="P153" s="36">
        <f>AVERAGE(P139:P152)</f>
        <v>0.63480283407773641</v>
      </c>
      <c r="Q153" s="36">
        <f t="shared" ref="Q153:U153" si="25">AVERAGE(Q139:Q152)</f>
        <v>14.876397986723662</v>
      </c>
      <c r="R153" s="36">
        <f t="shared" si="25"/>
        <v>12.509786681358213</v>
      </c>
      <c r="S153" s="36">
        <f t="shared" si="25"/>
        <v>0.65211133163887625</v>
      </c>
      <c r="T153" s="36">
        <f>AVERAGE(T139:T152)</f>
        <v>9.2798020249240096</v>
      </c>
      <c r="U153" s="36">
        <f t="shared" si="25"/>
        <v>1.7219969594197484</v>
      </c>
    </row>
    <row r="154" spans="2:23">
      <c r="B154" s="21"/>
      <c r="C154" s="18"/>
      <c r="D154" s="18"/>
      <c r="E154" s="24" t="s">
        <v>124</v>
      </c>
      <c r="F154" s="25">
        <f>STDEV(F139:F150)</f>
        <v>0.34973748715456116</v>
      </c>
      <c r="G154" s="25">
        <f>STDEV(G139:G152)</f>
        <v>2.2970598703545209</v>
      </c>
      <c r="H154" s="25">
        <f t="shared" ref="H154:L154" si="26">STDEV(H139:H152)</f>
        <v>17.617904901369897</v>
      </c>
      <c r="I154" s="25">
        <f t="shared" si="26"/>
        <v>18.752405490280655</v>
      </c>
      <c r="J154" s="25">
        <f t="shared" si="26"/>
        <v>2.1630567056216417</v>
      </c>
      <c r="K154" s="25">
        <f t="shared" si="26"/>
        <v>14.615411076709467</v>
      </c>
      <c r="L154" s="25">
        <f t="shared" si="26"/>
        <v>2.9374245563922821</v>
      </c>
      <c r="M154" s="20"/>
      <c r="O154" s="37">
        <f>STDEV(O139:O150)</f>
        <v>5.2028340497879064E-2</v>
      </c>
      <c r="P154" s="37">
        <f>STDEV(P139:P152)</f>
        <v>0.34171976830725692</v>
      </c>
      <c r="Q154" s="37">
        <f t="shared" ref="Q154:U154" si="27">STDEV(Q139:Q152)</f>
        <v>2.6209096500502773</v>
      </c>
      <c r="R154" s="37">
        <f t="shared" si="27"/>
        <v>2.7896824728183875</v>
      </c>
      <c r="S154" s="37">
        <f t="shared" si="27"/>
        <v>0.32178492420678906</v>
      </c>
      <c r="T154" s="37">
        <f t="shared" si="27"/>
        <v>2.1742467191670025</v>
      </c>
      <c r="U154" s="37">
        <f t="shared" si="27"/>
        <v>0.43698296756867044</v>
      </c>
    </row>
    <row r="155" spans="2:23">
      <c r="B155" s="21"/>
      <c r="C155" s="18"/>
      <c r="D155" s="18"/>
      <c r="E155" s="18" t="s">
        <v>125</v>
      </c>
      <c r="F155" s="26">
        <f>F154/F153*100</f>
        <v>2.3626164252401629E+17</v>
      </c>
      <c r="G155" s="26">
        <f>G154/G153*100</f>
        <v>53.830851086813347</v>
      </c>
      <c r="H155" s="26">
        <f t="shared" ref="H155:L155" si="28">H154/H153*100</f>
        <v>17.617904901369897</v>
      </c>
      <c r="I155" s="26">
        <f t="shared" si="28"/>
        <v>22.300000342735551</v>
      </c>
      <c r="J155" s="26">
        <f t="shared" si="28"/>
        <v>49.345090108783133</v>
      </c>
      <c r="K155" s="26">
        <f t="shared" si="28"/>
        <v>23.429882591539432</v>
      </c>
      <c r="L155" s="26">
        <f t="shared" si="28"/>
        <v>25.376523760873269</v>
      </c>
      <c r="M155" s="20"/>
      <c r="O155" s="26">
        <f>O154/O153*100</f>
        <v>2.4993580253755034E+17</v>
      </c>
      <c r="P155" s="26">
        <f>P154/P153*100</f>
        <v>53.830851086813311</v>
      </c>
      <c r="Q155" s="26">
        <f t="shared" ref="Q155:U155" si="29">Q154/Q153*100</f>
        <v>17.617904901369876</v>
      </c>
      <c r="R155" s="26">
        <f t="shared" si="29"/>
        <v>22.300000342735711</v>
      </c>
      <c r="S155" s="26">
        <f t="shared" si="29"/>
        <v>49.345090108783133</v>
      </c>
      <c r="T155" s="26">
        <f t="shared" si="29"/>
        <v>23.429882591539521</v>
      </c>
      <c r="U155" s="26">
        <f t="shared" si="29"/>
        <v>25.376523760873432</v>
      </c>
    </row>
    <row r="156" spans="2:23">
      <c r="B156" s="27"/>
      <c r="C156" s="28"/>
      <c r="D156" s="28"/>
      <c r="E156" s="28"/>
      <c r="F156" s="28"/>
      <c r="G156" s="31"/>
      <c r="H156" s="28"/>
      <c r="I156" s="28"/>
      <c r="J156" s="28"/>
      <c r="K156" s="28"/>
      <c r="L156" s="28"/>
      <c r="M156" s="29"/>
    </row>
    <row r="158" spans="2:23">
      <c r="O158" s="34">
        <f>(F116-$I$130)/$I$130</f>
        <v>-0.93164344780427555</v>
      </c>
      <c r="P158" s="34">
        <f t="shared" ref="P158:U158" si="30">(G116-$I$130)/$I$130</f>
        <v>-0.89669670026613391</v>
      </c>
      <c r="Q158" s="34">
        <f t="shared" si="30"/>
        <v>-0.19715151261651834</v>
      </c>
      <c r="R158" s="34">
        <f t="shared" si="30"/>
        <v>-0.13310545176283164</v>
      </c>
      <c r="S158" s="34">
        <f t="shared" si="30"/>
        <v>-0.87500181533886168</v>
      </c>
      <c r="T158" s="34">
        <f t="shared" si="30"/>
        <v>-0.23744965572475393</v>
      </c>
      <c r="U158" s="34">
        <f t="shared" si="30"/>
        <v>-0.79242449838031892</v>
      </c>
    </row>
    <row r="159" spans="2:23">
      <c r="O159" s="34">
        <f t="shared" ref="O159:O169" si="31">(F117-$I$130)/$I$130</f>
        <v>-0.92932047763869152</v>
      </c>
      <c r="P159" s="34">
        <f t="shared" ref="P159:P171" si="32">(G117-$I$130)/$I$130</f>
        <v>-0.85039004041050648</v>
      </c>
      <c r="Q159" s="34">
        <f t="shared" ref="Q159:Q171" si="33">(H117-$I$130)/$I$130</f>
        <v>-0.16747403803971977</v>
      </c>
      <c r="R159" s="34">
        <f t="shared" ref="R159:R171" si="34">(I117-$I$130)/$I$130</f>
        <v>0.16180207588145781</v>
      </c>
      <c r="S159" s="34">
        <f t="shared" ref="S159:S171" si="35">(J117-$I$130)/$I$130</f>
        <v>-0.87873862350467624</v>
      </c>
      <c r="T159" s="34">
        <f t="shared" ref="T159:T171" si="36">(K117-$I$130)/$I$130</f>
        <v>-0.30754252811426852</v>
      </c>
      <c r="U159" s="34">
        <f t="shared" ref="U159:U171" si="37">(L117-$I$130)/$I$130</f>
        <v>-0.81382177932906363</v>
      </c>
      <c r="W159" t="s">
        <v>132</v>
      </c>
    </row>
    <row r="160" spans="2:23">
      <c r="O160" s="34">
        <f t="shared" si="31"/>
        <v>-0.92846380141800122</v>
      </c>
      <c r="P160" s="34">
        <f t="shared" si="32"/>
        <v>-0.89087325300035003</v>
      </c>
      <c r="Q160" s="34">
        <f t="shared" si="33"/>
        <v>0.14338206670181439</v>
      </c>
      <c r="R160" s="34">
        <f t="shared" si="34"/>
        <v>-0.28526851263302244</v>
      </c>
      <c r="S160" s="34">
        <f t="shared" si="35"/>
        <v>-0.89937198011437924</v>
      </c>
      <c r="T160" s="34">
        <f t="shared" si="36"/>
        <v>-4.8397089854249502E-2</v>
      </c>
      <c r="U160" s="34">
        <f t="shared" si="37"/>
        <v>-0.72841868590699321</v>
      </c>
    </row>
    <row r="161" spans="15:23">
      <c r="O161" s="34">
        <f t="shared" si="31"/>
        <v>-0.92958592782816973</v>
      </c>
      <c r="P161" s="34">
        <f t="shared" si="32"/>
        <v>-0.88985475578997331</v>
      </c>
      <c r="Q161" s="34">
        <f t="shared" si="33"/>
        <v>-9.4736454384683531E-4</v>
      </c>
      <c r="R161" s="34">
        <f t="shared" si="34"/>
        <v>9.1553051451787631E-2</v>
      </c>
      <c r="S161" s="34">
        <f t="shared" si="35"/>
        <v>-0.90342270874775998</v>
      </c>
      <c r="T161" s="34">
        <f t="shared" si="36"/>
        <v>-0.33172841364020228</v>
      </c>
      <c r="U161" s="34">
        <f t="shared" si="37"/>
        <v>-0.77825651859647216</v>
      </c>
    </row>
    <row r="162" spans="15:23">
      <c r="O162" s="34">
        <f t="shared" si="31"/>
        <v>-0.92700562017017885</v>
      </c>
      <c r="P162" s="34">
        <f t="shared" si="32"/>
        <v>-0.84089775373987508</v>
      </c>
      <c r="Q162" s="34">
        <f t="shared" si="33"/>
        <v>0.21746832299267385</v>
      </c>
      <c r="R162" s="34">
        <f t="shared" si="34"/>
        <v>-0.19258498385351364</v>
      </c>
      <c r="S162" s="34">
        <f t="shared" si="35"/>
        <v>-0.83835738084583222</v>
      </c>
      <c r="T162" s="34">
        <f t="shared" si="36"/>
        <v>6.9139089044124011E-2</v>
      </c>
      <c r="U162" s="34">
        <f t="shared" si="37"/>
        <v>-0.7744360460789419</v>
      </c>
    </row>
    <row r="163" spans="15:23">
      <c r="O163" s="34">
        <f t="shared" si="31"/>
        <v>-0.92931207793009152</v>
      </c>
      <c r="P163" s="34">
        <f t="shared" si="32"/>
        <v>-0.82581931844393786</v>
      </c>
      <c r="Q163" s="34">
        <f t="shared" si="33"/>
        <v>0.36605607125023859</v>
      </c>
      <c r="R163" s="34">
        <f t="shared" si="34"/>
        <v>-1.0634577652882999E-2</v>
      </c>
      <c r="S163" s="34">
        <f t="shared" si="35"/>
        <v>-0.83017946639255968</v>
      </c>
      <c r="T163" s="34">
        <f t="shared" si="36"/>
        <v>3.2548093288133302E-2</v>
      </c>
      <c r="U163" s="34">
        <f t="shared" si="37"/>
        <v>-0.76793729266589039</v>
      </c>
    </row>
    <row r="164" spans="15:23">
      <c r="O164" s="34">
        <f t="shared" si="31"/>
        <v>-0.92365206087063079</v>
      </c>
      <c r="P164" s="34">
        <f t="shared" si="32"/>
        <v>-0.89883922998130861</v>
      </c>
      <c r="Q164" s="34">
        <f t="shared" si="33"/>
        <v>0.16911312650326846</v>
      </c>
      <c r="R164" s="34">
        <f t="shared" si="34"/>
        <v>-0.20768458397931616</v>
      </c>
      <c r="S164" s="34">
        <f t="shared" si="35"/>
        <v>-0.8581197303243715</v>
      </c>
      <c r="T164" s="34">
        <f t="shared" si="36"/>
        <v>-0.26108455985761309</v>
      </c>
      <c r="U164" s="34">
        <f t="shared" si="37"/>
        <v>-0.83215587882506448</v>
      </c>
      <c r="W164" s="38"/>
    </row>
    <row r="165" spans="15:23">
      <c r="O165" s="34">
        <f t="shared" si="31"/>
        <v>-0.92286847118612791</v>
      </c>
      <c r="P165" s="34">
        <f t="shared" si="32"/>
        <v>-0.88500201433969428</v>
      </c>
      <c r="Q165" s="34">
        <f t="shared" si="33"/>
        <v>5.018616471700274E-2</v>
      </c>
      <c r="R165" s="34">
        <f t="shared" si="34"/>
        <v>0.34186058166191324</v>
      </c>
      <c r="S165" s="34">
        <f t="shared" si="35"/>
        <v>-0.85762275377382347</v>
      </c>
      <c r="T165" s="34">
        <f t="shared" si="36"/>
        <v>-0.42400594812750586</v>
      </c>
      <c r="U165" s="34">
        <f t="shared" si="37"/>
        <v>-0.7956505539790194</v>
      </c>
    </row>
    <row r="166" spans="15:23">
      <c r="O166" s="34">
        <f t="shared" si="31"/>
        <v>-0.9237861672485177</v>
      </c>
      <c r="P166" s="34">
        <f t="shared" si="32"/>
        <v>-0.9044137275993166</v>
      </c>
      <c r="Q166" s="34">
        <f t="shared" si="33"/>
        <v>0.31471566442894944</v>
      </c>
      <c r="R166" s="34">
        <f t="shared" si="34"/>
        <v>-0.10548878574909029</v>
      </c>
      <c r="S166" s="34">
        <f t="shared" si="35"/>
        <v>-0.89908020771181818</v>
      </c>
      <c r="T166" s="34">
        <f t="shared" si="36"/>
        <v>-0.35479393113980173</v>
      </c>
      <c r="U166" s="34">
        <f t="shared" si="37"/>
        <v>-0.85223911190756574</v>
      </c>
    </row>
    <row r="167" spans="15:23">
      <c r="O167" s="34">
        <f t="shared" si="31"/>
        <v>-0.92535438942423276</v>
      </c>
      <c r="P167" s="34">
        <f t="shared" si="32"/>
        <v>-0.89935095291483325</v>
      </c>
      <c r="Q167" s="34">
        <f t="shared" si="33"/>
        <v>0.1870301627762673</v>
      </c>
      <c r="R167" s="34">
        <f t="shared" si="34"/>
        <v>-0.23393261263612808</v>
      </c>
      <c r="S167" s="34">
        <f t="shared" si="35"/>
        <v>-0.89938138004918378</v>
      </c>
      <c r="T167" s="34">
        <f t="shared" si="36"/>
        <v>-0.26107495211615872</v>
      </c>
      <c r="U167" s="34">
        <f t="shared" si="37"/>
        <v>-0.79714819442228213</v>
      </c>
    </row>
    <row r="168" spans="15:23">
      <c r="O168" s="34">
        <f t="shared" si="31"/>
        <v>-0.92205304588076542</v>
      </c>
      <c r="P168" s="34">
        <f t="shared" si="32"/>
        <v>-0.85391961520623505</v>
      </c>
      <c r="Q168" s="34">
        <f t="shared" si="33"/>
        <v>0.26354249862762891</v>
      </c>
      <c r="R168" s="34">
        <f t="shared" si="34"/>
        <v>0.18732574537416477</v>
      </c>
      <c r="S168" s="34">
        <f t="shared" si="35"/>
        <v>-0.87992935020177698</v>
      </c>
      <c r="T168" s="34">
        <f t="shared" si="36"/>
        <v>-0.39751816129287115</v>
      </c>
      <c r="U168" s="34">
        <f t="shared" si="37"/>
        <v>-0.82554660534178503</v>
      </c>
    </row>
    <row r="169" spans="15:23">
      <c r="O169" s="34">
        <f t="shared" si="31"/>
        <v>-0.91870954744787159</v>
      </c>
      <c r="P169" s="34">
        <f t="shared" si="32"/>
        <v>-0.87942277364000454</v>
      </c>
      <c r="Q169" s="34">
        <f t="shared" si="33"/>
        <v>0.42597731622920676</v>
      </c>
      <c r="R169" s="34">
        <f t="shared" si="34"/>
        <v>0.23520572909558143</v>
      </c>
      <c r="S169" s="34">
        <f t="shared" si="35"/>
        <v>-0.87573785888669919</v>
      </c>
      <c r="T169" s="34">
        <f t="shared" si="36"/>
        <v>-0.27281630783528243</v>
      </c>
      <c r="U169" s="34">
        <f t="shared" si="37"/>
        <v>-0.77712285366472722</v>
      </c>
    </row>
    <row r="170" spans="15:23">
      <c r="O170" s="34"/>
      <c r="P170" s="34">
        <f t="shared" si="32"/>
        <v>-0.89391582888786991</v>
      </c>
      <c r="Q170" s="34">
        <f t="shared" si="33"/>
        <v>0.30513309195930882</v>
      </c>
      <c r="R170" s="34">
        <f t="shared" si="34"/>
        <v>-9.1549423493317184E-2</v>
      </c>
      <c r="S170" s="34">
        <f t="shared" si="35"/>
        <v>-0.8961382726008037</v>
      </c>
      <c r="T170" s="34">
        <f t="shared" si="36"/>
        <v>-0.41896431055926092</v>
      </c>
      <c r="U170" s="34">
        <f t="shared" si="37"/>
        <v>-0.83120384095756861</v>
      </c>
    </row>
    <row r="171" spans="15:23">
      <c r="O171" s="34"/>
      <c r="P171" s="34">
        <f t="shared" si="32"/>
        <v>-0.89648108499571377</v>
      </c>
      <c r="Q171" s="34">
        <f t="shared" si="33"/>
        <v>0.37545410155472836</v>
      </c>
      <c r="R171" s="34">
        <f t="shared" si="34"/>
        <v>0.24250174829519855</v>
      </c>
      <c r="S171" s="34">
        <f t="shared" si="35"/>
        <v>-0.89685897060799746</v>
      </c>
      <c r="T171" s="34">
        <f t="shared" si="36"/>
        <v>-0.13349853410051118</v>
      </c>
      <c r="U171" s="34">
        <f t="shared" si="37"/>
        <v>-0.81287136318530662</v>
      </c>
    </row>
    <row r="172" spans="15:23">
      <c r="O172" s="36">
        <f>AVERAGE(O158:O169)</f>
        <v>-0.92597958623729604</v>
      </c>
      <c r="P172" s="36">
        <f>AVERAGE(P158:P171)</f>
        <v>-0.87899121780112532</v>
      </c>
      <c r="Q172" s="36">
        <f t="shared" ref="Q172:S172" si="38">AVERAGE(Q158:Q171)</f>
        <v>0.17517754803864305</v>
      </c>
      <c r="R172" s="36">
        <f t="shared" si="38"/>
        <v>7.7319103500680541E-17</v>
      </c>
      <c r="S172" s="36">
        <f t="shared" si="38"/>
        <v>-0.8777100356500388</v>
      </c>
      <c r="T172" s="36">
        <f>AVERAGE(T158:T171)</f>
        <v>-0.23908480071644442</v>
      </c>
      <c r="U172" s="36">
        <f t="shared" ref="U172" si="39">AVERAGE(U158:U171)</f>
        <v>-0.79851665880292866</v>
      </c>
    </row>
    <row r="173" spans="15:23">
      <c r="O173" s="37">
        <f>STDEV(O158:O169)</f>
        <v>3.8511592910398466E-3</v>
      </c>
      <c r="P173" s="37">
        <f>STDEV(P158:P171)</f>
        <v>2.5294238640998449E-2</v>
      </c>
      <c r="Q173" s="37">
        <f t="shared" ref="Q173:U173" si="40">STDEV(Q158:Q171)</f>
        <v>0.19400081673138464</v>
      </c>
      <c r="R173" s="37">
        <f>STDEV(R158:R171)</f>
        <v>0.20649345090457899</v>
      </c>
      <c r="S173" s="37">
        <f>STDEV(S158:S171)</f>
        <v>2.3818653232386803E-2</v>
      </c>
      <c r="T173" s="37">
        <f t="shared" si="40"/>
        <v>0.16093864177494266</v>
      </c>
      <c r="U173" s="37">
        <f t="shared" si="40"/>
        <v>3.2345660066687043E-2</v>
      </c>
    </row>
    <row r="174" spans="15:23">
      <c r="O174" s="26">
        <f>O173/O172*100</f>
        <v>-0.4159011006591381</v>
      </c>
      <c r="P174" s="26">
        <f>P173/P172*100</f>
        <v>-2.8776440684213247</v>
      </c>
      <c r="Q174" s="26">
        <f t="shared" ref="Q174:U174" si="41">Q173/Q172*100</f>
        <v>110.74525183363642</v>
      </c>
      <c r="R174" s="26">
        <f t="shared" si="41"/>
        <v>2.6706653537797616E+17</v>
      </c>
      <c r="S174" s="26">
        <f t="shared" si="41"/>
        <v>-2.7137268875758638</v>
      </c>
      <c r="T174" s="26">
        <f t="shared" si="41"/>
        <v>-67.31445967818614</v>
      </c>
      <c r="U174" s="26">
        <f t="shared" si="41"/>
        <v>-4.0507182549174399</v>
      </c>
    </row>
  </sheetData>
  <mergeCells count="1">
    <mergeCell ref="C139:C140"/>
  </mergeCells>
  <conditionalFormatting sqref="G116:G129">
    <cfRule type="cellIs" dxfId="38" priority="30" operator="notBetween">
      <formula>$G$134</formula>
      <formula>$G$135</formula>
    </cfRule>
  </conditionalFormatting>
  <conditionalFormatting sqref="H116:H129">
    <cfRule type="cellIs" dxfId="37" priority="29" operator="notBetween">
      <formula>$H$134</formula>
      <formula>$H$135</formula>
    </cfRule>
  </conditionalFormatting>
  <conditionalFormatting sqref="I116:I129">
    <cfRule type="cellIs" dxfId="36" priority="3" operator="lessThan">
      <formula>$I$130-($R$136*$I$131)</formula>
    </cfRule>
    <cfRule type="cellIs" dxfId="35" priority="4" operator="greaterThan">
      <formula>$I$130+($R$135*$I$131)</formula>
    </cfRule>
    <cfRule type="cellIs" dxfId="34" priority="28" operator="notBetween">
      <formula>$I$134</formula>
      <formula>$I$135</formula>
    </cfRule>
  </conditionalFormatting>
  <conditionalFormatting sqref="J116:J129">
    <cfRule type="cellIs" dxfId="33" priority="1" operator="lessThan">
      <formula>$J$130-($R$136*$J$131)</formula>
    </cfRule>
    <cfRule type="cellIs" dxfId="32" priority="2" operator="greaterThan">
      <formula>$J$130+($R$135*$J$131)</formula>
    </cfRule>
    <cfRule type="cellIs" priority="27" operator="notBetween">
      <formula>$J$134</formula>
      <formula>$J$135</formula>
    </cfRule>
  </conditionalFormatting>
  <conditionalFormatting sqref="K116:K129">
    <cfRule type="cellIs" dxfId="31" priority="26" operator="notBetween">
      <formula>$K$134</formula>
      <formula>$K$135</formula>
    </cfRule>
  </conditionalFormatting>
  <conditionalFormatting sqref="L116:L129">
    <cfRule type="cellIs" dxfId="30" priority="25" operator="notBetween">
      <formula>$L$134</formula>
      <formula>$L$135</formula>
    </cfRule>
  </conditionalFormatting>
  <conditionalFormatting sqref="F116:F127">
    <cfRule type="cellIs" priority="24" operator="notBetween">
      <formula>$F$134</formula>
      <formula>$F$135</formula>
    </cfRule>
  </conditionalFormatting>
  <conditionalFormatting sqref="B116:B120 N116 B122:B12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3:L15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4:L194 G181:L193 D181:D19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8:T101">
    <cfRule type="cellIs" dxfId="29" priority="14" operator="lessThan">
      <formula>$T$104-$S$105*$T$105</formula>
    </cfRule>
    <cfRule type="cellIs" dxfId="28" priority="20" operator="greaterThan">
      <formula>$T$104+$S$104*$T$105</formula>
    </cfRule>
  </conditionalFormatting>
  <conditionalFormatting sqref="U88:U101">
    <cfRule type="cellIs" dxfId="27" priority="13" operator="lessThan">
      <formula>$U$104-$U$105*$U$105</formula>
    </cfRule>
    <cfRule type="cellIs" dxfId="26" priority="19" operator="greaterThan">
      <formula>$U$104+$S$104*$U$105</formula>
    </cfRule>
  </conditionalFormatting>
  <conditionalFormatting sqref="V88:V101">
    <cfRule type="cellIs" dxfId="25" priority="12" operator="lessThan">
      <formula>$V$104-$S$105*$V$105</formula>
    </cfRule>
    <cfRule type="cellIs" dxfId="24" priority="18" operator="greaterThan">
      <formula>$V$104+$S$104*$V$105</formula>
    </cfRule>
  </conditionalFormatting>
  <conditionalFormatting sqref="W88:W101">
    <cfRule type="cellIs" dxfId="23" priority="11" operator="lessThan">
      <formula>$W$104-$S$105*$W$105</formula>
    </cfRule>
    <cfRule type="cellIs" dxfId="22" priority="17" operator="greaterThan">
      <formula>$W$104+$S$104*$W$105</formula>
    </cfRule>
  </conditionalFormatting>
  <conditionalFormatting sqref="X88:X101">
    <cfRule type="cellIs" dxfId="21" priority="10" operator="lessThan">
      <formula>$X$104-$S$105*$X$105</formula>
    </cfRule>
    <cfRule type="cellIs" dxfId="20" priority="16" operator="greaterThan">
      <formula>$X$104+$S$104*$X$105</formula>
    </cfRule>
  </conditionalFormatting>
  <conditionalFormatting sqref="Y88:Y101">
    <cfRule type="cellIs" dxfId="19" priority="15" operator="greaterThan">
      <formula>$Y$104+$S$104*$Y$105</formula>
    </cfRule>
  </conditionalFormatting>
  <conditionalFormatting sqref="Y88:Y100">
    <cfRule type="cellIs" dxfId="18" priority="9" operator="lessThan">
      <formula>$Y$104-$S$105*$Y$105</formula>
    </cfRule>
  </conditionalFormatting>
  <conditionalFormatting sqref="O153:U1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2:U17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Y61">
    <cfRule type="cellIs" dxfId="17" priority="5" operator="lessThan">
      <formula>$T$64-($T$68*$T$63)</formula>
    </cfRule>
    <cfRule type="cellIs" dxfId="16" priority="6" operator="greaterThan">
      <formula>$T$64+($T$67*$T$63)</formula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abSelected="1" topLeftCell="A43" workbookViewId="0">
      <selection activeCell="V74" sqref="V74"/>
    </sheetView>
  </sheetViews>
  <sheetFormatPr baseColWidth="10" defaultColWidth="8.83203125" defaultRowHeight="14" x14ac:dyDescent="0"/>
  <cols>
    <col min="6" max="6" width="10.6640625" customWidth="1"/>
    <col min="15" max="15" width="9.6640625" customWidth="1"/>
    <col min="18" max="18" width="6.6640625" customWidth="1"/>
    <col min="20" max="20" width="9.33203125" bestFit="1" customWidth="1"/>
    <col min="21" max="22" width="9.5" bestFit="1" customWidth="1"/>
    <col min="23" max="23" width="9.33203125" bestFit="1" customWidth="1"/>
    <col min="24" max="24" width="9.5" bestFit="1" customWidth="1"/>
    <col min="25" max="25" width="9.33203125" bestFit="1" customWidth="1"/>
  </cols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 t="s">
        <v>25</v>
      </c>
      <c r="C17" s="2"/>
      <c r="D17" s="2"/>
      <c r="E17" s="2"/>
      <c r="F17" s="2"/>
      <c r="G17" s="2" t="s">
        <v>26</v>
      </c>
      <c r="H17" s="2"/>
      <c r="I17" s="2"/>
      <c r="J17" s="2"/>
      <c r="K17" s="2"/>
    </row>
    <row r="18" spans="1:11">
      <c r="A18" s="2"/>
      <c r="B18" s="2" t="s">
        <v>25</v>
      </c>
      <c r="C18" s="2"/>
      <c r="D18" s="2"/>
      <c r="E18" s="2"/>
      <c r="F18" s="2"/>
      <c r="G18" s="2" t="s">
        <v>27</v>
      </c>
      <c r="H18" s="2"/>
      <c r="I18" s="2"/>
      <c r="J18" s="2"/>
      <c r="K18" s="2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 t="s">
        <v>28</v>
      </c>
      <c r="B20" s="1"/>
      <c r="C20" s="1"/>
      <c r="D20" s="1"/>
      <c r="E20" s="1" t="s">
        <v>29</v>
      </c>
      <c r="F20" s="1"/>
      <c r="G20" s="1"/>
      <c r="H20" s="1"/>
      <c r="I20" s="1"/>
      <c r="J20" s="1"/>
      <c r="K20" s="1"/>
    </row>
    <row r="21" spans="1:1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 t="s">
        <v>31</v>
      </c>
      <c r="B22" s="1"/>
      <c r="C22" s="1"/>
      <c r="D22" s="1"/>
      <c r="E22" s="1" t="s">
        <v>32</v>
      </c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 t="s">
        <v>33</v>
      </c>
      <c r="B24" s="1" t="s">
        <v>25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 t="s">
        <v>28</v>
      </c>
      <c r="B25" s="1" t="s">
        <v>26</v>
      </c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 t="s">
        <v>34</v>
      </c>
      <c r="B26" s="1"/>
      <c r="C26" s="1"/>
      <c r="D26" s="1"/>
      <c r="E26" s="1" t="s">
        <v>35</v>
      </c>
      <c r="F26" s="1"/>
      <c r="G26" s="1"/>
      <c r="H26" s="1"/>
      <c r="I26" s="1"/>
      <c r="J26" s="1"/>
      <c r="K26" s="1"/>
    </row>
    <row r="27" spans="1:11">
      <c r="A27" s="1" t="s">
        <v>36</v>
      </c>
      <c r="B27" s="1"/>
      <c r="C27" s="1"/>
      <c r="D27" s="1"/>
      <c r="E27" s="1">
        <v>320</v>
      </c>
      <c r="F27" s="1" t="s">
        <v>37</v>
      </c>
      <c r="G27" s="1"/>
      <c r="H27" s="1"/>
      <c r="I27" s="1"/>
      <c r="J27" s="1"/>
      <c r="K27" s="1"/>
    </row>
    <row r="28" spans="1:11">
      <c r="A28" s="1" t="s">
        <v>38</v>
      </c>
      <c r="B28" s="1"/>
      <c r="C28" s="1"/>
      <c r="D28" s="1"/>
      <c r="E28" s="1">
        <v>25.000000000000004</v>
      </c>
      <c r="F28" s="1" t="s">
        <v>37</v>
      </c>
      <c r="G28" s="1"/>
      <c r="H28" s="1"/>
      <c r="I28" s="1"/>
      <c r="J28" s="1"/>
      <c r="K28" s="1"/>
    </row>
    <row r="29" spans="1:11">
      <c r="A29" s="1" t="s">
        <v>39</v>
      </c>
      <c r="B29" s="1"/>
      <c r="C29" s="1"/>
      <c r="D29" s="1"/>
      <c r="E29" s="1" t="s">
        <v>35</v>
      </c>
      <c r="F29" s="1"/>
      <c r="G29" s="1"/>
      <c r="H29" s="1"/>
      <c r="I29" s="1"/>
      <c r="J29" s="1"/>
      <c r="K29" s="1"/>
    </row>
    <row r="30" spans="1:11">
      <c r="A30" s="1" t="s">
        <v>40</v>
      </c>
      <c r="B30" s="1"/>
      <c r="C30" s="1"/>
      <c r="D30" s="1"/>
      <c r="E30" s="40">
        <v>620</v>
      </c>
      <c r="F30" s="1" t="s">
        <v>37</v>
      </c>
      <c r="G30" s="1"/>
      <c r="H30" s="1"/>
      <c r="I30" s="1"/>
      <c r="J30" s="1"/>
      <c r="K30" s="1"/>
    </row>
    <row r="31" spans="1:11">
      <c r="A31" s="1" t="s">
        <v>41</v>
      </c>
      <c r="B31" s="1"/>
      <c r="C31" s="1"/>
      <c r="D31" s="1"/>
      <c r="E31" s="1">
        <v>10</v>
      </c>
      <c r="F31" s="1" t="s">
        <v>37</v>
      </c>
      <c r="G31" s="1"/>
      <c r="H31" s="1"/>
      <c r="I31" s="1"/>
      <c r="J31" s="1"/>
      <c r="K31" s="1"/>
    </row>
    <row r="32" spans="1:11">
      <c r="A32" s="1" t="s">
        <v>42</v>
      </c>
      <c r="B32" s="1"/>
      <c r="C32" s="1"/>
      <c r="D32" s="1"/>
      <c r="E32" s="1">
        <v>143</v>
      </c>
      <c r="F32" s="1" t="s">
        <v>43</v>
      </c>
      <c r="G32" s="1"/>
      <c r="H32" s="1"/>
      <c r="I32" s="1"/>
      <c r="J32" s="1"/>
      <c r="K32" s="1"/>
    </row>
    <row r="33" spans="1:25">
      <c r="A33" s="1" t="s">
        <v>44</v>
      </c>
      <c r="B33" s="1"/>
      <c r="C33" s="1"/>
      <c r="D33" s="1"/>
      <c r="E33" s="1" t="s">
        <v>45</v>
      </c>
      <c r="F33" s="1"/>
      <c r="G33" s="1"/>
      <c r="H33" s="1"/>
      <c r="I33" s="1"/>
      <c r="J33" s="1"/>
      <c r="K33" s="1"/>
    </row>
    <row r="34" spans="1:25">
      <c r="A34" s="1" t="s">
        <v>46</v>
      </c>
      <c r="B34" s="1"/>
      <c r="C34" s="1"/>
      <c r="D34" s="1"/>
      <c r="E34" s="1">
        <v>75</v>
      </c>
      <c r="F34" s="1"/>
      <c r="G34" s="1"/>
      <c r="H34" s="1"/>
      <c r="I34" s="1"/>
      <c r="J34" s="1"/>
      <c r="K34" s="1"/>
    </row>
    <row r="35" spans="1:25">
      <c r="A35" s="1" t="s">
        <v>47</v>
      </c>
      <c r="B35" s="1"/>
      <c r="C35" s="1"/>
      <c r="D35" s="1"/>
      <c r="E35" s="1">
        <v>400</v>
      </c>
      <c r="F35" s="1" t="s">
        <v>48</v>
      </c>
      <c r="G35" s="1"/>
      <c r="H35" s="1"/>
      <c r="I35" s="1"/>
      <c r="J35" s="1"/>
      <c r="K35" s="1"/>
    </row>
    <row r="36" spans="1:25">
      <c r="A36" s="1" t="s">
        <v>49</v>
      </c>
      <c r="B36" s="1"/>
      <c r="C36" s="1"/>
      <c r="D36" s="1"/>
      <c r="E36" s="1">
        <v>100</v>
      </c>
      <c r="F36" s="1" t="s">
        <v>48</v>
      </c>
      <c r="G36" s="1"/>
      <c r="H36" s="1"/>
      <c r="I36" s="1"/>
      <c r="J36" s="1"/>
      <c r="K36" s="1"/>
    </row>
    <row r="37" spans="1:25">
      <c r="A37" s="1" t="s">
        <v>50</v>
      </c>
      <c r="B37" s="1"/>
      <c r="C37" s="1"/>
      <c r="D37" s="1"/>
      <c r="E37" s="1">
        <v>0</v>
      </c>
      <c r="F37" s="1" t="s">
        <v>51</v>
      </c>
      <c r="G37" s="1"/>
      <c r="H37" s="1"/>
      <c r="I37" s="1"/>
      <c r="J37" s="1"/>
      <c r="K37" s="1"/>
    </row>
    <row r="38" spans="1:25">
      <c r="A38" s="1" t="s">
        <v>52</v>
      </c>
      <c r="B38" s="1"/>
      <c r="C38" s="1"/>
      <c r="D38" s="1"/>
      <c r="E38" s="1">
        <v>19255</v>
      </c>
      <c r="F38" s="1" t="s">
        <v>53</v>
      </c>
      <c r="G38" s="1"/>
      <c r="H38" s="1"/>
      <c r="I38" s="1"/>
      <c r="J38" s="1"/>
      <c r="K38" s="1"/>
    </row>
    <row r="39" spans="1:25">
      <c r="A39" s="1" t="s">
        <v>54</v>
      </c>
      <c r="B39" s="1"/>
      <c r="C39" s="1"/>
      <c r="D39" s="1"/>
      <c r="E39" s="1" t="s">
        <v>55</v>
      </c>
      <c r="F39" s="1" t="s">
        <v>56</v>
      </c>
      <c r="G39" s="1"/>
      <c r="H39" s="1"/>
      <c r="I39" s="1"/>
      <c r="J39" s="1"/>
      <c r="K39" s="1"/>
    </row>
    <row r="40" spans="1:25">
      <c r="A40" s="1" t="s">
        <v>57</v>
      </c>
      <c r="B40" s="1"/>
      <c r="C40" s="1"/>
      <c r="D40" s="1"/>
      <c r="E40" s="1" t="s">
        <v>32</v>
      </c>
      <c r="F40" s="1"/>
      <c r="G40" s="1"/>
      <c r="H40" s="1"/>
      <c r="I40" s="1"/>
      <c r="J40" s="1"/>
      <c r="K40" s="1"/>
    </row>
    <row r="41" spans="1: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25">
      <c r="A42" s="1" t="s">
        <v>58</v>
      </c>
      <c r="B42" s="1"/>
      <c r="C42" s="1"/>
      <c r="D42" s="1"/>
      <c r="E42" s="1" t="s">
        <v>59</v>
      </c>
      <c r="F42" s="1"/>
      <c r="G42" s="1"/>
      <c r="H42" s="1"/>
      <c r="I42" s="1"/>
      <c r="J42" s="1"/>
      <c r="K42" s="1"/>
    </row>
    <row r="43" spans="1:25">
      <c r="A43" s="1" t="s">
        <v>60</v>
      </c>
      <c r="B43" s="1"/>
      <c r="C43" s="1"/>
      <c r="D43" s="1"/>
      <c r="E43" s="1">
        <v>18.399999999999999</v>
      </c>
      <c r="F43" s="1" t="s">
        <v>61</v>
      </c>
      <c r="G43" s="1"/>
      <c r="H43" s="1"/>
      <c r="I43" s="1"/>
      <c r="J43" s="1"/>
      <c r="K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T44" s="8" t="s">
        <v>107</v>
      </c>
      <c r="U44" s="8" t="s">
        <v>108</v>
      </c>
      <c r="V44" s="47" t="s">
        <v>109</v>
      </c>
      <c r="W44" s="47" t="s">
        <v>110</v>
      </c>
      <c r="X44" s="8" t="s">
        <v>111</v>
      </c>
      <c r="Y44" s="8" t="s">
        <v>112</v>
      </c>
    </row>
    <row r="45" spans="1:25">
      <c r="A45" s="3" t="s">
        <v>62</v>
      </c>
      <c r="B45" s="3" t="s">
        <v>63</v>
      </c>
      <c r="C45" s="3" t="s">
        <v>64</v>
      </c>
      <c r="D45" s="3" t="s">
        <v>65</v>
      </c>
      <c r="E45" s="3" t="s">
        <v>66</v>
      </c>
      <c r="F45" s="3" t="s">
        <v>67</v>
      </c>
      <c r="G45" s="3" t="s">
        <v>68</v>
      </c>
      <c r="H45" s="3" t="s">
        <v>69</v>
      </c>
      <c r="I45" s="3" t="s">
        <v>70</v>
      </c>
      <c r="J45" s="3" t="s">
        <v>71</v>
      </c>
      <c r="K45" s="3" t="s">
        <v>72</v>
      </c>
      <c r="L45" s="3" t="s">
        <v>73</v>
      </c>
      <c r="M45" s="3" t="s">
        <v>74</v>
      </c>
      <c r="N45" s="3" t="s">
        <v>75</v>
      </c>
      <c r="O45" s="3" t="s">
        <v>76</v>
      </c>
      <c r="P45" s="3" t="s">
        <v>77</v>
      </c>
      <c r="Q45" s="3" t="s">
        <v>78</v>
      </c>
      <c r="R45" s="3" t="s">
        <v>79</v>
      </c>
      <c r="S45" s="3" t="s">
        <v>80</v>
      </c>
      <c r="T45" s="3" t="s">
        <v>81</v>
      </c>
      <c r="U45" s="3" t="s">
        <v>82</v>
      </c>
      <c r="V45" s="3" t="s">
        <v>83</v>
      </c>
      <c r="W45" s="3" t="s">
        <v>84</v>
      </c>
      <c r="X45" s="3" t="s">
        <v>85</v>
      </c>
      <c r="Y45" s="3" t="s">
        <v>86</v>
      </c>
    </row>
    <row r="46" spans="1:25">
      <c r="A46" s="3" t="s">
        <v>87</v>
      </c>
      <c r="B46" s="1" t="s">
        <v>1</v>
      </c>
      <c r="C46" s="1" t="s">
        <v>1</v>
      </c>
      <c r="D46" s="1" t="s">
        <v>1</v>
      </c>
      <c r="E46" s="1" t="s">
        <v>1</v>
      </c>
      <c r="F46" s="1" t="s">
        <v>1</v>
      </c>
      <c r="G46" s="1" t="s">
        <v>1</v>
      </c>
      <c r="H46" s="1" t="s">
        <v>1</v>
      </c>
      <c r="I46" s="1" t="s">
        <v>1</v>
      </c>
      <c r="J46" s="1" t="s">
        <v>1</v>
      </c>
      <c r="K46" s="1" t="s">
        <v>1</v>
      </c>
      <c r="L46" s="1" t="s">
        <v>1</v>
      </c>
      <c r="M46" s="1" t="s">
        <v>1</v>
      </c>
      <c r="N46" s="1" t="s">
        <v>1</v>
      </c>
      <c r="O46" s="1" t="s">
        <v>1</v>
      </c>
      <c r="P46" s="1" t="s">
        <v>1</v>
      </c>
      <c r="Q46" s="1" t="s">
        <v>1</v>
      </c>
      <c r="R46" s="1" t="s">
        <v>1</v>
      </c>
      <c r="S46" s="1" t="s">
        <v>1</v>
      </c>
      <c r="T46" s="1">
        <v>35332</v>
      </c>
      <c r="U46" s="1">
        <v>30493</v>
      </c>
      <c r="V46" s="1">
        <v>30105</v>
      </c>
      <c r="W46" s="1">
        <v>33693</v>
      </c>
      <c r="X46" s="1">
        <v>30721</v>
      </c>
      <c r="Y46" s="1">
        <v>27752</v>
      </c>
    </row>
    <row r="47" spans="1:25">
      <c r="A47" s="3" t="s">
        <v>88</v>
      </c>
      <c r="B47" s="1" t="s">
        <v>1</v>
      </c>
      <c r="C47" s="1" t="s">
        <v>1</v>
      </c>
      <c r="D47" s="1" t="s">
        <v>1</v>
      </c>
      <c r="E47" s="1" t="s">
        <v>1</v>
      </c>
      <c r="F47" s="1" t="s">
        <v>1</v>
      </c>
      <c r="G47" s="1" t="s">
        <v>1</v>
      </c>
      <c r="H47" s="1" t="s">
        <v>1</v>
      </c>
      <c r="I47" s="1" t="s">
        <v>1</v>
      </c>
      <c r="J47" s="1" t="s">
        <v>1</v>
      </c>
      <c r="K47" s="1" t="s">
        <v>1</v>
      </c>
      <c r="L47" s="1" t="s">
        <v>1</v>
      </c>
      <c r="M47" s="1" t="s">
        <v>1</v>
      </c>
      <c r="N47" s="1" t="s">
        <v>1</v>
      </c>
      <c r="O47" s="1" t="s">
        <v>1</v>
      </c>
      <c r="P47" s="1" t="s">
        <v>1</v>
      </c>
      <c r="Q47" s="1" t="s">
        <v>1</v>
      </c>
      <c r="R47" s="1" t="s">
        <v>1</v>
      </c>
      <c r="S47" s="1" t="s">
        <v>1</v>
      </c>
      <c r="T47" s="1">
        <v>36864</v>
      </c>
      <c r="U47" s="1">
        <v>45529</v>
      </c>
      <c r="V47" s="1">
        <v>35876</v>
      </c>
      <c r="W47" s="1">
        <v>34643</v>
      </c>
      <c r="X47" s="1">
        <v>34662</v>
      </c>
      <c r="Y47" s="1">
        <v>34781</v>
      </c>
    </row>
    <row r="48" spans="1:25">
      <c r="A48" s="3" t="s">
        <v>89</v>
      </c>
      <c r="B48" s="1" t="s">
        <v>1</v>
      </c>
      <c r="C48" s="1" t="s">
        <v>1</v>
      </c>
      <c r="D48" s="1" t="s">
        <v>1</v>
      </c>
      <c r="E48" s="1" t="s">
        <v>1</v>
      </c>
      <c r="F48" s="1" t="s">
        <v>1</v>
      </c>
      <c r="G48" s="1" t="s">
        <v>1</v>
      </c>
      <c r="H48" s="1" t="s">
        <v>1</v>
      </c>
      <c r="I48" s="1" t="s">
        <v>1</v>
      </c>
      <c r="J48" s="1" t="s">
        <v>1</v>
      </c>
      <c r="K48" s="1" t="s">
        <v>1</v>
      </c>
      <c r="L48" s="1" t="s">
        <v>1</v>
      </c>
      <c r="M48" s="1" t="s">
        <v>1</v>
      </c>
      <c r="N48" s="1" t="s">
        <v>1</v>
      </c>
      <c r="O48" s="1" t="s">
        <v>1</v>
      </c>
      <c r="P48" s="1" t="s">
        <v>1</v>
      </c>
      <c r="Q48" s="1" t="s">
        <v>1</v>
      </c>
      <c r="R48" s="1" t="s">
        <v>1</v>
      </c>
      <c r="S48" s="1" t="s">
        <v>1</v>
      </c>
      <c r="T48" s="1">
        <v>35869</v>
      </c>
      <c r="U48" s="1">
        <v>32826</v>
      </c>
      <c r="V48" s="1">
        <v>33485</v>
      </c>
      <c r="W48" s="1">
        <v>51649</v>
      </c>
      <c r="X48" s="1">
        <v>42390</v>
      </c>
      <c r="Y48" s="1">
        <v>43836</v>
      </c>
    </row>
    <row r="49" spans="1:25">
      <c r="A49" s="3" t="s">
        <v>90</v>
      </c>
      <c r="B49" s="1" t="s">
        <v>1</v>
      </c>
      <c r="C49" s="1" t="s">
        <v>1</v>
      </c>
      <c r="D49" s="1" t="s">
        <v>1</v>
      </c>
      <c r="E49" s="1" t="s">
        <v>1</v>
      </c>
      <c r="F49" s="1" t="s">
        <v>1</v>
      </c>
      <c r="G49" s="1" t="s">
        <v>1</v>
      </c>
      <c r="H49" s="1" t="s">
        <v>1</v>
      </c>
      <c r="I49" s="1" t="s">
        <v>1</v>
      </c>
      <c r="J49" s="1" t="s">
        <v>1</v>
      </c>
      <c r="K49" s="1" t="s">
        <v>1</v>
      </c>
      <c r="L49" s="1" t="s">
        <v>1</v>
      </c>
      <c r="M49" s="1" t="s">
        <v>1</v>
      </c>
      <c r="N49" s="1" t="s">
        <v>1</v>
      </c>
      <c r="O49" s="1" t="s">
        <v>1</v>
      </c>
      <c r="P49" s="1" t="s">
        <v>1</v>
      </c>
      <c r="Q49" s="1" t="s">
        <v>1</v>
      </c>
      <c r="R49" s="1" t="s">
        <v>1</v>
      </c>
      <c r="S49" s="1" t="s">
        <v>1</v>
      </c>
      <c r="T49" s="1">
        <v>35642</v>
      </c>
      <c r="U49" s="1">
        <v>30719</v>
      </c>
      <c r="V49" s="1">
        <v>31191</v>
      </c>
      <c r="W49" s="1">
        <v>34612</v>
      </c>
      <c r="X49" s="1">
        <v>45334</v>
      </c>
      <c r="Y49" s="1">
        <v>37076</v>
      </c>
    </row>
    <row r="50" spans="1:25">
      <c r="A50" s="3" t="s">
        <v>91</v>
      </c>
      <c r="B50" s="1" t="s">
        <v>1</v>
      </c>
      <c r="C50" s="1" t="s">
        <v>1</v>
      </c>
      <c r="D50" s="1" t="s">
        <v>1</v>
      </c>
      <c r="E50" s="1" t="s">
        <v>1</v>
      </c>
      <c r="F50" s="1" t="s">
        <v>1</v>
      </c>
      <c r="G50" s="1" t="s">
        <v>1</v>
      </c>
      <c r="H50" s="1" t="s">
        <v>1</v>
      </c>
      <c r="I50" s="1" t="s">
        <v>1</v>
      </c>
      <c r="J50" s="1" t="s">
        <v>1</v>
      </c>
      <c r="K50" s="1" t="s">
        <v>1</v>
      </c>
      <c r="L50" s="1" t="s">
        <v>1</v>
      </c>
      <c r="M50" s="1" t="s">
        <v>1</v>
      </c>
      <c r="N50" s="1" t="s">
        <v>1</v>
      </c>
      <c r="O50" s="1" t="s">
        <v>1</v>
      </c>
      <c r="P50" s="1" t="s">
        <v>1</v>
      </c>
      <c r="Q50" s="1" t="s">
        <v>1</v>
      </c>
      <c r="R50" s="1" t="s">
        <v>1</v>
      </c>
      <c r="S50" s="1" t="s">
        <v>1</v>
      </c>
      <c r="T50" s="1">
        <v>34499</v>
      </c>
      <c r="U50" s="1">
        <v>29897</v>
      </c>
      <c r="V50" s="1">
        <v>31519</v>
      </c>
      <c r="W50" s="1">
        <v>31817</v>
      </c>
      <c r="X50" s="1">
        <v>37508</v>
      </c>
      <c r="Y50" s="1">
        <v>34900</v>
      </c>
    </row>
    <row r="51" spans="1:25">
      <c r="A51" s="3" t="s">
        <v>92</v>
      </c>
      <c r="B51" s="1" t="s">
        <v>1</v>
      </c>
      <c r="C51" s="1" t="s">
        <v>1</v>
      </c>
      <c r="D51" s="1" t="s">
        <v>1</v>
      </c>
      <c r="E51" s="1" t="s">
        <v>1</v>
      </c>
      <c r="F51" s="1" t="s">
        <v>1</v>
      </c>
      <c r="G51" s="1" t="s">
        <v>1</v>
      </c>
      <c r="H51" s="1" t="s">
        <v>1</v>
      </c>
      <c r="I51" s="1" t="s">
        <v>1</v>
      </c>
      <c r="J51" s="1" t="s">
        <v>1</v>
      </c>
      <c r="K51" s="1" t="s">
        <v>1</v>
      </c>
      <c r="L51" s="1" t="s">
        <v>1</v>
      </c>
      <c r="M51" s="1" t="s">
        <v>1</v>
      </c>
      <c r="N51" s="1" t="s">
        <v>1</v>
      </c>
      <c r="O51" s="1" t="s">
        <v>1</v>
      </c>
      <c r="P51" s="1" t="s">
        <v>1</v>
      </c>
      <c r="Q51" s="1" t="s">
        <v>1</v>
      </c>
      <c r="R51" s="1" t="s">
        <v>1</v>
      </c>
      <c r="S51" s="1" t="s">
        <v>1</v>
      </c>
      <c r="T51" s="1">
        <v>49342</v>
      </c>
      <c r="U51" s="1">
        <v>27307</v>
      </c>
      <c r="V51" s="1">
        <v>30239</v>
      </c>
      <c r="W51" s="1">
        <v>33049</v>
      </c>
      <c r="X51" s="1">
        <v>30607</v>
      </c>
      <c r="Y51" s="1">
        <v>34785</v>
      </c>
    </row>
    <row r="52" spans="1:25">
      <c r="A52" s="3" t="s">
        <v>93</v>
      </c>
      <c r="B52" s="1" t="s">
        <v>1</v>
      </c>
      <c r="C52" s="1" t="s">
        <v>1</v>
      </c>
      <c r="D52" s="1" t="s">
        <v>1</v>
      </c>
      <c r="E52" s="1" t="s">
        <v>1</v>
      </c>
      <c r="F52" s="1" t="s">
        <v>1</v>
      </c>
      <c r="G52" s="1" t="s">
        <v>1</v>
      </c>
      <c r="H52" s="1" t="s">
        <v>1</v>
      </c>
      <c r="I52" s="1" t="s">
        <v>1</v>
      </c>
      <c r="J52" s="1" t="s">
        <v>1</v>
      </c>
      <c r="K52" s="1" t="s">
        <v>1</v>
      </c>
      <c r="L52" s="1" t="s">
        <v>1</v>
      </c>
      <c r="M52" s="1" t="s">
        <v>1</v>
      </c>
      <c r="N52" s="1" t="s">
        <v>1</v>
      </c>
      <c r="O52" s="1" t="s">
        <v>1</v>
      </c>
      <c r="P52" s="1" t="s">
        <v>1</v>
      </c>
      <c r="Q52" s="1" t="s">
        <v>1</v>
      </c>
      <c r="R52" s="1" t="s">
        <v>1</v>
      </c>
      <c r="S52" s="1" t="s">
        <v>1</v>
      </c>
      <c r="T52" s="1">
        <v>35022</v>
      </c>
      <c r="U52" s="1">
        <v>32386</v>
      </c>
      <c r="V52" s="1">
        <v>33368</v>
      </c>
      <c r="W52" s="1">
        <v>35262</v>
      </c>
      <c r="X52" s="1">
        <v>31785</v>
      </c>
      <c r="Y52" s="1">
        <v>32344</v>
      </c>
    </row>
    <row r="53" spans="1:25">
      <c r="A53" s="3" t="s">
        <v>94</v>
      </c>
      <c r="B53" s="1" t="s">
        <v>1</v>
      </c>
      <c r="C53" s="1" t="s">
        <v>1</v>
      </c>
      <c r="D53" s="1" t="s">
        <v>1</v>
      </c>
      <c r="E53" s="1" t="s">
        <v>1</v>
      </c>
      <c r="F53" s="1" t="s">
        <v>1</v>
      </c>
      <c r="G53" s="1" t="s">
        <v>1</v>
      </c>
      <c r="H53" s="1" t="s">
        <v>1</v>
      </c>
      <c r="I53" s="1" t="s">
        <v>1</v>
      </c>
      <c r="J53" s="1" t="s">
        <v>1</v>
      </c>
      <c r="K53" s="1" t="s">
        <v>1</v>
      </c>
      <c r="L53" s="1" t="s">
        <v>1</v>
      </c>
      <c r="M53" s="1" t="s">
        <v>1</v>
      </c>
      <c r="N53" s="1" t="s">
        <v>1</v>
      </c>
      <c r="O53" s="1" t="s">
        <v>1</v>
      </c>
      <c r="P53" s="1" t="s">
        <v>1</v>
      </c>
      <c r="Q53" s="1" t="s">
        <v>1</v>
      </c>
      <c r="R53" s="1" t="s">
        <v>1</v>
      </c>
      <c r="S53" s="1" t="s">
        <v>1</v>
      </c>
      <c r="T53" s="1">
        <v>36537</v>
      </c>
      <c r="U53" s="1">
        <v>31419</v>
      </c>
      <c r="V53" s="1">
        <v>30760</v>
      </c>
      <c r="W53" s="1">
        <v>34011</v>
      </c>
      <c r="X53" s="1">
        <v>32856</v>
      </c>
      <c r="Y53" s="1">
        <v>35553</v>
      </c>
    </row>
    <row r="54" spans="1:25">
      <c r="A54" s="3" t="s">
        <v>95</v>
      </c>
      <c r="B54" s="1" t="s">
        <v>1</v>
      </c>
      <c r="C54" s="1" t="s">
        <v>1</v>
      </c>
      <c r="D54" s="1" t="s">
        <v>1</v>
      </c>
      <c r="E54" s="1" t="s">
        <v>1</v>
      </c>
      <c r="F54" s="1" t="s">
        <v>1</v>
      </c>
      <c r="G54" s="1" t="s">
        <v>1</v>
      </c>
      <c r="H54" s="1" t="s">
        <v>1</v>
      </c>
      <c r="I54" s="1" t="s">
        <v>1</v>
      </c>
      <c r="J54" s="1" t="s">
        <v>1</v>
      </c>
      <c r="K54" s="1" t="s">
        <v>1</v>
      </c>
      <c r="L54" s="1" t="s">
        <v>1</v>
      </c>
      <c r="M54" s="1" t="s">
        <v>1</v>
      </c>
      <c r="N54" s="1" t="s">
        <v>1</v>
      </c>
      <c r="O54" s="1" t="s">
        <v>1</v>
      </c>
      <c r="P54" s="1" t="s">
        <v>1</v>
      </c>
      <c r="Q54" s="1" t="s">
        <v>1</v>
      </c>
      <c r="R54" s="1" t="s">
        <v>1</v>
      </c>
      <c r="S54" s="1" t="s">
        <v>1</v>
      </c>
      <c r="T54" s="1">
        <v>34833</v>
      </c>
      <c r="U54" s="1">
        <v>30510</v>
      </c>
      <c r="V54" s="1">
        <v>30702</v>
      </c>
      <c r="W54" s="1">
        <v>35481</v>
      </c>
      <c r="X54" s="1">
        <v>33527</v>
      </c>
      <c r="Y54" s="1">
        <v>37643</v>
      </c>
    </row>
    <row r="55" spans="1:25">
      <c r="A55" s="3" t="s">
        <v>96</v>
      </c>
      <c r="B55" s="1" t="s">
        <v>1</v>
      </c>
      <c r="C55" s="1" t="s">
        <v>1</v>
      </c>
      <c r="D55" s="1" t="s">
        <v>1</v>
      </c>
      <c r="E55" s="1" t="s">
        <v>1</v>
      </c>
      <c r="F55" s="1" t="s">
        <v>1</v>
      </c>
      <c r="G55" s="1" t="s">
        <v>1</v>
      </c>
      <c r="H55" s="1" t="s">
        <v>1</v>
      </c>
      <c r="I55" s="1" t="s">
        <v>1</v>
      </c>
      <c r="J55" s="1" t="s">
        <v>1</v>
      </c>
      <c r="K55" s="1" t="s">
        <v>1</v>
      </c>
      <c r="L55" s="1" t="s">
        <v>1</v>
      </c>
      <c r="M55" s="1" t="s">
        <v>1</v>
      </c>
      <c r="N55" s="1" t="s">
        <v>1</v>
      </c>
      <c r="O55" s="1" t="s">
        <v>1</v>
      </c>
      <c r="P55" s="1" t="s">
        <v>1</v>
      </c>
      <c r="Q55" s="1" t="s">
        <v>1</v>
      </c>
      <c r="R55" s="1" t="s">
        <v>1</v>
      </c>
      <c r="S55" s="1" t="s">
        <v>1</v>
      </c>
      <c r="T55" s="1">
        <v>35781</v>
      </c>
      <c r="U55" s="1">
        <v>30912</v>
      </c>
      <c r="V55" s="1">
        <v>31555</v>
      </c>
      <c r="W55" s="1">
        <v>33230</v>
      </c>
      <c r="X55" s="1">
        <v>32431</v>
      </c>
      <c r="Y55" s="1">
        <v>37480</v>
      </c>
    </row>
    <row r="56" spans="1:25">
      <c r="A56" s="3" t="s">
        <v>97</v>
      </c>
      <c r="B56" s="1" t="s">
        <v>1</v>
      </c>
      <c r="C56" s="1" t="s">
        <v>1</v>
      </c>
      <c r="D56" s="1" t="s">
        <v>1</v>
      </c>
      <c r="E56" s="1" t="s">
        <v>1</v>
      </c>
      <c r="F56" s="1" t="s">
        <v>1</v>
      </c>
      <c r="G56" s="1" t="s">
        <v>1</v>
      </c>
      <c r="H56" s="1" t="s">
        <v>1</v>
      </c>
      <c r="I56" s="1" t="s">
        <v>1</v>
      </c>
      <c r="J56" s="1" t="s">
        <v>1</v>
      </c>
      <c r="K56" s="1" t="s">
        <v>1</v>
      </c>
      <c r="L56" s="1" t="s">
        <v>1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1</v>
      </c>
      <c r="R56" s="1" t="s">
        <v>1</v>
      </c>
      <c r="S56" s="1" t="s">
        <v>1</v>
      </c>
      <c r="T56" s="1">
        <v>32275</v>
      </c>
      <c r="U56" s="1">
        <v>26437</v>
      </c>
      <c r="V56" s="1">
        <v>28399</v>
      </c>
      <c r="W56" s="1">
        <v>32051</v>
      </c>
      <c r="X56" s="1">
        <v>32341</v>
      </c>
      <c r="Y56" s="1">
        <v>33191</v>
      </c>
    </row>
    <row r="57" spans="1:25">
      <c r="A57" s="3" t="s">
        <v>98</v>
      </c>
      <c r="B57" s="1" t="s">
        <v>1</v>
      </c>
      <c r="C57" s="1" t="s">
        <v>1</v>
      </c>
      <c r="D57" s="1" t="s">
        <v>1</v>
      </c>
      <c r="E57" s="1" t="s">
        <v>1</v>
      </c>
      <c r="F57" s="1" t="s">
        <v>1</v>
      </c>
      <c r="G57" s="1" t="s">
        <v>1</v>
      </c>
      <c r="H57" s="1" t="s">
        <v>1</v>
      </c>
      <c r="I57" s="1" t="s">
        <v>1</v>
      </c>
      <c r="J57" s="1" t="s">
        <v>1</v>
      </c>
      <c r="K57" s="1" t="s">
        <v>1</v>
      </c>
      <c r="L57" s="1" t="s">
        <v>1</v>
      </c>
      <c r="M57" s="1" t="s">
        <v>1</v>
      </c>
      <c r="N57" s="1" t="s">
        <v>1</v>
      </c>
      <c r="O57" s="1" t="s">
        <v>1</v>
      </c>
      <c r="P57" s="1" t="s">
        <v>1</v>
      </c>
      <c r="Q57" s="1" t="s">
        <v>1</v>
      </c>
      <c r="R57" s="1" t="s">
        <v>1</v>
      </c>
      <c r="S57" s="1" t="s">
        <v>1</v>
      </c>
      <c r="T57" s="1">
        <v>32613</v>
      </c>
      <c r="U57" s="1">
        <v>28018</v>
      </c>
      <c r="V57" s="1">
        <v>29267</v>
      </c>
      <c r="W57" s="1">
        <v>31626</v>
      </c>
      <c r="X57" s="1">
        <v>30291</v>
      </c>
      <c r="Y57" s="1">
        <v>33185</v>
      </c>
    </row>
    <row r="58" spans="1:25">
      <c r="A58" s="3" t="s">
        <v>99</v>
      </c>
      <c r="B58" s="1" t="s">
        <v>1</v>
      </c>
      <c r="C58" s="1" t="s">
        <v>1</v>
      </c>
      <c r="D58" s="1" t="s">
        <v>1</v>
      </c>
      <c r="E58" s="1" t="s">
        <v>1</v>
      </c>
      <c r="F58" s="1" t="s">
        <v>1</v>
      </c>
      <c r="G58" s="1" t="s">
        <v>1</v>
      </c>
      <c r="H58" s="1" t="s">
        <v>1</v>
      </c>
      <c r="I58" s="1" t="s">
        <v>1</v>
      </c>
      <c r="J58" s="1" t="s">
        <v>1</v>
      </c>
      <c r="K58" s="1" t="s">
        <v>1</v>
      </c>
      <c r="L58" s="1" t="s">
        <v>1</v>
      </c>
      <c r="M58" s="1" t="s">
        <v>1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1</v>
      </c>
      <c r="S58" s="1" t="s">
        <v>1</v>
      </c>
      <c r="T58" s="1">
        <v>32434</v>
      </c>
      <c r="U58" s="1">
        <v>26117</v>
      </c>
      <c r="V58" s="1">
        <v>28300</v>
      </c>
      <c r="W58" s="1">
        <v>29885</v>
      </c>
      <c r="X58" s="1">
        <v>29345</v>
      </c>
      <c r="Y58" s="1">
        <v>32225</v>
      </c>
    </row>
    <row r="59" spans="1:25">
      <c r="A59" s="3" t="s">
        <v>100</v>
      </c>
      <c r="B59" s="1" t="s">
        <v>1</v>
      </c>
      <c r="C59" s="1" t="s">
        <v>1</v>
      </c>
      <c r="D59" s="1" t="s">
        <v>1</v>
      </c>
      <c r="E59" s="1" t="s">
        <v>1</v>
      </c>
      <c r="F59" s="1" t="s">
        <v>1</v>
      </c>
      <c r="G59" s="1" t="s">
        <v>1</v>
      </c>
      <c r="H59" s="1" t="s">
        <v>1</v>
      </c>
      <c r="I59" s="1" t="s">
        <v>1</v>
      </c>
      <c r="J59" s="1" t="s">
        <v>1</v>
      </c>
      <c r="K59" s="1" t="s">
        <v>1</v>
      </c>
      <c r="L59" s="1" t="s">
        <v>1</v>
      </c>
      <c r="M59" s="1" t="s">
        <v>1</v>
      </c>
      <c r="N59" s="1" t="s">
        <v>1</v>
      </c>
      <c r="O59" s="1" t="s">
        <v>1</v>
      </c>
      <c r="P59" s="1" t="s">
        <v>1</v>
      </c>
      <c r="Q59" s="1" t="s">
        <v>1</v>
      </c>
      <c r="R59" s="1" t="s">
        <v>1</v>
      </c>
      <c r="S59" s="1" t="s">
        <v>1</v>
      </c>
      <c r="T59" s="1">
        <v>33190</v>
      </c>
      <c r="U59" s="1">
        <v>27794</v>
      </c>
      <c r="V59" s="1">
        <v>26202</v>
      </c>
      <c r="W59" s="1">
        <v>31036</v>
      </c>
      <c r="X59" s="1">
        <v>28157</v>
      </c>
      <c r="Y59" s="1">
        <v>30978</v>
      </c>
    </row>
    <row r="60" spans="1:25">
      <c r="A60" s="3" t="s">
        <v>101</v>
      </c>
      <c r="B60" s="1" t="s">
        <v>1</v>
      </c>
      <c r="C60" s="1" t="s">
        <v>1</v>
      </c>
      <c r="D60" s="1" t="s">
        <v>1</v>
      </c>
      <c r="E60" s="1" t="s">
        <v>1</v>
      </c>
      <c r="F60" s="1" t="s">
        <v>1</v>
      </c>
      <c r="G60" s="1" t="s">
        <v>1</v>
      </c>
      <c r="H60" s="1" t="s">
        <v>1</v>
      </c>
      <c r="I60" s="1" t="s">
        <v>1</v>
      </c>
      <c r="J60" s="1" t="s">
        <v>1</v>
      </c>
      <c r="K60" s="1" t="s">
        <v>1</v>
      </c>
      <c r="L60" s="1" t="s">
        <v>1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1</v>
      </c>
      <c r="S60" s="1" t="s">
        <v>1</v>
      </c>
      <c r="T60" s="1">
        <v>32107</v>
      </c>
      <c r="U60" s="1">
        <v>31646</v>
      </c>
      <c r="V60" s="1">
        <v>31716</v>
      </c>
      <c r="W60" s="1">
        <v>30432</v>
      </c>
      <c r="X60" s="1">
        <v>30146</v>
      </c>
      <c r="Y60" s="1">
        <v>30151</v>
      </c>
    </row>
    <row r="61" spans="1:25">
      <c r="A61" s="3" t="s">
        <v>102</v>
      </c>
      <c r="B61" s="1" t="s">
        <v>1</v>
      </c>
      <c r="C61" s="1" t="s">
        <v>1</v>
      </c>
      <c r="D61" s="1" t="s">
        <v>1</v>
      </c>
      <c r="E61" s="1" t="s">
        <v>1</v>
      </c>
      <c r="F61" s="1" t="s">
        <v>1</v>
      </c>
      <c r="G61" s="1" t="s">
        <v>1</v>
      </c>
      <c r="H61" s="1" t="s">
        <v>1</v>
      </c>
      <c r="I61" s="1" t="s">
        <v>1</v>
      </c>
      <c r="J61" s="1" t="s">
        <v>1</v>
      </c>
      <c r="K61" s="1" t="s">
        <v>1</v>
      </c>
      <c r="L61" s="1" t="s">
        <v>1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 t="s">
        <v>1</v>
      </c>
      <c r="T61" s="1">
        <v>27247</v>
      </c>
      <c r="U61" s="1">
        <v>26084</v>
      </c>
      <c r="V61" s="1">
        <v>27403</v>
      </c>
      <c r="W61" s="1">
        <v>27063</v>
      </c>
      <c r="X61" s="1">
        <v>26033</v>
      </c>
      <c r="Y61" s="1">
        <v>23858</v>
      </c>
    </row>
    <row r="62" spans="1: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T62" s="34"/>
      <c r="U62" s="34"/>
      <c r="V62" s="34"/>
      <c r="W62" s="34"/>
      <c r="X62" s="34"/>
      <c r="Y62" s="34"/>
    </row>
    <row r="63" spans="1: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R63" s="35"/>
      <c r="S63" t="s">
        <v>148</v>
      </c>
      <c r="T63">
        <f>AVERAGE(T46:T61)</f>
        <v>34974.1875</v>
      </c>
      <c r="U63">
        <f t="shared" ref="U63:Y63" si="0">AVERAGE(U46:U61)</f>
        <v>30505.875</v>
      </c>
      <c r="V63">
        <f t="shared" si="0"/>
        <v>30630.4375</v>
      </c>
      <c r="W63">
        <f t="shared" si="0"/>
        <v>33721.25</v>
      </c>
      <c r="X63">
        <f t="shared" si="0"/>
        <v>33008.375</v>
      </c>
      <c r="Y63">
        <f t="shared" si="0"/>
        <v>33733.625</v>
      </c>
    </row>
    <row r="64" spans="1:25">
      <c r="A64" s="1" t="s">
        <v>103</v>
      </c>
      <c r="B64" s="1"/>
      <c r="C64" s="1"/>
      <c r="D64" s="1"/>
      <c r="E64" s="1" t="s">
        <v>104</v>
      </c>
      <c r="F64" s="1"/>
      <c r="G64" s="1"/>
      <c r="H64" s="1"/>
      <c r="I64" s="1"/>
      <c r="J64" s="1"/>
      <c r="K64" s="1"/>
      <c r="R64" s="35"/>
      <c r="S64" t="s">
        <v>146</v>
      </c>
      <c r="T64">
        <f>_xlfn.STDEV.S(T46:T61)</f>
        <v>4510.3463313992488</v>
      </c>
      <c r="U64">
        <f t="shared" ref="U64:Y64" si="1">_xlfn.STDEV.S(U46:U61)</f>
        <v>4593.2894803179997</v>
      </c>
      <c r="V64">
        <f t="shared" si="1"/>
        <v>2436.439724098806</v>
      </c>
      <c r="W64">
        <f t="shared" si="1"/>
        <v>5273.7129551515536</v>
      </c>
      <c r="X64">
        <f t="shared" si="1"/>
        <v>5017.7858579922149</v>
      </c>
      <c r="Y64">
        <f t="shared" si="1"/>
        <v>4531.0767355379594</v>
      </c>
    </row>
    <row r="65" spans="1: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S65" t="s">
        <v>147</v>
      </c>
      <c r="T65" s="34">
        <f>T64/T63</f>
        <v>0.12896214762385114</v>
      </c>
      <c r="U65" s="34">
        <f t="shared" ref="U65:Y65" si="2">U64/U63</f>
        <v>0.15057065172915052</v>
      </c>
      <c r="V65" s="34">
        <f t="shared" si="2"/>
        <v>7.9543092523533365E-2</v>
      </c>
      <c r="W65" s="34">
        <f t="shared" si="2"/>
        <v>0.15639138392412955</v>
      </c>
      <c r="X65" s="34">
        <f t="shared" si="2"/>
        <v>0.15201553720812414</v>
      </c>
      <c r="Y65" s="34">
        <f t="shared" si="2"/>
        <v>0.13431929522955091</v>
      </c>
    </row>
    <row r="66" spans="1:25">
      <c r="A66" s="1" t="s">
        <v>33</v>
      </c>
      <c r="B66" s="1" t="s">
        <v>25</v>
      </c>
      <c r="C66" s="1"/>
      <c r="D66" s="1"/>
      <c r="E66" s="1"/>
      <c r="F66" s="1"/>
      <c r="G66" s="1"/>
      <c r="H66" s="1"/>
      <c r="I66" s="1"/>
      <c r="J66" s="1"/>
      <c r="K66" s="1"/>
    </row>
    <row r="67" spans="1:25">
      <c r="A67" s="1" t="s">
        <v>28</v>
      </c>
      <c r="B67" s="1" t="s">
        <v>27</v>
      </c>
      <c r="C67" s="1"/>
      <c r="D67" s="1"/>
      <c r="E67" s="1"/>
      <c r="F67" s="1"/>
      <c r="G67" s="1"/>
      <c r="H67" s="1"/>
      <c r="I67" s="1"/>
      <c r="J67" s="1"/>
      <c r="K67" s="1"/>
      <c r="S67" t="s">
        <v>134</v>
      </c>
      <c r="T67">
        <f>_xlfn.STDEV.S(T46:Y61)</f>
        <v>4675.4873946138414</v>
      </c>
    </row>
    <row r="68" spans="1:25">
      <c r="A68" s="1" t="s">
        <v>34</v>
      </c>
      <c r="B68" s="1"/>
      <c r="C68" s="1"/>
      <c r="D68" s="1"/>
      <c r="E68" s="1" t="s">
        <v>35</v>
      </c>
      <c r="F68" s="1"/>
      <c r="G68" s="1"/>
      <c r="H68" s="1"/>
      <c r="I68" s="1"/>
      <c r="J68" s="1"/>
      <c r="K68" s="1"/>
      <c r="S68" t="s">
        <v>135</v>
      </c>
      <c r="T68">
        <f>AVERAGE(T46:Y61)</f>
        <v>32762.291666666668</v>
      </c>
    </row>
    <row r="69" spans="1:25">
      <c r="A69" s="1" t="s">
        <v>36</v>
      </c>
      <c r="B69" s="1"/>
      <c r="C69" s="1"/>
      <c r="D69" s="1"/>
      <c r="E69" s="1">
        <v>320</v>
      </c>
      <c r="F69" s="1" t="s">
        <v>37</v>
      </c>
      <c r="G69" s="1"/>
      <c r="H69" s="1"/>
      <c r="I69" s="1"/>
      <c r="J69" s="1"/>
      <c r="K69" s="1"/>
      <c r="S69" s="41" t="s">
        <v>136</v>
      </c>
      <c r="T69" s="42">
        <f>T67/T68</f>
        <v>0.14270941246063143</v>
      </c>
    </row>
    <row r="70" spans="1:25">
      <c r="A70" s="1" t="s">
        <v>38</v>
      </c>
      <c r="B70" s="1"/>
      <c r="C70" s="1"/>
      <c r="D70" s="1"/>
      <c r="E70" s="1">
        <v>25.000000000000004</v>
      </c>
      <c r="F70" s="1" t="s">
        <v>37</v>
      </c>
      <c r="G70" s="1"/>
      <c r="H70" s="1"/>
      <c r="I70" s="1"/>
      <c r="J70" s="1"/>
      <c r="K70" s="1"/>
    </row>
    <row r="71" spans="1:25">
      <c r="A71" s="1" t="s">
        <v>39</v>
      </c>
      <c r="B71" s="1"/>
      <c r="C71" s="1"/>
      <c r="D71" s="1"/>
      <c r="E71" s="1" t="s">
        <v>35</v>
      </c>
      <c r="F71" s="1"/>
      <c r="G71" s="1"/>
      <c r="H71" s="1"/>
      <c r="I71" s="1"/>
      <c r="J71" s="1"/>
      <c r="K71" s="1"/>
      <c r="S71" t="s">
        <v>137</v>
      </c>
      <c r="T71">
        <v>2</v>
      </c>
    </row>
    <row r="72" spans="1:25">
      <c r="A72" s="1" t="s">
        <v>40</v>
      </c>
      <c r="B72" s="1"/>
      <c r="C72" s="1"/>
      <c r="D72" s="1"/>
      <c r="E72" s="40">
        <v>665</v>
      </c>
      <c r="F72" s="1" t="s">
        <v>37</v>
      </c>
      <c r="G72" s="1"/>
      <c r="H72" s="1"/>
      <c r="I72" s="1"/>
      <c r="J72" s="1"/>
      <c r="K72" s="1"/>
      <c r="S72" t="s">
        <v>138</v>
      </c>
      <c r="T72">
        <v>1.2</v>
      </c>
    </row>
    <row r="73" spans="1:25">
      <c r="A73" s="1" t="s">
        <v>41</v>
      </c>
      <c r="B73" s="1"/>
      <c r="C73" s="1"/>
      <c r="D73" s="1"/>
      <c r="E73" s="1">
        <v>8</v>
      </c>
      <c r="F73" s="1" t="s">
        <v>37</v>
      </c>
      <c r="G73" s="1"/>
      <c r="H73" s="1"/>
      <c r="I73" s="1"/>
      <c r="J73" s="1"/>
      <c r="K73" s="1"/>
    </row>
    <row r="74" spans="1:25">
      <c r="A74" s="1" t="s">
        <v>42</v>
      </c>
      <c r="B74" s="1"/>
      <c r="C74" s="1"/>
      <c r="D74" s="1"/>
      <c r="E74" s="1">
        <v>153</v>
      </c>
      <c r="F74" s="1" t="s">
        <v>43</v>
      </c>
      <c r="G74" s="1"/>
      <c r="H74" s="1"/>
      <c r="I74" s="1"/>
      <c r="J74" s="1"/>
      <c r="K74" s="1"/>
    </row>
    <row r="75" spans="1:25">
      <c r="A75" s="1" t="s">
        <v>44</v>
      </c>
      <c r="B75" s="1"/>
      <c r="C75" s="1"/>
      <c r="D75" s="1"/>
      <c r="E75" s="1" t="s">
        <v>45</v>
      </c>
      <c r="F75" s="1"/>
      <c r="G75" s="1"/>
      <c r="H75" s="1"/>
      <c r="I75" s="1"/>
      <c r="J75" s="1"/>
      <c r="K75" s="1"/>
    </row>
    <row r="76" spans="1:25">
      <c r="A76" s="1" t="s">
        <v>46</v>
      </c>
      <c r="B76" s="1"/>
      <c r="C76" s="1"/>
      <c r="D76" s="1"/>
      <c r="E76" s="1">
        <v>75</v>
      </c>
      <c r="F76" s="1"/>
      <c r="G76" s="1"/>
      <c r="H76" s="1"/>
      <c r="I76" s="1"/>
      <c r="J76" s="1"/>
      <c r="K76" s="1"/>
    </row>
    <row r="77" spans="1:25">
      <c r="A77" s="1" t="s">
        <v>47</v>
      </c>
      <c r="B77" s="1"/>
      <c r="C77" s="1"/>
      <c r="D77" s="1"/>
      <c r="E77" s="1">
        <v>400</v>
      </c>
      <c r="F77" s="1" t="s">
        <v>48</v>
      </c>
      <c r="G77" s="1"/>
      <c r="H77" s="1"/>
      <c r="I77" s="1"/>
      <c r="J77" s="1"/>
      <c r="K77" s="1"/>
    </row>
    <row r="78" spans="1:25">
      <c r="A78" s="1" t="s">
        <v>49</v>
      </c>
      <c r="B78" s="1"/>
      <c r="C78" s="1"/>
      <c r="D78" s="1"/>
      <c r="E78" s="1">
        <v>100</v>
      </c>
      <c r="F78" s="1" t="s">
        <v>48</v>
      </c>
      <c r="G78" s="1"/>
      <c r="H78" s="1"/>
      <c r="I78" s="1"/>
      <c r="J78" s="1"/>
      <c r="K78" s="1"/>
    </row>
    <row r="79" spans="1:25">
      <c r="A79" s="1" t="s">
        <v>50</v>
      </c>
      <c r="B79" s="1"/>
      <c r="C79" s="1"/>
      <c r="D79" s="1"/>
      <c r="E79" s="1">
        <v>0</v>
      </c>
      <c r="F79" s="1" t="s">
        <v>51</v>
      </c>
      <c r="G79" s="1"/>
      <c r="H79" s="1"/>
      <c r="I79" s="1"/>
      <c r="J79" s="1"/>
      <c r="K79" s="1"/>
    </row>
    <row r="80" spans="1:25">
      <c r="A80" s="1" t="s">
        <v>52</v>
      </c>
      <c r="B80" s="1"/>
      <c r="C80" s="1"/>
      <c r="D80" s="1"/>
      <c r="E80" s="1">
        <v>19274</v>
      </c>
      <c r="F80" s="1" t="s">
        <v>53</v>
      </c>
      <c r="G80" s="1"/>
      <c r="H80" s="1"/>
      <c r="I80" s="1"/>
      <c r="J80" s="1"/>
      <c r="K80" s="1"/>
    </row>
    <row r="81" spans="1:25">
      <c r="A81" s="1" t="s">
        <v>54</v>
      </c>
      <c r="B81" s="1"/>
      <c r="C81" s="1"/>
      <c r="D81" s="1"/>
      <c r="E81" s="1" t="s">
        <v>55</v>
      </c>
      <c r="F81" s="1" t="s">
        <v>56</v>
      </c>
      <c r="G81" s="1"/>
      <c r="H81" s="1"/>
      <c r="I81" s="1"/>
      <c r="J81" s="1"/>
      <c r="K81" s="1"/>
    </row>
    <row r="82" spans="1:25">
      <c r="A82" s="1" t="s">
        <v>57</v>
      </c>
      <c r="B82" s="1"/>
      <c r="C82" s="1"/>
      <c r="D82" s="1"/>
      <c r="E82" s="1" t="s">
        <v>32</v>
      </c>
      <c r="F82" s="1"/>
      <c r="G82" s="1"/>
      <c r="H82" s="1"/>
      <c r="I82" s="1"/>
      <c r="J82" s="1"/>
      <c r="K82" s="1"/>
    </row>
    <row r="83" spans="1: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25">
      <c r="A84" s="1" t="s">
        <v>58</v>
      </c>
      <c r="B84" s="1"/>
      <c r="C84" s="1"/>
      <c r="D84" s="1"/>
      <c r="E84" s="1" t="s">
        <v>105</v>
      </c>
      <c r="F84" s="1"/>
      <c r="G84" s="1"/>
      <c r="H84" s="1"/>
      <c r="I84" s="1"/>
      <c r="J84" s="1"/>
      <c r="K84" s="1"/>
    </row>
    <row r="85" spans="1:25">
      <c r="A85" s="1" t="s">
        <v>60</v>
      </c>
      <c r="B85" s="1"/>
      <c r="C85" s="1"/>
      <c r="D85" s="1"/>
      <c r="E85" s="1">
        <v>18.7</v>
      </c>
      <c r="F85" s="1" t="s">
        <v>61</v>
      </c>
      <c r="G85" s="1"/>
      <c r="H85" s="1"/>
      <c r="I85" s="1"/>
      <c r="J85" s="1"/>
      <c r="K85" s="1"/>
    </row>
    <row r="86" spans="1: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T86" s="8" t="s">
        <v>107</v>
      </c>
      <c r="U86" s="8" t="s">
        <v>108</v>
      </c>
      <c r="V86" s="8" t="s">
        <v>109</v>
      </c>
      <c r="W86" s="8" t="s">
        <v>110</v>
      </c>
      <c r="X86" s="8" t="s">
        <v>111</v>
      </c>
      <c r="Y86" s="8" t="s">
        <v>112</v>
      </c>
    </row>
    <row r="87" spans="1:25">
      <c r="A87" s="3" t="s">
        <v>62</v>
      </c>
      <c r="B87" s="3" t="s">
        <v>63</v>
      </c>
      <c r="C87" s="3" t="s">
        <v>64</v>
      </c>
      <c r="D87" s="3" t="s">
        <v>65</v>
      </c>
      <c r="E87" s="3" t="s">
        <v>66</v>
      </c>
      <c r="F87" s="3" t="s">
        <v>67</v>
      </c>
      <c r="G87" s="3" t="s">
        <v>68</v>
      </c>
      <c r="H87" s="3" t="s">
        <v>69</v>
      </c>
      <c r="I87" s="3" t="s">
        <v>70</v>
      </c>
      <c r="J87" s="3" t="s">
        <v>71</v>
      </c>
      <c r="K87" s="3" t="s">
        <v>72</v>
      </c>
      <c r="L87" s="3" t="s">
        <v>73</v>
      </c>
      <c r="M87" s="3" t="s">
        <v>74</v>
      </c>
      <c r="N87" s="3" t="s">
        <v>75</v>
      </c>
      <c r="O87" s="3" t="s">
        <v>76</v>
      </c>
      <c r="P87" s="3" t="s">
        <v>77</v>
      </c>
      <c r="Q87" s="3" t="s">
        <v>78</v>
      </c>
      <c r="R87" s="3" t="s">
        <v>79</v>
      </c>
      <c r="S87" s="3" t="s">
        <v>80</v>
      </c>
      <c r="T87" s="3" t="s">
        <v>81</v>
      </c>
      <c r="U87" s="3" t="s">
        <v>82</v>
      </c>
      <c r="V87" s="3" t="s">
        <v>83</v>
      </c>
      <c r="W87" s="3" t="s">
        <v>84</v>
      </c>
      <c r="X87" s="3" t="s">
        <v>85</v>
      </c>
      <c r="Y87" s="3" t="s">
        <v>86</v>
      </c>
    </row>
    <row r="88" spans="1:25">
      <c r="A88" s="3" t="s">
        <v>87</v>
      </c>
      <c r="B88" s="1" t="s">
        <v>1</v>
      </c>
      <c r="C88" s="1" t="s">
        <v>1</v>
      </c>
      <c r="D88" s="1" t="s">
        <v>1</v>
      </c>
      <c r="E88" s="1" t="s">
        <v>1</v>
      </c>
      <c r="F88" s="1" t="s">
        <v>1</v>
      </c>
      <c r="G88" s="1" t="s">
        <v>1</v>
      </c>
      <c r="H88" s="1" t="s">
        <v>1</v>
      </c>
      <c r="I88" s="1" t="s">
        <v>1</v>
      </c>
      <c r="J88" s="1" t="s">
        <v>1</v>
      </c>
      <c r="K88" s="1" t="s">
        <v>1</v>
      </c>
      <c r="L88" s="1" t="s">
        <v>1</v>
      </c>
      <c r="M88" s="1" t="s">
        <v>1</v>
      </c>
      <c r="N88" s="1" t="s">
        <v>1</v>
      </c>
      <c r="O88" s="1" t="s">
        <v>1</v>
      </c>
      <c r="P88" s="1" t="s">
        <v>1</v>
      </c>
      <c r="Q88" s="1" t="s">
        <v>1</v>
      </c>
      <c r="R88" s="1" t="s">
        <v>1</v>
      </c>
      <c r="T88" s="1">
        <v>4432</v>
      </c>
      <c r="U88" s="1">
        <v>29727</v>
      </c>
      <c r="V88" s="1">
        <v>31690</v>
      </c>
      <c r="W88" s="1">
        <v>5114</v>
      </c>
      <c r="X88" s="1">
        <v>28446</v>
      </c>
      <c r="Y88" s="1">
        <v>6995</v>
      </c>
    </row>
    <row r="89" spans="1:25">
      <c r="A89" s="3" t="s">
        <v>88</v>
      </c>
      <c r="B89" s="1" t="s">
        <v>1</v>
      </c>
      <c r="C89" s="1" t="s">
        <v>1</v>
      </c>
      <c r="D89" s="1" t="s">
        <v>1</v>
      </c>
      <c r="E89" s="1" t="s">
        <v>1</v>
      </c>
      <c r="F89" s="1" t="s">
        <v>1</v>
      </c>
      <c r="G89" s="1" t="s">
        <v>1</v>
      </c>
      <c r="H89" s="1" t="s">
        <v>1</v>
      </c>
      <c r="I89" s="1" t="s">
        <v>1</v>
      </c>
      <c r="J89" s="1" t="s">
        <v>1</v>
      </c>
      <c r="K89" s="1" t="s">
        <v>1</v>
      </c>
      <c r="L89" s="1" t="s">
        <v>1</v>
      </c>
      <c r="M89" s="1" t="s">
        <v>1</v>
      </c>
      <c r="N89" s="1" t="s">
        <v>1</v>
      </c>
      <c r="O89" s="1" t="s">
        <v>1</v>
      </c>
      <c r="P89" s="1" t="s">
        <v>1</v>
      </c>
      <c r="Q89" s="1" t="s">
        <v>1</v>
      </c>
      <c r="R89" s="1" t="s">
        <v>1</v>
      </c>
      <c r="S89" s="1" t="s">
        <v>1</v>
      </c>
      <c r="T89" s="1">
        <v>6697</v>
      </c>
      <c r="U89" s="1">
        <v>46026</v>
      </c>
      <c r="V89" s="1">
        <v>50612</v>
      </c>
      <c r="W89" s="1">
        <v>5101</v>
      </c>
      <c r="X89" s="1">
        <v>29145</v>
      </c>
      <c r="Y89" s="1">
        <v>7863</v>
      </c>
    </row>
    <row r="90" spans="1:25">
      <c r="A90" s="3" t="s">
        <v>89</v>
      </c>
      <c r="B90" s="1" t="s">
        <v>1</v>
      </c>
      <c r="C90" s="1" t="s">
        <v>1</v>
      </c>
      <c r="D90" s="1" t="s">
        <v>1</v>
      </c>
      <c r="E90" s="1" t="s">
        <v>1</v>
      </c>
      <c r="F90" s="1" t="s">
        <v>1</v>
      </c>
      <c r="G90" s="1" t="s">
        <v>1</v>
      </c>
      <c r="H90" s="1" t="s">
        <v>1</v>
      </c>
      <c r="I90" s="1" t="s">
        <v>1</v>
      </c>
      <c r="J90" s="1" t="s">
        <v>1</v>
      </c>
      <c r="K90" s="1" t="s">
        <v>1</v>
      </c>
      <c r="L90" s="1" t="s">
        <v>1</v>
      </c>
      <c r="M90" s="1" t="s">
        <v>1</v>
      </c>
      <c r="N90" s="1" t="s">
        <v>1</v>
      </c>
      <c r="O90" s="1" t="s">
        <v>1</v>
      </c>
      <c r="P90" s="1" t="s">
        <v>1</v>
      </c>
      <c r="Q90" s="1" t="s">
        <v>1</v>
      </c>
      <c r="R90" s="1" t="s">
        <v>1</v>
      </c>
      <c r="S90" s="1" t="s">
        <v>1</v>
      </c>
      <c r="T90" s="1">
        <v>4753</v>
      </c>
      <c r="U90" s="1">
        <v>45575</v>
      </c>
      <c r="V90" s="1">
        <v>29061</v>
      </c>
      <c r="W90" s="1">
        <v>6311</v>
      </c>
      <c r="X90" s="1">
        <v>48982</v>
      </c>
      <c r="Y90" s="1">
        <v>14456</v>
      </c>
    </row>
    <row r="91" spans="1:25">
      <c r="A91" s="3" t="s">
        <v>90</v>
      </c>
      <c r="B91" s="1" t="s">
        <v>1</v>
      </c>
      <c r="C91" s="1" t="s">
        <v>1</v>
      </c>
      <c r="D91" s="1" t="s">
        <v>1</v>
      </c>
      <c r="E91" s="1" t="s">
        <v>1</v>
      </c>
      <c r="F91" s="1" t="s">
        <v>1</v>
      </c>
      <c r="G91" s="1" t="s">
        <v>1</v>
      </c>
      <c r="H91" s="1" t="s">
        <v>1</v>
      </c>
      <c r="I91" s="1" t="s">
        <v>1</v>
      </c>
      <c r="J91" s="1" t="s">
        <v>1</v>
      </c>
      <c r="K91" s="1" t="s">
        <v>1</v>
      </c>
      <c r="L91" s="1" t="s">
        <v>1</v>
      </c>
      <c r="M91" s="1" t="s">
        <v>1</v>
      </c>
      <c r="N91" s="1" t="s">
        <v>1</v>
      </c>
      <c r="O91" s="1" t="s">
        <v>1</v>
      </c>
      <c r="P91" s="1" t="s">
        <v>1</v>
      </c>
      <c r="Q91" s="1" t="s">
        <v>1</v>
      </c>
      <c r="R91" s="1" t="s">
        <v>1</v>
      </c>
      <c r="S91" s="1" t="s">
        <v>1</v>
      </c>
      <c r="T91" s="1">
        <v>4767</v>
      </c>
      <c r="U91" s="1">
        <v>37266</v>
      </c>
      <c r="V91" s="1">
        <v>41342</v>
      </c>
      <c r="W91" s="1">
        <v>4059</v>
      </c>
      <c r="X91" s="1">
        <v>36787</v>
      </c>
      <c r="Y91" s="1">
        <v>9983</v>
      </c>
    </row>
    <row r="92" spans="1:25">
      <c r="A92" s="3" t="s">
        <v>91</v>
      </c>
      <c r="B92" s="1" t="s">
        <v>1</v>
      </c>
      <c r="C92" s="1" t="s">
        <v>1</v>
      </c>
      <c r="D92" s="1" t="s">
        <v>1</v>
      </c>
      <c r="E92" s="1" t="s">
        <v>1</v>
      </c>
      <c r="F92" s="1" t="s">
        <v>1</v>
      </c>
      <c r="G92" s="1" t="s">
        <v>1</v>
      </c>
      <c r="H92" s="1" t="s">
        <v>1</v>
      </c>
      <c r="I92" s="1" t="s">
        <v>1</v>
      </c>
      <c r="J92" s="1" t="s">
        <v>1</v>
      </c>
      <c r="K92" s="1" t="s">
        <v>1</v>
      </c>
      <c r="L92" s="1" t="s">
        <v>1</v>
      </c>
      <c r="M92" s="1" t="s">
        <v>1</v>
      </c>
      <c r="N92" s="1" t="s">
        <v>1</v>
      </c>
      <c r="O92" s="1" t="s">
        <v>1</v>
      </c>
      <c r="P92" s="1" t="s">
        <v>1</v>
      </c>
      <c r="Q92" s="1" t="s">
        <v>1</v>
      </c>
      <c r="R92" s="1" t="s">
        <v>1</v>
      </c>
      <c r="S92" s="1" t="s">
        <v>1</v>
      </c>
      <c r="T92" s="1">
        <v>6665</v>
      </c>
      <c r="U92" s="1">
        <v>44198</v>
      </c>
      <c r="V92" s="1">
        <v>30902</v>
      </c>
      <c r="W92" s="1">
        <v>6245</v>
      </c>
      <c r="X92" s="1">
        <v>48694</v>
      </c>
      <c r="Y92" s="1">
        <v>9559</v>
      </c>
    </row>
    <row r="93" spans="1:25">
      <c r="A93" s="3" t="s">
        <v>92</v>
      </c>
      <c r="B93" s="1" t="s">
        <v>1</v>
      </c>
      <c r="C93" s="1" t="s">
        <v>1</v>
      </c>
      <c r="D93" s="1" t="s">
        <v>1</v>
      </c>
      <c r="E93" s="1" t="s">
        <v>1</v>
      </c>
      <c r="F93" s="1" t="s">
        <v>1</v>
      </c>
      <c r="G93" s="1" t="s">
        <v>1</v>
      </c>
      <c r="H93" s="1" t="s">
        <v>1</v>
      </c>
      <c r="I93" s="1" t="s">
        <v>1</v>
      </c>
      <c r="J93" s="1" t="s">
        <v>1</v>
      </c>
      <c r="K93" s="1" t="s">
        <v>1</v>
      </c>
      <c r="L93" s="1" t="s">
        <v>1</v>
      </c>
      <c r="M93" s="1" t="s">
        <v>1</v>
      </c>
      <c r="N93" s="1" t="s">
        <v>1</v>
      </c>
      <c r="O93" s="1" t="s">
        <v>1</v>
      </c>
      <c r="P93" s="1" t="s">
        <v>1</v>
      </c>
      <c r="Q93" s="1" t="s">
        <v>1</v>
      </c>
      <c r="R93" s="1" t="s">
        <v>1</v>
      </c>
      <c r="S93" s="1" t="s">
        <v>1</v>
      </c>
      <c r="T93" s="1">
        <v>10436</v>
      </c>
      <c r="U93" s="1">
        <v>45296</v>
      </c>
      <c r="V93" s="1">
        <v>36328</v>
      </c>
      <c r="W93" s="1">
        <v>6815</v>
      </c>
      <c r="X93" s="1">
        <v>38375</v>
      </c>
      <c r="Y93" s="1">
        <v>9802</v>
      </c>
    </row>
    <row r="94" spans="1:25">
      <c r="A94" s="3" t="s">
        <v>93</v>
      </c>
      <c r="B94" s="1" t="s">
        <v>1</v>
      </c>
      <c r="C94" s="1" t="s">
        <v>1</v>
      </c>
      <c r="D94" s="1" t="s">
        <v>1</v>
      </c>
      <c r="E94" s="1" t="s">
        <v>1</v>
      </c>
      <c r="F94" s="1" t="s">
        <v>1</v>
      </c>
      <c r="G94" s="1" t="s">
        <v>1</v>
      </c>
      <c r="H94" s="1" t="s">
        <v>1</v>
      </c>
      <c r="I94" s="1" t="s">
        <v>1</v>
      </c>
      <c r="J94" s="1" t="s">
        <v>1</v>
      </c>
      <c r="K94" s="1" t="s">
        <v>1</v>
      </c>
      <c r="L94" s="1" t="s">
        <v>1</v>
      </c>
      <c r="M94" s="1" t="s">
        <v>1</v>
      </c>
      <c r="N94" s="1" t="s">
        <v>1</v>
      </c>
      <c r="O94" s="1" t="s">
        <v>1</v>
      </c>
      <c r="P94" s="1" t="s">
        <v>1</v>
      </c>
      <c r="Q94" s="1" t="s">
        <v>1</v>
      </c>
      <c r="R94" s="1" t="s">
        <v>1</v>
      </c>
      <c r="S94" s="1" t="s">
        <v>1</v>
      </c>
      <c r="T94" s="1">
        <v>4302</v>
      </c>
      <c r="U94" s="1">
        <v>45976</v>
      </c>
      <c r="V94" s="1">
        <v>32103</v>
      </c>
      <c r="W94" s="1">
        <v>6075</v>
      </c>
      <c r="X94" s="1">
        <v>28519</v>
      </c>
      <c r="Y94" s="1">
        <v>6592</v>
      </c>
    </row>
    <row r="95" spans="1:25">
      <c r="A95" s="3" t="s">
        <v>94</v>
      </c>
      <c r="B95" s="1" t="s">
        <v>1</v>
      </c>
      <c r="C95" s="1" t="s">
        <v>1</v>
      </c>
      <c r="D95" s="1" t="s">
        <v>1</v>
      </c>
      <c r="E95" s="1" t="s">
        <v>1</v>
      </c>
      <c r="F95" s="1" t="s">
        <v>1</v>
      </c>
      <c r="G95" s="1" t="s">
        <v>1</v>
      </c>
      <c r="H95" s="1" t="s">
        <v>1</v>
      </c>
      <c r="I95" s="1" t="s">
        <v>1</v>
      </c>
      <c r="J95" s="1" t="s">
        <v>1</v>
      </c>
      <c r="K95" s="1" t="s">
        <v>1</v>
      </c>
      <c r="L95" s="1" t="s">
        <v>1</v>
      </c>
      <c r="M95" s="1" t="s">
        <v>1</v>
      </c>
      <c r="N95" s="1" t="s">
        <v>1</v>
      </c>
      <c r="O95" s="1" t="s">
        <v>1</v>
      </c>
      <c r="P95" s="1" t="s">
        <v>1</v>
      </c>
      <c r="Q95" s="1" t="s">
        <v>1</v>
      </c>
      <c r="R95" s="1" t="s">
        <v>1</v>
      </c>
      <c r="S95" s="1" t="s">
        <v>1</v>
      </c>
      <c r="T95" s="1">
        <v>5102</v>
      </c>
      <c r="U95" s="1">
        <v>40066</v>
      </c>
      <c r="V95" s="1">
        <v>50120</v>
      </c>
      <c r="W95" s="1">
        <v>5880</v>
      </c>
      <c r="X95" s="1">
        <v>22980</v>
      </c>
      <c r="Y95" s="1">
        <v>8822</v>
      </c>
    </row>
    <row r="96" spans="1:25">
      <c r="A96" s="3" t="s">
        <v>95</v>
      </c>
      <c r="B96" s="1" t="s">
        <v>1</v>
      </c>
      <c r="C96" s="1" t="s">
        <v>1</v>
      </c>
      <c r="D96" s="1" t="s">
        <v>1</v>
      </c>
      <c r="E96" s="1" t="s">
        <v>1</v>
      </c>
      <c r="F96" s="1" t="s">
        <v>1</v>
      </c>
      <c r="G96" s="1" t="s">
        <v>1</v>
      </c>
      <c r="H96" s="1" t="s">
        <v>1</v>
      </c>
      <c r="I96" s="1" t="s">
        <v>1</v>
      </c>
      <c r="J96" s="1" t="s">
        <v>1</v>
      </c>
      <c r="K96" s="1" t="s">
        <v>1</v>
      </c>
      <c r="L96" s="1" t="s">
        <v>1</v>
      </c>
      <c r="M96" s="1" t="s">
        <v>1</v>
      </c>
      <c r="N96" s="1" t="s">
        <v>1</v>
      </c>
      <c r="O96" s="1" t="s">
        <v>1</v>
      </c>
      <c r="P96" s="1" t="s">
        <v>1</v>
      </c>
      <c r="Q96" s="1" t="s">
        <v>1</v>
      </c>
      <c r="R96" s="1" t="s">
        <v>1</v>
      </c>
      <c r="S96" s="1" t="s">
        <v>1</v>
      </c>
      <c r="T96" s="1">
        <v>4043</v>
      </c>
      <c r="U96" s="1">
        <v>48707</v>
      </c>
      <c r="V96" s="1">
        <v>33348</v>
      </c>
      <c r="W96" s="1">
        <v>4348</v>
      </c>
      <c r="X96" s="1">
        <v>26267</v>
      </c>
      <c r="Y96" s="1">
        <v>6754</v>
      </c>
    </row>
    <row r="97" spans="1:25">
      <c r="A97" s="3" t="s">
        <v>96</v>
      </c>
      <c r="B97" s="1" t="s">
        <v>1</v>
      </c>
      <c r="C97" s="1" t="s">
        <v>1</v>
      </c>
      <c r="D97" s="1" t="s">
        <v>1</v>
      </c>
      <c r="E97" s="1" t="s">
        <v>1</v>
      </c>
      <c r="F97" s="1" t="s">
        <v>1</v>
      </c>
      <c r="G97" s="1" t="s">
        <v>1</v>
      </c>
      <c r="H97" s="1" t="s">
        <v>1</v>
      </c>
      <c r="I97" s="1" t="s">
        <v>1</v>
      </c>
      <c r="J97" s="1" t="s">
        <v>1</v>
      </c>
      <c r="K97" s="1" t="s">
        <v>1</v>
      </c>
      <c r="L97" s="1" t="s">
        <v>1</v>
      </c>
      <c r="M97" s="1" t="s">
        <v>1</v>
      </c>
      <c r="N97" s="1" t="s">
        <v>1</v>
      </c>
      <c r="O97" s="1" t="s">
        <v>1</v>
      </c>
      <c r="P97" s="1" t="s">
        <v>1</v>
      </c>
      <c r="Q97" s="1" t="s">
        <v>1</v>
      </c>
      <c r="R97" s="1" t="s">
        <v>1</v>
      </c>
      <c r="S97" s="1" t="s">
        <v>1</v>
      </c>
      <c r="T97" s="1">
        <v>4373</v>
      </c>
      <c r="U97" s="1">
        <v>44556</v>
      </c>
      <c r="V97" s="1">
        <v>29353</v>
      </c>
      <c r="W97" s="1">
        <v>4060</v>
      </c>
      <c r="X97" s="1">
        <v>29099</v>
      </c>
      <c r="Y97" s="1">
        <v>9232</v>
      </c>
    </row>
    <row r="98" spans="1:25">
      <c r="A98" s="3" t="s">
        <v>97</v>
      </c>
      <c r="B98" s="1" t="s">
        <v>1</v>
      </c>
      <c r="C98" s="1" t="s">
        <v>1</v>
      </c>
      <c r="D98" s="1" t="s">
        <v>1</v>
      </c>
      <c r="E98" s="1" t="s">
        <v>1</v>
      </c>
      <c r="F98" s="1" t="s">
        <v>1</v>
      </c>
      <c r="G98" s="1" t="s">
        <v>1</v>
      </c>
      <c r="H98" s="1" t="s">
        <v>1</v>
      </c>
      <c r="I98" s="1" t="s">
        <v>1</v>
      </c>
      <c r="J98" s="1" t="s">
        <v>1</v>
      </c>
      <c r="K98" s="1" t="s">
        <v>1</v>
      </c>
      <c r="L98" s="1" t="s">
        <v>1</v>
      </c>
      <c r="M98" s="1" t="s">
        <v>1</v>
      </c>
      <c r="N98" s="1" t="s">
        <v>1</v>
      </c>
      <c r="O98" s="1" t="s">
        <v>1</v>
      </c>
      <c r="P98" s="1" t="s">
        <v>1</v>
      </c>
      <c r="Q98" s="1" t="s">
        <v>1</v>
      </c>
      <c r="R98" s="1" t="s">
        <v>1</v>
      </c>
      <c r="S98" s="1" t="s">
        <v>1</v>
      </c>
      <c r="T98" s="1">
        <v>5725</v>
      </c>
      <c r="U98" s="1">
        <v>40562</v>
      </c>
      <c r="V98" s="1">
        <v>40944</v>
      </c>
      <c r="W98" s="1">
        <v>4673</v>
      </c>
      <c r="X98" s="1">
        <v>23660</v>
      </c>
      <c r="Y98" s="1">
        <v>7031</v>
      </c>
    </row>
    <row r="99" spans="1:25">
      <c r="A99" s="3" t="s">
        <v>98</v>
      </c>
      <c r="B99" s="1" t="s">
        <v>1</v>
      </c>
      <c r="C99" s="1" t="s">
        <v>1</v>
      </c>
      <c r="D99" s="1" t="s">
        <v>1</v>
      </c>
      <c r="E99" s="1" t="s">
        <v>1</v>
      </c>
      <c r="F99" s="1" t="s">
        <v>1</v>
      </c>
      <c r="G99" s="1" t="s">
        <v>1</v>
      </c>
      <c r="H99" s="1" t="s">
        <v>1</v>
      </c>
      <c r="I99" s="1" t="s">
        <v>1</v>
      </c>
      <c r="J99" s="1" t="s">
        <v>1</v>
      </c>
      <c r="K99" s="1" t="s">
        <v>1</v>
      </c>
      <c r="L99" s="1" t="s">
        <v>1</v>
      </c>
      <c r="M99" s="1" t="s">
        <v>1</v>
      </c>
      <c r="N99" s="1" t="s">
        <v>1</v>
      </c>
      <c r="O99" s="1" t="s">
        <v>1</v>
      </c>
      <c r="P99" s="1" t="s">
        <v>1</v>
      </c>
      <c r="Q99" s="1" t="s">
        <v>1</v>
      </c>
      <c r="R99" s="1" t="s">
        <v>1</v>
      </c>
      <c r="S99" s="1" t="s">
        <v>1</v>
      </c>
      <c r="T99" s="1">
        <v>4775</v>
      </c>
      <c r="U99" s="1">
        <v>48514</v>
      </c>
      <c r="V99" s="1">
        <v>43897</v>
      </c>
      <c r="W99" s="1">
        <v>4772</v>
      </c>
      <c r="X99" s="1">
        <v>26747</v>
      </c>
      <c r="Y99" s="1">
        <v>8981</v>
      </c>
    </row>
    <row r="100" spans="1:25">
      <c r="A100" s="3" t="s">
        <v>99</v>
      </c>
      <c r="B100" s="1" t="s">
        <v>1</v>
      </c>
      <c r="C100" s="1" t="s">
        <v>1</v>
      </c>
      <c r="D100" s="1" t="s">
        <v>1</v>
      </c>
      <c r="E100" s="1" t="s">
        <v>1</v>
      </c>
      <c r="F100" s="1" t="s">
        <v>1</v>
      </c>
      <c r="G100" s="1" t="s">
        <v>1</v>
      </c>
      <c r="H100" s="1" t="s">
        <v>1</v>
      </c>
      <c r="I100" s="1" t="s">
        <v>1</v>
      </c>
      <c r="J100" s="1" t="s">
        <v>1</v>
      </c>
      <c r="K100" s="1" t="s">
        <v>1</v>
      </c>
      <c r="L100" s="1" t="s">
        <v>1</v>
      </c>
      <c r="M100" s="1" t="s">
        <v>1</v>
      </c>
      <c r="N100" s="1" t="s">
        <v>1</v>
      </c>
      <c r="O100" s="1" t="s">
        <v>1</v>
      </c>
      <c r="P100" s="1" t="s">
        <v>1</v>
      </c>
      <c r="Q100" s="1" t="s">
        <v>1</v>
      </c>
      <c r="R100" s="1" t="s">
        <v>1</v>
      </c>
      <c r="S100" s="1" t="s">
        <v>1</v>
      </c>
      <c r="T100" s="1">
        <v>4178</v>
      </c>
      <c r="U100" s="1">
        <v>41390</v>
      </c>
      <c r="V100" s="1">
        <v>31218</v>
      </c>
      <c r="W100" s="1">
        <v>3769</v>
      </c>
      <c r="X100" s="1">
        <v>20704</v>
      </c>
      <c r="Y100" s="1">
        <v>6605</v>
      </c>
    </row>
    <row r="101" spans="1:25">
      <c r="A101" s="3" t="s">
        <v>100</v>
      </c>
      <c r="B101" s="1" t="s">
        <v>1</v>
      </c>
      <c r="C101" s="1" t="s">
        <v>1</v>
      </c>
      <c r="D101" s="1" t="s">
        <v>1</v>
      </c>
      <c r="E101" s="1" t="s">
        <v>1</v>
      </c>
      <c r="F101" s="1" t="s">
        <v>1</v>
      </c>
      <c r="G101" s="1" t="s">
        <v>1</v>
      </c>
      <c r="H101" s="1" t="s">
        <v>1</v>
      </c>
      <c r="I101" s="1" t="s">
        <v>1</v>
      </c>
      <c r="J101" s="1" t="s">
        <v>1</v>
      </c>
      <c r="K101" s="1" t="s">
        <v>1</v>
      </c>
      <c r="L101" s="1" t="s">
        <v>1</v>
      </c>
      <c r="M101" s="1" t="s">
        <v>1</v>
      </c>
      <c r="N101" s="1" t="s">
        <v>1</v>
      </c>
      <c r="O101" s="1" t="s">
        <v>1</v>
      </c>
      <c r="P101" s="1" t="s">
        <v>1</v>
      </c>
      <c r="Q101" s="1" t="s">
        <v>1</v>
      </c>
      <c r="R101" s="1" t="s">
        <v>1</v>
      </c>
      <c r="S101" s="1" t="s">
        <v>1</v>
      </c>
      <c r="T101" s="1">
        <v>4172</v>
      </c>
      <c r="U101" s="1">
        <v>46421</v>
      </c>
      <c r="V101" s="1">
        <v>39532</v>
      </c>
      <c r="W101" s="1">
        <v>3887</v>
      </c>
      <c r="X101" s="1">
        <v>29626</v>
      </c>
      <c r="Y101" s="1">
        <v>7039</v>
      </c>
    </row>
    <row r="102" spans="1:25">
      <c r="A102" s="3" t="s">
        <v>101</v>
      </c>
      <c r="B102" s="1" t="s">
        <v>1</v>
      </c>
      <c r="C102" s="1" t="s">
        <v>1</v>
      </c>
      <c r="D102" s="1" t="s">
        <v>1</v>
      </c>
      <c r="E102" s="1" t="s">
        <v>1</v>
      </c>
      <c r="F102" s="1" t="s">
        <v>1</v>
      </c>
      <c r="G102" s="1" t="s">
        <v>1</v>
      </c>
      <c r="H102" s="1" t="s">
        <v>1</v>
      </c>
      <c r="I102" s="1" t="s">
        <v>1</v>
      </c>
      <c r="J102" s="1" t="s">
        <v>1</v>
      </c>
      <c r="K102" s="1" t="s">
        <v>1</v>
      </c>
      <c r="L102" s="1" t="s">
        <v>1</v>
      </c>
      <c r="M102" s="1" t="s">
        <v>1</v>
      </c>
      <c r="N102" s="1" t="s">
        <v>1</v>
      </c>
      <c r="O102" s="1" t="s">
        <v>1</v>
      </c>
      <c r="P102" s="1" t="s">
        <v>1</v>
      </c>
      <c r="Q102" s="1" t="s">
        <v>1</v>
      </c>
      <c r="R102" s="1"/>
      <c r="S102" s="1" t="s">
        <v>1</v>
      </c>
      <c r="T102" s="33">
        <v>2665</v>
      </c>
      <c r="U102" s="33">
        <v>2716</v>
      </c>
      <c r="V102" s="33">
        <v>2755</v>
      </c>
      <c r="W102" s="33">
        <v>2602</v>
      </c>
      <c r="X102" s="33">
        <v>2672</v>
      </c>
      <c r="Y102" s="33">
        <v>2588</v>
      </c>
    </row>
    <row r="103" spans="1:25">
      <c r="A103" s="3" t="s">
        <v>102</v>
      </c>
      <c r="B103" s="1" t="s">
        <v>1</v>
      </c>
      <c r="C103" s="1" t="s">
        <v>1</v>
      </c>
      <c r="D103" s="1" t="s">
        <v>1</v>
      </c>
      <c r="E103" s="1" t="s">
        <v>1</v>
      </c>
      <c r="F103" s="1" t="s">
        <v>1</v>
      </c>
      <c r="G103" s="1" t="s">
        <v>1</v>
      </c>
      <c r="H103" s="1" t="s">
        <v>1</v>
      </c>
      <c r="I103" s="1" t="s">
        <v>1</v>
      </c>
      <c r="J103" s="1" t="s">
        <v>1</v>
      </c>
      <c r="K103" s="1" t="s">
        <v>1</v>
      </c>
      <c r="L103" s="1" t="s">
        <v>1</v>
      </c>
      <c r="M103" s="1" t="s">
        <v>1</v>
      </c>
      <c r="N103" s="1" t="s">
        <v>1</v>
      </c>
      <c r="O103" s="1" t="s">
        <v>1</v>
      </c>
      <c r="P103" s="1" t="s">
        <v>1</v>
      </c>
      <c r="Q103" s="1" t="s">
        <v>1</v>
      </c>
      <c r="R103" s="1"/>
      <c r="S103" s="1" t="s">
        <v>1</v>
      </c>
      <c r="T103" s="33">
        <v>2526</v>
      </c>
      <c r="U103" s="33">
        <v>2443</v>
      </c>
      <c r="V103" s="33">
        <v>2536</v>
      </c>
      <c r="W103" s="33">
        <v>2453</v>
      </c>
      <c r="X103" s="33">
        <v>2464</v>
      </c>
      <c r="Y103" s="33">
        <v>2355</v>
      </c>
    </row>
    <row r="104" spans="1: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R104" s="35"/>
      <c r="S104" s="1"/>
    </row>
    <row r="105" spans="1: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R105" s="35"/>
      <c r="S105" t="s">
        <v>148</v>
      </c>
      <c r="T105">
        <f>AVERAGE(T88:T101)</f>
        <v>5315.7142857142853</v>
      </c>
      <c r="U105">
        <f>AVERAGE(U88:U101)</f>
        <v>43162.857142857145</v>
      </c>
      <c r="V105">
        <f>AVERAGE(V88:V101)</f>
        <v>37175</v>
      </c>
      <c r="W105">
        <f>AVERAGE(W88:W101)</f>
        <v>5079.2142857142853</v>
      </c>
      <c r="X105">
        <f>AVERAGE(X88:X101)</f>
        <v>31287.928571428572</v>
      </c>
      <c r="Y105">
        <f>AVERAGE(Y88:Y101)</f>
        <v>8551</v>
      </c>
    </row>
    <row r="106" spans="1:25">
      <c r="A106" s="1" t="s">
        <v>103</v>
      </c>
      <c r="B106" s="1"/>
      <c r="C106" s="1"/>
      <c r="D106" s="1"/>
      <c r="E106" s="1" t="s">
        <v>106</v>
      </c>
      <c r="F106" s="1"/>
      <c r="G106" s="1"/>
      <c r="H106" s="1"/>
      <c r="I106" s="1"/>
      <c r="J106" s="1"/>
      <c r="K106" s="1"/>
      <c r="S106" t="s">
        <v>146</v>
      </c>
      <c r="T106">
        <f>_xlfn.STDEV.S(T88:T101)</f>
        <v>1709.4465783977005</v>
      </c>
      <c r="U106">
        <f>_xlfn.STDEV.S(U88:U101)</f>
        <v>5070.8320491147952</v>
      </c>
      <c r="V106">
        <f>_xlfn.STDEV.S(V88:V101)</f>
        <v>7356.142289584629</v>
      </c>
      <c r="W106">
        <f>_xlfn.STDEV.S(W88:W101)</f>
        <v>1020.3910395658982</v>
      </c>
      <c r="X106">
        <f>_xlfn.STDEV.S(X88:X101)</f>
        <v>8811.9813843188767</v>
      </c>
      <c r="Y106">
        <f>_xlfn.STDEV.S(Y88:Y101)</f>
        <v>2122.5464749827124</v>
      </c>
    </row>
    <row r="107" spans="1: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S107" t="s">
        <v>147</v>
      </c>
      <c r="T107" s="34">
        <f>T106/T105</f>
        <v>0.32158360786841989</v>
      </c>
      <c r="U107" s="34">
        <f t="shared" ref="U107:Y107" si="3">U106/U105</f>
        <v>0.11748138063084519</v>
      </c>
      <c r="V107" s="34">
        <f t="shared" si="3"/>
        <v>0.19787874349925028</v>
      </c>
      <c r="W107" s="34">
        <f t="shared" si="3"/>
        <v>0.20089544999820805</v>
      </c>
      <c r="X107" s="34">
        <f t="shared" si="3"/>
        <v>0.28164157189893929</v>
      </c>
      <c r="Y107" s="34">
        <f t="shared" si="3"/>
        <v>0.24822201789062243</v>
      </c>
    </row>
    <row r="108" spans="1: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14" spans="4:15">
      <c r="D114" t="s">
        <v>123</v>
      </c>
    </row>
    <row r="115" spans="4:15">
      <c r="F115" s="9" t="s">
        <v>113</v>
      </c>
      <c r="G115" s="8" t="s">
        <v>107</v>
      </c>
      <c r="H115" s="8" t="s">
        <v>108</v>
      </c>
      <c r="I115" s="8" t="s">
        <v>109</v>
      </c>
      <c r="J115" s="8" t="s">
        <v>110</v>
      </c>
      <c r="K115" s="8" t="s">
        <v>111</v>
      </c>
      <c r="L115" s="8" t="s">
        <v>112</v>
      </c>
    </row>
    <row r="116" spans="4:15" ht="16">
      <c r="F116" s="5">
        <f>T102/T60*10000</f>
        <v>830.03706356869225</v>
      </c>
      <c r="G116" s="5">
        <f>T88/T46*10000</f>
        <v>1254.3869579984153</v>
      </c>
      <c r="H116" s="5">
        <f t="shared" ref="H116:L129" si="4">U88/U46*10000</f>
        <v>9748.7948053651671</v>
      </c>
      <c r="I116" s="5">
        <f t="shared" si="4"/>
        <v>10526.490616176716</v>
      </c>
      <c r="J116" s="5">
        <f t="shared" si="4"/>
        <v>1517.8226931410086</v>
      </c>
      <c r="K116" s="5">
        <f t="shared" si="4"/>
        <v>9259.4642101494101</v>
      </c>
      <c r="L116" s="5">
        <f>Y88/Y46*10000</f>
        <v>2520.5390602479101</v>
      </c>
      <c r="N116" s="13" t="s">
        <v>129</v>
      </c>
      <c r="O116" s="10" t="s">
        <v>130</v>
      </c>
    </row>
    <row r="117" spans="4:15">
      <c r="F117" s="5">
        <f>U102/U60*10000</f>
        <v>858.24432787714079</v>
      </c>
      <c r="G117" s="5">
        <f>T89/T47*10000</f>
        <v>1816.6775173611111</v>
      </c>
      <c r="H117" s="5">
        <f t="shared" si="4"/>
        <v>10109.161193964286</v>
      </c>
      <c r="I117" s="5">
        <f t="shared" si="4"/>
        <v>14107.481324562381</v>
      </c>
      <c r="J117" s="5">
        <f t="shared" si="4"/>
        <v>1472.4475362988194</v>
      </c>
      <c r="K117" s="5">
        <f t="shared" si="4"/>
        <v>8408.3434308464603</v>
      </c>
      <c r="L117" s="5">
        <f t="shared" si="4"/>
        <v>2260.7170581639402</v>
      </c>
    </row>
    <row r="118" spans="4:15">
      <c r="F118" s="5">
        <f>V102/V60*10000</f>
        <v>868.64673981586577</v>
      </c>
      <c r="G118" s="5">
        <f>T90/T48*10000</f>
        <v>1325.0996682371965</v>
      </c>
      <c r="H118" s="5">
        <f t="shared" si="4"/>
        <v>13883.811612745993</v>
      </c>
      <c r="I118" s="5">
        <f>V90/V48*10000</f>
        <v>8678.8114080931755</v>
      </c>
      <c r="J118" s="5">
        <f t="shared" si="4"/>
        <v>1221.901682510794</v>
      </c>
      <c r="K118" s="5">
        <f t="shared" si="4"/>
        <v>11555.083746166549</v>
      </c>
      <c r="L118" s="5">
        <f t="shared" si="4"/>
        <v>3297.7461447212336</v>
      </c>
    </row>
    <row r="119" spans="4:15">
      <c r="F119" s="5">
        <f>W102/W60*10000</f>
        <v>855.02103049421657</v>
      </c>
      <c r="G119" s="5">
        <f>T91/T49*10000</f>
        <v>1337.4670332753494</v>
      </c>
      <c r="H119" s="5">
        <f t="shared" si="4"/>
        <v>12131.254272600021</v>
      </c>
      <c r="I119" s="5">
        <f t="shared" si="4"/>
        <v>13254.464428841653</v>
      </c>
      <c r="J119" s="5">
        <f t="shared" si="4"/>
        <v>1172.7146654339535</v>
      </c>
      <c r="K119" s="5">
        <f t="shared" si="4"/>
        <v>8114.6600785282571</v>
      </c>
      <c r="L119" s="5">
        <f t="shared" si="4"/>
        <v>2692.5774085661888</v>
      </c>
    </row>
    <row r="120" spans="4:15">
      <c r="F120" s="5">
        <f>X102/X60*10000</f>
        <v>886.35308166920981</v>
      </c>
      <c r="G120" s="5">
        <f>T92/T50*10000</f>
        <v>1931.940056233514</v>
      </c>
      <c r="H120" s="5">
        <f t="shared" si="4"/>
        <v>14783.423085928353</v>
      </c>
      <c r="I120" s="5">
        <f t="shared" si="4"/>
        <v>9804.2450585361203</v>
      </c>
      <c r="J120" s="5">
        <f t="shared" si="4"/>
        <v>1962.7871892384574</v>
      </c>
      <c r="K120" s="5">
        <f t="shared" si="4"/>
        <v>12982.297109949875</v>
      </c>
      <c r="L120" s="5">
        <f t="shared" si="4"/>
        <v>2738.9684813753584</v>
      </c>
    </row>
    <row r="121" spans="4:15">
      <c r="F121" s="5">
        <f>Y102/Y60*10000</f>
        <v>858.34632350502466</v>
      </c>
      <c r="G121" s="5">
        <f>T93/T51*10000</f>
        <v>2115.0338454055368</v>
      </c>
      <c r="H121" s="5">
        <f t="shared" si="4"/>
        <v>16587.688138572528</v>
      </c>
      <c r="I121" s="5">
        <f t="shared" si="4"/>
        <v>12013.624789179536</v>
      </c>
      <c r="J121" s="5">
        <f t="shared" si="4"/>
        <v>2062.089624496959</v>
      </c>
      <c r="K121" s="5">
        <f t="shared" si="4"/>
        <v>12537.981507498283</v>
      </c>
      <c r="L121" s="5">
        <f t="shared" si="4"/>
        <v>2817.8812706626422</v>
      </c>
    </row>
    <row r="122" spans="4:15">
      <c r="F122" s="5">
        <f>T103/T61*10000</f>
        <v>927.07454031636507</v>
      </c>
      <c r="G122" s="5">
        <f>T94/T52*10000</f>
        <v>1228.37073839301</v>
      </c>
      <c r="H122" s="5">
        <f t="shared" si="4"/>
        <v>14196.257642191071</v>
      </c>
      <c r="I122" s="5">
        <f t="shared" si="4"/>
        <v>9620.8942699592426</v>
      </c>
      <c r="J122" s="5">
        <f t="shared" si="4"/>
        <v>1722.8177641653906</v>
      </c>
      <c r="K122" s="5">
        <f t="shared" si="4"/>
        <v>8972.4712914896973</v>
      </c>
      <c r="L122" s="5">
        <f t="shared" si="4"/>
        <v>2038.0905268365077</v>
      </c>
    </row>
    <row r="123" spans="4:15">
      <c r="F123" s="5">
        <f>U103/U61*10000</f>
        <v>936.58948014108262</v>
      </c>
      <c r="G123" s="5">
        <f>T95/T53*10000</f>
        <v>1396.3926978131758</v>
      </c>
      <c r="H123" s="5">
        <f t="shared" si="4"/>
        <v>12752.156338521276</v>
      </c>
      <c r="I123" s="5">
        <f t="shared" si="4"/>
        <v>16293.888166449935</v>
      </c>
      <c r="J123" s="5">
        <f t="shared" si="4"/>
        <v>1728.8524300961453</v>
      </c>
      <c r="K123" s="5">
        <f t="shared" si="4"/>
        <v>6994.1563184806437</v>
      </c>
      <c r="L123" s="5">
        <f t="shared" si="4"/>
        <v>2481.3658481703369</v>
      </c>
    </row>
    <row r="124" spans="4:15">
      <c r="F124" s="5">
        <f>V103/V61*10000</f>
        <v>925.44611903806151</v>
      </c>
      <c r="G124" s="5">
        <f>T96/T54*10000</f>
        <v>1160.6809634541958</v>
      </c>
      <c r="H124" s="5">
        <f t="shared" si="4"/>
        <v>15964.274008521797</v>
      </c>
      <c r="I124" s="5">
        <f t="shared" si="4"/>
        <v>10861.833105335158</v>
      </c>
      <c r="J124" s="5">
        <f t="shared" si="4"/>
        <v>1225.444604154336</v>
      </c>
      <c r="K124" s="5">
        <f t="shared" si="4"/>
        <v>7834.5810839025262</v>
      </c>
      <c r="L124" s="5">
        <f t="shared" si="4"/>
        <v>1794.2246898493745</v>
      </c>
    </row>
    <row r="125" spans="4:15">
      <c r="F125" s="5">
        <f>W103/W61*10000</f>
        <v>906.40357683922696</v>
      </c>
      <c r="G125" s="5">
        <f>T97/T55*10000</f>
        <v>1222.157010704005</v>
      </c>
      <c r="H125" s="5">
        <f t="shared" si="4"/>
        <v>14413.819875776397</v>
      </c>
      <c r="I125" s="5">
        <f t="shared" si="4"/>
        <v>9302.1708128664231</v>
      </c>
      <c r="J125" s="5">
        <f t="shared" si="4"/>
        <v>1221.7875413782726</v>
      </c>
      <c r="K125" s="5">
        <f t="shared" si="4"/>
        <v>8972.5879559680561</v>
      </c>
      <c r="L125" s="5">
        <f t="shared" si="4"/>
        <v>2463.180362860192</v>
      </c>
    </row>
    <row r="126" spans="4:15">
      <c r="F126" s="5">
        <f>X103/X61*10000</f>
        <v>946.49099220220501</v>
      </c>
      <c r="G126" s="5">
        <f>T98/T56*10000</f>
        <v>1773.8187451587917</v>
      </c>
      <c r="H126" s="5">
        <f t="shared" si="4"/>
        <v>15342.890645685971</v>
      </c>
      <c r="I126" s="5">
        <f t="shared" si="4"/>
        <v>14417.409063699426</v>
      </c>
      <c r="J126" s="5">
        <f t="shared" si="4"/>
        <v>1457.9888303017067</v>
      </c>
      <c r="K126" s="5">
        <f t="shared" si="4"/>
        <v>7315.7911010791258</v>
      </c>
      <c r="L126" s="5">
        <f t="shared" si="4"/>
        <v>2118.3453345786506</v>
      </c>
    </row>
    <row r="127" spans="4:15">
      <c r="F127" s="5">
        <f>Y103/Y61*10000</f>
        <v>987.09028418140667</v>
      </c>
      <c r="G127" s="5">
        <f>T99/T57*10000</f>
        <v>1464.1400668445099</v>
      </c>
      <c r="H127" s="5">
        <f t="shared" si="4"/>
        <v>17315.297308872869</v>
      </c>
      <c r="I127" s="5">
        <f t="shared" si="4"/>
        <v>14998.80411384836</v>
      </c>
      <c r="J127" s="5">
        <f t="shared" si="4"/>
        <v>1508.8850945424651</v>
      </c>
      <c r="K127" s="5">
        <f t="shared" si="4"/>
        <v>8830.0155161599159</v>
      </c>
      <c r="L127" s="5">
        <f t="shared" si="4"/>
        <v>2706.34322736176</v>
      </c>
    </row>
    <row r="128" spans="4:15">
      <c r="G128" s="5">
        <f>T100/T58*10000</f>
        <v>1288.1544058703828</v>
      </c>
      <c r="H128" s="5">
        <f t="shared" si="4"/>
        <v>15847.91515105104</v>
      </c>
      <c r="I128" s="5">
        <f t="shared" si="4"/>
        <v>11031.095406360426</v>
      </c>
      <c r="J128" s="5">
        <f t="shared" si="4"/>
        <v>1261.1678099380961</v>
      </c>
      <c r="K128" s="5">
        <f t="shared" si="4"/>
        <v>7055.3757028454593</v>
      </c>
      <c r="L128" s="5">
        <f t="shared" si="4"/>
        <v>2049.6508921644686</v>
      </c>
    </row>
    <row r="129" spans="2:24">
      <c r="G129" s="5">
        <f>T101/T59*10000</f>
        <v>1257.005122024706</v>
      </c>
      <c r="H129" s="5">
        <f t="shared" si="4"/>
        <v>16701.806145211198</v>
      </c>
      <c r="I129" s="5">
        <f t="shared" si="4"/>
        <v>15087.397908556599</v>
      </c>
      <c r="J129" s="5">
        <f t="shared" si="4"/>
        <v>1252.4165485242945</v>
      </c>
      <c r="K129" s="5">
        <f t="shared" si="4"/>
        <v>10521.717512519088</v>
      </c>
      <c r="L129" s="5">
        <f t="shared" si="4"/>
        <v>2272.2577312931758</v>
      </c>
    </row>
    <row r="130" spans="2:24">
      <c r="E130" s="8" t="s">
        <v>99</v>
      </c>
      <c r="F130" s="6">
        <f>AVERAGE(F116:F127)</f>
        <v>898.81196330404146</v>
      </c>
      <c r="G130" s="6">
        <f>AVERAGE(G116:G129)</f>
        <v>1469.3803449124212</v>
      </c>
      <c r="H130" s="6">
        <f t="shared" ref="H130:L130" si="5">AVERAGE(H116:H129)</f>
        <v>14269.896444643427</v>
      </c>
      <c r="I130" s="6">
        <f t="shared" si="5"/>
        <v>12142.757890890367</v>
      </c>
      <c r="J130" s="6">
        <f t="shared" si="5"/>
        <v>1484.9374295871928</v>
      </c>
      <c r="K130" s="6">
        <f t="shared" si="5"/>
        <v>9239.6090403988092</v>
      </c>
      <c r="L130" s="6">
        <f t="shared" si="5"/>
        <v>2446.5634312036964</v>
      </c>
    </row>
    <row r="131" spans="2:24">
      <c r="E131" s="12" t="s">
        <v>124</v>
      </c>
      <c r="F131" s="7">
        <f>STDEV(F116:F127)</f>
        <v>46.763694870349852</v>
      </c>
      <c r="G131" s="7">
        <f>STDEV(G116:G129)</f>
        <v>307.14181585204904</v>
      </c>
      <c r="H131" s="7">
        <f t="shared" ref="H131:L131" si="6">STDEV(H116:H129)</f>
        <v>2355.7049482041812</v>
      </c>
      <c r="I131" s="7">
        <f t="shared" si="6"/>
        <v>2507.3999803887568</v>
      </c>
      <c r="J131" s="7">
        <f t="shared" si="6"/>
        <v>289.22413948794616</v>
      </c>
      <c r="K131" s="7">
        <f t="shared" si="6"/>
        <v>1954.2389623618681</v>
      </c>
      <c r="L131" s="7">
        <f t="shared" si="6"/>
        <v>392.7655190108178</v>
      </c>
    </row>
    <row r="132" spans="2:24">
      <c r="E132" t="s">
        <v>125</v>
      </c>
      <c r="F132" s="5">
        <f>F131/F130*100</f>
        <v>5.2028340497879064</v>
      </c>
      <c r="G132" s="5">
        <f>G131/G130*100</f>
        <v>20.902812325991434</v>
      </c>
      <c r="H132" s="5">
        <f t="shared" ref="H132:L132" si="7">H131/H130*100</f>
        <v>16.508213338075453</v>
      </c>
      <c r="I132" s="5">
        <f t="shared" si="7"/>
        <v>20.649345090457878</v>
      </c>
      <c r="J132" s="5">
        <f t="shared" si="7"/>
        <v>19.477193700232164</v>
      </c>
      <c r="K132" s="5">
        <f t="shared" si="7"/>
        <v>21.150667239460567</v>
      </c>
      <c r="L132" s="5">
        <f t="shared" si="7"/>
        <v>16.053763985901611</v>
      </c>
    </row>
    <row r="134" spans="2:24">
      <c r="E134" s="10" t="s">
        <v>115</v>
      </c>
      <c r="F134" s="5">
        <f>F130-2*F131</f>
        <v>805.28457356334172</v>
      </c>
      <c r="G134" s="5">
        <f>G130-2*G131</f>
        <v>855.09671320832308</v>
      </c>
      <c r="H134" s="5">
        <f t="shared" ref="H134:L134" si="8">H130-2*H131</f>
        <v>9558.4865482350651</v>
      </c>
      <c r="I134" s="5">
        <f t="shared" si="8"/>
        <v>7127.9579301128533</v>
      </c>
      <c r="J134" s="5">
        <f t="shared" si="8"/>
        <v>906.48915061130049</v>
      </c>
      <c r="K134" s="5">
        <f t="shared" si="8"/>
        <v>5331.1311156750726</v>
      </c>
      <c r="L134" s="5">
        <f t="shared" si="8"/>
        <v>1661.0323931820608</v>
      </c>
    </row>
    <row r="135" spans="2:24">
      <c r="E135" s="10" t="s">
        <v>116</v>
      </c>
      <c r="F135" s="5">
        <f>F130+2*F131</f>
        <v>992.33935304474119</v>
      </c>
      <c r="G135" s="5">
        <f>G130+2*G131</f>
        <v>2083.663976616519</v>
      </c>
      <c r="H135" s="5">
        <f t="shared" ref="H135:L135" si="9">H130+2*H131</f>
        <v>18981.30634105179</v>
      </c>
      <c r="I135" s="5">
        <f t="shared" si="9"/>
        <v>17157.55785166788</v>
      </c>
      <c r="J135" s="5">
        <f t="shared" si="9"/>
        <v>2063.3857085630852</v>
      </c>
      <c r="K135" s="5">
        <f t="shared" si="9"/>
        <v>13148.086965122546</v>
      </c>
      <c r="L135" s="5">
        <f t="shared" si="9"/>
        <v>3232.094469225332</v>
      </c>
      <c r="N135" s="45" t="s">
        <v>117</v>
      </c>
      <c r="O135" s="6">
        <f>1-(3*(J131+I131)/ABS(J130-I130))</f>
        <v>0.2127966135203363</v>
      </c>
      <c r="Q135" t="s">
        <v>140</v>
      </c>
      <c r="R135">
        <v>1</v>
      </c>
    </row>
    <row r="136" spans="2:24">
      <c r="E136" s="10"/>
      <c r="F136" s="5"/>
      <c r="G136" s="5"/>
      <c r="H136" s="5"/>
      <c r="I136" s="5"/>
      <c r="J136" s="5"/>
      <c r="K136" s="5"/>
      <c r="L136" s="5"/>
      <c r="N136" s="46" t="s">
        <v>139</v>
      </c>
      <c r="O136" s="6">
        <f>$I$130/$J$130</f>
        <v>8.1772858902654306</v>
      </c>
      <c r="Q136" t="s">
        <v>141</v>
      </c>
      <c r="R136">
        <v>1</v>
      </c>
    </row>
    <row r="138" spans="2:24">
      <c r="B138" s="30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6"/>
    </row>
    <row r="139" spans="2:24" ht="16">
      <c r="B139" s="21"/>
      <c r="C139" s="39" t="s">
        <v>128</v>
      </c>
      <c r="D139" s="14" t="s">
        <v>127</v>
      </c>
      <c r="E139" s="18"/>
      <c r="F139" s="19">
        <f t="shared" ref="F139:L152" si="10">100*(F116-$F$130)/($H$130-$F$130)</f>
        <v>-0.51435543490381119</v>
      </c>
      <c r="G139" s="19">
        <f>100*(G116-$F$130)/($H$130-$F$130)</f>
        <v>2.659283135863904</v>
      </c>
      <c r="H139" s="19">
        <f t="shared" si="10"/>
        <v>66.18747233563677</v>
      </c>
      <c r="I139" s="19">
        <f t="shared" si="10"/>
        <v>72.003723155806924</v>
      </c>
      <c r="J139" s="19">
        <f t="shared" si="10"/>
        <v>4.6294728800857943</v>
      </c>
      <c r="K139" s="19">
        <f t="shared" si="10"/>
        <v>62.527854479668058</v>
      </c>
      <c r="L139" s="19">
        <f t="shared" si="10"/>
        <v>12.128613047110296</v>
      </c>
      <c r="M139" s="20"/>
      <c r="O139" s="34">
        <f>(F116-$F$130)/$F$130</f>
        <v>-7.6517561562634312E-2</v>
      </c>
      <c r="P139" s="34">
        <f t="shared" ref="P139:U152" si="11">(G116-$F$130)/$F$130</f>
        <v>0.39560554288493965</v>
      </c>
      <c r="Q139" s="34">
        <f t="shared" si="11"/>
        <v>9.8463118020019493</v>
      </c>
      <c r="R139" s="34">
        <f t="shared" si="11"/>
        <v>10.711560421916541</v>
      </c>
      <c r="T139" s="34">
        <f>(K116-$F$130)/$F$130</f>
        <v>9.3018924849548412</v>
      </c>
      <c r="U139" s="34">
        <f t="shared" si="11"/>
        <v>1.8043007471578196</v>
      </c>
    </row>
    <row r="140" spans="2:24" ht="16">
      <c r="B140" s="21"/>
      <c r="C140" s="39"/>
      <c r="D140" s="32" t="s">
        <v>126</v>
      </c>
      <c r="E140" s="18"/>
      <c r="F140" s="19">
        <f t="shared" si="10"/>
        <v>-0.30339824330267784</v>
      </c>
      <c r="G140" s="19">
        <f t="shared" si="10"/>
        <v>6.8645557908039398</v>
      </c>
      <c r="H140" s="19">
        <f t="shared" si="10"/>
        <v>68.882589467699205</v>
      </c>
      <c r="I140" s="19">
        <f t="shared" si="10"/>
        <v>98.785325750445224</v>
      </c>
      <c r="J140" s="19">
        <f t="shared" si="10"/>
        <v>4.2901200257566297</v>
      </c>
      <c r="K140" s="19">
        <f t="shared" si="10"/>
        <v>56.162471174441244</v>
      </c>
      <c r="L140" s="19">
        <f t="shared" si="10"/>
        <v>10.185449779788366</v>
      </c>
      <c r="M140" s="20"/>
      <c r="O140" s="34">
        <f t="shared" ref="O140:O150" si="12">(F117-$F$130)/$F$130</f>
        <v>-4.5134730158434527E-2</v>
      </c>
      <c r="P140" s="34">
        <f t="shared" si="11"/>
        <v>1.0211986394606798</v>
      </c>
      <c r="Q140" s="34">
        <f t="shared" si="11"/>
        <v>10.24724815277593</v>
      </c>
      <c r="R140" s="34">
        <f t="shared" si="11"/>
        <v>14.695698211117644</v>
      </c>
      <c r="S140" s="34">
        <f>(J116-$F$130)/$F$130</f>
        <v>0.68869881032900104</v>
      </c>
      <c r="T140" s="34">
        <f>(K117-$F$130)/$F$130</f>
        <v>8.3549527310888347</v>
      </c>
      <c r="U140" s="34">
        <f t="shared" si="11"/>
        <v>1.5152280459791863</v>
      </c>
      <c r="W140" t="s">
        <v>131</v>
      </c>
    </row>
    <row r="141" spans="2:24">
      <c r="B141" s="21"/>
      <c r="C141" s="18"/>
      <c r="D141" s="18"/>
      <c r="E141" s="18"/>
      <c r="F141" s="19">
        <f t="shared" si="10"/>
        <v>-0.22560042553223048</v>
      </c>
      <c r="G141" s="19">
        <f t="shared" si="10"/>
        <v>3.1881311162761699</v>
      </c>
      <c r="H141" s="19">
        <f t="shared" si="10"/>
        <v>97.112539132960734</v>
      </c>
      <c r="I141" s="19">
        <f t="shared" si="10"/>
        <v>58.185253826246182</v>
      </c>
      <c r="J141" s="19">
        <f t="shared" si="10"/>
        <v>2.4163314475924134</v>
      </c>
      <c r="K141" s="19">
        <f t="shared" si="10"/>
        <v>79.696391102265068</v>
      </c>
      <c r="L141" s="19">
        <f t="shared" si="10"/>
        <v>17.941208768556745</v>
      </c>
      <c r="M141" s="20"/>
      <c r="O141" s="34">
        <f t="shared" si="12"/>
        <v>-3.3561217161916748E-2</v>
      </c>
      <c r="P141" s="34">
        <f t="shared" si="11"/>
        <v>0.4742790731958188</v>
      </c>
      <c r="Q141" s="34">
        <f t="shared" si="11"/>
        <v>14.446847816431999</v>
      </c>
      <c r="R141" s="34">
        <f t="shared" si="11"/>
        <v>8.6558699287777401</v>
      </c>
      <c r="S141" s="34">
        <f>(J117-$F$130)/$F$130</f>
        <v>0.63821532913968793</v>
      </c>
      <c r="T141" s="34">
        <f>(K118-$F$130)/$F$130</f>
        <v>11.855952321428775</v>
      </c>
      <c r="U141" s="34">
        <f t="shared" si="11"/>
        <v>2.669005620039465</v>
      </c>
    </row>
    <row r="142" spans="2:24">
      <c r="B142" s="21"/>
      <c r="C142" s="18"/>
      <c r="D142" s="18"/>
      <c r="E142" s="18"/>
      <c r="F142" s="19">
        <f t="shared" si="10"/>
        <v>-0.32750472013649512</v>
      </c>
      <c r="G142" s="19">
        <f t="shared" si="10"/>
        <v>3.2806244742787518</v>
      </c>
      <c r="H142" s="19">
        <f t="shared" si="10"/>
        <v>84.005469601002943</v>
      </c>
      <c r="I142" s="19">
        <f t="shared" si="10"/>
        <v>92.405761722477294</v>
      </c>
      <c r="J142" s="19">
        <f t="shared" si="10"/>
        <v>2.0484703578993106</v>
      </c>
      <c r="K142" s="19">
        <f t="shared" si="10"/>
        <v>53.966064796723217</v>
      </c>
      <c r="L142" s="19">
        <f t="shared" si="10"/>
        <v>13.415257735941442</v>
      </c>
      <c r="M142" s="20"/>
      <c r="O142" s="34">
        <f t="shared" si="12"/>
        <v>-4.8720905592810525E-2</v>
      </c>
      <c r="P142" s="34">
        <f t="shared" si="11"/>
        <v>0.48803875324356799</v>
      </c>
      <c r="Q142" s="34">
        <f t="shared" si="11"/>
        <v>12.496987988461361</v>
      </c>
      <c r="R142" s="34">
        <f t="shared" si="11"/>
        <v>13.746648876499279</v>
      </c>
      <c r="S142" s="34">
        <f>(J118-$F$130)/$F$130</f>
        <v>0.35946308282220857</v>
      </c>
      <c r="T142" s="34">
        <f>(K119-$F$130)/$F$130</f>
        <v>8.0282065769337212</v>
      </c>
      <c r="U142" s="34">
        <f t="shared" si="11"/>
        <v>1.995707131743383</v>
      </c>
      <c r="W142" s="8" t="s">
        <v>144</v>
      </c>
    </row>
    <row r="143" spans="2:24">
      <c r="B143" s="21"/>
      <c r="C143" s="18"/>
      <c r="D143" s="18"/>
      <c r="E143" s="18"/>
      <c r="F143" s="19">
        <f t="shared" si="10"/>
        <v>-9.3177794607604128E-2</v>
      </c>
      <c r="G143" s="19">
        <f t="shared" si="10"/>
        <v>7.7265841403612452</v>
      </c>
      <c r="H143" s="19">
        <f t="shared" si="10"/>
        <v>103.84057584859032</v>
      </c>
      <c r="I143" s="19">
        <f t="shared" si="10"/>
        <v>66.602175071591645</v>
      </c>
      <c r="J143" s="19">
        <f t="shared" si="10"/>
        <v>7.9572844477895126</v>
      </c>
      <c r="K143" s="19">
        <f t="shared" si="10"/>
        <v>90.370269992007621</v>
      </c>
      <c r="L143" s="19">
        <f t="shared" si="10"/>
        <v>13.762208447934269</v>
      </c>
      <c r="M143" s="20"/>
      <c r="O143" s="34">
        <f t="shared" si="12"/>
        <v>-1.386149956107913E-2</v>
      </c>
      <c r="P143" s="34">
        <f t="shared" si="11"/>
        <v>1.1494374074992102</v>
      </c>
      <c r="Q143" s="34">
        <f t="shared" si="11"/>
        <v>15.447737334941946</v>
      </c>
      <c r="R143" s="34">
        <f t="shared" si="11"/>
        <v>9.9080046314644274</v>
      </c>
      <c r="S143" s="34">
        <f>(J119-$F$130)/$F$130</f>
        <v>0.30473860308116407</v>
      </c>
      <c r="T143" s="34">
        <f>(K120-$F$130)/$F$130</f>
        <v>13.44384102568776</v>
      </c>
      <c r="U143" s="34">
        <f t="shared" si="11"/>
        <v>2.0473209004772075</v>
      </c>
      <c r="W143" s="44" t="s">
        <v>145</v>
      </c>
      <c r="X143" s="8"/>
    </row>
    <row r="144" spans="2:24">
      <c r="B144" s="21"/>
      <c r="C144" s="18"/>
      <c r="D144" s="18"/>
      <c r="E144" s="18"/>
      <c r="F144" s="19">
        <f t="shared" si="10"/>
        <v>-0.30263543585780517</v>
      </c>
      <c r="G144" s="19">
        <f t="shared" si="10"/>
        <v>9.0959105358944381</v>
      </c>
      <c r="H144" s="19">
        <f t="shared" si="10"/>
        <v>117.33435831000695</v>
      </c>
      <c r="I144" s="19">
        <f t="shared" si="10"/>
        <v>83.125739287544462</v>
      </c>
      <c r="J144" s="19">
        <f t="shared" si="10"/>
        <v>8.6999499765062573</v>
      </c>
      <c r="K144" s="19">
        <f t="shared" si="10"/>
        <v>87.047311386281393</v>
      </c>
      <c r="L144" s="19">
        <f t="shared" si="10"/>
        <v>14.352383383986869</v>
      </c>
      <c r="M144" s="20"/>
      <c r="O144" s="34">
        <f t="shared" si="12"/>
        <v>-4.5021251887062914E-2</v>
      </c>
      <c r="P144" s="34">
        <f t="shared" si="11"/>
        <v>1.3531438518359857</v>
      </c>
      <c r="Q144" s="34">
        <f t="shared" si="11"/>
        <v>17.455126117365001</v>
      </c>
      <c r="R144" s="34">
        <f t="shared" si="11"/>
        <v>12.366115805821426</v>
      </c>
      <c r="S144" s="34">
        <f>(J120-$F$130)/$F$130</f>
        <v>1.1837573033888342</v>
      </c>
      <c r="T144" s="34">
        <f>(K121-$F$130)/$F$130</f>
        <v>12.949504478565842</v>
      </c>
      <c r="U144" s="34">
        <f t="shared" si="11"/>
        <v>2.1351176727822843</v>
      </c>
      <c r="W144" s="8" t="s">
        <v>142</v>
      </c>
      <c r="X144" s="8"/>
    </row>
    <row r="145" spans="2:24">
      <c r="B145" s="21"/>
      <c r="C145" s="18"/>
      <c r="D145" s="18"/>
      <c r="E145" s="18"/>
      <c r="F145" s="19">
        <f t="shared" si="10"/>
        <v>0.21137086562998478</v>
      </c>
      <c r="G145" s="19">
        <f t="shared" si="10"/>
        <v>2.4647123840171603</v>
      </c>
      <c r="H145" s="19">
        <f t="shared" si="10"/>
        <v>99.449268288184655</v>
      </c>
      <c r="I145" s="19">
        <f t="shared" si="10"/>
        <v>65.230926622501656</v>
      </c>
      <c r="J145" s="19">
        <f t="shared" si="10"/>
        <v>6.1625951284005964</v>
      </c>
      <c r="K145" s="19">
        <f t="shared" si="10"/>
        <v>60.381484684007589</v>
      </c>
      <c r="L145" s="19">
        <f t="shared" si="10"/>
        <v>8.5204649265542916</v>
      </c>
      <c r="M145" s="20"/>
      <c r="O145" s="34">
        <f t="shared" si="12"/>
        <v>3.144437119909943E-2</v>
      </c>
      <c r="P145" s="34">
        <f t="shared" si="11"/>
        <v>0.36666042347445771</v>
      </c>
      <c r="Q145" s="34">
        <f t="shared" si="11"/>
        <v>14.794468945434918</v>
      </c>
      <c r="R145" s="34">
        <f t="shared" si="11"/>
        <v>9.7040122547910261</v>
      </c>
      <c r="S145" s="34">
        <f>(J121-$F$130)/$F$130</f>
        <v>1.2942391831509426</v>
      </c>
      <c r="T145" s="34">
        <f>(K122-$F$130)/$F$130</f>
        <v>8.9825899718855613</v>
      </c>
      <c r="U145" s="34">
        <f t="shared" si="11"/>
        <v>1.2675382727934186</v>
      </c>
      <c r="W145" s="8" t="s">
        <v>143</v>
      </c>
      <c r="X145" s="8"/>
    </row>
    <row r="146" spans="2:24">
      <c r="B146" s="21"/>
      <c r="C146" s="18"/>
      <c r="D146" s="18"/>
      <c r="E146" s="18"/>
      <c r="F146" s="19">
        <f t="shared" si="10"/>
        <v>0.28253143482687038</v>
      </c>
      <c r="G146" s="19">
        <f t="shared" si="10"/>
        <v>3.7213192034165621</v>
      </c>
      <c r="H146" s="19">
        <f t="shared" si="10"/>
        <v>88.649087452552564</v>
      </c>
      <c r="I146" s="19">
        <f t="shared" si="10"/>
        <v>115.13707975318817</v>
      </c>
      <c r="J146" s="19">
        <f t="shared" si="10"/>
        <v>6.2077273384257197</v>
      </c>
      <c r="K146" s="19">
        <f t="shared" si="10"/>
        <v>45.586013338583214</v>
      </c>
      <c r="L146" s="19">
        <f t="shared" si="10"/>
        <v>11.835643451919696</v>
      </c>
      <c r="M146" s="20"/>
      <c r="O146" s="34">
        <f t="shared" si="12"/>
        <v>4.2030500682446022E-2</v>
      </c>
      <c r="P146" s="34">
        <f t="shared" si="11"/>
        <v>0.55359825505662252</v>
      </c>
      <c r="Q146" s="34">
        <f t="shared" si="11"/>
        <v>13.187791061040429</v>
      </c>
      <c r="R146" s="34">
        <f t="shared" si="11"/>
        <v>17.128250214375704</v>
      </c>
      <c r="S146" s="34">
        <f>(J122-$F$130)/$F$130</f>
        <v>0.91677217761131691</v>
      </c>
      <c r="T146" s="34">
        <f>(K123-$F$130)/$F$130</f>
        <v>6.7815567705285735</v>
      </c>
      <c r="U146" s="34">
        <f t="shared" si="11"/>
        <v>1.7607174241971726</v>
      </c>
    </row>
    <row r="147" spans="2:24">
      <c r="B147" s="21"/>
      <c r="C147" s="18"/>
      <c r="D147" s="18"/>
      <c r="E147" s="18"/>
      <c r="F147" s="19">
        <f t="shared" si="10"/>
        <v>0.19919218797241572</v>
      </c>
      <c r="G147" s="19">
        <f t="shared" si="10"/>
        <v>1.9584724074970681</v>
      </c>
      <c r="H147" s="19">
        <f t="shared" si="10"/>
        <v>112.67195317061255</v>
      </c>
      <c r="I147" s="19">
        <f t="shared" si="10"/>
        <v>74.5116909248121</v>
      </c>
      <c r="J147" s="19">
        <f t="shared" si="10"/>
        <v>2.4428283383157243</v>
      </c>
      <c r="K147" s="19">
        <f t="shared" si="10"/>
        <v>51.871403028512809</v>
      </c>
      <c r="L147" s="19">
        <f t="shared" si="10"/>
        <v>6.6966350245933022</v>
      </c>
      <c r="M147" s="20"/>
      <c r="O147" s="34">
        <f t="shared" si="12"/>
        <v>2.9632622641239267E-2</v>
      </c>
      <c r="P147" s="34">
        <f t="shared" si="11"/>
        <v>0.2913501497994323</v>
      </c>
      <c r="Q147" s="34">
        <f t="shared" si="11"/>
        <v>16.761528173075234</v>
      </c>
      <c r="R147" s="34">
        <f t="shared" si="11"/>
        <v>11.084655688612505</v>
      </c>
      <c r="S147" s="34">
        <f>(J123-$F$130)/$F$130</f>
        <v>0.9234862247948582</v>
      </c>
      <c r="T147" s="34">
        <f>(K124-$F$130)/$F$130</f>
        <v>7.7165963558189974</v>
      </c>
      <c r="U147" s="34">
        <f t="shared" si="11"/>
        <v>0.99621807797682982</v>
      </c>
    </row>
    <row r="148" spans="2:24">
      <c r="B148" s="21"/>
      <c r="C148" s="18"/>
      <c r="D148" s="18"/>
      <c r="E148" s="18"/>
      <c r="F148" s="19">
        <f t="shared" si="10"/>
        <v>5.6776348588480748E-2</v>
      </c>
      <c r="G148" s="19">
        <f t="shared" si="10"/>
        <v>2.4182410024498924</v>
      </c>
      <c r="H148" s="19">
        <f t="shared" si="10"/>
        <v>101.07637814519704</v>
      </c>
      <c r="I148" s="19">
        <f t="shared" si="10"/>
        <v>62.847249684870846</v>
      </c>
      <c r="J148" s="19">
        <f t="shared" si="10"/>
        <v>2.4154778060446342</v>
      </c>
      <c r="K148" s="19">
        <f t="shared" si="10"/>
        <v>60.382357197217132</v>
      </c>
      <c r="L148" s="19">
        <f t="shared" si="10"/>
        <v>11.699637390963874</v>
      </c>
      <c r="M148" s="20"/>
      <c r="O148" s="34">
        <f t="shared" si="12"/>
        <v>8.446275578351958E-3</v>
      </c>
      <c r="P148" s="34">
        <f t="shared" si="11"/>
        <v>0.35974715580258187</v>
      </c>
      <c r="Q148" s="34">
        <f t="shared" si="11"/>
        <v>15.03652428344529</v>
      </c>
      <c r="R148" s="34">
        <f t="shared" si="11"/>
        <v>9.349406986831319</v>
      </c>
      <c r="S148" s="34">
        <f>(J124-$F$130)/$F$130</f>
        <v>0.36340486574031555</v>
      </c>
      <c r="T148" s="34">
        <f>(K125-$F$130)/$F$130</f>
        <v>8.982719770423099</v>
      </c>
      <c r="U148" s="34">
        <f t="shared" si="11"/>
        <v>1.7404846212833185</v>
      </c>
    </row>
    <row r="149" spans="2:24">
      <c r="B149" s="21"/>
      <c r="C149" s="18"/>
      <c r="D149" s="18"/>
      <c r="E149" s="18"/>
      <c r="F149" s="19">
        <f t="shared" si="10"/>
        <v>0.35658311010377769</v>
      </c>
      <c r="G149" s="19">
        <f t="shared" si="10"/>
        <v>6.5440225366603961</v>
      </c>
      <c r="H149" s="19">
        <f t="shared" si="10"/>
        <v>108.02473578369809</v>
      </c>
      <c r="I149" s="19">
        <f t="shared" si="10"/>
        <v>101.10322105332494</v>
      </c>
      <c r="J149" s="19">
        <f t="shared" si="10"/>
        <v>4.1819858948468207</v>
      </c>
      <c r="K149" s="19">
        <f t="shared" si="10"/>
        <v>47.99146356999379</v>
      </c>
      <c r="L149" s="19">
        <f t="shared" si="10"/>
        <v>9.1206765836876098</v>
      </c>
      <c r="M149" s="20"/>
      <c r="O149" s="34">
        <f t="shared" si="12"/>
        <v>5.3046722612475006E-2</v>
      </c>
      <c r="P149" s="34">
        <f t="shared" si="11"/>
        <v>0.97351483689448992</v>
      </c>
      <c r="Q149" s="34">
        <f t="shared" si="11"/>
        <v>16.070189619289618</v>
      </c>
      <c r="R149" s="34">
        <f t="shared" si="11"/>
        <v>15.040517541289606</v>
      </c>
      <c r="S149" s="34">
        <f>(J125-$F$130)/$F$130</f>
        <v>0.35933609170818093</v>
      </c>
      <c r="T149" s="34">
        <f>(K126-$F$130)/$F$130</f>
        <v>7.1394011203257763</v>
      </c>
      <c r="U149" s="34">
        <f t="shared" si="11"/>
        <v>1.3568281476712802</v>
      </c>
    </row>
    <row r="150" spans="2:24">
      <c r="B150" s="21"/>
      <c r="C150" s="18"/>
      <c r="D150" s="18"/>
      <c r="E150" s="18"/>
      <c r="F150" s="19">
        <f t="shared" si="10"/>
        <v>0.66021810721909646</v>
      </c>
      <c r="G150" s="19">
        <f t="shared" si="10"/>
        <v>4.2279899160717846</v>
      </c>
      <c r="H150" s="19">
        <f t="shared" si="10"/>
        <v>122.77601991431278</v>
      </c>
      <c r="I150" s="19">
        <f t="shared" si="10"/>
        <v>105.45137285028895</v>
      </c>
      <c r="J150" s="19">
        <f t="shared" si="10"/>
        <v>4.5626301448460556</v>
      </c>
      <c r="K150" s="19">
        <f t="shared" si="10"/>
        <v>59.316082879624467</v>
      </c>
      <c r="L150" s="19">
        <f t="shared" si="10"/>
        <v>13.51820988477262</v>
      </c>
      <c r="M150" s="20"/>
      <c r="O150" s="34">
        <f t="shared" si="12"/>
        <v>9.8216673210326733E-2</v>
      </c>
      <c r="P150" s="34">
        <f t="shared" si="11"/>
        <v>0.6289726067533824</v>
      </c>
      <c r="Q150" s="34">
        <f t="shared" si="11"/>
        <v>18.264649354712269</v>
      </c>
      <c r="R150" s="34">
        <f t="shared" si="11"/>
        <v>15.687365907672849</v>
      </c>
      <c r="S150" s="34">
        <f>(J126-$F$130)/$F$130</f>
        <v>0.62212886546605994</v>
      </c>
      <c r="T150" s="34">
        <f>(K127-$F$130)/$F$130</f>
        <v>8.8240965593077938</v>
      </c>
      <c r="U150" s="34">
        <f t="shared" si="11"/>
        <v>2.011022703139393</v>
      </c>
    </row>
    <row r="151" spans="2:24">
      <c r="B151" s="21"/>
      <c r="C151" s="18"/>
      <c r="D151" s="18"/>
      <c r="E151" s="18"/>
      <c r="F151" s="19"/>
      <c r="G151" s="19">
        <f t="shared" si="10"/>
        <v>2.9118239669318191</v>
      </c>
      <c r="H151" s="19">
        <f t="shared" si="10"/>
        <v>111.80172564618739</v>
      </c>
      <c r="I151" s="19">
        <f t="shared" si="10"/>
        <v>75.77757404193315</v>
      </c>
      <c r="J151" s="19">
        <f t="shared" si="10"/>
        <v>2.7099959404172229</v>
      </c>
      <c r="K151" s="19">
        <f t="shared" si="10"/>
        <v>46.043862396752374</v>
      </c>
      <c r="L151" s="19">
        <f t="shared" si="10"/>
        <v>8.6069228750033844</v>
      </c>
      <c r="M151" s="20"/>
      <c r="O151" s="34"/>
      <c r="P151" s="34">
        <f t="shared" si="11"/>
        <v>0.43317452199358225</v>
      </c>
      <c r="Q151" s="34">
        <f t="shared" si="11"/>
        <v>16.632069663151736</v>
      </c>
      <c r="R151" s="34">
        <f t="shared" si="11"/>
        <v>11.272973499162175</v>
      </c>
      <c r="S151" s="34">
        <f>(J127-$F$130)/$F$130</f>
        <v>0.67875501900952562</v>
      </c>
      <c r="T151" s="34">
        <f>(K128-$F$130)/$F$130</f>
        <v>6.849668218600284</v>
      </c>
      <c r="U151" s="34">
        <f t="shared" si="11"/>
        <v>1.2804001012958619</v>
      </c>
    </row>
    <row r="152" spans="2:24">
      <c r="B152" s="21"/>
      <c r="C152" s="18"/>
      <c r="D152" s="18"/>
      <c r="E152" s="18"/>
      <c r="F152" s="19"/>
      <c r="G152" s="19">
        <f t="shared" si="10"/>
        <v>2.6788639262623537</v>
      </c>
      <c r="H152" s="19">
        <f t="shared" si="10"/>
        <v>118.18782690335802</v>
      </c>
      <c r="I152" s="19">
        <f t="shared" si="10"/>
        <v>106.11395033106008</v>
      </c>
      <c r="J152" s="19">
        <f t="shared" si="10"/>
        <v>2.6445467883606733</v>
      </c>
      <c r="K152" s="19">
        <f t="shared" si="10"/>
        <v>71.968025949164584</v>
      </c>
      <c r="L152" s="19">
        <f t="shared" si="10"/>
        <v>10.271760453730645</v>
      </c>
      <c r="M152" s="20"/>
      <c r="O152" s="34"/>
      <c r="P152" s="34">
        <f t="shared" si="11"/>
        <v>0.39851845919355927</v>
      </c>
      <c r="Q152" s="34">
        <f t="shared" si="11"/>
        <v>17.5820915020036</v>
      </c>
      <c r="R152" s="34">
        <f t="shared" si="11"/>
        <v>15.78593357068277</v>
      </c>
      <c r="S152" s="34">
        <f>(J128-$F$130)/$F$130</f>
        <v>0.40314978152052072</v>
      </c>
      <c r="T152" s="34">
        <f>(K129-$F$130)/$F$130</f>
        <v>10.706249963386284</v>
      </c>
      <c r="U152" s="34">
        <f t="shared" si="11"/>
        <v>1.528067965339863</v>
      </c>
    </row>
    <row r="153" spans="2:24" ht="16">
      <c r="B153" s="21"/>
      <c r="C153" s="18"/>
      <c r="D153" s="18"/>
      <c r="E153" s="22" t="s">
        <v>114</v>
      </c>
      <c r="F153" s="23">
        <f>AVERAGE(F139:F150)</f>
        <v>1.4802973661668753E-16</v>
      </c>
      <c r="G153" s="23">
        <f>AVERAGE(G139:G152)</f>
        <v>4.2671810383418203</v>
      </c>
      <c r="H153" s="23">
        <f t="shared" ref="H153:L153" si="13">AVERAGE(H139:H152)</f>
        <v>100</v>
      </c>
      <c r="I153" s="23">
        <f t="shared" si="13"/>
        <v>84.091503148292276</v>
      </c>
      <c r="J153" s="23">
        <f t="shared" si="13"/>
        <v>4.3835297510919542</v>
      </c>
      <c r="K153" s="23">
        <f t="shared" si="13"/>
        <v>62.379361141088758</v>
      </c>
      <c r="L153" s="23">
        <f t="shared" si="13"/>
        <v>11.575362268181674</v>
      </c>
      <c r="M153" s="20"/>
      <c r="O153" s="36">
        <f>AVERAGE(O139:O150)</f>
        <v>2.0816681711721685E-17</v>
      </c>
      <c r="P153" s="36">
        <f>AVERAGE(P139:P152)</f>
        <v>0.63480283407773641</v>
      </c>
      <c r="Q153" s="36">
        <f t="shared" ref="Q153:U154" si="14">AVERAGE(Q139:Q152)</f>
        <v>14.876397986723662</v>
      </c>
      <c r="R153" s="36">
        <f t="shared" si="14"/>
        <v>12.509786681358213</v>
      </c>
      <c r="S153" s="34">
        <f>(J129-$F$130)/$F$130</f>
        <v>0.39341330518165246</v>
      </c>
      <c r="T153" s="36">
        <f>AVERAGE(T139:T152)</f>
        <v>9.2798020249240096</v>
      </c>
      <c r="U153" s="36">
        <f t="shared" si="14"/>
        <v>1.7219969594197484</v>
      </c>
    </row>
    <row r="154" spans="2:24">
      <c r="B154" s="21"/>
      <c r="C154" s="18"/>
      <c r="D154" s="18"/>
      <c r="E154" s="24" t="s">
        <v>124</v>
      </c>
      <c r="F154" s="25">
        <f>STDEV(F139:F150)</f>
        <v>0.34973748715456116</v>
      </c>
      <c r="G154" s="25">
        <f>STDEV(G139:G152)</f>
        <v>2.2970598703545209</v>
      </c>
      <c r="H154" s="25">
        <f t="shared" ref="H154:L154" si="15">STDEV(H139:H152)</f>
        <v>17.617904901369897</v>
      </c>
      <c r="I154" s="25">
        <f t="shared" si="15"/>
        <v>18.752405490280655</v>
      </c>
      <c r="J154" s="25">
        <f t="shared" si="15"/>
        <v>2.1630567056216417</v>
      </c>
      <c r="K154" s="25">
        <f t="shared" si="15"/>
        <v>14.615411076709467</v>
      </c>
      <c r="L154" s="25">
        <f t="shared" si="15"/>
        <v>2.9374245563922821</v>
      </c>
      <c r="M154" s="20"/>
      <c r="O154" s="37">
        <f>STDEV(O139:O150)</f>
        <v>5.2028340497879064E-2</v>
      </c>
      <c r="P154" s="37">
        <f>STDEV(P139:P152)</f>
        <v>0.34171976830725692</v>
      </c>
      <c r="Q154" s="37">
        <f t="shared" ref="Q154:U155" si="16">STDEV(Q139:Q152)</f>
        <v>2.6209096500502773</v>
      </c>
      <c r="R154" s="37">
        <f t="shared" si="16"/>
        <v>2.7896824728183875</v>
      </c>
      <c r="S154" s="36">
        <f t="shared" si="14"/>
        <v>0.65211133163887625</v>
      </c>
      <c r="T154" s="37">
        <f t="shared" si="16"/>
        <v>2.1742467191670025</v>
      </c>
      <c r="U154" s="37">
        <f t="shared" si="16"/>
        <v>0.43698296756867044</v>
      </c>
    </row>
    <row r="155" spans="2:24">
      <c r="B155" s="21"/>
      <c r="C155" s="18"/>
      <c r="D155" s="18"/>
      <c r="E155" s="18" t="s">
        <v>125</v>
      </c>
      <c r="F155" s="26">
        <f>F154/F153*100</f>
        <v>2.3626164252401629E+17</v>
      </c>
      <c r="G155" s="26">
        <f>G154/G153*100</f>
        <v>53.830851086813347</v>
      </c>
      <c r="H155" s="26">
        <f t="shared" ref="H155:L155" si="17">H154/H153*100</f>
        <v>17.617904901369897</v>
      </c>
      <c r="I155" s="26">
        <f t="shared" si="17"/>
        <v>22.300000342735551</v>
      </c>
      <c r="J155" s="26">
        <f t="shared" si="17"/>
        <v>49.345090108783133</v>
      </c>
      <c r="K155" s="26">
        <f t="shared" si="17"/>
        <v>23.429882591539432</v>
      </c>
      <c r="L155" s="26">
        <f t="shared" si="17"/>
        <v>25.376523760873269</v>
      </c>
      <c r="M155" s="20"/>
      <c r="O155" s="26">
        <f>O154/O153*100</f>
        <v>2.4993580253755034E+17</v>
      </c>
      <c r="P155" s="26">
        <f>P154/P153*100</f>
        <v>53.830851086813311</v>
      </c>
      <c r="Q155" s="26">
        <f t="shared" ref="Q155:U156" si="18">Q154/Q153*100</f>
        <v>17.617904901369876</v>
      </c>
      <c r="R155" s="26">
        <f t="shared" si="18"/>
        <v>22.300000342735711</v>
      </c>
      <c r="S155" s="37">
        <f t="shared" si="16"/>
        <v>0.32178492420678906</v>
      </c>
      <c r="T155" s="26">
        <f t="shared" si="18"/>
        <v>23.429882591539521</v>
      </c>
      <c r="U155" s="26">
        <f t="shared" si="18"/>
        <v>25.376523760873432</v>
      </c>
    </row>
    <row r="156" spans="2:24">
      <c r="B156" s="27"/>
      <c r="C156" s="28"/>
      <c r="D156" s="28"/>
      <c r="E156" s="28"/>
      <c r="F156" s="28"/>
      <c r="G156" s="31"/>
      <c r="H156" s="28"/>
      <c r="I156" s="28"/>
      <c r="J156" s="28"/>
      <c r="K156" s="28"/>
      <c r="L156" s="28"/>
      <c r="M156" s="29"/>
      <c r="S156" s="26">
        <f t="shared" si="18"/>
        <v>49.345090108783133</v>
      </c>
    </row>
    <row r="158" spans="2:24">
      <c r="O158" s="34"/>
      <c r="P158" s="34"/>
      <c r="Q158" s="34"/>
      <c r="R158" s="34"/>
      <c r="T158" s="34"/>
      <c r="U158" s="34"/>
    </row>
    <row r="159" spans="2:24">
      <c r="O159" s="34"/>
      <c r="P159" s="34"/>
      <c r="Q159" s="34"/>
      <c r="R159" s="34"/>
      <c r="S159" s="34"/>
      <c r="T159" s="34"/>
      <c r="U159" s="34"/>
    </row>
    <row r="160" spans="2:24">
      <c r="O160" s="34"/>
      <c r="P160" s="34"/>
      <c r="Q160" s="34"/>
      <c r="R160" s="34"/>
      <c r="S160" s="34"/>
      <c r="T160" s="34"/>
      <c r="U160" s="34"/>
    </row>
    <row r="161" spans="15:23">
      <c r="O161" s="34"/>
      <c r="P161" s="34"/>
      <c r="Q161" s="34"/>
      <c r="R161" s="34"/>
      <c r="S161" s="34"/>
      <c r="T161" s="34"/>
      <c r="U161" s="34"/>
    </row>
    <row r="162" spans="15:23">
      <c r="O162" s="34"/>
      <c r="P162" s="34"/>
      <c r="Q162" s="34"/>
      <c r="R162" s="34"/>
      <c r="S162" s="34"/>
      <c r="T162" s="34"/>
      <c r="U162" s="34"/>
    </row>
    <row r="163" spans="15:23">
      <c r="O163" s="34"/>
      <c r="P163" s="34"/>
      <c r="Q163" s="34"/>
      <c r="R163" s="34"/>
      <c r="S163" s="34"/>
      <c r="T163" s="34"/>
      <c r="U163" s="34"/>
    </row>
    <row r="164" spans="15:23">
      <c r="O164" s="34"/>
      <c r="P164" s="34"/>
      <c r="Q164" s="34"/>
      <c r="R164" s="34"/>
      <c r="S164" s="34"/>
      <c r="T164" s="34"/>
      <c r="U164" s="34"/>
      <c r="W164" s="38"/>
    </row>
    <row r="165" spans="15:23">
      <c r="O165" s="34"/>
      <c r="P165" s="34"/>
      <c r="Q165" s="34"/>
      <c r="R165" s="34"/>
      <c r="S165" s="34"/>
      <c r="T165" s="34"/>
      <c r="U165" s="34"/>
    </row>
    <row r="166" spans="15:23">
      <c r="O166" s="34"/>
      <c r="P166" s="34"/>
      <c r="Q166" s="34"/>
      <c r="R166" s="34"/>
      <c r="S166" s="34"/>
      <c r="T166" s="34"/>
      <c r="U166" s="34"/>
    </row>
    <row r="167" spans="15:23">
      <c r="O167" s="34"/>
      <c r="P167" s="34"/>
      <c r="Q167" s="34"/>
      <c r="R167" s="34"/>
      <c r="S167" s="34"/>
      <c r="T167" s="34"/>
      <c r="U167" s="34"/>
    </row>
    <row r="168" spans="15:23">
      <c r="O168" s="34"/>
      <c r="P168" s="34"/>
      <c r="Q168" s="34"/>
      <c r="R168" s="34"/>
      <c r="S168" s="34"/>
      <c r="T168" s="34"/>
      <c r="U168" s="34"/>
    </row>
    <row r="169" spans="15:23">
      <c r="O169" s="34"/>
      <c r="P169" s="34"/>
      <c r="Q169" s="34"/>
      <c r="R169" s="34"/>
      <c r="S169" s="34"/>
      <c r="T169" s="34"/>
      <c r="U169" s="34"/>
    </row>
    <row r="170" spans="15:23">
      <c r="O170" s="34"/>
      <c r="P170" s="34"/>
      <c r="Q170" s="34"/>
      <c r="R170" s="34"/>
      <c r="S170" s="34"/>
      <c r="T170" s="34"/>
      <c r="U170" s="34"/>
    </row>
    <row r="171" spans="15:23">
      <c r="O171" s="34"/>
      <c r="P171" s="34"/>
      <c r="Q171" s="34"/>
      <c r="R171" s="34"/>
      <c r="S171" s="34"/>
      <c r="T171" s="34"/>
      <c r="U171" s="34"/>
    </row>
    <row r="172" spans="15:23">
      <c r="O172" s="36"/>
      <c r="P172" s="36"/>
      <c r="Q172" s="36"/>
      <c r="R172" s="36"/>
      <c r="S172" s="34"/>
      <c r="T172" s="36"/>
      <c r="U172" s="36"/>
    </row>
    <row r="173" spans="15:23">
      <c r="O173" s="37"/>
      <c r="P173" s="37"/>
      <c r="Q173" s="37"/>
      <c r="R173" s="37"/>
      <c r="S173" s="36"/>
      <c r="T173" s="37"/>
      <c r="U173" s="37"/>
    </row>
    <row r="174" spans="15:23">
      <c r="O174" s="26"/>
      <c r="P174" s="26"/>
      <c r="Q174" s="26"/>
      <c r="R174" s="26"/>
      <c r="S174" s="37"/>
      <c r="T174" s="26"/>
      <c r="U174" s="26"/>
    </row>
    <row r="175" spans="15:23">
      <c r="S175" s="26"/>
    </row>
  </sheetData>
  <mergeCells count="1">
    <mergeCell ref="C139:C140"/>
  </mergeCells>
  <conditionalFormatting sqref="G116:G129">
    <cfRule type="cellIs" dxfId="15" priority="36" operator="notBetween">
      <formula>$G$134</formula>
      <formula>$G$135</formula>
    </cfRule>
  </conditionalFormatting>
  <conditionalFormatting sqref="H116:H129">
    <cfRule type="cellIs" dxfId="14" priority="35" operator="notBetween">
      <formula>$H$134</formula>
      <formula>$H$135</formula>
    </cfRule>
  </conditionalFormatting>
  <conditionalFormatting sqref="K116:K129">
    <cfRule type="cellIs" dxfId="13" priority="32" operator="notBetween">
      <formula>$K$134</formula>
      <formula>$K$135</formula>
    </cfRule>
  </conditionalFormatting>
  <conditionalFormatting sqref="L116:L129">
    <cfRule type="cellIs" dxfId="12" priority="31" operator="notBetween">
      <formula>$L$134</formula>
      <formula>$L$135</formula>
    </cfRule>
  </conditionalFormatting>
  <conditionalFormatting sqref="F116:F127">
    <cfRule type="cellIs" priority="30" operator="notBetween">
      <formula>$F$134</formula>
      <formula>$F$135</formula>
    </cfRule>
  </conditionalFormatting>
  <conditionalFormatting sqref="B116:B120 N116 B122:B12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3:L15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4:L194 G181:L193 D181:D19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3:R153 S154 T153:U1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2:R172 S173 T172:U17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Y61">
    <cfRule type="cellIs" dxfId="11" priority="49" operator="lessThan">
      <formula>$T$68-($T$72*$T$67)</formula>
    </cfRule>
    <cfRule type="cellIs" dxfId="10" priority="50" operator="greaterThan">
      <formula>$T$68+($T$71*$T$67)</formula>
    </cfRule>
  </conditionalFormatting>
  <conditionalFormatting sqref="I116:I129">
    <cfRule type="cellIs" dxfId="9" priority="3" operator="lessThan">
      <formula>$I$130-($R$136*$I$131)</formula>
    </cfRule>
    <cfRule type="cellIs" dxfId="8" priority="4" operator="greaterThan">
      <formula>$I$130+($R$135*$I$131)</formula>
    </cfRule>
    <cfRule type="cellIs" dxfId="7" priority="6" operator="notBetween">
      <formula>$I$134</formula>
      <formula>$I$135</formula>
    </cfRule>
  </conditionalFormatting>
  <conditionalFormatting sqref="J116:J129">
    <cfRule type="cellIs" dxfId="3" priority="1" operator="lessThan">
      <formula>$J$130-($R$136*$J$131)</formula>
    </cfRule>
    <cfRule type="cellIs" dxfId="2" priority="2" operator="greaterThan">
      <formula>$J$130+($R$135*$J$131)</formula>
    </cfRule>
    <cfRule type="cellIs" priority="5" operator="notBetween">
      <formula>$J$134</formula>
      <formula>$J$135</formula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A23"/>
  <sheetViews>
    <sheetView topLeftCell="Q1" workbookViewId="0">
      <selection activeCell="Y24" sqref="Y24"/>
    </sheetView>
  </sheetViews>
  <sheetFormatPr baseColWidth="10" defaultColWidth="8.83203125" defaultRowHeight="14" x14ac:dyDescent="0"/>
  <sheetData>
    <row r="5" spans="3:27">
      <c r="C5" s="3" t="s">
        <v>62</v>
      </c>
      <c r="D5" s="3" t="s">
        <v>63</v>
      </c>
      <c r="E5" s="3" t="s">
        <v>64</v>
      </c>
      <c r="F5" s="3" t="s">
        <v>65</v>
      </c>
      <c r="G5" s="3" t="s">
        <v>66</v>
      </c>
      <c r="H5" s="3" t="s">
        <v>67</v>
      </c>
      <c r="I5" s="3" t="s">
        <v>68</v>
      </c>
      <c r="J5" s="3" t="s">
        <v>69</v>
      </c>
      <c r="K5" s="3" t="s">
        <v>70</v>
      </c>
      <c r="L5" s="3" t="s">
        <v>71</v>
      </c>
      <c r="M5" s="3" t="s">
        <v>72</v>
      </c>
      <c r="N5" s="3" t="s">
        <v>73</v>
      </c>
      <c r="O5" s="3" t="s">
        <v>74</v>
      </c>
      <c r="P5" s="3" t="s">
        <v>75</v>
      </c>
      <c r="Q5" s="3" t="s">
        <v>76</v>
      </c>
      <c r="R5" s="3" t="s">
        <v>77</v>
      </c>
      <c r="S5" s="3" t="s">
        <v>78</v>
      </c>
      <c r="T5" s="3" t="s">
        <v>79</v>
      </c>
      <c r="U5" s="3" t="s">
        <v>80</v>
      </c>
      <c r="V5" s="3" t="s">
        <v>81</v>
      </c>
      <c r="W5" s="3" t="s">
        <v>82</v>
      </c>
      <c r="X5" s="3" t="s">
        <v>83</v>
      </c>
      <c r="Y5" s="3" t="s">
        <v>84</v>
      </c>
      <c r="Z5" s="3" t="s">
        <v>85</v>
      </c>
      <c r="AA5" s="3" t="s">
        <v>86</v>
      </c>
    </row>
    <row r="6" spans="3:27">
      <c r="C6" s="3" t="s">
        <v>87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107</v>
      </c>
      <c r="W6" s="1" t="s">
        <v>118</v>
      </c>
      <c r="X6" s="1" t="s">
        <v>119</v>
      </c>
      <c r="Y6" s="1" t="s">
        <v>120</v>
      </c>
      <c r="Z6" s="1" t="s">
        <v>121</v>
      </c>
      <c r="AA6" s="1" t="s">
        <v>122</v>
      </c>
    </row>
    <row r="7" spans="3:27">
      <c r="C7" s="3" t="s">
        <v>88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107</v>
      </c>
      <c r="W7" s="1" t="s">
        <v>118</v>
      </c>
      <c r="X7" s="1" t="s">
        <v>119</v>
      </c>
      <c r="Y7" s="1" t="s">
        <v>120</v>
      </c>
      <c r="Z7" s="1" t="s">
        <v>121</v>
      </c>
      <c r="AA7" s="1" t="s">
        <v>122</v>
      </c>
    </row>
    <row r="8" spans="3:27">
      <c r="C8" s="3" t="s">
        <v>89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107</v>
      </c>
      <c r="W8" s="1" t="s">
        <v>118</v>
      </c>
      <c r="X8" s="1" t="s">
        <v>119</v>
      </c>
      <c r="Y8" s="1" t="s">
        <v>120</v>
      </c>
      <c r="Z8" s="1" t="s">
        <v>121</v>
      </c>
      <c r="AA8" s="1" t="s">
        <v>122</v>
      </c>
    </row>
    <row r="9" spans="3:27">
      <c r="C9" s="3" t="s">
        <v>90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107</v>
      </c>
      <c r="W9" s="1" t="s">
        <v>118</v>
      </c>
      <c r="X9" s="1" t="s">
        <v>119</v>
      </c>
      <c r="Y9" s="1" t="s">
        <v>120</v>
      </c>
      <c r="Z9" s="1" t="s">
        <v>121</v>
      </c>
      <c r="AA9" s="1" t="s">
        <v>122</v>
      </c>
    </row>
    <row r="10" spans="3:27">
      <c r="C10" s="3" t="s">
        <v>91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107</v>
      </c>
      <c r="W10" s="1" t="s">
        <v>118</v>
      </c>
      <c r="X10" s="1" t="s">
        <v>119</v>
      </c>
      <c r="Y10" s="1" t="s">
        <v>120</v>
      </c>
      <c r="Z10" s="1" t="s">
        <v>121</v>
      </c>
      <c r="AA10" s="1" t="s">
        <v>122</v>
      </c>
    </row>
    <row r="11" spans="3:27">
      <c r="C11" s="3" t="s">
        <v>92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107</v>
      </c>
      <c r="W11" s="1" t="s">
        <v>118</v>
      </c>
      <c r="X11" s="1" t="s">
        <v>119</v>
      </c>
      <c r="Y11" s="1" t="s">
        <v>120</v>
      </c>
      <c r="Z11" s="1" t="s">
        <v>121</v>
      </c>
      <c r="AA11" s="1" t="s">
        <v>122</v>
      </c>
    </row>
    <row r="12" spans="3:27">
      <c r="C12" s="3" t="s">
        <v>93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107</v>
      </c>
      <c r="W12" s="1" t="s">
        <v>118</v>
      </c>
      <c r="X12" s="1" t="s">
        <v>119</v>
      </c>
      <c r="Y12" s="1" t="s">
        <v>120</v>
      </c>
      <c r="Z12" s="1" t="s">
        <v>121</v>
      </c>
      <c r="AA12" s="1" t="s">
        <v>122</v>
      </c>
    </row>
    <row r="13" spans="3:27">
      <c r="C13" s="3" t="s">
        <v>94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107</v>
      </c>
      <c r="W13" s="1" t="s">
        <v>118</v>
      </c>
      <c r="X13" s="1" t="s">
        <v>119</v>
      </c>
      <c r="Y13" s="1" t="s">
        <v>120</v>
      </c>
      <c r="Z13" s="1" t="s">
        <v>121</v>
      </c>
      <c r="AA13" s="1" t="s">
        <v>122</v>
      </c>
    </row>
    <row r="14" spans="3:27">
      <c r="C14" s="3" t="s">
        <v>95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107</v>
      </c>
      <c r="W14" s="1" t="s">
        <v>118</v>
      </c>
      <c r="X14" s="1" t="s">
        <v>119</v>
      </c>
      <c r="Y14" s="1" t="s">
        <v>120</v>
      </c>
      <c r="Z14" s="1" t="s">
        <v>121</v>
      </c>
      <c r="AA14" s="1" t="s">
        <v>122</v>
      </c>
    </row>
    <row r="15" spans="3:27">
      <c r="C15" s="3" t="s">
        <v>96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107</v>
      </c>
      <c r="W15" s="1" t="s">
        <v>118</v>
      </c>
      <c r="X15" s="1" t="s">
        <v>119</v>
      </c>
      <c r="Y15" s="1" t="s">
        <v>120</v>
      </c>
      <c r="Z15" s="1" t="s">
        <v>121</v>
      </c>
      <c r="AA15" s="1" t="s">
        <v>122</v>
      </c>
    </row>
    <row r="16" spans="3:27">
      <c r="C16" s="3" t="s">
        <v>97</v>
      </c>
      <c r="D16" s="1" t="s">
        <v>1</v>
      </c>
      <c r="E16" s="1" t="s">
        <v>1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107</v>
      </c>
      <c r="W16" s="1" t="s">
        <v>118</v>
      </c>
      <c r="X16" s="1" t="s">
        <v>119</v>
      </c>
      <c r="Y16" s="1" t="s">
        <v>120</v>
      </c>
      <c r="Z16" s="1" t="s">
        <v>121</v>
      </c>
      <c r="AA16" s="1" t="s">
        <v>122</v>
      </c>
    </row>
    <row r="17" spans="3:27">
      <c r="C17" s="3" t="s">
        <v>98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107</v>
      </c>
      <c r="W17" s="1" t="s">
        <v>118</v>
      </c>
      <c r="X17" s="1" t="s">
        <v>119</v>
      </c>
      <c r="Y17" s="1" t="s">
        <v>120</v>
      </c>
      <c r="Z17" s="1" t="s">
        <v>121</v>
      </c>
      <c r="AA17" s="1" t="s">
        <v>122</v>
      </c>
    </row>
    <row r="18" spans="3:27">
      <c r="C18" s="3" t="s">
        <v>99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107</v>
      </c>
      <c r="W18" s="1" t="s">
        <v>118</v>
      </c>
      <c r="X18" s="1" t="s">
        <v>119</v>
      </c>
      <c r="Y18" s="1" t="s">
        <v>120</v>
      </c>
      <c r="Z18" s="1" t="s">
        <v>121</v>
      </c>
      <c r="AA18" s="1" t="s">
        <v>122</v>
      </c>
    </row>
    <row r="19" spans="3:27">
      <c r="C19" s="3" t="s">
        <v>100</v>
      </c>
      <c r="D19" s="1" t="s">
        <v>1</v>
      </c>
      <c r="E19" s="1" t="s">
        <v>1</v>
      </c>
      <c r="F19" s="1" t="s">
        <v>1</v>
      </c>
      <c r="G19" s="1" t="s">
        <v>1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1</v>
      </c>
      <c r="V19" s="1" t="s">
        <v>107</v>
      </c>
      <c r="W19" s="1" t="s">
        <v>118</v>
      </c>
      <c r="X19" s="1" t="s">
        <v>119</v>
      </c>
      <c r="Y19" s="1" t="s">
        <v>120</v>
      </c>
      <c r="Z19" s="1" t="s">
        <v>121</v>
      </c>
      <c r="AA19" s="1" t="s">
        <v>122</v>
      </c>
    </row>
    <row r="20" spans="3:27">
      <c r="C20" s="3" t="s">
        <v>101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1</v>
      </c>
      <c r="K20" s="1" t="s">
        <v>1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113</v>
      </c>
      <c r="W20" s="1" t="s">
        <v>113</v>
      </c>
      <c r="X20" s="1" t="s">
        <v>113</v>
      </c>
      <c r="Y20" s="1" t="s">
        <v>113</v>
      </c>
      <c r="Z20" s="1" t="s">
        <v>113</v>
      </c>
      <c r="AA20" s="1" t="s">
        <v>113</v>
      </c>
    </row>
    <row r="21" spans="3:27">
      <c r="C21" s="3" t="s">
        <v>102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113</v>
      </c>
      <c r="W21" s="1" t="s">
        <v>113</v>
      </c>
      <c r="X21" s="1" t="s">
        <v>113</v>
      </c>
      <c r="Y21" s="1" t="s">
        <v>113</v>
      </c>
      <c r="Z21" s="1" t="s">
        <v>113</v>
      </c>
      <c r="AA21" s="1" t="s">
        <v>113</v>
      </c>
    </row>
    <row r="23" spans="3:27">
      <c r="Y23" s="1" t="s">
        <v>133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 sheet</vt:lpstr>
      <vt:lpstr>Result sheet ML</vt:lpstr>
      <vt:lpstr>treatment's 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Marc Lechuga</cp:lastModifiedBy>
  <dcterms:created xsi:type="dcterms:W3CDTF">2019-03-01T09:00:34Z</dcterms:created>
  <dcterms:modified xsi:type="dcterms:W3CDTF">2019-03-06T18:36:06Z</dcterms:modified>
</cp:coreProperties>
</file>