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Projects\Nutrient Acquisition Strategies\Project Data\qPCR\"/>
    </mc:Choice>
  </mc:AlternateContent>
  <xr:revisionPtr revIDLastSave="0" documentId="13_ncr:1_{0520A04A-3A97-4619-8BA2-E0F080FA57CC}" xr6:coauthVersionLast="36" xr6:coauthVersionMax="46" xr10:uidLastSave="{00000000-0000-0000-0000-000000000000}"/>
  <bookViews>
    <workbookView xWindow="-120" yWindow="-120" windowWidth="20730" windowHeight="11160" xr2:uid="{6E9BC817-33DC-4983-9CAA-CC7851381BCB}"/>
  </bookViews>
  <sheets>
    <sheet name="Raw Ct" sheetId="1" r:id="rId1"/>
    <sheet name="averaged Ct - qPCR duplicates" sheetId="2" r:id="rId2"/>
    <sheet name="primer efficienci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I7" i="2" s="1"/>
  <c r="J7" i="2" s="1"/>
  <c r="E7" i="2"/>
  <c r="F7" i="2" s="1"/>
  <c r="G7" i="2" s="1"/>
  <c r="B7" i="2"/>
  <c r="C7" i="2" s="1"/>
  <c r="D7" i="2" s="1"/>
  <c r="A7" i="2"/>
  <c r="H15" i="2"/>
  <c r="E15" i="2"/>
  <c r="B15" i="2"/>
  <c r="A15" i="2"/>
  <c r="K7" i="2" l="1"/>
  <c r="L7" i="2" s="1"/>
  <c r="M7" i="2" s="1"/>
  <c r="A25" i="2"/>
  <c r="B25" i="2"/>
  <c r="B22" i="2"/>
  <c r="A33" i="2"/>
  <c r="B33" i="2"/>
  <c r="C33" i="2"/>
  <c r="C3" i="3" l="1"/>
  <c r="D3" i="3"/>
  <c r="B3" i="3"/>
  <c r="C35" i="2"/>
  <c r="B35" i="2"/>
  <c r="A35" i="2"/>
  <c r="C34" i="2"/>
  <c r="B34" i="2"/>
  <c r="A34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C24" i="2"/>
  <c r="B24" i="2"/>
  <c r="A24" i="2"/>
  <c r="C23" i="2"/>
  <c r="B23" i="2"/>
  <c r="A23" i="2"/>
  <c r="C22" i="2"/>
  <c r="A22" i="2"/>
  <c r="C21" i="2"/>
  <c r="B21" i="2"/>
  <c r="A21" i="2"/>
  <c r="C20" i="2"/>
  <c r="B20" i="2"/>
  <c r="A20" i="2"/>
  <c r="E5" i="2"/>
  <c r="H5" i="2"/>
  <c r="E6" i="2"/>
  <c r="H6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6" i="2"/>
  <c r="H16" i="2"/>
  <c r="E17" i="2"/>
  <c r="H17" i="2"/>
  <c r="B17" i="2"/>
  <c r="B16" i="2"/>
  <c r="B14" i="2"/>
  <c r="B13" i="2"/>
  <c r="B12" i="2"/>
  <c r="B11" i="2"/>
  <c r="B10" i="2"/>
  <c r="B9" i="2"/>
  <c r="B8" i="2"/>
  <c r="B6" i="2"/>
  <c r="B5" i="2"/>
  <c r="B4" i="2"/>
  <c r="A17" i="2"/>
  <c r="A16" i="2"/>
  <c r="A14" i="2"/>
  <c r="A13" i="2"/>
  <c r="A12" i="2"/>
  <c r="A11" i="2"/>
  <c r="A10" i="2"/>
  <c r="A9" i="2"/>
  <c r="A8" i="2"/>
  <c r="A6" i="2"/>
  <c r="A5" i="2"/>
  <c r="E4" i="2"/>
  <c r="H4" i="2"/>
  <c r="E3" i="2"/>
  <c r="H3" i="2"/>
  <c r="B3" i="2"/>
  <c r="A4" i="2"/>
  <c r="A3" i="2"/>
  <c r="A2" i="2"/>
  <c r="E2" i="2"/>
  <c r="H2" i="2"/>
  <c r="B2" i="2"/>
  <c r="T2" i="2" l="1"/>
  <c r="F15" i="2" s="1"/>
  <c r="G15" i="2" s="1"/>
  <c r="S2" i="2"/>
  <c r="C15" i="2" s="1"/>
  <c r="D15" i="2" s="1"/>
  <c r="U2" i="2"/>
  <c r="I15" i="2" s="1"/>
  <c r="J15" i="2" s="1"/>
  <c r="K15" i="2" l="1"/>
  <c r="L15" i="2" s="1"/>
  <c r="M15" i="2" s="1"/>
  <c r="F8" i="2"/>
  <c r="G8" i="2" s="1"/>
  <c r="F16" i="2"/>
  <c r="G16" i="2" s="1"/>
  <c r="F9" i="2"/>
  <c r="G9" i="2" s="1"/>
  <c r="F6" i="2"/>
  <c r="G6" i="2" s="1"/>
  <c r="F3" i="2"/>
  <c r="G3" i="2" s="1"/>
  <c r="F12" i="2"/>
  <c r="G12" i="2" s="1"/>
  <c r="F5" i="2"/>
  <c r="G5" i="2" s="1"/>
  <c r="F14" i="2"/>
  <c r="G14" i="2" s="1"/>
  <c r="F11" i="2"/>
  <c r="G11" i="2" s="1"/>
  <c r="F2" i="2"/>
  <c r="G2" i="2" s="1"/>
  <c r="F10" i="2"/>
  <c r="G10" i="2" s="1"/>
  <c r="F13" i="2"/>
  <c r="G13" i="2" s="1"/>
  <c r="F4" i="2"/>
  <c r="G4" i="2" s="1"/>
  <c r="F17" i="2"/>
  <c r="G17" i="2" s="1"/>
  <c r="I16" i="2"/>
  <c r="J16" i="2" s="1"/>
  <c r="I17" i="2"/>
  <c r="J17" i="2" s="1"/>
  <c r="I12" i="2"/>
  <c r="J12" i="2" s="1"/>
  <c r="I11" i="2"/>
  <c r="J11" i="2" s="1"/>
  <c r="I13" i="2"/>
  <c r="J13" i="2" s="1"/>
  <c r="I3" i="2"/>
  <c r="J3" i="2" s="1"/>
  <c r="I4" i="2"/>
  <c r="J4" i="2" s="1"/>
  <c r="K4" i="2" s="1"/>
  <c r="I5" i="2"/>
  <c r="J5" i="2" s="1"/>
  <c r="I9" i="2"/>
  <c r="J9" i="2" s="1"/>
  <c r="K9" i="2" s="1"/>
  <c r="I6" i="2"/>
  <c r="J6" i="2" s="1"/>
  <c r="I2" i="2"/>
  <c r="J2" i="2" s="1"/>
  <c r="I8" i="2"/>
  <c r="J8" i="2" s="1"/>
  <c r="I10" i="2"/>
  <c r="J10" i="2" s="1"/>
  <c r="I14" i="2"/>
  <c r="J14" i="2" s="1"/>
  <c r="C5" i="2"/>
  <c r="D5" i="2" s="1"/>
  <c r="C13" i="2"/>
  <c r="D13" i="2" s="1"/>
  <c r="C6" i="2"/>
  <c r="D6" i="2" s="1"/>
  <c r="C14" i="2"/>
  <c r="D14" i="2" s="1"/>
  <c r="C8" i="2"/>
  <c r="D8" i="2" s="1"/>
  <c r="C16" i="2"/>
  <c r="D16" i="2" s="1"/>
  <c r="C9" i="2"/>
  <c r="D9" i="2" s="1"/>
  <c r="C17" i="2"/>
  <c r="D17" i="2" s="1"/>
  <c r="C10" i="2"/>
  <c r="D10" i="2" s="1"/>
  <c r="C2" i="2"/>
  <c r="D2" i="2" s="1"/>
  <c r="C3" i="2"/>
  <c r="D3" i="2" s="1"/>
  <c r="C11" i="2"/>
  <c r="D11" i="2" s="1"/>
  <c r="C4" i="2"/>
  <c r="D4" i="2" s="1"/>
  <c r="C12" i="2"/>
  <c r="D12" i="2" s="1"/>
  <c r="K2" i="2" l="1"/>
  <c r="L2" i="2" s="1"/>
  <c r="M2" i="2" s="1"/>
  <c r="K17" i="2"/>
  <c r="L17" i="2" s="1"/>
  <c r="M17" i="2" s="1"/>
  <c r="K12" i="2"/>
  <c r="L12" i="2" s="1"/>
  <c r="M12" i="2" s="1"/>
  <c r="K14" i="2"/>
  <c r="L14" i="2" s="1"/>
  <c r="K13" i="2"/>
  <c r="L13" i="2" s="1"/>
  <c r="M13" i="2" s="1"/>
  <c r="K10" i="2"/>
  <c r="L10" i="2" s="1"/>
  <c r="K16" i="2"/>
  <c r="L16" i="2" s="1"/>
  <c r="M16" i="2" s="1"/>
  <c r="K11" i="2"/>
  <c r="L11" i="2" s="1"/>
  <c r="M11" i="2" s="1"/>
  <c r="K6" i="2"/>
  <c r="L6" i="2" s="1"/>
  <c r="K5" i="2"/>
  <c r="L5" i="2" s="1"/>
  <c r="M5" i="2" s="1"/>
  <c r="K3" i="2"/>
  <c r="L3" i="2" s="1"/>
  <c r="M3" i="2" s="1"/>
  <c r="K8" i="2"/>
  <c r="L8" i="2" s="1"/>
  <c r="M8" i="2" s="1"/>
  <c r="L4" i="2"/>
  <c r="M4" i="2" s="1"/>
  <c r="L9" i="2"/>
  <c r="M9" i="2" s="1"/>
  <c r="R12" i="2" l="1"/>
  <c r="P12" i="2"/>
  <c r="M6" i="2"/>
  <c r="R10" i="2"/>
  <c r="P10" i="2"/>
  <c r="Q12" i="2"/>
  <c r="M10" i="2"/>
  <c r="V12" i="2" s="1"/>
  <c r="O12" i="2"/>
  <c r="M14" i="2"/>
  <c r="Q10" i="2"/>
  <c r="O10" i="2"/>
  <c r="V10" i="2"/>
  <c r="T10" i="2"/>
  <c r="T12" i="2" l="1"/>
  <c r="U10" i="2"/>
  <c r="W10" i="2"/>
  <c r="U12" i="2"/>
  <c r="W12" i="2"/>
</calcChain>
</file>

<file path=xl/sharedStrings.xml><?xml version="1.0" encoding="utf-8"?>
<sst xmlns="http://schemas.openxmlformats.org/spreadsheetml/2006/main" count="74" uniqueCount="40">
  <si>
    <t>Sample Name</t>
  </si>
  <si>
    <t>ald</t>
  </si>
  <si>
    <t>rpoD</t>
  </si>
  <si>
    <t>recA</t>
  </si>
  <si>
    <t>stdev recA</t>
  </si>
  <si>
    <t>stdev rpoD</t>
  </si>
  <si>
    <t>%</t>
  </si>
  <si>
    <t>efficiency</t>
  </si>
  <si>
    <t>Control average Ct, T0</t>
  </si>
  <si>
    <t>∆Ct rpoD</t>
  </si>
  <si>
    <t>∆Ct recA</t>
  </si>
  <si>
    <t>∆Ct ald</t>
  </si>
  <si>
    <t>RQ ald</t>
  </si>
  <si>
    <t>RQ recA</t>
  </si>
  <si>
    <t>RQ rpoD</t>
  </si>
  <si>
    <t>stdev ald from qPCR duplicates</t>
  </si>
  <si>
    <t>primer efficiency</t>
  </si>
  <si>
    <t>Mean RQ ref genes</t>
  </si>
  <si>
    <t>Relative gene expression</t>
  </si>
  <si>
    <t>Time</t>
  </si>
  <si>
    <t>Control</t>
  </si>
  <si>
    <t>Exp</t>
  </si>
  <si>
    <t>log2</t>
  </si>
  <si>
    <t>stdev</t>
  </si>
  <si>
    <t>C0-1</t>
  </si>
  <si>
    <t>C0-2</t>
  </si>
  <si>
    <t>C0-3</t>
  </si>
  <si>
    <t>C0-4</t>
  </si>
  <si>
    <t>E0-1</t>
  </si>
  <si>
    <t>E0-2</t>
  </si>
  <si>
    <t>E0-3</t>
  </si>
  <si>
    <t>E0-4</t>
  </si>
  <si>
    <t>C5-1</t>
  </si>
  <si>
    <t>C5-2</t>
  </si>
  <si>
    <t>C5-3</t>
  </si>
  <si>
    <t>C5-4</t>
  </si>
  <si>
    <t>E5-1</t>
  </si>
  <si>
    <t>E5-2</t>
  </si>
  <si>
    <t>E5-3</t>
  </si>
  <si>
    <t>E5-4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</si>
</sst>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Transcript levels of ald in</a:t>
            </a:r>
            <a:r>
              <a:rPr lang="en-NZ" baseline="0"/>
              <a:t> 7211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'averaged Ct - qPCR duplicates'!$O$9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'averaged Ct - qPCR duplicates'!$N$10:$N$14</c:f>
              <c:numCache>
                <c:formatCode>General</c:formatCode>
                <c:ptCount val="5"/>
                <c:pt idx="0">
                  <c:v>0</c:v>
                </c:pt>
                <c:pt idx="2">
                  <c:v>5</c:v>
                </c:pt>
              </c:numCache>
            </c:numRef>
          </c:xVal>
          <c:yVal>
            <c:numRef>
              <c:f>'averaged Ct - qPCR duplicates'!$O$10:$O$14</c:f>
              <c:numCache>
                <c:formatCode>0.000</c:formatCode>
                <c:ptCount val="5"/>
                <c:pt idx="0">
                  <c:v>1.0337164141384216</c:v>
                </c:pt>
                <c:pt idx="2">
                  <c:v>2.4396379008751441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C-46CC-81CA-25B1145DB8A2}"/>
            </c:ext>
          </c:extLst>
        </c:ser>
        <c:ser>
          <c:idx val="1"/>
          <c:order val="1"/>
          <c:tx>
            <c:strRef>
              <c:f>'averaged Ct - qPCR duplicates'!$P$9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'averaged Ct - qPCR duplicates'!$N$10:$N$14</c:f>
              <c:numCache>
                <c:formatCode>General</c:formatCode>
                <c:ptCount val="5"/>
                <c:pt idx="0">
                  <c:v>0</c:v>
                </c:pt>
                <c:pt idx="2">
                  <c:v>5</c:v>
                </c:pt>
              </c:numCache>
            </c:numRef>
          </c:xVal>
          <c:yVal>
            <c:numRef>
              <c:f>'averaged Ct - qPCR duplicates'!$P$10:$P$14</c:f>
              <c:numCache>
                <c:formatCode>0.000</c:formatCode>
                <c:ptCount val="5"/>
                <c:pt idx="0">
                  <c:v>1.3068798438052678</c:v>
                </c:pt>
                <c:pt idx="2">
                  <c:v>2.1082780152189535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C-46CC-81CA-25B1145DB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2592"/>
        <c:axId val="482063248"/>
      </c:scatterChart>
      <c:valAx>
        <c:axId val="4820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63248"/>
        <c:crosses val="autoZero"/>
        <c:crossBetween val="midCat"/>
      </c:valAx>
      <c:valAx>
        <c:axId val="4820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6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619125</xdr:colOff>
      <xdr:row>18</xdr:row>
      <xdr:rowOff>219075</xdr:rowOff>
    </xdr:from>
    <xdr:to>
      <xdr:col>21</xdr:col>
      <xdr:colOff>219075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4D506-4313-4575-8BB4-67653821D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CD6F-4894-4CD1-A3FB-E1AAAB47609D}">
  <dimension ref="A1:D33"/>
  <sheetViews>
    <sheetView tabSelected="1" workbookViewId="0">
      <selection activeCell="H23" sqref="H23"/>
    </sheetView>
  </sheetViews>
  <sheetFormatPr defaultRowHeight="15" x14ac:dyDescent="0.25"/>
  <cols>
    <col min="1" max="1" width="13.42578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24</v>
      </c>
      <c r="B2">
        <v>20.99470329284668</v>
      </c>
      <c r="C2">
        <v>15.980504989624023</v>
      </c>
      <c r="D2">
        <v>18.335866928100586</v>
      </c>
    </row>
    <row r="3" spans="1:4" x14ac:dyDescent="0.25">
      <c r="A3" t="s">
        <v>24</v>
      </c>
      <c r="B3">
        <v>20.872550964355469</v>
      </c>
      <c r="C3">
        <v>16.305976867675781</v>
      </c>
      <c r="D3">
        <v>19.418107986450195</v>
      </c>
    </row>
    <row r="4" spans="1:4" x14ac:dyDescent="0.25">
      <c r="A4" t="s">
        <v>25</v>
      </c>
      <c r="B4">
        <v>20.941326141357422</v>
      </c>
      <c r="C4">
        <v>15.405648231506348</v>
      </c>
      <c r="D4">
        <v>18.009090423583984</v>
      </c>
    </row>
    <row r="5" spans="1:4" x14ac:dyDescent="0.25">
      <c r="A5" t="s">
        <v>25</v>
      </c>
      <c r="B5">
        <v>21.158231735229492</v>
      </c>
      <c r="C5">
        <v>15.938606262207031</v>
      </c>
      <c r="D5">
        <v>19.274528503417969</v>
      </c>
    </row>
    <row r="6" spans="1:4" x14ac:dyDescent="0.25">
      <c r="A6" t="s">
        <v>26</v>
      </c>
      <c r="B6">
        <v>20.240766525268555</v>
      </c>
      <c r="D6">
        <v>18.275974273681641</v>
      </c>
    </row>
    <row r="7" spans="1:4" x14ac:dyDescent="0.25">
      <c r="A7" t="s">
        <v>26</v>
      </c>
      <c r="B7">
        <v>21.949527740478516</v>
      </c>
      <c r="C7">
        <v>16.848760604858398</v>
      </c>
      <c r="D7">
        <v>20.224576950073242</v>
      </c>
    </row>
    <row r="8" spans="1:4" x14ac:dyDescent="0.25">
      <c r="A8" t="s">
        <v>27</v>
      </c>
      <c r="B8">
        <v>20.240484237670898</v>
      </c>
      <c r="C8">
        <v>17.051731109619141</v>
      </c>
      <c r="D8">
        <v>18.104415893554688</v>
      </c>
    </row>
    <row r="9" spans="1:4" x14ac:dyDescent="0.25">
      <c r="A9" t="s">
        <v>27</v>
      </c>
      <c r="B9">
        <v>21.682050704956055</v>
      </c>
      <c r="C9">
        <v>16.94270133972168</v>
      </c>
      <c r="D9">
        <v>20.126413345336914</v>
      </c>
    </row>
    <row r="10" spans="1:4" x14ac:dyDescent="0.25">
      <c r="A10" t="s">
        <v>28</v>
      </c>
      <c r="B10">
        <v>22.086132049560547</v>
      </c>
      <c r="C10">
        <v>17.631170272827148</v>
      </c>
      <c r="D10">
        <v>19.80055046081543</v>
      </c>
    </row>
    <row r="11" spans="1:4" x14ac:dyDescent="0.25">
      <c r="A11" t="s">
        <v>28</v>
      </c>
      <c r="B11">
        <v>20.934663772583008</v>
      </c>
      <c r="C11">
        <v>16.50615119934082</v>
      </c>
      <c r="D11">
        <v>19.768194198608398</v>
      </c>
    </row>
    <row r="12" spans="1:4" x14ac:dyDescent="0.25">
      <c r="A12" t="s">
        <v>29</v>
      </c>
      <c r="B12">
        <v>22.230487823486328</v>
      </c>
      <c r="C12">
        <v>21.049304962158203</v>
      </c>
      <c r="D12">
        <v>20.407842636108398</v>
      </c>
    </row>
    <row r="13" spans="1:4" x14ac:dyDescent="0.25">
      <c r="A13" t="s">
        <v>29</v>
      </c>
      <c r="B13">
        <v>21.004402160644531</v>
      </c>
      <c r="C13">
        <v>16.111406326293945</v>
      </c>
      <c r="D13">
        <v>19.735456466674805</v>
      </c>
    </row>
    <row r="14" spans="1:4" x14ac:dyDescent="0.25">
      <c r="A14" t="s">
        <v>30</v>
      </c>
      <c r="B14">
        <v>22.686216354370117</v>
      </c>
      <c r="C14">
        <v>17.928487777709961</v>
      </c>
      <c r="D14">
        <v>20.291046142578125</v>
      </c>
    </row>
    <row r="15" spans="1:4" x14ac:dyDescent="0.25">
      <c r="A15" t="s">
        <v>30</v>
      </c>
      <c r="B15">
        <v>20.982622146606445</v>
      </c>
      <c r="C15">
        <v>16.405576705932617</v>
      </c>
      <c r="D15">
        <v>19.556632995605469</v>
      </c>
    </row>
    <row r="16" spans="1:4" x14ac:dyDescent="0.25">
      <c r="A16" t="s">
        <v>31</v>
      </c>
      <c r="B16">
        <v>22.552824020385742</v>
      </c>
      <c r="C16">
        <v>18.694692611694336</v>
      </c>
      <c r="D16">
        <v>19.9833984375</v>
      </c>
    </row>
    <row r="17" spans="1:4" x14ac:dyDescent="0.25">
      <c r="A17" t="s">
        <v>31</v>
      </c>
      <c r="B17">
        <v>21.221418380737305</v>
      </c>
      <c r="C17">
        <v>16.475492477416992</v>
      </c>
      <c r="D17">
        <v>19.292594909667969</v>
      </c>
    </row>
    <row r="18" spans="1:4" x14ac:dyDescent="0.25">
      <c r="A18" t="s">
        <v>32</v>
      </c>
      <c r="B18">
        <v>20.507049560546875</v>
      </c>
      <c r="C18">
        <v>16.212287902832031</v>
      </c>
      <c r="D18">
        <v>20.873119354248047</v>
      </c>
    </row>
    <row r="19" spans="1:4" x14ac:dyDescent="0.25">
      <c r="A19" t="s">
        <v>32</v>
      </c>
      <c r="B19">
        <v>20.617179870605469</v>
      </c>
      <c r="C19">
        <v>16.339326858520508</v>
      </c>
      <c r="D19">
        <v>21.652544021606445</v>
      </c>
    </row>
    <row r="20" spans="1:4" x14ac:dyDescent="0.25">
      <c r="A20" t="s">
        <v>33</v>
      </c>
      <c r="B20">
        <v>20.921205520629883</v>
      </c>
      <c r="C20">
        <v>16.060140609741211</v>
      </c>
      <c r="D20">
        <v>20.236045837402344</v>
      </c>
    </row>
    <row r="21" spans="1:4" x14ac:dyDescent="0.25">
      <c r="A21" t="s">
        <v>33</v>
      </c>
      <c r="B21">
        <v>20.596752166748047</v>
      </c>
      <c r="C21">
        <v>15.908292770385742</v>
      </c>
      <c r="D21">
        <v>22.194316864013672</v>
      </c>
    </row>
    <row r="22" spans="1:4" x14ac:dyDescent="0.25">
      <c r="A22" t="s">
        <v>34</v>
      </c>
      <c r="B22">
        <v>19.809307098388672</v>
      </c>
      <c r="C22">
        <v>15.854748725891113</v>
      </c>
      <c r="D22">
        <v>19.812887191772461</v>
      </c>
    </row>
    <row r="23" spans="1:4" x14ac:dyDescent="0.25">
      <c r="A23" t="s">
        <v>34</v>
      </c>
      <c r="B23">
        <v>20.365947723388672</v>
      </c>
      <c r="C23">
        <v>15.707949638366699</v>
      </c>
      <c r="D23">
        <v>20.888023376464844</v>
      </c>
    </row>
    <row r="24" spans="1:4" x14ac:dyDescent="0.25">
      <c r="A24" t="s">
        <v>35</v>
      </c>
      <c r="B24">
        <v>19.661518096923828</v>
      </c>
      <c r="C24">
        <v>15.276116371154785</v>
      </c>
      <c r="D24">
        <v>19.693910598754883</v>
      </c>
    </row>
    <row r="25" spans="1:4" x14ac:dyDescent="0.25">
      <c r="A25" t="s">
        <v>35</v>
      </c>
      <c r="B25">
        <v>20.499044418334961</v>
      </c>
      <c r="C25">
        <v>15.938498497009277</v>
      </c>
      <c r="D25">
        <v>20.865533828735352</v>
      </c>
    </row>
    <row r="26" spans="1:4" x14ac:dyDescent="0.25">
      <c r="A26" t="s">
        <v>36</v>
      </c>
      <c r="B26">
        <v>20.029045104980469</v>
      </c>
      <c r="C26">
        <v>16.322702407836914</v>
      </c>
      <c r="D26">
        <v>19.949291229248047</v>
      </c>
    </row>
    <row r="27" spans="1:4" x14ac:dyDescent="0.25">
      <c r="A27" t="s">
        <v>36</v>
      </c>
      <c r="B27">
        <v>21.923446655273438</v>
      </c>
      <c r="C27">
        <v>16.373224258422852</v>
      </c>
      <c r="D27">
        <v>23.057285308837891</v>
      </c>
    </row>
    <row r="28" spans="1:4" x14ac:dyDescent="0.25">
      <c r="A28" t="s">
        <v>37</v>
      </c>
      <c r="B28">
        <v>20.149271011352539</v>
      </c>
      <c r="C28">
        <v>15.305673599243164</v>
      </c>
      <c r="D28">
        <v>20.257917404174805</v>
      </c>
    </row>
    <row r="29" spans="1:4" x14ac:dyDescent="0.25">
      <c r="A29" t="s">
        <v>37</v>
      </c>
      <c r="B29">
        <v>22.005390167236328</v>
      </c>
      <c r="C29">
        <v>16.244102478027344</v>
      </c>
      <c r="D29">
        <v>22.894786834716797</v>
      </c>
    </row>
    <row r="30" spans="1:4" x14ac:dyDescent="0.25">
      <c r="A30" t="s">
        <v>38</v>
      </c>
      <c r="B30">
        <v>20.050373077392578</v>
      </c>
      <c r="C30">
        <v>15.205032348632813</v>
      </c>
      <c r="D30">
        <v>20.343708038330078</v>
      </c>
    </row>
    <row r="31" spans="1:4" x14ac:dyDescent="0.25">
      <c r="A31" t="s">
        <v>38</v>
      </c>
      <c r="B31">
        <v>22.132261276245117</v>
      </c>
      <c r="C31">
        <v>16.853462219238281</v>
      </c>
      <c r="D31">
        <v>22.697813034057617</v>
      </c>
    </row>
    <row r="32" spans="1:4" x14ac:dyDescent="0.25">
      <c r="A32" t="s">
        <v>39</v>
      </c>
      <c r="B32">
        <v>20.294412612915039</v>
      </c>
      <c r="C32">
        <v>15.645482063293457</v>
      </c>
      <c r="D32">
        <v>20.551792144775391</v>
      </c>
    </row>
    <row r="33" spans="1:4" x14ac:dyDescent="0.25">
      <c r="A33" t="s">
        <v>39</v>
      </c>
      <c r="B33">
        <v>21.99687385559082</v>
      </c>
      <c r="C33">
        <v>16.789699554443359</v>
      </c>
      <c r="D33">
        <v>22.966354370117188</v>
      </c>
    </row>
  </sheetData>
  <sortState ref="A2:B191">
    <sortCondition ref="A2:A1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0DBD-8821-40C5-97FD-5D8EF15531A4}">
  <dimension ref="A1:W35"/>
  <sheetViews>
    <sheetView topLeftCell="A7" workbookViewId="0">
      <selection activeCell="B25" sqref="B25"/>
    </sheetView>
  </sheetViews>
  <sheetFormatPr defaultRowHeight="15" x14ac:dyDescent="0.25"/>
  <cols>
    <col min="1" max="1" width="13.42578125" bestFit="1" customWidth="1"/>
    <col min="10" max="10" width="8.28515625" bestFit="1" customWidth="1"/>
    <col min="12" max="12" width="14.5703125" customWidth="1"/>
    <col min="13" max="13" width="10.28515625" bestFit="1" customWidth="1"/>
    <col min="14" max="14" width="10.5703125" bestFit="1" customWidth="1"/>
  </cols>
  <sheetData>
    <row r="1" spans="1:23" ht="45" x14ac:dyDescent="0.25">
      <c r="A1" t="s">
        <v>0</v>
      </c>
      <c r="B1" t="s">
        <v>1</v>
      </c>
      <c r="C1" s="2" t="s">
        <v>11</v>
      </c>
      <c r="D1" s="2" t="s">
        <v>12</v>
      </c>
      <c r="E1" t="s">
        <v>3</v>
      </c>
      <c r="F1" s="2" t="s">
        <v>10</v>
      </c>
      <c r="G1" s="2" t="s">
        <v>13</v>
      </c>
      <c r="H1" t="s">
        <v>2</v>
      </c>
      <c r="I1" s="2" t="s">
        <v>9</v>
      </c>
      <c r="J1" s="2" t="s">
        <v>14</v>
      </c>
      <c r="K1" s="4" t="s">
        <v>17</v>
      </c>
      <c r="L1" s="4" t="s">
        <v>18</v>
      </c>
      <c r="M1" s="2" t="s">
        <v>22</v>
      </c>
      <c r="S1" t="s">
        <v>1</v>
      </c>
      <c r="T1" t="s">
        <v>3</v>
      </c>
      <c r="U1" t="s">
        <v>2</v>
      </c>
    </row>
    <row r="2" spans="1:23" x14ac:dyDescent="0.25">
      <c r="A2" t="str">
        <f>'Raw Ct'!A2</f>
        <v>C0-1</v>
      </c>
      <c r="B2" s="1">
        <f>AVERAGE('Raw Ct'!B2:B3)</f>
        <v>20.933627128601074</v>
      </c>
      <c r="C2" s="1">
        <f>$S$2-B2</f>
        <v>7.6328039169311523E-2</v>
      </c>
      <c r="D2" s="1">
        <f>$S$4^C2</f>
        <v>1.0543713574691476</v>
      </c>
      <c r="E2" s="1">
        <f>AVERAGE('Raw Ct'!C2:C3)</f>
        <v>16.143240928649902</v>
      </c>
      <c r="F2" s="1">
        <f>$T$2-E2</f>
        <v>0.27209532260894775</v>
      </c>
      <c r="G2" s="1">
        <f>$T$4^F2</f>
        <v>1.2067381981962624</v>
      </c>
      <c r="H2" s="1">
        <f>AVERAGE('Raw Ct'!D2:D3)</f>
        <v>18.876987457275391</v>
      </c>
      <c r="I2" s="1">
        <f>$U$2-H2</f>
        <v>9.4134330749511719E-2</v>
      </c>
      <c r="J2" s="1">
        <f>$U$4^I2</f>
        <v>1.0665673251676011</v>
      </c>
      <c r="K2" s="1">
        <f>GEOMEAN(G2,J2)</f>
        <v>1.1344899877159595</v>
      </c>
      <c r="L2" s="1">
        <f>D2/K2</f>
        <v>0.92937916498662732</v>
      </c>
      <c r="M2">
        <f>LOG(L2,2)</f>
        <v>-0.10566079231050948</v>
      </c>
      <c r="P2" t="s">
        <v>8</v>
      </c>
      <c r="S2" s="1">
        <f>AVERAGE(B2:B5)</f>
        <v>21.009955167770386</v>
      </c>
      <c r="T2" s="1">
        <f>AVERAGE(E2:E5)</f>
        <v>16.41533625125885</v>
      </c>
      <c r="U2" s="1">
        <f t="shared" ref="U2" si="0">AVERAGE(H2:H5)</f>
        <v>18.971121788024902</v>
      </c>
    </row>
    <row r="3" spans="1:23" x14ac:dyDescent="0.25">
      <c r="A3" t="str">
        <f>'Raw Ct'!A4</f>
        <v>C0-2</v>
      </c>
      <c r="B3" s="1">
        <f>AVERAGE('Raw Ct'!B4:B5)</f>
        <v>21.049778938293457</v>
      </c>
      <c r="C3" s="1">
        <f t="shared" ref="C3:C17" si="1">$S$2-B3</f>
        <v>-3.9823770523071289E-2</v>
      </c>
      <c r="D3" s="1">
        <f t="shared" ref="D3:D17" si="2">$S$4^C3</f>
        <v>0.97275440262898516</v>
      </c>
      <c r="E3" s="1">
        <f>AVERAGE('Raw Ct'!C4:C5)</f>
        <v>15.672127246856689</v>
      </c>
      <c r="F3" s="1">
        <f t="shared" ref="F3:F17" si="3">$T$2-E3</f>
        <v>0.74320900440216064</v>
      </c>
      <c r="G3" s="1">
        <f t="shared" ref="G3:G17" si="4">$T$4^F3</f>
        <v>1.670783832431554</v>
      </c>
      <c r="H3" s="1">
        <f>AVERAGE('Raw Ct'!D4:D5)</f>
        <v>18.641809463500977</v>
      </c>
      <c r="I3" s="1">
        <f t="shared" ref="I3:I17" si="5">$U$2-H3</f>
        <v>0.32931232452392578</v>
      </c>
      <c r="J3" s="1">
        <f t="shared" ref="J3:J17" si="6">$U$4^I3</f>
        <v>1.2528873783316556</v>
      </c>
      <c r="K3" s="1">
        <f t="shared" ref="K3:K17" si="7">GEOMEAN(G3,J3)</f>
        <v>1.4468254820724185</v>
      </c>
      <c r="L3" s="1">
        <f t="shared" ref="L3:L17" si="8">D3/K3</f>
        <v>0.67233706807238525</v>
      </c>
      <c r="M3">
        <f t="shared" ref="M3:M17" si="9">LOG(L3,2)</f>
        <v>-0.57274340277740499</v>
      </c>
    </row>
    <row r="4" spans="1:23" x14ac:dyDescent="0.25">
      <c r="A4" t="str">
        <f>'Raw Ct'!A6</f>
        <v>C0-3</v>
      </c>
      <c r="B4" s="1">
        <f>AVERAGE('Raw Ct'!B6:B7)</f>
        <v>21.095147132873535</v>
      </c>
      <c r="C4" s="1">
        <f t="shared" si="1"/>
        <v>-8.5191965103149414E-2</v>
      </c>
      <c r="D4" s="1">
        <f t="shared" si="2"/>
        <v>0.94261895468682044</v>
      </c>
      <c r="E4" s="1">
        <f>AVERAGE('Raw Ct'!C6:C7)</f>
        <v>16.848760604858398</v>
      </c>
      <c r="F4" s="1">
        <f t="shared" si="3"/>
        <v>-0.43342435359954834</v>
      </c>
      <c r="G4" s="1">
        <f t="shared" si="4"/>
        <v>0.74130587573957385</v>
      </c>
      <c r="H4" s="1">
        <f>AVERAGE('Raw Ct'!D6:D7)</f>
        <v>19.250275611877441</v>
      </c>
      <c r="I4" s="1">
        <f t="shared" si="5"/>
        <v>-0.27915382385253906</v>
      </c>
      <c r="J4" s="1">
        <f t="shared" si="6"/>
        <v>0.8260402841447354</v>
      </c>
      <c r="K4" s="1">
        <f t="shared" si="7"/>
        <v>0.78252700671227926</v>
      </c>
      <c r="L4" s="1">
        <f t="shared" si="8"/>
        <v>1.2045832879904732</v>
      </c>
      <c r="M4">
        <f t="shared" si="9"/>
        <v>0.26853414867531955</v>
      </c>
      <c r="P4" t="s">
        <v>16</v>
      </c>
      <c r="S4">
        <v>2.0009999999999999</v>
      </c>
      <c r="T4">
        <v>1.9950000000000001</v>
      </c>
      <c r="U4">
        <v>1.9830000000000001</v>
      </c>
    </row>
    <row r="5" spans="1:23" x14ac:dyDescent="0.25">
      <c r="A5" t="str">
        <f>'Raw Ct'!A8</f>
        <v>C0-4</v>
      </c>
      <c r="B5" s="1">
        <f>AVERAGE('Raw Ct'!B8:B9)</f>
        <v>20.961267471313477</v>
      </c>
      <c r="C5" s="1">
        <f t="shared" si="1"/>
        <v>4.868769645690918E-2</v>
      </c>
      <c r="D5" s="1">
        <f t="shared" si="2"/>
        <v>1.0343488282728872</v>
      </c>
      <c r="E5" s="1">
        <f>AVERAGE('Raw Ct'!C8:C9)</f>
        <v>16.99721622467041</v>
      </c>
      <c r="F5" s="1">
        <f t="shared" si="3"/>
        <v>-0.58187997341156006</v>
      </c>
      <c r="G5" s="1">
        <f t="shared" si="4"/>
        <v>0.66906641974650805</v>
      </c>
      <c r="H5" s="1">
        <f>AVERAGE('Raw Ct'!D8:D9)</f>
        <v>19.115414619445801</v>
      </c>
      <c r="I5" s="1">
        <f t="shared" si="5"/>
        <v>-0.14429283142089844</v>
      </c>
      <c r="J5" s="1">
        <f t="shared" si="6"/>
        <v>0.90593797286770628</v>
      </c>
      <c r="K5" s="1">
        <f t="shared" si="7"/>
        <v>0.77854523055440095</v>
      </c>
      <c r="L5" s="1">
        <f t="shared" si="8"/>
        <v>1.3285661355042004</v>
      </c>
      <c r="M5">
        <f t="shared" si="9"/>
        <v>0.40987004641259517</v>
      </c>
    </row>
    <row r="6" spans="1:23" x14ac:dyDescent="0.25">
      <c r="A6" t="str">
        <f>'Raw Ct'!A10</f>
        <v>E0-1</v>
      </c>
      <c r="B6" s="1">
        <f>AVERAGE('Raw Ct'!B10:B11)</f>
        <v>21.510397911071777</v>
      </c>
      <c r="C6" s="1">
        <f t="shared" si="1"/>
        <v>-0.5004427433013916</v>
      </c>
      <c r="D6" s="1">
        <f t="shared" si="2"/>
        <v>0.70671300050008123</v>
      </c>
      <c r="E6" s="1">
        <f>AVERAGE('Raw Ct'!C10:C11)</f>
        <v>17.068660736083984</v>
      </c>
      <c r="F6" s="1">
        <f t="shared" si="3"/>
        <v>-0.65332448482513428</v>
      </c>
      <c r="G6" s="1">
        <f t="shared" si="4"/>
        <v>0.63685411505730349</v>
      </c>
      <c r="H6" s="1">
        <f>AVERAGE('Raw Ct'!D10:D11)</f>
        <v>19.784372329711914</v>
      </c>
      <c r="I6" s="1">
        <f t="shared" si="5"/>
        <v>-0.81325054168701172</v>
      </c>
      <c r="J6" s="1">
        <f t="shared" si="6"/>
        <v>0.57306269996487114</v>
      </c>
      <c r="K6" s="1">
        <f t="shared" si="7"/>
        <v>0.60411699087054072</v>
      </c>
      <c r="L6" s="1">
        <f t="shared" si="8"/>
        <v>1.1698280485071249</v>
      </c>
      <c r="M6">
        <f t="shared" si="9"/>
        <v>0.22629648553760673</v>
      </c>
    </row>
    <row r="7" spans="1:23" x14ac:dyDescent="0.25">
      <c r="A7" t="str">
        <f>'Raw Ct'!A13</f>
        <v>E0-2</v>
      </c>
      <c r="B7" s="1">
        <f>AVERAGE('Raw Ct'!B12:B13)</f>
        <v>21.61744499206543</v>
      </c>
      <c r="C7" s="1">
        <f t="shared" ref="C7" si="10">$S$2-B7</f>
        <v>-0.60748982429504395</v>
      </c>
      <c r="D7" s="1">
        <f t="shared" ref="D7" si="11">$S$4^C7</f>
        <v>0.65613840574142612</v>
      </c>
      <c r="E7" s="1">
        <f>AVERAGE('Raw Ct'!C12:C13)</f>
        <v>18.580355644226074</v>
      </c>
      <c r="F7" s="1">
        <f t="shared" ref="F7" si="12">$T$2-E7</f>
        <v>-2.1650193929672241</v>
      </c>
      <c r="G7" s="1">
        <f t="shared" ref="G7" si="13">$T$4^F7</f>
        <v>0.22419080927004459</v>
      </c>
      <c r="H7" s="1">
        <f>AVERAGE('Raw Ct'!D12:D13)</f>
        <v>20.071649551391602</v>
      </c>
      <c r="I7" s="1">
        <f t="shared" ref="I7" si="14">$U$2-H7</f>
        <v>-1.1005277633666992</v>
      </c>
      <c r="J7" s="1">
        <f t="shared" ref="J7" si="15">$U$4^I7</f>
        <v>0.47074758243503895</v>
      </c>
      <c r="K7" s="1">
        <f t="shared" ref="K7" si="16">GEOMEAN(G7,J7)</f>
        <v>0.32486502038235571</v>
      </c>
      <c r="L7" s="1">
        <f t="shared" ref="L7" si="17">D7/K7</f>
        <v>2.0197262388211947</v>
      </c>
      <c r="M7">
        <f t="shared" ref="M7" si="18">LOG(L7,2)</f>
        <v>1.014159757996576</v>
      </c>
    </row>
    <row r="8" spans="1:23" x14ac:dyDescent="0.25">
      <c r="A8" t="str">
        <f>'Raw Ct'!A14</f>
        <v>E0-3</v>
      </c>
      <c r="B8" s="1">
        <f>AVERAGE('Raw Ct'!B14:B15)</f>
        <v>21.834419250488281</v>
      </c>
      <c r="C8" s="1">
        <f t="shared" si="1"/>
        <v>-0.82446408271789551</v>
      </c>
      <c r="D8" s="1">
        <f t="shared" si="2"/>
        <v>0.56445925132554098</v>
      </c>
      <c r="E8" s="1">
        <f>AVERAGE('Raw Ct'!C14:C15)</f>
        <v>17.167032241821289</v>
      </c>
      <c r="F8" s="1">
        <f t="shared" si="3"/>
        <v>-0.75169599056243896</v>
      </c>
      <c r="G8" s="1">
        <f t="shared" si="4"/>
        <v>0.59502350884822086</v>
      </c>
      <c r="H8" s="1">
        <f>AVERAGE('Raw Ct'!D14:D15)</f>
        <v>19.923839569091797</v>
      </c>
      <c r="I8" s="1">
        <f t="shared" si="5"/>
        <v>-0.95271778106689453</v>
      </c>
      <c r="J8" s="1">
        <f t="shared" si="6"/>
        <v>0.52087721881434113</v>
      </c>
      <c r="K8" s="1">
        <f t="shared" si="7"/>
        <v>0.55671733439691973</v>
      </c>
      <c r="L8" s="1">
        <f t="shared" si="8"/>
        <v>1.0139063694451116</v>
      </c>
      <c r="M8">
        <f t="shared" si="9"/>
        <v>1.9924430867772767E-2</v>
      </c>
      <c r="Q8" t="s">
        <v>23</v>
      </c>
      <c r="T8" t="s">
        <v>22</v>
      </c>
      <c r="V8" t="s">
        <v>23</v>
      </c>
    </row>
    <row r="9" spans="1:23" x14ac:dyDescent="0.25">
      <c r="A9" t="str">
        <f>'Raw Ct'!A16</f>
        <v>E0-4</v>
      </c>
      <c r="B9" s="1">
        <f>AVERAGE('Raw Ct'!B16:B17)</f>
        <v>21.887121200561523</v>
      </c>
      <c r="C9" s="1">
        <f t="shared" si="1"/>
        <v>-0.8771660327911377</v>
      </c>
      <c r="D9" s="1">
        <f t="shared" si="2"/>
        <v>0.54419717926289779</v>
      </c>
      <c r="E9" s="1">
        <f>AVERAGE('Raw Ct'!C16:C17)</f>
        <v>17.585092544555664</v>
      </c>
      <c r="F9" s="1">
        <f t="shared" si="3"/>
        <v>-1.169756293296814</v>
      </c>
      <c r="G9" s="1">
        <f t="shared" si="4"/>
        <v>0.44579983671018364</v>
      </c>
      <c r="H9" s="1">
        <f>AVERAGE('Raw Ct'!D16:D17)</f>
        <v>19.637996673583984</v>
      </c>
      <c r="I9" s="1">
        <f t="shared" si="5"/>
        <v>-0.66687488555908203</v>
      </c>
      <c r="J9" s="1">
        <f t="shared" si="6"/>
        <v>0.63346547346969095</v>
      </c>
      <c r="K9" s="1">
        <f t="shared" si="7"/>
        <v>0.53141208551775276</v>
      </c>
      <c r="L9" s="1">
        <f t="shared" si="8"/>
        <v>1.0240587184476404</v>
      </c>
      <c r="M9">
        <f t="shared" si="9"/>
        <v>3.4298440322777582E-2</v>
      </c>
      <c r="N9" t="s">
        <v>19</v>
      </c>
      <c r="O9" t="s">
        <v>20</v>
      </c>
      <c r="P9" t="s">
        <v>21</v>
      </c>
      <c r="Q9" t="s">
        <v>20</v>
      </c>
      <c r="R9" t="s">
        <v>21</v>
      </c>
      <c r="T9" t="s">
        <v>20</v>
      </c>
      <c r="U9" t="s">
        <v>21</v>
      </c>
      <c r="V9" t="s">
        <v>20</v>
      </c>
      <c r="W9" t="s">
        <v>21</v>
      </c>
    </row>
    <row r="10" spans="1:23" x14ac:dyDescent="0.25">
      <c r="A10" t="str">
        <f>'Raw Ct'!A18</f>
        <v>C5-1</v>
      </c>
      <c r="B10" s="1">
        <f>AVERAGE('Raw Ct'!B18:B19)</f>
        <v>20.562114715576172</v>
      </c>
      <c r="C10" s="1">
        <f t="shared" si="1"/>
        <v>0.44784045219421387</v>
      </c>
      <c r="D10" s="1">
        <f t="shared" si="2"/>
        <v>1.3643023663218907</v>
      </c>
      <c r="E10" s="1">
        <f>AVERAGE('Raw Ct'!C18:C19)</f>
        <v>16.27580738067627</v>
      </c>
      <c r="F10" s="1">
        <f t="shared" si="3"/>
        <v>0.13952887058258057</v>
      </c>
      <c r="G10" s="1">
        <f t="shared" si="4"/>
        <v>1.1011606768858615</v>
      </c>
      <c r="H10" s="1">
        <f>AVERAGE('Raw Ct'!D18:D19)</f>
        <v>21.262831687927246</v>
      </c>
      <c r="I10" s="1">
        <f t="shared" si="5"/>
        <v>-2.2917098999023438</v>
      </c>
      <c r="J10" s="1">
        <f t="shared" si="6"/>
        <v>0.20826802199947517</v>
      </c>
      <c r="K10" s="1">
        <f t="shared" si="7"/>
        <v>0.4788909647076478</v>
      </c>
      <c r="L10" s="1">
        <f t="shared" si="8"/>
        <v>2.848878903269279</v>
      </c>
      <c r="M10">
        <f t="shared" si="9"/>
        <v>1.5103942986130048</v>
      </c>
      <c r="N10">
        <v>0</v>
      </c>
      <c r="O10" s="1">
        <f>AVERAGE(L2:L5)</f>
        <v>1.0337164141384216</v>
      </c>
      <c r="P10" s="1">
        <f>AVERAGE(L6:L9)</f>
        <v>1.3068798438052678</v>
      </c>
      <c r="Q10" s="1">
        <f>_xlfn.STDEV.S(L2:L5)</f>
        <v>0.29303761993592176</v>
      </c>
      <c r="R10" s="1">
        <f>_xlfn.STDEV.S(L6:L9)</f>
        <v>0.48053942714025877</v>
      </c>
      <c r="T10" s="1">
        <f>AVERAGE(M2:M5)</f>
        <v>0</v>
      </c>
      <c r="U10" s="1">
        <f>AVERAGE(M6:M9)</f>
        <v>0.32366977868118324</v>
      </c>
      <c r="V10" s="1">
        <f>_xlfn.STDEV.S(M2:M5)</f>
        <v>0.43943268441926608</v>
      </c>
      <c r="W10" s="1">
        <f>_xlfn.STDEV.S(M6:M9)</f>
        <v>0.46984216411266633</v>
      </c>
    </row>
    <row r="11" spans="1:23" x14ac:dyDescent="0.25">
      <c r="A11" t="str">
        <f>'Raw Ct'!A20</f>
        <v>C5-2</v>
      </c>
      <c r="B11" s="1">
        <f>AVERAGE('Raw Ct'!B20:B21)</f>
        <v>20.758978843688965</v>
      </c>
      <c r="C11" s="1">
        <f t="shared" si="1"/>
        <v>0.2509763240814209</v>
      </c>
      <c r="D11" s="1">
        <f t="shared" si="2"/>
        <v>1.1901614714646738</v>
      </c>
      <c r="E11" s="1">
        <f>AVERAGE('Raw Ct'!C20:C21)</f>
        <v>15.984216690063477</v>
      </c>
      <c r="F11" s="1">
        <f t="shared" si="3"/>
        <v>0.43111956119537354</v>
      </c>
      <c r="G11" s="1">
        <f t="shared" si="4"/>
        <v>1.3468252549196531</v>
      </c>
      <c r="H11" s="1">
        <f>AVERAGE('Raw Ct'!D20:D21)</f>
        <v>21.215181350708008</v>
      </c>
      <c r="I11" s="1">
        <f t="shared" si="5"/>
        <v>-2.2440595626831055</v>
      </c>
      <c r="J11" s="1">
        <f t="shared" si="6"/>
        <v>0.21517416185735402</v>
      </c>
      <c r="K11" s="1">
        <f t="shared" si="7"/>
        <v>0.53833260666213922</v>
      </c>
      <c r="L11" s="1">
        <f t="shared" si="8"/>
        <v>2.2108292470785189</v>
      </c>
      <c r="M11">
        <f t="shared" si="9"/>
        <v>1.1445876032156626</v>
      </c>
      <c r="O11" s="1"/>
      <c r="P11" s="1"/>
      <c r="Q11" s="1"/>
      <c r="R11" s="1"/>
      <c r="T11" s="1"/>
      <c r="U11" s="1"/>
      <c r="V11" s="1"/>
      <c r="W11" s="1"/>
    </row>
    <row r="12" spans="1:23" x14ac:dyDescent="0.25">
      <c r="A12" t="str">
        <f>'Raw Ct'!A22</f>
        <v>C5-3</v>
      </c>
      <c r="B12" s="1">
        <f>AVERAGE('Raw Ct'!B22:B23)</f>
        <v>20.087627410888672</v>
      </c>
      <c r="C12" s="1">
        <f t="shared" si="1"/>
        <v>0.92232775688171387</v>
      </c>
      <c r="D12" s="1">
        <f t="shared" si="2"/>
        <v>1.8960446115615319</v>
      </c>
      <c r="E12" s="1">
        <f>AVERAGE('Raw Ct'!C22:C23)</f>
        <v>15.781349182128906</v>
      </c>
      <c r="F12" s="1">
        <f t="shared" si="3"/>
        <v>0.63398706912994385</v>
      </c>
      <c r="G12" s="1">
        <f t="shared" si="4"/>
        <v>1.5493870440838284</v>
      </c>
      <c r="H12" s="1">
        <f>AVERAGE('Raw Ct'!D22:D23)</f>
        <v>20.350455284118652</v>
      </c>
      <c r="I12" s="1">
        <f t="shared" si="5"/>
        <v>-1.37933349609375</v>
      </c>
      <c r="J12" s="1">
        <f t="shared" si="6"/>
        <v>0.38894914500049466</v>
      </c>
      <c r="K12" s="1">
        <f t="shared" si="7"/>
        <v>0.7762942522466908</v>
      </c>
      <c r="L12" s="1">
        <f t="shared" si="8"/>
        <v>2.4424303105093799</v>
      </c>
      <c r="M12">
        <f t="shared" si="9"/>
        <v>1.2883173985838909</v>
      </c>
      <c r="N12">
        <v>5</v>
      </c>
      <c r="O12" s="1">
        <f>AVERAGE(L10:L13)</f>
        <v>2.4396379008751441</v>
      </c>
      <c r="P12" s="1">
        <f>AVERAGE(L14:L17)</f>
        <v>2.1082780152189535</v>
      </c>
      <c r="Q12" s="1">
        <f>_xlfn.STDEV.S(L10:L13)</f>
        <v>0.29063763674228887</v>
      </c>
      <c r="R12" s="1">
        <f>_xlfn.STDEV.S(L14:L17)</f>
        <v>0.22989809856094687</v>
      </c>
      <c r="T12" s="1">
        <f>AVERAGE(M10:M13)</f>
        <v>1.2793326363938096</v>
      </c>
      <c r="U12" s="1">
        <f>AVERAGE(M14:M17)</f>
        <v>1.0696498883755667</v>
      </c>
      <c r="V12" s="1">
        <f>_xlfn.STDEV.S(M10:M13)</f>
        <v>0.1660470060560198</v>
      </c>
      <c r="W12" s="1">
        <f>_xlfn.STDEV.S(M14:M17)</f>
        <v>0.15698454397014619</v>
      </c>
    </row>
    <row r="13" spans="1:23" x14ac:dyDescent="0.25">
      <c r="A13" t="str">
        <f>'Raw Ct'!A24</f>
        <v>C5-4</v>
      </c>
      <c r="B13" s="1">
        <f>AVERAGE('Raw Ct'!B24:B25)</f>
        <v>20.080281257629395</v>
      </c>
      <c r="C13" s="1">
        <f t="shared" si="1"/>
        <v>0.92967391014099121</v>
      </c>
      <c r="D13" s="1">
        <f t="shared" si="2"/>
        <v>1.905730825493223</v>
      </c>
      <c r="E13" s="1">
        <f>AVERAGE('Raw Ct'!C24:C25)</f>
        <v>15.607307434082031</v>
      </c>
      <c r="F13" s="1">
        <f t="shared" si="3"/>
        <v>0.80802881717681885</v>
      </c>
      <c r="G13" s="1">
        <f t="shared" si="4"/>
        <v>1.7472800035328167</v>
      </c>
      <c r="H13" s="1">
        <f>AVERAGE('Raw Ct'!D24:D25)</f>
        <v>20.279722213745117</v>
      </c>
      <c r="I13" s="1">
        <f t="shared" si="5"/>
        <v>-1.3086004257202148</v>
      </c>
      <c r="J13" s="1">
        <f t="shared" si="6"/>
        <v>0.40824734555647602</v>
      </c>
      <c r="K13" s="1">
        <f t="shared" si="7"/>
        <v>0.84458417187760659</v>
      </c>
      <c r="L13" s="1">
        <f t="shared" si="8"/>
        <v>2.2564131426433991</v>
      </c>
      <c r="M13">
        <f t="shared" si="9"/>
        <v>1.1740312451626804</v>
      </c>
      <c r="O13" s="1"/>
      <c r="P13" s="1"/>
      <c r="Q13" s="1"/>
      <c r="R13" s="1"/>
      <c r="T13" s="1"/>
      <c r="U13" s="1"/>
      <c r="V13" s="1"/>
      <c r="W13" s="1"/>
    </row>
    <row r="14" spans="1:23" x14ac:dyDescent="0.25">
      <c r="A14" t="str">
        <f>'Raw Ct'!A26</f>
        <v>E5-1</v>
      </c>
      <c r="B14" s="1">
        <f>AVERAGE('Raw Ct'!B26:B27)</f>
        <v>20.976245880126953</v>
      </c>
      <c r="C14" s="1">
        <f t="shared" si="1"/>
        <v>3.3709287643432617E-2</v>
      </c>
      <c r="D14" s="1">
        <f t="shared" si="2"/>
        <v>1.0236578583904183</v>
      </c>
      <c r="E14" s="1">
        <f>AVERAGE('Raw Ct'!C26:C27)</f>
        <v>16.347963333129883</v>
      </c>
      <c r="F14" s="1">
        <f t="shared" si="3"/>
        <v>6.7372918128967285E-2</v>
      </c>
      <c r="G14" s="1">
        <f t="shared" si="4"/>
        <v>1.047630246124186</v>
      </c>
      <c r="H14" s="1">
        <f>AVERAGE('Raw Ct'!D26:D27)</f>
        <v>21.503288269042969</v>
      </c>
      <c r="I14" s="1">
        <f t="shared" si="5"/>
        <v>-2.5321664810180664</v>
      </c>
      <c r="J14" s="1">
        <f t="shared" si="6"/>
        <v>0.17665640534557003</v>
      </c>
      <c r="K14" s="1">
        <f t="shared" si="7"/>
        <v>0.43019831869917097</v>
      </c>
      <c r="L14" s="1">
        <f t="shared" si="8"/>
        <v>2.3795022293107606</v>
      </c>
      <c r="M14">
        <f t="shared" si="9"/>
        <v>1.2506598061328125</v>
      </c>
      <c r="O14" s="1"/>
      <c r="P14" s="1"/>
      <c r="Q14" s="1"/>
      <c r="R14" s="1"/>
      <c r="T14" s="1"/>
      <c r="U14" s="1"/>
      <c r="V14" s="1"/>
      <c r="W14" s="1"/>
    </row>
    <row r="15" spans="1:23" x14ac:dyDescent="0.25">
      <c r="A15" t="str">
        <f>'Raw Ct'!A28</f>
        <v>E5-2</v>
      </c>
      <c r="B15" s="1">
        <f>AVERAGE('Raw Ct'!B28:B29)</f>
        <v>21.077330589294434</v>
      </c>
      <c r="C15" s="1">
        <f t="shared" ref="C15" si="19">$S$2-B15</f>
        <v>-6.7375421524047852E-2</v>
      </c>
      <c r="D15" s="1">
        <f t="shared" ref="D15" si="20">$S$4^C15</f>
        <v>0.95434049066172799</v>
      </c>
      <c r="E15" s="1">
        <f>AVERAGE('Raw Ct'!C28:C29)</f>
        <v>15.774888038635254</v>
      </c>
      <c r="F15" s="1">
        <f t="shared" ref="F15" si="21">$T$2-E15</f>
        <v>0.64044821262359619</v>
      </c>
      <c r="G15" s="1">
        <f t="shared" ref="G15" si="22">$T$4^F15</f>
        <v>1.5563164009543222</v>
      </c>
      <c r="H15" s="1">
        <f>AVERAGE('Raw Ct'!D28:D29)</f>
        <v>21.576352119445801</v>
      </c>
      <c r="I15" s="1">
        <f t="shared" ref="I15" si="23">$U$2-H15</f>
        <v>-2.6052303314208984</v>
      </c>
      <c r="J15" s="1">
        <f t="shared" ref="J15" si="24">$U$4^I15</f>
        <v>0.16803735880931045</v>
      </c>
      <c r="K15" s="1">
        <f t="shared" ref="K15" si="25">GEOMEAN(G15,J15)</f>
        <v>0.51138957506775218</v>
      </c>
      <c r="L15" s="1">
        <f t="shared" ref="L15" si="26">D15/K15</f>
        <v>1.8661711876611697</v>
      </c>
      <c r="M15">
        <f t="shared" ref="M15" si="27">LOG(L15,2)</f>
        <v>0.90008133359689713</v>
      </c>
      <c r="O15" s="1"/>
      <c r="P15" s="1"/>
      <c r="Q15" s="1"/>
      <c r="R15" s="1"/>
      <c r="T15" s="1"/>
      <c r="U15" s="1"/>
      <c r="V15" s="1"/>
      <c r="W15" s="1"/>
    </row>
    <row r="16" spans="1:23" x14ac:dyDescent="0.25">
      <c r="A16" t="str">
        <f>'Raw Ct'!A30</f>
        <v>E5-3</v>
      </c>
      <c r="B16" s="1">
        <f>AVERAGE('Raw Ct'!B30:B31)</f>
        <v>21.091317176818848</v>
      </c>
      <c r="C16" s="1">
        <f t="shared" si="1"/>
        <v>-8.1362009048461914E-2</v>
      </c>
      <c r="D16" s="1">
        <f t="shared" si="2"/>
        <v>0.94512648109653641</v>
      </c>
      <c r="E16" s="1">
        <f>AVERAGE('Raw Ct'!C30:C31)</f>
        <v>16.029247283935547</v>
      </c>
      <c r="F16" s="1">
        <f t="shared" si="3"/>
        <v>0.38608896732330322</v>
      </c>
      <c r="G16" s="1">
        <f t="shared" si="4"/>
        <v>1.3055834750689164</v>
      </c>
      <c r="H16" s="1">
        <f>AVERAGE('Raw Ct'!D30:D31)</f>
        <v>21.520760536193848</v>
      </c>
      <c r="I16" s="1">
        <f t="shared" si="5"/>
        <v>-2.5496387481689453</v>
      </c>
      <c r="J16" s="1">
        <f t="shared" si="6"/>
        <v>0.17455588174165829</v>
      </c>
      <c r="K16" s="1">
        <f t="shared" si="7"/>
        <v>0.47738587607719712</v>
      </c>
      <c r="L16" s="1">
        <f t="shared" si="8"/>
        <v>1.9797956505602647</v>
      </c>
      <c r="M16">
        <f t="shared" si="9"/>
        <v>0.98535152669995552</v>
      </c>
    </row>
    <row r="17" spans="1:13" x14ac:dyDescent="0.25">
      <c r="A17" t="str">
        <f>'Raw Ct'!A32</f>
        <v>E5-4</v>
      </c>
      <c r="B17" s="1">
        <f>AVERAGE('Raw Ct'!B32:B33)</f>
        <v>21.14564323425293</v>
      </c>
      <c r="C17" s="1">
        <f t="shared" si="1"/>
        <v>-0.13568806648254395</v>
      </c>
      <c r="D17" s="1">
        <f t="shared" si="2"/>
        <v>0.91017387363346502</v>
      </c>
      <c r="E17" s="1">
        <f>AVERAGE('Raw Ct'!C32:C33)</f>
        <v>16.217590808868408</v>
      </c>
      <c r="F17" s="1">
        <f t="shared" si="3"/>
        <v>0.19774544239044189</v>
      </c>
      <c r="G17" s="1">
        <f t="shared" si="4"/>
        <v>1.1463370824079022</v>
      </c>
      <c r="H17" s="1">
        <f>AVERAGE('Raw Ct'!D32:D33)</f>
        <v>21.759073257446289</v>
      </c>
      <c r="I17" s="1">
        <f t="shared" si="5"/>
        <v>-2.7879514694213867</v>
      </c>
      <c r="J17" s="1">
        <f t="shared" si="6"/>
        <v>0.1482786768662844</v>
      </c>
      <c r="K17" s="1">
        <f t="shared" si="7"/>
        <v>0.41228308942060743</v>
      </c>
      <c r="L17" s="1">
        <f t="shared" si="8"/>
        <v>2.2076429933436197</v>
      </c>
      <c r="M17">
        <f t="shared" si="9"/>
        <v>1.1425068870726023</v>
      </c>
    </row>
    <row r="19" spans="1:13" ht="45" x14ac:dyDescent="0.25">
      <c r="A19" s="3" t="s">
        <v>15</v>
      </c>
      <c r="B19" t="s">
        <v>4</v>
      </c>
      <c r="C19" t="s">
        <v>5</v>
      </c>
    </row>
    <row r="20" spans="1:13" x14ac:dyDescent="0.25">
      <c r="A20" s="1">
        <f>_xlfn.STDEV.S('Raw Ct'!B2:B3)</f>
        <v>8.637473981386197E-2</v>
      </c>
      <c r="B20" s="1">
        <f>_xlfn.STDEV.S('Raw Ct'!C2:C3)</f>
        <v>0.230143372055919</v>
      </c>
      <c r="C20" s="1">
        <f>_xlfn.STDEV.S('Raw Ct'!D2:D3)</f>
        <v>0.76525999123751487</v>
      </c>
    </row>
    <row r="21" spans="1:13" x14ac:dyDescent="0.25">
      <c r="A21" s="1">
        <f>_xlfn.STDEV.S('Raw Ct'!B4:B5)</f>
        <v>0.15337541630423618</v>
      </c>
      <c r="B21" s="1">
        <f>_xlfn.STDEV.S('Raw Ct'!C4:C5)</f>
        <v>0.37685823759628156</v>
      </c>
      <c r="C21" s="1">
        <f>_xlfn.STDEV.S('Raw Ct'!D4:D5)</f>
        <v>0.89479984742229401</v>
      </c>
    </row>
    <row r="22" spans="1:13" x14ac:dyDescent="0.25">
      <c r="A22" s="1">
        <f>_xlfn.STDEV.S('Raw Ct'!B6:B7)</f>
        <v>1.208276642703529</v>
      </c>
      <c r="B22" s="1" t="e">
        <f>_xlfn.STDEV.S('Raw Ct'!C6:C7)</f>
        <v>#DIV/0!</v>
      </c>
      <c r="C22" s="1">
        <f>_xlfn.STDEV.S('Raw Ct'!D6:D7)</f>
        <v>1.377870166314757</v>
      </c>
    </row>
    <row r="23" spans="1:13" x14ac:dyDescent="0.25">
      <c r="A23" s="1">
        <f>_xlfn.STDEV.S('Raw Ct'!B8:B9)</f>
        <v>1.0193414245484693</v>
      </c>
      <c r="B23" s="1">
        <f>_xlfn.STDEV.S('Raw Ct'!C8:C9)</f>
        <v>7.7095689645703541E-2</v>
      </c>
      <c r="C23" s="1">
        <f>_xlfn.STDEV.S('Raw Ct'!D8:D9)</f>
        <v>1.4297681096971315</v>
      </c>
    </row>
    <row r="24" spans="1:13" x14ac:dyDescent="0.25">
      <c r="A24" s="1">
        <f>_xlfn.STDEV.S('Raw Ct'!B10:B11)</f>
        <v>0.81421102697200765</v>
      </c>
      <c r="B24" s="1">
        <f>_xlfn.STDEV.S('Raw Ct'!C10:C11)</f>
        <v>0.79550861582638943</v>
      </c>
      <c r="C24" s="1">
        <f>_xlfn.STDEV.S('Raw Ct'!D10:D11)</f>
        <v>2.2879332420441802E-2</v>
      </c>
    </row>
    <row r="25" spans="1:13" x14ac:dyDescent="0.25">
      <c r="A25" s="1">
        <f>_xlfn.STDEV.S('Raw Ct'!B12:B13)</f>
        <v>0.86697348651103756</v>
      </c>
      <c r="B25" s="1">
        <f>_xlfn.STDEV.S('Raw Ct'!C12:C13)</f>
        <v>3.4916216102314195</v>
      </c>
      <c r="C25" s="1">
        <f>_xlfn.STDEV.S('Raw Ct'!D12:D13)</f>
        <v>0.47544881998254107</v>
      </c>
    </row>
    <row r="26" spans="1:13" x14ac:dyDescent="0.25">
      <c r="A26" s="1">
        <f>_xlfn.STDEV.S('Raw Ct'!B14:B15)</f>
        <v>1.2046230166998164</v>
      </c>
      <c r="B26" s="1">
        <f>_xlfn.STDEV.S('Raw Ct'!C14:C15)</f>
        <v>1.0768607459978328</v>
      </c>
      <c r="C26" s="1">
        <f>_xlfn.STDEV.S('Raw Ct'!D14:D15)</f>
        <v>0.51930851641691778</v>
      </c>
    </row>
    <row r="27" spans="1:13" x14ac:dyDescent="0.25">
      <c r="A27" s="1">
        <f>_xlfn.STDEV.S('Raw Ct'!B16:B17)</f>
        <v>0.94144595630542305</v>
      </c>
      <c r="B27" s="1">
        <f>_xlfn.STDEV.S('Raw Ct'!C16:C17)</f>
        <v>1.5692114637576067</v>
      </c>
      <c r="C27" s="1">
        <f>_xlfn.STDEV.S('Raw Ct'!D16:D17)</f>
        <v>0.48847185899761919</v>
      </c>
    </row>
    <row r="28" spans="1:13" x14ac:dyDescent="0.25">
      <c r="A28" s="1">
        <f>_xlfn.STDEV.S('Raw Ct'!B18:B19)</f>
        <v>7.7873889056608678E-2</v>
      </c>
      <c r="B28" s="1">
        <f>_xlfn.STDEV.S('Raw Ct'!C18:C19)</f>
        <v>8.98301070421791E-2</v>
      </c>
      <c r="C28" s="1">
        <f>_xlfn.STDEV.S('Raw Ct'!D18:D19)</f>
        <v>0.55113646771319258</v>
      </c>
    </row>
    <row r="29" spans="1:13" x14ac:dyDescent="0.25">
      <c r="A29" s="1">
        <f>_xlfn.STDEV.S('Raw Ct'!B20:B21)</f>
        <v>0.22942316670856483</v>
      </c>
      <c r="B29" s="1">
        <f>_xlfn.STDEV.S('Raw Ct'!C20:C21)</f>
        <v>0.10737263691677747</v>
      </c>
      <c r="C29" s="1">
        <f>_xlfn.STDEV.S('Raw Ct'!D20:D21)</f>
        <v>1.3847067223180123</v>
      </c>
    </row>
    <row r="30" spans="1:13" x14ac:dyDescent="0.25">
      <c r="A30" s="1">
        <f>_xlfn.STDEV.S('Raw Ct'!B22:B23)</f>
        <v>0.39360436062141807</v>
      </c>
      <c r="B30" s="1">
        <f>_xlfn.STDEV.S('Raw Ct'!C22:C23)</f>
        <v>0.10380263026051069</v>
      </c>
      <c r="C30" s="1">
        <f>_xlfn.STDEV.S('Raw Ct'!D22:D23)</f>
        <v>0.76023608689501632</v>
      </c>
    </row>
    <row r="31" spans="1:13" x14ac:dyDescent="0.25">
      <c r="A31" s="1">
        <f>_xlfn.STDEV.S('Raw Ct'!B24:B25)</f>
        <v>0.59222054129203594</v>
      </c>
      <c r="B31" s="1">
        <f>_xlfn.STDEV.S('Raw Ct'!C24:C25)</f>
        <v>0.46837489292847256</v>
      </c>
      <c r="C31" s="1">
        <f>_xlfn.STDEV.S('Raw Ct'!D24:D25)</f>
        <v>0.82846273091487532</v>
      </c>
    </row>
    <row r="32" spans="1:13" x14ac:dyDescent="0.25">
      <c r="A32" s="1">
        <f>_xlfn.STDEV.S('Raw Ct'!B26:B27)</f>
        <v>1.3395441825024668</v>
      </c>
      <c r="B32" s="1">
        <f>_xlfn.STDEV.S('Raw Ct'!C26:C27)</f>
        <v>3.5724343147409958E-2</v>
      </c>
      <c r="C32" s="1">
        <f>_xlfn.STDEV.S('Raw Ct'!D26:D27)</f>
        <v>2.1976836895656207</v>
      </c>
    </row>
    <row r="33" spans="1:3" x14ac:dyDescent="0.25">
      <c r="A33" s="1">
        <f>_xlfn.STDEV.S('Raw Ct'!B28:B29)</f>
        <v>1.3124744418156777</v>
      </c>
      <c r="B33" s="1">
        <f>_xlfn.STDEV.S('Raw Ct'!C28:C29)</f>
        <v>0.66356942384958206</v>
      </c>
      <c r="C33" s="1">
        <f>_xlfn.STDEV.S('Raw Ct'!D28:D29)</f>
        <v>1.8645482554397526</v>
      </c>
    </row>
    <row r="34" spans="1:3" x14ac:dyDescent="0.25">
      <c r="A34" s="1">
        <f>_xlfn.STDEV.S('Raw Ct'!B30:B31)</f>
        <v>1.4721172630808779</v>
      </c>
      <c r="B34" s="1">
        <f>_xlfn.STDEV.S('Raw Ct'!C30:C31)</f>
        <v>1.1656159398155901</v>
      </c>
      <c r="C34" s="1">
        <f>_xlfn.STDEV.S('Raw Ct'!D30:D31)</f>
        <v>1.6646036061040714</v>
      </c>
    </row>
    <row r="35" spans="1:3" x14ac:dyDescent="0.25">
      <c r="A35" s="1">
        <f>_xlfn.STDEV.S('Raw Ct'!B32:B33)</f>
        <v>1.2038218894033215</v>
      </c>
      <c r="B35" s="1">
        <f>_xlfn.STDEV.S('Raw Ct'!C32:C33)</f>
        <v>0.80908394714435439</v>
      </c>
      <c r="C35" s="1">
        <f>_xlfn.STDEV.S('Raw Ct'!D32:D33)</f>
        <v>1.7073533231360651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6374-F8E8-4ABD-BD5D-914D7B5CCD48}">
  <dimension ref="A1:D3"/>
  <sheetViews>
    <sheetView workbookViewId="0">
      <selection activeCell="D2" sqref="D2"/>
    </sheetView>
  </sheetViews>
  <sheetFormatPr defaultRowHeight="15" x14ac:dyDescent="0.25"/>
  <sheetData>
    <row r="1" spans="1:4" x14ac:dyDescent="0.25">
      <c r="B1" t="s">
        <v>3</v>
      </c>
      <c r="C1" t="s">
        <v>2</v>
      </c>
      <c r="D1" t="s">
        <v>1</v>
      </c>
    </row>
    <row r="2" spans="1:4" x14ac:dyDescent="0.25">
      <c r="A2" t="s">
        <v>6</v>
      </c>
      <c r="B2">
        <v>100.1</v>
      </c>
      <c r="C2">
        <v>99.5</v>
      </c>
      <c r="D2">
        <v>98.3</v>
      </c>
    </row>
    <row r="3" spans="1:4" x14ac:dyDescent="0.25">
      <c r="A3" t="s">
        <v>7</v>
      </c>
      <c r="B3">
        <f>(B2/100)+1</f>
        <v>2.0009999999999999</v>
      </c>
      <c r="C3">
        <f t="shared" ref="C3:D3" si="0">(C2/100)+1</f>
        <v>1.9950000000000001</v>
      </c>
      <c r="D3">
        <f t="shared" si="0"/>
        <v>1.9830000000000001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Ct</vt:lpstr>
      <vt:lpstr>averaged Ct - qPCR duplicates</vt:lpstr>
      <vt:lpstr>primer efficiencies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Noell</dc:creator>
  <cp:lastModifiedBy>Stephen Noell</cp:lastModifiedBy>
  <dcterms:created xsi:type="dcterms:W3CDTF">2021-05-24T14:33:42Z</dcterms:created>
  <dcterms:modified xsi:type="dcterms:W3CDTF">2022-06-12T23:45:48Z</dcterms:modified>
</cp:coreProperties>
</file>