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02"/>
  <workbookPr showInkAnnotation="0" autoCompressPictures="0"/>
  <bookViews>
    <workbookView xWindow="0" yWindow="-440" windowWidth="28800" windowHeight="18000" tabRatio="847" firstSheet="4" activeTab="7"/>
  </bookViews>
  <sheets>
    <sheet name="NFL SRS Pivot" sheetId="1" r:id="rId1"/>
    <sheet name="Comparison" sheetId="2" r:id="rId2"/>
    <sheet name="538 " sheetId="3" r:id="rId3"/>
    <sheet name="NFLCombinedRanking.csv" sheetId="8" r:id="rId4"/>
    <sheet name="Final Ratings- Wrong" sheetId="4" r:id="rId5"/>
    <sheet name="Final Ratings - Correct" sheetId="9" r:id="rId6"/>
    <sheet name="Season &gt;&gt;&gt;" sheetId="5" r:id="rId7"/>
    <sheet name="Week 1" sheetId="6" r:id="rId8"/>
    <sheet name="Week 2" sheetId="7" r:id="rId9"/>
  </sheets>
  <definedNames>
    <definedName name="_xlnm._FilterDatabase" localSheetId="1" hidden="1">Comparison!$L$4:$P$4</definedName>
    <definedName name="_xlnm._FilterDatabase" localSheetId="0" hidden="1">'NFL SRS Pivot'!$N$4:$R$4</definedName>
    <definedName name="_xlnm._FilterDatabase" localSheetId="7" hidden="1">'Week 1'!$B$3:$G$50</definedName>
  </definedNames>
  <calcPr calcId="140000" concurrentCalc="0"/>
  <pivotCaches>
    <pivotCache cacheId="0" r:id="rId10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0" i="6" l="1"/>
  <c r="G50" i="6"/>
  <c r="F49" i="6"/>
  <c r="G49" i="6"/>
  <c r="F47" i="6"/>
  <c r="G47" i="6"/>
  <c r="F46" i="6"/>
  <c r="G46" i="6"/>
  <c r="F44" i="6"/>
  <c r="G44" i="6"/>
  <c r="F43" i="6"/>
  <c r="G43" i="6"/>
  <c r="F41" i="6"/>
  <c r="G41" i="6"/>
  <c r="F40" i="6"/>
  <c r="G40" i="6"/>
  <c r="F38" i="6"/>
  <c r="G38" i="6"/>
  <c r="F37" i="6"/>
  <c r="G37" i="6"/>
  <c r="F35" i="6"/>
  <c r="G35" i="6"/>
  <c r="F34" i="6"/>
  <c r="G34" i="6"/>
  <c r="F32" i="6"/>
  <c r="G32" i="6"/>
  <c r="F31" i="6"/>
  <c r="G31" i="6"/>
  <c r="F29" i="6"/>
  <c r="G29" i="6"/>
  <c r="F28" i="6"/>
  <c r="G28" i="6"/>
  <c r="F26" i="6"/>
  <c r="G26" i="6"/>
  <c r="F25" i="6"/>
  <c r="G25" i="6"/>
  <c r="F23" i="6"/>
  <c r="G23" i="6"/>
  <c r="F22" i="6"/>
  <c r="G22" i="6"/>
  <c r="F20" i="6"/>
  <c r="G20" i="6"/>
  <c r="F19" i="6"/>
  <c r="G19" i="6"/>
  <c r="F17" i="6"/>
  <c r="G17" i="6"/>
  <c r="F16" i="6"/>
  <c r="G16" i="6"/>
  <c r="F14" i="6"/>
  <c r="G14" i="6"/>
  <c r="F13" i="6"/>
  <c r="G13" i="6"/>
  <c r="F11" i="6"/>
  <c r="G11" i="6"/>
  <c r="F10" i="6"/>
  <c r="G10" i="6"/>
  <c r="F8" i="6"/>
  <c r="G8" i="6"/>
  <c r="F7" i="6"/>
  <c r="G7" i="6"/>
  <c r="G5" i="6"/>
  <c r="G4" i="6"/>
  <c r="F5" i="6"/>
  <c r="F4" i="6"/>
  <c r="E50" i="6"/>
  <c r="E49" i="6"/>
  <c r="E47" i="6"/>
  <c r="E46" i="6"/>
  <c r="E44" i="6"/>
  <c r="E43" i="6"/>
  <c r="E41" i="6"/>
  <c r="E40" i="6"/>
  <c r="E38" i="6"/>
  <c r="E37" i="6"/>
  <c r="E35" i="6"/>
  <c r="E34" i="6"/>
  <c r="E32" i="6"/>
  <c r="E31" i="6"/>
  <c r="E29" i="6"/>
  <c r="E28" i="6"/>
  <c r="E26" i="6"/>
  <c r="E25" i="6"/>
  <c r="E23" i="6"/>
  <c r="E22" i="6"/>
  <c r="E20" i="6"/>
  <c r="E19" i="6"/>
  <c r="E17" i="6"/>
  <c r="E16" i="6"/>
  <c r="E14" i="6"/>
  <c r="E13" i="6"/>
  <c r="E11" i="6"/>
  <c r="E10" i="6"/>
  <c r="E8" i="6"/>
  <c r="E7" i="6"/>
  <c r="E5" i="6"/>
  <c r="C10" i="6"/>
  <c r="C11" i="6"/>
  <c r="C13" i="6"/>
  <c r="C14" i="6"/>
  <c r="C16" i="6"/>
  <c r="C17" i="6"/>
  <c r="C19" i="6"/>
  <c r="C20" i="6"/>
  <c r="C22" i="6"/>
  <c r="C23" i="6"/>
  <c r="C25" i="6"/>
  <c r="C26" i="6"/>
  <c r="C28" i="6"/>
  <c r="C29" i="6"/>
  <c r="D5" i="9"/>
  <c r="C31" i="6"/>
  <c r="C32" i="6"/>
  <c r="C34" i="6"/>
  <c r="C35" i="6"/>
  <c r="C37" i="6"/>
  <c r="C38" i="6"/>
  <c r="C40" i="6"/>
  <c r="C41" i="6"/>
  <c r="C43" i="6"/>
  <c r="C44" i="6"/>
  <c r="C46" i="6"/>
  <c r="C47" i="6"/>
  <c r="C49" i="6"/>
  <c r="C50" i="6"/>
  <c r="C8" i="6"/>
  <c r="C7" i="6"/>
  <c r="D4" i="9"/>
  <c r="D3" i="9"/>
  <c r="D6" i="9"/>
  <c r="D7" i="9"/>
  <c r="D8" i="9"/>
  <c r="D11" i="9"/>
  <c r="D9" i="9"/>
  <c r="D10" i="9"/>
  <c r="D16" i="9"/>
  <c r="D17" i="9"/>
  <c r="D18" i="9"/>
  <c r="D13" i="9"/>
  <c r="D14" i="9"/>
  <c r="D12" i="9"/>
  <c r="D15" i="9"/>
  <c r="D21" i="9"/>
  <c r="D20" i="9"/>
  <c r="D19" i="9"/>
  <c r="D25" i="9"/>
  <c r="D23" i="9"/>
  <c r="D24" i="9"/>
  <c r="D22" i="9"/>
  <c r="D27" i="9"/>
  <c r="D28" i="9"/>
  <c r="D30" i="9"/>
  <c r="D31" i="9"/>
  <c r="D32" i="9"/>
  <c r="D33" i="9"/>
  <c r="D2" i="9"/>
  <c r="E4" i="6"/>
  <c r="E40" i="2"/>
  <c r="J40" i="2"/>
  <c r="N11" i="2"/>
  <c r="O11" i="2"/>
  <c r="P11" i="2"/>
  <c r="N6" i="2"/>
  <c r="O6" i="2"/>
  <c r="P6" i="2"/>
  <c r="N7" i="2"/>
  <c r="O7" i="2"/>
  <c r="P7" i="2"/>
  <c r="N9" i="2"/>
  <c r="O9" i="2"/>
  <c r="P9" i="2"/>
  <c r="N8" i="2"/>
  <c r="O8" i="2"/>
  <c r="P8" i="2"/>
  <c r="N12" i="2"/>
  <c r="O12" i="2"/>
  <c r="P12" i="2"/>
  <c r="N13" i="2"/>
  <c r="O13" i="2"/>
  <c r="P13" i="2"/>
  <c r="N10" i="2"/>
  <c r="O10" i="2"/>
  <c r="P10" i="2"/>
  <c r="N17" i="2"/>
  <c r="O17" i="2"/>
  <c r="P17" i="2"/>
  <c r="N16" i="2"/>
  <c r="O16" i="2"/>
  <c r="P16" i="2"/>
  <c r="N20" i="2"/>
  <c r="O20" i="2"/>
  <c r="P20" i="2"/>
  <c r="N14" i="2"/>
  <c r="O14" i="2"/>
  <c r="P14" i="2"/>
  <c r="N19" i="2"/>
  <c r="O19" i="2"/>
  <c r="P19" i="2"/>
  <c r="N15" i="2"/>
  <c r="O15" i="2"/>
  <c r="P15" i="2"/>
  <c r="N27" i="2"/>
  <c r="O27" i="2"/>
  <c r="P27" i="2"/>
  <c r="N25" i="2"/>
  <c r="O25" i="2"/>
  <c r="P25" i="2"/>
  <c r="N22" i="2"/>
  <c r="O22" i="2"/>
  <c r="P22" i="2"/>
  <c r="N24" i="2"/>
  <c r="O24" i="2"/>
  <c r="P24" i="2"/>
  <c r="N23" i="2"/>
  <c r="O23" i="2"/>
  <c r="P23" i="2"/>
  <c r="N18" i="2"/>
  <c r="O18" i="2"/>
  <c r="P18" i="2"/>
  <c r="N26" i="2"/>
  <c r="O26" i="2"/>
  <c r="P26" i="2"/>
  <c r="N21" i="2"/>
  <c r="O21" i="2"/>
  <c r="P21" i="2"/>
  <c r="N28" i="2"/>
  <c r="O28" i="2"/>
  <c r="P28" i="2"/>
  <c r="N29" i="2"/>
  <c r="O29" i="2"/>
  <c r="P29" i="2"/>
  <c r="N31" i="2"/>
  <c r="O31" i="2"/>
  <c r="P31" i="2"/>
  <c r="N30" i="2"/>
  <c r="O30" i="2"/>
  <c r="P30" i="2"/>
  <c r="N34" i="2"/>
  <c r="O34" i="2"/>
  <c r="P34" i="2"/>
  <c r="N33" i="2"/>
  <c r="O33" i="2"/>
  <c r="P33" i="2"/>
  <c r="N32" i="2"/>
  <c r="O32" i="2"/>
  <c r="P32" i="2"/>
  <c r="N35" i="2"/>
  <c r="O35" i="2"/>
  <c r="P35" i="2"/>
  <c r="N36" i="2"/>
  <c r="O36" i="2"/>
  <c r="P36" i="2"/>
  <c r="N5" i="2"/>
  <c r="O5" i="2"/>
  <c r="P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5" i="2"/>
  <c r="P7" i="1"/>
  <c r="P6" i="1"/>
  <c r="P9" i="1"/>
  <c r="P11" i="1"/>
  <c r="P10" i="1"/>
  <c r="P8" i="1"/>
  <c r="P12" i="1"/>
  <c r="P14" i="1"/>
  <c r="P15" i="1"/>
  <c r="P19" i="1"/>
  <c r="P18" i="1"/>
  <c r="P16" i="1"/>
  <c r="P17" i="1"/>
  <c r="P13" i="1"/>
  <c r="P21" i="1"/>
  <c r="P23" i="1"/>
  <c r="P25" i="1"/>
  <c r="P26" i="1"/>
  <c r="P22" i="1"/>
  <c r="P20" i="1"/>
  <c r="P28" i="1"/>
  <c r="P27" i="1"/>
  <c r="P24" i="1"/>
  <c r="P30" i="1"/>
  <c r="P32" i="1"/>
  <c r="P31" i="1"/>
  <c r="P35" i="1"/>
  <c r="P29" i="1"/>
  <c r="P36" i="1"/>
  <c r="P34" i="1"/>
  <c r="P33" i="1"/>
  <c r="P5" i="1"/>
  <c r="O7" i="1"/>
  <c r="O6" i="1"/>
  <c r="O9" i="1"/>
  <c r="O11" i="1"/>
  <c r="O10" i="1"/>
  <c r="O8" i="1"/>
  <c r="O12" i="1"/>
  <c r="O14" i="1"/>
  <c r="O15" i="1"/>
  <c r="O19" i="1"/>
  <c r="O18" i="1"/>
  <c r="O16" i="1"/>
  <c r="O17" i="1"/>
  <c r="O13" i="1"/>
  <c r="O21" i="1"/>
  <c r="O23" i="1"/>
  <c r="O25" i="1"/>
  <c r="O26" i="1"/>
  <c r="O22" i="1"/>
  <c r="O20" i="1"/>
  <c r="O28" i="1"/>
  <c r="O27" i="1"/>
  <c r="O24" i="1"/>
  <c r="O30" i="1"/>
  <c r="O32" i="1"/>
  <c r="O31" i="1"/>
  <c r="O35" i="1"/>
  <c r="O29" i="1"/>
  <c r="O36" i="1"/>
  <c r="O34" i="1"/>
  <c r="O33" i="1"/>
  <c r="O5" i="1"/>
  <c r="R33" i="1"/>
  <c r="R34" i="1"/>
  <c r="R36" i="1"/>
  <c r="R29" i="1"/>
  <c r="R35" i="1"/>
  <c r="R31" i="1"/>
  <c r="R32" i="1"/>
  <c r="R30" i="1"/>
  <c r="R24" i="1"/>
  <c r="R27" i="1"/>
  <c r="R28" i="1"/>
  <c r="R20" i="1"/>
  <c r="R22" i="1"/>
  <c r="R26" i="1"/>
  <c r="R25" i="1"/>
  <c r="R23" i="1"/>
  <c r="R21" i="1"/>
  <c r="R13" i="1"/>
  <c r="R17" i="1"/>
  <c r="R16" i="1"/>
  <c r="R18" i="1"/>
  <c r="R19" i="1"/>
  <c r="R15" i="1"/>
  <c r="R14" i="1"/>
  <c r="R12" i="1"/>
  <c r="R8" i="1"/>
  <c r="R10" i="1"/>
  <c r="R11" i="1"/>
  <c r="R9" i="1"/>
  <c r="R6" i="1"/>
  <c r="R7" i="1"/>
  <c r="R5" i="1"/>
  <c r="L10" i="1"/>
  <c r="L19" i="1"/>
  <c r="L16" i="1"/>
  <c r="L15" i="1"/>
  <c r="L17" i="1"/>
  <c r="L31" i="1"/>
  <c r="L12" i="1"/>
  <c r="L34" i="1"/>
  <c r="L13" i="1"/>
  <c r="L8" i="1"/>
  <c r="L20" i="1"/>
  <c r="L9" i="1"/>
  <c r="L22" i="1"/>
  <c r="L23" i="1"/>
  <c r="L35" i="1"/>
  <c r="L7" i="1"/>
  <c r="L26" i="1"/>
  <c r="L14" i="1"/>
  <c r="L5" i="1"/>
  <c r="L27" i="1"/>
  <c r="L24" i="1"/>
  <c r="L29" i="1"/>
  <c r="L25" i="1"/>
  <c r="L18" i="1"/>
  <c r="L11" i="1"/>
  <c r="L30" i="1"/>
  <c r="L21" i="1"/>
  <c r="L32" i="1"/>
  <c r="L6" i="1"/>
  <c r="L33" i="1"/>
  <c r="L36" i="1"/>
  <c r="L28" i="1"/>
</calcChain>
</file>

<file path=xl/comments1.xml><?xml version="1.0" encoding="utf-8"?>
<comments xmlns="http://schemas.openxmlformats.org/spreadsheetml/2006/main">
  <authors>
    <author>Stephan Teodosescu</author>
  </authors>
  <commentList>
    <comment ref="E4" authorId="0">
      <text>
        <r>
          <rPr>
            <b/>
            <sz val="9"/>
            <color indexed="81"/>
            <rFont val="Calibri"/>
            <family val="2"/>
            <charset val="129"/>
          </rPr>
          <t>Stephan Teodosescu:</t>
        </r>
        <r>
          <rPr>
            <sz val="9"/>
            <color indexed="81"/>
            <rFont val="Calibri"/>
            <family val="2"/>
            <charset val="129"/>
          </rPr>
          <t xml:space="preserve">
Can be considered a point spread. Add 2 points for home field.</t>
        </r>
      </text>
    </comment>
  </commentList>
</comments>
</file>

<file path=xl/sharedStrings.xml><?xml version="1.0" encoding="utf-8"?>
<sst xmlns="http://schemas.openxmlformats.org/spreadsheetml/2006/main" count="500" uniqueCount="98">
  <si>
    <t>Grand Total</t>
  </si>
  <si>
    <t>Washington Redskins</t>
  </si>
  <si>
    <t>Tennessee Titans</t>
  </si>
  <si>
    <t>Tampa Bay Buccaneers</t>
  </si>
  <si>
    <t>Seattle Seahawks</t>
  </si>
  <si>
    <t>San Francisco 49ers</t>
  </si>
  <si>
    <t>San Diego Chargers</t>
  </si>
  <si>
    <t>Rams</t>
  </si>
  <si>
    <t>Pittsburgh Steelers</t>
  </si>
  <si>
    <t>Philadelphia Eagles</t>
  </si>
  <si>
    <t>Oakland Raiders</t>
  </si>
  <si>
    <t>New York Jets</t>
  </si>
  <si>
    <t>New York Giants</t>
  </si>
  <si>
    <t>New Orleans Saints</t>
  </si>
  <si>
    <t>New England Patriots</t>
  </si>
  <si>
    <t>Minnesota Vikings</t>
  </si>
  <si>
    <t>Miami Dolphins</t>
  </si>
  <si>
    <t>Kansas City Chiefs</t>
  </si>
  <si>
    <t>Jacksonville Jaguars</t>
  </si>
  <si>
    <t>Indianapolis Colts</t>
  </si>
  <si>
    <t>Houston Texans</t>
  </si>
  <si>
    <t>Green Bay Packers</t>
  </si>
  <si>
    <t>Detroit Lions</t>
  </si>
  <si>
    <t>Denver Broncos</t>
  </si>
  <si>
    <t>Dallas Cowboys</t>
  </si>
  <si>
    <t>Cleveland Browns</t>
  </si>
  <si>
    <t>Cincinnati Bengals</t>
  </si>
  <si>
    <t>Chicago Bears</t>
  </si>
  <si>
    <t>Carolina Panthers</t>
  </si>
  <si>
    <t>Buffalo Bills</t>
  </si>
  <si>
    <t>Baltimore Ravens</t>
  </si>
  <si>
    <t>Atlanta Falcons</t>
  </si>
  <si>
    <t>Arizona Cardinals</t>
  </si>
  <si>
    <t>Average</t>
  </si>
  <si>
    <t>Row Labels</t>
  </si>
  <si>
    <t>Column Labels</t>
  </si>
  <si>
    <t>Sum of SRS</t>
  </si>
  <si>
    <t>Team</t>
  </si>
  <si>
    <t>SRS</t>
  </si>
  <si>
    <t>Rank</t>
  </si>
  <si>
    <t>New England</t>
  </si>
  <si>
    <t>Atlanta</t>
  </si>
  <si>
    <t>Kansas City</t>
  </si>
  <si>
    <t>Pittsburgh</t>
  </si>
  <si>
    <t>Green Bay</t>
  </si>
  <si>
    <t>Seattle</t>
  </si>
  <si>
    <t>Dallas</t>
  </si>
  <si>
    <t>Denver</t>
  </si>
  <si>
    <t>Arizona</t>
  </si>
  <si>
    <t>Oakland</t>
  </si>
  <si>
    <t>N.Y. Giants</t>
  </si>
  <si>
    <t>Carolina</t>
  </si>
  <si>
    <t>Cincinnati</t>
  </si>
  <si>
    <t>Indianapolis</t>
  </si>
  <si>
    <t>Philadelphia</t>
  </si>
  <si>
    <t>Miami</t>
  </si>
  <si>
    <t>Tampa Bay</t>
  </si>
  <si>
    <t>Washington</t>
  </si>
  <si>
    <t>Houston</t>
  </si>
  <si>
    <t>Detroit</t>
  </si>
  <si>
    <t>Minnesota</t>
  </si>
  <si>
    <t>New Orleans</t>
  </si>
  <si>
    <t>Baltimore</t>
  </si>
  <si>
    <t>Buffalo</t>
  </si>
  <si>
    <t>Tennessee</t>
  </si>
  <si>
    <t>N.Y. Jets</t>
  </si>
  <si>
    <t>&lt;1%</t>
  </si>
  <si>
    <t>L.A. Chargers</t>
  </si>
  <si>
    <t>L.A. Rams</t>
  </si>
  <si>
    <t>Chicago</t>
  </si>
  <si>
    <t>Jacksonville</t>
  </si>
  <si>
    <t>San Francisco</t>
  </si>
  <si>
    <t>Cleveland</t>
  </si>
  <si>
    <t>&lt;1</t>
  </si>
  <si>
    <t>Point Differential</t>
  </si>
  <si>
    <t>Expected MOV</t>
  </si>
  <si>
    <t>My model</t>
  </si>
  <si>
    <t>Combined Rating</t>
  </si>
  <si>
    <t>Combined</t>
  </si>
  <si>
    <t>Apply a weighting distribution (to regress to the mean)</t>
  </si>
  <si>
    <t>Combined
Power Rating</t>
  </si>
  <si>
    <t>Los Angeles Chargers</t>
  </si>
  <si>
    <t>Los Angeles Rams</t>
  </si>
  <si>
    <t>SRS (PF Reference)</t>
  </si>
  <si>
    <t>Week 1 Scores</t>
  </si>
  <si>
    <t>Teams</t>
  </si>
  <si>
    <t>Final Score</t>
  </si>
  <si>
    <t>Make
 Playoffs</t>
  </si>
  <si>
    <t>Win 
Super Bowl</t>
  </si>
  <si>
    <t>MoV</t>
  </si>
  <si>
    <t>SoS</t>
  </si>
  <si>
    <t>w2014</t>
  </si>
  <si>
    <t>w2015</t>
  </si>
  <si>
    <t>w2016</t>
  </si>
  <si>
    <t>CombinedRating</t>
  </si>
  <si>
    <t>x</t>
  </si>
  <si>
    <t>Updated
 Rating</t>
  </si>
  <si>
    <t>Pre-game
 Rating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</si>
</sst>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.0_);_(* \(#,##0.0\);_(* &quot;-&quot;??_);_(@_)"/>
    <numFmt numFmtId="165" formatCode="0.0"/>
    <numFmt numFmtId="166" formatCode="0.0%"/>
  </numFmts>
  <fonts count="17" x14ac:knownFonts="1">
    <font>
      <sz val="12"/>
      <color theme="1"/>
      <name val="Calibri"/>
      <family val="2"/>
      <charset val="129"/>
      <scheme val="minor"/>
    </font>
    <font>
      <sz val="12"/>
      <color theme="1"/>
      <name val="Calibri"/>
      <family val="2"/>
      <charset val="129"/>
      <scheme val="minor"/>
    </font>
    <font>
      <sz val="12"/>
      <color theme="1"/>
      <name val="Calibri"/>
      <family val="2"/>
      <charset val="129"/>
      <scheme val="minor"/>
    </font>
    <font>
      <b/>
      <sz val="12"/>
      <color theme="1"/>
      <name val="Calibri"/>
      <family val="2"/>
      <charset val="129"/>
      <scheme val="minor"/>
    </font>
    <font>
      <b/>
      <sz val="12"/>
      <name val="Calibri"/>
      <scheme val="minor"/>
    </font>
    <font>
      <u/>
      <sz val="12"/>
      <color theme="10"/>
      <name val="Calibri"/>
      <family val="2"/>
      <charset val="129"/>
      <scheme val="minor"/>
    </font>
    <font>
      <u/>
      <sz val="12"/>
      <color theme="11"/>
      <name val="Calibri"/>
      <family val="2"/>
      <charset val="129"/>
      <scheme val="minor"/>
    </font>
    <font>
      <sz val="9"/>
      <color indexed="81"/>
      <name val="Calibri"/>
      <family val="2"/>
      <charset val="129"/>
    </font>
    <font>
      <b/>
      <sz val="9"/>
      <color indexed="81"/>
      <name val="Calibri"/>
      <family val="2"/>
      <charset val="129"/>
    </font>
    <font>
      <sz val="15"/>
      <color rgb="FF000000"/>
      <name val="Courier New"/>
    </font>
    <font>
      <sz val="14"/>
      <color rgb="FF000000"/>
      <name val="Inherit"/>
    </font>
    <font>
      <sz val="15"/>
      <color rgb="FF444444"/>
      <name val="Courier New"/>
    </font>
    <font>
      <sz val="15"/>
      <color rgb="FFCCCCCC"/>
      <name val="Inherit"/>
    </font>
    <font>
      <sz val="11"/>
      <color theme="1"/>
      <name val="Trebuchet MS"/>
    </font>
    <font>
      <b/>
      <sz val="11"/>
      <color theme="1"/>
      <name val="Trebuchet MS"/>
    </font>
    <font>
      <sz val="11"/>
      <color rgb="FF000000"/>
      <name val="Trebuchet MS"/>
    </font>
    <font>
      <b/>
      <sz val="12"/>
      <color theme="1"/>
      <name val="Trebuchet MS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theme="6" tint="-0.249977111117893"/>
      </patternFill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theme="6" tint="-0.249977111117893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6" tint="0.7999816888943144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6" tint="-0.249977111117893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4">
    <xf numFmtId="0" fontId="0" fillId="0" borderId="0"/>
    <xf numFmtId="43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45">
    <xf numFmtId="0" fontId="0" fillId="0" borderId="0" xfId="0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pivotButton="1"/>
    <xf numFmtId="0" fontId="0" fillId="0" borderId="2" xfId="0" applyFont="1" applyBorder="1" applyAlignment="1">
      <alignment horizontal="left"/>
    </xf>
    <xf numFmtId="0" fontId="0" fillId="0" borderId="2" xfId="0" applyNumberFormat="1" applyFont="1" applyBorder="1"/>
    <xf numFmtId="164" fontId="0" fillId="0" borderId="2" xfId="1" applyNumberFormat="1" applyFont="1" applyBorder="1"/>
    <xf numFmtId="0" fontId="0" fillId="0" borderId="3" xfId="0" applyFont="1" applyBorder="1" applyAlignment="1">
      <alignment horizontal="left"/>
    </xf>
    <xf numFmtId="0" fontId="0" fillId="0" borderId="3" xfId="0" applyNumberFormat="1" applyFont="1" applyBorder="1"/>
    <xf numFmtId="164" fontId="0" fillId="0" borderId="3" xfId="1" applyNumberFormat="1" applyFont="1" applyBorder="1"/>
    <xf numFmtId="0" fontId="3" fillId="0" borderId="0" xfId="0" applyFont="1"/>
    <xf numFmtId="0" fontId="4" fillId="3" borderId="1" xfId="0" applyFont="1" applyFill="1" applyBorder="1" applyAlignment="1">
      <alignment horizontal="center"/>
    </xf>
    <xf numFmtId="2" fontId="0" fillId="0" borderId="2" xfId="0" applyNumberFormat="1" applyFont="1" applyBorder="1"/>
    <xf numFmtId="0" fontId="9" fillId="0" borderId="0" xfId="0" applyFont="1"/>
    <xf numFmtId="0" fontId="10" fillId="0" borderId="0" xfId="0" applyFont="1"/>
    <xf numFmtId="0" fontId="5" fillId="0" borderId="0" xfId="6"/>
    <xf numFmtId="9" fontId="11" fillId="0" borderId="0" xfId="0" applyNumberFormat="1" applyFont="1"/>
    <xf numFmtId="0" fontId="12" fillId="0" borderId="0" xfId="0" applyFont="1"/>
    <xf numFmtId="0" fontId="13" fillId="0" borderId="0" xfId="0" applyFont="1"/>
    <xf numFmtId="0" fontId="14" fillId="2" borderId="2" xfId="0" applyFont="1" applyFill="1" applyBorder="1" applyAlignment="1">
      <alignment horizontal="center"/>
    </xf>
    <xf numFmtId="0" fontId="13" fillId="0" borderId="2" xfId="0" applyFont="1" applyBorder="1"/>
    <xf numFmtId="2" fontId="13" fillId="0" borderId="2" xfId="0" applyNumberFormat="1" applyFont="1" applyBorder="1"/>
    <xf numFmtId="0" fontId="15" fillId="0" borderId="2" xfId="0" applyFont="1" applyBorder="1"/>
    <xf numFmtId="2" fontId="13" fillId="0" borderId="0" xfId="0" applyNumberFormat="1" applyFont="1"/>
    <xf numFmtId="0" fontId="13" fillId="0" borderId="2" xfId="0" applyFont="1" applyBorder="1" applyAlignment="1">
      <alignment horizontal="right" vertical="center"/>
    </xf>
    <xf numFmtId="165" fontId="0" fillId="0" borderId="2" xfId="1" applyNumberFormat="1" applyFont="1" applyBorder="1"/>
    <xf numFmtId="0" fontId="13" fillId="4" borderId="0" xfId="0" applyFont="1" applyFill="1"/>
    <xf numFmtId="0" fontId="14" fillId="4" borderId="0" xfId="0" applyFont="1" applyFill="1"/>
    <xf numFmtId="165" fontId="0" fillId="0" borderId="0" xfId="0" applyNumberFormat="1"/>
    <xf numFmtId="2" fontId="13" fillId="0" borderId="5" xfId="0" applyNumberFormat="1" applyFont="1" applyFill="1" applyBorder="1" applyAlignment="1">
      <alignment horizontal="center"/>
    </xf>
    <xf numFmtId="2" fontId="13" fillId="0" borderId="2" xfId="0" applyNumberFormat="1" applyFont="1" applyFill="1" applyBorder="1" applyAlignment="1">
      <alignment horizontal="center"/>
    </xf>
    <xf numFmtId="0" fontId="16" fillId="2" borderId="2" xfId="0" applyFont="1" applyFill="1" applyBorder="1" applyAlignment="1">
      <alignment horizontal="center"/>
    </xf>
    <xf numFmtId="0" fontId="16" fillId="2" borderId="2" xfId="0" applyFont="1" applyFill="1" applyBorder="1" applyAlignment="1">
      <alignment horizontal="center" wrapText="1"/>
    </xf>
    <xf numFmtId="2" fontId="14" fillId="0" borderId="2" xfId="0" applyNumberFormat="1" applyFont="1" applyBorder="1" applyAlignment="1">
      <alignment horizontal="center"/>
    </xf>
    <xf numFmtId="9" fontId="14" fillId="0" borderId="2" xfId="7" applyFont="1" applyBorder="1" applyAlignment="1">
      <alignment horizontal="center"/>
    </xf>
    <xf numFmtId="0" fontId="14" fillId="0" borderId="2" xfId="0" applyFont="1" applyBorder="1" applyAlignment="1">
      <alignment horizontal="center"/>
    </xf>
    <xf numFmtId="166" fontId="14" fillId="0" borderId="2" xfId="7" applyNumberFormat="1" applyFont="1" applyBorder="1" applyAlignment="1">
      <alignment horizontal="center"/>
    </xf>
    <xf numFmtId="2" fontId="14" fillId="0" borderId="0" xfId="0" applyNumberFormat="1" applyFont="1" applyBorder="1" applyAlignment="1">
      <alignment horizontal="center"/>
    </xf>
    <xf numFmtId="0" fontId="3" fillId="2" borderId="4" xfId="0" applyFont="1" applyFill="1" applyBorder="1" applyAlignment="1">
      <alignment horizontal="center" wrapText="1"/>
    </xf>
    <xf numFmtId="0" fontId="14" fillId="0" borderId="0" xfId="0" applyFont="1"/>
    <xf numFmtId="165" fontId="13" fillId="0" borderId="2" xfId="0" applyNumberFormat="1" applyFont="1" applyBorder="1"/>
    <xf numFmtId="0" fontId="13" fillId="0" borderId="2" xfId="0" applyFont="1" applyFill="1" applyBorder="1" applyAlignment="1">
      <alignment horizontal="right"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0" fontId="14" fillId="2" borderId="2" xfId="0" applyFont="1" applyFill="1" applyBorder="1" applyAlignment="1">
      <alignment horizontal="center" wrapText="1"/>
    </xf>
  </cellXfs>
  <cellStyles count="24">
    <cellStyle name="Comma" xfId="1" builtinId="3"/>
    <cellStyle name="Followed Hyperlink" xfId="3" builtinId="9" hidden="1"/>
    <cellStyle name="Followed Hyperlink" xfId="5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Hyperlink" xfId="2" builtinId="8" hidden="1"/>
    <cellStyle name="Hyperlink" xfId="4" builtinId="8" hidden="1"/>
    <cellStyle name="Hyperlink" xfId="6" builtinId="8"/>
    <cellStyle name="Normal" xfId="0" builtinId="0"/>
    <cellStyle name="Percent" xfId="7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pivotCacheDefinition" Target="pivotCache/pivotCacheDefinition1.xml"/></Relationships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image" Target="../media/image9.png"/><Relationship Id="rId20" Type="http://schemas.openxmlformats.org/officeDocument/2006/relationships/image" Target="../media/image20.png"/><Relationship Id="rId21" Type="http://schemas.openxmlformats.org/officeDocument/2006/relationships/image" Target="../media/image21.png"/><Relationship Id="rId22" Type="http://schemas.openxmlformats.org/officeDocument/2006/relationships/image" Target="../media/image22.png"/><Relationship Id="rId23" Type="http://schemas.openxmlformats.org/officeDocument/2006/relationships/image" Target="../media/image23.png"/><Relationship Id="rId24" Type="http://schemas.openxmlformats.org/officeDocument/2006/relationships/image" Target="../media/image24.png"/><Relationship Id="rId25" Type="http://schemas.openxmlformats.org/officeDocument/2006/relationships/image" Target="../media/image25.png"/><Relationship Id="rId26" Type="http://schemas.openxmlformats.org/officeDocument/2006/relationships/image" Target="../media/image26.png"/><Relationship Id="rId27" Type="http://schemas.openxmlformats.org/officeDocument/2006/relationships/image" Target="../media/image27.png"/><Relationship Id="rId28" Type="http://schemas.openxmlformats.org/officeDocument/2006/relationships/image" Target="../media/image28.png"/><Relationship Id="rId29" Type="http://schemas.openxmlformats.org/officeDocument/2006/relationships/image" Target="../media/image29.png"/><Relationship Id="rId30" Type="http://schemas.openxmlformats.org/officeDocument/2006/relationships/image" Target="../media/image30.png"/><Relationship Id="rId31" Type="http://schemas.openxmlformats.org/officeDocument/2006/relationships/image" Target="../media/image31.png"/><Relationship Id="rId32" Type="http://schemas.openxmlformats.org/officeDocument/2006/relationships/image" Target="../media/image32.png"/><Relationship Id="rId10" Type="http://schemas.openxmlformats.org/officeDocument/2006/relationships/image" Target="../media/image10.png"/><Relationship Id="rId11" Type="http://schemas.openxmlformats.org/officeDocument/2006/relationships/image" Target="../media/image11.png"/><Relationship Id="rId12" Type="http://schemas.openxmlformats.org/officeDocument/2006/relationships/image" Target="../media/image12.png"/><Relationship Id="rId13" Type="http://schemas.openxmlformats.org/officeDocument/2006/relationships/image" Target="../media/image13.png"/><Relationship Id="rId14" Type="http://schemas.openxmlformats.org/officeDocument/2006/relationships/image" Target="../media/image14.png"/><Relationship Id="rId15" Type="http://schemas.openxmlformats.org/officeDocument/2006/relationships/image" Target="../media/image15.png"/><Relationship Id="rId16" Type="http://schemas.openxmlformats.org/officeDocument/2006/relationships/image" Target="../media/image16.png"/><Relationship Id="rId17" Type="http://schemas.openxmlformats.org/officeDocument/2006/relationships/image" Target="../media/image17.png"/><Relationship Id="rId18" Type="http://schemas.openxmlformats.org/officeDocument/2006/relationships/image" Target="../media/image18.png"/><Relationship Id="rId19" Type="http://schemas.openxmlformats.org/officeDocument/2006/relationships/image" Target="../media/image19.png"/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Relationship Id="rId6" Type="http://schemas.openxmlformats.org/officeDocument/2006/relationships/image" Target="../media/image6.png"/><Relationship Id="rId7" Type="http://schemas.openxmlformats.org/officeDocument/2006/relationships/image" Target="../media/image7.png"/><Relationship Id="rId8" Type="http://schemas.openxmlformats.org/officeDocument/2006/relationships/image" Target="../media/image8.png"/></Relationships>
</file>

<file path=xl/drawings/_rels/drawing2.xml.rels><?xml version="1.0" encoding="UTF-8" standalone="yes"?>
<Relationships xmlns="http://schemas.openxmlformats.org/package/2006/relationships"><Relationship Id="rId9" Type="http://schemas.openxmlformats.org/officeDocument/2006/relationships/image" Target="../media/image8.png"/><Relationship Id="rId20" Type="http://schemas.openxmlformats.org/officeDocument/2006/relationships/image" Target="../media/image19.png"/><Relationship Id="rId21" Type="http://schemas.openxmlformats.org/officeDocument/2006/relationships/image" Target="../media/image17.png"/><Relationship Id="rId22" Type="http://schemas.openxmlformats.org/officeDocument/2006/relationships/image" Target="../media/image22.png"/><Relationship Id="rId23" Type="http://schemas.openxmlformats.org/officeDocument/2006/relationships/image" Target="../media/image16.png"/><Relationship Id="rId24" Type="http://schemas.openxmlformats.org/officeDocument/2006/relationships/image" Target="../media/image24.png"/><Relationship Id="rId25" Type="http://schemas.openxmlformats.org/officeDocument/2006/relationships/image" Target="../media/image25.png"/><Relationship Id="rId26" Type="http://schemas.openxmlformats.org/officeDocument/2006/relationships/image" Target="../media/image27.png"/><Relationship Id="rId27" Type="http://schemas.openxmlformats.org/officeDocument/2006/relationships/image" Target="../media/image26.png"/><Relationship Id="rId28" Type="http://schemas.openxmlformats.org/officeDocument/2006/relationships/image" Target="../media/image30.png"/><Relationship Id="rId29" Type="http://schemas.openxmlformats.org/officeDocument/2006/relationships/image" Target="../media/image29.png"/><Relationship Id="rId30" Type="http://schemas.openxmlformats.org/officeDocument/2006/relationships/image" Target="../media/image28.png"/><Relationship Id="rId31" Type="http://schemas.openxmlformats.org/officeDocument/2006/relationships/image" Target="../media/image31.png"/><Relationship Id="rId32" Type="http://schemas.openxmlformats.org/officeDocument/2006/relationships/image" Target="../media/image32.png"/><Relationship Id="rId10" Type="http://schemas.openxmlformats.org/officeDocument/2006/relationships/image" Target="../media/image13.png"/><Relationship Id="rId11" Type="http://schemas.openxmlformats.org/officeDocument/2006/relationships/image" Target="../media/image15.png"/><Relationship Id="rId12" Type="http://schemas.openxmlformats.org/officeDocument/2006/relationships/image" Target="../media/image11.png"/><Relationship Id="rId13" Type="http://schemas.openxmlformats.org/officeDocument/2006/relationships/image" Target="../media/image10.png"/><Relationship Id="rId14" Type="http://schemas.openxmlformats.org/officeDocument/2006/relationships/image" Target="../media/image21.png"/><Relationship Id="rId15" Type="http://schemas.openxmlformats.org/officeDocument/2006/relationships/image" Target="../media/image14.png"/><Relationship Id="rId16" Type="http://schemas.openxmlformats.org/officeDocument/2006/relationships/image" Target="../media/image12.png"/><Relationship Id="rId17" Type="http://schemas.openxmlformats.org/officeDocument/2006/relationships/image" Target="../media/image23.png"/><Relationship Id="rId18" Type="http://schemas.openxmlformats.org/officeDocument/2006/relationships/image" Target="../media/image18.png"/><Relationship Id="rId19" Type="http://schemas.openxmlformats.org/officeDocument/2006/relationships/image" Target="../media/image20.png"/><Relationship Id="rId1" Type="http://schemas.openxmlformats.org/officeDocument/2006/relationships/image" Target="../media/image1.png"/><Relationship Id="rId2" Type="http://schemas.openxmlformats.org/officeDocument/2006/relationships/image" Target="../media/image3.png"/><Relationship Id="rId3" Type="http://schemas.openxmlformats.org/officeDocument/2006/relationships/image" Target="../media/image4.png"/><Relationship Id="rId4" Type="http://schemas.openxmlformats.org/officeDocument/2006/relationships/image" Target="../media/image6.png"/><Relationship Id="rId5" Type="http://schemas.openxmlformats.org/officeDocument/2006/relationships/image" Target="../media/image5.png"/><Relationship Id="rId6" Type="http://schemas.openxmlformats.org/officeDocument/2006/relationships/image" Target="../media/image9.png"/><Relationship Id="rId7" Type="http://schemas.openxmlformats.org/officeDocument/2006/relationships/image" Target="../media/image2.png"/><Relationship Id="rId8" Type="http://schemas.openxmlformats.org/officeDocument/2006/relationships/image" Target="../media/image7.png"/></Relationships>
</file>

<file path=xl/drawings/_rels/drawing3.xml.rels><?xml version="1.0" encoding="UTF-8" standalone="yes"?>
<Relationships xmlns="http://schemas.openxmlformats.org/package/2006/relationships"><Relationship Id="rId9" Type="http://schemas.openxmlformats.org/officeDocument/2006/relationships/image" Target="../media/image8.png"/><Relationship Id="rId20" Type="http://schemas.openxmlformats.org/officeDocument/2006/relationships/image" Target="../media/image19.png"/><Relationship Id="rId21" Type="http://schemas.openxmlformats.org/officeDocument/2006/relationships/image" Target="../media/image17.png"/><Relationship Id="rId22" Type="http://schemas.openxmlformats.org/officeDocument/2006/relationships/image" Target="../media/image22.png"/><Relationship Id="rId23" Type="http://schemas.openxmlformats.org/officeDocument/2006/relationships/image" Target="../media/image16.png"/><Relationship Id="rId24" Type="http://schemas.openxmlformats.org/officeDocument/2006/relationships/image" Target="../media/image24.png"/><Relationship Id="rId25" Type="http://schemas.openxmlformats.org/officeDocument/2006/relationships/image" Target="../media/image25.png"/><Relationship Id="rId26" Type="http://schemas.openxmlformats.org/officeDocument/2006/relationships/image" Target="../media/image27.png"/><Relationship Id="rId27" Type="http://schemas.openxmlformats.org/officeDocument/2006/relationships/image" Target="../media/image26.png"/><Relationship Id="rId28" Type="http://schemas.openxmlformats.org/officeDocument/2006/relationships/image" Target="../media/image30.png"/><Relationship Id="rId29" Type="http://schemas.openxmlformats.org/officeDocument/2006/relationships/image" Target="../media/image29.png"/><Relationship Id="rId30" Type="http://schemas.openxmlformats.org/officeDocument/2006/relationships/image" Target="../media/image28.png"/><Relationship Id="rId31" Type="http://schemas.openxmlformats.org/officeDocument/2006/relationships/image" Target="../media/image31.png"/><Relationship Id="rId32" Type="http://schemas.openxmlformats.org/officeDocument/2006/relationships/image" Target="../media/image32.png"/><Relationship Id="rId10" Type="http://schemas.openxmlformats.org/officeDocument/2006/relationships/image" Target="../media/image13.png"/><Relationship Id="rId11" Type="http://schemas.openxmlformats.org/officeDocument/2006/relationships/image" Target="../media/image15.png"/><Relationship Id="rId12" Type="http://schemas.openxmlformats.org/officeDocument/2006/relationships/image" Target="../media/image11.png"/><Relationship Id="rId13" Type="http://schemas.openxmlformats.org/officeDocument/2006/relationships/image" Target="../media/image10.png"/><Relationship Id="rId14" Type="http://schemas.openxmlformats.org/officeDocument/2006/relationships/image" Target="../media/image21.png"/><Relationship Id="rId15" Type="http://schemas.openxmlformats.org/officeDocument/2006/relationships/image" Target="../media/image14.png"/><Relationship Id="rId16" Type="http://schemas.openxmlformats.org/officeDocument/2006/relationships/image" Target="../media/image12.png"/><Relationship Id="rId17" Type="http://schemas.openxmlformats.org/officeDocument/2006/relationships/image" Target="../media/image23.png"/><Relationship Id="rId18" Type="http://schemas.openxmlformats.org/officeDocument/2006/relationships/image" Target="../media/image18.png"/><Relationship Id="rId19" Type="http://schemas.openxmlformats.org/officeDocument/2006/relationships/image" Target="../media/image20.png"/><Relationship Id="rId1" Type="http://schemas.openxmlformats.org/officeDocument/2006/relationships/image" Target="../media/image1.png"/><Relationship Id="rId2" Type="http://schemas.openxmlformats.org/officeDocument/2006/relationships/image" Target="../media/image3.png"/><Relationship Id="rId3" Type="http://schemas.openxmlformats.org/officeDocument/2006/relationships/image" Target="../media/image4.png"/><Relationship Id="rId4" Type="http://schemas.openxmlformats.org/officeDocument/2006/relationships/image" Target="../media/image6.png"/><Relationship Id="rId5" Type="http://schemas.openxmlformats.org/officeDocument/2006/relationships/image" Target="../media/image5.png"/><Relationship Id="rId6" Type="http://schemas.openxmlformats.org/officeDocument/2006/relationships/image" Target="../media/image9.png"/><Relationship Id="rId7" Type="http://schemas.openxmlformats.org/officeDocument/2006/relationships/image" Target="../media/image2.png"/><Relationship Id="rId8" Type="http://schemas.openxmlformats.org/officeDocument/2006/relationships/image" Target="../media/image7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6.png"/><Relationship Id="rId4" Type="http://schemas.openxmlformats.org/officeDocument/2006/relationships/image" Target="../media/image15.png"/><Relationship Id="rId5" Type="http://schemas.openxmlformats.org/officeDocument/2006/relationships/image" Target="../media/image6.png"/><Relationship Id="rId6" Type="http://schemas.openxmlformats.org/officeDocument/2006/relationships/image" Target="../media/image5.png"/><Relationship Id="rId7" Type="http://schemas.openxmlformats.org/officeDocument/2006/relationships/image" Target="../media/image27.png"/><Relationship Id="rId1" Type="http://schemas.openxmlformats.org/officeDocument/2006/relationships/image" Target="../media/image4.png"/><Relationship Id="rId2" Type="http://schemas.openxmlformats.org/officeDocument/2006/relationships/image" Target="../media/image3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</xdr:col>
      <xdr:colOff>355600</xdr:colOff>
      <xdr:row>3</xdr:row>
      <xdr:rowOff>101600</xdr:rowOff>
    </xdr:to>
    <xdr:pic>
      <xdr:nvPicPr>
        <xdr:cNvPr id="3073" name="Picture 1" descr="E-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81000"/>
          <a:ext cx="355600" cy="355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177800</xdr:rowOff>
    </xdr:from>
    <xdr:to>
      <xdr:col>1</xdr:col>
      <xdr:colOff>355600</xdr:colOff>
      <xdr:row>5</xdr:row>
      <xdr:rowOff>25400</xdr:rowOff>
    </xdr:to>
    <xdr:pic>
      <xdr:nvPicPr>
        <xdr:cNvPr id="3074" name="Picture 2" descr="TL-logo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812800"/>
          <a:ext cx="355600" cy="355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</xdr:row>
      <xdr:rowOff>101600</xdr:rowOff>
    </xdr:from>
    <xdr:to>
      <xdr:col>1</xdr:col>
      <xdr:colOff>355600</xdr:colOff>
      <xdr:row>6</xdr:row>
      <xdr:rowOff>203200</xdr:rowOff>
    </xdr:to>
    <xdr:pic>
      <xdr:nvPicPr>
        <xdr:cNvPr id="3075" name="Picture 3" descr="C-logo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244600"/>
          <a:ext cx="355600" cy="355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</xdr:row>
      <xdr:rowOff>25400</xdr:rowOff>
    </xdr:from>
    <xdr:to>
      <xdr:col>1</xdr:col>
      <xdr:colOff>355600</xdr:colOff>
      <xdr:row>8</xdr:row>
      <xdr:rowOff>127000</xdr:rowOff>
    </xdr:to>
    <xdr:pic>
      <xdr:nvPicPr>
        <xdr:cNvPr id="3076" name="Picture 4" descr="IT-logo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676400"/>
          <a:ext cx="355600" cy="355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</xdr:row>
      <xdr:rowOff>203200</xdr:rowOff>
    </xdr:from>
    <xdr:to>
      <xdr:col>1</xdr:col>
      <xdr:colOff>355600</xdr:colOff>
      <xdr:row>10</xdr:row>
      <xdr:rowOff>50800</xdr:rowOff>
    </xdr:to>
    <xdr:pic>
      <xdr:nvPicPr>
        <xdr:cNvPr id="3077" name="Picture 5" descr="B-logo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108200"/>
          <a:ext cx="355600" cy="355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</xdr:row>
      <xdr:rowOff>127000</xdr:rowOff>
    </xdr:from>
    <xdr:to>
      <xdr:col>1</xdr:col>
      <xdr:colOff>355600</xdr:colOff>
      <xdr:row>11</xdr:row>
      <xdr:rowOff>228600</xdr:rowOff>
    </xdr:to>
    <xdr:pic>
      <xdr:nvPicPr>
        <xdr:cNvPr id="3078" name="Picture 6" descr="EA-logo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540000"/>
          <a:ext cx="355600" cy="355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</xdr:row>
      <xdr:rowOff>50800</xdr:rowOff>
    </xdr:from>
    <xdr:to>
      <xdr:col>1</xdr:col>
      <xdr:colOff>355600</xdr:colOff>
      <xdr:row>13</xdr:row>
      <xdr:rowOff>152400</xdr:rowOff>
    </xdr:to>
    <xdr:pic>
      <xdr:nvPicPr>
        <xdr:cNvPr id="3079" name="Picture 7" descr="AL-logo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971800"/>
          <a:ext cx="355600" cy="355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</xdr:row>
      <xdr:rowOff>228600</xdr:rowOff>
    </xdr:from>
    <xdr:to>
      <xdr:col>1</xdr:col>
      <xdr:colOff>355600</xdr:colOff>
      <xdr:row>15</xdr:row>
      <xdr:rowOff>76200</xdr:rowOff>
    </xdr:to>
    <xdr:pic>
      <xdr:nvPicPr>
        <xdr:cNvPr id="3080" name="Picture 8" descr="EN-logo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403600"/>
          <a:ext cx="355600" cy="355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</xdr:row>
      <xdr:rowOff>152400</xdr:rowOff>
    </xdr:from>
    <xdr:to>
      <xdr:col>1</xdr:col>
      <xdr:colOff>355600</xdr:colOff>
      <xdr:row>17</xdr:row>
      <xdr:rowOff>0</xdr:rowOff>
    </xdr:to>
    <xdr:pic>
      <xdr:nvPicPr>
        <xdr:cNvPr id="3081" name="Picture 9" descr="RI-logo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835400"/>
          <a:ext cx="355600" cy="355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</xdr:row>
      <xdr:rowOff>76200</xdr:rowOff>
    </xdr:from>
    <xdr:to>
      <xdr:col>1</xdr:col>
      <xdr:colOff>355600</xdr:colOff>
      <xdr:row>18</xdr:row>
      <xdr:rowOff>177800</xdr:rowOff>
    </xdr:to>
    <xdr:pic>
      <xdr:nvPicPr>
        <xdr:cNvPr id="3082" name="Picture 10" descr="AK-logo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267200"/>
          <a:ext cx="355600" cy="355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1</xdr:col>
      <xdr:colOff>355600</xdr:colOff>
      <xdr:row>20</xdr:row>
      <xdr:rowOff>101600</xdr:rowOff>
    </xdr:to>
    <xdr:pic>
      <xdr:nvPicPr>
        <xdr:cNvPr id="3083" name="Picture 11" descr="YG-logo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699000"/>
          <a:ext cx="355600" cy="355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</xdr:row>
      <xdr:rowOff>177800</xdr:rowOff>
    </xdr:from>
    <xdr:to>
      <xdr:col>1</xdr:col>
      <xdr:colOff>355600</xdr:colOff>
      <xdr:row>22</xdr:row>
      <xdr:rowOff>25400</xdr:rowOff>
    </xdr:to>
    <xdr:pic>
      <xdr:nvPicPr>
        <xdr:cNvPr id="3084" name="Picture 12" descr="AR-logo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5130800"/>
          <a:ext cx="355600" cy="355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</xdr:row>
      <xdr:rowOff>101600</xdr:rowOff>
    </xdr:from>
    <xdr:to>
      <xdr:col>1</xdr:col>
      <xdr:colOff>355600</xdr:colOff>
      <xdr:row>23</xdr:row>
      <xdr:rowOff>203200</xdr:rowOff>
    </xdr:to>
    <xdr:pic>
      <xdr:nvPicPr>
        <xdr:cNvPr id="3085" name="Picture 13" descr="IN-logo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5562600"/>
          <a:ext cx="355600" cy="355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</xdr:row>
      <xdr:rowOff>25400</xdr:rowOff>
    </xdr:from>
    <xdr:to>
      <xdr:col>1</xdr:col>
      <xdr:colOff>355600</xdr:colOff>
      <xdr:row>25</xdr:row>
      <xdr:rowOff>127000</xdr:rowOff>
    </xdr:to>
    <xdr:pic>
      <xdr:nvPicPr>
        <xdr:cNvPr id="3086" name="Picture 14" descr="ND-logo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5994400"/>
          <a:ext cx="355600" cy="355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</xdr:row>
      <xdr:rowOff>203200</xdr:rowOff>
    </xdr:from>
    <xdr:to>
      <xdr:col>1</xdr:col>
      <xdr:colOff>355600</xdr:colOff>
      <xdr:row>27</xdr:row>
      <xdr:rowOff>50800</xdr:rowOff>
    </xdr:to>
    <xdr:pic>
      <xdr:nvPicPr>
        <xdr:cNvPr id="3087" name="Picture 15" descr="HI-logo"/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6426200"/>
          <a:ext cx="355600" cy="355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</xdr:row>
      <xdr:rowOff>127000</xdr:rowOff>
    </xdr:from>
    <xdr:to>
      <xdr:col>1</xdr:col>
      <xdr:colOff>355600</xdr:colOff>
      <xdr:row>28</xdr:row>
      <xdr:rowOff>215900</xdr:rowOff>
    </xdr:to>
    <xdr:pic>
      <xdr:nvPicPr>
        <xdr:cNvPr id="3088" name="Picture 16" descr="IA-logo"/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6858000"/>
          <a:ext cx="355600" cy="355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</xdr:row>
      <xdr:rowOff>25400</xdr:rowOff>
    </xdr:from>
    <xdr:to>
      <xdr:col>1</xdr:col>
      <xdr:colOff>355600</xdr:colOff>
      <xdr:row>30</xdr:row>
      <xdr:rowOff>114300</xdr:rowOff>
    </xdr:to>
    <xdr:pic>
      <xdr:nvPicPr>
        <xdr:cNvPr id="3089" name="Picture 17" descr="B-logo"/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7289800"/>
          <a:ext cx="355600" cy="355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</xdr:row>
      <xdr:rowOff>190500</xdr:rowOff>
    </xdr:from>
    <xdr:to>
      <xdr:col>1</xdr:col>
      <xdr:colOff>355600</xdr:colOff>
      <xdr:row>32</xdr:row>
      <xdr:rowOff>12700</xdr:rowOff>
    </xdr:to>
    <xdr:pic>
      <xdr:nvPicPr>
        <xdr:cNvPr id="3090" name="Picture 18" descr="SH-logo"/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7721600"/>
          <a:ext cx="355600" cy="355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</xdr:row>
      <xdr:rowOff>88900</xdr:rowOff>
    </xdr:from>
    <xdr:to>
      <xdr:col>1</xdr:col>
      <xdr:colOff>355600</xdr:colOff>
      <xdr:row>33</xdr:row>
      <xdr:rowOff>177800</xdr:rowOff>
    </xdr:to>
    <xdr:pic>
      <xdr:nvPicPr>
        <xdr:cNvPr id="3091" name="Picture 19" descr="OU-logo"/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8153400"/>
          <a:ext cx="355600" cy="355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</xdr:row>
      <xdr:rowOff>254000</xdr:rowOff>
    </xdr:from>
    <xdr:to>
      <xdr:col>1</xdr:col>
      <xdr:colOff>355600</xdr:colOff>
      <xdr:row>35</xdr:row>
      <xdr:rowOff>152400</xdr:rowOff>
    </xdr:to>
    <xdr:pic>
      <xdr:nvPicPr>
        <xdr:cNvPr id="3092" name="Picture 20" descr="ET-logo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8585200"/>
          <a:ext cx="355600" cy="355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</xdr:row>
      <xdr:rowOff>38100</xdr:rowOff>
    </xdr:from>
    <xdr:to>
      <xdr:col>1</xdr:col>
      <xdr:colOff>355600</xdr:colOff>
      <xdr:row>38</xdr:row>
      <xdr:rowOff>12700</xdr:rowOff>
    </xdr:to>
    <xdr:pic>
      <xdr:nvPicPr>
        <xdr:cNvPr id="3093" name="Picture 21" descr="IN-logo"/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9017000"/>
          <a:ext cx="355600" cy="355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38</xdr:row>
      <xdr:rowOff>88900</xdr:rowOff>
    </xdr:from>
    <xdr:to>
      <xdr:col>1</xdr:col>
      <xdr:colOff>355600</xdr:colOff>
      <xdr:row>40</xdr:row>
      <xdr:rowOff>63500</xdr:rowOff>
    </xdr:to>
    <xdr:pic>
      <xdr:nvPicPr>
        <xdr:cNvPr id="3094" name="Picture 22" descr="O-logo"/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9448800"/>
          <a:ext cx="355600" cy="355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40</xdr:row>
      <xdr:rowOff>139700</xdr:rowOff>
    </xdr:from>
    <xdr:to>
      <xdr:col>1</xdr:col>
      <xdr:colOff>355600</xdr:colOff>
      <xdr:row>42</xdr:row>
      <xdr:rowOff>114300</xdr:rowOff>
    </xdr:to>
    <xdr:pic>
      <xdr:nvPicPr>
        <xdr:cNvPr id="3095" name="Picture 23" descr="AL-logo"/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9880600"/>
          <a:ext cx="355600" cy="355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43</xdr:row>
      <xdr:rowOff>0</xdr:rowOff>
    </xdr:from>
    <xdr:to>
      <xdr:col>1</xdr:col>
      <xdr:colOff>355600</xdr:colOff>
      <xdr:row>44</xdr:row>
      <xdr:rowOff>165100</xdr:rowOff>
    </xdr:to>
    <xdr:pic>
      <xdr:nvPicPr>
        <xdr:cNvPr id="3096" name="Picture 24" descr="UF-logo"/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0312400"/>
          <a:ext cx="355600" cy="355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45</xdr:row>
      <xdr:rowOff>50800</xdr:rowOff>
    </xdr:from>
    <xdr:to>
      <xdr:col>1</xdr:col>
      <xdr:colOff>355600</xdr:colOff>
      <xdr:row>47</xdr:row>
      <xdr:rowOff>25400</xdr:rowOff>
    </xdr:to>
    <xdr:pic>
      <xdr:nvPicPr>
        <xdr:cNvPr id="3097" name="Picture 25" descr="EN-logo"/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0744200"/>
          <a:ext cx="355600" cy="355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47</xdr:row>
      <xdr:rowOff>101600</xdr:rowOff>
    </xdr:from>
    <xdr:to>
      <xdr:col>1</xdr:col>
      <xdr:colOff>355600</xdr:colOff>
      <xdr:row>49</xdr:row>
      <xdr:rowOff>76200</xdr:rowOff>
    </xdr:to>
    <xdr:pic>
      <xdr:nvPicPr>
        <xdr:cNvPr id="3098" name="Picture 26" descr="YJ-logo"/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1176000"/>
          <a:ext cx="355600" cy="355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49</xdr:row>
      <xdr:rowOff>165100</xdr:rowOff>
    </xdr:from>
    <xdr:to>
      <xdr:col>1</xdr:col>
      <xdr:colOff>355600</xdr:colOff>
      <xdr:row>51</xdr:row>
      <xdr:rowOff>139700</xdr:rowOff>
    </xdr:to>
    <xdr:pic>
      <xdr:nvPicPr>
        <xdr:cNvPr id="3099" name="Picture 27" descr="AC-logo"/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1620500"/>
          <a:ext cx="355600" cy="355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52</xdr:row>
      <xdr:rowOff>38100</xdr:rowOff>
    </xdr:from>
    <xdr:to>
      <xdr:col>1</xdr:col>
      <xdr:colOff>355600</xdr:colOff>
      <xdr:row>54</xdr:row>
      <xdr:rowOff>12700</xdr:rowOff>
    </xdr:to>
    <xdr:pic>
      <xdr:nvPicPr>
        <xdr:cNvPr id="3100" name="Picture 28" descr="AR-logo"/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2065000"/>
          <a:ext cx="355600" cy="355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54</xdr:row>
      <xdr:rowOff>101600</xdr:rowOff>
    </xdr:from>
    <xdr:to>
      <xdr:col>1</xdr:col>
      <xdr:colOff>355600</xdr:colOff>
      <xdr:row>56</xdr:row>
      <xdr:rowOff>76200</xdr:rowOff>
    </xdr:to>
    <xdr:pic>
      <xdr:nvPicPr>
        <xdr:cNvPr id="3101" name="Picture 29" descr="HI-logo"/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2509500"/>
          <a:ext cx="355600" cy="355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56</xdr:row>
      <xdr:rowOff>165100</xdr:rowOff>
    </xdr:from>
    <xdr:to>
      <xdr:col>1</xdr:col>
      <xdr:colOff>355600</xdr:colOff>
      <xdr:row>58</xdr:row>
      <xdr:rowOff>139700</xdr:rowOff>
    </xdr:to>
    <xdr:pic>
      <xdr:nvPicPr>
        <xdr:cNvPr id="3102" name="Picture 30" descr="AX-logo"/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2954000"/>
          <a:ext cx="355600" cy="355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59</xdr:row>
      <xdr:rowOff>38100</xdr:rowOff>
    </xdr:from>
    <xdr:to>
      <xdr:col>1</xdr:col>
      <xdr:colOff>355600</xdr:colOff>
      <xdr:row>61</xdr:row>
      <xdr:rowOff>12700</xdr:rowOff>
    </xdr:to>
    <xdr:pic>
      <xdr:nvPicPr>
        <xdr:cNvPr id="3103" name="Picture 31" descr="F-logo"/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3398500"/>
          <a:ext cx="355600" cy="355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61</xdr:row>
      <xdr:rowOff>101600</xdr:rowOff>
    </xdr:from>
    <xdr:to>
      <xdr:col>1</xdr:col>
      <xdr:colOff>355600</xdr:colOff>
      <xdr:row>63</xdr:row>
      <xdr:rowOff>76200</xdr:rowOff>
    </xdr:to>
    <xdr:pic>
      <xdr:nvPicPr>
        <xdr:cNvPr id="3104" name="Picture 32" descr="LE-logo"/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3843000"/>
          <a:ext cx="355600" cy="355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152400</xdr:colOff>
      <xdr:row>1</xdr:row>
      <xdr:rowOff>50800</xdr:rowOff>
    </xdr:from>
    <xdr:to>
      <xdr:col>2</xdr:col>
      <xdr:colOff>508000</xdr:colOff>
      <xdr:row>2</xdr:row>
      <xdr:rowOff>25401</xdr:rowOff>
    </xdr:to>
    <xdr:pic>
      <xdr:nvPicPr>
        <xdr:cNvPr id="2" name="Picture 1" descr="E-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7900" y="812800"/>
          <a:ext cx="355600" cy="355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177800</xdr:colOff>
      <xdr:row>2</xdr:row>
      <xdr:rowOff>25400</xdr:rowOff>
    </xdr:from>
    <xdr:to>
      <xdr:col>2</xdr:col>
      <xdr:colOff>533400</xdr:colOff>
      <xdr:row>2</xdr:row>
      <xdr:rowOff>376766</xdr:rowOff>
    </xdr:to>
    <xdr:pic>
      <xdr:nvPicPr>
        <xdr:cNvPr id="3" name="Picture 2" descr="C-logo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3300" y="1168400"/>
          <a:ext cx="355600" cy="355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165100</xdr:colOff>
      <xdr:row>3</xdr:row>
      <xdr:rowOff>12700</xdr:rowOff>
    </xdr:from>
    <xdr:to>
      <xdr:col>2</xdr:col>
      <xdr:colOff>520700</xdr:colOff>
      <xdr:row>3</xdr:row>
      <xdr:rowOff>368300</xdr:rowOff>
    </xdr:to>
    <xdr:pic>
      <xdr:nvPicPr>
        <xdr:cNvPr id="4" name="Picture 3" descr="IT-logo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0" y="1536700"/>
          <a:ext cx="355600" cy="355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165100</xdr:colOff>
      <xdr:row>4</xdr:row>
      <xdr:rowOff>38100</xdr:rowOff>
    </xdr:from>
    <xdr:to>
      <xdr:col>2</xdr:col>
      <xdr:colOff>520700</xdr:colOff>
      <xdr:row>5</xdr:row>
      <xdr:rowOff>12701</xdr:rowOff>
    </xdr:to>
    <xdr:pic>
      <xdr:nvPicPr>
        <xdr:cNvPr id="5" name="Picture 4" descr="EA-logo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0" y="1943100"/>
          <a:ext cx="355600" cy="355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152400</xdr:colOff>
      <xdr:row>4</xdr:row>
      <xdr:rowOff>368300</xdr:rowOff>
    </xdr:from>
    <xdr:to>
      <xdr:col>2</xdr:col>
      <xdr:colOff>508000</xdr:colOff>
      <xdr:row>5</xdr:row>
      <xdr:rowOff>342901</xdr:rowOff>
    </xdr:to>
    <xdr:pic>
      <xdr:nvPicPr>
        <xdr:cNvPr id="6" name="Picture 5" descr="B-logo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7900" y="2273300"/>
          <a:ext cx="355600" cy="355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177800</xdr:colOff>
      <xdr:row>6</xdr:row>
      <xdr:rowOff>25400</xdr:rowOff>
    </xdr:from>
    <xdr:to>
      <xdr:col>2</xdr:col>
      <xdr:colOff>533400</xdr:colOff>
      <xdr:row>7</xdr:row>
      <xdr:rowOff>0</xdr:rowOff>
    </xdr:to>
    <xdr:pic>
      <xdr:nvPicPr>
        <xdr:cNvPr id="7" name="Picture 6" descr="RI-logo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3300" y="2692400"/>
          <a:ext cx="355600" cy="355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203200</xdr:colOff>
      <xdr:row>7</xdr:row>
      <xdr:rowOff>50800</xdr:rowOff>
    </xdr:from>
    <xdr:to>
      <xdr:col>2</xdr:col>
      <xdr:colOff>558800</xdr:colOff>
      <xdr:row>8</xdr:row>
      <xdr:rowOff>25401</xdr:rowOff>
    </xdr:to>
    <xdr:pic>
      <xdr:nvPicPr>
        <xdr:cNvPr id="8" name="Picture 7" descr="TL-logo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8700" y="3098800"/>
          <a:ext cx="355600" cy="355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203200</xdr:colOff>
      <xdr:row>8</xdr:row>
      <xdr:rowOff>12700</xdr:rowOff>
    </xdr:from>
    <xdr:to>
      <xdr:col>2</xdr:col>
      <xdr:colOff>558800</xdr:colOff>
      <xdr:row>8</xdr:row>
      <xdr:rowOff>368300</xdr:rowOff>
    </xdr:to>
    <xdr:pic>
      <xdr:nvPicPr>
        <xdr:cNvPr id="9" name="Picture 8" descr="AL-logo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8700" y="3441700"/>
          <a:ext cx="355600" cy="355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203200</xdr:colOff>
      <xdr:row>9</xdr:row>
      <xdr:rowOff>25400</xdr:rowOff>
    </xdr:from>
    <xdr:to>
      <xdr:col>2</xdr:col>
      <xdr:colOff>558800</xdr:colOff>
      <xdr:row>10</xdr:row>
      <xdr:rowOff>0</xdr:rowOff>
    </xdr:to>
    <xdr:pic>
      <xdr:nvPicPr>
        <xdr:cNvPr id="10" name="Picture 9" descr="EN-logo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8700" y="3835400"/>
          <a:ext cx="355600" cy="355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190500</xdr:colOff>
      <xdr:row>10</xdr:row>
      <xdr:rowOff>12700</xdr:rowOff>
    </xdr:from>
    <xdr:to>
      <xdr:col>2</xdr:col>
      <xdr:colOff>546100</xdr:colOff>
      <xdr:row>10</xdr:row>
      <xdr:rowOff>368300</xdr:rowOff>
    </xdr:to>
    <xdr:pic>
      <xdr:nvPicPr>
        <xdr:cNvPr id="11" name="Picture 10" descr="IN-logo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6000" y="4203700"/>
          <a:ext cx="355600" cy="355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190500</xdr:colOff>
      <xdr:row>11</xdr:row>
      <xdr:rowOff>0</xdr:rowOff>
    </xdr:from>
    <xdr:to>
      <xdr:col>2</xdr:col>
      <xdr:colOff>546100</xdr:colOff>
      <xdr:row>11</xdr:row>
      <xdr:rowOff>355600</xdr:rowOff>
    </xdr:to>
    <xdr:pic>
      <xdr:nvPicPr>
        <xdr:cNvPr id="12" name="Picture 11" descr="HI-logo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6000" y="4572000"/>
          <a:ext cx="355600" cy="355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190500</xdr:colOff>
      <xdr:row>12</xdr:row>
      <xdr:rowOff>0</xdr:rowOff>
    </xdr:from>
    <xdr:to>
      <xdr:col>2</xdr:col>
      <xdr:colOff>546100</xdr:colOff>
      <xdr:row>12</xdr:row>
      <xdr:rowOff>355600</xdr:rowOff>
    </xdr:to>
    <xdr:pic>
      <xdr:nvPicPr>
        <xdr:cNvPr id="13" name="Picture 12" descr="YG-logo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6000" y="4953000"/>
          <a:ext cx="355600" cy="355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190500</xdr:colOff>
      <xdr:row>13</xdr:row>
      <xdr:rowOff>0</xdr:rowOff>
    </xdr:from>
    <xdr:to>
      <xdr:col>2</xdr:col>
      <xdr:colOff>546100</xdr:colOff>
      <xdr:row>13</xdr:row>
      <xdr:rowOff>355600</xdr:rowOff>
    </xdr:to>
    <xdr:pic>
      <xdr:nvPicPr>
        <xdr:cNvPr id="14" name="Picture 13" descr="AK-logo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6000" y="5334000"/>
          <a:ext cx="355600" cy="355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190500</xdr:colOff>
      <xdr:row>14</xdr:row>
      <xdr:rowOff>12700</xdr:rowOff>
    </xdr:from>
    <xdr:to>
      <xdr:col>2</xdr:col>
      <xdr:colOff>546100</xdr:colOff>
      <xdr:row>14</xdr:row>
      <xdr:rowOff>368300</xdr:rowOff>
    </xdr:to>
    <xdr:pic>
      <xdr:nvPicPr>
        <xdr:cNvPr id="15" name="Picture 14" descr="IN-logo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6000" y="5727700"/>
          <a:ext cx="355600" cy="355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215900</xdr:colOff>
      <xdr:row>15</xdr:row>
      <xdr:rowOff>12700</xdr:rowOff>
    </xdr:from>
    <xdr:to>
      <xdr:col>2</xdr:col>
      <xdr:colOff>571500</xdr:colOff>
      <xdr:row>15</xdr:row>
      <xdr:rowOff>368300</xdr:rowOff>
    </xdr:to>
    <xdr:pic>
      <xdr:nvPicPr>
        <xdr:cNvPr id="16" name="Picture 15" descr="ND-logo"/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1400" y="6108700"/>
          <a:ext cx="355600" cy="355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215900</xdr:colOff>
      <xdr:row>16</xdr:row>
      <xdr:rowOff>0</xdr:rowOff>
    </xdr:from>
    <xdr:to>
      <xdr:col>2</xdr:col>
      <xdr:colOff>571500</xdr:colOff>
      <xdr:row>16</xdr:row>
      <xdr:rowOff>355600</xdr:rowOff>
    </xdr:to>
    <xdr:pic>
      <xdr:nvPicPr>
        <xdr:cNvPr id="17" name="Picture 16" descr="AR-logo"/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1400" y="6477000"/>
          <a:ext cx="355600" cy="355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215900</xdr:colOff>
      <xdr:row>17</xdr:row>
      <xdr:rowOff>12700</xdr:rowOff>
    </xdr:from>
    <xdr:to>
      <xdr:col>2</xdr:col>
      <xdr:colOff>571500</xdr:colOff>
      <xdr:row>17</xdr:row>
      <xdr:rowOff>368300</xdr:rowOff>
    </xdr:to>
    <xdr:pic>
      <xdr:nvPicPr>
        <xdr:cNvPr id="18" name="Picture 17" descr="AL-logo"/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1400" y="6870700"/>
          <a:ext cx="355600" cy="355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203200</xdr:colOff>
      <xdr:row>18</xdr:row>
      <xdr:rowOff>25400</xdr:rowOff>
    </xdr:from>
    <xdr:to>
      <xdr:col>2</xdr:col>
      <xdr:colOff>558800</xdr:colOff>
      <xdr:row>19</xdr:row>
      <xdr:rowOff>0</xdr:rowOff>
    </xdr:to>
    <xdr:pic>
      <xdr:nvPicPr>
        <xdr:cNvPr id="19" name="Picture 18" descr="SH-logo"/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8700" y="7264400"/>
          <a:ext cx="355600" cy="355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228600</xdr:colOff>
      <xdr:row>19</xdr:row>
      <xdr:rowOff>25400</xdr:rowOff>
    </xdr:from>
    <xdr:to>
      <xdr:col>2</xdr:col>
      <xdr:colOff>584200</xdr:colOff>
      <xdr:row>20</xdr:row>
      <xdr:rowOff>1</xdr:rowOff>
    </xdr:to>
    <xdr:pic>
      <xdr:nvPicPr>
        <xdr:cNvPr id="20" name="Picture 19" descr="ET-logo"/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4100" y="7645400"/>
          <a:ext cx="355600" cy="355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241300</xdr:colOff>
      <xdr:row>20</xdr:row>
      <xdr:rowOff>25400</xdr:rowOff>
    </xdr:from>
    <xdr:to>
      <xdr:col>2</xdr:col>
      <xdr:colOff>596900</xdr:colOff>
      <xdr:row>20</xdr:row>
      <xdr:rowOff>376766</xdr:rowOff>
    </xdr:to>
    <xdr:pic>
      <xdr:nvPicPr>
        <xdr:cNvPr id="21" name="Picture 20" descr="OU-logo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6800" y="8026400"/>
          <a:ext cx="355600" cy="355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177800</xdr:colOff>
      <xdr:row>21</xdr:row>
      <xdr:rowOff>0</xdr:rowOff>
    </xdr:from>
    <xdr:to>
      <xdr:col>2</xdr:col>
      <xdr:colOff>533400</xdr:colOff>
      <xdr:row>21</xdr:row>
      <xdr:rowOff>355600</xdr:rowOff>
    </xdr:to>
    <xdr:pic>
      <xdr:nvPicPr>
        <xdr:cNvPr id="22" name="Picture 21" descr="B-logo"/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8001000"/>
          <a:ext cx="355600" cy="355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203200</xdr:colOff>
      <xdr:row>22</xdr:row>
      <xdr:rowOff>0</xdr:rowOff>
    </xdr:from>
    <xdr:to>
      <xdr:col>2</xdr:col>
      <xdr:colOff>558800</xdr:colOff>
      <xdr:row>22</xdr:row>
      <xdr:rowOff>355600</xdr:rowOff>
    </xdr:to>
    <xdr:pic>
      <xdr:nvPicPr>
        <xdr:cNvPr id="23" name="Picture 22" descr="O-logo"/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54200" y="8382000"/>
          <a:ext cx="355600" cy="355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203200</xdr:colOff>
      <xdr:row>23</xdr:row>
      <xdr:rowOff>0</xdr:rowOff>
    </xdr:from>
    <xdr:to>
      <xdr:col>2</xdr:col>
      <xdr:colOff>558800</xdr:colOff>
      <xdr:row>23</xdr:row>
      <xdr:rowOff>355600</xdr:rowOff>
    </xdr:to>
    <xdr:pic>
      <xdr:nvPicPr>
        <xdr:cNvPr id="24" name="Picture 23" descr="IA-logo"/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54200" y="8763000"/>
          <a:ext cx="355600" cy="355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241300</xdr:colOff>
      <xdr:row>24</xdr:row>
      <xdr:rowOff>25400</xdr:rowOff>
    </xdr:from>
    <xdr:to>
      <xdr:col>2</xdr:col>
      <xdr:colOff>596900</xdr:colOff>
      <xdr:row>25</xdr:row>
      <xdr:rowOff>0</xdr:rowOff>
    </xdr:to>
    <xdr:pic>
      <xdr:nvPicPr>
        <xdr:cNvPr id="25" name="Picture 24" descr="UF-logo"/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2300" y="9169400"/>
          <a:ext cx="355600" cy="355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254000</xdr:colOff>
      <xdr:row>25</xdr:row>
      <xdr:rowOff>38100</xdr:rowOff>
    </xdr:from>
    <xdr:to>
      <xdr:col>2</xdr:col>
      <xdr:colOff>609600</xdr:colOff>
      <xdr:row>26</xdr:row>
      <xdr:rowOff>12701</xdr:rowOff>
    </xdr:to>
    <xdr:pic>
      <xdr:nvPicPr>
        <xdr:cNvPr id="26" name="Picture 25" descr="EN-logo"/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9500" y="9944100"/>
          <a:ext cx="355600" cy="355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292100</xdr:colOff>
      <xdr:row>26</xdr:row>
      <xdr:rowOff>12700</xdr:rowOff>
    </xdr:from>
    <xdr:to>
      <xdr:col>2</xdr:col>
      <xdr:colOff>647700</xdr:colOff>
      <xdr:row>26</xdr:row>
      <xdr:rowOff>368300</xdr:rowOff>
    </xdr:to>
    <xdr:pic>
      <xdr:nvPicPr>
        <xdr:cNvPr id="27" name="Picture 26" descr="AC-logo"/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3100" y="9918700"/>
          <a:ext cx="355600" cy="355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304800</xdr:colOff>
      <xdr:row>27</xdr:row>
      <xdr:rowOff>12700</xdr:rowOff>
    </xdr:from>
    <xdr:to>
      <xdr:col>2</xdr:col>
      <xdr:colOff>660400</xdr:colOff>
      <xdr:row>27</xdr:row>
      <xdr:rowOff>368300</xdr:rowOff>
    </xdr:to>
    <xdr:pic>
      <xdr:nvPicPr>
        <xdr:cNvPr id="28" name="Picture 27" descr="YJ-logo"/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55800" y="10299700"/>
          <a:ext cx="355600" cy="355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292100</xdr:colOff>
      <xdr:row>28</xdr:row>
      <xdr:rowOff>0</xdr:rowOff>
    </xdr:from>
    <xdr:to>
      <xdr:col>2</xdr:col>
      <xdr:colOff>647700</xdr:colOff>
      <xdr:row>28</xdr:row>
      <xdr:rowOff>355600</xdr:rowOff>
    </xdr:to>
    <xdr:pic>
      <xdr:nvPicPr>
        <xdr:cNvPr id="29" name="Picture 28" descr="AX-logo"/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3100" y="10668000"/>
          <a:ext cx="355600" cy="355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279400</xdr:colOff>
      <xdr:row>29</xdr:row>
      <xdr:rowOff>0</xdr:rowOff>
    </xdr:from>
    <xdr:to>
      <xdr:col>2</xdr:col>
      <xdr:colOff>635000</xdr:colOff>
      <xdr:row>29</xdr:row>
      <xdr:rowOff>355600</xdr:rowOff>
    </xdr:to>
    <xdr:pic>
      <xdr:nvPicPr>
        <xdr:cNvPr id="30" name="Picture 29" descr="HI-logo"/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0400" y="11049000"/>
          <a:ext cx="355600" cy="355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266700</xdr:colOff>
      <xdr:row>30</xdr:row>
      <xdr:rowOff>12700</xdr:rowOff>
    </xdr:from>
    <xdr:to>
      <xdr:col>2</xdr:col>
      <xdr:colOff>622300</xdr:colOff>
      <xdr:row>30</xdr:row>
      <xdr:rowOff>368300</xdr:rowOff>
    </xdr:to>
    <xdr:pic>
      <xdr:nvPicPr>
        <xdr:cNvPr id="31" name="Picture 30" descr="AR-logo"/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17700" y="11442700"/>
          <a:ext cx="355600" cy="355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266700</xdr:colOff>
      <xdr:row>31</xdr:row>
      <xdr:rowOff>0</xdr:rowOff>
    </xdr:from>
    <xdr:to>
      <xdr:col>2</xdr:col>
      <xdr:colOff>622300</xdr:colOff>
      <xdr:row>31</xdr:row>
      <xdr:rowOff>355600</xdr:rowOff>
    </xdr:to>
    <xdr:pic>
      <xdr:nvPicPr>
        <xdr:cNvPr id="32" name="Picture 31" descr="F-logo"/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17700" y="11811000"/>
          <a:ext cx="355600" cy="355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304800</xdr:colOff>
      <xdr:row>32</xdr:row>
      <xdr:rowOff>12700</xdr:rowOff>
    </xdr:from>
    <xdr:to>
      <xdr:col>2</xdr:col>
      <xdr:colOff>660400</xdr:colOff>
      <xdr:row>32</xdr:row>
      <xdr:rowOff>368300</xdr:rowOff>
    </xdr:to>
    <xdr:pic>
      <xdr:nvPicPr>
        <xdr:cNvPr id="33" name="Picture 32" descr="LE-logo"/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55800" y="12204700"/>
          <a:ext cx="355600" cy="355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152400</xdr:colOff>
      <xdr:row>1</xdr:row>
      <xdr:rowOff>32657</xdr:rowOff>
    </xdr:from>
    <xdr:to>
      <xdr:col>2</xdr:col>
      <xdr:colOff>508000</xdr:colOff>
      <xdr:row>2</xdr:row>
      <xdr:rowOff>7258</xdr:rowOff>
    </xdr:to>
    <xdr:pic>
      <xdr:nvPicPr>
        <xdr:cNvPr id="2" name="Picture 1" descr="E-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1543" y="413657"/>
          <a:ext cx="355600" cy="3556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177800</xdr:colOff>
      <xdr:row>3</xdr:row>
      <xdr:rowOff>25400</xdr:rowOff>
    </xdr:from>
    <xdr:to>
      <xdr:col>2</xdr:col>
      <xdr:colOff>533400</xdr:colOff>
      <xdr:row>3</xdr:row>
      <xdr:rowOff>376766</xdr:rowOff>
    </xdr:to>
    <xdr:pic>
      <xdr:nvPicPr>
        <xdr:cNvPr id="3" name="Picture 2" descr="C-logo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787400"/>
          <a:ext cx="355600" cy="3513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165100</xdr:colOff>
      <xdr:row>2</xdr:row>
      <xdr:rowOff>12700</xdr:rowOff>
    </xdr:from>
    <xdr:to>
      <xdr:col>2</xdr:col>
      <xdr:colOff>520700</xdr:colOff>
      <xdr:row>2</xdr:row>
      <xdr:rowOff>368300</xdr:rowOff>
    </xdr:to>
    <xdr:pic>
      <xdr:nvPicPr>
        <xdr:cNvPr id="4" name="Picture 3" descr="IT-logo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16100" y="1155700"/>
          <a:ext cx="355600" cy="355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165100</xdr:colOff>
      <xdr:row>4</xdr:row>
      <xdr:rowOff>38100</xdr:rowOff>
    </xdr:from>
    <xdr:to>
      <xdr:col>2</xdr:col>
      <xdr:colOff>520700</xdr:colOff>
      <xdr:row>5</xdr:row>
      <xdr:rowOff>12701</xdr:rowOff>
    </xdr:to>
    <xdr:pic>
      <xdr:nvPicPr>
        <xdr:cNvPr id="5" name="Picture 4" descr="EA-logo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16100" y="1562100"/>
          <a:ext cx="355600" cy="3556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152400</xdr:colOff>
      <xdr:row>4</xdr:row>
      <xdr:rowOff>368300</xdr:rowOff>
    </xdr:from>
    <xdr:to>
      <xdr:col>2</xdr:col>
      <xdr:colOff>508000</xdr:colOff>
      <xdr:row>5</xdr:row>
      <xdr:rowOff>342901</xdr:rowOff>
    </xdr:to>
    <xdr:pic>
      <xdr:nvPicPr>
        <xdr:cNvPr id="6" name="Picture 5" descr="B-logo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3400" y="1892300"/>
          <a:ext cx="355600" cy="3556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177800</xdr:colOff>
      <xdr:row>6</xdr:row>
      <xdr:rowOff>25400</xdr:rowOff>
    </xdr:from>
    <xdr:to>
      <xdr:col>2</xdr:col>
      <xdr:colOff>533400</xdr:colOff>
      <xdr:row>7</xdr:row>
      <xdr:rowOff>0</xdr:rowOff>
    </xdr:to>
    <xdr:pic>
      <xdr:nvPicPr>
        <xdr:cNvPr id="7" name="Picture 6" descr="RI-logo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2311400"/>
          <a:ext cx="355600" cy="355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203200</xdr:colOff>
      <xdr:row>7</xdr:row>
      <xdr:rowOff>50800</xdr:rowOff>
    </xdr:from>
    <xdr:to>
      <xdr:col>2</xdr:col>
      <xdr:colOff>558800</xdr:colOff>
      <xdr:row>8</xdr:row>
      <xdr:rowOff>25401</xdr:rowOff>
    </xdr:to>
    <xdr:pic>
      <xdr:nvPicPr>
        <xdr:cNvPr id="8" name="Picture 7" descr="TL-logo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54200" y="2717800"/>
          <a:ext cx="355600" cy="3556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203200</xdr:colOff>
      <xdr:row>10</xdr:row>
      <xdr:rowOff>12700</xdr:rowOff>
    </xdr:from>
    <xdr:to>
      <xdr:col>2</xdr:col>
      <xdr:colOff>558800</xdr:colOff>
      <xdr:row>10</xdr:row>
      <xdr:rowOff>368300</xdr:rowOff>
    </xdr:to>
    <xdr:pic>
      <xdr:nvPicPr>
        <xdr:cNvPr id="9" name="Picture 8" descr="AL-logo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54200" y="3060700"/>
          <a:ext cx="355600" cy="355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203200</xdr:colOff>
      <xdr:row>8</xdr:row>
      <xdr:rowOff>25400</xdr:rowOff>
    </xdr:from>
    <xdr:to>
      <xdr:col>2</xdr:col>
      <xdr:colOff>558800</xdr:colOff>
      <xdr:row>9</xdr:row>
      <xdr:rowOff>0</xdr:rowOff>
    </xdr:to>
    <xdr:pic>
      <xdr:nvPicPr>
        <xdr:cNvPr id="10" name="Picture 9" descr="EN-logo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54200" y="3454400"/>
          <a:ext cx="355600" cy="355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190500</xdr:colOff>
      <xdr:row>9</xdr:row>
      <xdr:rowOff>12700</xdr:rowOff>
    </xdr:from>
    <xdr:to>
      <xdr:col>2</xdr:col>
      <xdr:colOff>546100</xdr:colOff>
      <xdr:row>9</xdr:row>
      <xdr:rowOff>368300</xdr:rowOff>
    </xdr:to>
    <xdr:pic>
      <xdr:nvPicPr>
        <xdr:cNvPr id="11" name="Picture 10" descr="IN-logo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41500" y="3822700"/>
          <a:ext cx="355600" cy="355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190500</xdr:colOff>
      <xdr:row>15</xdr:row>
      <xdr:rowOff>0</xdr:rowOff>
    </xdr:from>
    <xdr:to>
      <xdr:col>2</xdr:col>
      <xdr:colOff>546100</xdr:colOff>
      <xdr:row>15</xdr:row>
      <xdr:rowOff>355600</xdr:rowOff>
    </xdr:to>
    <xdr:pic>
      <xdr:nvPicPr>
        <xdr:cNvPr id="12" name="Picture 11" descr="HI-logo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41500" y="4191000"/>
          <a:ext cx="355600" cy="355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190500</xdr:colOff>
      <xdr:row>16</xdr:row>
      <xdr:rowOff>0</xdr:rowOff>
    </xdr:from>
    <xdr:to>
      <xdr:col>2</xdr:col>
      <xdr:colOff>546100</xdr:colOff>
      <xdr:row>16</xdr:row>
      <xdr:rowOff>355600</xdr:rowOff>
    </xdr:to>
    <xdr:pic>
      <xdr:nvPicPr>
        <xdr:cNvPr id="13" name="Picture 12" descr="YG-logo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41500" y="4572000"/>
          <a:ext cx="355600" cy="355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190500</xdr:colOff>
      <xdr:row>17</xdr:row>
      <xdr:rowOff>0</xdr:rowOff>
    </xdr:from>
    <xdr:to>
      <xdr:col>2</xdr:col>
      <xdr:colOff>546100</xdr:colOff>
      <xdr:row>17</xdr:row>
      <xdr:rowOff>355600</xdr:rowOff>
    </xdr:to>
    <xdr:pic>
      <xdr:nvPicPr>
        <xdr:cNvPr id="14" name="Picture 13" descr="AK-logo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41500" y="4953000"/>
          <a:ext cx="355600" cy="355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190500</xdr:colOff>
      <xdr:row>12</xdr:row>
      <xdr:rowOff>12700</xdr:rowOff>
    </xdr:from>
    <xdr:to>
      <xdr:col>2</xdr:col>
      <xdr:colOff>546100</xdr:colOff>
      <xdr:row>12</xdr:row>
      <xdr:rowOff>368300</xdr:rowOff>
    </xdr:to>
    <xdr:pic>
      <xdr:nvPicPr>
        <xdr:cNvPr id="15" name="Picture 14" descr="IN-logo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41500" y="5346700"/>
          <a:ext cx="355600" cy="355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215900</xdr:colOff>
      <xdr:row>13</xdr:row>
      <xdr:rowOff>12700</xdr:rowOff>
    </xdr:from>
    <xdr:to>
      <xdr:col>2</xdr:col>
      <xdr:colOff>571500</xdr:colOff>
      <xdr:row>13</xdr:row>
      <xdr:rowOff>368300</xdr:rowOff>
    </xdr:to>
    <xdr:pic>
      <xdr:nvPicPr>
        <xdr:cNvPr id="16" name="Picture 15" descr="ND-logo"/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6900" y="5727700"/>
          <a:ext cx="355600" cy="355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215900</xdr:colOff>
      <xdr:row>11</xdr:row>
      <xdr:rowOff>0</xdr:rowOff>
    </xdr:from>
    <xdr:to>
      <xdr:col>2</xdr:col>
      <xdr:colOff>571500</xdr:colOff>
      <xdr:row>11</xdr:row>
      <xdr:rowOff>355600</xdr:rowOff>
    </xdr:to>
    <xdr:pic>
      <xdr:nvPicPr>
        <xdr:cNvPr id="17" name="Picture 16" descr="AR-logo"/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6900" y="6096000"/>
          <a:ext cx="355600" cy="355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215900</xdr:colOff>
      <xdr:row>14</xdr:row>
      <xdr:rowOff>12700</xdr:rowOff>
    </xdr:from>
    <xdr:to>
      <xdr:col>2</xdr:col>
      <xdr:colOff>571500</xdr:colOff>
      <xdr:row>14</xdr:row>
      <xdr:rowOff>368300</xdr:rowOff>
    </xdr:to>
    <xdr:pic>
      <xdr:nvPicPr>
        <xdr:cNvPr id="18" name="Picture 17" descr="AL-logo"/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6900" y="6489700"/>
          <a:ext cx="355600" cy="355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203200</xdr:colOff>
      <xdr:row>20</xdr:row>
      <xdr:rowOff>25400</xdr:rowOff>
    </xdr:from>
    <xdr:to>
      <xdr:col>2</xdr:col>
      <xdr:colOff>558800</xdr:colOff>
      <xdr:row>21</xdr:row>
      <xdr:rowOff>0</xdr:rowOff>
    </xdr:to>
    <xdr:pic>
      <xdr:nvPicPr>
        <xdr:cNvPr id="19" name="Picture 18" descr="SH-logo"/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54200" y="6883400"/>
          <a:ext cx="355600" cy="355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228600</xdr:colOff>
      <xdr:row>19</xdr:row>
      <xdr:rowOff>25400</xdr:rowOff>
    </xdr:from>
    <xdr:to>
      <xdr:col>2</xdr:col>
      <xdr:colOff>584200</xdr:colOff>
      <xdr:row>20</xdr:row>
      <xdr:rowOff>1</xdr:rowOff>
    </xdr:to>
    <xdr:pic>
      <xdr:nvPicPr>
        <xdr:cNvPr id="20" name="Picture 19" descr="ET-logo"/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9600" y="7264400"/>
          <a:ext cx="355600" cy="3556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241300</xdr:colOff>
      <xdr:row>18</xdr:row>
      <xdr:rowOff>25400</xdr:rowOff>
    </xdr:from>
    <xdr:to>
      <xdr:col>2</xdr:col>
      <xdr:colOff>596900</xdr:colOff>
      <xdr:row>18</xdr:row>
      <xdr:rowOff>376766</xdr:rowOff>
    </xdr:to>
    <xdr:pic>
      <xdr:nvPicPr>
        <xdr:cNvPr id="21" name="Picture 20" descr="OU-logo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2300" y="7645400"/>
          <a:ext cx="355600" cy="3513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177800</xdr:colOff>
      <xdr:row>24</xdr:row>
      <xdr:rowOff>0</xdr:rowOff>
    </xdr:from>
    <xdr:to>
      <xdr:col>2</xdr:col>
      <xdr:colOff>533400</xdr:colOff>
      <xdr:row>24</xdr:row>
      <xdr:rowOff>355600</xdr:rowOff>
    </xdr:to>
    <xdr:pic>
      <xdr:nvPicPr>
        <xdr:cNvPr id="22" name="Picture 21" descr="B-logo"/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8001000"/>
          <a:ext cx="355600" cy="355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203200</xdr:colOff>
      <xdr:row>22</xdr:row>
      <xdr:rowOff>0</xdr:rowOff>
    </xdr:from>
    <xdr:to>
      <xdr:col>2</xdr:col>
      <xdr:colOff>558800</xdr:colOff>
      <xdr:row>22</xdr:row>
      <xdr:rowOff>355600</xdr:rowOff>
    </xdr:to>
    <xdr:pic>
      <xdr:nvPicPr>
        <xdr:cNvPr id="23" name="Picture 22" descr="O-logo"/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54200" y="8382000"/>
          <a:ext cx="355600" cy="355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203200</xdr:colOff>
      <xdr:row>23</xdr:row>
      <xdr:rowOff>0</xdr:rowOff>
    </xdr:from>
    <xdr:to>
      <xdr:col>2</xdr:col>
      <xdr:colOff>558800</xdr:colOff>
      <xdr:row>23</xdr:row>
      <xdr:rowOff>355600</xdr:rowOff>
    </xdr:to>
    <xdr:pic>
      <xdr:nvPicPr>
        <xdr:cNvPr id="24" name="Picture 23" descr="IA-logo"/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54200" y="8763000"/>
          <a:ext cx="355600" cy="355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241300</xdr:colOff>
      <xdr:row>21</xdr:row>
      <xdr:rowOff>25400</xdr:rowOff>
    </xdr:from>
    <xdr:to>
      <xdr:col>2</xdr:col>
      <xdr:colOff>596900</xdr:colOff>
      <xdr:row>22</xdr:row>
      <xdr:rowOff>0</xdr:rowOff>
    </xdr:to>
    <xdr:pic>
      <xdr:nvPicPr>
        <xdr:cNvPr id="25" name="Picture 24" descr="UF-logo"/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2300" y="9169400"/>
          <a:ext cx="355600" cy="355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254000</xdr:colOff>
      <xdr:row>26</xdr:row>
      <xdr:rowOff>38100</xdr:rowOff>
    </xdr:from>
    <xdr:to>
      <xdr:col>2</xdr:col>
      <xdr:colOff>609600</xdr:colOff>
      <xdr:row>27</xdr:row>
      <xdr:rowOff>12701</xdr:rowOff>
    </xdr:to>
    <xdr:pic>
      <xdr:nvPicPr>
        <xdr:cNvPr id="26" name="Picture 25" descr="EN-logo"/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00" y="9563100"/>
          <a:ext cx="355600" cy="3556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292100</xdr:colOff>
      <xdr:row>25</xdr:row>
      <xdr:rowOff>12700</xdr:rowOff>
    </xdr:from>
    <xdr:to>
      <xdr:col>2</xdr:col>
      <xdr:colOff>647700</xdr:colOff>
      <xdr:row>25</xdr:row>
      <xdr:rowOff>368300</xdr:rowOff>
    </xdr:to>
    <xdr:pic>
      <xdr:nvPicPr>
        <xdr:cNvPr id="27" name="Picture 26" descr="AC-logo"/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3100" y="9918700"/>
          <a:ext cx="355600" cy="355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304800</xdr:colOff>
      <xdr:row>27</xdr:row>
      <xdr:rowOff>12700</xdr:rowOff>
    </xdr:from>
    <xdr:to>
      <xdr:col>2</xdr:col>
      <xdr:colOff>660400</xdr:colOff>
      <xdr:row>27</xdr:row>
      <xdr:rowOff>368300</xdr:rowOff>
    </xdr:to>
    <xdr:pic>
      <xdr:nvPicPr>
        <xdr:cNvPr id="28" name="Picture 27" descr="YJ-logo"/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55800" y="10299700"/>
          <a:ext cx="355600" cy="355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292100</xdr:colOff>
      <xdr:row>29</xdr:row>
      <xdr:rowOff>0</xdr:rowOff>
    </xdr:from>
    <xdr:to>
      <xdr:col>2</xdr:col>
      <xdr:colOff>647700</xdr:colOff>
      <xdr:row>29</xdr:row>
      <xdr:rowOff>355600</xdr:rowOff>
    </xdr:to>
    <xdr:pic>
      <xdr:nvPicPr>
        <xdr:cNvPr id="29" name="Picture 28" descr="AX-logo"/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3100" y="10668000"/>
          <a:ext cx="355600" cy="355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279400</xdr:colOff>
      <xdr:row>30</xdr:row>
      <xdr:rowOff>0</xdr:rowOff>
    </xdr:from>
    <xdr:to>
      <xdr:col>2</xdr:col>
      <xdr:colOff>635000</xdr:colOff>
      <xdr:row>30</xdr:row>
      <xdr:rowOff>355600</xdr:rowOff>
    </xdr:to>
    <xdr:pic>
      <xdr:nvPicPr>
        <xdr:cNvPr id="30" name="Picture 29" descr="HI-logo"/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0400" y="11049000"/>
          <a:ext cx="355600" cy="355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266700</xdr:colOff>
      <xdr:row>28</xdr:row>
      <xdr:rowOff>12700</xdr:rowOff>
    </xdr:from>
    <xdr:to>
      <xdr:col>2</xdr:col>
      <xdr:colOff>622300</xdr:colOff>
      <xdr:row>28</xdr:row>
      <xdr:rowOff>368300</xdr:rowOff>
    </xdr:to>
    <xdr:pic>
      <xdr:nvPicPr>
        <xdr:cNvPr id="31" name="Picture 30" descr="AR-logo"/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17700" y="11442700"/>
          <a:ext cx="355600" cy="355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266700</xdr:colOff>
      <xdr:row>31</xdr:row>
      <xdr:rowOff>0</xdr:rowOff>
    </xdr:from>
    <xdr:to>
      <xdr:col>2</xdr:col>
      <xdr:colOff>622300</xdr:colOff>
      <xdr:row>31</xdr:row>
      <xdr:rowOff>355600</xdr:rowOff>
    </xdr:to>
    <xdr:pic>
      <xdr:nvPicPr>
        <xdr:cNvPr id="32" name="Picture 31" descr="F-logo"/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17700" y="11811000"/>
          <a:ext cx="355600" cy="355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304800</xdr:colOff>
      <xdr:row>32</xdr:row>
      <xdr:rowOff>12700</xdr:rowOff>
    </xdr:from>
    <xdr:to>
      <xdr:col>2</xdr:col>
      <xdr:colOff>660400</xdr:colOff>
      <xdr:row>32</xdr:row>
      <xdr:rowOff>368300</xdr:rowOff>
    </xdr:to>
    <xdr:pic>
      <xdr:nvPicPr>
        <xdr:cNvPr id="33" name="Picture 32" descr="LE-logo"/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55800" y="12204700"/>
          <a:ext cx="355600" cy="355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165100</xdr:colOff>
      <xdr:row>6</xdr:row>
      <xdr:rowOff>12700</xdr:rowOff>
    </xdr:from>
    <xdr:to>
      <xdr:col>1</xdr:col>
      <xdr:colOff>520700</xdr:colOff>
      <xdr:row>6</xdr:row>
      <xdr:rowOff>368300</xdr:rowOff>
    </xdr:to>
    <xdr:pic>
      <xdr:nvPicPr>
        <xdr:cNvPr id="6" name="Picture 5" descr="IT-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16100" y="1155700"/>
          <a:ext cx="355600" cy="355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101600</xdr:colOff>
      <xdr:row>7</xdr:row>
      <xdr:rowOff>12700</xdr:rowOff>
    </xdr:from>
    <xdr:to>
      <xdr:col>1</xdr:col>
      <xdr:colOff>685800</xdr:colOff>
      <xdr:row>7</xdr:row>
      <xdr:rowOff>304800</xdr:rowOff>
    </xdr:to>
    <xdr:pic>
      <xdr:nvPicPr>
        <xdr:cNvPr id="7" name="Picture 6" descr="LE-logo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7100" y="2108200"/>
          <a:ext cx="584200" cy="292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203200</xdr:colOff>
      <xdr:row>19</xdr:row>
      <xdr:rowOff>0</xdr:rowOff>
    </xdr:from>
    <xdr:to>
      <xdr:col>1</xdr:col>
      <xdr:colOff>558800</xdr:colOff>
      <xdr:row>19</xdr:row>
      <xdr:rowOff>355600</xdr:rowOff>
    </xdr:to>
    <xdr:pic>
      <xdr:nvPicPr>
        <xdr:cNvPr id="4" name="Picture 3" descr="IA-logo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54200" y="8763000"/>
          <a:ext cx="355600" cy="355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190500</xdr:colOff>
      <xdr:row>30</xdr:row>
      <xdr:rowOff>0</xdr:rowOff>
    </xdr:from>
    <xdr:to>
      <xdr:col>1</xdr:col>
      <xdr:colOff>546100</xdr:colOff>
      <xdr:row>30</xdr:row>
      <xdr:rowOff>355600</xdr:rowOff>
    </xdr:to>
    <xdr:pic>
      <xdr:nvPicPr>
        <xdr:cNvPr id="5" name="Picture 4" descr="HI-logo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41500" y="5715000"/>
          <a:ext cx="355600" cy="355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165100</xdr:colOff>
      <xdr:row>39</xdr:row>
      <xdr:rowOff>38100</xdr:rowOff>
    </xdr:from>
    <xdr:to>
      <xdr:col>1</xdr:col>
      <xdr:colOff>520700</xdr:colOff>
      <xdr:row>40</xdr:row>
      <xdr:rowOff>12701</xdr:rowOff>
    </xdr:to>
    <xdr:pic>
      <xdr:nvPicPr>
        <xdr:cNvPr id="8" name="Picture 7" descr="EA-logo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16100" y="1562100"/>
          <a:ext cx="355600" cy="3556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152400</xdr:colOff>
      <xdr:row>39</xdr:row>
      <xdr:rowOff>368300</xdr:rowOff>
    </xdr:from>
    <xdr:to>
      <xdr:col>1</xdr:col>
      <xdr:colOff>508000</xdr:colOff>
      <xdr:row>40</xdr:row>
      <xdr:rowOff>342901</xdr:rowOff>
    </xdr:to>
    <xdr:pic>
      <xdr:nvPicPr>
        <xdr:cNvPr id="9" name="Picture 8" descr="B-logo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3400" y="1892300"/>
          <a:ext cx="355600" cy="3556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292100</xdr:colOff>
      <xdr:row>48</xdr:row>
      <xdr:rowOff>12700</xdr:rowOff>
    </xdr:from>
    <xdr:to>
      <xdr:col>1</xdr:col>
      <xdr:colOff>647700</xdr:colOff>
      <xdr:row>48</xdr:row>
      <xdr:rowOff>368300</xdr:rowOff>
    </xdr:to>
    <xdr:pic>
      <xdr:nvPicPr>
        <xdr:cNvPr id="10" name="Picture 9" descr="AC-logo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3100" y="9537700"/>
          <a:ext cx="355600" cy="355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Relationship Id="rId2" Type="http://schemas.openxmlformats.org/officeDocument/2006/relationships/externalLinkPath" Target="NFL%20SRS%20Ratings.csv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tephan Teodosescu" refreshedDate="42987.83122349537" createdVersion="4" refreshedVersion="4" minRefreshableVersion="3" recordCount="96">
  <cacheSource type="worksheet">
    <worksheetSource ref="A1:P97" sheet="NFL SRS Ratings.csv" r:id="rId2"/>
  </cacheSource>
  <cacheFields count="16">
    <cacheField name="Year" numFmtId="0">
      <sharedItems containsSemiMixedTypes="0" containsString="0" containsNumber="1" containsInteger="1" minValue="2014" maxValue="2016" count="3">
        <n v="2016"/>
        <n v="2015"/>
        <n v="2014"/>
      </sharedItems>
    </cacheField>
    <cacheField name="Team" numFmtId="0">
      <sharedItems count="32">
        <s v="New England Patriots"/>
        <s v="Miami Dolphins"/>
        <s v="Buffalo Bills"/>
        <s v="New York Jets"/>
        <s v="Pittsburgh Steelers"/>
        <s v="Baltimore Ravens"/>
        <s v="Cincinnati Bengals"/>
        <s v="Cleveland Browns"/>
        <s v="Houston Texans"/>
        <s v="Tennessee Titans"/>
        <s v="Indianapolis Colts"/>
        <s v="Jacksonville Jaguars"/>
        <s v="Kansas City Chiefs"/>
        <s v="Oakland Raiders"/>
        <s v="Denver Broncos"/>
        <s v="San Diego Chargers"/>
        <s v="Dallas Cowboys"/>
        <s v="New York Giants"/>
        <s v="Washington Redskins"/>
        <s v="Philadelphia Eagles"/>
        <s v="Green Bay Packers"/>
        <s v="Detroit Lions"/>
        <s v="Minnesota Vikings"/>
        <s v="Chicago Bears"/>
        <s v="Atlanta Falcons"/>
        <s v="Tampa Bay Buccaneers"/>
        <s v="New Orleans Saints"/>
        <s v="Carolina Panthers"/>
        <s v="Seattle Seahawks"/>
        <s v="Arizona Cardinals"/>
        <s v="Rams"/>
        <s v="San Francisco 49ers"/>
      </sharedItems>
    </cacheField>
    <cacheField name="W" numFmtId="0">
      <sharedItems containsSemiMixedTypes="0" containsString="0" containsNumber="1" containsInteger="1" minValue="1" maxValue="15" count="15">
        <n v="14"/>
        <n v="10"/>
        <n v="7"/>
        <n v="5"/>
        <n v="11"/>
        <n v="8"/>
        <n v="6"/>
        <n v="1"/>
        <n v="9"/>
        <n v="3"/>
        <n v="12"/>
        <n v="13"/>
        <n v="4"/>
        <n v="2"/>
        <n v="15"/>
      </sharedItems>
    </cacheField>
    <cacheField name="L" numFmtId="0">
      <sharedItems containsSemiMixedTypes="0" containsString="0" containsNumber="1" containsInteger="1" minValue="1" maxValue="15"/>
    </cacheField>
    <cacheField name="T" numFmtId="0">
      <sharedItems containsString="0" containsBlank="1" containsNumber="1" containsInteger="1" minValue="0" maxValue="1"/>
    </cacheField>
    <cacheField name="W-L%" numFmtId="0">
      <sharedItems containsSemiMixedTypes="0" containsString="0" containsNumber="1" minValue="6.3E-2" maxValue="0.93799999999999994"/>
    </cacheField>
    <cacheField name="PF" numFmtId="0">
      <sharedItems containsSemiMixedTypes="0" containsString="0" containsNumber="1" containsInteger="1" minValue="224" maxValue="540"/>
    </cacheField>
    <cacheField name="PA" numFmtId="0">
      <sharedItems containsSemiMixedTypes="0" containsString="0" containsNumber="1" containsInteger="1" minValue="250" maxValue="480"/>
    </cacheField>
    <cacheField name="PD" numFmtId="0">
      <sharedItems containsSemiMixedTypes="0" containsString="0" containsNumber="1" containsInteger="1" minValue="-199" maxValue="192"/>
    </cacheField>
    <cacheField name="MoV" numFmtId="0">
      <sharedItems containsSemiMixedTypes="0" containsString="0" containsNumber="1" minValue="-12.4" maxValue="12"/>
    </cacheField>
    <cacheField name="SoS" numFmtId="0">
      <sharedItems containsSemiMixedTypes="0" containsString="0" containsNumber="1" minValue="-3.9" maxValue="3.8"/>
    </cacheField>
    <cacheField name="SRS" numFmtId="0">
      <sharedItems containsSemiMixedTypes="0" containsString="0" containsNumber="1" minValue="-11.8" maxValue="12.3"/>
    </cacheField>
    <cacheField name="OSRS" numFmtId="0">
      <sharedItems containsSemiMixedTypes="0" containsString="0" containsNumber="1" minValue="-9.5" maxValue="10.5"/>
    </cacheField>
    <cacheField name="DSRS" numFmtId="0">
      <sharedItems containsSemiMixedTypes="0" containsString="0" containsNumber="1" minValue="-7.6" maxValue="7.1"/>
    </cacheField>
    <cacheField name="Playoffs" numFmtId="0">
      <sharedItems containsSemiMixedTypes="0" containsString="0" containsNumber="1" containsInteger="1" minValue="0" maxValue="1"/>
    </cacheField>
    <cacheField name="Super Bowl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6">
  <r>
    <x v="0"/>
    <x v="0"/>
    <x v="0"/>
    <n v="2"/>
    <n v="0"/>
    <n v="0.875"/>
    <n v="441"/>
    <n v="250"/>
    <n v="191"/>
    <n v="11.9"/>
    <n v="-2.7"/>
    <n v="9.3000000000000007"/>
    <n v="4.3"/>
    <n v="5"/>
    <n v="1"/>
    <n v="1"/>
  </r>
  <r>
    <x v="0"/>
    <x v="1"/>
    <x v="1"/>
    <n v="6"/>
    <n v="0"/>
    <n v="0.625"/>
    <n v="363"/>
    <n v="380"/>
    <n v="-17"/>
    <n v="-1.1000000000000001"/>
    <n v="-1.3"/>
    <n v="-2.4"/>
    <n v="-0.6"/>
    <n v="-1.8"/>
    <n v="1"/>
    <n v="0"/>
  </r>
  <r>
    <x v="0"/>
    <x v="2"/>
    <x v="2"/>
    <n v="9"/>
    <n v="0"/>
    <n v="0.438"/>
    <n v="399"/>
    <n v="378"/>
    <n v="21"/>
    <n v="1.3"/>
    <n v="-1.6"/>
    <n v="-0.3"/>
    <n v="1.8"/>
    <n v="-2.2000000000000002"/>
    <n v="0"/>
    <n v="0"/>
  </r>
  <r>
    <x v="0"/>
    <x v="3"/>
    <x v="3"/>
    <n v="11"/>
    <n v="0"/>
    <n v="0.313"/>
    <n v="275"/>
    <n v="409"/>
    <n v="-134"/>
    <n v="-8.4"/>
    <n v="-0.1"/>
    <n v="-8.5"/>
    <n v="-5.5"/>
    <n v="-3"/>
    <n v="0"/>
    <n v="0"/>
  </r>
  <r>
    <x v="0"/>
    <x v="4"/>
    <x v="4"/>
    <n v="5"/>
    <n v="0"/>
    <n v="0.68799999999999994"/>
    <n v="399"/>
    <n v="327"/>
    <n v="72"/>
    <n v="4.5"/>
    <n v="0.2"/>
    <n v="4.7"/>
    <n v="2.8"/>
    <n v="2"/>
    <n v="1"/>
    <n v="0"/>
  </r>
  <r>
    <x v="0"/>
    <x v="5"/>
    <x v="5"/>
    <n v="8"/>
    <n v="0"/>
    <n v="0.5"/>
    <n v="343"/>
    <n v="321"/>
    <n v="22"/>
    <n v="1.4"/>
    <n v="0.2"/>
    <n v="1.5"/>
    <n v="-1.1000000000000001"/>
    <n v="2.6"/>
    <n v="0"/>
    <n v="0"/>
  </r>
  <r>
    <x v="0"/>
    <x v="6"/>
    <x v="6"/>
    <n v="9"/>
    <n v="1"/>
    <n v="0.40600000000000003"/>
    <n v="325"/>
    <n v="315"/>
    <n v="10"/>
    <n v="0.6"/>
    <n v="0.4"/>
    <n v="1"/>
    <n v="-1.5"/>
    <n v="2.5"/>
    <n v="0"/>
    <n v="0"/>
  </r>
  <r>
    <x v="0"/>
    <x v="7"/>
    <x v="7"/>
    <n v="15"/>
    <n v="0"/>
    <n v="6.3E-2"/>
    <n v="264"/>
    <n v="452"/>
    <n v="-188"/>
    <n v="-11.8"/>
    <n v="1.7"/>
    <n v="-10.1"/>
    <n v="-5.2"/>
    <n v="-4.9000000000000004"/>
    <n v="0"/>
    <n v="0"/>
  </r>
  <r>
    <x v="0"/>
    <x v="8"/>
    <x v="8"/>
    <n v="7"/>
    <n v="0"/>
    <n v="0.56299999999999994"/>
    <n v="279"/>
    <n v="328"/>
    <n v="-49"/>
    <n v="-3.1"/>
    <n v="0.4"/>
    <n v="-2.6"/>
    <n v="-5.3"/>
    <n v="2.7"/>
    <n v="1"/>
    <n v="0"/>
  </r>
  <r>
    <x v="0"/>
    <x v="9"/>
    <x v="8"/>
    <n v="7"/>
    <n v="0"/>
    <n v="0.56299999999999994"/>
    <n v="381"/>
    <n v="378"/>
    <n v="3"/>
    <n v="0.2"/>
    <n v="-1.2"/>
    <n v="-1"/>
    <n v="0.7"/>
    <n v="-1.7"/>
    <n v="0"/>
    <n v="0"/>
  </r>
  <r>
    <x v="0"/>
    <x v="10"/>
    <x v="5"/>
    <n v="8"/>
    <n v="0"/>
    <n v="0.5"/>
    <n v="411"/>
    <n v="392"/>
    <n v="19"/>
    <n v="1.2"/>
    <n v="-0.8"/>
    <n v="0.4"/>
    <n v="3.1"/>
    <n v="-2.7"/>
    <n v="0"/>
    <n v="0"/>
  </r>
  <r>
    <x v="0"/>
    <x v="11"/>
    <x v="9"/>
    <n v="13"/>
    <n v="0"/>
    <n v="0.188"/>
    <n v="318"/>
    <n v="400"/>
    <n v="-82"/>
    <n v="-5.0999999999999996"/>
    <n v="0.2"/>
    <n v="-5"/>
    <n v="-2.7"/>
    <n v="-2.2999999999999998"/>
    <n v="0"/>
    <n v="0"/>
  </r>
  <r>
    <x v="0"/>
    <x v="12"/>
    <x v="10"/>
    <n v="4"/>
    <n v="0"/>
    <n v="0.75"/>
    <n v="389"/>
    <n v="311"/>
    <n v="78"/>
    <n v="4.9000000000000004"/>
    <n v="0.7"/>
    <n v="5.6"/>
    <n v="1.2"/>
    <n v="4.4000000000000004"/>
    <n v="1"/>
    <n v="0"/>
  </r>
  <r>
    <x v="0"/>
    <x v="13"/>
    <x v="10"/>
    <n v="4"/>
    <n v="0"/>
    <n v="0.75"/>
    <n v="416"/>
    <n v="385"/>
    <n v="31"/>
    <n v="1.9"/>
    <n v="1.3"/>
    <n v="3.3"/>
    <n v="3.5"/>
    <n v="-0.3"/>
    <n v="1"/>
    <n v="0"/>
  </r>
  <r>
    <x v="0"/>
    <x v="14"/>
    <x v="8"/>
    <n v="7"/>
    <n v="0"/>
    <n v="0.56299999999999994"/>
    <n v="333"/>
    <n v="297"/>
    <n v="36"/>
    <n v="2.2999999999999998"/>
    <n v="1.8"/>
    <n v="4"/>
    <n v="-2"/>
    <n v="6.1"/>
    <n v="0"/>
    <n v="0"/>
  </r>
  <r>
    <x v="0"/>
    <x v="15"/>
    <x v="3"/>
    <n v="11"/>
    <n v="0"/>
    <n v="0.313"/>
    <n v="410"/>
    <n v="423"/>
    <n v="-13"/>
    <n v="-0.8"/>
    <n v="0.9"/>
    <n v="0.1"/>
    <n v="3"/>
    <n v="-3"/>
    <n v="0"/>
    <n v="0"/>
  </r>
  <r>
    <x v="0"/>
    <x v="16"/>
    <x v="11"/>
    <n v="3"/>
    <n v="0"/>
    <n v="0.81299999999999994"/>
    <n v="421"/>
    <n v="306"/>
    <n v="115"/>
    <n v="7.2"/>
    <n v="-0.2"/>
    <n v="7"/>
    <n v="4.0999999999999996"/>
    <n v="2.9"/>
    <n v="0"/>
    <n v="0"/>
  </r>
  <r>
    <x v="0"/>
    <x v="17"/>
    <x v="4"/>
    <n v="5"/>
    <n v="0"/>
    <n v="0.68799999999999994"/>
    <n v="310"/>
    <n v="284"/>
    <n v="26"/>
    <n v="1.6"/>
    <n v="0.5"/>
    <n v="2.1"/>
    <n v="-3.2"/>
    <n v="5.4"/>
    <n v="1"/>
    <n v="0"/>
  </r>
  <r>
    <x v="0"/>
    <x v="18"/>
    <x v="5"/>
    <n v="7"/>
    <n v="1"/>
    <n v="0.53100000000000003"/>
    <n v="396"/>
    <n v="383"/>
    <n v="13"/>
    <n v="0.8"/>
    <n v="1.2"/>
    <n v="2"/>
    <n v="3.3"/>
    <n v="-1.3"/>
    <n v="0"/>
    <n v="0"/>
  </r>
  <r>
    <x v="0"/>
    <x v="19"/>
    <x v="2"/>
    <n v="9"/>
    <n v="0"/>
    <n v="0.438"/>
    <n v="367"/>
    <n v="331"/>
    <n v="36"/>
    <n v="2.2999999999999998"/>
    <n v="1.6"/>
    <n v="3.8"/>
    <n v="1.3"/>
    <n v="2.5"/>
    <n v="0"/>
    <n v="0"/>
  </r>
  <r>
    <x v="0"/>
    <x v="20"/>
    <x v="1"/>
    <n v="6"/>
    <n v="0"/>
    <n v="0.625"/>
    <n v="432"/>
    <n v="388"/>
    <n v="44"/>
    <n v="2.8"/>
    <n v="0.1"/>
    <n v="2.8"/>
    <n v="4.9000000000000004"/>
    <n v="-2"/>
    <n v="1"/>
    <n v="0"/>
  </r>
  <r>
    <x v="0"/>
    <x v="21"/>
    <x v="8"/>
    <n v="7"/>
    <n v="0"/>
    <n v="0.56299999999999994"/>
    <n v="346"/>
    <n v="358"/>
    <n v="-12"/>
    <n v="-0.8"/>
    <n v="-0.6"/>
    <n v="-1.4"/>
    <n v="-1.3"/>
    <n v="-0.1"/>
    <n v="1"/>
    <n v="0"/>
  </r>
  <r>
    <x v="0"/>
    <x v="22"/>
    <x v="5"/>
    <n v="8"/>
    <n v="0"/>
    <n v="0.5"/>
    <n v="327"/>
    <n v="307"/>
    <n v="20"/>
    <n v="1.3"/>
    <n v="-0.3"/>
    <n v="0.9"/>
    <n v="-2.6"/>
    <n v="3.6"/>
    <n v="0"/>
    <n v="0"/>
  </r>
  <r>
    <x v="0"/>
    <x v="23"/>
    <x v="9"/>
    <n v="13"/>
    <n v="0"/>
    <n v="0.188"/>
    <n v="279"/>
    <n v="399"/>
    <n v="-120"/>
    <n v="-7.5"/>
    <n v="0"/>
    <n v="-7.5"/>
    <n v="-5.2"/>
    <n v="-2.2999999999999998"/>
    <n v="0"/>
    <n v="0"/>
  </r>
  <r>
    <x v="0"/>
    <x v="24"/>
    <x v="4"/>
    <n v="5"/>
    <n v="0"/>
    <n v="0.68799999999999994"/>
    <n v="540"/>
    <n v="406"/>
    <n v="134"/>
    <n v="8.4"/>
    <n v="0.1"/>
    <n v="8.5"/>
    <n v="10.5"/>
    <n v="-2"/>
    <n v="1"/>
    <n v="0"/>
  </r>
  <r>
    <x v="0"/>
    <x v="25"/>
    <x v="8"/>
    <n v="7"/>
    <n v="0"/>
    <n v="0.56299999999999994"/>
    <n v="354"/>
    <n v="369"/>
    <n v="-15"/>
    <n v="-0.9"/>
    <n v="0.7"/>
    <n v="-0.2"/>
    <n v="-1.5"/>
    <n v="1.3"/>
    <n v="0"/>
    <n v="0"/>
  </r>
  <r>
    <x v="0"/>
    <x v="26"/>
    <x v="2"/>
    <n v="9"/>
    <n v="0"/>
    <n v="0.438"/>
    <n v="469"/>
    <n v="454"/>
    <n v="15"/>
    <n v="0.9"/>
    <n v="0.6"/>
    <n v="1.5"/>
    <n v="6.8"/>
    <n v="-5.3"/>
    <n v="0"/>
    <n v="0"/>
  </r>
  <r>
    <x v="0"/>
    <x v="27"/>
    <x v="6"/>
    <n v="10"/>
    <n v="0"/>
    <n v="0.375"/>
    <n v="369"/>
    <n v="402"/>
    <n v="-33"/>
    <n v="-2.1"/>
    <n v="1.1000000000000001"/>
    <n v="-1"/>
    <n v="-0.2"/>
    <n v="-0.8"/>
    <n v="0"/>
    <n v="0"/>
  </r>
  <r>
    <x v="0"/>
    <x v="28"/>
    <x v="1"/>
    <n v="5"/>
    <n v="1"/>
    <n v="0.65600000000000003"/>
    <n v="354"/>
    <n v="292"/>
    <n v="62"/>
    <n v="3.9"/>
    <n v="-1.7"/>
    <n v="2.1"/>
    <n v="-2.4"/>
    <n v="4.5"/>
    <n v="1"/>
    <n v="0"/>
  </r>
  <r>
    <x v="0"/>
    <x v="29"/>
    <x v="2"/>
    <n v="8"/>
    <n v="1"/>
    <n v="0.46899999999999997"/>
    <n v="418"/>
    <n v="362"/>
    <n v="56"/>
    <n v="3.5"/>
    <n v="-1.9"/>
    <n v="1.6"/>
    <n v="2.4"/>
    <n v="-0.8"/>
    <n v="0"/>
    <n v="0"/>
  </r>
  <r>
    <x v="0"/>
    <x v="30"/>
    <x v="12"/>
    <n v="12"/>
    <n v="0"/>
    <n v="0.25"/>
    <n v="224"/>
    <n v="394"/>
    <n v="-170"/>
    <n v="-10.6"/>
    <n v="-0.5"/>
    <n v="-11.1"/>
    <n v="-9.5"/>
    <n v="-1.6"/>
    <n v="0"/>
    <n v="0"/>
  </r>
  <r>
    <x v="0"/>
    <x v="31"/>
    <x v="13"/>
    <n v="14"/>
    <n v="0"/>
    <n v="0.125"/>
    <n v="309"/>
    <n v="480"/>
    <n v="-171"/>
    <n v="-10.7"/>
    <n v="-0.5"/>
    <n v="-11.2"/>
    <n v="-3.7"/>
    <n v="-7.5"/>
    <n v="0"/>
    <n v="0"/>
  </r>
  <r>
    <x v="1"/>
    <x v="0"/>
    <x v="10"/>
    <n v="4"/>
    <n v="0"/>
    <n v="0.75"/>
    <n v="465"/>
    <n v="315"/>
    <n v="150"/>
    <n v="9.4"/>
    <n v="-2.4"/>
    <n v="7"/>
    <n v="5.3"/>
    <n v="1.7"/>
    <n v="1"/>
    <n v="0"/>
  </r>
  <r>
    <x v="1"/>
    <x v="3"/>
    <x v="1"/>
    <n v="6"/>
    <n v="0"/>
    <n v="0.625"/>
    <n v="387"/>
    <n v="314"/>
    <n v="73"/>
    <n v="4.5999999999999996"/>
    <n v="-3"/>
    <n v="1.5"/>
    <n v="-0.5"/>
    <n v="2"/>
    <n v="0"/>
    <n v="0"/>
  </r>
  <r>
    <x v="1"/>
    <x v="2"/>
    <x v="5"/>
    <n v="8"/>
    <n v="0"/>
    <n v="0.5"/>
    <n v="379"/>
    <n v="359"/>
    <n v="20"/>
    <n v="1.3"/>
    <n v="-1.2"/>
    <n v="0"/>
    <n v="0.3"/>
    <n v="-0.2"/>
    <n v="0"/>
    <n v="0"/>
  </r>
  <r>
    <x v="1"/>
    <x v="1"/>
    <x v="6"/>
    <n v="10"/>
    <n v="0"/>
    <n v="0.375"/>
    <n v="310"/>
    <n v="389"/>
    <n v="-79"/>
    <n v="-4.9000000000000004"/>
    <n v="-1.9"/>
    <n v="-6.8"/>
    <n v="-4.7"/>
    <n v="-2.2000000000000002"/>
    <n v="0"/>
    <n v="0"/>
  </r>
  <r>
    <x v="1"/>
    <x v="6"/>
    <x v="10"/>
    <n v="4"/>
    <n v="0"/>
    <n v="0.75"/>
    <n v="419"/>
    <n v="279"/>
    <n v="140"/>
    <n v="8.8000000000000007"/>
    <n v="1.9"/>
    <n v="10.6"/>
    <n v="4.8"/>
    <n v="5.8"/>
    <n v="1"/>
    <n v="0"/>
  </r>
  <r>
    <x v="1"/>
    <x v="4"/>
    <x v="1"/>
    <n v="6"/>
    <n v="0"/>
    <n v="0.625"/>
    <n v="423"/>
    <n v="319"/>
    <n v="104"/>
    <n v="6.5"/>
    <n v="2.2000000000000002"/>
    <n v="8.6999999999999993"/>
    <n v="5.0999999999999996"/>
    <n v="3.6"/>
    <n v="1"/>
    <n v="0"/>
  </r>
  <r>
    <x v="1"/>
    <x v="5"/>
    <x v="3"/>
    <n v="11"/>
    <n v="0"/>
    <n v="0.313"/>
    <n v="328"/>
    <n v="401"/>
    <n v="-73"/>
    <n v="-4.5999999999999996"/>
    <n v="2.6"/>
    <n v="-1.9"/>
    <n v="-0.7"/>
    <n v="-1.2"/>
    <n v="0"/>
    <n v="0"/>
  </r>
  <r>
    <x v="1"/>
    <x v="7"/>
    <x v="9"/>
    <n v="13"/>
    <n v="0"/>
    <n v="0.188"/>
    <n v="278"/>
    <n v="432"/>
    <n v="-154"/>
    <n v="-9.6"/>
    <n v="3.5"/>
    <n v="-6.1"/>
    <n v="-3.2"/>
    <n v="-2.9"/>
    <n v="0"/>
    <n v="0"/>
  </r>
  <r>
    <x v="1"/>
    <x v="8"/>
    <x v="8"/>
    <n v="7"/>
    <n v="0"/>
    <n v="0.56299999999999994"/>
    <n v="339"/>
    <n v="313"/>
    <n v="26"/>
    <n v="1.6"/>
    <n v="-2.4"/>
    <n v="-0.8"/>
    <n v="-3.3"/>
    <n v="2.6"/>
    <n v="1"/>
    <n v="0"/>
  </r>
  <r>
    <x v="1"/>
    <x v="10"/>
    <x v="5"/>
    <n v="8"/>
    <n v="0"/>
    <n v="0.5"/>
    <n v="333"/>
    <n v="408"/>
    <n v="-75"/>
    <n v="-4.7"/>
    <n v="-2"/>
    <n v="-6.7"/>
    <n v="-3.1"/>
    <n v="-3.6"/>
    <n v="0"/>
    <n v="0"/>
  </r>
  <r>
    <x v="1"/>
    <x v="11"/>
    <x v="3"/>
    <n v="11"/>
    <n v="0"/>
    <n v="0.313"/>
    <n v="376"/>
    <n v="448"/>
    <n v="-72"/>
    <n v="-4.5"/>
    <n v="-3"/>
    <n v="-7.5"/>
    <n v="-0.7"/>
    <n v="-6.9"/>
    <n v="0"/>
    <n v="0"/>
  </r>
  <r>
    <x v="1"/>
    <x v="9"/>
    <x v="9"/>
    <n v="13"/>
    <n v="0"/>
    <n v="0.188"/>
    <n v="299"/>
    <n v="423"/>
    <n v="-124"/>
    <n v="-7.8"/>
    <n v="-2.8"/>
    <n v="-10.5"/>
    <n v="-5.9"/>
    <n v="-4.5999999999999996"/>
    <n v="0"/>
    <n v="0"/>
  </r>
  <r>
    <x v="1"/>
    <x v="14"/>
    <x v="10"/>
    <n v="4"/>
    <n v="0"/>
    <n v="0.75"/>
    <n v="355"/>
    <n v="296"/>
    <n v="59"/>
    <n v="3.7"/>
    <n v="2.1"/>
    <n v="5.8"/>
    <n v="0.3"/>
    <n v="5.5"/>
    <n v="1"/>
    <n v="1"/>
  </r>
  <r>
    <x v="1"/>
    <x v="12"/>
    <x v="4"/>
    <n v="5"/>
    <n v="0"/>
    <n v="0.68799999999999994"/>
    <n v="405"/>
    <n v="287"/>
    <n v="118"/>
    <n v="7.4"/>
    <n v="1.6"/>
    <n v="9"/>
    <n v="3.7"/>
    <n v="5.3"/>
    <n v="1"/>
    <n v="0"/>
  </r>
  <r>
    <x v="1"/>
    <x v="13"/>
    <x v="2"/>
    <n v="9"/>
    <n v="0"/>
    <n v="0.438"/>
    <n v="359"/>
    <n v="399"/>
    <n v="-40"/>
    <n v="-2.5"/>
    <n v="2.2999999999999998"/>
    <n v="-0.2"/>
    <n v="1.4"/>
    <n v="-1.6"/>
    <n v="0"/>
    <n v="0"/>
  </r>
  <r>
    <x v="1"/>
    <x v="15"/>
    <x v="12"/>
    <n v="12"/>
    <n v="0"/>
    <n v="0.25"/>
    <n v="320"/>
    <n v="398"/>
    <n v="-78"/>
    <n v="-4.9000000000000004"/>
    <n v="2.2000000000000002"/>
    <n v="-2.6"/>
    <n v="-1.5"/>
    <n v="-1.1000000000000001"/>
    <n v="0"/>
    <n v="0"/>
  </r>
  <r>
    <x v="1"/>
    <x v="18"/>
    <x v="8"/>
    <n v="7"/>
    <m/>
    <n v="0.56299999999999994"/>
    <n v="388"/>
    <n v="379"/>
    <n v="9"/>
    <n v="0.6"/>
    <n v="-2.5"/>
    <n v="-1.9"/>
    <n v="-0.2"/>
    <n v="-1.8"/>
    <n v="1"/>
    <n v="0"/>
  </r>
  <r>
    <x v="1"/>
    <x v="19"/>
    <x v="2"/>
    <n v="9"/>
    <m/>
    <n v="0.438"/>
    <n v="377"/>
    <n v="430"/>
    <n v="-53"/>
    <n v="-3.3"/>
    <n v="-1.3"/>
    <n v="-4.5999999999999996"/>
    <n v="-0.6"/>
    <n v="-4"/>
    <n v="0"/>
    <n v="0"/>
  </r>
  <r>
    <x v="1"/>
    <x v="17"/>
    <x v="6"/>
    <n v="10"/>
    <m/>
    <n v="0.375"/>
    <n v="420"/>
    <n v="442"/>
    <n v="-22"/>
    <n v="-1.4"/>
    <n v="-2.2000000000000002"/>
    <n v="-3.6"/>
    <n v="2.5"/>
    <n v="-6.1"/>
    <n v="0"/>
    <n v="0"/>
  </r>
  <r>
    <x v="1"/>
    <x v="16"/>
    <x v="12"/>
    <n v="12"/>
    <m/>
    <n v="0.25"/>
    <n v="275"/>
    <n v="374"/>
    <n v="-99"/>
    <n v="-6.2"/>
    <n v="-0.7"/>
    <n v="-6.9"/>
    <n v="-7"/>
    <n v="0.1"/>
    <n v="0"/>
    <n v="0"/>
  </r>
  <r>
    <x v="1"/>
    <x v="22"/>
    <x v="4"/>
    <n v="5"/>
    <m/>
    <n v="0.68799999999999994"/>
    <n v="365"/>
    <n v="302"/>
    <n v="63"/>
    <n v="3.9"/>
    <n v="1.9"/>
    <n v="5.8"/>
    <n v="1.1000000000000001"/>
    <n v="4.7"/>
    <n v="1"/>
    <n v="0"/>
  </r>
  <r>
    <x v="1"/>
    <x v="20"/>
    <x v="1"/>
    <n v="6"/>
    <m/>
    <n v="0.625"/>
    <n v="368"/>
    <n v="323"/>
    <n v="45"/>
    <n v="2.8"/>
    <n v="2.5"/>
    <n v="5.3"/>
    <n v="2"/>
    <n v="3.3"/>
    <n v="1"/>
    <n v="0"/>
  </r>
  <r>
    <x v="1"/>
    <x v="21"/>
    <x v="2"/>
    <n v="9"/>
    <m/>
    <n v="0.438"/>
    <n v="358"/>
    <n v="400"/>
    <n v="-42"/>
    <n v="-2.6"/>
    <n v="2.4"/>
    <n v="-0.2"/>
    <n v="1"/>
    <n v="-1.3"/>
    <n v="0"/>
    <n v="0"/>
  </r>
  <r>
    <x v="1"/>
    <x v="23"/>
    <x v="6"/>
    <n v="10"/>
    <m/>
    <n v="0.375"/>
    <n v="335"/>
    <n v="397"/>
    <n v="-62"/>
    <n v="-3.9"/>
    <n v="2.6"/>
    <n v="-1.3"/>
    <n v="-0.1"/>
    <n v="-1.2"/>
    <n v="0"/>
    <n v="0"/>
  </r>
  <r>
    <x v="1"/>
    <x v="27"/>
    <x v="14"/>
    <n v="1"/>
    <m/>
    <n v="0.93799999999999994"/>
    <n v="500"/>
    <n v="308"/>
    <n v="192"/>
    <n v="12"/>
    <n v="-3.9"/>
    <n v="8.1"/>
    <n v="6"/>
    <n v="2.1"/>
    <n v="1"/>
    <n v="0"/>
  </r>
  <r>
    <x v="1"/>
    <x v="24"/>
    <x v="5"/>
    <n v="8"/>
    <m/>
    <n v="0.5"/>
    <n v="339"/>
    <n v="345"/>
    <n v="-6"/>
    <n v="-0.4"/>
    <n v="-3.4"/>
    <n v="-3.8"/>
    <n v="-4"/>
    <n v="0.3"/>
    <n v="0"/>
    <n v="0"/>
  </r>
  <r>
    <x v="1"/>
    <x v="26"/>
    <x v="2"/>
    <n v="9"/>
    <m/>
    <n v="0.438"/>
    <n v="408"/>
    <n v="476"/>
    <n v="-68"/>
    <n v="-4.3"/>
    <n v="-2.2999999999999998"/>
    <n v="-6.6"/>
    <n v="1.1000000000000001"/>
    <n v="-7.6"/>
    <n v="0"/>
    <n v="0"/>
  </r>
  <r>
    <x v="1"/>
    <x v="25"/>
    <x v="6"/>
    <n v="10"/>
    <m/>
    <n v="0.375"/>
    <n v="342"/>
    <n v="417"/>
    <n v="-75"/>
    <n v="-4.7"/>
    <n v="-3"/>
    <n v="-7.7"/>
    <n v="-3.5"/>
    <n v="-4.2"/>
    <n v="0"/>
    <n v="0"/>
  </r>
  <r>
    <x v="1"/>
    <x v="29"/>
    <x v="11"/>
    <n v="3"/>
    <m/>
    <n v="0.81299999999999994"/>
    <n v="489"/>
    <n v="313"/>
    <n v="176"/>
    <n v="11"/>
    <n v="1.3"/>
    <n v="12.3"/>
    <n v="9"/>
    <n v="3.4"/>
    <n v="1"/>
    <n v="0"/>
  </r>
  <r>
    <x v="1"/>
    <x v="28"/>
    <x v="1"/>
    <n v="6"/>
    <m/>
    <n v="0.625"/>
    <n v="423"/>
    <n v="277"/>
    <n v="146"/>
    <n v="9.1"/>
    <n v="2.2000000000000002"/>
    <n v="11.3"/>
    <n v="5.4"/>
    <n v="6"/>
    <n v="1"/>
    <n v="0"/>
  </r>
  <r>
    <x v="1"/>
    <x v="30"/>
    <x v="2"/>
    <n v="9"/>
    <m/>
    <n v="0.438"/>
    <n v="280"/>
    <n v="330"/>
    <n v="-50"/>
    <n v="-3.1"/>
    <n v="3"/>
    <n v="-0.2"/>
    <n v="-3.8"/>
    <n v="3.6"/>
    <n v="0"/>
    <n v="0"/>
  </r>
  <r>
    <x v="1"/>
    <x v="31"/>
    <x v="3"/>
    <n v="11"/>
    <m/>
    <n v="0.313"/>
    <n v="238"/>
    <n v="387"/>
    <n v="-149"/>
    <n v="-9.3000000000000007"/>
    <n v="3.8"/>
    <n v="-5.5"/>
    <n v="-6"/>
    <n v="0.5"/>
    <n v="0"/>
    <n v="0"/>
  </r>
  <r>
    <x v="2"/>
    <x v="0"/>
    <x v="10"/>
    <n v="4"/>
    <n v="0"/>
    <n v="0.75"/>
    <n v="468"/>
    <n v="313"/>
    <n v="155"/>
    <n v="9.6999999999999993"/>
    <n v="1.3"/>
    <n v="10.9"/>
    <n v="7.5"/>
    <n v="3.5"/>
    <n v="1"/>
    <n v="1"/>
  </r>
  <r>
    <x v="2"/>
    <x v="2"/>
    <x v="8"/>
    <n v="7"/>
    <n v="0"/>
    <n v="0.56299999999999994"/>
    <n v="343"/>
    <n v="289"/>
    <n v="54"/>
    <n v="3.4"/>
    <n v="1.6"/>
    <n v="4.9000000000000004"/>
    <n v="-0.4"/>
    <n v="5.3"/>
    <n v="0"/>
    <n v="0"/>
  </r>
  <r>
    <x v="2"/>
    <x v="1"/>
    <x v="5"/>
    <n v="8"/>
    <n v="0"/>
    <n v="0.5"/>
    <n v="388"/>
    <n v="373"/>
    <n v="15"/>
    <n v="0.9"/>
    <n v="1.6"/>
    <n v="2.6"/>
    <n v="2.9"/>
    <n v="-0.4"/>
    <n v="0"/>
    <n v="0"/>
  </r>
  <r>
    <x v="2"/>
    <x v="3"/>
    <x v="12"/>
    <n v="12"/>
    <n v="0"/>
    <n v="0.25"/>
    <n v="283"/>
    <n v="401"/>
    <n v="-118"/>
    <n v="-7.4"/>
    <n v="2.2999999999999998"/>
    <n v="-5"/>
    <n v="-4"/>
    <n v="-1"/>
    <n v="0"/>
    <n v="0"/>
  </r>
  <r>
    <x v="2"/>
    <x v="4"/>
    <x v="4"/>
    <n v="5"/>
    <n v="0"/>
    <n v="0.68799999999999994"/>
    <n v="436"/>
    <n v="368"/>
    <n v="68"/>
    <n v="4.3"/>
    <n v="-2"/>
    <n v="2.2000000000000002"/>
    <n v="4.4000000000000004"/>
    <n v="-2.1"/>
    <n v="1"/>
    <n v="0"/>
  </r>
  <r>
    <x v="2"/>
    <x v="6"/>
    <x v="1"/>
    <n v="5"/>
    <n v="1"/>
    <n v="0.65600000000000003"/>
    <n v="365"/>
    <n v="344"/>
    <n v="21"/>
    <n v="1.3"/>
    <n v="-0.6"/>
    <n v="0.7"/>
    <n v="-0.5"/>
    <n v="1.3"/>
    <n v="1"/>
    <n v="0"/>
  </r>
  <r>
    <x v="2"/>
    <x v="5"/>
    <x v="1"/>
    <n v="6"/>
    <n v="0"/>
    <n v="0.625"/>
    <n v="409"/>
    <n v="302"/>
    <n v="107"/>
    <n v="6.7"/>
    <n v="-2.1"/>
    <n v="4.5999999999999996"/>
    <n v="1.8"/>
    <n v="2.8"/>
    <n v="1"/>
    <n v="0"/>
  </r>
  <r>
    <x v="2"/>
    <x v="7"/>
    <x v="2"/>
    <n v="9"/>
    <n v="0"/>
    <n v="0.438"/>
    <n v="299"/>
    <n v="337"/>
    <n v="-38"/>
    <n v="-2.4"/>
    <n v="-1.5"/>
    <n v="-3.9"/>
    <n v="-4.8"/>
    <n v="0.9"/>
    <n v="0"/>
    <n v="0"/>
  </r>
  <r>
    <x v="2"/>
    <x v="10"/>
    <x v="4"/>
    <n v="5"/>
    <n v="0"/>
    <n v="0.68799999999999994"/>
    <n v="458"/>
    <n v="369"/>
    <n v="89"/>
    <n v="5.6"/>
    <n v="-1.1000000000000001"/>
    <n v="4.4000000000000004"/>
    <n v="5.2"/>
    <n v="-0.8"/>
    <n v="1"/>
    <n v="0"/>
  </r>
  <r>
    <x v="2"/>
    <x v="8"/>
    <x v="8"/>
    <n v="7"/>
    <n v="0"/>
    <n v="0.56299999999999994"/>
    <n v="372"/>
    <n v="307"/>
    <n v="65"/>
    <n v="4.0999999999999996"/>
    <n v="-2.2999999999999998"/>
    <n v="1.7"/>
    <n v="-0.8"/>
    <n v="2.5"/>
    <n v="0"/>
    <n v="0"/>
  </r>
  <r>
    <x v="2"/>
    <x v="11"/>
    <x v="9"/>
    <n v="13"/>
    <n v="0"/>
    <n v="0.188"/>
    <n v="249"/>
    <n v="412"/>
    <n v="-163"/>
    <n v="-10.199999999999999"/>
    <n v="-0.3"/>
    <n v="-10.5"/>
    <n v="-7.8"/>
    <n v="-2.7"/>
    <n v="0"/>
    <n v="0"/>
  </r>
  <r>
    <x v="2"/>
    <x v="9"/>
    <x v="13"/>
    <n v="14"/>
    <n v="0"/>
    <n v="0.125"/>
    <n v="254"/>
    <n v="438"/>
    <n v="-184"/>
    <n v="-11.5"/>
    <n v="-0.3"/>
    <n v="-11.8"/>
    <n v="-7"/>
    <n v="-4.9000000000000004"/>
    <n v="0"/>
    <n v="0"/>
  </r>
  <r>
    <x v="2"/>
    <x v="14"/>
    <x v="10"/>
    <n v="4"/>
    <n v="0"/>
    <n v="0.75"/>
    <n v="482"/>
    <n v="354"/>
    <n v="128"/>
    <n v="8"/>
    <n v="1.6"/>
    <n v="9.6"/>
    <n v="9.1999999999999993"/>
    <n v="0.4"/>
    <n v="1"/>
    <n v="0"/>
  </r>
  <r>
    <x v="2"/>
    <x v="15"/>
    <x v="8"/>
    <n v="7"/>
    <n v="0"/>
    <n v="0.56299999999999994"/>
    <n v="348"/>
    <n v="348"/>
    <n v="0"/>
    <n v="0"/>
    <n v="1.9"/>
    <n v="1.9"/>
    <n v="0.7"/>
    <n v="1.2"/>
    <n v="0"/>
    <n v="0"/>
  </r>
  <r>
    <x v="2"/>
    <x v="12"/>
    <x v="8"/>
    <n v="7"/>
    <n v="0"/>
    <n v="0.56299999999999994"/>
    <n v="353"/>
    <n v="281"/>
    <n v="72"/>
    <n v="4.5"/>
    <n v="1.2"/>
    <n v="5.7"/>
    <n v="0"/>
    <n v="5.7"/>
    <n v="0"/>
    <n v="0"/>
  </r>
  <r>
    <x v="2"/>
    <x v="13"/>
    <x v="9"/>
    <n v="13"/>
    <n v="0"/>
    <n v="0.188"/>
    <n v="253"/>
    <n v="452"/>
    <n v="-199"/>
    <n v="-12.4"/>
    <n v="3.4"/>
    <n v="-9"/>
    <n v="-4.3"/>
    <n v="-4.7"/>
    <n v="0"/>
    <n v="0"/>
  </r>
  <r>
    <x v="2"/>
    <x v="16"/>
    <x v="10"/>
    <n v="4"/>
    <n v="0"/>
    <n v="0.75"/>
    <n v="467"/>
    <n v="352"/>
    <n v="115"/>
    <n v="7.2"/>
    <n v="-1.8"/>
    <n v="5.4"/>
    <n v="5.3"/>
    <n v="0.1"/>
    <n v="1"/>
    <n v="0"/>
  </r>
  <r>
    <x v="2"/>
    <x v="19"/>
    <x v="1"/>
    <n v="6"/>
    <n v="0"/>
    <n v="0.625"/>
    <n v="474"/>
    <n v="400"/>
    <n v="74"/>
    <n v="4.5999999999999996"/>
    <n v="-0.7"/>
    <n v="3.9"/>
    <n v="6.6"/>
    <n v="-2.7"/>
    <n v="0"/>
    <n v="0"/>
  </r>
  <r>
    <x v="2"/>
    <x v="17"/>
    <x v="6"/>
    <n v="10"/>
    <n v="0"/>
    <n v="0.375"/>
    <n v="380"/>
    <n v="400"/>
    <n v="-20"/>
    <n v="-1.3"/>
    <n v="-0.4"/>
    <n v="-1.7"/>
    <n v="0.8"/>
    <n v="-2.5"/>
    <n v="0"/>
    <n v="0"/>
  </r>
  <r>
    <x v="2"/>
    <x v="18"/>
    <x v="12"/>
    <n v="12"/>
    <n v="0"/>
    <n v="0.25"/>
    <n v="301"/>
    <n v="438"/>
    <n v="-137"/>
    <n v="-8.6"/>
    <n v="-0.2"/>
    <n v="-8.6999999999999993"/>
    <n v="-4"/>
    <n v="-4.7"/>
    <n v="0"/>
    <n v="0"/>
  </r>
  <r>
    <x v="2"/>
    <x v="20"/>
    <x v="10"/>
    <n v="4"/>
    <n v="0"/>
    <n v="0.75"/>
    <n v="486"/>
    <n v="348"/>
    <n v="138"/>
    <n v="8.6"/>
    <n v="-0.3"/>
    <n v="8.3000000000000007"/>
    <n v="7.9"/>
    <n v="0.4"/>
    <n v="1"/>
    <n v="0"/>
  </r>
  <r>
    <x v="2"/>
    <x v="21"/>
    <x v="4"/>
    <n v="5"/>
    <n v="0"/>
    <n v="0.68799999999999994"/>
    <n v="321"/>
    <n v="282"/>
    <n v="39"/>
    <n v="2.4"/>
    <n v="-0.4"/>
    <n v="2.1"/>
    <n v="-3.2"/>
    <n v="5.2"/>
    <n v="1"/>
    <n v="0"/>
  </r>
  <r>
    <x v="2"/>
    <x v="22"/>
    <x v="2"/>
    <n v="9"/>
    <n v="0"/>
    <n v="0.438"/>
    <n v="325"/>
    <n v="343"/>
    <n v="-18"/>
    <n v="-1.1000000000000001"/>
    <n v="-0.5"/>
    <n v="-1.7"/>
    <n v="-2.8"/>
    <n v="1.1000000000000001"/>
    <n v="0"/>
    <n v="0"/>
  </r>
  <r>
    <x v="2"/>
    <x v="23"/>
    <x v="3"/>
    <n v="11"/>
    <n v="0"/>
    <n v="0.313"/>
    <n v="319"/>
    <n v="442"/>
    <n v="-123"/>
    <n v="-7.7"/>
    <n v="1"/>
    <n v="-6.7"/>
    <n v="-2"/>
    <n v="-4.7"/>
    <n v="0"/>
    <n v="0"/>
  </r>
  <r>
    <x v="2"/>
    <x v="27"/>
    <x v="2"/>
    <n v="8"/>
    <n v="1"/>
    <n v="0.46899999999999997"/>
    <n v="339"/>
    <n v="374"/>
    <n v="-35"/>
    <n v="-2.2000000000000002"/>
    <n v="-0.9"/>
    <n v="-3.1"/>
    <n v="-2.4"/>
    <n v="-0.7"/>
    <n v="1"/>
    <n v="0"/>
  </r>
  <r>
    <x v="2"/>
    <x v="26"/>
    <x v="2"/>
    <n v="9"/>
    <n v="0"/>
    <n v="0.438"/>
    <n v="401"/>
    <n v="424"/>
    <n v="-23"/>
    <n v="-1.4"/>
    <n v="-1.5"/>
    <n v="-2.9"/>
    <n v="1.9"/>
    <n v="-4.8"/>
    <n v="0"/>
    <n v="0"/>
  </r>
  <r>
    <x v="2"/>
    <x v="24"/>
    <x v="6"/>
    <n v="10"/>
    <n v="0"/>
    <n v="0.375"/>
    <n v="381"/>
    <n v="417"/>
    <n v="-36"/>
    <n v="-2.2999999999999998"/>
    <n v="-1.6"/>
    <n v="-3.8"/>
    <n v="0.6"/>
    <n v="-4.4000000000000004"/>
    <n v="0"/>
    <n v="0"/>
  </r>
  <r>
    <x v="2"/>
    <x v="25"/>
    <x v="13"/>
    <n v="14"/>
    <n v="0"/>
    <n v="0.125"/>
    <n v="277"/>
    <n v="410"/>
    <n v="-133"/>
    <n v="-8.3000000000000007"/>
    <n v="-1.5"/>
    <n v="-9.8000000000000007"/>
    <n v="-6.5"/>
    <n v="-3.3"/>
    <n v="0"/>
    <n v="0"/>
  </r>
  <r>
    <x v="2"/>
    <x v="28"/>
    <x v="10"/>
    <n v="4"/>
    <n v="0"/>
    <n v="0.75"/>
    <n v="394"/>
    <n v="254"/>
    <n v="140"/>
    <n v="8.8000000000000007"/>
    <n v="0.8"/>
    <n v="9.5"/>
    <n v="2.4"/>
    <n v="7.1"/>
    <n v="1"/>
    <n v="0"/>
  </r>
  <r>
    <x v="2"/>
    <x v="29"/>
    <x v="4"/>
    <n v="5"/>
    <n v="0"/>
    <n v="0.68799999999999994"/>
    <n v="310"/>
    <n v="299"/>
    <n v="11"/>
    <n v="0.7"/>
    <n v="1.3"/>
    <n v="2"/>
    <n v="-2.4"/>
    <n v="4.4000000000000004"/>
    <n v="1"/>
    <n v="0"/>
  </r>
  <r>
    <x v="2"/>
    <x v="31"/>
    <x v="5"/>
    <n v="8"/>
    <n v="0"/>
    <n v="0.5"/>
    <n v="306"/>
    <n v="340"/>
    <n v="-34"/>
    <n v="-2.1"/>
    <n v="1.2"/>
    <n v="-1"/>
    <n v="-3"/>
    <n v="2.1"/>
    <n v="0"/>
    <n v="0"/>
  </r>
  <r>
    <x v="2"/>
    <x v="30"/>
    <x v="6"/>
    <n v="10"/>
    <n v="0"/>
    <n v="0.375"/>
    <n v="324"/>
    <n v="354"/>
    <n v="-30"/>
    <n v="-1.9"/>
    <n v="1"/>
    <n v="-0.8"/>
    <n v="-1.2"/>
    <n v="0.4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E37" firstHeaderRow="1" firstDataRow="2" firstDataCol="1"/>
  <pivotFields count="16">
    <pivotField axis="axisCol" showAll="0">
      <items count="4">
        <item x="2"/>
        <item x="1"/>
        <item x="0"/>
        <item t="default"/>
      </items>
    </pivotField>
    <pivotField axis="axisRow" showAll="0">
      <items count="33">
        <item x="29"/>
        <item x="24"/>
        <item x="5"/>
        <item x="2"/>
        <item x="27"/>
        <item x="23"/>
        <item x="6"/>
        <item x="7"/>
        <item x="16"/>
        <item x="14"/>
        <item x="21"/>
        <item x="20"/>
        <item x="8"/>
        <item x="10"/>
        <item x="11"/>
        <item x="12"/>
        <item x="1"/>
        <item x="22"/>
        <item x="0"/>
        <item x="26"/>
        <item x="17"/>
        <item x="3"/>
        <item x="13"/>
        <item x="19"/>
        <item x="4"/>
        <item x="30"/>
        <item x="15"/>
        <item x="31"/>
        <item x="28"/>
        <item x="25"/>
        <item x="9"/>
        <item x="18"/>
        <item t="default"/>
      </items>
    </pivotField>
    <pivotField showAll="0">
      <items count="16">
        <item x="7"/>
        <item x="13"/>
        <item x="9"/>
        <item x="12"/>
        <item x="3"/>
        <item x="6"/>
        <item x="2"/>
        <item x="5"/>
        <item x="8"/>
        <item x="1"/>
        <item x="4"/>
        <item x="10"/>
        <item x="11"/>
        <item x="0"/>
        <item x="1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</pivotFields>
  <rowFields count="1">
    <field x="1"/>
  </rowFields>
  <rowItems count="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Sum of SRS" fld="11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0" Type="http://schemas.openxmlformats.org/officeDocument/2006/relationships/hyperlink" Target="https://projects.fivethirtyeight.com/complete-history-of-the-nfl/" TargetMode="External"/><Relationship Id="rId21" Type="http://schemas.openxmlformats.org/officeDocument/2006/relationships/hyperlink" Target="https://projects.fivethirtyeight.com/complete-history-of-the-nfl/" TargetMode="External"/><Relationship Id="rId22" Type="http://schemas.openxmlformats.org/officeDocument/2006/relationships/hyperlink" Target="https://projects.fivethirtyeight.com/complete-history-of-the-nfl/" TargetMode="External"/><Relationship Id="rId23" Type="http://schemas.openxmlformats.org/officeDocument/2006/relationships/hyperlink" Target="https://projects.fivethirtyeight.com/complete-history-of-the-nfl/" TargetMode="External"/><Relationship Id="rId24" Type="http://schemas.openxmlformats.org/officeDocument/2006/relationships/hyperlink" Target="https://projects.fivethirtyeight.com/complete-history-of-the-nfl/" TargetMode="External"/><Relationship Id="rId25" Type="http://schemas.openxmlformats.org/officeDocument/2006/relationships/hyperlink" Target="https://projects.fivethirtyeight.com/complete-history-of-the-nfl/" TargetMode="External"/><Relationship Id="rId26" Type="http://schemas.openxmlformats.org/officeDocument/2006/relationships/hyperlink" Target="https://projects.fivethirtyeight.com/complete-history-of-the-nfl/" TargetMode="External"/><Relationship Id="rId27" Type="http://schemas.openxmlformats.org/officeDocument/2006/relationships/hyperlink" Target="https://projects.fivethirtyeight.com/complete-history-of-the-nfl/" TargetMode="External"/><Relationship Id="rId28" Type="http://schemas.openxmlformats.org/officeDocument/2006/relationships/hyperlink" Target="https://projects.fivethirtyeight.com/complete-history-of-the-nfl/" TargetMode="External"/><Relationship Id="rId29" Type="http://schemas.openxmlformats.org/officeDocument/2006/relationships/hyperlink" Target="https://projects.fivethirtyeight.com/complete-history-of-the-nfl/" TargetMode="External"/><Relationship Id="rId1" Type="http://schemas.openxmlformats.org/officeDocument/2006/relationships/hyperlink" Target="https://projects.fivethirtyeight.com/complete-history-of-the-nfl/" TargetMode="External"/><Relationship Id="rId2" Type="http://schemas.openxmlformats.org/officeDocument/2006/relationships/hyperlink" Target="https://projects.fivethirtyeight.com/complete-history-of-the-nfl/" TargetMode="External"/><Relationship Id="rId3" Type="http://schemas.openxmlformats.org/officeDocument/2006/relationships/hyperlink" Target="https://projects.fivethirtyeight.com/complete-history-of-the-nfl/" TargetMode="External"/><Relationship Id="rId4" Type="http://schemas.openxmlformats.org/officeDocument/2006/relationships/hyperlink" Target="https://projects.fivethirtyeight.com/complete-history-of-the-nfl/" TargetMode="External"/><Relationship Id="rId5" Type="http://schemas.openxmlformats.org/officeDocument/2006/relationships/hyperlink" Target="https://projects.fivethirtyeight.com/complete-history-of-the-nfl/" TargetMode="External"/><Relationship Id="rId30" Type="http://schemas.openxmlformats.org/officeDocument/2006/relationships/hyperlink" Target="https://projects.fivethirtyeight.com/complete-history-of-the-nfl/" TargetMode="External"/><Relationship Id="rId31" Type="http://schemas.openxmlformats.org/officeDocument/2006/relationships/hyperlink" Target="https://projects.fivethirtyeight.com/complete-history-of-the-nfl/" TargetMode="External"/><Relationship Id="rId32" Type="http://schemas.openxmlformats.org/officeDocument/2006/relationships/hyperlink" Target="https://projects.fivethirtyeight.com/complete-history-of-the-nfl/" TargetMode="External"/><Relationship Id="rId9" Type="http://schemas.openxmlformats.org/officeDocument/2006/relationships/hyperlink" Target="https://projects.fivethirtyeight.com/complete-history-of-the-nfl/" TargetMode="External"/><Relationship Id="rId6" Type="http://schemas.openxmlformats.org/officeDocument/2006/relationships/hyperlink" Target="https://projects.fivethirtyeight.com/complete-history-of-the-nfl/" TargetMode="External"/><Relationship Id="rId7" Type="http://schemas.openxmlformats.org/officeDocument/2006/relationships/hyperlink" Target="https://projects.fivethirtyeight.com/complete-history-of-the-nfl/" TargetMode="External"/><Relationship Id="rId8" Type="http://schemas.openxmlformats.org/officeDocument/2006/relationships/hyperlink" Target="https://projects.fivethirtyeight.com/complete-history-of-the-nfl/" TargetMode="External"/><Relationship Id="rId33" Type="http://schemas.openxmlformats.org/officeDocument/2006/relationships/drawing" Target="../drawings/drawing1.xml"/><Relationship Id="rId10" Type="http://schemas.openxmlformats.org/officeDocument/2006/relationships/hyperlink" Target="https://projects.fivethirtyeight.com/complete-history-of-the-nfl/" TargetMode="External"/><Relationship Id="rId11" Type="http://schemas.openxmlformats.org/officeDocument/2006/relationships/hyperlink" Target="https://projects.fivethirtyeight.com/complete-history-of-the-nfl/" TargetMode="External"/><Relationship Id="rId12" Type="http://schemas.openxmlformats.org/officeDocument/2006/relationships/hyperlink" Target="https://projects.fivethirtyeight.com/complete-history-of-the-nfl/" TargetMode="External"/><Relationship Id="rId13" Type="http://schemas.openxmlformats.org/officeDocument/2006/relationships/hyperlink" Target="https://projects.fivethirtyeight.com/complete-history-of-the-nfl/" TargetMode="External"/><Relationship Id="rId14" Type="http://schemas.openxmlformats.org/officeDocument/2006/relationships/hyperlink" Target="https://projects.fivethirtyeight.com/complete-history-of-the-nfl/" TargetMode="External"/><Relationship Id="rId15" Type="http://schemas.openxmlformats.org/officeDocument/2006/relationships/hyperlink" Target="https://projects.fivethirtyeight.com/complete-history-of-the-nfl/" TargetMode="External"/><Relationship Id="rId16" Type="http://schemas.openxmlformats.org/officeDocument/2006/relationships/hyperlink" Target="https://projects.fivethirtyeight.com/complete-history-of-the-nfl/" TargetMode="External"/><Relationship Id="rId17" Type="http://schemas.openxmlformats.org/officeDocument/2006/relationships/hyperlink" Target="https://projects.fivethirtyeight.com/complete-history-of-the-nfl/" TargetMode="External"/><Relationship Id="rId18" Type="http://schemas.openxmlformats.org/officeDocument/2006/relationships/hyperlink" Target="https://projects.fivethirtyeight.com/complete-history-of-the-nfl/" TargetMode="External"/><Relationship Id="rId19" Type="http://schemas.openxmlformats.org/officeDocument/2006/relationships/hyperlink" Target="https://projects.fivethirtyeight.com/complete-history-of-the-nfl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 tint="0.59999389629810485"/>
  </sheetPr>
  <dimension ref="A3:S37"/>
  <sheetViews>
    <sheetView topLeftCell="H1" workbookViewId="0">
      <selection activeCell="R6" sqref="R6"/>
    </sheetView>
  </sheetViews>
  <sheetFormatPr baseColWidth="10" defaultRowHeight="15" x14ac:dyDescent="0"/>
  <cols>
    <col min="1" max="1" width="20" bestFit="1" customWidth="1"/>
    <col min="2" max="2" width="15.83203125" bestFit="1" customWidth="1"/>
    <col min="3" max="3" width="12.1640625" bestFit="1" customWidth="1"/>
    <col min="4" max="4" width="5.83203125" bestFit="1" customWidth="1"/>
    <col min="8" max="8" width="21" customWidth="1"/>
    <col min="14" max="14" width="21.1640625" customWidth="1"/>
  </cols>
  <sheetData>
    <row r="3" spans="1:19">
      <c r="A3" s="3" t="s">
        <v>36</v>
      </c>
      <c r="B3" s="3" t="s">
        <v>35</v>
      </c>
      <c r="H3" s="10"/>
      <c r="I3" s="38" t="s">
        <v>38</v>
      </c>
      <c r="J3" s="38"/>
      <c r="K3" s="38"/>
      <c r="L3" s="38"/>
      <c r="N3" s="10" t="s">
        <v>79</v>
      </c>
    </row>
    <row r="4" spans="1:19" ht="30" customHeight="1">
      <c r="A4" s="3" t="s">
        <v>34</v>
      </c>
      <c r="B4">
        <v>2014</v>
      </c>
      <c r="C4">
        <v>2015</v>
      </c>
      <c r="D4">
        <v>2016</v>
      </c>
      <c r="E4" t="s">
        <v>0</v>
      </c>
      <c r="H4" s="11" t="s">
        <v>37</v>
      </c>
      <c r="I4" s="11">
        <v>2014</v>
      </c>
      <c r="J4" s="11">
        <v>2015</v>
      </c>
      <c r="K4" s="11">
        <v>2016</v>
      </c>
      <c r="L4" s="11" t="s">
        <v>33</v>
      </c>
      <c r="N4" s="11" t="s">
        <v>37</v>
      </c>
      <c r="O4" s="11">
        <v>2014</v>
      </c>
      <c r="P4" s="11">
        <v>2015</v>
      </c>
      <c r="Q4" s="11">
        <v>2016</v>
      </c>
      <c r="R4" s="11" t="s">
        <v>33</v>
      </c>
    </row>
    <row r="5" spans="1:19">
      <c r="A5" s="2" t="s">
        <v>32</v>
      </c>
      <c r="B5" s="1">
        <v>2</v>
      </c>
      <c r="C5" s="1">
        <v>12.3</v>
      </c>
      <c r="D5" s="1">
        <v>1.6</v>
      </c>
      <c r="E5" s="1">
        <v>15.9</v>
      </c>
      <c r="H5" s="4" t="s">
        <v>14</v>
      </c>
      <c r="I5" s="5">
        <v>10.9</v>
      </c>
      <c r="J5" s="5">
        <v>7</v>
      </c>
      <c r="K5" s="5">
        <v>9.3000000000000007</v>
      </c>
      <c r="L5" s="6">
        <f t="shared" ref="L5:L36" si="0">AVERAGE(I5:K5)</f>
        <v>9.0666666666666664</v>
      </c>
      <c r="N5" s="4" t="s">
        <v>14</v>
      </c>
      <c r="O5" s="12">
        <f t="shared" ref="O5:O36" si="1">I5*(1/3)</f>
        <v>3.6333333333333333</v>
      </c>
      <c r="P5" s="12">
        <f t="shared" ref="P5:P36" si="2">J5*(2/3)</f>
        <v>4.6666666666666661</v>
      </c>
      <c r="Q5" s="5">
        <v>9.3000000000000007</v>
      </c>
      <c r="R5" s="25">
        <f t="shared" ref="R5:R36" si="3">AVERAGE(O5:Q5)</f>
        <v>5.8666666666666671</v>
      </c>
      <c r="S5" s="28"/>
    </row>
    <row r="6" spans="1:19">
      <c r="A6" s="2" t="s">
        <v>31</v>
      </c>
      <c r="B6" s="1">
        <v>-3.8</v>
      </c>
      <c r="C6" s="1">
        <v>-3.8</v>
      </c>
      <c r="D6" s="1">
        <v>8.5</v>
      </c>
      <c r="E6" s="1">
        <v>0.90000000000000036</v>
      </c>
      <c r="H6" s="4" t="s">
        <v>4</v>
      </c>
      <c r="I6" s="5">
        <v>9.5</v>
      </c>
      <c r="J6" s="5">
        <v>11.3</v>
      </c>
      <c r="K6" s="5">
        <v>2.1</v>
      </c>
      <c r="L6" s="6">
        <f t="shared" si="0"/>
        <v>7.6333333333333337</v>
      </c>
      <c r="N6" s="4" t="s">
        <v>17</v>
      </c>
      <c r="O6" s="12">
        <f t="shared" si="1"/>
        <v>3.1666666666666665</v>
      </c>
      <c r="P6" s="12">
        <f t="shared" si="2"/>
        <v>7.5333333333333332</v>
      </c>
      <c r="Q6" s="5">
        <v>5.6</v>
      </c>
      <c r="R6" s="25">
        <f t="shared" si="3"/>
        <v>5.4333333333333327</v>
      </c>
      <c r="S6" s="28"/>
    </row>
    <row r="7" spans="1:19">
      <c r="A7" s="2" t="s">
        <v>30</v>
      </c>
      <c r="B7" s="1">
        <v>4.5999999999999996</v>
      </c>
      <c r="C7" s="1">
        <v>-1.9</v>
      </c>
      <c r="D7" s="1">
        <v>1.5</v>
      </c>
      <c r="E7" s="1">
        <v>4.1999999999999993</v>
      </c>
      <c r="H7" s="4" t="s">
        <v>17</v>
      </c>
      <c r="I7" s="5">
        <v>5.7</v>
      </c>
      <c r="J7" s="5">
        <v>9</v>
      </c>
      <c r="K7" s="5">
        <v>5.6</v>
      </c>
      <c r="L7" s="6">
        <f t="shared" si="0"/>
        <v>6.7666666666666657</v>
      </c>
      <c r="N7" s="4" t="s">
        <v>4</v>
      </c>
      <c r="O7" s="12">
        <f t="shared" si="1"/>
        <v>1.9</v>
      </c>
      <c r="P7" s="12">
        <f t="shared" si="2"/>
        <v>6</v>
      </c>
      <c r="Q7" s="5">
        <v>2.1</v>
      </c>
      <c r="R7" s="25">
        <f t="shared" si="3"/>
        <v>3.3333333333333335</v>
      </c>
      <c r="S7" s="28"/>
    </row>
    <row r="8" spans="1:19">
      <c r="A8" s="2" t="s">
        <v>29</v>
      </c>
      <c r="B8" s="1">
        <v>4.9000000000000004</v>
      </c>
      <c r="C8" s="1">
        <v>0</v>
      </c>
      <c r="D8" s="1">
        <v>-0.3</v>
      </c>
      <c r="E8" s="1">
        <v>4.6000000000000005</v>
      </c>
      <c r="H8" s="4" t="s">
        <v>23</v>
      </c>
      <c r="I8" s="5">
        <v>9.6</v>
      </c>
      <c r="J8" s="5">
        <v>5.8</v>
      </c>
      <c r="K8" s="5">
        <v>4</v>
      </c>
      <c r="L8" s="6">
        <f t="shared" si="0"/>
        <v>6.4666666666666659</v>
      </c>
      <c r="N8" s="4" t="s">
        <v>8</v>
      </c>
      <c r="O8" s="12">
        <f t="shared" si="1"/>
        <v>3.1999999999999997</v>
      </c>
      <c r="P8" s="12">
        <f t="shared" si="2"/>
        <v>3.8666666666666663</v>
      </c>
      <c r="Q8" s="5">
        <v>4.7</v>
      </c>
      <c r="R8" s="25">
        <f t="shared" si="3"/>
        <v>3.9222222222222221</v>
      </c>
      <c r="S8" s="28"/>
    </row>
    <row r="9" spans="1:19">
      <c r="A9" s="2" t="s">
        <v>28</v>
      </c>
      <c r="B9" s="1">
        <v>-3.1</v>
      </c>
      <c r="C9" s="1">
        <v>8.1</v>
      </c>
      <c r="D9" s="1">
        <v>-1</v>
      </c>
      <c r="E9" s="1">
        <v>4</v>
      </c>
      <c r="H9" s="4" t="s">
        <v>21</v>
      </c>
      <c r="I9" s="5">
        <v>8.3000000000000007</v>
      </c>
      <c r="J9" s="5">
        <v>5.3</v>
      </c>
      <c r="K9" s="5">
        <v>2.8</v>
      </c>
      <c r="L9" s="6">
        <f t="shared" si="0"/>
        <v>5.4666666666666677</v>
      </c>
      <c r="N9" s="4" t="s">
        <v>23</v>
      </c>
      <c r="O9" s="12">
        <f t="shared" si="1"/>
        <v>2.7666666666666666</v>
      </c>
      <c r="P9" s="12">
        <f t="shared" si="2"/>
        <v>3.5333333333333332</v>
      </c>
      <c r="Q9" s="5">
        <v>4</v>
      </c>
      <c r="R9" s="25">
        <f t="shared" si="3"/>
        <v>3.4333333333333336</v>
      </c>
      <c r="S9" s="28"/>
    </row>
    <row r="10" spans="1:19">
      <c r="A10" s="2" t="s">
        <v>27</v>
      </c>
      <c r="B10" s="1">
        <v>-6.7</v>
      </c>
      <c r="C10" s="1">
        <v>-1.3</v>
      </c>
      <c r="D10" s="1">
        <v>-7.5</v>
      </c>
      <c r="E10" s="1">
        <v>-15.5</v>
      </c>
      <c r="H10" s="4" t="s">
        <v>32</v>
      </c>
      <c r="I10" s="5">
        <v>2</v>
      </c>
      <c r="J10" s="5">
        <v>12.3</v>
      </c>
      <c r="K10" s="5">
        <v>1.6</v>
      </c>
      <c r="L10" s="6">
        <f t="shared" si="0"/>
        <v>5.3</v>
      </c>
      <c r="N10" s="4" t="s">
        <v>32</v>
      </c>
      <c r="O10" s="12">
        <f t="shared" si="1"/>
        <v>0.66666666666666663</v>
      </c>
      <c r="P10" s="12">
        <f t="shared" si="2"/>
        <v>8.1999999999999993</v>
      </c>
      <c r="Q10" s="5">
        <v>1.6</v>
      </c>
      <c r="R10" s="25">
        <f t="shared" si="3"/>
        <v>3.4888888888888885</v>
      </c>
      <c r="S10" s="28"/>
    </row>
    <row r="11" spans="1:19">
      <c r="A11" s="2" t="s">
        <v>26</v>
      </c>
      <c r="B11" s="1">
        <v>0.7</v>
      </c>
      <c r="C11" s="1">
        <v>10.6</v>
      </c>
      <c r="D11" s="1">
        <v>1</v>
      </c>
      <c r="E11" s="1">
        <v>12.299999999999999</v>
      </c>
      <c r="H11" s="4" t="s">
        <v>8</v>
      </c>
      <c r="I11" s="5">
        <v>2.2000000000000002</v>
      </c>
      <c r="J11" s="5">
        <v>8.6999999999999993</v>
      </c>
      <c r="K11" s="5">
        <v>4.7</v>
      </c>
      <c r="L11" s="6">
        <f t="shared" si="0"/>
        <v>5.1999999999999993</v>
      </c>
      <c r="N11" s="4" t="s">
        <v>21</v>
      </c>
      <c r="O11" s="12">
        <f t="shared" si="1"/>
        <v>0.73333333333333339</v>
      </c>
      <c r="P11" s="12">
        <f t="shared" si="2"/>
        <v>5.7999999999999989</v>
      </c>
      <c r="Q11" s="5">
        <v>2.8</v>
      </c>
      <c r="R11" s="25">
        <f t="shared" si="3"/>
        <v>3.1111111111111107</v>
      </c>
      <c r="S11" s="28"/>
    </row>
    <row r="12" spans="1:19">
      <c r="A12" s="2" t="s">
        <v>25</v>
      </c>
      <c r="B12" s="1">
        <v>-3.9</v>
      </c>
      <c r="C12" s="1">
        <v>-6.1</v>
      </c>
      <c r="D12" s="1">
        <v>-10.1</v>
      </c>
      <c r="E12" s="1">
        <v>-20.100000000000001</v>
      </c>
      <c r="H12" s="4" t="s">
        <v>26</v>
      </c>
      <c r="I12" s="5">
        <v>0.7</v>
      </c>
      <c r="J12" s="5">
        <v>10.6</v>
      </c>
      <c r="K12" s="5">
        <v>1</v>
      </c>
      <c r="L12" s="6">
        <f t="shared" si="0"/>
        <v>4.0999999999999996</v>
      </c>
      <c r="N12" s="4" t="s">
        <v>26</v>
      </c>
      <c r="O12" s="12">
        <f t="shared" si="1"/>
        <v>0.23333333333333331</v>
      </c>
      <c r="P12" s="12">
        <f t="shared" si="2"/>
        <v>7.0666666666666664</v>
      </c>
      <c r="Q12" s="5">
        <v>1</v>
      </c>
      <c r="R12" s="25">
        <f t="shared" si="3"/>
        <v>2.7666666666666671</v>
      </c>
      <c r="S12" s="28"/>
    </row>
    <row r="13" spans="1:19">
      <c r="A13" s="2" t="s">
        <v>24</v>
      </c>
      <c r="B13" s="1">
        <v>5.4</v>
      </c>
      <c r="C13" s="1">
        <v>-6.9</v>
      </c>
      <c r="D13" s="1">
        <v>7</v>
      </c>
      <c r="E13" s="1">
        <v>5.5</v>
      </c>
      <c r="H13" s="4" t="s">
        <v>24</v>
      </c>
      <c r="I13" s="5">
        <v>5.4</v>
      </c>
      <c r="J13" s="5">
        <v>-6.9</v>
      </c>
      <c r="K13" s="5">
        <v>7</v>
      </c>
      <c r="L13" s="6">
        <f t="shared" si="0"/>
        <v>1.8333333333333333</v>
      </c>
      <c r="N13" s="4" t="s">
        <v>31</v>
      </c>
      <c r="O13" s="12">
        <f t="shared" si="1"/>
        <v>1.8</v>
      </c>
      <c r="P13" s="12">
        <f t="shared" si="2"/>
        <v>-4.5999999999999996</v>
      </c>
      <c r="Q13" s="5">
        <v>8.5</v>
      </c>
      <c r="R13" s="25">
        <f t="shared" si="3"/>
        <v>1.9000000000000001</v>
      </c>
      <c r="S13" s="28"/>
    </row>
    <row r="14" spans="1:19">
      <c r="A14" s="2" t="s">
        <v>23</v>
      </c>
      <c r="B14" s="1">
        <v>9.6</v>
      </c>
      <c r="C14" s="1">
        <v>5.8</v>
      </c>
      <c r="D14" s="1">
        <v>4</v>
      </c>
      <c r="E14" s="1">
        <v>19.399999999999999</v>
      </c>
      <c r="H14" s="4" t="s">
        <v>15</v>
      </c>
      <c r="I14" s="5">
        <v>-1.7</v>
      </c>
      <c r="J14" s="5">
        <v>5.8</v>
      </c>
      <c r="K14" s="5">
        <v>0.9</v>
      </c>
      <c r="L14" s="6">
        <f t="shared" si="0"/>
        <v>1.6666666666666667</v>
      </c>
      <c r="N14" s="4" t="s">
        <v>24</v>
      </c>
      <c r="O14" s="12">
        <f t="shared" si="1"/>
        <v>-0.56666666666666665</v>
      </c>
      <c r="P14" s="12">
        <f t="shared" si="2"/>
        <v>3.8666666666666663</v>
      </c>
      <c r="Q14" s="5">
        <v>7</v>
      </c>
      <c r="R14" s="25">
        <f t="shared" si="3"/>
        <v>3.4333333333333336</v>
      </c>
      <c r="S14" s="28"/>
    </row>
    <row r="15" spans="1:19">
      <c r="A15" s="2" t="s">
        <v>22</v>
      </c>
      <c r="B15" s="1">
        <v>2.1</v>
      </c>
      <c r="C15" s="1">
        <v>-0.2</v>
      </c>
      <c r="D15" s="1">
        <v>-1.4</v>
      </c>
      <c r="E15" s="1">
        <v>0.50000000000000022</v>
      </c>
      <c r="H15" s="4" t="s">
        <v>29</v>
      </c>
      <c r="I15" s="5">
        <v>4.9000000000000004</v>
      </c>
      <c r="J15" s="5">
        <v>0</v>
      </c>
      <c r="K15" s="5">
        <v>-0.3</v>
      </c>
      <c r="L15" s="6">
        <f t="shared" si="0"/>
        <v>1.5333333333333334</v>
      </c>
      <c r="N15" s="4" t="s">
        <v>15</v>
      </c>
      <c r="O15" s="12">
        <f t="shared" si="1"/>
        <v>1.6333333333333333</v>
      </c>
      <c r="P15" s="12">
        <f t="shared" si="2"/>
        <v>0</v>
      </c>
      <c r="Q15" s="5">
        <v>0.9</v>
      </c>
      <c r="R15" s="25">
        <f t="shared" si="3"/>
        <v>0.84444444444444444</v>
      </c>
      <c r="S15" s="28"/>
    </row>
    <row r="16" spans="1:19">
      <c r="A16" s="2" t="s">
        <v>21</v>
      </c>
      <c r="B16" s="1">
        <v>8.3000000000000007</v>
      </c>
      <c r="C16" s="1">
        <v>5.3</v>
      </c>
      <c r="D16" s="1">
        <v>2.8</v>
      </c>
      <c r="E16" s="1">
        <v>16.400000000000002</v>
      </c>
      <c r="H16" s="4" t="s">
        <v>30</v>
      </c>
      <c r="I16" s="5">
        <v>4.5999999999999996</v>
      </c>
      <c r="J16" s="5">
        <v>-1.9</v>
      </c>
      <c r="K16" s="5">
        <v>1.5</v>
      </c>
      <c r="L16" s="6">
        <f t="shared" si="0"/>
        <v>1.3999999999999997</v>
      </c>
      <c r="N16" s="4" t="s">
        <v>28</v>
      </c>
      <c r="O16" s="12">
        <f t="shared" si="1"/>
        <v>1.5333333333333332</v>
      </c>
      <c r="P16" s="12">
        <f t="shared" si="2"/>
        <v>-1.2666666666666666</v>
      </c>
      <c r="Q16" s="5">
        <v>-1</v>
      </c>
      <c r="R16" s="25">
        <f t="shared" si="3"/>
        <v>-0.24444444444444446</v>
      </c>
      <c r="S16" s="28"/>
    </row>
    <row r="17" spans="1:19">
      <c r="A17" s="2" t="s">
        <v>20</v>
      </c>
      <c r="B17" s="1">
        <v>1.7</v>
      </c>
      <c r="C17" s="1">
        <v>-0.8</v>
      </c>
      <c r="D17" s="1">
        <v>-2.6</v>
      </c>
      <c r="E17" s="1">
        <v>-1.7000000000000002</v>
      </c>
      <c r="H17" s="4" t="s">
        <v>28</v>
      </c>
      <c r="I17" s="5">
        <v>-3.1</v>
      </c>
      <c r="J17" s="5">
        <v>8.1</v>
      </c>
      <c r="K17" s="5">
        <v>-1</v>
      </c>
      <c r="L17" s="6">
        <f t="shared" si="0"/>
        <v>1.3333333333333333</v>
      </c>
      <c r="N17" s="4" t="s">
        <v>9</v>
      </c>
      <c r="O17" s="12">
        <f t="shared" si="1"/>
        <v>-1.0333333333333332</v>
      </c>
      <c r="P17" s="12">
        <f t="shared" si="2"/>
        <v>5.3999999999999995</v>
      </c>
      <c r="Q17" s="5">
        <v>3.8</v>
      </c>
      <c r="R17" s="25">
        <f t="shared" si="3"/>
        <v>2.7222222222222219</v>
      </c>
      <c r="S17" s="28"/>
    </row>
    <row r="18" spans="1:19">
      <c r="A18" s="2" t="s">
        <v>19</v>
      </c>
      <c r="B18" s="1">
        <v>4.4000000000000004</v>
      </c>
      <c r="C18" s="1">
        <v>-6.7</v>
      </c>
      <c r="D18" s="1">
        <v>0.4</v>
      </c>
      <c r="E18" s="1">
        <v>-1.9</v>
      </c>
      <c r="H18" s="4" t="s">
        <v>9</v>
      </c>
      <c r="I18" s="5">
        <v>3.9</v>
      </c>
      <c r="J18" s="5">
        <v>-4.5999999999999996</v>
      </c>
      <c r="K18" s="5">
        <v>3.8</v>
      </c>
      <c r="L18" s="6">
        <f t="shared" si="0"/>
        <v>1.0333333333333334</v>
      </c>
      <c r="N18" s="4" t="s">
        <v>30</v>
      </c>
      <c r="O18" s="12">
        <f t="shared" si="1"/>
        <v>1.2999999999999998</v>
      </c>
      <c r="P18" s="12">
        <f t="shared" si="2"/>
        <v>-3.0666666666666664</v>
      </c>
      <c r="Q18" s="5">
        <v>1.5</v>
      </c>
      <c r="R18" s="25">
        <f t="shared" si="3"/>
        <v>-8.8888888888888865E-2</v>
      </c>
      <c r="S18" s="28"/>
    </row>
    <row r="19" spans="1:19">
      <c r="A19" s="2" t="s">
        <v>18</v>
      </c>
      <c r="B19" s="1">
        <v>-10.5</v>
      </c>
      <c r="C19" s="1">
        <v>-7.5</v>
      </c>
      <c r="D19" s="1">
        <v>-5</v>
      </c>
      <c r="E19" s="1">
        <v>-23</v>
      </c>
      <c r="H19" s="4" t="s">
        <v>31</v>
      </c>
      <c r="I19" s="5">
        <v>-3.8</v>
      </c>
      <c r="J19" s="5">
        <v>-3.8</v>
      </c>
      <c r="K19" s="5">
        <v>8.5</v>
      </c>
      <c r="L19" s="6">
        <f t="shared" si="0"/>
        <v>0.3000000000000001</v>
      </c>
      <c r="N19" s="4" t="s">
        <v>29</v>
      </c>
      <c r="O19" s="12">
        <f t="shared" si="1"/>
        <v>-1.2666666666666666</v>
      </c>
      <c r="P19" s="12">
        <f t="shared" si="2"/>
        <v>-2.5333333333333332</v>
      </c>
      <c r="Q19" s="5">
        <v>-0.3</v>
      </c>
      <c r="R19" s="25">
        <f t="shared" si="3"/>
        <v>-1.3666666666666665</v>
      </c>
      <c r="S19" s="28"/>
    </row>
    <row r="20" spans="1:19">
      <c r="A20" s="2" t="s">
        <v>17</v>
      </c>
      <c r="B20" s="1">
        <v>5.7</v>
      </c>
      <c r="C20" s="1">
        <v>9</v>
      </c>
      <c r="D20" s="1">
        <v>5.6</v>
      </c>
      <c r="E20" s="1">
        <v>20.299999999999997</v>
      </c>
      <c r="H20" s="4" t="s">
        <v>22</v>
      </c>
      <c r="I20" s="5">
        <v>2.1</v>
      </c>
      <c r="J20" s="5">
        <v>-0.2</v>
      </c>
      <c r="K20" s="5">
        <v>-1.4</v>
      </c>
      <c r="L20" s="6">
        <f t="shared" si="0"/>
        <v>0.16666666666666674</v>
      </c>
      <c r="N20" s="4" t="s">
        <v>10</v>
      </c>
      <c r="O20" s="12">
        <f t="shared" si="1"/>
        <v>0.7</v>
      </c>
      <c r="P20" s="12">
        <f t="shared" si="2"/>
        <v>-0.13333333333333333</v>
      </c>
      <c r="Q20" s="5">
        <v>3.3</v>
      </c>
      <c r="R20" s="25">
        <f t="shared" si="3"/>
        <v>1.2888888888888888</v>
      </c>
      <c r="S20" s="28"/>
    </row>
    <row r="21" spans="1:19">
      <c r="A21" s="2" t="s">
        <v>16</v>
      </c>
      <c r="B21" s="1">
        <v>2.6</v>
      </c>
      <c r="C21" s="1">
        <v>-6.8</v>
      </c>
      <c r="D21" s="1">
        <v>-2.4</v>
      </c>
      <c r="E21" s="1">
        <v>-6.6</v>
      </c>
      <c r="H21" s="4" t="s">
        <v>6</v>
      </c>
      <c r="I21" s="5">
        <v>1.9</v>
      </c>
      <c r="J21" s="5">
        <v>-2.6</v>
      </c>
      <c r="K21" s="5">
        <v>0.1</v>
      </c>
      <c r="L21" s="6">
        <f t="shared" si="0"/>
        <v>-0.20000000000000007</v>
      </c>
      <c r="N21" s="4" t="s">
        <v>22</v>
      </c>
      <c r="O21" s="12">
        <f t="shared" si="1"/>
        <v>0.6333333333333333</v>
      </c>
      <c r="P21" s="12">
        <f t="shared" si="2"/>
        <v>-1.7333333333333334</v>
      </c>
      <c r="Q21" s="5">
        <v>-1.4</v>
      </c>
      <c r="R21" s="25">
        <f t="shared" si="3"/>
        <v>-0.83333333333333337</v>
      </c>
      <c r="S21" s="28"/>
    </row>
    <row r="22" spans="1:19">
      <c r="A22" s="2" t="s">
        <v>15</v>
      </c>
      <c r="B22" s="1">
        <v>-1.7</v>
      </c>
      <c r="C22" s="1">
        <v>5.8</v>
      </c>
      <c r="D22" s="1">
        <v>0.9</v>
      </c>
      <c r="E22" s="1">
        <v>5</v>
      </c>
      <c r="H22" s="4" t="s">
        <v>20</v>
      </c>
      <c r="I22" s="5">
        <v>1.7</v>
      </c>
      <c r="J22" s="5">
        <v>-0.8</v>
      </c>
      <c r="K22" s="5">
        <v>-2.6</v>
      </c>
      <c r="L22" s="6">
        <f t="shared" si="0"/>
        <v>-0.56666666666666676</v>
      </c>
      <c r="N22" s="4" t="s">
        <v>12</v>
      </c>
      <c r="O22" s="12">
        <f t="shared" si="1"/>
        <v>0.56666666666666665</v>
      </c>
      <c r="P22" s="12">
        <f t="shared" si="2"/>
        <v>-0.53333333333333333</v>
      </c>
      <c r="Q22" s="5">
        <v>2.1</v>
      </c>
      <c r="R22" s="25">
        <f t="shared" si="3"/>
        <v>0.71111111111111114</v>
      </c>
      <c r="S22" s="28"/>
    </row>
    <row r="23" spans="1:19">
      <c r="A23" s="2" t="s">
        <v>14</v>
      </c>
      <c r="B23" s="1">
        <v>10.9</v>
      </c>
      <c r="C23" s="1">
        <v>7</v>
      </c>
      <c r="D23" s="1">
        <v>9.3000000000000007</v>
      </c>
      <c r="E23" s="1">
        <v>27.2</v>
      </c>
      <c r="H23" s="4" t="s">
        <v>19</v>
      </c>
      <c r="I23" s="5">
        <v>4.4000000000000004</v>
      </c>
      <c r="J23" s="5">
        <v>-6.7</v>
      </c>
      <c r="K23" s="5">
        <v>0.4</v>
      </c>
      <c r="L23" s="6">
        <f t="shared" si="0"/>
        <v>-0.6333333333333333</v>
      </c>
      <c r="N23" s="4" t="s">
        <v>6</v>
      </c>
      <c r="O23" s="12">
        <f t="shared" si="1"/>
        <v>1.4666666666666668</v>
      </c>
      <c r="P23" s="12">
        <f t="shared" si="2"/>
        <v>-4.4666666666666668</v>
      </c>
      <c r="Q23" s="5">
        <v>0.1</v>
      </c>
      <c r="R23" s="25">
        <f t="shared" si="3"/>
        <v>-0.96666666666666667</v>
      </c>
      <c r="S23" s="28"/>
    </row>
    <row r="24" spans="1:19">
      <c r="A24" s="2" t="s">
        <v>13</v>
      </c>
      <c r="B24" s="1">
        <v>-2.9</v>
      </c>
      <c r="C24" s="1">
        <v>-6.6</v>
      </c>
      <c r="D24" s="1">
        <v>1.5</v>
      </c>
      <c r="E24" s="1">
        <v>-8</v>
      </c>
      <c r="H24" s="4" t="s">
        <v>12</v>
      </c>
      <c r="I24" s="5">
        <v>-1.7</v>
      </c>
      <c r="J24" s="5">
        <v>-3.6</v>
      </c>
      <c r="K24" s="5">
        <v>2.1</v>
      </c>
      <c r="L24" s="6">
        <f t="shared" si="0"/>
        <v>-1.0666666666666667</v>
      </c>
      <c r="N24" s="4" t="s">
        <v>1</v>
      </c>
      <c r="O24" s="12">
        <f t="shared" si="1"/>
        <v>-0.56666666666666665</v>
      </c>
      <c r="P24" s="12">
        <f t="shared" si="2"/>
        <v>-2.4</v>
      </c>
      <c r="Q24" s="5">
        <v>2</v>
      </c>
      <c r="R24" s="25">
        <f t="shared" si="3"/>
        <v>-0.32222222222222224</v>
      </c>
      <c r="S24" s="28"/>
    </row>
    <row r="25" spans="1:19">
      <c r="A25" s="2" t="s">
        <v>12</v>
      </c>
      <c r="B25" s="1">
        <v>-1.7</v>
      </c>
      <c r="C25" s="1">
        <v>-3.6</v>
      </c>
      <c r="D25" s="1">
        <v>2.1</v>
      </c>
      <c r="E25" s="1">
        <v>-3.1999999999999997</v>
      </c>
      <c r="H25" s="4" t="s">
        <v>10</v>
      </c>
      <c r="I25" s="5">
        <v>-9</v>
      </c>
      <c r="J25" s="5">
        <v>-0.2</v>
      </c>
      <c r="K25" s="5">
        <v>3.3</v>
      </c>
      <c r="L25" s="6">
        <f t="shared" si="0"/>
        <v>-1.9666666666666666</v>
      </c>
      <c r="N25" s="4" t="s">
        <v>20</v>
      </c>
      <c r="O25" s="12">
        <f t="shared" si="1"/>
        <v>-3</v>
      </c>
      <c r="P25" s="12">
        <f t="shared" si="2"/>
        <v>-0.13333333333333333</v>
      </c>
      <c r="Q25" s="5">
        <v>-2.6</v>
      </c>
      <c r="R25" s="25">
        <f t="shared" si="3"/>
        <v>-1.9111111111111112</v>
      </c>
      <c r="S25" s="28"/>
    </row>
    <row r="26" spans="1:19">
      <c r="A26" s="2" t="s">
        <v>11</v>
      </c>
      <c r="B26" s="1">
        <v>-5</v>
      </c>
      <c r="C26" s="1">
        <v>1.5</v>
      </c>
      <c r="D26" s="1">
        <v>-8.5</v>
      </c>
      <c r="E26" s="1">
        <v>-12</v>
      </c>
      <c r="H26" s="4" t="s">
        <v>16</v>
      </c>
      <c r="I26" s="5">
        <v>2.6</v>
      </c>
      <c r="J26" s="5">
        <v>-6.8</v>
      </c>
      <c r="K26" s="5">
        <v>-2.4</v>
      </c>
      <c r="L26" s="6">
        <f t="shared" si="0"/>
        <v>-2.1999999999999997</v>
      </c>
      <c r="N26" s="4" t="s">
        <v>19</v>
      </c>
      <c r="O26" s="12">
        <f t="shared" si="1"/>
        <v>0.8666666666666667</v>
      </c>
      <c r="P26" s="12">
        <f t="shared" si="2"/>
        <v>-4.5333333333333332</v>
      </c>
      <c r="Q26" s="5">
        <v>0.4</v>
      </c>
      <c r="R26" s="25">
        <f t="shared" si="3"/>
        <v>-1.0888888888888888</v>
      </c>
      <c r="S26" s="28"/>
    </row>
    <row r="27" spans="1:19">
      <c r="A27" s="2" t="s">
        <v>10</v>
      </c>
      <c r="B27" s="1">
        <v>-9</v>
      </c>
      <c r="C27" s="1">
        <v>-0.2</v>
      </c>
      <c r="D27" s="1">
        <v>3.3</v>
      </c>
      <c r="E27" s="1">
        <v>-5.8999999999999995</v>
      </c>
      <c r="H27" s="4" t="s">
        <v>13</v>
      </c>
      <c r="I27" s="5">
        <v>-2.9</v>
      </c>
      <c r="J27" s="5">
        <v>-6.6</v>
      </c>
      <c r="K27" s="5">
        <v>1.5</v>
      </c>
      <c r="L27" s="6">
        <f t="shared" si="0"/>
        <v>-2.6666666666666665</v>
      </c>
      <c r="N27" s="4" t="s">
        <v>13</v>
      </c>
      <c r="O27" s="12">
        <f t="shared" si="1"/>
        <v>-0.96666666666666656</v>
      </c>
      <c r="P27" s="12">
        <f t="shared" si="2"/>
        <v>-4.3999999999999995</v>
      </c>
      <c r="Q27" s="5">
        <v>1.5</v>
      </c>
      <c r="R27" s="25">
        <f t="shared" si="3"/>
        <v>-1.2888888888888888</v>
      </c>
      <c r="S27" s="28"/>
    </row>
    <row r="28" spans="1:19">
      <c r="A28" s="2" t="s">
        <v>9</v>
      </c>
      <c r="B28" s="1">
        <v>3.9</v>
      </c>
      <c r="C28" s="1">
        <v>-4.5999999999999996</v>
      </c>
      <c r="D28" s="1">
        <v>3.8</v>
      </c>
      <c r="E28" s="1">
        <v>3.1</v>
      </c>
      <c r="H28" s="4" t="s">
        <v>1</v>
      </c>
      <c r="I28" s="5">
        <v>-8.6999999999999993</v>
      </c>
      <c r="J28" s="5">
        <v>-1.9</v>
      </c>
      <c r="K28" s="5">
        <v>2</v>
      </c>
      <c r="L28" s="6">
        <f t="shared" si="0"/>
        <v>-2.8666666666666667</v>
      </c>
      <c r="N28" s="4" t="s">
        <v>16</v>
      </c>
      <c r="O28" s="12">
        <f t="shared" si="1"/>
        <v>-2.8999999999999995</v>
      </c>
      <c r="P28" s="12">
        <f t="shared" si="2"/>
        <v>-1.2666666666666666</v>
      </c>
      <c r="Q28" s="5">
        <v>-2.4</v>
      </c>
      <c r="R28" s="25">
        <f t="shared" si="3"/>
        <v>-2.1888888888888887</v>
      </c>
      <c r="S28" s="28"/>
    </row>
    <row r="29" spans="1:19">
      <c r="A29" s="2" t="s">
        <v>8</v>
      </c>
      <c r="B29" s="1">
        <v>2.2000000000000002</v>
      </c>
      <c r="C29" s="1">
        <v>8.6999999999999993</v>
      </c>
      <c r="D29" s="1">
        <v>4.7</v>
      </c>
      <c r="E29" s="1">
        <v>15.599999999999998</v>
      </c>
      <c r="H29" s="4" t="s">
        <v>11</v>
      </c>
      <c r="I29" s="5">
        <v>-5</v>
      </c>
      <c r="J29" s="5">
        <v>1.5</v>
      </c>
      <c r="K29" s="5">
        <v>-8.5</v>
      </c>
      <c r="L29" s="6">
        <f t="shared" si="0"/>
        <v>-4</v>
      </c>
      <c r="N29" s="4" t="s">
        <v>3</v>
      </c>
      <c r="O29" s="12">
        <f t="shared" si="1"/>
        <v>-1.6666666666666665</v>
      </c>
      <c r="P29" s="12">
        <f t="shared" si="2"/>
        <v>1</v>
      </c>
      <c r="Q29" s="5">
        <v>-0.2</v>
      </c>
      <c r="R29" s="25">
        <f t="shared" si="3"/>
        <v>-0.28888888888888881</v>
      </c>
      <c r="S29" s="28"/>
    </row>
    <row r="30" spans="1:19">
      <c r="A30" s="2" t="s">
        <v>7</v>
      </c>
      <c r="B30" s="1">
        <v>-0.8</v>
      </c>
      <c r="C30" s="1">
        <v>-0.2</v>
      </c>
      <c r="D30" s="1">
        <v>-11.1</v>
      </c>
      <c r="E30" s="1">
        <v>-12.1</v>
      </c>
      <c r="H30" s="4" t="s">
        <v>7</v>
      </c>
      <c r="I30" s="5">
        <v>-0.8</v>
      </c>
      <c r="J30" s="5">
        <v>-0.2</v>
      </c>
      <c r="K30" s="5">
        <v>-11.1</v>
      </c>
      <c r="L30" s="6">
        <f t="shared" si="0"/>
        <v>-4.0333333333333332</v>
      </c>
      <c r="N30" s="4" t="s">
        <v>11</v>
      </c>
      <c r="O30" s="12">
        <f t="shared" si="1"/>
        <v>-0.26666666666666666</v>
      </c>
      <c r="P30" s="12">
        <f t="shared" si="2"/>
        <v>-0.13333333333333333</v>
      </c>
      <c r="Q30" s="5">
        <v>-8.5</v>
      </c>
      <c r="R30" s="25">
        <f t="shared" si="3"/>
        <v>-2.9666666666666668</v>
      </c>
      <c r="S30" s="28"/>
    </row>
    <row r="31" spans="1:19">
      <c r="A31" s="2" t="s">
        <v>6</v>
      </c>
      <c r="B31" s="1">
        <v>1.9</v>
      </c>
      <c r="C31" s="1">
        <v>-2.6</v>
      </c>
      <c r="D31" s="1">
        <v>0.1</v>
      </c>
      <c r="E31" s="1">
        <v>-0.6000000000000002</v>
      </c>
      <c r="H31" s="4" t="s">
        <v>27</v>
      </c>
      <c r="I31" s="5">
        <v>-6.7</v>
      </c>
      <c r="J31" s="5">
        <v>-1.3</v>
      </c>
      <c r="K31" s="5">
        <v>-7.5</v>
      </c>
      <c r="L31" s="6">
        <f t="shared" si="0"/>
        <v>-5.166666666666667</v>
      </c>
      <c r="N31" s="4" t="s">
        <v>27</v>
      </c>
      <c r="O31" s="12">
        <f t="shared" si="1"/>
        <v>-2.2333333333333334</v>
      </c>
      <c r="P31" s="12">
        <f t="shared" si="2"/>
        <v>-0.8666666666666667</v>
      </c>
      <c r="Q31" s="5">
        <v>-7.5</v>
      </c>
      <c r="R31" s="25">
        <f t="shared" si="3"/>
        <v>-3.5333333333333332</v>
      </c>
      <c r="S31" s="28"/>
    </row>
    <row r="32" spans="1:19">
      <c r="A32" s="2" t="s">
        <v>5</v>
      </c>
      <c r="B32" s="1">
        <v>-1</v>
      </c>
      <c r="C32" s="1">
        <v>-5.5</v>
      </c>
      <c r="D32" s="1">
        <v>-11.2</v>
      </c>
      <c r="E32" s="1">
        <v>-17.7</v>
      </c>
      <c r="H32" s="4" t="s">
        <v>5</v>
      </c>
      <c r="I32" s="5">
        <v>-1</v>
      </c>
      <c r="J32" s="5">
        <v>-5.5</v>
      </c>
      <c r="K32" s="5">
        <v>-11.2</v>
      </c>
      <c r="L32" s="6">
        <f t="shared" si="0"/>
        <v>-5.8999999999999995</v>
      </c>
      <c r="N32" s="4" t="s">
        <v>7</v>
      </c>
      <c r="O32" s="12">
        <f t="shared" si="1"/>
        <v>-0.33333333333333331</v>
      </c>
      <c r="P32" s="12">
        <f t="shared" si="2"/>
        <v>-3.6666666666666665</v>
      </c>
      <c r="Q32" s="5">
        <v>-11.1</v>
      </c>
      <c r="R32" s="25">
        <f t="shared" si="3"/>
        <v>-5.0333333333333332</v>
      </c>
      <c r="S32" s="28"/>
    </row>
    <row r="33" spans="1:19">
      <c r="A33" s="2" t="s">
        <v>4</v>
      </c>
      <c r="B33" s="1">
        <v>9.5</v>
      </c>
      <c r="C33" s="1">
        <v>11.3</v>
      </c>
      <c r="D33" s="1">
        <v>2.1</v>
      </c>
      <c r="E33" s="1">
        <v>22.900000000000002</v>
      </c>
      <c r="H33" s="4" t="s">
        <v>3</v>
      </c>
      <c r="I33" s="5">
        <v>-9.8000000000000007</v>
      </c>
      <c r="J33" s="5">
        <v>-7.7</v>
      </c>
      <c r="K33" s="5">
        <v>-0.2</v>
      </c>
      <c r="L33" s="6">
        <f t="shared" si="0"/>
        <v>-5.8999999999999995</v>
      </c>
      <c r="N33" s="4" t="s">
        <v>2</v>
      </c>
      <c r="O33" s="12">
        <f t="shared" si="1"/>
        <v>-3.2666666666666666</v>
      </c>
      <c r="P33" s="12">
        <f t="shared" si="2"/>
        <v>-5.1333333333333329</v>
      </c>
      <c r="Q33" s="5">
        <v>-1</v>
      </c>
      <c r="R33" s="25">
        <f t="shared" si="3"/>
        <v>-3.1333333333333329</v>
      </c>
      <c r="S33" s="28"/>
    </row>
    <row r="34" spans="1:19">
      <c r="A34" s="2" t="s">
        <v>3</v>
      </c>
      <c r="B34" s="1">
        <v>-9.8000000000000007</v>
      </c>
      <c r="C34" s="1">
        <v>-7.7</v>
      </c>
      <c r="D34" s="1">
        <v>-0.2</v>
      </c>
      <c r="E34" s="1">
        <v>-17.7</v>
      </c>
      <c r="H34" s="4" t="s">
        <v>25</v>
      </c>
      <c r="I34" s="5">
        <v>-3.9</v>
      </c>
      <c r="J34" s="5">
        <v>-6.1</v>
      </c>
      <c r="K34" s="5">
        <v>-10.1</v>
      </c>
      <c r="L34" s="6">
        <f t="shared" si="0"/>
        <v>-6.7</v>
      </c>
      <c r="N34" s="4" t="s">
        <v>18</v>
      </c>
      <c r="O34" s="12">
        <f t="shared" si="1"/>
        <v>-1.2999999999999998</v>
      </c>
      <c r="P34" s="12">
        <f t="shared" si="2"/>
        <v>-4.0666666666666664</v>
      </c>
      <c r="Q34" s="5">
        <v>-5</v>
      </c>
      <c r="R34" s="25">
        <f t="shared" si="3"/>
        <v>-3.4555555555555557</v>
      </c>
      <c r="S34" s="28"/>
    </row>
    <row r="35" spans="1:19">
      <c r="A35" s="2" t="s">
        <v>2</v>
      </c>
      <c r="B35" s="1">
        <v>-11.8</v>
      </c>
      <c r="C35" s="1">
        <v>-10.5</v>
      </c>
      <c r="D35" s="1">
        <v>-1</v>
      </c>
      <c r="E35" s="1">
        <v>-23.3</v>
      </c>
      <c r="H35" s="4" t="s">
        <v>18</v>
      </c>
      <c r="I35" s="5">
        <v>-10.5</v>
      </c>
      <c r="J35" s="5">
        <v>-7.5</v>
      </c>
      <c r="K35" s="5">
        <v>-5</v>
      </c>
      <c r="L35" s="6">
        <f t="shared" si="0"/>
        <v>-7.666666666666667</v>
      </c>
      <c r="N35" s="4" t="s">
        <v>5</v>
      </c>
      <c r="O35" s="12">
        <f t="shared" si="1"/>
        <v>-3.5</v>
      </c>
      <c r="P35" s="12">
        <f t="shared" si="2"/>
        <v>-5</v>
      </c>
      <c r="Q35" s="5">
        <v>-11.2</v>
      </c>
      <c r="R35" s="25">
        <f t="shared" si="3"/>
        <v>-6.5666666666666664</v>
      </c>
      <c r="S35" s="28"/>
    </row>
    <row r="36" spans="1:19">
      <c r="A36" s="2" t="s">
        <v>1</v>
      </c>
      <c r="B36" s="1">
        <v>-8.6999999999999993</v>
      </c>
      <c r="C36" s="1">
        <v>-1.9</v>
      </c>
      <c r="D36" s="1">
        <v>2</v>
      </c>
      <c r="E36" s="1">
        <v>-8.6</v>
      </c>
      <c r="H36" s="7" t="s">
        <v>2</v>
      </c>
      <c r="I36" s="8">
        <v>-11.8</v>
      </c>
      <c r="J36" s="8">
        <v>-10.5</v>
      </c>
      <c r="K36" s="8">
        <v>-1</v>
      </c>
      <c r="L36" s="9">
        <f t="shared" si="0"/>
        <v>-7.7666666666666666</v>
      </c>
      <c r="N36" s="4" t="s">
        <v>25</v>
      </c>
      <c r="O36" s="12">
        <f t="shared" si="1"/>
        <v>-3.9333333333333336</v>
      </c>
      <c r="P36" s="12">
        <f t="shared" si="2"/>
        <v>-7</v>
      </c>
      <c r="Q36" s="5">
        <v>-10.1</v>
      </c>
      <c r="R36" s="25">
        <f t="shared" si="3"/>
        <v>-7.0111111111111102</v>
      </c>
      <c r="S36" s="28"/>
    </row>
    <row r="37" spans="1:19">
      <c r="A37" s="2" t="s">
        <v>0</v>
      </c>
      <c r="B37" s="1">
        <v>0</v>
      </c>
      <c r="C37" s="1">
        <v>2.2204460492503131E-15</v>
      </c>
      <c r="D37" s="1">
        <v>-9.9999999999999645E-2</v>
      </c>
      <c r="E37" s="1">
        <v>-0.10000000000001386</v>
      </c>
    </row>
  </sheetData>
  <autoFilter ref="N4:R4"/>
  <sortState ref="N5:R36">
    <sortCondition descending="1" ref="R5:R36"/>
  </sortState>
  <mergeCells count="1">
    <mergeCell ref="I3:L3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theme="9" tint="0.59999389629810485"/>
  </sheetPr>
  <dimension ref="A3:P40"/>
  <sheetViews>
    <sheetView topLeftCell="E1" workbookViewId="0">
      <selection activeCell="K20" sqref="K20"/>
    </sheetView>
  </sheetViews>
  <sheetFormatPr baseColWidth="10" defaultRowHeight="13" x14ac:dyDescent="0"/>
  <cols>
    <col min="1" max="1" width="18" style="18" customWidth="1"/>
    <col min="2" max="4" width="11.83203125" style="18" bestFit="1" customWidth="1"/>
    <col min="5" max="5" width="11" style="18" bestFit="1" customWidth="1"/>
    <col min="6" max="6" width="10" style="18" customWidth="1"/>
    <col min="7" max="7" width="10.83203125" style="18"/>
    <col min="8" max="8" width="18.6640625" style="18" customWidth="1"/>
    <col min="9" max="9" width="17.6640625" style="18" customWidth="1"/>
    <col min="10" max="10" width="14" style="18" customWidth="1"/>
    <col min="11" max="12" width="10.83203125" style="18"/>
    <col min="13" max="13" width="24.6640625" style="18" customWidth="1"/>
    <col min="14" max="14" width="14.6640625" style="18" customWidth="1"/>
    <col min="15" max="15" width="10.83203125" style="18"/>
    <col min="16" max="16" width="16.6640625" style="18" customWidth="1"/>
    <col min="17" max="16384" width="10.83203125" style="18"/>
  </cols>
  <sheetData>
    <row r="3" spans="1:16">
      <c r="A3" s="26" t="s">
        <v>83</v>
      </c>
      <c r="H3" s="27">
        <v>538</v>
      </c>
      <c r="L3" s="26" t="s">
        <v>78</v>
      </c>
    </row>
    <row r="4" spans="1:16" ht="30" customHeight="1">
      <c r="A4" s="19" t="s">
        <v>37</v>
      </c>
      <c r="B4" s="19">
        <v>2014</v>
      </c>
      <c r="C4" s="19">
        <v>2015</v>
      </c>
      <c r="D4" s="19">
        <v>2016</v>
      </c>
      <c r="E4" s="19" t="s">
        <v>33</v>
      </c>
      <c r="G4" s="19" t="s">
        <v>39</v>
      </c>
      <c r="H4" s="19" t="s">
        <v>37</v>
      </c>
      <c r="I4" s="19" t="s">
        <v>74</v>
      </c>
      <c r="J4" s="19" t="s">
        <v>75</v>
      </c>
      <c r="L4" s="19" t="s">
        <v>39</v>
      </c>
      <c r="M4" s="19" t="s">
        <v>37</v>
      </c>
      <c r="N4" s="19" t="s">
        <v>76</v>
      </c>
      <c r="O4" s="19">
        <v>538</v>
      </c>
      <c r="P4" s="19" t="s">
        <v>77</v>
      </c>
    </row>
    <row r="5" spans="1:16">
      <c r="A5" s="20" t="s">
        <v>14</v>
      </c>
      <c r="B5" s="21">
        <v>3.6333333333333333</v>
      </c>
      <c r="C5" s="21">
        <v>4.6666666666666661</v>
      </c>
      <c r="D5" s="20">
        <v>9.3000000000000007</v>
      </c>
      <c r="E5" s="21">
        <v>5.8666666666666671</v>
      </c>
      <c r="G5" s="18">
        <v>1</v>
      </c>
      <c r="H5" s="20" t="s">
        <v>14</v>
      </c>
      <c r="I5" s="22">
        <v>123.9</v>
      </c>
      <c r="J5" s="21">
        <f>I5/16</f>
        <v>7.7437500000000004</v>
      </c>
      <c r="L5" s="20">
        <v>1</v>
      </c>
      <c r="M5" s="20" t="s">
        <v>14</v>
      </c>
      <c r="N5" s="21">
        <f t="shared" ref="N5:N36" si="0">VLOOKUP(M5,$A$4:$E$36,5,FALSE)</f>
        <v>5.8666666666666671</v>
      </c>
      <c r="O5" s="21">
        <f t="shared" ref="O5:O36" si="1">VLOOKUP(M5,$H$4:$J$36,3,FALSE)</f>
        <v>7.7437500000000004</v>
      </c>
      <c r="P5" s="21">
        <f t="shared" ref="P5:P36" si="2">AVERAGE(N5:O5)</f>
        <v>6.8052083333333337</v>
      </c>
    </row>
    <row r="6" spans="1:16">
      <c r="A6" s="20" t="s">
        <v>17</v>
      </c>
      <c r="B6" s="21">
        <v>3.1666666666666665</v>
      </c>
      <c r="C6" s="21">
        <v>7.5333333333333332</v>
      </c>
      <c r="D6" s="20">
        <v>5.6</v>
      </c>
      <c r="E6" s="21">
        <v>5.4333333333333327</v>
      </c>
      <c r="G6" s="20">
        <v>2</v>
      </c>
      <c r="H6" s="20" t="s">
        <v>31</v>
      </c>
      <c r="I6" s="22">
        <v>71.900000000000006</v>
      </c>
      <c r="J6" s="21">
        <f t="shared" ref="J6:J36" si="3">I6/16</f>
        <v>4.4937500000000004</v>
      </c>
      <c r="L6" s="20">
        <v>2</v>
      </c>
      <c r="M6" s="20" t="s">
        <v>17</v>
      </c>
      <c r="N6" s="21">
        <f t="shared" si="0"/>
        <v>5.4333333333333327</v>
      </c>
      <c r="O6" s="21">
        <f t="shared" si="1"/>
        <v>4.0250000000000004</v>
      </c>
      <c r="P6" s="21">
        <f t="shared" si="2"/>
        <v>4.7291666666666661</v>
      </c>
    </row>
    <row r="7" spans="1:16">
      <c r="A7" s="20" t="s">
        <v>4</v>
      </c>
      <c r="B7" s="21">
        <v>1.9</v>
      </c>
      <c r="C7" s="21">
        <v>6</v>
      </c>
      <c r="D7" s="20">
        <v>2.1</v>
      </c>
      <c r="E7" s="21">
        <v>3.3333333333333335</v>
      </c>
      <c r="G7" s="20">
        <v>3</v>
      </c>
      <c r="H7" s="20" t="s">
        <v>17</v>
      </c>
      <c r="I7" s="22">
        <v>64.400000000000006</v>
      </c>
      <c r="J7" s="21">
        <f t="shared" si="3"/>
        <v>4.0250000000000004</v>
      </c>
      <c r="L7" s="20">
        <v>3</v>
      </c>
      <c r="M7" s="20" t="s">
        <v>8</v>
      </c>
      <c r="N7" s="21">
        <f t="shared" si="0"/>
        <v>3.9222222222222221</v>
      </c>
      <c r="O7" s="21">
        <f t="shared" si="1"/>
        <v>4.9312500000000004</v>
      </c>
      <c r="P7" s="21">
        <f t="shared" si="2"/>
        <v>4.4267361111111114</v>
      </c>
    </row>
    <row r="8" spans="1:16">
      <c r="A8" s="20" t="s">
        <v>8</v>
      </c>
      <c r="B8" s="21">
        <v>3.1999999999999997</v>
      </c>
      <c r="C8" s="21">
        <v>3.8666666666666663</v>
      </c>
      <c r="D8" s="20">
        <v>4.7</v>
      </c>
      <c r="E8" s="21">
        <v>3.9222222222222221</v>
      </c>
      <c r="G8" s="20">
        <v>4</v>
      </c>
      <c r="H8" s="20" t="s">
        <v>8</v>
      </c>
      <c r="I8" s="22">
        <v>78.900000000000006</v>
      </c>
      <c r="J8" s="21">
        <f t="shared" si="3"/>
        <v>4.9312500000000004</v>
      </c>
      <c r="L8" s="20">
        <v>4</v>
      </c>
      <c r="M8" s="20" t="s">
        <v>4</v>
      </c>
      <c r="N8" s="21">
        <f t="shared" si="0"/>
        <v>3.3333333333333335</v>
      </c>
      <c r="O8" s="21">
        <f t="shared" si="1"/>
        <v>3.875</v>
      </c>
      <c r="P8" s="21">
        <f t="shared" si="2"/>
        <v>3.604166666666667</v>
      </c>
    </row>
    <row r="9" spans="1:16">
      <c r="A9" s="20" t="s">
        <v>23</v>
      </c>
      <c r="B9" s="21">
        <v>2.7666666666666666</v>
      </c>
      <c r="C9" s="21">
        <v>3.5333333333333332</v>
      </c>
      <c r="D9" s="20">
        <v>4</v>
      </c>
      <c r="E9" s="21">
        <v>3.4333333333333336</v>
      </c>
      <c r="G9" s="20">
        <v>5</v>
      </c>
      <c r="H9" s="20" t="s">
        <v>21</v>
      </c>
      <c r="I9" s="22">
        <v>63.1</v>
      </c>
      <c r="J9" s="21">
        <f t="shared" si="3"/>
        <v>3.9437500000000001</v>
      </c>
      <c r="L9" s="20">
        <v>5</v>
      </c>
      <c r="M9" s="20" t="s">
        <v>21</v>
      </c>
      <c r="N9" s="21">
        <f t="shared" si="0"/>
        <v>3.1111111111111107</v>
      </c>
      <c r="O9" s="21">
        <f t="shared" si="1"/>
        <v>3.9437500000000001</v>
      </c>
      <c r="P9" s="21">
        <f t="shared" si="2"/>
        <v>3.5274305555555552</v>
      </c>
    </row>
    <row r="10" spans="1:16">
      <c r="A10" s="20" t="s">
        <v>32</v>
      </c>
      <c r="B10" s="21">
        <v>0.66666666666666663</v>
      </c>
      <c r="C10" s="21">
        <v>8.1999999999999993</v>
      </c>
      <c r="D10" s="20">
        <v>1.6</v>
      </c>
      <c r="E10" s="21">
        <v>3.4888888888888885</v>
      </c>
      <c r="G10" s="20">
        <v>6</v>
      </c>
      <c r="H10" s="20" t="s">
        <v>4</v>
      </c>
      <c r="I10" s="22">
        <v>62</v>
      </c>
      <c r="J10" s="21">
        <f t="shared" si="3"/>
        <v>3.875</v>
      </c>
      <c r="L10" s="20">
        <v>6</v>
      </c>
      <c r="M10" s="20" t="s">
        <v>32</v>
      </c>
      <c r="N10" s="21">
        <f t="shared" si="0"/>
        <v>3.4888888888888885</v>
      </c>
      <c r="O10" s="21">
        <f t="shared" si="1"/>
        <v>2.9125000000000001</v>
      </c>
      <c r="P10" s="21">
        <f t="shared" si="2"/>
        <v>3.2006944444444443</v>
      </c>
    </row>
    <row r="11" spans="1:16">
      <c r="A11" s="20" t="s">
        <v>21</v>
      </c>
      <c r="B11" s="21">
        <v>0.73333333333333339</v>
      </c>
      <c r="C11" s="21">
        <v>5.7999999999999989</v>
      </c>
      <c r="D11" s="20">
        <v>2.8</v>
      </c>
      <c r="E11" s="21">
        <v>3.1111111111111107</v>
      </c>
      <c r="G11" s="20">
        <v>7</v>
      </c>
      <c r="H11" s="20" t="s">
        <v>24</v>
      </c>
      <c r="I11" s="22">
        <v>36.5</v>
      </c>
      <c r="J11" s="21">
        <f t="shared" si="3"/>
        <v>2.28125</v>
      </c>
      <c r="L11" s="20">
        <v>7</v>
      </c>
      <c r="M11" s="20" t="s">
        <v>31</v>
      </c>
      <c r="N11" s="21">
        <f t="shared" si="0"/>
        <v>1.9000000000000001</v>
      </c>
      <c r="O11" s="21">
        <f t="shared" si="1"/>
        <v>4.4937500000000004</v>
      </c>
      <c r="P11" s="21">
        <f t="shared" si="2"/>
        <v>3.1968750000000004</v>
      </c>
    </row>
    <row r="12" spans="1:16">
      <c r="A12" s="20" t="s">
        <v>26</v>
      </c>
      <c r="B12" s="21">
        <v>0.23333333333333331</v>
      </c>
      <c r="C12" s="21">
        <v>7.0666666666666664</v>
      </c>
      <c r="D12" s="20">
        <v>1</v>
      </c>
      <c r="E12" s="21">
        <v>2.7666666666666671</v>
      </c>
      <c r="G12" s="20">
        <v>8</v>
      </c>
      <c r="H12" s="20" t="s">
        <v>23</v>
      </c>
      <c r="I12" s="22">
        <v>21.2</v>
      </c>
      <c r="J12" s="21">
        <f t="shared" si="3"/>
        <v>1.325</v>
      </c>
      <c r="L12" s="20">
        <v>8</v>
      </c>
      <c r="M12" s="20" t="s">
        <v>24</v>
      </c>
      <c r="N12" s="21">
        <f t="shared" si="0"/>
        <v>3.4333333333333336</v>
      </c>
      <c r="O12" s="21">
        <f t="shared" si="1"/>
        <v>2.28125</v>
      </c>
      <c r="P12" s="21">
        <f t="shared" si="2"/>
        <v>2.8572916666666668</v>
      </c>
    </row>
    <row r="13" spans="1:16">
      <c r="A13" s="20" t="s">
        <v>31</v>
      </c>
      <c r="B13" s="21">
        <v>1.8</v>
      </c>
      <c r="C13" s="21">
        <v>-4.5999999999999996</v>
      </c>
      <c r="D13" s="20">
        <v>8.5</v>
      </c>
      <c r="E13" s="21">
        <v>1.9000000000000001</v>
      </c>
      <c r="G13" s="20">
        <v>9</v>
      </c>
      <c r="H13" s="20" t="s">
        <v>32</v>
      </c>
      <c r="I13" s="22">
        <v>46.6</v>
      </c>
      <c r="J13" s="21">
        <f t="shared" si="3"/>
        <v>2.9125000000000001</v>
      </c>
      <c r="L13" s="20">
        <v>9</v>
      </c>
      <c r="M13" s="20" t="s">
        <v>23</v>
      </c>
      <c r="N13" s="21">
        <f t="shared" si="0"/>
        <v>3.4333333333333336</v>
      </c>
      <c r="O13" s="21">
        <f t="shared" si="1"/>
        <v>1.325</v>
      </c>
      <c r="P13" s="21">
        <f t="shared" si="2"/>
        <v>2.3791666666666669</v>
      </c>
    </row>
    <row r="14" spans="1:16">
      <c r="A14" s="20" t="s">
        <v>24</v>
      </c>
      <c r="B14" s="21">
        <v>-0.56666666666666665</v>
      </c>
      <c r="C14" s="21">
        <v>3.8666666666666663</v>
      </c>
      <c r="D14" s="20">
        <v>7</v>
      </c>
      <c r="E14" s="21">
        <v>3.4333333333333336</v>
      </c>
      <c r="G14" s="20">
        <v>10</v>
      </c>
      <c r="H14" s="20" t="s">
        <v>10</v>
      </c>
      <c r="I14" s="22">
        <v>0</v>
      </c>
      <c r="J14" s="21">
        <f t="shared" si="3"/>
        <v>0</v>
      </c>
      <c r="L14" s="20">
        <v>10</v>
      </c>
      <c r="M14" s="20" t="s">
        <v>26</v>
      </c>
      <c r="N14" s="21">
        <f t="shared" si="0"/>
        <v>2.7666666666666671</v>
      </c>
      <c r="O14" s="21">
        <f t="shared" si="1"/>
        <v>1.5062500000000001</v>
      </c>
      <c r="P14" s="21">
        <f t="shared" si="2"/>
        <v>2.1364583333333336</v>
      </c>
    </row>
    <row r="15" spans="1:16">
      <c r="A15" s="20" t="s">
        <v>15</v>
      </c>
      <c r="B15" s="21">
        <v>1.6333333333333333</v>
      </c>
      <c r="C15" s="21">
        <v>0</v>
      </c>
      <c r="D15" s="20">
        <v>0.9</v>
      </c>
      <c r="E15" s="21">
        <v>0.84444444444444444</v>
      </c>
      <c r="G15" s="20">
        <v>11</v>
      </c>
      <c r="H15" s="20" t="s">
        <v>12</v>
      </c>
      <c r="I15" s="22">
        <v>13.6</v>
      </c>
      <c r="J15" s="21">
        <f t="shared" si="3"/>
        <v>0.85</v>
      </c>
      <c r="L15" s="20">
        <v>11</v>
      </c>
      <c r="M15" s="20" t="s">
        <v>9</v>
      </c>
      <c r="N15" s="21">
        <f t="shared" si="0"/>
        <v>2.7222222222222219</v>
      </c>
      <c r="O15" s="21">
        <f t="shared" si="1"/>
        <v>0.125</v>
      </c>
      <c r="P15" s="21">
        <f t="shared" si="2"/>
        <v>1.4236111111111109</v>
      </c>
    </row>
    <row r="16" spans="1:16">
      <c r="A16" s="20" t="s">
        <v>28</v>
      </c>
      <c r="B16" s="21">
        <v>1.5333333333333332</v>
      </c>
      <c r="C16" s="21">
        <v>-1.2666666666666666</v>
      </c>
      <c r="D16" s="20">
        <v>-1</v>
      </c>
      <c r="E16" s="21">
        <v>-0.24444444444444446</v>
      </c>
      <c r="G16" s="20">
        <v>12</v>
      </c>
      <c r="H16" s="20" t="s">
        <v>28</v>
      </c>
      <c r="I16" s="22">
        <v>12.5</v>
      </c>
      <c r="J16" s="21">
        <f t="shared" si="3"/>
        <v>0.78125</v>
      </c>
      <c r="L16" s="20">
        <v>12</v>
      </c>
      <c r="M16" s="20" t="s">
        <v>12</v>
      </c>
      <c r="N16" s="21">
        <f t="shared" si="0"/>
        <v>0.71111111111111114</v>
      </c>
      <c r="O16" s="21">
        <f t="shared" si="1"/>
        <v>0.85</v>
      </c>
      <c r="P16" s="21">
        <f t="shared" si="2"/>
        <v>0.78055555555555556</v>
      </c>
    </row>
    <row r="17" spans="1:16">
      <c r="A17" s="20" t="s">
        <v>9</v>
      </c>
      <c r="B17" s="21">
        <v>-1.0333333333333332</v>
      </c>
      <c r="C17" s="21">
        <v>5.3999999999999995</v>
      </c>
      <c r="D17" s="20">
        <v>3.8</v>
      </c>
      <c r="E17" s="21">
        <v>2.7222222222222219</v>
      </c>
      <c r="G17" s="20">
        <v>13</v>
      </c>
      <c r="H17" s="20" t="s">
        <v>26</v>
      </c>
      <c r="I17" s="22">
        <v>24.1</v>
      </c>
      <c r="J17" s="21">
        <f t="shared" si="3"/>
        <v>1.5062500000000001</v>
      </c>
      <c r="L17" s="20">
        <v>13</v>
      </c>
      <c r="M17" s="20" t="s">
        <v>10</v>
      </c>
      <c r="N17" s="21">
        <f t="shared" si="0"/>
        <v>1.2888888888888888</v>
      </c>
      <c r="O17" s="21">
        <f t="shared" si="1"/>
        <v>0</v>
      </c>
      <c r="P17" s="21">
        <f t="shared" si="2"/>
        <v>0.64444444444444438</v>
      </c>
    </row>
    <row r="18" spans="1:16">
      <c r="A18" s="20" t="s">
        <v>30</v>
      </c>
      <c r="B18" s="21">
        <v>1.2999999999999998</v>
      </c>
      <c r="C18" s="21">
        <v>-3.0666666666666664</v>
      </c>
      <c r="D18" s="20">
        <v>1.5</v>
      </c>
      <c r="E18" s="21">
        <v>-8.8888888888888865E-2</v>
      </c>
      <c r="G18" s="20">
        <v>14</v>
      </c>
      <c r="H18" s="20" t="s">
        <v>19</v>
      </c>
      <c r="I18" s="22">
        <v>31.8</v>
      </c>
      <c r="J18" s="21">
        <f t="shared" si="3"/>
        <v>1.9875</v>
      </c>
      <c r="L18" s="20">
        <v>14</v>
      </c>
      <c r="M18" s="20" t="s">
        <v>15</v>
      </c>
      <c r="N18" s="21">
        <f t="shared" si="0"/>
        <v>0.84444444444444444</v>
      </c>
      <c r="O18" s="21">
        <f t="shared" si="1"/>
        <v>0.36249999999999999</v>
      </c>
      <c r="P18" s="21">
        <f t="shared" si="2"/>
        <v>0.60347222222222219</v>
      </c>
    </row>
    <row r="19" spans="1:16">
      <c r="A19" s="20" t="s">
        <v>29</v>
      </c>
      <c r="B19" s="21">
        <v>-1.2666666666666666</v>
      </c>
      <c r="C19" s="21">
        <v>-2.5333333333333332</v>
      </c>
      <c r="D19" s="20">
        <v>-0.3</v>
      </c>
      <c r="E19" s="21">
        <v>-1.3666666666666665</v>
      </c>
      <c r="G19" s="20">
        <v>15</v>
      </c>
      <c r="H19" s="20" t="s">
        <v>9</v>
      </c>
      <c r="I19" s="22">
        <v>2</v>
      </c>
      <c r="J19" s="21">
        <f t="shared" si="3"/>
        <v>0.125</v>
      </c>
      <c r="L19" s="20">
        <v>15</v>
      </c>
      <c r="M19" s="20" t="s">
        <v>19</v>
      </c>
      <c r="N19" s="21">
        <f t="shared" si="0"/>
        <v>-1.0888888888888888</v>
      </c>
      <c r="O19" s="21">
        <f t="shared" si="1"/>
        <v>1.9875</v>
      </c>
      <c r="P19" s="21">
        <f t="shared" si="2"/>
        <v>0.44930555555555562</v>
      </c>
    </row>
    <row r="20" spans="1:16">
      <c r="A20" s="20" t="s">
        <v>10</v>
      </c>
      <c r="B20" s="21">
        <v>0.7</v>
      </c>
      <c r="C20" s="21">
        <v>-0.13333333333333333</v>
      </c>
      <c r="D20" s="20">
        <v>3.3</v>
      </c>
      <c r="E20" s="21">
        <v>1.2888888888888888</v>
      </c>
      <c r="G20" s="20">
        <v>16</v>
      </c>
      <c r="H20" s="20" t="s">
        <v>16</v>
      </c>
      <c r="I20" s="22">
        <v>-17.600000000000001</v>
      </c>
      <c r="J20" s="21">
        <f t="shared" si="3"/>
        <v>-1.1000000000000001</v>
      </c>
      <c r="L20" s="20">
        <v>16</v>
      </c>
      <c r="M20" s="20" t="s">
        <v>28</v>
      </c>
      <c r="N20" s="21">
        <f t="shared" si="0"/>
        <v>-0.24444444444444446</v>
      </c>
      <c r="O20" s="21">
        <f t="shared" si="1"/>
        <v>0.78125</v>
      </c>
      <c r="P20" s="21">
        <f t="shared" si="2"/>
        <v>0.26840277777777777</v>
      </c>
    </row>
    <row r="21" spans="1:16">
      <c r="A21" s="20" t="s">
        <v>22</v>
      </c>
      <c r="B21" s="21">
        <v>0.6333333333333333</v>
      </c>
      <c r="C21" s="21">
        <v>-1.7333333333333334</v>
      </c>
      <c r="D21" s="20">
        <v>-1.4</v>
      </c>
      <c r="E21" s="21">
        <v>-0.83333333333333337</v>
      </c>
      <c r="G21" s="20">
        <v>17</v>
      </c>
      <c r="H21" s="20" t="s">
        <v>3</v>
      </c>
      <c r="I21" s="22">
        <v>-17.7</v>
      </c>
      <c r="J21" s="21">
        <f t="shared" si="3"/>
        <v>-1.10625</v>
      </c>
      <c r="L21" s="20">
        <v>17</v>
      </c>
      <c r="M21" s="20" t="s">
        <v>30</v>
      </c>
      <c r="N21" s="21">
        <f t="shared" si="0"/>
        <v>-8.8888888888888865E-2</v>
      </c>
      <c r="O21" s="21">
        <f t="shared" si="1"/>
        <v>0.38750000000000001</v>
      </c>
      <c r="P21" s="21">
        <f t="shared" si="2"/>
        <v>0.14930555555555558</v>
      </c>
    </row>
    <row r="22" spans="1:16">
      <c r="A22" s="20" t="s">
        <v>12</v>
      </c>
      <c r="B22" s="21">
        <v>0.56666666666666665</v>
      </c>
      <c r="C22" s="21">
        <v>-0.53333333333333333</v>
      </c>
      <c r="D22" s="20">
        <v>2.1</v>
      </c>
      <c r="E22" s="21">
        <v>0.71111111111111114</v>
      </c>
      <c r="G22" s="20">
        <v>18</v>
      </c>
      <c r="H22" s="20" t="s">
        <v>1</v>
      </c>
      <c r="I22" s="22">
        <v>-6</v>
      </c>
      <c r="J22" s="21">
        <f t="shared" si="3"/>
        <v>-0.375</v>
      </c>
      <c r="L22" s="20">
        <v>18</v>
      </c>
      <c r="M22" s="20" t="s">
        <v>1</v>
      </c>
      <c r="N22" s="21">
        <f t="shared" si="0"/>
        <v>-0.32222222222222224</v>
      </c>
      <c r="O22" s="21">
        <f t="shared" si="1"/>
        <v>-0.375</v>
      </c>
      <c r="P22" s="21">
        <f t="shared" si="2"/>
        <v>-0.34861111111111109</v>
      </c>
    </row>
    <row r="23" spans="1:16">
      <c r="A23" s="20" t="s">
        <v>6</v>
      </c>
      <c r="B23" s="21">
        <v>1.4666666666666668</v>
      </c>
      <c r="C23" s="21">
        <v>-4.4666666666666668</v>
      </c>
      <c r="D23" s="20">
        <v>0.1</v>
      </c>
      <c r="E23" s="21">
        <v>-0.96666666666666667</v>
      </c>
      <c r="G23" s="20">
        <v>19</v>
      </c>
      <c r="H23" s="20" t="s">
        <v>20</v>
      </c>
      <c r="I23" s="22">
        <v>9.6999999999999993</v>
      </c>
      <c r="J23" s="21">
        <f t="shared" si="3"/>
        <v>0.60624999999999996</v>
      </c>
      <c r="L23" s="20">
        <v>19</v>
      </c>
      <c r="M23" s="20" t="s">
        <v>22</v>
      </c>
      <c r="N23" s="21">
        <f t="shared" si="0"/>
        <v>-0.83333333333333337</v>
      </c>
      <c r="O23" s="21">
        <f t="shared" si="1"/>
        <v>-0.375</v>
      </c>
      <c r="P23" s="21">
        <f t="shared" si="2"/>
        <v>-0.60416666666666674</v>
      </c>
    </row>
    <row r="24" spans="1:16">
      <c r="A24" s="20" t="s">
        <v>1</v>
      </c>
      <c r="B24" s="21">
        <v>-0.56666666666666665</v>
      </c>
      <c r="C24" s="21">
        <v>-2.4</v>
      </c>
      <c r="D24" s="20">
        <v>2</v>
      </c>
      <c r="E24" s="21">
        <v>-0.32222222222222224</v>
      </c>
      <c r="G24" s="20">
        <v>20</v>
      </c>
      <c r="H24" s="20" t="s">
        <v>22</v>
      </c>
      <c r="I24" s="22">
        <v>-6</v>
      </c>
      <c r="J24" s="21">
        <f t="shared" si="3"/>
        <v>-0.375</v>
      </c>
      <c r="L24" s="20">
        <v>20</v>
      </c>
      <c r="M24" s="20" t="s">
        <v>20</v>
      </c>
      <c r="N24" s="21">
        <f t="shared" si="0"/>
        <v>-1.9111111111111112</v>
      </c>
      <c r="O24" s="21">
        <f t="shared" si="1"/>
        <v>0.60624999999999996</v>
      </c>
      <c r="P24" s="21">
        <f t="shared" si="2"/>
        <v>-0.65243055555555562</v>
      </c>
    </row>
    <row r="25" spans="1:16">
      <c r="A25" s="20" t="s">
        <v>20</v>
      </c>
      <c r="B25" s="21">
        <v>-3</v>
      </c>
      <c r="C25" s="21">
        <v>-0.13333333333333333</v>
      </c>
      <c r="D25" s="20">
        <v>-2.6</v>
      </c>
      <c r="E25" s="21">
        <v>-1.9111111111111112</v>
      </c>
      <c r="G25" s="20">
        <v>21</v>
      </c>
      <c r="H25" s="20" t="s">
        <v>15</v>
      </c>
      <c r="I25" s="22">
        <v>5.8</v>
      </c>
      <c r="J25" s="21">
        <f t="shared" si="3"/>
        <v>0.36249999999999999</v>
      </c>
      <c r="L25" s="20">
        <v>21</v>
      </c>
      <c r="M25" s="20" t="s">
        <v>3</v>
      </c>
      <c r="N25" s="21">
        <f t="shared" si="0"/>
        <v>-0.28888888888888881</v>
      </c>
      <c r="O25" s="21">
        <f t="shared" si="1"/>
        <v>-1.10625</v>
      </c>
      <c r="P25" s="21">
        <f t="shared" si="2"/>
        <v>-0.69756944444444435</v>
      </c>
    </row>
    <row r="26" spans="1:16">
      <c r="A26" s="20" t="s">
        <v>19</v>
      </c>
      <c r="B26" s="21">
        <v>0.8666666666666667</v>
      </c>
      <c r="C26" s="21">
        <v>-4.5333333333333332</v>
      </c>
      <c r="D26" s="20">
        <v>0.4</v>
      </c>
      <c r="E26" s="21">
        <v>-1.0888888888888888</v>
      </c>
      <c r="G26" s="20">
        <v>22</v>
      </c>
      <c r="H26" s="20" t="s">
        <v>13</v>
      </c>
      <c r="I26" s="22">
        <v>-12.8</v>
      </c>
      <c r="J26" s="21">
        <f t="shared" si="3"/>
        <v>-0.8</v>
      </c>
      <c r="L26" s="20">
        <v>22</v>
      </c>
      <c r="M26" s="20" t="s">
        <v>13</v>
      </c>
      <c r="N26" s="21">
        <f t="shared" si="0"/>
        <v>-1.2888888888888888</v>
      </c>
      <c r="O26" s="21">
        <f t="shared" si="1"/>
        <v>-0.8</v>
      </c>
      <c r="P26" s="21">
        <f t="shared" si="2"/>
        <v>-1.0444444444444443</v>
      </c>
    </row>
    <row r="27" spans="1:16">
      <c r="A27" s="20" t="s">
        <v>13</v>
      </c>
      <c r="B27" s="21">
        <v>-0.96666666666666656</v>
      </c>
      <c r="C27" s="21">
        <v>-4.3999999999999995</v>
      </c>
      <c r="D27" s="20">
        <v>1.5</v>
      </c>
      <c r="E27" s="21">
        <v>-1.2888888888888888</v>
      </c>
      <c r="G27" s="20">
        <v>23</v>
      </c>
      <c r="H27" s="20" t="s">
        <v>30</v>
      </c>
      <c r="I27" s="22">
        <v>6.2</v>
      </c>
      <c r="J27" s="21">
        <f t="shared" si="3"/>
        <v>0.38750000000000001</v>
      </c>
      <c r="L27" s="20">
        <v>23</v>
      </c>
      <c r="M27" s="20" t="s">
        <v>16</v>
      </c>
      <c r="N27" s="21">
        <f t="shared" si="0"/>
        <v>-2.1888888888888887</v>
      </c>
      <c r="O27" s="21">
        <f t="shared" si="1"/>
        <v>-1.1000000000000001</v>
      </c>
      <c r="P27" s="21">
        <f t="shared" si="2"/>
        <v>-1.6444444444444444</v>
      </c>
    </row>
    <row r="28" spans="1:16">
      <c r="A28" s="20" t="s">
        <v>16</v>
      </c>
      <c r="B28" s="21">
        <v>-2.8999999999999995</v>
      </c>
      <c r="C28" s="21">
        <v>-1.2666666666666666</v>
      </c>
      <c r="D28" s="20">
        <v>-2.4</v>
      </c>
      <c r="E28" s="21">
        <v>-2.1888888888888887</v>
      </c>
      <c r="G28" s="20">
        <v>24</v>
      </c>
      <c r="H28" s="20" t="s">
        <v>29</v>
      </c>
      <c r="I28" s="22">
        <v>-38.5</v>
      </c>
      <c r="J28" s="21">
        <f t="shared" si="3"/>
        <v>-2.40625</v>
      </c>
      <c r="L28" s="20">
        <v>24</v>
      </c>
      <c r="M28" s="20" t="s">
        <v>29</v>
      </c>
      <c r="N28" s="21">
        <f t="shared" si="0"/>
        <v>-1.3666666666666665</v>
      </c>
      <c r="O28" s="21">
        <f t="shared" si="1"/>
        <v>-2.40625</v>
      </c>
      <c r="P28" s="21">
        <f t="shared" si="2"/>
        <v>-1.8864583333333331</v>
      </c>
    </row>
    <row r="29" spans="1:16">
      <c r="A29" s="20" t="s">
        <v>3</v>
      </c>
      <c r="B29" s="21">
        <v>-1.6666666666666665</v>
      </c>
      <c r="C29" s="21">
        <v>1</v>
      </c>
      <c r="D29" s="20">
        <v>-0.2</v>
      </c>
      <c r="E29" s="21">
        <v>-0.28888888888888881</v>
      </c>
      <c r="G29" s="20">
        <v>25</v>
      </c>
      <c r="H29" s="20" t="s">
        <v>2</v>
      </c>
      <c r="I29" s="22">
        <v>-12.7</v>
      </c>
      <c r="J29" s="21">
        <f t="shared" si="3"/>
        <v>-0.79374999999999996</v>
      </c>
      <c r="L29" s="20">
        <v>25</v>
      </c>
      <c r="M29" s="20" t="s">
        <v>2</v>
      </c>
      <c r="N29" s="21">
        <f t="shared" si="0"/>
        <v>-3.1333333333333329</v>
      </c>
      <c r="O29" s="21">
        <f t="shared" si="1"/>
        <v>-0.79374999999999996</v>
      </c>
      <c r="P29" s="21">
        <f t="shared" si="2"/>
        <v>-1.9635416666666665</v>
      </c>
    </row>
    <row r="30" spans="1:16">
      <c r="A30" s="20" t="s">
        <v>11</v>
      </c>
      <c r="B30" s="21">
        <v>-0.26666666666666666</v>
      </c>
      <c r="C30" s="21">
        <v>-0.13333333333333333</v>
      </c>
      <c r="D30" s="20">
        <v>-8.5</v>
      </c>
      <c r="E30" s="21">
        <v>-2.9666666666666668</v>
      </c>
      <c r="G30" s="20">
        <v>26</v>
      </c>
      <c r="H30" s="20" t="s">
        <v>11</v>
      </c>
      <c r="I30" s="22">
        <v>-50.7</v>
      </c>
      <c r="J30" s="21">
        <f t="shared" si="3"/>
        <v>-3.1687500000000002</v>
      </c>
      <c r="L30" s="20">
        <v>26</v>
      </c>
      <c r="M30" s="20" t="s">
        <v>6</v>
      </c>
      <c r="N30" s="21">
        <f t="shared" si="0"/>
        <v>-0.96666666666666667</v>
      </c>
      <c r="O30" s="21">
        <f t="shared" si="1"/>
        <v>-3.85</v>
      </c>
      <c r="P30" s="21">
        <f t="shared" si="2"/>
        <v>-2.4083333333333332</v>
      </c>
    </row>
    <row r="31" spans="1:16">
      <c r="A31" s="20" t="s">
        <v>27</v>
      </c>
      <c r="B31" s="21">
        <v>-2.2333333333333334</v>
      </c>
      <c r="C31" s="21">
        <v>-0.8666666666666667</v>
      </c>
      <c r="D31" s="20">
        <v>-7.5</v>
      </c>
      <c r="E31" s="21">
        <v>-3.5333333333333332</v>
      </c>
      <c r="G31" s="20">
        <v>27</v>
      </c>
      <c r="H31" s="20" t="s">
        <v>6</v>
      </c>
      <c r="I31" s="22">
        <v>-61.6</v>
      </c>
      <c r="J31" s="21">
        <f t="shared" si="3"/>
        <v>-3.85</v>
      </c>
      <c r="L31" s="20">
        <v>27</v>
      </c>
      <c r="M31" s="20" t="s">
        <v>11</v>
      </c>
      <c r="N31" s="21">
        <f t="shared" si="0"/>
        <v>-2.9666666666666668</v>
      </c>
      <c r="O31" s="21">
        <f t="shared" si="1"/>
        <v>-3.1687500000000002</v>
      </c>
      <c r="P31" s="21">
        <f t="shared" si="2"/>
        <v>-3.0677083333333335</v>
      </c>
    </row>
    <row r="32" spans="1:16">
      <c r="A32" s="20" t="s">
        <v>7</v>
      </c>
      <c r="B32" s="21">
        <v>-0.33333333333333331</v>
      </c>
      <c r="C32" s="21">
        <v>-3.6666666666666665</v>
      </c>
      <c r="D32" s="20">
        <v>-11.1</v>
      </c>
      <c r="E32" s="21">
        <v>-5.0333333333333332</v>
      </c>
      <c r="G32" s="20">
        <v>28</v>
      </c>
      <c r="H32" s="20" t="s">
        <v>7</v>
      </c>
      <c r="I32" s="22">
        <v>-71.400000000000006</v>
      </c>
      <c r="J32" s="21">
        <f t="shared" si="3"/>
        <v>-4.4625000000000004</v>
      </c>
      <c r="L32" s="20">
        <v>28</v>
      </c>
      <c r="M32" s="20" t="s">
        <v>18</v>
      </c>
      <c r="N32" s="21">
        <f t="shared" si="0"/>
        <v>-3.4555555555555557</v>
      </c>
      <c r="O32" s="21">
        <f t="shared" si="1"/>
        <v>-4.5250000000000004</v>
      </c>
      <c r="P32" s="21">
        <f t="shared" si="2"/>
        <v>-3.990277777777778</v>
      </c>
    </row>
    <row r="33" spans="1:16">
      <c r="A33" s="20" t="s">
        <v>2</v>
      </c>
      <c r="B33" s="21">
        <v>-3.2666666666666666</v>
      </c>
      <c r="C33" s="21">
        <v>-5.1333333333333329</v>
      </c>
      <c r="D33" s="20">
        <v>-1</v>
      </c>
      <c r="E33" s="21">
        <v>-3.1333333333333329</v>
      </c>
      <c r="G33" s="20">
        <v>29</v>
      </c>
      <c r="H33" s="20" t="s">
        <v>27</v>
      </c>
      <c r="I33" s="22">
        <v>-89.8</v>
      </c>
      <c r="J33" s="21">
        <f t="shared" si="3"/>
        <v>-5.6124999999999998</v>
      </c>
      <c r="L33" s="20">
        <v>29</v>
      </c>
      <c r="M33" s="20" t="s">
        <v>27</v>
      </c>
      <c r="N33" s="21">
        <f t="shared" si="0"/>
        <v>-3.5333333333333332</v>
      </c>
      <c r="O33" s="21">
        <f t="shared" si="1"/>
        <v>-5.6124999999999998</v>
      </c>
      <c r="P33" s="21">
        <f t="shared" si="2"/>
        <v>-4.5729166666666661</v>
      </c>
    </row>
    <row r="34" spans="1:16">
      <c r="A34" s="20" t="s">
        <v>18</v>
      </c>
      <c r="B34" s="21">
        <v>-1.2999999999999998</v>
      </c>
      <c r="C34" s="21">
        <v>-4.0666666666666664</v>
      </c>
      <c r="D34" s="20">
        <v>-5</v>
      </c>
      <c r="E34" s="21">
        <v>-3.4555555555555557</v>
      </c>
      <c r="G34" s="20">
        <v>30</v>
      </c>
      <c r="H34" s="20" t="s">
        <v>18</v>
      </c>
      <c r="I34" s="22">
        <v>-72.400000000000006</v>
      </c>
      <c r="J34" s="21">
        <f t="shared" si="3"/>
        <v>-4.5250000000000004</v>
      </c>
      <c r="L34" s="20">
        <v>30</v>
      </c>
      <c r="M34" s="20" t="s">
        <v>7</v>
      </c>
      <c r="N34" s="21">
        <f t="shared" si="0"/>
        <v>-5.0333333333333332</v>
      </c>
      <c r="O34" s="21">
        <f t="shared" si="1"/>
        <v>-4.4625000000000004</v>
      </c>
      <c r="P34" s="21">
        <f t="shared" si="2"/>
        <v>-4.7479166666666668</v>
      </c>
    </row>
    <row r="35" spans="1:16">
      <c r="A35" s="20" t="s">
        <v>5</v>
      </c>
      <c r="B35" s="21">
        <v>-3.5</v>
      </c>
      <c r="C35" s="21">
        <v>-5</v>
      </c>
      <c r="D35" s="20">
        <v>-11.2</v>
      </c>
      <c r="E35" s="21">
        <v>-6.5666666666666664</v>
      </c>
      <c r="G35" s="20">
        <v>31</v>
      </c>
      <c r="H35" s="20" t="s">
        <v>5</v>
      </c>
      <c r="I35" s="22">
        <v>-101</v>
      </c>
      <c r="J35" s="21">
        <f t="shared" si="3"/>
        <v>-6.3125</v>
      </c>
      <c r="L35" s="20">
        <v>31</v>
      </c>
      <c r="M35" s="20" t="s">
        <v>5</v>
      </c>
      <c r="N35" s="21">
        <f t="shared" si="0"/>
        <v>-6.5666666666666664</v>
      </c>
      <c r="O35" s="21">
        <f t="shared" si="1"/>
        <v>-6.3125</v>
      </c>
      <c r="P35" s="21">
        <f t="shared" si="2"/>
        <v>-6.4395833333333332</v>
      </c>
    </row>
    <row r="36" spans="1:16">
      <c r="A36" s="20" t="s">
        <v>25</v>
      </c>
      <c r="B36" s="21">
        <v>-3.9333333333333336</v>
      </c>
      <c r="C36" s="21">
        <v>-7</v>
      </c>
      <c r="D36" s="20">
        <v>-10.1</v>
      </c>
      <c r="E36" s="21">
        <v>-7.0111111111111102</v>
      </c>
      <c r="G36" s="20">
        <v>32</v>
      </c>
      <c r="H36" s="20" t="s">
        <v>25</v>
      </c>
      <c r="I36" s="22">
        <v>-116.2</v>
      </c>
      <c r="J36" s="21">
        <f t="shared" si="3"/>
        <v>-7.2625000000000002</v>
      </c>
      <c r="L36" s="20">
        <v>32</v>
      </c>
      <c r="M36" s="20" t="s">
        <v>25</v>
      </c>
      <c r="N36" s="21">
        <f t="shared" si="0"/>
        <v>-7.0111111111111102</v>
      </c>
      <c r="O36" s="21">
        <f t="shared" si="1"/>
        <v>-7.2625000000000002</v>
      </c>
      <c r="P36" s="21">
        <f t="shared" si="2"/>
        <v>-7.1368055555555552</v>
      </c>
    </row>
    <row r="40" spans="1:16">
      <c r="E40" s="23">
        <f>E9-E23</f>
        <v>4.4000000000000004</v>
      </c>
      <c r="J40" s="23">
        <f>J25-J26</f>
        <v>1.1625000000000001</v>
      </c>
    </row>
  </sheetData>
  <autoFilter ref="L4:P4"/>
  <sortState ref="M5:P36">
    <sortCondition descending="1" ref="P5:P36"/>
  </sortState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 tint="0.59999389629810485"/>
  </sheetPr>
  <dimension ref="A2:J34"/>
  <sheetViews>
    <sheetView workbookViewId="0">
      <selection activeCell="F30" sqref="F30"/>
    </sheetView>
  </sheetViews>
  <sheetFormatPr baseColWidth="10" defaultRowHeight="15" x14ac:dyDescent="0"/>
  <cols>
    <col min="3" max="3" width="19.6640625" customWidth="1"/>
    <col min="6" max="6" width="15.5" customWidth="1"/>
  </cols>
  <sheetData>
    <row r="2" spans="1:10">
      <c r="F2" t="s">
        <v>74</v>
      </c>
    </row>
    <row r="3" spans="1:10" ht="20">
      <c r="A3" s="13">
        <v>1687</v>
      </c>
      <c r="B3" s="14"/>
      <c r="C3" s="15" t="s">
        <v>40</v>
      </c>
      <c r="D3" s="13">
        <v>11.5</v>
      </c>
      <c r="E3" s="13">
        <v>4.5</v>
      </c>
      <c r="F3" s="13">
        <v>123.9</v>
      </c>
      <c r="G3" s="16">
        <v>0.84</v>
      </c>
      <c r="H3" s="16">
        <v>0.72</v>
      </c>
      <c r="I3" s="16">
        <v>0.5</v>
      </c>
      <c r="J3" s="16">
        <v>0.18</v>
      </c>
    </row>
    <row r="4" spans="1:10" ht="20">
      <c r="A4" s="13">
        <v>1617</v>
      </c>
      <c r="B4" s="14"/>
      <c r="C4" s="15" t="s">
        <v>41</v>
      </c>
      <c r="D4" s="13">
        <v>10.1</v>
      </c>
      <c r="E4" s="13">
        <v>5.9</v>
      </c>
      <c r="F4" s="13">
        <v>71.900000000000006</v>
      </c>
      <c r="G4" s="16">
        <v>0.65</v>
      </c>
      <c r="H4" s="16">
        <v>0.47</v>
      </c>
      <c r="I4" s="16">
        <v>0.28999999999999998</v>
      </c>
      <c r="J4" s="16">
        <v>0.09</v>
      </c>
    </row>
    <row r="5" spans="1:10" ht="20">
      <c r="A5" s="13">
        <v>1613</v>
      </c>
      <c r="B5" s="14"/>
      <c r="C5" s="15" t="s">
        <v>42</v>
      </c>
      <c r="D5" s="13">
        <v>9.8000000000000007</v>
      </c>
      <c r="E5" s="13">
        <v>6.2</v>
      </c>
      <c r="F5" s="13">
        <v>64.400000000000006</v>
      </c>
      <c r="G5" s="16">
        <v>0.63</v>
      </c>
      <c r="H5" s="16">
        <v>0.46</v>
      </c>
      <c r="I5" s="16">
        <v>0.25</v>
      </c>
      <c r="J5" s="16">
        <v>0.08</v>
      </c>
    </row>
    <row r="6" spans="1:10" ht="20">
      <c r="A6" s="13">
        <v>1599</v>
      </c>
      <c r="B6" s="14"/>
      <c r="C6" s="15" t="s">
        <v>43</v>
      </c>
      <c r="D6" s="13">
        <v>10.199999999999999</v>
      </c>
      <c r="E6" s="13">
        <v>5.8</v>
      </c>
      <c r="F6" s="13">
        <v>78.900000000000006</v>
      </c>
      <c r="G6" s="16">
        <v>0.68</v>
      </c>
      <c r="H6" s="16">
        <v>0.52</v>
      </c>
      <c r="I6" s="16">
        <v>0.28999999999999998</v>
      </c>
      <c r="J6" s="16">
        <v>7.0000000000000007E-2</v>
      </c>
    </row>
    <row r="7" spans="1:10" ht="20">
      <c r="A7" s="13">
        <v>1587</v>
      </c>
      <c r="B7" s="14"/>
      <c r="C7" s="15" t="s">
        <v>44</v>
      </c>
      <c r="D7" s="13">
        <v>9.8000000000000007</v>
      </c>
      <c r="E7" s="13">
        <v>6.2</v>
      </c>
      <c r="F7" s="13">
        <v>63.1</v>
      </c>
      <c r="G7" s="16">
        <v>0.63</v>
      </c>
      <c r="H7" s="16">
        <v>0.5</v>
      </c>
      <c r="I7" s="16">
        <v>0.26</v>
      </c>
      <c r="J7" s="16">
        <v>7.0000000000000007E-2</v>
      </c>
    </row>
    <row r="8" spans="1:10" ht="20">
      <c r="A8" s="13">
        <v>1571</v>
      </c>
      <c r="B8" s="14"/>
      <c r="C8" s="15" t="s">
        <v>45</v>
      </c>
      <c r="D8" s="13">
        <v>9.8000000000000007</v>
      </c>
      <c r="E8" s="13">
        <v>6.2</v>
      </c>
      <c r="F8" s="13">
        <v>62</v>
      </c>
      <c r="G8" s="16">
        <v>0.63</v>
      </c>
      <c r="H8" s="16">
        <v>0.49</v>
      </c>
      <c r="I8" s="16">
        <v>0.25</v>
      </c>
      <c r="J8" s="16">
        <v>0.06</v>
      </c>
    </row>
    <row r="9" spans="1:10" ht="20">
      <c r="A9" s="13">
        <v>1569</v>
      </c>
      <c r="B9" s="14"/>
      <c r="C9" s="15" t="s">
        <v>46</v>
      </c>
      <c r="D9" s="13">
        <v>9</v>
      </c>
      <c r="E9" s="13">
        <v>7</v>
      </c>
      <c r="F9" s="13">
        <v>36.5</v>
      </c>
      <c r="G9" s="16">
        <v>0.5</v>
      </c>
      <c r="H9" s="16">
        <v>0.34</v>
      </c>
      <c r="I9" s="16">
        <v>0.18</v>
      </c>
      <c r="J9" s="16">
        <v>0.05</v>
      </c>
    </row>
    <row r="10" spans="1:10" ht="20">
      <c r="A10" s="13">
        <v>1556</v>
      </c>
      <c r="B10" s="14"/>
      <c r="C10" s="15" t="s">
        <v>47</v>
      </c>
      <c r="D10" s="13">
        <v>8.6</v>
      </c>
      <c r="E10" s="13">
        <v>7.4</v>
      </c>
      <c r="F10" s="13">
        <v>21.2</v>
      </c>
      <c r="G10" s="16">
        <v>0.44</v>
      </c>
      <c r="H10" s="16">
        <v>0.27</v>
      </c>
      <c r="I10" s="16">
        <v>0.13</v>
      </c>
      <c r="J10" s="16">
        <v>0.04</v>
      </c>
    </row>
    <row r="11" spans="1:10" ht="20">
      <c r="A11" s="13">
        <v>1537</v>
      </c>
      <c r="B11" s="14"/>
      <c r="C11" s="15" t="s">
        <v>48</v>
      </c>
      <c r="D11" s="13">
        <v>9.3000000000000007</v>
      </c>
      <c r="E11" s="13">
        <v>6.7</v>
      </c>
      <c r="F11" s="13">
        <v>46.6</v>
      </c>
      <c r="G11" s="16">
        <v>0.55000000000000004</v>
      </c>
      <c r="H11" s="16">
        <v>0.4</v>
      </c>
      <c r="I11" s="16">
        <v>0.19</v>
      </c>
      <c r="J11" s="16">
        <v>0.04</v>
      </c>
    </row>
    <row r="12" spans="1:10" ht="20">
      <c r="A12" s="13">
        <v>1530</v>
      </c>
      <c r="B12" s="14"/>
      <c r="C12" s="15" t="s">
        <v>49</v>
      </c>
      <c r="D12" s="13">
        <v>8</v>
      </c>
      <c r="E12" s="13">
        <v>8</v>
      </c>
      <c r="F12" s="13">
        <v>0</v>
      </c>
      <c r="G12" s="16">
        <v>0.35</v>
      </c>
      <c r="H12" s="16">
        <v>0.2</v>
      </c>
      <c r="I12" s="16">
        <v>0.09</v>
      </c>
      <c r="J12" s="16">
        <v>0.02</v>
      </c>
    </row>
    <row r="13" spans="1:10" ht="20">
      <c r="A13" s="13">
        <v>1530</v>
      </c>
      <c r="B13" s="14"/>
      <c r="C13" s="15" t="s">
        <v>50</v>
      </c>
      <c r="D13" s="13">
        <v>8.4</v>
      </c>
      <c r="E13" s="13">
        <v>7.6</v>
      </c>
      <c r="F13" s="13">
        <v>13.6</v>
      </c>
      <c r="G13" s="16">
        <v>0.41</v>
      </c>
      <c r="H13" s="16">
        <v>0.25</v>
      </c>
      <c r="I13" s="16">
        <v>0.13</v>
      </c>
      <c r="J13" s="16">
        <v>0.03</v>
      </c>
    </row>
    <row r="14" spans="1:10" ht="20">
      <c r="A14" s="13">
        <v>1527</v>
      </c>
      <c r="B14" s="14"/>
      <c r="C14" s="15" t="s">
        <v>51</v>
      </c>
      <c r="D14" s="13">
        <v>8.4</v>
      </c>
      <c r="E14" s="13">
        <v>7.6</v>
      </c>
      <c r="F14" s="13">
        <v>12.5</v>
      </c>
      <c r="G14" s="16">
        <v>0.39</v>
      </c>
      <c r="H14" s="16">
        <v>0.22</v>
      </c>
      <c r="I14" s="16">
        <v>0.12</v>
      </c>
      <c r="J14" s="16">
        <v>0.03</v>
      </c>
    </row>
    <row r="15" spans="1:10" ht="20">
      <c r="A15" s="13">
        <v>1516</v>
      </c>
      <c r="B15" s="14"/>
      <c r="C15" s="15" t="s">
        <v>52</v>
      </c>
      <c r="D15" s="13">
        <v>8.6999999999999993</v>
      </c>
      <c r="E15" s="13">
        <v>7.3</v>
      </c>
      <c r="F15" s="13">
        <v>24.1</v>
      </c>
      <c r="G15" s="16">
        <v>0.44</v>
      </c>
      <c r="H15" s="16">
        <v>0.26</v>
      </c>
      <c r="I15" s="16">
        <v>0.13</v>
      </c>
      <c r="J15" s="16">
        <v>0.02</v>
      </c>
    </row>
    <row r="16" spans="1:10" ht="20">
      <c r="A16" s="13">
        <v>1514</v>
      </c>
      <c r="B16" s="14"/>
      <c r="C16" s="15" t="s">
        <v>53</v>
      </c>
      <c r="D16" s="13">
        <v>8.9</v>
      </c>
      <c r="E16" s="13">
        <v>7.1</v>
      </c>
      <c r="F16" s="13">
        <v>31.8</v>
      </c>
      <c r="G16" s="16">
        <v>0.5</v>
      </c>
      <c r="H16" s="16">
        <v>0.38</v>
      </c>
      <c r="I16" s="16">
        <v>0.15</v>
      </c>
      <c r="J16" s="16">
        <v>0.03</v>
      </c>
    </row>
    <row r="17" spans="1:10" ht="20">
      <c r="A17" s="13">
        <v>1511</v>
      </c>
      <c r="B17" s="14"/>
      <c r="C17" s="15" t="s">
        <v>54</v>
      </c>
      <c r="D17" s="13">
        <v>8</v>
      </c>
      <c r="E17" s="13">
        <v>8</v>
      </c>
      <c r="F17" s="13">
        <v>2</v>
      </c>
      <c r="G17" s="16">
        <v>0.35</v>
      </c>
      <c r="H17" s="16">
        <v>0.21</v>
      </c>
      <c r="I17" s="16">
        <v>0.1</v>
      </c>
      <c r="J17" s="16">
        <v>0.02</v>
      </c>
    </row>
    <row r="18" spans="1:10" ht="20">
      <c r="A18" s="13">
        <v>1509</v>
      </c>
      <c r="B18" s="14"/>
      <c r="C18" s="15" t="s">
        <v>55</v>
      </c>
      <c r="D18" s="13">
        <v>7.5</v>
      </c>
      <c r="E18" s="13">
        <v>8.5</v>
      </c>
      <c r="F18" s="13">
        <v>-17.600000000000001</v>
      </c>
      <c r="G18" s="16">
        <v>0.28999999999999998</v>
      </c>
      <c r="H18" s="16">
        <v>0.12</v>
      </c>
      <c r="I18" s="16">
        <v>0.06</v>
      </c>
      <c r="J18" s="16">
        <v>0.02</v>
      </c>
    </row>
    <row r="19" spans="1:10" ht="20">
      <c r="A19" s="13">
        <v>1506</v>
      </c>
      <c r="B19" s="14"/>
      <c r="C19" s="15" t="s">
        <v>56</v>
      </c>
      <c r="D19" s="13">
        <v>7.5</v>
      </c>
      <c r="E19" s="13">
        <v>8.5</v>
      </c>
      <c r="F19" s="13">
        <v>-17.7</v>
      </c>
      <c r="G19" s="16">
        <v>0.27</v>
      </c>
      <c r="H19" s="16">
        <v>0.14000000000000001</v>
      </c>
      <c r="I19" s="16">
        <v>7.0000000000000007E-2</v>
      </c>
      <c r="J19" s="16">
        <v>0.02</v>
      </c>
    </row>
    <row r="20" spans="1:10" ht="20">
      <c r="A20" s="13">
        <v>1504</v>
      </c>
      <c r="B20" s="14"/>
      <c r="C20" s="15" t="s">
        <v>57</v>
      </c>
      <c r="D20" s="13">
        <v>7.8</v>
      </c>
      <c r="E20" s="13">
        <v>8.1999999999999993</v>
      </c>
      <c r="F20" s="13">
        <v>-6</v>
      </c>
      <c r="G20" s="16">
        <v>0.32</v>
      </c>
      <c r="H20" s="16">
        <v>0.19</v>
      </c>
      <c r="I20" s="16">
        <v>0.09</v>
      </c>
      <c r="J20" s="16">
        <v>0.02</v>
      </c>
    </row>
    <row r="21" spans="1:10" ht="20">
      <c r="A21" s="13">
        <v>1502</v>
      </c>
      <c r="B21" s="14"/>
      <c r="C21" s="15" t="s">
        <v>58</v>
      </c>
      <c r="D21" s="13">
        <v>8.3000000000000007</v>
      </c>
      <c r="E21" s="13">
        <v>7.7</v>
      </c>
      <c r="F21" s="13">
        <v>9.6999999999999993</v>
      </c>
      <c r="G21" s="16">
        <v>0.41</v>
      </c>
      <c r="H21" s="16">
        <v>0.3</v>
      </c>
      <c r="I21" s="16">
        <v>0.1</v>
      </c>
      <c r="J21" s="16">
        <v>0.02</v>
      </c>
    </row>
    <row r="22" spans="1:10" ht="20">
      <c r="A22" s="13">
        <v>1501</v>
      </c>
      <c r="B22" s="14"/>
      <c r="C22" s="15" t="s">
        <v>59</v>
      </c>
      <c r="D22" s="13">
        <v>7.8</v>
      </c>
      <c r="E22" s="13">
        <v>8.1999999999999993</v>
      </c>
      <c r="F22" s="13">
        <v>-6</v>
      </c>
      <c r="G22" s="16">
        <v>0.33</v>
      </c>
      <c r="H22" s="16">
        <v>0.21</v>
      </c>
      <c r="I22" s="16">
        <v>0.09</v>
      </c>
      <c r="J22" s="16">
        <v>0.02</v>
      </c>
    </row>
    <row r="23" spans="1:10" ht="20">
      <c r="A23" s="13">
        <v>1498</v>
      </c>
      <c r="B23" s="14"/>
      <c r="C23" s="15" t="s">
        <v>60</v>
      </c>
      <c r="D23" s="13">
        <v>8.1999999999999993</v>
      </c>
      <c r="E23" s="13">
        <v>7.8</v>
      </c>
      <c r="F23" s="13">
        <v>5.8</v>
      </c>
      <c r="G23" s="16">
        <v>0.37</v>
      </c>
      <c r="H23" s="16">
        <v>0.24</v>
      </c>
      <c r="I23" s="16">
        <v>0.1</v>
      </c>
      <c r="J23" s="16">
        <v>0.02</v>
      </c>
    </row>
    <row r="24" spans="1:10" ht="20">
      <c r="A24" s="13">
        <v>1498</v>
      </c>
      <c r="B24" s="14"/>
      <c r="C24" s="15" t="s">
        <v>61</v>
      </c>
      <c r="D24" s="13">
        <v>7.6</v>
      </c>
      <c r="E24" s="13">
        <v>8.4</v>
      </c>
      <c r="F24" s="13">
        <v>-12.8</v>
      </c>
      <c r="G24" s="16">
        <v>0.28999999999999998</v>
      </c>
      <c r="H24" s="16">
        <v>0.16</v>
      </c>
      <c r="I24" s="16">
        <v>0.08</v>
      </c>
      <c r="J24" s="16">
        <v>0.02</v>
      </c>
    </row>
    <row r="25" spans="1:10" ht="20">
      <c r="A25" s="13">
        <v>1491</v>
      </c>
      <c r="B25" s="14"/>
      <c r="C25" s="15" t="s">
        <v>62</v>
      </c>
      <c r="D25" s="13">
        <v>8.1999999999999993</v>
      </c>
      <c r="E25" s="13">
        <v>7.8</v>
      </c>
      <c r="F25" s="13">
        <v>6.2</v>
      </c>
      <c r="G25" s="16">
        <v>0.37</v>
      </c>
      <c r="H25" s="16">
        <v>0.2</v>
      </c>
      <c r="I25" s="16">
        <v>0.09</v>
      </c>
      <c r="J25" s="16">
        <v>0.02</v>
      </c>
    </row>
    <row r="26" spans="1:10" ht="20">
      <c r="A26" s="13">
        <v>1484</v>
      </c>
      <c r="B26" s="14"/>
      <c r="C26" s="15" t="s">
        <v>63</v>
      </c>
      <c r="D26" s="13">
        <v>6.9</v>
      </c>
      <c r="E26" s="13">
        <v>9.1</v>
      </c>
      <c r="F26" s="13">
        <v>-38.5</v>
      </c>
      <c r="G26" s="16">
        <v>0.22</v>
      </c>
      <c r="H26" s="16">
        <v>0.09</v>
      </c>
      <c r="I26" s="16">
        <v>0.04</v>
      </c>
      <c r="J26" s="16">
        <v>0.01</v>
      </c>
    </row>
    <row r="27" spans="1:10" ht="20">
      <c r="A27" s="13">
        <v>1460</v>
      </c>
      <c r="B27" s="14"/>
      <c r="C27" s="15" t="s">
        <v>64</v>
      </c>
      <c r="D27" s="13">
        <v>7.6</v>
      </c>
      <c r="E27" s="13">
        <v>8.4</v>
      </c>
      <c r="F27" s="13">
        <v>-12.7</v>
      </c>
      <c r="G27" s="16">
        <v>0.32</v>
      </c>
      <c r="H27" s="16">
        <v>0.22</v>
      </c>
      <c r="I27" s="16">
        <v>7.0000000000000007E-2</v>
      </c>
      <c r="J27" s="16">
        <v>0.01</v>
      </c>
    </row>
    <row r="28" spans="1:10" ht="21">
      <c r="A28" s="13">
        <v>1452</v>
      </c>
      <c r="B28" s="14"/>
      <c r="C28" s="15" t="s">
        <v>65</v>
      </c>
      <c r="D28" s="13">
        <v>6.6</v>
      </c>
      <c r="E28" s="13">
        <v>9.4</v>
      </c>
      <c r="F28" s="13">
        <v>-50.7</v>
      </c>
      <c r="G28" s="16">
        <v>0.17</v>
      </c>
      <c r="H28" s="16">
        <v>7.0000000000000007E-2</v>
      </c>
      <c r="I28" s="16">
        <v>0.03</v>
      </c>
      <c r="J28" s="17" t="s">
        <v>66</v>
      </c>
    </row>
    <row r="29" spans="1:10" ht="21">
      <c r="A29" s="13">
        <v>1437</v>
      </c>
      <c r="B29" s="14"/>
      <c r="C29" s="15" t="s">
        <v>67</v>
      </c>
      <c r="D29" s="13">
        <v>6.3</v>
      </c>
      <c r="E29" s="13">
        <v>9.6999999999999993</v>
      </c>
      <c r="F29" s="13">
        <v>-61.6</v>
      </c>
      <c r="G29" s="16">
        <v>0.15</v>
      </c>
      <c r="H29" s="16">
        <v>7.0000000000000007E-2</v>
      </c>
      <c r="I29" s="16">
        <v>0.02</v>
      </c>
      <c r="J29" s="17" t="s">
        <v>66</v>
      </c>
    </row>
    <row r="30" spans="1:10" ht="21">
      <c r="A30" s="13">
        <v>1399</v>
      </c>
      <c r="B30" s="14"/>
      <c r="C30" s="15" t="s">
        <v>68</v>
      </c>
      <c r="D30" s="13">
        <v>6</v>
      </c>
      <c r="E30" s="13">
        <v>10</v>
      </c>
      <c r="F30" s="13">
        <v>-71.400000000000006</v>
      </c>
      <c r="G30" s="16">
        <v>0.13</v>
      </c>
      <c r="H30" s="16">
        <v>7.0000000000000007E-2</v>
      </c>
      <c r="I30" s="16">
        <v>0.02</v>
      </c>
      <c r="J30" s="17" t="s">
        <v>66</v>
      </c>
    </row>
    <row r="31" spans="1:10" ht="21">
      <c r="A31" s="13">
        <v>1384</v>
      </c>
      <c r="B31" s="14"/>
      <c r="C31" s="15" t="s">
        <v>69</v>
      </c>
      <c r="D31" s="13">
        <v>5.4</v>
      </c>
      <c r="E31" s="13">
        <v>10.6</v>
      </c>
      <c r="F31" s="13">
        <v>-89.8</v>
      </c>
      <c r="G31" s="16">
        <v>0.09</v>
      </c>
      <c r="H31" s="16">
        <v>0.05</v>
      </c>
      <c r="I31" s="16">
        <v>0.01</v>
      </c>
      <c r="J31" s="17" t="s">
        <v>66</v>
      </c>
    </row>
    <row r="32" spans="1:10" ht="21">
      <c r="A32" s="13">
        <v>1382</v>
      </c>
      <c r="B32" s="14"/>
      <c r="C32" s="15" t="s">
        <v>70</v>
      </c>
      <c r="D32" s="13">
        <v>5.9</v>
      </c>
      <c r="E32" s="13">
        <v>10.1</v>
      </c>
      <c r="F32" s="13">
        <v>-72.400000000000006</v>
      </c>
      <c r="G32" s="16">
        <v>0.14000000000000001</v>
      </c>
      <c r="H32" s="16">
        <v>0.09</v>
      </c>
      <c r="I32" s="16">
        <v>0.02</v>
      </c>
      <c r="J32" s="17" t="s">
        <v>66</v>
      </c>
    </row>
    <row r="33" spans="1:10" ht="21">
      <c r="A33" s="13">
        <v>1353</v>
      </c>
      <c r="B33" s="14"/>
      <c r="C33" s="15" t="s">
        <v>71</v>
      </c>
      <c r="D33" s="13">
        <v>5.0999999999999996</v>
      </c>
      <c r="E33" s="13">
        <v>10.9</v>
      </c>
      <c r="F33" s="13">
        <v>-101</v>
      </c>
      <c r="G33" s="16">
        <v>0.08</v>
      </c>
      <c r="H33" s="16">
        <v>0.04</v>
      </c>
      <c r="I33" s="16">
        <v>0.01</v>
      </c>
      <c r="J33" s="17" t="s">
        <v>66</v>
      </c>
    </row>
    <row r="34" spans="1:10" ht="21">
      <c r="A34" s="13">
        <v>1336</v>
      </c>
      <c r="B34" s="14"/>
      <c r="C34" s="15" t="s">
        <v>72</v>
      </c>
      <c r="D34" s="13">
        <v>4.7</v>
      </c>
      <c r="E34" s="13">
        <v>11.3</v>
      </c>
      <c r="F34" s="13">
        <v>-116.2</v>
      </c>
      <c r="G34" s="16">
        <v>0.05</v>
      </c>
      <c r="H34" s="16">
        <v>0.02</v>
      </c>
      <c r="I34" s="17" t="s">
        <v>66</v>
      </c>
      <c r="J34" s="17" t="s">
        <v>73</v>
      </c>
    </row>
  </sheetData>
  <hyperlinks>
    <hyperlink ref="C3" r:id="rId1" location="ne"/>
    <hyperlink ref="C4" r:id="rId2" location="atl"/>
    <hyperlink ref="C5" r:id="rId3" location="kc"/>
    <hyperlink ref="C6" r:id="rId4" location="pit"/>
    <hyperlink ref="C7" r:id="rId5" location="gb"/>
    <hyperlink ref="C8" r:id="rId6" location="sea"/>
    <hyperlink ref="C9" r:id="rId7" location="dal"/>
    <hyperlink ref="C10" r:id="rId8" location="den"/>
    <hyperlink ref="C11" r:id="rId9" location="ari"/>
    <hyperlink ref="C12" r:id="rId10" location="oak"/>
    <hyperlink ref="C13" r:id="rId11" location="nyg"/>
    <hyperlink ref="C14" r:id="rId12" location="car"/>
    <hyperlink ref="C15" r:id="rId13" location="cin"/>
    <hyperlink ref="C16" r:id="rId14" location="ind"/>
    <hyperlink ref="C17" r:id="rId15" location="phi"/>
    <hyperlink ref="C18" r:id="rId16" location="mia"/>
    <hyperlink ref="C19" r:id="rId17" location="tb"/>
    <hyperlink ref="C20" r:id="rId18" location="wsh"/>
    <hyperlink ref="C21" r:id="rId19" location="hou"/>
    <hyperlink ref="C22" r:id="rId20" location="det"/>
    <hyperlink ref="C23" r:id="rId21" location="min"/>
    <hyperlink ref="C24" r:id="rId22" location="no"/>
    <hyperlink ref="C25" r:id="rId23" location="bal"/>
    <hyperlink ref="C26" r:id="rId24" location="buf"/>
    <hyperlink ref="C27" r:id="rId25" location="ten"/>
    <hyperlink ref="C28" r:id="rId26" location="nyj"/>
    <hyperlink ref="C29" r:id="rId27" location="lac"/>
    <hyperlink ref="C30" r:id="rId28" location="lar"/>
    <hyperlink ref="C31" r:id="rId29" location="chi"/>
    <hyperlink ref="C32" r:id="rId30" location="jax"/>
    <hyperlink ref="C33" r:id="rId31" location="sf"/>
    <hyperlink ref="C34" r:id="rId32" location="cle"/>
  </hyperlinks>
  <pageMargins left="0.75" right="0.75" top="1" bottom="1" header="0.5" footer="0.5"/>
  <pageSetup orientation="portrait" horizontalDpi="4294967292" verticalDpi="4294967292"/>
  <drawing r:id="rId3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 tint="0.59999389629810485"/>
  </sheetPr>
  <dimension ref="A1:L33"/>
  <sheetViews>
    <sheetView workbookViewId="0">
      <selection activeCell="L29" sqref="L29"/>
    </sheetView>
  </sheetViews>
  <sheetFormatPr baseColWidth="10" defaultRowHeight="15" x14ac:dyDescent="0"/>
  <cols>
    <col min="1" max="1" width="29.5" customWidth="1"/>
    <col min="12" max="12" width="18" customWidth="1"/>
  </cols>
  <sheetData>
    <row r="1" spans="1:12">
      <c r="A1" t="s">
        <v>37</v>
      </c>
      <c r="B1">
        <v>2014</v>
      </c>
      <c r="C1">
        <v>2015</v>
      </c>
      <c r="D1">
        <v>2016</v>
      </c>
      <c r="E1" t="s">
        <v>91</v>
      </c>
      <c r="F1" t="s">
        <v>92</v>
      </c>
      <c r="G1" t="s">
        <v>93</v>
      </c>
      <c r="H1" t="s">
        <v>33</v>
      </c>
      <c r="I1" t="s">
        <v>39</v>
      </c>
      <c r="J1" t="s">
        <v>74</v>
      </c>
      <c r="K1" t="s">
        <v>89</v>
      </c>
      <c r="L1" t="s">
        <v>94</v>
      </c>
    </row>
    <row r="2" spans="1:12">
      <c r="A2" t="s">
        <v>14</v>
      </c>
      <c r="B2">
        <v>10.9</v>
      </c>
      <c r="C2">
        <v>7</v>
      </c>
      <c r="D2">
        <v>9.3000000000000007</v>
      </c>
      <c r="E2">
        <v>3.6333333333333302</v>
      </c>
      <c r="F2">
        <v>4.6666666666666599</v>
      </c>
      <c r="G2">
        <v>9.3000000000000007</v>
      </c>
      <c r="H2">
        <v>5.86666666666666</v>
      </c>
      <c r="I2">
        <v>1</v>
      </c>
      <c r="J2">
        <v>123.9</v>
      </c>
      <c r="K2">
        <v>7.74</v>
      </c>
      <c r="L2">
        <v>6.8033333333333301</v>
      </c>
    </row>
    <row r="3" spans="1:12">
      <c r="A3" t="s">
        <v>8</v>
      </c>
      <c r="B3">
        <v>2.2000000000000002</v>
      </c>
      <c r="C3">
        <v>8.6999999999999993</v>
      </c>
      <c r="D3">
        <v>4.7</v>
      </c>
      <c r="E3">
        <v>0.73333333333333295</v>
      </c>
      <c r="F3">
        <v>5.7999999999999901</v>
      </c>
      <c r="G3">
        <v>4.7</v>
      </c>
      <c r="H3">
        <v>3.74444444444444</v>
      </c>
      <c r="I3">
        <v>4</v>
      </c>
      <c r="J3">
        <v>78.900000000000006</v>
      </c>
      <c r="K3">
        <v>4.93</v>
      </c>
      <c r="L3">
        <v>4.3372222222222199</v>
      </c>
    </row>
    <row r="4" spans="1:12">
      <c r="A4" t="s">
        <v>17</v>
      </c>
      <c r="B4">
        <v>5.7</v>
      </c>
      <c r="C4">
        <v>9</v>
      </c>
      <c r="D4">
        <v>5.6</v>
      </c>
      <c r="E4">
        <v>1.9</v>
      </c>
      <c r="F4">
        <v>6</v>
      </c>
      <c r="G4">
        <v>5.6</v>
      </c>
      <c r="H4">
        <v>4.5</v>
      </c>
      <c r="I4">
        <v>3</v>
      </c>
      <c r="J4">
        <v>64.400000000000006</v>
      </c>
      <c r="K4">
        <v>4.03</v>
      </c>
      <c r="L4">
        <v>4.2649999999999997</v>
      </c>
    </row>
    <row r="5" spans="1:12">
      <c r="A5" t="s">
        <v>4</v>
      </c>
      <c r="B5">
        <v>9.5</v>
      </c>
      <c r="C5">
        <v>11.3</v>
      </c>
      <c r="D5">
        <v>2.1</v>
      </c>
      <c r="E5">
        <v>3.1666666666666599</v>
      </c>
      <c r="F5">
        <v>7.5333333333333297</v>
      </c>
      <c r="G5">
        <v>2.1</v>
      </c>
      <c r="H5">
        <v>4.2666666666666604</v>
      </c>
      <c r="I5">
        <v>6</v>
      </c>
      <c r="J5">
        <v>62</v>
      </c>
      <c r="K5">
        <v>3.88</v>
      </c>
      <c r="L5">
        <v>4.0733333333333297</v>
      </c>
    </row>
    <row r="6" spans="1:12">
      <c r="A6" t="s">
        <v>21</v>
      </c>
      <c r="B6">
        <v>8.3000000000000007</v>
      </c>
      <c r="C6">
        <v>5.3</v>
      </c>
      <c r="D6">
        <v>2.8</v>
      </c>
      <c r="E6">
        <v>2.7666666666666599</v>
      </c>
      <c r="F6">
        <v>3.5333333333333301</v>
      </c>
      <c r="G6">
        <v>2.8</v>
      </c>
      <c r="H6">
        <v>3.0333333333333301</v>
      </c>
      <c r="I6">
        <v>5</v>
      </c>
      <c r="J6">
        <v>63.1</v>
      </c>
      <c r="K6">
        <v>3.94</v>
      </c>
      <c r="L6">
        <v>3.4866666666666601</v>
      </c>
    </row>
    <row r="7" spans="1:12">
      <c r="A7" t="s">
        <v>32</v>
      </c>
      <c r="B7">
        <v>2</v>
      </c>
      <c r="C7">
        <v>12.3</v>
      </c>
      <c r="D7">
        <v>1.6</v>
      </c>
      <c r="E7">
        <v>0.66666666666666596</v>
      </c>
      <c r="F7">
        <v>8.1999999999999993</v>
      </c>
      <c r="G7">
        <v>1.6</v>
      </c>
      <c r="H7">
        <v>3.48888888888888</v>
      </c>
      <c r="I7">
        <v>9</v>
      </c>
      <c r="J7">
        <v>46.6</v>
      </c>
      <c r="K7">
        <v>2.91</v>
      </c>
      <c r="L7">
        <v>3.1994444444444401</v>
      </c>
    </row>
    <row r="8" spans="1:12">
      <c r="A8" t="s">
        <v>31</v>
      </c>
      <c r="B8">
        <v>-3.8</v>
      </c>
      <c r="C8">
        <v>-3.8</v>
      </c>
      <c r="D8">
        <v>8.5</v>
      </c>
      <c r="E8">
        <v>-1.2666666666666599</v>
      </c>
      <c r="F8">
        <v>-2.5333333333333301</v>
      </c>
      <c r="G8">
        <v>8.5</v>
      </c>
      <c r="H8">
        <v>1.56666666666666</v>
      </c>
      <c r="I8">
        <v>2</v>
      </c>
      <c r="J8">
        <v>71.900000000000006</v>
      </c>
      <c r="K8">
        <v>4.49</v>
      </c>
      <c r="L8">
        <v>3.0283333333333302</v>
      </c>
    </row>
    <row r="9" spans="1:12">
      <c r="A9" t="s">
        <v>23</v>
      </c>
      <c r="B9">
        <v>9.6</v>
      </c>
      <c r="C9">
        <v>5.8</v>
      </c>
      <c r="D9">
        <v>4</v>
      </c>
      <c r="E9">
        <v>3.19999999999999</v>
      </c>
      <c r="F9">
        <v>3.86666666666666</v>
      </c>
      <c r="G9">
        <v>4</v>
      </c>
      <c r="H9">
        <v>3.6888888888888798</v>
      </c>
      <c r="I9">
        <v>8</v>
      </c>
      <c r="J9">
        <v>21.2</v>
      </c>
      <c r="K9">
        <v>1.33</v>
      </c>
      <c r="L9">
        <v>2.5094444444444401</v>
      </c>
    </row>
    <row r="10" spans="1:12">
      <c r="A10" t="s">
        <v>26</v>
      </c>
      <c r="B10">
        <v>0.7</v>
      </c>
      <c r="C10">
        <v>10.6</v>
      </c>
      <c r="D10">
        <v>1</v>
      </c>
      <c r="E10">
        <v>0.233333333333333</v>
      </c>
      <c r="F10">
        <v>7.0666666666666602</v>
      </c>
      <c r="G10">
        <v>1</v>
      </c>
      <c r="H10">
        <v>2.7666666666666599</v>
      </c>
      <c r="I10">
        <v>13</v>
      </c>
      <c r="J10">
        <v>24.1</v>
      </c>
      <c r="K10">
        <v>1.51</v>
      </c>
      <c r="L10">
        <v>2.1383333333333301</v>
      </c>
    </row>
    <row r="11" spans="1:12">
      <c r="A11" t="s">
        <v>24</v>
      </c>
      <c r="B11">
        <v>5.4</v>
      </c>
      <c r="C11">
        <v>-6.9</v>
      </c>
      <c r="D11">
        <v>7</v>
      </c>
      <c r="E11">
        <v>1.8</v>
      </c>
      <c r="F11">
        <v>-4.5999999999999996</v>
      </c>
      <c r="G11">
        <v>7</v>
      </c>
      <c r="H11">
        <v>1.4</v>
      </c>
      <c r="I11">
        <v>7</v>
      </c>
      <c r="J11">
        <v>36.5</v>
      </c>
      <c r="K11">
        <v>2.2799999999999998</v>
      </c>
      <c r="L11">
        <v>1.8399999999999901</v>
      </c>
    </row>
    <row r="12" spans="1:12">
      <c r="A12" t="s">
        <v>28</v>
      </c>
      <c r="B12">
        <v>-3.1</v>
      </c>
      <c r="C12">
        <v>8.1</v>
      </c>
      <c r="D12">
        <v>-1</v>
      </c>
      <c r="E12">
        <v>-1.0333333333333301</v>
      </c>
      <c r="F12">
        <v>5.3999999999999897</v>
      </c>
      <c r="G12">
        <v>-1</v>
      </c>
      <c r="H12">
        <v>1.12222222222222</v>
      </c>
      <c r="I12">
        <v>12</v>
      </c>
      <c r="J12">
        <v>12.5</v>
      </c>
      <c r="K12">
        <v>0.78</v>
      </c>
      <c r="L12">
        <v>0.95111111111111102</v>
      </c>
    </row>
    <row r="13" spans="1:12">
      <c r="A13" t="s">
        <v>15</v>
      </c>
      <c r="B13">
        <v>-1.7</v>
      </c>
      <c r="C13">
        <v>5.8</v>
      </c>
      <c r="D13">
        <v>0.9</v>
      </c>
      <c r="E13">
        <v>-0.56666666666666599</v>
      </c>
      <c r="F13">
        <v>3.86666666666666</v>
      </c>
      <c r="G13">
        <v>0.9</v>
      </c>
      <c r="H13">
        <v>1.4</v>
      </c>
      <c r="I13">
        <v>21</v>
      </c>
      <c r="J13">
        <v>5.8</v>
      </c>
      <c r="K13">
        <v>0.36</v>
      </c>
      <c r="L13">
        <v>0.88</v>
      </c>
    </row>
    <row r="14" spans="1:12">
      <c r="A14" t="s">
        <v>19</v>
      </c>
      <c r="B14">
        <v>4.4000000000000004</v>
      </c>
      <c r="C14">
        <v>-6.7</v>
      </c>
      <c r="D14">
        <v>0.4</v>
      </c>
      <c r="E14">
        <v>1.4666666666666599</v>
      </c>
      <c r="F14">
        <v>-4.4666666666666597</v>
      </c>
      <c r="G14">
        <v>0.4</v>
      </c>
      <c r="H14">
        <v>-0.86666666666666603</v>
      </c>
      <c r="I14">
        <v>14</v>
      </c>
      <c r="J14">
        <v>31.8</v>
      </c>
      <c r="K14">
        <v>1.99</v>
      </c>
      <c r="L14">
        <v>0.56166666666666598</v>
      </c>
    </row>
    <row r="15" spans="1:12">
      <c r="A15" t="s">
        <v>30</v>
      </c>
      <c r="B15">
        <v>4.5999999999999996</v>
      </c>
      <c r="C15">
        <v>-1.9</v>
      </c>
      <c r="D15">
        <v>1.5</v>
      </c>
      <c r="E15">
        <v>1.5333333333333301</v>
      </c>
      <c r="F15">
        <v>-1.2666666666666599</v>
      </c>
      <c r="G15">
        <v>1.5</v>
      </c>
      <c r="H15">
        <v>0.58888888888888802</v>
      </c>
      <c r="I15">
        <v>23</v>
      </c>
      <c r="J15">
        <v>6.2</v>
      </c>
      <c r="K15">
        <v>0.39</v>
      </c>
      <c r="L15">
        <v>0.48944444444444402</v>
      </c>
    </row>
    <row r="16" spans="1:12">
      <c r="A16" t="s">
        <v>9</v>
      </c>
      <c r="B16">
        <v>3.9</v>
      </c>
      <c r="C16">
        <v>-4.5999999999999996</v>
      </c>
      <c r="D16">
        <v>3.8</v>
      </c>
      <c r="E16">
        <v>1.2999999999999901</v>
      </c>
      <c r="F16">
        <v>-3.0666666666666602</v>
      </c>
      <c r="G16">
        <v>3.8</v>
      </c>
      <c r="H16">
        <v>0.67777777777777704</v>
      </c>
      <c r="I16">
        <v>15</v>
      </c>
      <c r="J16">
        <v>2</v>
      </c>
      <c r="K16">
        <v>0.13</v>
      </c>
      <c r="L16">
        <v>0.40388888888888802</v>
      </c>
    </row>
    <row r="17" spans="1:12">
      <c r="A17" t="s">
        <v>12</v>
      </c>
      <c r="B17">
        <v>-1.7</v>
      </c>
      <c r="C17">
        <v>-3.6</v>
      </c>
      <c r="D17">
        <v>2.1</v>
      </c>
      <c r="E17">
        <v>-0.56666666666666599</v>
      </c>
      <c r="F17">
        <v>-2.4</v>
      </c>
      <c r="G17">
        <v>2.1</v>
      </c>
      <c r="H17">
        <v>-0.28888888888888797</v>
      </c>
      <c r="I17">
        <v>11</v>
      </c>
      <c r="J17">
        <v>13.6</v>
      </c>
      <c r="K17">
        <v>0.85</v>
      </c>
      <c r="L17">
        <v>0.280555555555555</v>
      </c>
    </row>
    <row r="18" spans="1:12">
      <c r="A18" t="s">
        <v>10</v>
      </c>
      <c r="B18">
        <v>-9</v>
      </c>
      <c r="C18">
        <v>-0.2</v>
      </c>
      <c r="D18">
        <v>3.3</v>
      </c>
      <c r="E18">
        <v>-3</v>
      </c>
      <c r="F18">
        <v>-0.133333333333333</v>
      </c>
      <c r="G18">
        <v>3.3</v>
      </c>
      <c r="H18">
        <v>5.5555555555555497E-2</v>
      </c>
      <c r="I18">
        <v>10</v>
      </c>
      <c r="J18">
        <v>0</v>
      </c>
      <c r="K18">
        <v>0</v>
      </c>
      <c r="L18">
        <v>2.77777777777777E-2</v>
      </c>
    </row>
    <row r="19" spans="1:12">
      <c r="A19" t="s">
        <v>20</v>
      </c>
      <c r="B19">
        <v>1.7</v>
      </c>
      <c r="C19">
        <v>-0.8</v>
      </c>
      <c r="D19">
        <v>-2.6</v>
      </c>
      <c r="E19">
        <v>0.56666666666666599</v>
      </c>
      <c r="F19">
        <v>-0.53333333333333299</v>
      </c>
      <c r="G19">
        <v>-2.6</v>
      </c>
      <c r="H19">
        <v>-0.85555555555555496</v>
      </c>
      <c r="I19">
        <v>19</v>
      </c>
      <c r="J19">
        <v>9.6999999999999993</v>
      </c>
      <c r="K19">
        <v>0.61</v>
      </c>
      <c r="L19">
        <v>-0.122777777777777</v>
      </c>
    </row>
    <row r="20" spans="1:12">
      <c r="A20" t="s">
        <v>22</v>
      </c>
      <c r="B20">
        <v>2.1</v>
      </c>
      <c r="C20">
        <v>-0.2</v>
      </c>
      <c r="D20">
        <v>-1.4</v>
      </c>
      <c r="E20">
        <v>0.7</v>
      </c>
      <c r="F20">
        <v>-0.133333333333333</v>
      </c>
      <c r="G20">
        <v>-1.4</v>
      </c>
      <c r="H20">
        <v>-0.27777777777777701</v>
      </c>
      <c r="I20">
        <v>20</v>
      </c>
      <c r="J20">
        <v>-6</v>
      </c>
      <c r="K20">
        <v>-0.38</v>
      </c>
      <c r="L20">
        <v>-0.32888888888888801</v>
      </c>
    </row>
    <row r="21" spans="1:12">
      <c r="A21" t="s">
        <v>1</v>
      </c>
      <c r="B21">
        <v>-8.6999999999999993</v>
      </c>
      <c r="C21">
        <v>-1.9</v>
      </c>
      <c r="D21">
        <v>2</v>
      </c>
      <c r="E21">
        <v>-2.8999999999999901</v>
      </c>
      <c r="F21">
        <v>-1.2666666666666599</v>
      </c>
      <c r="G21">
        <v>2</v>
      </c>
      <c r="H21">
        <v>-0.72222222222222199</v>
      </c>
      <c r="I21">
        <v>18</v>
      </c>
      <c r="J21">
        <v>-6</v>
      </c>
      <c r="K21">
        <v>-0.38</v>
      </c>
      <c r="L21">
        <v>-0.551111111111111</v>
      </c>
    </row>
    <row r="22" spans="1:12">
      <c r="A22" t="s">
        <v>29</v>
      </c>
      <c r="B22">
        <v>4.9000000000000004</v>
      </c>
      <c r="C22">
        <v>0</v>
      </c>
      <c r="D22">
        <v>-0.3</v>
      </c>
      <c r="E22">
        <v>1.63333333333333</v>
      </c>
      <c r="F22">
        <v>0</v>
      </c>
      <c r="G22">
        <v>-0.3</v>
      </c>
      <c r="H22">
        <v>0.44444444444444398</v>
      </c>
      <c r="I22">
        <v>24</v>
      </c>
      <c r="J22">
        <v>-38.5</v>
      </c>
      <c r="K22">
        <v>-2.41</v>
      </c>
      <c r="L22">
        <v>-0.98277777777777697</v>
      </c>
    </row>
    <row r="23" spans="1:12">
      <c r="A23" t="s">
        <v>13</v>
      </c>
      <c r="B23">
        <v>-2.9</v>
      </c>
      <c r="C23">
        <v>-6.6</v>
      </c>
      <c r="D23">
        <v>1.5</v>
      </c>
      <c r="E23">
        <v>-0.96666666666666601</v>
      </c>
      <c r="F23">
        <v>-4.3999999999999897</v>
      </c>
      <c r="G23">
        <v>1.5</v>
      </c>
      <c r="H23">
        <v>-1.2888888888888801</v>
      </c>
      <c r="I23">
        <v>22</v>
      </c>
      <c r="J23">
        <v>-12.8</v>
      </c>
      <c r="K23">
        <v>-0.8</v>
      </c>
      <c r="L23">
        <v>-1.0444444444444401</v>
      </c>
    </row>
    <row r="24" spans="1:12">
      <c r="A24" t="s">
        <v>16</v>
      </c>
      <c r="B24">
        <v>2.6</v>
      </c>
      <c r="C24">
        <v>-6.8</v>
      </c>
      <c r="D24">
        <v>-2.4</v>
      </c>
      <c r="E24">
        <v>0.86666666666666603</v>
      </c>
      <c r="F24">
        <v>-4.5333333333333297</v>
      </c>
      <c r="G24">
        <v>-2.4</v>
      </c>
      <c r="H24">
        <v>-2.0222222222222199</v>
      </c>
      <c r="I24">
        <v>16</v>
      </c>
      <c r="J24">
        <v>-17.600000000000001</v>
      </c>
      <c r="K24">
        <v>-1.1000000000000001</v>
      </c>
      <c r="L24">
        <v>-1.56111111111111</v>
      </c>
    </row>
    <row r="25" spans="1:12">
      <c r="A25" t="s">
        <v>3</v>
      </c>
      <c r="B25">
        <v>-9.8000000000000007</v>
      </c>
      <c r="C25">
        <v>-7.7</v>
      </c>
      <c r="D25">
        <v>-0.2</v>
      </c>
      <c r="E25">
        <v>-3.2666666666666599</v>
      </c>
      <c r="F25">
        <v>-5.1333333333333302</v>
      </c>
      <c r="G25">
        <v>-0.2</v>
      </c>
      <c r="H25">
        <v>-2.86666666666666</v>
      </c>
      <c r="I25">
        <v>17</v>
      </c>
      <c r="J25">
        <v>-17.7</v>
      </c>
      <c r="K25">
        <v>-1.1100000000000001</v>
      </c>
      <c r="L25">
        <v>-1.98833333333333</v>
      </c>
    </row>
    <row r="26" spans="1:12">
      <c r="A26" t="s">
        <v>6</v>
      </c>
      <c r="B26">
        <v>1.9</v>
      </c>
      <c r="C26">
        <v>-2.6</v>
      </c>
      <c r="D26">
        <v>0.1</v>
      </c>
      <c r="E26">
        <v>0.63333333333333297</v>
      </c>
      <c r="F26">
        <v>-1.7333333333333301</v>
      </c>
      <c r="G26">
        <v>0.1</v>
      </c>
      <c r="H26">
        <v>-0.33333333333333298</v>
      </c>
      <c r="I26">
        <v>27</v>
      </c>
      <c r="J26">
        <v>-61.6</v>
      </c>
      <c r="K26">
        <v>-3.85</v>
      </c>
      <c r="L26">
        <v>-2.0916666666666601</v>
      </c>
    </row>
    <row r="27" spans="1:12">
      <c r="A27" t="s">
        <v>2</v>
      </c>
      <c r="B27">
        <v>-11.8</v>
      </c>
      <c r="C27">
        <v>-10.5</v>
      </c>
      <c r="D27">
        <v>-1</v>
      </c>
      <c r="E27">
        <v>-3.93333333333333</v>
      </c>
      <c r="F27">
        <v>-7</v>
      </c>
      <c r="G27">
        <v>-1</v>
      </c>
      <c r="H27">
        <v>-3.9777777777777699</v>
      </c>
      <c r="I27">
        <v>25</v>
      </c>
      <c r="J27">
        <v>-12.7</v>
      </c>
      <c r="K27">
        <v>-0.79</v>
      </c>
      <c r="L27">
        <v>-2.3838888888888801</v>
      </c>
    </row>
    <row r="28" spans="1:12">
      <c r="A28" t="s">
        <v>11</v>
      </c>
      <c r="B28">
        <v>-5</v>
      </c>
      <c r="C28">
        <v>1.5</v>
      </c>
      <c r="D28">
        <v>-8.5</v>
      </c>
      <c r="E28">
        <v>-1.6666666666666601</v>
      </c>
      <c r="F28">
        <v>1</v>
      </c>
      <c r="G28">
        <v>-8.5</v>
      </c>
      <c r="H28">
        <v>-3.05555555555555</v>
      </c>
      <c r="I28">
        <v>26</v>
      </c>
      <c r="J28">
        <v>-50.7</v>
      </c>
      <c r="K28">
        <v>-3.17</v>
      </c>
      <c r="L28">
        <v>-3.1127777777777701</v>
      </c>
    </row>
    <row r="29" spans="1:12">
      <c r="A29" t="s">
        <v>7</v>
      </c>
      <c r="B29">
        <v>-0.8</v>
      </c>
      <c r="C29">
        <v>-0.2</v>
      </c>
      <c r="D29">
        <v>-11.1</v>
      </c>
      <c r="E29">
        <v>-0.266666666666666</v>
      </c>
      <c r="F29">
        <v>-0.133333333333333</v>
      </c>
      <c r="G29">
        <v>-11.1</v>
      </c>
      <c r="H29">
        <v>-3.8333333333333299</v>
      </c>
      <c r="I29">
        <v>28</v>
      </c>
      <c r="J29">
        <v>-71.400000000000006</v>
      </c>
      <c r="K29">
        <v>-4.46</v>
      </c>
      <c r="L29">
        <v>-4.1466666666666603</v>
      </c>
    </row>
    <row r="30" spans="1:12">
      <c r="A30" t="s">
        <v>18</v>
      </c>
      <c r="B30">
        <v>-10.5</v>
      </c>
      <c r="C30">
        <v>-7.5</v>
      </c>
      <c r="D30">
        <v>-5</v>
      </c>
      <c r="E30">
        <v>-3.5</v>
      </c>
      <c r="F30">
        <v>-5</v>
      </c>
      <c r="G30">
        <v>-5</v>
      </c>
      <c r="H30">
        <v>-4.5</v>
      </c>
      <c r="I30">
        <v>30</v>
      </c>
      <c r="J30">
        <v>-72.400000000000006</v>
      </c>
      <c r="K30">
        <v>-4.53</v>
      </c>
      <c r="L30">
        <v>-4.5149999999999997</v>
      </c>
    </row>
    <row r="31" spans="1:12">
      <c r="A31" t="s">
        <v>27</v>
      </c>
      <c r="B31">
        <v>-6.7</v>
      </c>
      <c r="C31">
        <v>-1.3</v>
      </c>
      <c r="D31">
        <v>-7.5</v>
      </c>
      <c r="E31">
        <v>-2.2333333333333298</v>
      </c>
      <c r="F31">
        <v>-0.86666666666666603</v>
      </c>
      <c r="G31">
        <v>-7.5</v>
      </c>
      <c r="H31">
        <v>-3.5333333333333301</v>
      </c>
      <c r="I31">
        <v>29</v>
      </c>
      <c r="J31">
        <v>-89.8</v>
      </c>
      <c r="K31">
        <v>-5.61</v>
      </c>
      <c r="L31">
        <v>-4.5716666666666601</v>
      </c>
    </row>
    <row r="32" spans="1:12">
      <c r="A32" t="s">
        <v>5</v>
      </c>
      <c r="B32">
        <v>-1</v>
      </c>
      <c r="C32">
        <v>-5.5</v>
      </c>
      <c r="D32">
        <v>-11.2</v>
      </c>
      <c r="E32">
        <v>-0.33333333333333298</v>
      </c>
      <c r="F32">
        <v>-3.6666666666666599</v>
      </c>
      <c r="G32">
        <v>-11.2</v>
      </c>
      <c r="H32">
        <v>-5.0666666666666602</v>
      </c>
      <c r="I32">
        <v>31</v>
      </c>
      <c r="J32">
        <v>-101</v>
      </c>
      <c r="K32">
        <v>-6.31</v>
      </c>
      <c r="L32">
        <v>-5.6883333333333299</v>
      </c>
    </row>
    <row r="33" spans="1:12">
      <c r="A33" t="s">
        <v>25</v>
      </c>
      <c r="B33">
        <v>-3.9</v>
      </c>
      <c r="C33">
        <v>-6.1</v>
      </c>
      <c r="D33">
        <v>-10.1</v>
      </c>
      <c r="E33">
        <v>-1.2999999999999901</v>
      </c>
      <c r="F33">
        <v>-4.0666666666666602</v>
      </c>
      <c r="G33">
        <v>-10.1</v>
      </c>
      <c r="H33">
        <v>-5.1555555555555497</v>
      </c>
      <c r="I33">
        <v>32</v>
      </c>
      <c r="J33">
        <v>-116.2</v>
      </c>
      <c r="K33">
        <v>-7.26</v>
      </c>
      <c r="L33">
        <v>-6.2077777777777703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 tint="0.59999389629810485"/>
  </sheetPr>
  <dimension ref="B1:F33"/>
  <sheetViews>
    <sheetView showGridLines="0" zoomScale="70" zoomScaleNormal="70" zoomScalePageLayoutView="70" workbookViewId="0">
      <pane ySplit="1" topLeftCell="A2" activePane="bottomLeft" state="frozen"/>
      <selection activeCell="V17" sqref="V17"/>
      <selection pane="bottomLeft" activeCell="E1" sqref="E1"/>
    </sheetView>
  </sheetViews>
  <sheetFormatPr baseColWidth="10" defaultRowHeight="13" x14ac:dyDescent="0"/>
  <cols>
    <col min="1" max="2" width="10.83203125" style="18"/>
    <col min="3" max="3" width="28" style="18" customWidth="1"/>
    <col min="4" max="4" width="17.6640625" style="18" customWidth="1"/>
    <col min="5" max="5" width="15.33203125" style="18" customWidth="1"/>
    <col min="6" max="6" width="15.6640625" style="18" customWidth="1"/>
    <col min="7" max="16384" width="10.83203125" style="18"/>
  </cols>
  <sheetData>
    <row r="1" spans="2:6" ht="30" customHeight="1">
      <c r="B1" s="31" t="s">
        <v>39</v>
      </c>
      <c r="C1" s="31" t="s">
        <v>37</v>
      </c>
      <c r="D1" s="32" t="s">
        <v>80</v>
      </c>
      <c r="E1" s="32" t="s">
        <v>87</v>
      </c>
      <c r="F1" s="32" t="s">
        <v>88</v>
      </c>
    </row>
    <row r="2" spans="2:6" ht="30" customHeight="1">
      <c r="B2" s="35">
        <v>1</v>
      </c>
      <c r="C2" s="24" t="s">
        <v>14</v>
      </c>
      <c r="D2" s="33">
        <v>6.8052083333333337</v>
      </c>
      <c r="E2" s="34">
        <v>0.82162409000000003</v>
      </c>
      <c r="F2" s="36">
        <v>6.1800000000000001E-2</v>
      </c>
    </row>
    <row r="3" spans="2:6" ht="30" customHeight="1">
      <c r="B3" s="35">
        <v>2</v>
      </c>
      <c r="C3" s="24" t="s">
        <v>17</v>
      </c>
      <c r="D3" s="33">
        <v>4.7291666666666661</v>
      </c>
      <c r="E3" s="34">
        <v>0.6801973</v>
      </c>
      <c r="F3" s="36">
        <v>2.7565537099999999E-2</v>
      </c>
    </row>
    <row r="4" spans="2:6" ht="30" customHeight="1">
      <c r="B4" s="35">
        <v>3</v>
      </c>
      <c r="C4" s="24" t="s">
        <v>8</v>
      </c>
      <c r="D4" s="33">
        <v>4.4267361111111114</v>
      </c>
      <c r="E4" s="34">
        <v>0.65548322999999997</v>
      </c>
      <c r="F4" s="36">
        <v>2.7565537099999999E-2</v>
      </c>
    </row>
    <row r="5" spans="2:6" ht="30" customHeight="1">
      <c r="B5" s="35">
        <v>4</v>
      </c>
      <c r="C5" s="24" t="s">
        <v>4</v>
      </c>
      <c r="D5" s="33">
        <v>3.604166666666667</v>
      </c>
      <c r="E5" s="34">
        <v>0.58289999999999997</v>
      </c>
      <c r="F5" s="36">
        <v>1.7618806599999998E-2</v>
      </c>
    </row>
    <row r="6" spans="2:6" ht="30" customHeight="1">
      <c r="B6" s="35">
        <v>5</v>
      </c>
      <c r="C6" s="24" t="s">
        <v>21</v>
      </c>
      <c r="D6" s="33">
        <v>3.5274305555555552</v>
      </c>
      <c r="E6" s="34">
        <v>0.5766</v>
      </c>
      <c r="F6" s="36">
        <v>1.7134634100000001E-2</v>
      </c>
    </row>
    <row r="7" spans="2:6" ht="30" customHeight="1">
      <c r="B7" s="35">
        <v>6</v>
      </c>
      <c r="C7" s="24" t="s">
        <v>32</v>
      </c>
      <c r="D7" s="33">
        <v>3.2006944444444443</v>
      </c>
      <c r="E7" s="34">
        <v>0.5464</v>
      </c>
      <c r="F7" s="36">
        <v>1.5022685399999999E-2</v>
      </c>
    </row>
    <row r="8" spans="2:6" ht="30" customHeight="1">
      <c r="B8" s="35">
        <v>7</v>
      </c>
      <c r="C8" s="24" t="s">
        <v>31</v>
      </c>
      <c r="D8" s="33">
        <v>3.1968750000000004</v>
      </c>
      <c r="E8" s="34">
        <v>0.5464</v>
      </c>
      <c r="F8" s="36">
        <v>1.5022685399999999E-2</v>
      </c>
    </row>
    <row r="9" spans="2:6" ht="30" customHeight="1">
      <c r="B9" s="35">
        <v>8</v>
      </c>
      <c r="C9" s="24" t="s">
        <v>24</v>
      </c>
      <c r="D9" s="33">
        <v>2.8572916666666668</v>
      </c>
      <c r="E9" s="34">
        <v>0.51500000000000001</v>
      </c>
      <c r="F9" s="36">
        <v>1.31150226E-2</v>
      </c>
    </row>
    <row r="10" spans="2:6" ht="30" customHeight="1">
      <c r="B10" s="35">
        <v>9</v>
      </c>
      <c r="C10" s="24" t="s">
        <v>23</v>
      </c>
      <c r="D10" s="33">
        <v>2.3791666666666669</v>
      </c>
      <c r="E10" s="34">
        <v>0.47049999999999997</v>
      </c>
      <c r="F10" s="36">
        <v>1.08224757E-2</v>
      </c>
    </row>
    <row r="11" spans="2:6" ht="30" customHeight="1">
      <c r="B11" s="35">
        <v>10</v>
      </c>
      <c r="C11" s="24" t="s">
        <v>26</v>
      </c>
      <c r="D11" s="33">
        <v>2.1364583333333336</v>
      </c>
      <c r="E11" s="34">
        <v>0.44829999999999998</v>
      </c>
      <c r="F11" s="36">
        <v>9.8296315999999995E-3</v>
      </c>
    </row>
    <row r="12" spans="2:6" ht="30" customHeight="1">
      <c r="B12" s="35">
        <v>11</v>
      </c>
      <c r="C12" s="24" t="s">
        <v>9</v>
      </c>
      <c r="D12" s="33">
        <v>1.4236111111111109</v>
      </c>
      <c r="E12" s="34">
        <v>0.38440000000000002</v>
      </c>
      <c r="F12" s="36">
        <v>7.3611118000000003E-3</v>
      </c>
    </row>
    <row r="13" spans="2:6" ht="30" customHeight="1">
      <c r="B13" s="35">
        <v>12</v>
      </c>
      <c r="C13" s="24" t="s">
        <v>12</v>
      </c>
      <c r="D13" s="33">
        <v>0.78055555555555556</v>
      </c>
      <c r="E13" s="34">
        <v>0.32900000000000001</v>
      </c>
      <c r="F13" s="36">
        <v>5.6894985E-3</v>
      </c>
    </row>
    <row r="14" spans="2:6" ht="30" customHeight="1">
      <c r="B14" s="35">
        <v>13</v>
      </c>
      <c r="C14" s="24" t="s">
        <v>10</v>
      </c>
      <c r="D14" s="33">
        <v>0.64444444444444438</v>
      </c>
      <c r="E14" s="34">
        <v>0.31759999999999999</v>
      </c>
      <c r="F14" s="36">
        <v>5.3774820000000003E-3</v>
      </c>
    </row>
    <row r="15" spans="2:6" ht="30" customHeight="1">
      <c r="B15" s="35">
        <v>14</v>
      </c>
      <c r="C15" s="24" t="s">
        <v>15</v>
      </c>
      <c r="D15" s="33">
        <v>0.60347222222222219</v>
      </c>
      <c r="E15" s="34">
        <v>0.31440000000000001</v>
      </c>
      <c r="F15" s="36">
        <v>5.2915022999999997E-3</v>
      </c>
    </row>
    <row r="16" spans="2:6" ht="30" customHeight="1">
      <c r="B16" s="35">
        <v>15</v>
      </c>
      <c r="C16" s="24" t="s">
        <v>19</v>
      </c>
      <c r="D16" s="33">
        <v>0.44930555555555562</v>
      </c>
      <c r="E16" s="34">
        <v>0.30249999999999999</v>
      </c>
      <c r="F16" s="36">
        <v>4.9810836999999997E-3</v>
      </c>
    </row>
    <row r="17" spans="2:6" ht="30" customHeight="1">
      <c r="B17" s="35">
        <v>16</v>
      </c>
      <c r="C17" s="24" t="s">
        <v>28</v>
      </c>
      <c r="D17" s="33">
        <v>0.26840277777777777</v>
      </c>
      <c r="E17" s="34">
        <v>0.28860000000000002</v>
      </c>
      <c r="F17" s="36">
        <v>4.6324121999999999E-3</v>
      </c>
    </row>
    <row r="18" spans="2:6" ht="30" customHeight="1">
      <c r="B18" s="35">
        <v>17</v>
      </c>
      <c r="C18" s="24" t="s">
        <v>30</v>
      </c>
      <c r="D18" s="33">
        <v>0.14930555555555558</v>
      </c>
      <c r="E18" s="34">
        <v>0.27950000000000003</v>
      </c>
      <c r="F18" s="36">
        <v>4.4135711999999999E-3</v>
      </c>
    </row>
    <row r="19" spans="2:6" ht="30" customHeight="1">
      <c r="B19" s="35">
        <v>18</v>
      </c>
      <c r="C19" s="24" t="s">
        <v>1</v>
      </c>
      <c r="D19" s="33">
        <v>-0.34861111111111109</v>
      </c>
      <c r="E19" s="34">
        <v>0.2437</v>
      </c>
      <c r="F19" s="36">
        <v>3.6072219000000002E-3</v>
      </c>
    </row>
    <row r="20" spans="2:6" ht="30" customHeight="1">
      <c r="B20" s="35">
        <v>19</v>
      </c>
      <c r="C20" s="24" t="s">
        <v>22</v>
      </c>
      <c r="D20" s="33">
        <v>-0.60416666666666674</v>
      </c>
      <c r="E20" s="34">
        <v>0.22700000000000001</v>
      </c>
      <c r="F20" s="36">
        <v>3.2609140000000002E-3</v>
      </c>
    </row>
    <row r="21" spans="2:6" ht="30" customHeight="1">
      <c r="B21" s="35">
        <v>20</v>
      </c>
      <c r="C21" s="24" t="s">
        <v>20</v>
      </c>
      <c r="D21" s="33">
        <v>-0.65243055555555562</v>
      </c>
      <c r="E21" s="34">
        <v>0.22374598000000001</v>
      </c>
      <c r="F21" s="36">
        <v>3.1957357000000001E-3</v>
      </c>
    </row>
    <row r="22" spans="2:6" ht="30" customHeight="1">
      <c r="B22" s="35">
        <v>21</v>
      </c>
      <c r="C22" s="24" t="s">
        <v>3</v>
      </c>
      <c r="D22" s="33">
        <v>-0.69756944444444435</v>
      </c>
      <c r="E22" s="34">
        <v>0.22053640999999999</v>
      </c>
      <c r="F22" s="36">
        <v>3.1318561000000002E-3</v>
      </c>
    </row>
    <row r="23" spans="2:6" ht="30" customHeight="1">
      <c r="B23" s="35">
        <v>22</v>
      </c>
      <c r="C23" s="24" t="s">
        <v>13</v>
      </c>
      <c r="D23" s="33">
        <v>-1.0444444444444443</v>
      </c>
      <c r="E23" s="34">
        <v>0.19959113000000001</v>
      </c>
      <c r="F23" s="36">
        <v>2.7299707999999998E-3</v>
      </c>
    </row>
    <row r="24" spans="2:6" ht="30" customHeight="1">
      <c r="B24" s="35">
        <v>23</v>
      </c>
      <c r="C24" s="24" t="s">
        <v>16</v>
      </c>
      <c r="D24" s="33">
        <v>-1.6444444444444444</v>
      </c>
      <c r="E24" s="34">
        <v>0.16634591000000001</v>
      </c>
      <c r="F24" s="36">
        <v>2.1421567999999999E-3</v>
      </c>
    </row>
    <row r="25" spans="2:6" ht="30" customHeight="1">
      <c r="B25" s="35">
        <v>24</v>
      </c>
      <c r="C25" s="24" t="s">
        <v>29</v>
      </c>
      <c r="D25" s="33">
        <v>-1.8864583333333331</v>
      </c>
      <c r="E25" s="34">
        <v>0.15386242999999999</v>
      </c>
      <c r="F25" s="36">
        <v>1.9362277E-3</v>
      </c>
    </row>
    <row r="26" spans="2:6" ht="30" customHeight="1">
      <c r="B26" s="35">
        <v>25</v>
      </c>
      <c r="C26" s="24" t="s">
        <v>2</v>
      </c>
      <c r="D26" s="33">
        <v>-1.9635416666666665</v>
      </c>
      <c r="E26" s="34">
        <v>0.15050728999999999</v>
      </c>
      <c r="F26" s="36">
        <v>1.8821936000000001E-3</v>
      </c>
    </row>
    <row r="27" spans="2:6" ht="30" customHeight="1">
      <c r="B27" s="35">
        <v>26</v>
      </c>
      <c r="C27" s="24" t="s">
        <v>81</v>
      </c>
      <c r="D27" s="33">
        <v>-2.4083333333333332</v>
      </c>
      <c r="E27" s="34">
        <v>0.13035757000000001</v>
      </c>
      <c r="F27" s="36">
        <v>1.5690203000000001E-3</v>
      </c>
    </row>
    <row r="28" spans="2:6" ht="30" customHeight="1">
      <c r="B28" s="35">
        <v>27</v>
      </c>
      <c r="C28" s="24" t="s">
        <v>11</v>
      </c>
      <c r="D28" s="33">
        <v>-3.0677083333333335</v>
      </c>
      <c r="E28" s="34">
        <v>0.10498828</v>
      </c>
      <c r="F28" s="36">
        <v>1.2013499000000001E-3</v>
      </c>
    </row>
    <row r="29" spans="2:6" ht="30" customHeight="1">
      <c r="B29" s="35">
        <v>28</v>
      </c>
      <c r="C29" s="24" t="s">
        <v>18</v>
      </c>
      <c r="D29" s="33">
        <v>-3.990277777777778</v>
      </c>
      <c r="E29" s="34">
        <v>7.6933199999999993E-2</v>
      </c>
      <c r="F29" s="36">
        <v>8.2788339999999999E-4</v>
      </c>
    </row>
    <row r="30" spans="2:6" ht="30" customHeight="1">
      <c r="B30" s="35">
        <v>29</v>
      </c>
      <c r="C30" s="24" t="s">
        <v>27</v>
      </c>
      <c r="D30" s="33">
        <v>-4.5729166666666661</v>
      </c>
      <c r="E30" s="34">
        <v>6.2959689999999999E-2</v>
      </c>
      <c r="F30" s="36">
        <v>6.5463700000000001E-4</v>
      </c>
    </row>
    <row r="31" spans="2:6" ht="30" customHeight="1">
      <c r="B31" s="35">
        <v>30</v>
      </c>
      <c r="C31" s="24" t="s">
        <v>82</v>
      </c>
      <c r="D31" s="33">
        <v>-4.7479166666666668</v>
      </c>
      <c r="E31" s="34">
        <v>5.9128090000000001E-2</v>
      </c>
      <c r="F31" s="36">
        <v>6.0862769999999995E-4</v>
      </c>
    </row>
    <row r="32" spans="2:6" ht="30" customHeight="1">
      <c r="B32" s="35">
        <v>31</v>
      </c>
      <c r="C32" s="24" t="s">
        <v>5</v>
      </c>
      <c r="D32" s="33">
        <v>-6.4395833333333332</v>
      </c>
      <c r="E32" s="34">
        <v>3.2454330000000003E-2</v>
      </c>
      <c r="F32" s="36">
        <v>3.0700680000000002E-4</v>
      </c>
    </row>
    <row r="33" spans="2:6" ht="30" customHeight="1">
      <c r="B33" s="35">
        <v>32</v>
      </c>
      <c r="C33" s="24" t="s">
        <v>25</v>
      </c>
      <c r="D33" s="33">
        <v>-7.1368055555555552</v>
      </c>
      <c r="E33" s="34">
        <v>2.5210139999999999E-2</v>
      </c>
      <c r="F33" s="36">
        <v>2.3121949999999999E-4</v>
      </c>
    </row>
  </sheetData>
  <conditionalFormatting sqref="D2:D3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3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3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 tint="0.59999389629810485"/>
  </sheetPr>
  <dimension ref="B1:F33"/>
  <sheetViews>
    <sheetView showGridLines="0" zoomScale="70" zoomScaleNormal="70" zoomScalePageLayoutView="70" workbookViewId="0">
      <pane ySplit="1" topLeftCell="A10" activePane="bottomLeft" state="frozen"/>
      <selection activeCell="V17" sqref="V17"/>
      <selection pane="bottomLeft" activeCell="C26" sqref="C26"/>
    </sheetView>
  </sheetViews>
  <sheetFormatPr baseColWidth="10" defaultRowHeight="13" x14ac:dyDescent="0"/>
  <cols>
    <col min="1" max="2" width="10.83203125" style="18"/>
    <col min="3" max="3" width="28" style="18" customWidth="1"/>
    <col min="4" max="4" width="17.6640625" style="18" customWidth="1"/>
    <col min="5" max="5" width="15.33203125" style="18" customWidth="1"/>
    <col min="6" max="6" width="15.6640625" style="18" customWidth="1"/>
    <col min="7" max="16384" width="10.83203125" style="18"/>
  </cols>
  <sheetData>
    <row r="1" spans="2:6" ht="30" customHeight="1">
      <c r="B1" s="31" t="s">
        <v>39</v>
      </c>
      <c r="C1" s="31" t="s">
        <v>37</v>
      </c>
      <c r="D1" s="32" t="s">
        <v>80</v>
      </c>
      <c r="E1" s="32" t="s">
        <v>87</v>
      </c>
      <c r="F1" s="32" t="s">
        <v>88</v>
      </c>
    </row>
    <row r="2" spans="2:6" ht="30" customHeight="1">
      <c r="B2" s="35">
        <v>1</v>
      </c>
      <c r="C2" s="24" t="s">
        <v>14</v>
      </c>
      <c r="D2" s="33">
        <f>VLOOKUP(C2,NFLCombinedRanking.csv!A:L,12,FALSE)</f>
        <v>6.8033333333333301</v>
      </c>
      <c r="E2" s="34">
        <v>0.82126083000000005</v>
      </c>
      <c r="F2" s="36">
        <v>6.1612117100000002E-2</v>
      </c>
    </row>
    <row r="3" spans="2:6" ht="30" customHeight="1">
      <c r="B3" s="35">
        <v>2</v>
      </c>
      <c r="C3" s="24" t="s">
        <v>8</v>
      </c>
      <c r="D3" s="33">
        <f>VLOOKUP(C3,NFLCombinedRanking.csv!A:L,12,FALSE)</f>
        <v>4.3372222222222199</v>
      </c>
      <c r="E3" s="34">
        <v>0.64765866000000005</v>
      </c>
      <c r="F3" s="36">
        <v>2.3606232099999999E-2</v>
      </c>
    </row>
    <row r="4" spans="2:6" ht="30" customHeight="1">
      <c r="B4" s="35">
        <v>3</v>
      </c>
      <c r="C4" s="24" t="s">
        <v>17</v>
      </c>
      <c r="D4" s="33">
        <f>VLOOKUP(C4,NFLCombinedRanking.csv!A:L,12,FALSE)</f>
        <v>4.2649999999999997</v>
      </c>
      <c r="E4" s="34">
        <v>0.64151210000000003</v>
      </c>
      <c r="F4" s="36">
        <v>2.2941180799999999E-2</v>
      </c>
    </row>
    <row r="5" spans="2:6" ht="30" customHeight="1">
      <c r="B5" s="35">
        <v>4</v>
      </c>
      <c r="C5" s="24" t="s">
        <v>4</v>
      </c>
      <c r="D5" s="33">
        <f>VLOOKUP(C5,NFLCombinedRanking.csv!A:L,12,FALSE)</f>
        <v>4.0733333333333297</v>
      </c>
      <c r="E5" s="34">
        <v>0.62497754000000005</v>
      </c>
      <c r="F5" s="36">
        <v>2.1263724599999999E-2</v>
      </c>
    </row>
    <row r="6" spans="2:6" ht="30" customHeight="1">
      <c r="B6" s="35">
        <v>5</v>
      </c>
      <c r="C6" s="24" t="s">
        <v>21</v>
      </c>
      <c r="D6" s="33">
        <f>VLOOKUP(C6,NFLCombinedRanking.csv!A:L,12,FALSE)</f>
        <v>3.4866666666666601</v>
      </c>
      <c r="E6" s="34">
        <v>0.57267796000000004</v>
      </c>
      <c r="F6" s="36">
        <v>1.6841484899999998E-2</v>
      </c>
    </row>
    <row r="7" spans="2:6" ht="30" customHeight="1">
      <c r="B7" s="35">
        <v>6</v>
      </c>
      <c r="C7" s="24" t="s">
        <v>32</v>
      </c>
      <c r="D7" s="33">
        <f>VLOOKUP(C7,NFLCombinedRanking.csv!A:L,12,FALSE)</f>
        <v>3.1994444444444401</v>
      </c>
      <c r="E7" s="34">
        <v>0.54638717000000003</v>
      </c>
      <c r="F7" s="36">
        <v>1.50193555E-2</v>
      </c>
    </row>
    <row r="8" spans="2:6" ht="30" customHeight="1">
      <c r="B8" s="35">
        <v>7</v>
      </c>
      <c r="C8" s="24" t="s">
        <v>31</v>
      </c>
      <c r="D8" s="33">
        <f>VLOOKUP(C8,NFLCombinedRanking.csv!A:L,12,FALSE)</f>
        <v>3.0283333333333302</v>
      </c>
      <c r="E8" s="34">
        <v>0.53059093000000002</v>
      </c>
      <c r="F8" s="36">
        <v>1.40276025E-2</v>
      </c>
    </row>
    <row r="9" spans="2:6" ht="30" customHeight="1">
      <c r="B9" s="35">
        <v>8</v>
      </c>
      <c r="C9" s="24" t="s">
        <v>23</v>
      </c>
      <c r="D9" s="33">
        <f>VLOOKUP(C9,NFLCombinedRanking.csv!A:L,12,FALSE)</f>
        <v>2.5094444444444401</v>
      </c>
      <c r="E9" s="34">
        <v>0.48244514999999999</v>
      </c>
      <c r="F9" s="36">
        <v>1.13985028E-2</v>
      </c>
    </row>
    <row r="10" spans="2:6" ht="30" customHeight="1">
      <c r="B10" s="35">
        <v>9</v>
      </c>
      <c r="C10" s="24" t="s">
        <v>26</v>
      </c>
      <c r="D10" s="33">
        <f>VLOOKUP(C10,NFLCombinedRanking.csv!A:L,12,FALSE)</f>
        <v>2.1383333333333301</v>
      </c>
      <c r="E10" s="34">
        <v>0.44815835999999998</v>
      </c>
      <c r="F10" s="36">
        <v>9.8230621999999997E-3</v>
      </c>
    </row>
    <row r="11" spans="2:6" ht="30" customHeight="1">
      <c r="B11" s="35">
        <v>10</v>
      </c>
      <c r="C11" s="24" t="s">
        <v>24</v>
      </c>
      <c r="D11" s="33">
        <f>VLOOKUP(C11,NFLCombinedRanking.csv!A:L,12,FALSE)</f>
        <v>1.8399999999999901</v>
      </c>
      <c r="E11" s="34">
        <v>0.42093311999999999</v>
      </c>
      <c r="F11" s="36">
        <v>8.7145451000000002E-3</v>
      </c>
    </row>
    <row r="12" spans="2:6" ht="30" customHeight="1">
      <c r="B12" s="35">
        <v>11</v>
      </c>
      <c r="C12" s="24" t="s">
        <v>28</v>
      </c>
      <c r="D12" s="33">
        <f>VLOOKUP(C12,NFLCombinedRanking.csv!A:L,12,FALSE)</f>
        <v>0.95111111111111102</v>
      </c>
      <c r="E12" s="34">
        <v>0.34317829999999999</v>
      </c>
      <c r="F12" s="36">
        <v>6.0953910000000004E-3</v>
      </c>
    </row>
    <row r="13" spans="2:6" ht="30" customHeight="1">
      <c r="B13" s="35">
        <v>12</v>
      </c>
      <c r="C13" s="24" t="s">
        <v>15</v>
      </c>
      <c r="D13" s="33">
        <f>VLOOKUP(C13,NFLCombinedRanking.csv!A:L,12,FALSE)</f>
        <v>0.88</v>
      </c>
      <c r="E13" s="34">
        <v>0.33724852999999999</v>
      </c>
      <c r="F13" s="36">
        <v>5.9233258000000004E-3</v>
      </c>
    </row>
    <row r="14" spans="2:6" ht="30" customHeight="1">
      <c r="B14" s="35">
        <v>13</v>
      </c>
      <c r="C14" s="24" t="s">
        <v>19</v>
      </c>
      <c r="D14" s="33">
        <f>VLOOKUP(C14,NFLCombinedRanking.csv!A:L,12,FALSE)</f>
        <v>0.56166666666666598</v>
      </c>
      <c r="E14" s="34">
        <v>0.31134487</v>
      </c>
      <c r="F14" s="36">
        <v>5.2103886999999996E-3</v>
      </c>
    </row>
    <row r="15" spans="2:6" ht="30" customHeight="1">
      <c r="B15" s="35">
        <v>14</v>
      </c>
      <c r="C15" s="24" t="s">
        <v>30</v>
      </c>
      <c r="D15" s="33">
        <f>VLOOKUP(C15,NFLCombinedRanking.csv!A:L,12,FALSE)</f>
        <v>0.48944444444444402</v>
      </c>
      <c r="E15" s="34">
        <v>0.30562152999999997</v>
      </c>
      <c r="F15" s="36">
        <v>5.0609117000000002E-3</v>
      </c>
    </row>
    <row r="16" spans="2:6" ht="30" customHeight="1">
      <c r="B16" s="35">
        <v>15</v>
      </c>
      <c r="C16" s="24" t="s">
        <v>9</v>
      </c>
      <c r="D16" s="33">
        <f>VLOOKUP(C16,NFLCombinedRanking.csv!A:L,12,FALSE)</f>
        <v>0.40388888888888802</v>
      </c>
      <c r="E16" s="34">
        <v>0.29891849999999998</v>
      </c>
      <c r="F16" s="36">
        <v>4.8893506999999996E-3</v>
      </c>
    </row>
    <row r="17" spans="2:6" ht="30" customHeight="1">
      <c r="B17" s="35">
        <v>16</v>
      </c>
      <c r="C17" s="24" t="s">
        <v>12</v>
      </c>
      <c r="D17" s="33">
        <f>VLOOKUP(C17,NFLCombinedRanking.csv!A:L,12,FALSE)</f>
        <v>0.280555555555555</v>
      </c>
      <c r="E17" s="34">
        <v>0.28940593999999997</v>
      </c>
      <c r="F17" s="36">
        <v>4.6521712999999998E-3</v>
      </c>
    </row>
    <row r="18" spans="2:6" ht="30" customHeight="1">
      <c r="B18" s="35">
        <v>17</v>
      </c>
      <c r="C18" s="24" t="s">
        <v>10</v>
      </c>
      <c r="D18" s="33">
        <f>VLOOKUP(C18,NFLCombinedRanking.csv!A:L,12,FALSE)</f>
        <v>2.77777777777777E-2</v>
      </c>
      <c r="E18" s="34">
        <v>0.27048232999999999</v>
      </c>
      <c r="F18" s="36">
        <v>4.2012569000000003E-3</v>
      </c>
    </row>
    <row r="19" spans="2:6" ht="30" customHeight="1">
      <c r="B19" s="35">
        <v>18</v>
      </c>
      <c r="C19" s="24" t="s">
        <v>20</v>
      </c>
      <c r="D19" s="33">
        <f>VLOOKUP(C19,NFLCombinedRanking.csv!A:L,12,FALSE)</f>
        <v>-0.122777777777777</v>
      </c>
      <c r="E19" s="34">
        <v>0.25958866000000003</v>
      </c>
      <c r="F19" s="36">
        <v>3.9536553E-3</v>
      </c>
    </row>
    <row r="20" spans="2:6" ht="30" customHeight="1">
      <c r="B20" s="35">
        <v>19</v>
      </c>
      <c r="C20" s="24" t="s">
        <v>22</v>
      </c>
      <c r="D20" s="33">
        <f>VLOOKUP(C20,NFLCombinedRanking.csv!A:L,12,FALSE)</f>
        <v>-0.32888888888888801</v>
      </c>
      <c r="E20" s="34">
        <v>0.24514478000000001</v>
      </c>
      <c r="F20" s="36">
        <v>3.6380917999999998E-3</v>
      </c>
    </row>
    <row r="21" spans="2:6" ht="30" customHeight="1">
      <c r="B21" s="35">
        <v>20</v>
      </c>
      <c r="C21" s="24" t="s">
        <v>1</v>
      </c>
      <c r="D21" s="33">
        <f>VLOOKUP(C21,NFLCombinedRanking.csv!A:L,12,FALSE)</f>
        <v>-0.551111111111111</v>
      </c>
      <c r="E21" s="34">
        <v>0.23019124999999999</v>
      </c>
      <c r="F21" s="36">
        <v>3.3259246999999999E-3</v>
      </c>
    </row>
    <row r="22" spans="2:6" ht="30" customHeight="1">
      <c r="B22" s="35">
        <v>21</v>
      </c>
      <c r="C22" s="24" t="s">
        <v>29</v>
      </c>
      <c r="D22" s="33">
        <f>VLOOKUP(C22,NFLCombinedRanking.csv!A:L,12,FALSE)</f>
        <v>-0.98277777777777697</v>
      </c>
      <c r="E22" s="34">
        <v>0.20300886000000001</v>
      </c>
      <c r="F22" s="36">
        <v>2.7938157000000001E-3</v>
      </c>
    </row>
    <row r="23" spans="2:6" ht="30" customHeight="1">
      <c r="B23" s="35">
        <v>22</v>
      </c>
      <c r="C23" s="24" t="s">
        <v>13</v>
      </c>
      <c r="D23" s="33">
        <f>VLOOKUP(C23,NFLCombinedRanking.csv!A:L,12,FALSE)</f>
        <v>-1.0444444444444401</v>
      </c>
      <c r="E23" s="34">
        <v>0.19932749999999999</v>
      </c>
      <c r="F23" s="36">
        <v>2.7250732999999998E-3</v>
      </c>
    </row>
    <row r="24" spans="2:6" ht="30" customHeight="1">
      <c r="B24" s="35">
        <v>23</v>
      </c>
      <c r="C24" s="24" t="s">
        <v>16</v>
      </c>
      <c r="D24" s="33">
        <f>VLOOKUP(C24,NFLCombinedRanking.csv!A:L,12,FALSE)</f>
        <v>-1.56111111111111</v>
      </c>
      <c r="E24" s="34">
        <v>0.17044987</v>
      </c>
      <c r="F24" s="36">
        <v>2.2115694000000002E-3</v>
      </c>
    </row>
    <row r="25" spans="2:6" ht="30" customHeight="1">
      <c r="B25" s="35">
        <v>24</v>
      </c>
      <c r="C25" s="24" t="s">
        <v>3</v>
      </c>
      <c r="D25" s="33">
        <f>VLOOKUP(C25,NFLCombinedRanking.csv!A:L,12,FALSE)</f>
        <v>-1.98833333333333</v>
      </c>
      <c r="E25" s="34">
        <v>0.14916647999999999</v>
      </c>
      <c r="F25" s="36">
        <v>1.8607529999999999E-3</v>
      </c>
    </row>
    <row r="26" spans="2:6" ht="30" customHeight="1">
      <c r="B26" s="35">
        <v>25</v>
      </c>
      <c r="C26" s="24" t="s">
        <v>81</v>
      </c>
      <c r="D26" s="33">
        <v>-2.0916666666666601</v>
      </c>
      <c r="E26" s="34">
        <v>0.14435977</v>
      </c>
      <c r="F26" s="36">
        <v>1.7846030000000001E-3</v>
      </c>
    </row>
    <row r="27" spans="2:6" ht="30" customHeight="1">
      <c r="B27" s="35">
        <v>26</v>
      </c>
      <c r="C27" s="24" t="s">
        <v>2</v>
      </c>
      <c r="D27" s="37">
        <f>VLOOKUP(C27,NFLCombinedRanking.csv!A:L,12,FALSE)</f>
        <v>-2.3838888888888801</v>
      </c>
      <c r="E27" s="34">
        <v>0.13146118000000001</v>
      </c>
      <c r="F27" s="36">
        <v>1.5856789E-3</v>
      </c>
    </row>
    <row r="28" spans="2:6" ht="30" customHeight="1">
      <c r="B28" s="35">
        <v>27</v>
      </c>
      <c r="C28" s="24" t="s">
        <v>11</v>
      </c>
      <c r="D28" s="33">
        <f>VLOOKUP(C28,NFLCombinedRanking.csv!A:L,12,FALSE)</f>
        <v>-3.1127777777777701</v>
      </c>
      <c r="E28" s="34">
        <v>0.10350434999999999</v>
      </c>
      <c r="F28" s="36">
        <v>1.1807345000000001E-3</v>
      </c>
    </row>
    <row r="29" spans="2:6" ht="30" customHeight="1">
      <c r="B29" s="35">
        <v>28</v>
      </c>
      <c r="C29" s="24" t="s">
        <v>82</v>
      </c>
      <c r="D29" s="33">
        <v>-4.1466666666666603</v>
      </c>
      <c r="E29" s="34">
        <v>7.2900519999999996E-2</v>
      </c>
      <c r="F29" s="36">
        <v>7.7701189999999996E-4</v>
      </c>
    </row>
    <row r="30" spans="2:6" ht="30" customHeight="1">
      <c r="B30" s="35">
        <v>29</v>
      </c>
      <c r="C30" s="24" t="s">
        <v>18</v>
      </c>
      <c r="D30" s="33">
        <f>VLOOKUP(C30,NFLCombinedRanking.csv!A:L,12,FALSE)</f>
        <v>-4.5149999999999997</v>
      </c>
      <c r="E30" s="34">
        <v>6.4175919999999997E-2</v>
      </c>
      <c r="F30" s="36">
        <v>6.6937690000000005E-4</v>
      </c>
    </row>
    <row r="31" spans="2:6" ht="30" customHeight="1">
      <c r="B31" s="35">
        <v>30</v>
      </c>
      <c r="C31" s="24" t="s">
        <v>27</v>
      </c>
      <c r="D31" s="37">
        <f>VLOOKUP(C31,NFLCombinedRanking.csv!A:L,12,FALSE)</f>
        <v>-4.5716666666666601</v>
      </c>
      <c r="E31" s="34">
        <v>6.292317E-2</v>
      </c>
      <c r="F31" s="36">
        <v>6.5419540000000002E-4</v>
      </c>
    </row>
    <row r="32" spans="2:6" ht="30" customHeight="1">
      <c r="B32" s="35">
        <v>31</v>
      </c>
      <c r="C32" s="24" t="s">
        <v>5</v>
      </c>
      <c r="D32" s="33">
        <f>VLOOKUP(C32,NFLCombinedRanking.csv!A:L,12,FALSE)</f>
        <v>-5.6883333333333299</v>
      </c>
      <c r="E32" s="34">
        <v>4.2464769999999999E-2</v>
      </c>
      <c r="F32" s="36">
        <v>4.1624300000000001E-4</v>
      </c>
    </row>
    <row r="33" spans="2:6" ht="30" customHeight="1">
      <c r="B33" s="35">
        <v>32</v>
      </c>
      <c r="C33" s="24" t="s">
        <v>25</v>
      </c>
      <c r="D33" s="33">
        <f>VLOOKUP(C33,NFLCombinedRanking.csv!A:L,12,FALSE)</f>
        <v>-6.2077777777777703</v>
      </c>
      <c r="E33" s="34">
        <v>3.5275319999999999E-2</v>
      </c>
      <c r="F33" s="36">
        <v>3.3728069999999999E-4</v>
      </c>
    </row>
  </sheetData>
  <sortState ref="B2:F33">
    <sortCondition descending="1" ref="D2:D33"/>
  </sortState>
  <conditionalFormatting sqref="D2:D3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3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3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4294967292" verticalDpi="4294967292"/>
  <ignoredErrors>
    <ignoredError sqref="D2:D33" emptyCellReference="1"/>
  </ignoredError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36" sqref="I36"/>
    </sheetView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54"/>
  <sheetViews>
    <sheetView showGridLines="0" tabSelected="1" workbookViewId="0">
      <selection activeCell="K14" sqref="K14"/>
    </sheetView>
  </sheetViews>
  <sheetFormatPr baseColWidth="10" defaultRowHeight="13" x14ac:dyDescent="0"/>
  <cols>
    <col min="1" max="1" width="10.83203125" style="18"/>
    <col min="2" max="2" width="30" style="18" customWidth="1"/>
    <col min="3" max="3" width="18" style="18" customWidth="1"/>
    <col min="4" max="4" width="14.5" style="18" customWidth="1"/>
    <col min="5" max="6" width="10.83203125" style="18"/>
    <col min="7" max="7" width="14.83203125" style="18" customWidth="1"/>
    <col min="8" max="16384" width="10.83203125" style="18"/>
  </cols>
  <sheetData>
    <row r="1" spans="2:7">
      <c r="B1" s="39" t="s">
        <v>84</v>
      </c>
    </row>
    <row r="2" spans="2:7">
      <c r="B2" s="39"/>
    </row>
    <row r="3" spans="2:7" ht="26" customHeight="1">
      <c r="B3" s="19" t="s">
        <v>85</v>
      </c>
      <c r="C3" s="44" t="s">
        <v>97</v>
      </c>
      <c r="D3" s="19" t="s">
        <v>86</v>
      </c>
      <c r="E3" s="19" t="s">
        <v>89</v>
      </c>
      <c r="F3" s="19" t="s">
        <v>90</v>
      </c>
      <c r="G3" s="44" t="s">
        <v>96</v>
      </c>
    </row>
    <row r="4" spans="2:7" ht="30" customHeight="1">
      <c r="B4" s="24" t="s">
        <v>17</v>
      </c>
      <c r="C4" s="29">
        <v>4.2649999999999997</v>
      </c>
      <c r="D4" s="20">
        <v>42</v>
      </c>
      <c r="E4" s="40">
        <f>D4-D5</f>
        <v>15</v>
      </c>
      <c r="F4" s="40">
        <f>C5</f>
        <v>6.8033333333333301</v>
      </c>
      <c r="G4" s="40">
        <f>E4+F4</f>
        <v>21.803333333333331</v>
      </c>
    </row>
    <row r="5" spans="2:7" ht="30" customHeight="1">
      <c r="B5" s="24" t="s">
        <v>14</v>
      </c>
      <c r="C5" s="29">
        <v>6.8033333333333301</v>
      </c>
      <c r="D5" s="20">
        <v>27</v>
      </c>
      <c r="E5" s="40">
        <f>D5-D4</f>
        <v>-15</v>
      </c>
      <c r="F5" s="40">
        <f>C4</f>
        <v>4.2649999999999997</v>
      </c>
      <c r="G5" s="40">
        <f>E5+F5</f>
        <v>-10.734999999999999</v>
      </c>
    </row>
    <row r="6" spans="2:7" ht="30" customHeight="1">
      <c r="B6" s="42" t="s">
        <v>95</v>
      </c>
      <c r="C6" s="43" t="s">
        <v>95</v>
      </c>
      <c r="D6" s="42" t="s">
        <v>95</v>
      </c>
      <c r="E6" s="42" t="s">
        <v>95</v>
      </c>
      <c r="F6" s="42" t="s">
        <v>95</v>
      </c>
      <c r="G6" s="42" t="s">
        <v>95</v>
      </c>
    </row>
    <row r="7" spans="2:7" ht="30" customHeight="1">
      <c r="B7" s="24" t="s">
        <v>8</v>
      </c>
      <c r="C7" s="30">
        <f>VLOOKUP(B7,'Final Ratings - Correct'!C:D,2,FALSE)</f>
        <v>4.3372222222222199</v>
      </c>
      <c r="D7" s="20">
        <v>21</v>
      </c>
      <c r="E7" s="20">
        <f>D7-D8</f>
        <v>3</v>
      </c>
      <c r="F7" s="40">
        <f>C8</f>
        <v>-6.2077777777777703</v>
      </c>
      <c r="G7" s="40">
        <f>E7+F7</f>
        <v>-3.2077777777777703</v>
      </c>
    </row>
    <row r="8" spans="2:7" ht="30" customHeight="1">
      <c r="B8" s="24" t="s">
        <v>25</v>
      </c>
      <c r="C8" s="30">
        <f>VLOOKUP(B8,'Final Ratings - Correct'!C:D,2,FALSE)</f>
        <v>-6.2077777777777703</v>
      </c>
      <c r="D8" s="20">
        <v>18</v>
      </c>
      <c r="E8" s="20">
        <f>D8-D7</f>
        <v>-3</v>
      </c>
      <c r="F8" s="40">
        <f>C7</f>
        <v>4.3372222222222199</v>
      </c>
      <c r="G8" s="40">
        <f>E8+F8</f>
        <v>1.3372222222222199</v>
      </c>
    </row>
    <row r="9" spans="2:7" ht="30" customHeight="1">
      <c r="B9" s="42" t="s">
        <v>95</v>
      </c>
      <c r="C9" s="43" t="s">
        <v>95</v>
      </c>
      <c r="D9" s="42" t="s">
        <v>95</v>
      </c>
      <c r="E9" s="42" t="s">
        <v>95</v>
      </c>
      <c r="F9" s="42" t="s">
        <v>95</v>
      </c>
      <c r="G9" s="42" t="s">
        <v>95</v>
      </c>
    </row>
    <row r="10" spans="2:7" ht="30" customHeight="1">
      <c r="B10" s="41" t="s">
        <v>11</v>
      </c>
      <c r="C10" s="30">
        <f>VLOOKUP(B10,'Final Ratings - Correct'!C:D,2,FALSE)</f>
        <v>-3.1127777777777701</v>
      </c>
      <c r="D10" s="20">
        <v>12</v>
      </c>
      <c r="E10" s="20">
        <f>D10-D11</f>
        <v>-9</v>
      </c>
      <c r="F10" s="40">
        <f>C11</f>
        <v>-0.98277777777777697</v>
      </c>
      <c r="G10" s="40">
        <f>E10+F10</f>
        <v>-9.9827777777777769</v>
      </c>
    </row>
    <row r="11" spans="2:7" ht="30" customHeight="1">
      <c r="B11" s="41" t="s">
        <v>29</v>
      </c>
      <c r="C11" s="30">
        <f>VLOOKUP(B11,'Final Ratings - Correct'!C:D,2,FALSE)</f>
        <v>-0.98277777777777697</v>
      </c>
      <c r="D11" s="20">
        <v>21</v>
      </c>
      <c r="E11" s="20">
        <f>D11-D10</f>
        <v>9</v>
      </c>
      <c r="F11" s="40">
        <f>C10</f>
        <v>-3.1127777777777701</v>
      </c>
      <c r="G11" s="40">
        <f>E11+F11</f>
        <v>5.8872222222222295</v>
      </c>
    </row>
    <row r="12" spans="2:7" ht="30" customHeight="1">
      <c r="B12" s="42" t="s">
        <v>95</v>
      </c>
      <c r="C12" s="43" t="s">
        <v>95</v>
      </c>
      <c r="D12" s="42" t="s">
        <v>95</v>
      </c>
      <c r="E12" s="42" t="s">
        <v>95</v>
      </c>
      <c r="F12" s="42" t="s">
        <v>95</v>
      </c>
      <c r="G12" s="42" t="s">
        <v>95</v>
      </c>
    </row>
    <row r="13" spans="2:7" ht="30" customHeight="1">
      <c r="B13" s="41" t="s">
        <v>18</v>
      </c>
      <c r="C13" s="30">
        <f>VLOOKUP(B13,'Final Ratings - Correct'!C:D,2,FALSE)</f>
        <v>-4.5149999999999997</v>
      </c>
      <c r="D13" s="20">
        <v>29</v>
      </c>
      <c r="E13" s="20">
        <f>D13-D14</f>
        <v>22</v>
      </c>
      <c r="F13" s="40">
        <f>C14</f>
        <v>-0.122777777777777</v>
      </c>
      <c r="G13" s="40">
        <f>E13+F13</f>
        <v>21.877222222222223</v>
      </c>
    </row>
    <row r="14" spans="2:7" ht="30" customHeight="1">
      <c r="B14" s="41" t="s">
        <v>20</v>
      </c>
      <c r="C14" s="30">
        <f>VLOOKUP(B14,'Final Ratings - Correct'!C:D,2,FALSE)</f>
        <v>-0.122777777777777</v>
      </c>
      <c r="D14" s="20">
        <v>7</v>
      </c>
      <c r="E14" s="20">
        <f>D14-D13</f>
        <v>-22</v>
      </c>
      <c r="F14" s="40">
        <f>C13</f>
        <v>-4.5149999999999997</v>
      </c>
      <c r="G14" s="40">
        <f>E14+F14</f>
        <v>-26.515000000000001</v>
      </c>
    </row>
    <row r="15" spans="2:7" ht="30" customHeight="1">
      <c r="B15" s="42" t="s">
        <v>95</v>
      </c>
      <c r="C15" s="43" t="s">
        <v>95</v>
      </c>
      <c r="D15" s="42" t="s">
        <v>95</v>
      </c>
      <c r="E15" s="42" t="s">
        <v>95</v>
      </c>
      <c r="F15" s="42" t="s">
        <v>95</v>
      </c>
      <c r="G15" s="42" t="s">
        <v>95</v>
      </c>
    </row>
    <row r="16" spans="2:7" ht="30" customHeight="1">
      <c r="B16" s="41" t="s">
        <v>32</v>
      </c>
      <c r="C16" s="30">
        <f>VLOOKUP(B16,'Final Ratings - Correct'!C:D,2,FALSE)</f>
        <v>3.1994444444444401</v>
      </c>
      <c r="D16" s="20">
        <v>23</v>
      </c>
      <c r="E16" s="20">
        <f>D16-D17</f>
        <v>-12</v>
      </c>
      <c r="F16" s="40">
        <f>C17</f>
        <v>-0.32888888888888801</v>
      </c>
      <c r="G16" s="40">
        <f>E16+F16</f>
        <v>-12.328888888888889</v>
      </c>
    </row>
    <row r="17" spans="2:7" ht="30" customHeight="1">
      <c r="B17" s="41" t="s">
        <v>22</v>
      </c>
      <c r="C17" s="30">
        <f>VLOOKUP(B17,'Final Ratings - Correct'!C:D,2,FALSE)</f>
        <v>-0.32888888888888801</v>
      </c>
      <c r="D17" s="20">
        <v>35</v>
      </c>
      <c r="E17" s="20">
        <f>D17-D16</f>
        <v>12</v>
      </c>
      <c r="F17" s="40">
        <f>C16</f>
        <v>3.1994444444444401</v>
      </c>
      <c r="G17" s="40">
        <f>E17+F17</f>
        <v>15.19944444444444</v>
      </c>
    </row>
    <row r="18" spans="2:7" ht="30" customHeight="1">
      <c r="B18" s="42" t="s">
        <v>95</v>
      </c>
      <c r="C18" s="43" t="s">
        <v>95</v>
      </c>
      <c r="D18" s="42" t="s">
        <v>95</v>
      </c>
      <c r="E18" s="42" t="s">
        <v>95</v>
      </c>
      <c r="F18" s="42" t="s">
        <v>95</v>
      </c>
      <c r="G18" s="42" t="s">
        <v>95</v>
      </c>
    </row>
    <row r="19" spans="2:7" ht="30" customHeight="1">
      <c r="B19" s="41" t="s">
        <v>3</v>
      </c>
      <c r="C19" s="30">
        <f>VLOOKUP(B19,'Final Ratings - Correct'!C:D,2,FALSE)</f>
        <v>-1.98833333333333</v>
      </c>
      <c r="D19" s="20"/>
      <c r="E19" s="20">
        <f>D19-D20</f>
        <v>0</v>
      </c>
      <c r="F19" s="40">
        <f>C20</f>
        <v>-1.56111111111111</v>
      </c>
      <c r="G19" s="40">
        <f>E19+F19</f>
        <v>-1.56111111111111</v>
      </c>
    </row>
    <row r="20" spans="2:7" ht="30" customHeight="1">
      <c r="B20" s="24" t="s">
        <v>16</v>
      </c>
      <c r="C20" s="30">
        <f>VLOOKUP(B20,'Final Ratings - Correct'!C:D,2,FALSE)</f>
        <v>-1.56111111111111</v>
      </c>
      <c r="D20" s="20"/>
      <c r="E20" s="20">
        <f>D20-D19</f>
        <v>0</v>
      </c>
      <c r="F20" s="40">
        <f>C19</f>
        <v>-1.98833333333333</v>
      </c>
      <c r="G20" s="40">
        <f>E20+F20</f>
        <v>-1.98833333333333</v>
      </c>
    </row>
    <row r="21" spans="2:7" ht="30" customHeight="1">
      <c r="B21" s="42" t="s">
        <v>95</v>
      </c>
      <c r="C21" s="43" t="s">
        <v>95</v>
      </c>
      <c r="D21" s="42" t="s">
        <v>95</v>
      </c>
      <c r="E21" s="42" t="s">
        <v>95</v>
      </c>
      <c r="F21" s="42" t="s">
        <v>95</v>
      </c>
      <c r="G21" s="42" t="s">
        <v>95</v>
      </c>
    </row>
    <row r="22" spans="2:7" ht="30" customHeight="1">
      <c r="B22" s="41" t="s">
        <v>31</v>
      </c>
      <c r="C22" s="30">
        <f>VLOOKUP(B22,'Final Ratings - Correct'!C:D,2,FALSE)</f>
        <v>3.0283333333333302</v>
      </c>
      <c r="D22" s="20">
        <v>23</v>
      </c>
      <c r="E22" s="20">
        <f>D22-D23</f>
        <v>6</v>
      </c>
      <c r="F22" s="40">
        <f>C23</f>
        <v>-4.5716666666666601</v>
      </c>
      <c r="G22" s="40">
        <f>E22+F22</f>
        <v>1.4283333333333399</v>
      </c>
    </row>
    <row r="23" spans="2:7" ht="30" customHeight="1">
      <c r="B23" s="41" t="s">
        <v>27</v>
      </c>
      <c r="C23" s="30">
        <f>VLOOKUP(B23,'Final Ratings - Correct'!C:D,2,FALSE)</f>
        <v>-4.5716666666666601</v>
      </c>
      <c r="D23" s="20">
        <v>17</v>
      </c>
      <c r="E23" s="20">
        <f>D23-D22</f>
        <v>-6</v>
      </c>
      <c r="F23" s="40">
        <f>C22</f>
        <v>3.0283333333333302</v>
      </c>
      <c r="G23" s="40">
        <f>E23+F23</f>
        <v>-2.9716666666666698</v>
      </c>
    </row>
    <row r="24" spans="2:7" ht="30" customHeight="1">
      <c r="B24" s="42" t="s">
        <v>95</v>
      </c>
      <c r="C24" s="43" t="s">
        <v>95</v>
      </c>
      <c r="D24" s="42" t="s">
        <v>95</v>
      </c>
      <c r="E24" s="42" t="s">
        <v>95</v>
      </c>
      <c r="F24" s="42" t="s">
        <v>95</v>
      </c>
      <c r="G24" s="42" t="s">
        <v>95</v>
      </c>
    </row>
    <row r="25" spans="2:7" ht="30" customHeight="1">
      <c r="B25" s="41" t="s">
        <v>10</v>
      </c>
      <c r="C25" s="30">
        <f>VLOOKUP(B25,'Final Ratings - Correct'!C:D,2,FALSE)</f>
        <v>2.77777777777777E-2</v>
      </c>
      <c r="D25" s="20">
        <v>26</v>
      </c>
      <c r="E25" s="20">
        <f>D25-D26</f>
        <v>10</v>
      </c>
      <c r="F25" s="40">
        <f>C26</f>
        <v>-2.3838888888888801</v>
      </c>
      <c r="G25" s="40">
        <f>E25+F25</f>
        <v>7.6161111111111204</v>
      </c>
    </row>
    <row r="26" spans="2:7" ht="30" customHeight="1">
      <c r="B26" s="41" t="s">
        <v>2</v>
      </c>
      <c r="C26" s="30">
        <f>VLOOKUP(B26,'Final Ratings - Correct'!C:D,2,FALSE)</f>
        <v>-2.3838888888888801</v>
      </c>
      <c r="D26" s="20">
        <v>16</v>
      </c>
      <c r="E26" s="20">
        <f>D26-D25</f>
        <v>-10</v>
      </c>
      <c r="F26" s="40">
        <f>C25</f>
        <v>2.77777777777777E-2</v>
      </c>
      <c r="G26" s="40">
        <f>E26+F26</f>
        <v>-9.9722222222222214</v>
      </c>
    </row>
    <row r="27" spans="2:7" ht="30" customHeight="1">
      <c r="B27" s="42" t="s">
        <v>95</v>
      </c>
      <c r="C27" s="43" t="s">
        <v>95</v>
      </c>
      <c r="D27" s="42" t="s">
        <v>95</v>
      </c>
      <c r="E27" s="42" t="s">
        <v>95</v>
      </c>
      <c r="F27" s="42" t="s">
        <v>95</v>
      </c>
      <c r="G27" s="42" t="s">
        <v>95</v>
      </c>
    </row>
    <row r="28" spans="2:7" ht="30" customHeight="1">
      <c r="B28" s="41" t="s">
        <v>30</v>
      </c>
      <c r="C28" s="30">
        <f>VLOOKUP(B28,'Final Ratings - Correct'!C:D,2,FALSE)</f>
        <v>0.48944444444444402</v>
      </c>
      <c r="D28" s="20">
        <v>20</v>
      </c>
      <c r="E28" s="20">
        <f>D28-D29</f>
        <v>20</v>
      </c>
      <c r="F28" s="40">
        <f>C29</f>
        <v>2.1383333333333301</v>
      </c>
      <c r="G28" s="40">
        <f>E28+F28</f>
        <v>22.138333333333328</v>
      </c>
    </row>
    <row r="29" spans="2:7" ht="30" customHeight="1">
      <c r="B29" s="41" t="s">
        <v>26</v>
      </c>
      <c r="C29" s="30">
        <f>VLOOKUP(B29,'Final Ratings - Correct'!C:D,2,FALSE)</f>
        <v>2.1383333333333301</v>
      </c>
      <c r="D29" s="20">
        <v>0</v>
      </c>
      <c r="E29" s="20">
        <f>D29-D28</f>
        <v>-20</v>
      </c>
      <c r="F29" s="40">
        <f>C28</f>
        <v>0.48944444444444402</v>
      </c>
      <c r="G29" s="40">
        <f>E29+F29</f>
        <v>-19.510555555555555</v>
      </c>
    </row>
    <row r="30" spans="2:7" ht="30" customHeight="1">
      <c r="B30" s="42" t="s">
        <v>95</v>
      </c>
      <c r="C30" s="43" t="s">
        <v>95</v>
      </c>
      <c r="D30" s="42" t="s">
        <v>95</v>
      </c>
      <c r="E30" s="42" t="s">
        <v>95</v>
      </c>
      <c r="F30" s="42" t="s">
        <v>95</v>
      </c>
      <c r="G30" s="42" t="s">
        <v>95</v>
      </c>
    </row>
    <row r="31" spans="2:7" ht="30" customHeight="1">
      <c r="B31" s="24" t="s">
        <v>9</v>
      </c>
      <c r="C31" s="30">
        <f>VLOOKUP(B31,'Final Ratings - Correct'!C:D,2,FALSE)</f>
        <v>0.40388888888888802</v>
      </c>
      <c r="D31" s="20">
        <v>30</v>
      </c>
      <c r="E31" s="20">
        <f>D31-D32</f>
        <v>13</v>
      </c>
      <c r="F31" s="40">
        <f>C32</f>
        <v>-0.551111111111111</v>
      </c>
      <c r="G31" s="40">
        <f>E31+F31</f>
        <v>12.44888888888889</v>
      </c>
    </row>
    <row r="32" spans="2:7" ht="30" customHeight="1">
      <c r="B32" s="41" t="s">
        <v>1</v>
      </c>
      <c r="C32" s="30">
        <f>VLOOKUP(B32,'Final Ratings - Correct'!C:D,2,FALSE)</f>
        <v>-0.551111111111111</v>
      </c>
      <c r="D32" s="20">
        <v>17</v>
      </c>
      <c r="E32" s="20">
        <f>D32-D31</f>
        <v>-13</v>
      </c>
      <c r="F32" s="40">
        <f>C31</f>
        <v>0.40388888888888802</v>
      </c>
      <c r="G32" s="40">
        <f>E32+F32</f>
        <v>-12.596111111111112</v>
      </c>
    </row>
    <row r="33" spans="2:7" ht="30" customHeight="1">
      <c r="B33" s="42" t="s">
        <v>95</v>
      </c>
      <c r="C33" s="43" t="s">
        <v>95</v>
      </c>
      <c r="D33" s="42" t="s">
        <v>95</v>
      </c>
      <c r="E33" s="42" t="s">
        <v>95</v>
      </c>
      <c r="F33" s="42" t="s">
        <v>95</v>
      </c>
      <c r="G33" s="42" t="s">
        <v>95</v>
      </c>
    </row>
    <row r="34" spans="2:7" ht="30" customHeight="1">
      <c r="B34" s="41" t="s">
        <v>19</v>
      </c>
      <c r="C34" s="30">
        <f>VLOOKUP(B34,'Final Ratings - Correct'!C:D,2,FALSE)</f>
        <v>0.56166666666666598</v>
      </c>
      <c r="D34" s="20">
        <v>9</v>
      </c>
      <c r="E34" s="20">
        <f>D34-D35</f>
        <v>-37</v>
      </c>
      <c r="F34" s="40">
        <f>C35</f>
        <v>-4.1466666666666603</v>
      </c>
      <c r="G34" s="40">
        <f>E34+F34</f>
        <v>-41.146666666666661</v>
      </c>
    </row>
    <row r="35" spans="2:7" ht="30" customHeight="1">
      <c r="B35" s="41" t="s">
        <v>82</v>
      </c>
      <c r="C35" s="30">
        <f>VLOOKUP(B35,'Final Ratings - Correct'!C:D,2,FALSE)</f>
        <v>-4.1466666666666603</v>
      </c>
      <c r="D35" s="20">
        <v>46</v>
      </c>
      <c r="E35" s="20">
        <f>D35-D34</f>
        <v>37</v>
      </c>
      <c r="F35" s="40">
        <f>C34</f>
        <v>0.56166666666666598</v>
      </c>
      <c r="G35" s="40">
        <f>E35+F35</f>
        <v>37.561666666666667</v>
      </c>
    </row>
    <row r="36" spans="2:7" ht="30" customHeight="1">
      <c r="B36" s="42" t="s">
        <v>95</v>
      </c>
      <c r="C36" s="43" t="s">
        <v>95</v>
      </c>
      <c r="D36" s="42" t="s">
        <v>95</v>
      </c>
      <c r="E36" s="42" t="s">
        <v>95</v>
      </c>
      <c r="F36" s="42" t="s">
        <v>95</v>
      </c>
      <c r="G36" s="42" t="s">
        <v>95</v>
      </c>
    </row>
    <row r="37" spans="2:7" ht="30" customHeight="1">
      <c r="B37" s="41" t="s">
        <v>28</v>
      </c>
      <c r="C37" s="30">
        <f>VLOOKUP(B37,'Final Ratings - Correct'!C:D,2,FALSE)</f>
        <v>0.95111111111111102</v>
      </c>
      <c r="D37" s="20">
        <v>23</v>
      </c>
      <c r="E37" s="20">
        <f>D37-D38</f>
        <v>20</v>
      </c>
      <c r="F37" s="40">
        <f>C38</f>
        <v>-5.6883333333333299</v>
      </c>
      <c r="G37" s="40">
        <f>E37+F37</f>
        <v>14.311666666666671</v>
      </c>
    </row>
    <row r="38" spans="2:7" ht="30" customHeight="1">
      <c r="B38" s="41" t="s">
        <v>5</v>
      </c>
      <c r="C38" s="30">
        <f>VLOOKUP(B38,'Final Ratings - Correct'!C:D,2,FALSE)</f>
        <v>-5.6883333333333299</v>
      </c>
      <c r="D38" s="20">
        <v>3</v>
      </c>
      <c r="E38" s="20">
        <f>D38-D37</f>
        <v>-20</v>
      </c>
      <c r="F38" s="40">
        <f>C37</f>
        <v>0.95111111111111102</v>
      </c>
      <c r="G38" s="40">
        <f>E38+F38</f>
        <v>-19.048888888888889</v>
      </c>
    </row>
    <row r="39" spans="2:7" ht="30" customHeight="1">
      <c r="B39" s="42" t="s">
        <v>95</v>
      </c>
      <c r="C39" s="43" t="s">
        <v>95</v>
      </c>
      <c r="D39" s="42" t="s">
        <v>95</v>
      </c>
      <c r="E39" s="42" t="s">
        <v>95</v>
      </c>
      <c r="F39" s="42" t="s">
        <v>95</v>
      </c>
      <c r="G39" s="42" t="s">
        <v>95</v>
      </c>
    </row>
    <row r="40" spans="2:7" ht="30" customHeight="1">
      <c r="B40" s="24" t="s">
        <v>4</v>
      </c>
      <c r="C40" s="30">
        <f>VLOOKUP(B40,'Final Ratings - Correct'!C:D,2,FALSE)</f>
        <v>4.0733333333333297</v>
      </c>
      <c r="D40" s="20">
        <v>9</v>
      </c>
      <c r="E40" s="20">
        <f>D40-D41</f>
        <v>-8</v>
      </c>
      <c r="F40" s="40">
        <f>C41</f>
        <v>3.4866666666666601</v>
      </c>
      <c r="G40" s="40">
        <f>E40+F40</f>
        <v>-4.5133333333333399</v>
      </c>
    </row>
    <row r="41" spans="2:7" ht="30" customHeight="1">
      <c r="B41" s="41" t="s">
        <v>21</v>
      </c>
      <c r="C41" s="30">
        <f>VLOOKUP(B41,'Final Ratings - Correct'!C:D,2,FALSE)</f>
        <v>3.4866666666666601</v>
      </c>
      <c r="D41" s="20">
        <v>17</v>
      </c>
      <c r="E41" s="20">
        <f>D41-D40</f>
        <v>8</v>
      </c>
      <c r="F41" s="40">
        <f>C40</f>
        <v>4.0733333333333297</v>
      </c>
      <c r="G41" s="40">
        <f>E41+F41</f>
        <v>12.073333333333331</v>
      </c>
    </row>
    <row r="42" spans="2:7" ht="30" customHeight="1">
      <c r="B42" s="42" t="s">
        <v>95</v>
      </c>
      <c r="C42" s="43" t="s">
        <v>95</v>
      </c>
      <c r="D42" s="42" t="s">
        <v>95</v>
      </c>
      <c r="E42" s="42" t="s">
        <v>95</v>
      </c>
      <c r="F42" s="42" t="s">
        <v>95</v>
      </c>
      <c r="G42" s="42" t="s">
        <v>95</v>
      </c>
    </row>
    <row r="43" spans="2:7" ht="30" customHeight="1">
      <c r="B43" s="41" t="s">
        <v>12</v>
      </c>
      <c r="C43" s="30">
        <f>VLOOKUP(B43,'Final Ratings - Correct'!C:D,2,FALSE)</f>
        <v>0.280555555555555</v>
      </c>
      <c r="D43" s="20">
        <v>3</v>
      </c>
      <c r="E43" s="20">
        <f>D43-D44</f>
        <v>-16</v>
      </c>
      <c r="F43" s="40">
        <f>C44</f>
        <v>1.8399999999999901</v>
      </c>
      <c r="G43" s="40">
        <f>E43+F43</f>
        <v>-14.160000000000011</v>
      </c>
    </row>
    <row r="44" spans="2:7" ht="30" customHeight="1">
      <c r="B44" s="41" t="s">
        <v>24</v>
      </c>
      <c r="C44" s="30">
        <f>VLOOKUP(B44,'Final Ratings - Correct'!C:D,2,FALSE)</f>
        <v>1.8399999999999901</v>
      </c>
      <c r="D44" s="20">
        <v>19</v>
      </c>
      <c r="E44" s="20">
        <f>D44-D43</f>
        <v>16</v>
      </c>
      <c r="F44" s="40">
        <f>C43</f>
        <v>0.280555555555555</v>
      </c>
      <c r="G44" s="40">
        <f>E44+F44</f>
        <v>16.280555555555555</v>
      </c>
    </row>
    <row r="45" spans="2:7" ht="30" customHeight="1">
      <c r="B45" s="42" t="s">
        <v>95</v>
      </c>
      <c r="C45" s="43" t="s">
        <v>95</v>
      </c>
      <c r="D45" s="42" t="s">
        <v>95</v>
      </c>
      <c r="E45" s="42" t="s">
        <v>95</v>
      </c>
      <c r="F45" s="42" t="s">
        <v>95</v>
      </c>
      <c r="G45" s="42" t="s">
        <v>95</v>
      </c>
    </row>
    <row r="46" spans="2:7" ht="30" customHeight="1">
      <c r="B46" s="41" t="s">
        <v>13</v>
      </c>
      <c r="C46" s="30">
        <f>VLOOKUP(B46,'Final Ratings - Correct'!C:D,2,FALSE)</f>
        <v>-1.0444444444444401</v>
      </c>
      <c r="D46" s="20">
        <v>19</v>
      </c>
      <c r="E46" s="20">
        <f>D46-D47</f>
        <v>-10</v>
      </c>
      <c r="F46" s="40">
        <f>C47</f>
        <v>0.88</v>
      </c>
      <c r="G46" s="40">
        <f>E46+F46</f>
        <v>-9.1199999999999992</v>
      </c>
    </row>
    <row r="47" spans="2:7" ht="30" customHeight="1">
      <c r="B47" s="41" t="s">
        <v>15</v>
      </c>
      <c r="C47" s="30">
        <f>VLOOKUP(B47,'Final Ratings - Correct'!C:D,2,FALSE)</f>
        <v>0.88</v>
      </c>
      <c r="D47" s="20">
        <v>29</v>
      </c>
      <c r="E47" s="20">
        <f>D47-D46</f>
        <v>10</v>
      </c>
      <c r="F47" s="40">
        <f>C46</f>
        <v>-1.0444444444444401</v>
      </c>
      <c r="G47" s="40">
        <f>E47+F47</f>
        <v>8.9555555555555593</v>
      </c>
    </row>
    <row r="48" spans="2:7" ht="30" customHeight="1">
      <c r="B48" s="42" t="s">
        <v>95</v>
      </c>
      <c r="C48" s="43" t="s">
        <v>95</v>
      </c>
      <c r="D48" s="42" t="s">
        <v>95</v>
      </c>
      <c r="E48" s="42" t="s">
        <v>95</v>
      </c>
      <c r="F48" s="42" t="s">
        <v>95</v>
      </c>
      <c r="G48" s="42" t="s">
        <v>95</v>
      </c>
    </row>
    <row r="49" spans="2:7" ht="30" customHeight="1">
      <c r="B49" s="24" t="s">
        <v>81</v>
      </c>
      <c r="C49" s="30">
        <f>VLOOKUP(B49,'Final Ratings - Correct'!C:D,2,FALSE)</f>
        <v>-2.0916666666666601</v>
      </c>
      <c r="D49" s="20">
        <v>21</v>
      </c>
      <c r="E49" s="20">
        <f>D49-D50</f>
        <v>-3</v>
      </c>
      <c r="F49" s="40">
        <f>C50</f>
        <v>2.5094444444444401</v>
      </c>
      <c r="G49" s="40">
        <f>E49+F49</f>
        <v>-0.49055555555555985</v>
      </c>
    </row>
    <row r="50" spans="2:7" ht="30" customHeight="1">
      <c r="B50" s="41" t="s">
        <v>23</v>
      </c>
      <c r="C50" s="30">
        <f>VLOOKUP(B50,'Final Ratings - Correct'!C:D,2,FALSE)</f>
        <v>2.5094444444444401</v>
      </c>
      <c r="D50" s="20">
        <v>24</v>
      </c>
      <c r="E50" s="20">
        <f>D50-D49</f>
        <v>3</v>
      </c>
      <c r="F50" s="40">
        <f>C49</f>
        <v>-2.0916666666666601</v>
      </c>
      <c r="G50" s="40">
        <f>E50+F50</f>
        <v>0.90833333333333988</v>
      </c>
    </row>
    <row r="51" spans="2:7" ht="30" customHeight="1"/>
    <row r="52" spans="2:7" ht="30" customHeight="1"/>
    <row r="53" spans="2:7" ht="30" customHeight="1"/>
    <row r="54" spans="2:7" ht="30" customHeight="1"/>
  </sheetData>
  <autoFilter ref="B3:G50"/>
  <conditionalFormatting sqref="C4:C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:C8 C10:C11 C13:C14 C16:C17 C19:C20 C22:C23 C25:C26 C28:C29 C31:C32 C34:C35 C37:C38 C40:C41 C43:C44 C46:C47 C49:C5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28" sqref="J28"/>
    </sheetView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NFL SRS Pivot</vt:lpstr>
      <vt:lpstr>Comparison</vt:lpstr>
      <vt:lpstr>538 </vt:lpstr>
      <vt:lpstr>NFLCombinedRanking.csv</vt:lpstr>
      <vt:lpstr>Final Ratings- Wrong</vt:lpstr>
      <vt:lpstr>Final Ratings - Correct</vt:lpstr>
      <vt:lpstr>Season &gt;&gt;&gt;</vt:lpstr>
      <vt:lpstr>Week 1</vt:lpstr>
      <vt:lpstr>Week 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 Teodosescu</dc:creator>
  <cp:lastModifiedBy>Stephan Teodosescu</cp:lastModifiedBy>
  <dcterms:created xsi:type="dcterms:W3CDTF">2017-09-10T02:58:04Z</dcterms:created>
  <dcterms:modified xsi:type="dcterms:W3CDTF">2017-09-18T06:03:49Z</dcterms:modified>
</cp:coreProperties>
</file>