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hidePivotFieldList="1"/>
  <bookViews>
    <workbookView windowWidth="22188" windowHeight="9000" tabRatio="915"/>
  </bookViews>
  <sheets>
    <sheet name="Version" sheetId="22" r:id="rId1"/>
    <sheet name="ISO27001 Annex A Applicability" sheetId="21" r:id="rId2"/>
    <sheet name="ISO27001 Annex A Dashboard" sheetId="50" r:id="rId3"/>
    <sheet name="ISO27001 Applicability Table" sheetId="41" state="hidden" r:id="rId4"/>
    <sheet name="ISO27001 Results Chart" sheetId="51" state="hidden" r:id="rId5"/>
    <sheet name="ISO27001 % Results Chart" sheetId="53" state="hidden" r:id="rId6"/>
    <sheet name="ISO27001 % Radar Chart" sheetId="54" state="hidden" r:id="rId7"/>
  </sheets>
  <definedNames>
    <definedName name="_xlnm.Print_Titles" localSheetId="1">'ISO27001 Annex A Applicability'!$12:$12</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<sst xmlns="http://schemas.openxmlformats.org/spreadsheetml/2006/main" count="458" uniqueCount="232">
  <si>
    <t>Version information</t>
  </si>
  <si>
    <t xml:space="preserve">Security classification
</t>
  </si>
  <si>
    <t>Internal- Confidential</t>
  </si>
  <si>
    <t xml:space="preserve">Version
</t>
  </si>
  <si>
    <t xml:space="preserve">Dated
</t>
  </si>
  <si>
    <t>01-Sept-2025</t>
  </si>
  <si>
    <t xml:space="preserve">Approval
</t>
  </si>
  <si>
    <t>Compliance Officer</t>
  </si>
  <si>
    <t>Terms used</t>
  </si>
  <si>
    <t>Information security management systems: Requirements</t>
  </si>
  <si>
    <t>ISMS: Information Security Management System</t>
  </si>
  <si>
    <t>Note: Only those controls that are listed in Annex A of the ISO/IEC 27001 standard are shown here.</t>
  </si>
  <si>
    <t>PII/PHI: Personal Identifiable Information/ Protected Health Information.</t>
  </si>
  <si>
    <t xml:space="preserve"> AREA/SECTION</t>
  </si>
  <si>
    <t>CONTROL</t>
  </si>
  <si>
    <t>CONTROL APPLICABLE?</t>
  </si>
  <si>
    <t>CONTROL IMPLEMENTED?</t>
  </si>
  <si>
    <t>JUSTIFICATION FOR INCLUSION OR EXCLUSION</t>
  </si>
  <si>
    <t>A.5 Organizational controls</t>
  </si>
  <si>
    <t>A.5.1 Policies for information security</t>
  </si>
  <si>
    <t>Yes</t>
  </si>
  <si>
    <t xml:space="preserve">Formalized information security policies are essential for establishing a governance framework and ensuring staff, contractors and suppliers follow consistent security practices. </t>
  </si>
  <si>
    <t>A.5.2 Information security roles and responsibilities</t>
  </si>
  <si>
    <t>Defining and assigning security roles/responsibilities ensures accountability and clear ownership for protecting information systems.</t>
  </si>
  <si>
    <t>A.5.3 Segregation of duties</t>
  </si>
  <si>
    <t>Segregation minimizes risk of fraud, misuse of sensitive healthcare data and error by ensuring that no single individual has control over all aspects of a critical process.</t>
  </si>
  <si>
    <t>A.5.4 Management responsibilities</t>
  </si>
  <si>
    <t>Management oversight and leadership are critical to ensuring security objectives align with business goals and compliance requirements.</t>
  </si>
  <si>
    <t>A.5.5 Contact with authorities</t>
  </si>
  <si>
    <t>Maintaining formal contacts with relevant regulatory, law enforcement, and security authorities enables timely reporting and response to security incidents.</t>
  </si>
  <si>
    <t>A.5.6 Contact with special interest groups</t>
  </si>
  <si>
    <t>Participation in healthcare security ISACs (Information Sharing and Analysis Centers) and other industry forums enhances awareness of emerging threats and best practices, supporting proactive security measures.</t>
  </si>
  <si>
    <t>A.5.7 Threat intelligence</t>
  </si>
  <si>
    <t>Collecting and analyzing threat intelligence helps anticipate, detect, and respond to evolving security risks effectively.</t>
  </si>
  <si>
    <t>A.5.8 Information security in project management</t>
  </si>
  <si>
    <t xml:space="preserve">	Integrating security requirements into projects ensures risks are addressed early, reducing rework and vulnerabilities in delivered systems.</t>
  </si>
  <si>
    <t>A.5.9 Inventory of information and other associated assets</t>
  </si>
  <si>
    <t>No</t>
  </si>
  <si>
    <t>This control is applicable because maintaining an inventory of information assets is essential for effective information security management and risk assessment. However, it is currently not implemented as the organization has not yet established or documented a formal asset inventory process covering all information, hardware, software, and related assets. An asset register has not been created or integrated into existing security management systems, which means visibility and accountability for all information assets are not yet fully in place.</t>
  </si>
  <si>
    <t>A.5.10 Acceptable use of information and other associated assets</t>
  </si>
  <si>
    <t>Staffs and contractors need clear guidelines on how to handle the company's devices, data and cloud services in order to prevent data leaks, misuse and non-compliance with HIPAA.</t>
  </si>
  <si>
    <t>A.5.11 Return of assets</t>
  </si>
  <si>
    <t>This control ensures that when employees leave Alpha Tech or contractors finish projects, all devices and data are returned securely, thereby reducing the risk of data leakage or unauthorized retention of PHI.</t>
  </si>
  <si>
    <t>A.5.12 Classification of information</t>
  </si>
  <si>
    <t>Healthcare data must be classified to apply theright protection. this is to ensure sensitive data gets stricter safeguards.</t>
  </si>
  <si>
    <t>A.5.13 Labelling of information</t>
  </si>
  <si>
    <t>This control works hand in hand with classification. It ensures staff can easily recognize the sensititivity of data. This reduces accidental mishandling.</t>
  </si>
  <si>
    <t>A.5.14 Information transfer</t>
  </si>
  <si>
    <t>Alpha Tech regularly exchanges PHI/PII with healthcare providers, insurers and cloud systems. This secure transfer protocols such as encryption and secure APIs are mandatory.</t>
  </si>
  <si>
    <t>A.5.15 Access control</t>
  </si>
  <si>
    <t>The access to cloud-based EHRs and internal systems must be strictly controlled to prevent unauthorized disclosure of sensitive data.</t>
  </si>
  <si>
    <t>A.5.16 Identity management</t>
  </si>
  <si>
    <t>This control ensures that employees and remote workers have unique identities such as MFA and IAM solutions to ensure accountabilty and compliance with HIPAA.</t>
  </si>
  <si>
    <t>A.5.17 Authentication information</t>
  </si>
  <si>
    <t>Secured authetication is essential to prevent breaches of patients data and cloud systems.</t>
  </si>
  <si>
    <t>A.5.18 Access rights</t>
  </si>
  <si>
    <t>Alpha tech must ensure that access rights are based on roles and reviewed periodically to comply with HIPAA and to reduce the risk of insider misuse.</t>
  </si>
  <si>
    <t>A.5.19 Information security in supplier relationships</t>
  </si>
  <si>
    <t>Supplier contracts must enforce security obligations. Cloud providers, IT contractors and software vendors handle sensitive data, therefore security obligations  must be enforced.</t>
  </si>
  <si>
    <t>A.5.20 Addressing information security within supplier agreements</t>
  </si>
  <si>
    <t>Supplier agreements must define responsibilities for PHI/PII protection, breach notification and compliance with HIPAA and HITECH.</t>
  </si>
  <si>
    <t>A.5.21 Managing information security in the ICT supply chain</t>
  </si>
  <si>
    <t>Cloud-based services and SaaS tools forms the backbone of Alpha Tech's operations, therefore, supply chain security ensures that third-party risks are managed.</t>
  </si>
  <si>
    <t>A.5.22 Monitoring, review and change management of supplier services</t>
  </si>
  <si>
    <t>Suppliers must be monitored and reviewed for compliance because theier security posture impacts directly on the company's risk profile.</t>
  </si>
  <si>
    <t>A.5.23 Information security for use of cloud services</t>
  </si>
  <si>
    <t>The core business operations such as EHR, patient apps, cloud storage,etc, de[pends on HIPAA-compliant cloud services, thereby making this control very important.</t>
  </si>
  <si>
    <t>A.5.24 Information security incident management planning and preparation</t>
  </si>
  <si>
    <t>This control must be implemented within 60 days. The company must plan for data breaches, ransomware and HIPAA breach notification timelines.</t>
  </si>
  <si>
    <t>A.5.25 Assessment and decision on information security events</t>
  </si>
  <si>
    <t>Incidents must be assessed promptly to distinguish false positives from real PHI/PII breaches. This ensures compliance and timely response to incidents.</t>
  </si>
  <si>
    <t>A.5.26 Response to information security incidents</t>
  </si>
  <si>
    <t>Clear incident response processes are needed to contain,  investigate and fix breaches affecting a patient trust and HIPAA obligations.</t>
  </si>
  <si>
    <t>k,</t>
  </si>
  <si>
    <t>A.5.27 Learning from information security incidents</t>
  </si>
  <si>
    <t>Post-incident reviews help strengthen Alpha Tech's ISMS by ensuring lessons learned prevents repeated breaches.</t>
  </si>
  <si>
    <t>A.5.28 Collection of evidence</t>
  </si>
  <si>
    <t>Forensic evidence must be collected properly to support regulatory reporting, legal investigations and possible litigation.</t>
  </si>
  <si>
    <t>A.5.29 Information security during disruption</t>
  </si>
  <si>
    <t>The company must maintain patient services during disruptions to comply with the business continuity requirements.</t>
  </si>
  <si>
    <t>A.5.30 ICT readiness for business continuity</t>
  </si>
  <si>
    <t>Cloud-hosted systems must be backed by disaster recovery and redundancy plans to ensure continuity of healthcare services.</t>
  </si>
  <si>
    <t>A.5.31 Legal, statutory, regulatory and contractual requirements</t>
  </si>
  <si>
    <t>Alpha Tech must comply with HIPAA, HITECH, GDPR and contractual agreements with healthcare providers to ensure all requirements are met in relation to information security.</t>
  </si>
  <si>
    <t>A.5.32 Intellectual property rights</t>
  </si>
  <si>
    <t>This control is to ensure compliance with legal, statutory, regulatory and contractual requirements related to intellectual property rights and the use of proprietary products.</t>
  </si>
  <si>
    <t>A.5.33 Protection of records</t>
  </si>
  <si>
    <t>Medical records must be securely maintained and retained in line with HIPAA requirements. It mudst also be protected against unauthorized access.</t>
  </si>
  <si>
    <t>A.5.34 Privacy and protection of PII</t>
  </si>
  <si>
    <t>PII or PHI is the company's most sensitive asset. Therefore, it requires strict privacy safeguards for HIPAA compliance.</t>
  </si>
  <si>
    <t>A.5.35 Independent review of information security</t>
  </si>
  <si>
    <t>This control validates ISMS effectiveness and compliance with ISO27001 and HIPAA.</t>
  </si>
  <si>
    <t>A.5.36 Compliance with policies, rules and standards for information security</t>
  </si>
  <si>
    <t>This control ensures contractors, employees and partners consistently follow established security policies.</t>
  </si>
  <si>
    <t>A.5.37 Documented operating procedures</t>
  </si>
  <si>
    <t>Standardized operating procedures are required to enforce consistency, accountability and compliance across all operations.</t>
  </si>
  <si>
    <t>Totals:</t>
  </si>
  <si>
    <t>A.6 People controls</t>
  </si>
  <si>
    <t>A.6.1 Screening</t>
  </si>
  <si>
    <t>All employees and contractors undergo pre-employment background checks such as criminal history, education, references. This is critical for the company to minimize insider threat risks and to ensure compliance with HIPAA/HITECH.</t>
  </si>
  <si>
    <t>A.6.2 Terms and conditions of employment</t>
  </si>
  <si>
    <t>Employment contracts which includes; acceptable use of policies, confidentiality agreements and information security responsibilities. This ensures accountability and effective legal renforcement for handling PII.</t>
  </si>
  <si>
    <t>A.6.3 Information security awareness, education and training</t>
  </si>
  <si>
    <t>Employees and remote workers recieve onboarding and regular refresher training on HIPAA, phishing, data protection and how to use cloud tools securely. This reduces human error and ensures compliance.</t>
  </si>
  <si>
    <t>A.6.4 Disciplinary process</t>
  </si>
  <si>
    <t>This control exists for violations of security policy which may include variety of things such as, data leakage, mishandling PHI, non-compliance,etc. This provides detterence and ensures enforcement of security standards.</t>
  </si>
  <si>
    <t>A.6.5 Responsibilities after termination or change of employment</t>
  </si>
  <si>
    <t>Offboarding which includes revoking system access, recovering devices and reminding employees of ongoing confidentiality obligations, prevents data leakage and protects patient trust even after the depature of the staff.</t>
  </si>
  <si>
    <t>A.6.6 Confidentiality or non-disclosure agreements</t>
  </si>
  <si>
    <t>NDAs(Non-disclosure agreements) are mandatory for all staff, contractors and suppliers handling PHI/PII. This ensures legal coverage in case of data breaches and demonstrates compliance with HIPAAs privacy rule.</t>
  </si>
  <si>
    <t>A.6.7 Remote working</t>
  </si>
  <si>
    <t>Alpha Tech supports remote employees and contractors who access-cloud based healthcare applications. Policies for secure VPN, MFA, encrption and device management are in place to ensure PHI/PII is protected outside the office. this control is very essential due to the company's reliance on remote staff.</t>
  </si>
  <si>
    <t>A.6.8 Information security event reporting</t>
  </si>
  <si>
    <t>Employees are trained to promptlyu report suspicious activity, phishing emails or potential data breaches throiugh an internal incident management system. this supports timely response to minimize the impact of security incidents involving healthcare data.</t>
  </si>
  <si>
    <t>A.7 Physical controls</t>
  </si>
  <si>
    <t>A.7.1 Physical security perimeters</t>
  </si>
  <si>
    <t>This control is not applicable as Alpha Tech does not operate or maintain data centers or server rooms that would require physical perimeters. All sensitive data is hosted in the cloud environmaents where perimeters are manged by CSPs.</t>
  </si>
  <si>
    <t>A.7.2 Physical entry</t>
  </si>
  <si>
    <t>Not applicable because Alpha tech does not maintain physical facilities containing critical information assets. The access to data is managed through logical controls.Physical entry restrictions  to hosting facilities are handled by the CSPs.</t>
  </si>
  <si>
    <t>A.7.3 Securing offices, rooms and facilities</t>
  </si>
  <si>
    <t>Even though Alpha Tech uses cloud providers, the main officre still holds assets such as employee laptops, paper records, visitor logs and network devices like wifi). Securing the office through locked doors and visitor sign-in ensures these cannot be stolen, tampered with or accessed by unauthorized individuals.</t>
  </si>
  <si>
    <t>A.7.4 Physical security monitoring</t>
  </si>
  <si>
    <t>Not applicable because the company does not operate its own data centers or host critical infrastructures onsite which needs physical monitoring. Alpha Tech IT systems and sensitive data are hosted with third-party cloud service providers, who are contractually and legally responsible for intrusion detection, 24/7 surveillance and environmental monitoring. Alpha tech scope excludes this control and is only limited to logical and personnel security controls.</t>
  </si>
  <si>
    <t>A.7.5 Protecting against physical and environmental threats</t>
  </si>
  <si>
    <t xml:space="preserve">This control is not applicable because the company does not operate its own data centers or host critical infrastructures onsite. Alpha Tech IT systems and sensitive data are hosted with third-party cloud service providers, who are contractually and legally responsible for implementing physical and environmental safeguards such as fire suppression, redundant power supplu and disaster recovery facilities. Alpha tech scope therefore excludes this control. </t>
  </si>
  <si>
    <t>A.7.6 Working in secure areas</t>
  </si>
  <si>
    <t>This control is not applicable as there are no data center or server room onsite. Cloud service providers already maintains secure facilities with strict access control which do not fall under Alpha Tech ISMS scope. Also, most staffs works remotely, so there are no controlled physical secure areas to manage.</t>
  </si>
  <si>
    <t>A.7.7 Clear desk and clear screen</t>
  </si>
  <si>
    <t>Employees should keep desks free of sensitive information such as PHI/PII, contracts or notes when not in use. This is to prevent unauthorized people from seeing confidential information. Remote workers are required to follow the same practices in home offices.</t>
  </si>
  <si>
    <t>A.7.8 Equipment siting and protection</t>
  </si>
  <si>
    <t>The company maintains devices and some employee laptops in its U.S based office. Equipment is positioned in secure areas with restricted access, surge protection and locked storage. Portable devices are secured with endpoint encryption and remote wipe capabilities to protect PHI/PII in line with HIPAA requitrements.</t>
  </si>
  <si>
    <t>A.7.9 Security of assets off-premises</t>
  </si>
  <si>
    <t>Alpha Tech maintains a U.S based office where company laptops, networking devices and administrative records are stored. Physical security measures such as access controls, CCTV, visitor registration and locked storage are in place to protect companys asset and comply with HIPAA requirements.</t>
  </si>
  <si>
    <t>A.7.10 Storage media</t>
  </si>
  <si>
    <t>This control is not applicable because Alpha Tech enforces a strict no-removable-media policy and all data incliding PHI/PII are stored and managed through ISO 27001 certified cloud providers. Technical controls such as endpoint security software or device control that blocks USB ports or requires encryption before use are enforced. No physical storage media are used within the organization, thereby removing the need for this control.</t>
  </si>
  <si>
    <t>A.7.11 Supporting utilities</t>
  </si>
  <si>
    <t>This control is not applicable because Alpha Tech has no in-house data center or server room and it relies heavily on cloud service providers for these supporting utilities such as power supply, fire suppression, HVAC, etc. Also, the only physical location of Alpha Tech is an administrative office without production servers or sensitive equipment and Alpha Tech's staffs are mostly remote developers and healthcare IT consultants. Hence, the utility failure would not impact PHI/PII systems. The risk is transferred to CSPs who would guarantee availability, redundancy and disaster recovery.</t>
  </si>
  <si>
    <t>A.7.12 Cabling security</t>
  </si>
  <si>
    <t>This control is not applicable because Alpha Tech does not operate any on-premises data centers or internal network infrastructure that requires secured cabling. Employees and developers connect via the internet from home and not through physical cabling. Alpha Tech only has a small headquarters (no server room, just a standard office wifi), so the network cabling security is mostly the ISP's responsiblity and is not within the scope of ISMS.</t>
  </si>
  <si>
    <t>A.7.13 Equipment maintenance</t>
  </si>
  <si>
    <t>End user devices such as laptops, mobile devices wifi routers and firewalls must be maintained. Poorly maimtained equipments can introduce vulnurabilities.</t>
  </si>
  <si>
    <t>A.7.14 Secure disposal or re-use of equipment</t>
  </si>
  <si>
    <t>This control enforces secure disposal or reuse of IT assets. All company laptops, phones and storage media must be securely wiped or destroyed before resuse or disposal to prevent unauthorized recovery of PHI/PII.</t>
  </si>
  <si>
    <t>A.8 Technological controls</t>
  </si>
  <si>
    <t>A.8.1 User endpoint devices</t>
  </si>
  <si>
    <t>Laptops and mobile devices used by employees/remote workers are protected via encryption, antivirus and mobile device management.</t>
  </si>
  <si>
    <t>A.8.2 Privileged access rights</t>
  </si>
  <si>
    <t>Admin accounts for cloud services are tightly controlled with MFA and least priviledge principles. this prevents unauthorized changes in systems.</t>
  </si>
  <si>
    <t>A.8.3 Information access restriction</t>
  </si>
  <si>
    <t>Role-based access controls restrict PHI/PII access to authorized healthcare IT staff only. This control directly supports HIPAA compliance.</t>
  </si>
  <si>
    <t>A.8.4 Access to source code</t>
  </si>
  <si>
    <t>The company develops and maintains health applications, so therefore, in order to protect against malicious code injection, only authorized developers can access source code with MFA and approval workflows.</t>
  </si>
  <si>
    <t>A.8.5 Secure authentication</t>
  </si>
  <si>
    <t>Password policies, MFA and identity management are enforced for customers, contractors and employeses.This control is very critical for remote access to cloud systems.</t>
  </si>
  <si>
    <t>A.8.6 Capacity management</t>
  </si>
  <si>
    <t>This control is applicable because it ensures that systems have enough capacity to meet with current and future demands.While Alpha Tech may manage the application capacity and the storage capacity, it does not manage the physical capacity. Alpha Tech does not operate an in-house data center, also handling the physical infrastructure and scaling requires a third party which are the cloud service providers. This means that the company does not directly manage the capacity at the physical layer.</t>
  </si>
  <si>
    <t>A.8.7 Protection against malware</t>
  </si>
  <si>
    <t>Anti-malware, EDR and email filtering are implemented across user devices and servers. this prevents phishing attacks and ransomware common in healthcare.</t>
  </si>
  <si>
    <t>A.8.8 Management of technical vulnerabilities</t>
  </si>
  <si>
    <t>Regular vulnerability scanning, penetration testing and patch management are carried out because data's sensitivity requires rapid remediation.</t>
  </si>
  <si>
    <t>A.8.9 Configuration management</t>
  </si>
  <si>
    <t>This control ensures that standard configurations are enforced via automation. This prevents misconfigured cloud services which are a major breach risk.</t>
  </si>
  <si>
    <t>A.8.10 Information deletion</t>
  </si>
  <si>
    <t>Ensures that PII/PHI are securely deleted from the storage system. Data is wiped using NIST- approved methods before reuse or disposal. this is in compliance with HIPAA retention rules.</t>
  </si>
  <si>
    <t>A.8.11 Data masking</t>
  </si>
  <si>
    <t>Used in test environments where PHI/PII is anonymized to prevent sensitive data from being exposed during development.</t>
  </si>
  <si>
    <t>A.8.12 Data leakage prevention</t>
  </si>
  <si>
    <t>DLP tools monitor and block unauthorized sharing of PHI/PII via cloud storage, USB or email.</t>
  </si>
  <si>
    <t>A.8.13 Information backup</t>
  </si>
  <si>
    <t>Critical health data is backed up in encrypted form with cloud redundancy which ensures availability in case of ransomware or disaster.</t>
  </si>
  <si>
    <t>A.8.14 Redundancy of information processing facilities</t>
  </si>
  <si>
    <t>CSPs handle full redundancy at the infrastructure level. Alpha Tech ensures logical redundancy like load balancing failover at app level.</t>
  </si>
  <si>
    <t>A.8.15 Logging</t>
  </si>
  <si>
    <t>System and user activity logs are maintained in SIEM. This ensures auditability of PHI/PII access.</t>
  </si>
  <si>
    <t>A.8.16 Monitoring activities</t>
  </si>
  <si>
    <t>Ensures that system logs, network traffic and access events are monitored and alerts are generated for anomalous activities.</t>
  </si>
  <si>
    <t>A.8.17 Clock synchronization</t>
  </si>
  <si>
    <t>This control ensures log correlation across multiple platforms during incident investigations. It ensures that all systems synchronize with trusted NTP servers.</t>
  </si>
  <si>
    <t>A.8.18 Use of privileged utility programs</t>
  </si>
  <si>
    <t>Privileged utilities includes admin tools, database consoles,etc are strictly controlled with MFA and monitoring. This control prevents abuse by insiders.</t>
  </si>
  <si>
    <t>A.8.19 Installation of software on operational systems</t>
  </si>
  <si>
    <t>This control ensures that only authorized IT staff can install/update software. Also ensures application whitelisting to prevent shadow IT and unapproved apps.</t>
  </si>
  <si>
    <t>A.8.20 Networks security</t>
  </si>
  <si>
    <t>VPNs, TLS encryption, firewalls and IDS/IPS  are used to secure internal and external communication in order to protect PII/PHI in transit.</t>
  </si>
  <si>
    <t>A.8.21 Security of network services</t>
  </si>
  <si>
    <t>Secure configurations for cloud network services such as VPNs, VPCs,etc includes network resilience and security guarantees.</t>
  </si>
  <si>
    <t>A.8.22 Segregation of networks</t>
  </si>
  <si>
    <t>Separation of network into zones( internal network, external network,admin network) reduces the risk that of an attacker who gaining access to a network and moving to another.</t>
  </si>
  <si>
    <t>A.8.23 Web filtering</t>
  </si>
  <si>
    <t>Web filtering restricts access to malicious or unauthorized sites. It is essential fore remote workforce security by preventing malware infections and phishing.</t>
  </si>
  <si>
    <t>A.8.24 Use of cryptography</t>
  </si>
  <si>
    <t>All PHI/PII and sensitive data must be encrypted. Encryption is a mandated law under HIPAA.</t>
  </si>
  <si>
    <t>A.8.25 Secure development life cycle</t>
  </si>
  <si>
    <t>Alpha Tech develops healthcare applications using secure coding standards, threat modelling and security testing. This prevents vulnerabilities in production systems.</t>
  </si>
  <si>
    <t>A.8.26 Application security requirements</t>
  </si>
  <si>
    <t>Security requirements are included in application design. It ensures compliance with customer contracts and HIPAA.</t>
  </si>
  <si>
    <t>A.8.27 Secure system architecture and engineering principles</t>
  </si>
  <si>
    <t>Cloud-hosted healthcare platforms are designed using segmentation, zero-trust principles and redundancy. This control aligns with the industry best practices.</t>
  </si>
  <si>
    <t>A.8.28 Secure coding</t>
  </si>
  <si>
    <t>Developers are trained in secure coding practices. Code reviews and automated scanning tools prevents injection attacks, insecure libaries and buffer overflows.</t>
  </si>
  <si>
    <t>A.8.29 Security testing in development and acceptance</t>
  </si>
  <si>
    <t>Penetration testing, QA reviews and vulnerability scans are performed before their release. While testing, masked data are used.</t>
  </si>
  <si>
    <t>A.8.30 Outsourced development</t>
  </si>
  <si>
    <t xml:space="preserve">This control is  applicable as the organization outsources remote developers to build and maintain its healthcare applications and EHR system. The company enforces a strict contractual and technical security requirements on the development partners. </t>
  </si>
  <si>
    <t>A.8.31 Separation of development, test and production environments</t>
  </si>
  <si>
    <t>This control seperates environments so that risks does not spill over.It means that development, testing and production environment are kept seperately and a controlled to prevent unauthorized changes and protect sensitive data.</t>
  </si>
  <si>
    <t>A.8.32 Change management</t>
  </si>
  <si>
    <t>This control ensures that all changes in the company follow a formal approval workflow. it also ensures that the changes are logged and tested before deployment.</t>
  </si>
  <si>
    <t>A.8.33 Test information</t>
  </si>
  <si>
    <t>PHI/PII are nevere used directly in testing. Test environments use fake data or masked data in line with HIPAA rules.</t>
  </si>
  <si>
    <t>A.8.34 Protection of information systems during audit testing</t>
  </si>
  <si>
    <t>Audits and penetration tests are controlled to prevent disruption of production of healthcare services. It is authorized by the management.</t>
  </si>
  <si>
    <t>ISO/IEC 27001 Statement of Applicability dashboard</t>
  </si>
  <si>
    <t>Statement of applicability results</t>
  </si>
  <si>
    <t>AREA OF STANDARD</t>
  </si>
  <si>
    <t>NO OF CONTROLS</t>
  </si>
  <si>
    <t>APPLICABLE CONTROLS</t>
  </si>
  <si>
    <t>% CONTROLS APPLICABLE</t>
  </si>
  <si>
    <t>CONTROLS IMPLEMENTED</t>
  </si>
  <si>
    <t>% APP CONTROLS IMPLEMENTED</t>
  </si>
  <si>
    <t>ISO/IEC 27001 Annex A controls percentage of controls applicable and implemented radar chart</t>
  </si>
  <si>
    <t>Total</t>
  </si>
  <si>
    <t>ISO/IEC 27001 Annex A controls number of controls applicable and implemented</t>
  </si>
  <si>
    <t>ISO/IEC 27001 Annex A controls percentage of controls applicable and implemented</t>
  </si>
  <si>
    <t>ISO/IEC 27001 Statement of Applicability results</t>
  </si>
  <si>
    <t>ISO/IEC 27001 Annex A Controls Number of Controls Applicable and Implemented</t>
  </si>
  <si>
    <t xml:space="preserve">APPLICABLE CONTROLS </t>
  </si>
  <si>
    <t xml:space="preserve">CONTROLS IMPLEMENTED </t>
  </si>
  <si>
    <t>ISO/IEC 27001 Annex A Controls Percentage of Controls Applicable and Implemented</t>
  </si>
  <si>
    <t xml:space="preserve">% APP CONTROLS IMPLEMENTED </t>
  </si>
  <si>
    <t xml:space="preserve">% CONTROLS APPLICABLE </t>
  </si>
  <si>
    <t>ISO/IEC 27001 Annex A Controls Percentage of Controls Applicable and Implemented Radar Chart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</si>
</sst>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_ "/>
  </numFmts>
  <fonts count="33">
    <font>
      <sz val="11"/>
      <color theme="1"/>
      <name val="Calibri"/>
      <charset val="134"/>
      <scheme val="minor"/>
    </font>
    <font>
      <b/>
      <sz val="14"/>
      <color theme="1"/>
      <name val="Calibri"/>
      <charset val="134"/>
      <scheme val="minor"/>
    </font>
    <font>
      <sz val="11"/>
      <color theme="0"/>
      <name val="Calibri"/>
      <charset val="134"/>
      <scheme val="minor"/>
    </font>
    <font>
      <sz val="11"/>
      <color rgb="FF444444"/>
      <name val="Calibri"/>
      <charset val="134"/>
      <scheme val="minor"/>
    </font>
    <font>
      <b/>
      <sz val="11"/>
      <color rgb="FF444444"/>
      <name val="Calibri"/>
      <charset val="134"/>
      <scheme val="minor"/>
    </font>
    <font>
      <b/>
      <sz val="11"/>
      <color theme="1"/>
      <name val="Calibri"/>
      <charset val="134"/>
      <scheme val="minor"/>
    </font>
    <font>
      <b/>
      <sz val="16"/>
      <color theme="1"/>
      <name val="Calibri"/>
      <charset val="134"/>
      <scheme val="minor"/>
    </font>
    <font>
      <sz val="12"/>
      <color rgb="FF444444"/>
      <name val="Calibri"/>
      <charset val="134"/>
      <scheme val="minor"/>
    </font>
    <font>
      <b/>
      <sz val="14"/>
      <color theme="0"/>
      <name val="Calibri"/>
      <charset val="134"/>
      <scheme val="minor"/>
    </font>
    <font>
      <b/>
      <sz val="11"/>
      <color theme="0"/>
      <name val="Calibri"/>
      <charset val="134"/>
      <scheme val="minor"/>
    </font>
    <font>
      <sz val="11"/>
      <name val="Calibri"/>
      <charset val="134"/>
      <scheme val="minor"/>
    </font>
    <font>
      <b/>
      <sz val="12"/>
      <color rgb="FF444444"/>
      <name val="Calibri"/>
      <charset val="134"/>
      <scheme val="minor"/>
    </font>
    <font>
      <b/>
      <sz val="11"/>
      <name val="Calibri"/>
      <charset val="134"/>
      <scheme val="minor"/>
    </font>
    <font>
      <b/>
      <sz val="14"/>
      <color rgb="FF444444"/>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2" tint="-0.499984740745262"/>
        <bgColor indexed="64"/>
      </patternFill>
    </fill>
    <fill>
      <patternFill patternType="solid">
        <fgColor theme="9"/>
        <bgColor indexed="64"/>
      </patternFill>
    </fill>
    <fill>
      <patternFill patternType="solid">
        <fgColor theme="9" tint="0.4"/>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6" borderId="2"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7" borderId="6" applyNumberFormat="0" applyAlignment="0" applyProtection="0">
      <alignment vertical="center"/>
    </xf>
    <xf numFmtId="0" fontId="23" fillId="8" borderId="7" applyNumberFormat="0" applyAlignment="0" applyProtection="0">
      <alignment vertical="center"/>
    </xf>
    <xf numFmtId="0" fontId="24" fillId="8" borderId="6" applyNumberFormat="0" applyAlignment="0" applyProtection="0">
      <alignment vertical="center"/>
    </xf>
    <xf numFmtId="0" fontId="25" fillId="9"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1" fillId="32" borderId="0" applyNumberFormat="0" applyBorder="0" applyAlignment="0" applyProtection="0">
      <alignment vertical="center"/>
    </xf>
    <xf numFmtId="0" fontId="31" fillId="3"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cellStyleXfs>
  <cellXfs count="67">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2" fillId="2" borderId="0" xfId="0" applyFont="1" applyFill="1" applyAlignment="1">
      <alignment horizontal="left" vertical="top"/>
    </xf>
    <xf numFmtId="0" fontId="2" fillId="2" borderId="0" xfId="0" applyFont="1" applyFill="1" applyAlignment="1">
      <alignment horizontal="left" vertical="top" wrapText="1"/>
    </xf>
    <xf numFmtId="9" fontId="0" fillId="0" borderId="0" xfId="0" applyNumberFormat="1" applyAlignment="1">
      <alignment horizontal="left" vertical="center"/>
    </xf>
    <xf numFmtId="0" fontId="0" fillId="0" borderId="0" xfId="0" applyAlignment="1">
      <alignment wrapText="1"/>
    </xf>
    <xf numFmtId="0" fontId="0" fillId="0" borderId="0" xfId="0" applyAlignment="1">
      <alignment horizontal="left" vertical="center" wrapText="1"/>
    </xf>
    <xf numFmtId="0" fontId="2" fillId="2" borderId="0" xfId="0" applyFont="1" applyFill="1" applyAlignment="1">
      <alignment horizontal="left" vertical="center"/>
    </xf>
    <xf numFmtId="0" fontId="2" fillId="2" borderId="0" xfId="0" applyFont="1" applyFill="1" applyAlignment="1">
      <alignment horizontal="left" vertical="center" wrapText="1"/>
    </xf>
    <xf numFmtId="9" fontId="0" fillId="0" borderId="0" xfId="0" applyNumberFormat="1" applyAlignment="1">
      <alignment horizontal="left" vertical="center" wrapText="1"/>
    </xf>
    <xf numFmtId="0" fontId="0" fillId="0" borderId="0" xfId="0" applyAlignment="1">
      <alignment horizontal="left" vertical="top"/>
    </xf>
    <xf numFmtId="0" fontId="0" fillId="0" borderId="0" xfId="0" applyAlignment="1">
      <alignment horizontal="center" vertical="top"/>
    </xf>
    <xf numFmtId="0" fontId="1" fillId="0" borderId="0" xfId="0" applyFont="1" applyAlignment="1">
      <alignment horizontal="left" vertical="top"/>
    </xf>
    <xf numFmtId="0" fontId="0" fillId="0" borderId="0" xfId="0" applyAlignment="1">
      <alignment horizontal="center" vertical="top" wrapText="1"/>
    </xf>
    <xf numFmtId="0" fontId="0" fillId="0" borderId="0" xfId="0"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vertical="top"/>
    </xf>
    <xf numFmtId="9" fontId="0" fillId="0" borderId="0" xfId="0" applyNumberFormat="1" applyAlignment="1">
      <alignment horizontal="left" vertical="top" wrapText="1"/>
    </xf>
    <xf numFmtId="9" fontId="0" fillId="0" borderId="0" xfId="3" applyFont="1" applyAlignment="1">
      <alignment horizontal="center" vertical="top" wrapText="1"/>
    </xf>
    <xf numFmtId="0" fontId="3"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horizontal="center" vertical="top"/>
    </xf>
    <xf numFmtId="0" fontId="5" fillId="0" borderId="0" xfId="0" applyFont="1" applyAlignment="1">
      <alignment horizontal="center" vertical="top" wrapText="1"/>
    </xf>
    <xf numFmtId="9" fontId="5" fillId="0" borderId="0" xfId="0" applyNumberFormat="1" applyFont="1" applyAlignment="1">
      <alignment horizontal="left" vertical="top" wrapText="1"/>
    </xf>
    <xf numFmtId="9" fontId="5" fillId="0" borderId="0" xfId="0" applyNumberFormat="1" applyFont="1" applyAlignment="1">
      <alignment horizontal="center" vertical="top" wrapText="1"/>
    </xf>
    <xf numFmtId="0" fontId="3" fillId="3" borderId="0" xfId="0" applyFont="1" applyFill="1" applyAlignment="1">
      <alignment vertical="top"/>
    </xf>
    <xf numFmtId="0" fontId="3" fillId="0" borderId="0" xfId="0" applyFont="1" applyAlignment="1">
      <alignment vertical="top"/>
    </xf>
    <xf numFmtId="0" fontId="3" fillId="0" borderId="0" xfId="0" applyFont="1" applyAlignment="1">
      <alignment horizontal="right" vertical="top"/>
    </xf>
    <xf numFmtId="0" fontId="6" fillId="0" borderId="0" xfId="0" applyFont="1"/>
    <xf numFmtId="0" fontId="7"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wrapText="1"/>
    </xf>
    <xf numFmtId="0" fontId="0" fillId="3" borderId="0" xfId="0" applyFill="1" applyAlignment="1">
      <alignment horizontal="left" vertical="top"/>
    </xf>
    <xf numFmtId="0" fontId="0" fillId="3" borderId="0" xfId="0" applyFill="1" applyAlignment="1">
      <alignment horizontal="left" vertical="top" wrapText="1"/>
    </xf>
    <xf numFmtId="9" fontId="0" fillId="0" borderId="0" xfId="0" applyNumberFormat="1" applyAlignment="1">
      <alignment horizontal="center" vertical="top" wrapText="1"/>
    </xf>
    <xf numFmtId="0" fontId="4" fillId="0" borderId="0" xfId="0" applyFont="1" applyAlignment="1">
      <alignment vertical="top" wrapText="1"/>
    </xf>
    <xf numFmtId="9" fontId="4" fillId="0" borderId="0" xfId="0" applyNumberFormat="1" applyFont="1" applyAlignment="1">
      <alignment horizontal="center" vertical="top"/>
    </xf>
    <xf numFmtId="9" fontId="3" fillId="0" borderId="0" xfId="0" applyNumberFormat="1" applyFont="1" applyAlignment="1">
      <alignment horizontal="center" vertical="top"/>
    </xf>
    <xf numFmtId="0" fontId="8" fillId="3" borderId="0" xfId="0" applyFont="1" applyFill="1" applyAlignment="1">
      <alignment horizontal="left" vertical="top" readingOrder="1"/>
    </xf>
    <xf numFmtId="0" fontId="3" fillId="3" borderId="0" xfId="0" applyFont="1" applyFill="1" applyAlignment="1">
      <alignment horizontal="center" vertical="top"/>
    </xf>
    <xf numFmtId="9" fontId="3" fillId="3" borderId="0" xfId="0" applyNumberFormat="1" applyFont="1" applyFill="1" applyAlignment="1">
      <alignment horizontal="center" vertical="top"/>
    </xf>
    <xf numFmtId="9" fontId="0" fillId="3" borderId="0" xfId="3" applyFont="1" applyFill="1" applyAlignment="1">
      <alignment horizontal="center" vertical="top" wrapText="1"/>
    </xf>
    <xf numFmtId="0" fontId="8" fillId="0" borderId="0" xfId="0" applyFont="1" applyAlignment="1">
      <alignment horizontal="left" vertical="center" readingOrder="1"/>
    </xf>
    <xf numFmtId="0" fontId="9" fillId="3" borderId="0" xfId="0" applyFont="1" applyFill="1" applyAlignment="1">
      <alignment horizontal="left" vertical="top"/>
    </xf>
    <xf numFmtId="0" fontId="9" fillId="3" borderId="0" xfId="0" applyFont="1" applyFill="1" applyAlignment="1">
      <alignment horizontal="left" vertical="top" wrapText="1"/>
    </xf>
    <xf numFmtId="0" fontId="8" fillId="3" borderId="0" xfId="0" applyFont="1" applyFill="1" applyAlignment="1">
      <alignment vertical="top"/>
    </xf>
    <xf numFmtId="0" fontId="2" fillId="3" borderId="0" xfId="0" applyFont="1" applyFill="1" applyAlignment="1">
      <alignment vertical="top"/>
    </xf>
    <xf numFmtId="0" fontId="9" fillId="0" borderId="0" xfId="0" applyFont="1" applyAlignment="1">
      <alignment vertical="top"/>
    </xf>
    <xf numFmtId="0" fontId="2" fillId="0" borderId="0" xfId="0" applyFont="1"/>
    <xf numFmtId="0" fontId="0" fillId="0" borderId="0" xfId="0" applyFont="1" applyAlignment="1">
      <alignment horizontal="center" vertical="top" wrapText="1"/>
    </xf>
    <xf numFmtId="0" fontId="10" fillId="3" borderId="0" xfId="0" applyFont="1" applyFill="1" applyAlignment="1">
      <alignment vertical="top" wrapText="1"/>
    </xf>
    <xf numFmtId="0" fontId="3" fillId="4" borderId="0" xfId="0" applyFont="1" applyFill="1" applyAlignment="1">
      <alignment vertical="top" wrapText="1"/>
    </xf>
    <xf numFmtId="0" fontId="3" fillId="0" borderId="0" xfId="0" applyFont="1" applyAlignment="1">
      <alignment horizontal="right" vertical="top" wrapText="1"/>
    </xf>
    <xf numFmtId="0" fontId="11" fillId="0" borderId="0" xfId="0" applyFont="1" applyAlignment="1">
      <alignment vertical="top" wrapText="1"/>
    </xf>
    <xf numFmtId="0" fontId="6" fillId="0" borderId="0" xfId="0" applyFont="1" applyAlignment="1">
      <alignment vertical="top"/>
    </xf>
    <xf numFmtId="0" fontId="5" fillId="0" borderId="0" xfId="0" applyFont="1" applyAlignment="1">
      <alignment vertical="top"/>
    </xf>
    <xf numFmtId="0" fontId="12" fillId="3" borderId="0" xfId="0" applyFont="1" applyFill="1" applyAlignment="1">
      <alignment vertical="top" wrapText="1"/>
    </xf>
    <xf numFmtId="0" fontId="13" fillId="0" borderId="0" xfId="0" applyFont="1" applyAlignment="1">
      <alignment vertical="top" wrapText="1"/>
    </xf>
    <xf numFmtId="0" fontId="0" fillId="0" borderId="0" xfId="0" applyAlignment="1" applyProtection="1">
      <alignment horizontal="center" vertical="top"/>
      <protection locked="0"/>
    </xf>
    <xf numFmtId="0" fontId="4" fillId="4" borderId="0" xfId="0" applyFont="1" applyFill="1" applyAlignment="1">
      <alignment horizontal="right" vertical="top" wrapText="1"/>
    </xf>
    <xf numFmtId="0" fontId="4" fillId="4" borderId="0" xfId="0" applyFont="1" applyFill="1" applyAlignment="1">
      <alignment horizontal="center" vertical="top" wrapText="1"/>
    </xf>
    <xf numFmtId="0" fontId="0" fillId="0" borderId="0" xfId="0" applyAlignment="1">
      <alignment vertical="top"/>
    </xf>
    <xf numFmtId="0" fontId="5" fillId="5" borderId="1" xfId="0" applyFont="1" applyFill="1" applyBorder="1" applyAlignment="1">
      <alignment vertical="top" wrapText="1"/>
    </xf>
    <xf numFmtId="0" fontId="0" fillId="0" borderId="1" xfId="0" applyBorder="1" applyAlignment="1">
      <alignment vertical="top" wrapText="1"/>
    </xf>
    <xf numFmtId="178" fontId="0" fillId="0" borderId="1" xfId="0" applyNumberFormat="1" applyBorder="1"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72">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ont>
        <color theme="0"/>
      </font>
    </dxf>
    <dxf>
      <font>
        <color theme="0"/>
      </font>
    </dxf>
    <dxf>
      <font>
        <color theme="0"/>
      </font>
    </dxf>
    <dxf>
      <alignment vertical="top"/>
    </dxf>
    <dxf>
      <alignment vertical="top"/>
    </dxf>
    <dxf>
      <alignment vertical="top"/>
    </dxf>
    <dxf>
      <alignment vertical="top"/>
    </dxf>
    <dxf>
      <alignment vertical="top"/>
    </dxf>
    <dxf>
      <alignment horizontal="left"/>
    </dxf>
    <dxf>
      <alignment horizontal="left"/>
    </dxf>
    <dxf>
      <alignment horizontal="center"/>
    </dxf>
    <dxf>
      <alignment horizontal="left"/>
    </dxf>
    <dxf>
      <alignment horizontal="left"/>
    </dxf>
    <dxf>
      <fill>
        <patternFill patternType="solid">
          <bgColor theme="2" tint="-0.499984740745262"/>
        </patternFill>
      </fill>
    </dxf>
    <dxf>
      <fill>
        <patternFill patternType="solid">
          <bgColor theme="2" tint="-0.499984740745262"/>
        </patternFill>
      </fill>
    </dxf>
    <dxf>
      <font>
        <color theme="0"/>
      </font>
    </dxf>
    <dxf>
      <font>
        <color theme="0"/>
      </font>
    </dxf>
    <dxf>
      <alignment wrapText="1"/>
    </dxf>
    <dxf>
      <alignment wrapText="1"/>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numFmt numFmtId="9" formatCode="0%"/>
    </dxf>
    <dxf>
      <alignment wrapText="1"/>
    </dxf>
    <dxf>
      <alignment vertical="top"/>
    </dxf>
    <dxf>
      <alignment vertical="top"/>
    </dxf>
    <dxf>
      <fill>
        <patternFill patternType="solid">
          <bgColor theme="2" tint="-0.499984740745262"/>
        </patternFill>
      </fill>
    </dxf>
    <dxf>
      <fill>
        <patternFill patternType="solid">
          <bgColor theme="2" tint="-0.499984740745262"/>
        </patternFill>
      </fill>
    </dxf>
    <dxf>
      <font>
        <color theme="0"/>
      </font>
    </dxf>
    <dxf>
      <font>
        <color theme="0"/>
      </font>
    </dxf>
    <dxf>
      <font>
        <name val="Calibri"/>
        <scheme val="none"/>
        <family val="2"/>
        <b val="0"/>
        <i val="0"/>
        <strike val="0"/>
        <u val="none"/>
        <sz val="11"/>
        <color rgb="FF444444"/>
      </font>
      <alignment horizontal="left" vertical="top" wrapText="1"/>
    </dxf>
    <dxf>
      <font>
        <color rgb="FF444444"/>
      </font>
      <alignment horizontal="center" vertical="top"/>
    </dxf>
    <dxf>
      <alignment horizontal="center" vertical="top" wrapText="1"/>
    </dxf>
    <dxf>
      <alignment horizontal="center" vertical="top" wrapText="1"/>
    </dxf>
    <dxf>
      <alignment horizontal="center" vertical="top" wrapText="1"/>
    </dxf>
    <dxf>
      <alignment horizontal="center" vertical="top" wrapText="1"/>
    </dxf>
    <dxf>
      <font>
        <name val="Calibri"/>
        <scheme val="none"/>
        <family val="2"/>
        <b val="0"/>
        <i val="0"/>
        <strike val="0"/>
        <u val="none"/>
        <sz val="11"/>
        <color rgb="FF444444"/>
      </font>
      <alignment horizontal="left" vertical="top" wrapText="1"/>
    </dxf>
    <dxf>
      <font>
        <color rgb="FF444444"/>
      </font>
      <alignment horizontal="center" vertical="top"/>
    </dxf>
    <dxf>
      <alignment horizontal="center" vertical="top" wrapText="1"/>
    </dxf>
    <dxf>
      <alignment horizontal="left" vertical="top" wrapText="1"/>
    </dxf>
    <dxf>
      <alignment horizontal="center" vertical="top" wrapText="1"/>
    </dxf>
    <dxf>
      <alignment horizontal="center" vertical="top" wrapText="1"/>
    </dxf>
    <dxf>
      <font>
        <b val="1"/>
        <i val="0"/>
        <color theme="0"/>
      </font>
      <fill>
        <patternFill patternType="solid">
          <bgColor rgb="FF009BA4"/>
        </patternFill>
      </fill>
      <border>
        <bottom style="thin">
          <color theme="4"/>
        </bottom>
        <vertical/>
        <horizontal/>
      </border>
    </dxf>
    <dxf>
      <font>
        <b val="0"/>
        <i val="0"/>
        <color rgb="FF444444"/>
      </font>
      <border>
        <left style="thin">
          <color rgb="FF009BA4"/>
        </left>
        <right style="thin">
          <color rgb="FF009BA4"/>
        </right>
        <top style="thin">
          <color rgb="FF009BA4"/>
        </top>
        <bottom style="thin">
          <color rgb="FF009BA4"/>
        </bottom>
        <vertical/>
        <horizontal/>
      </border>
    </dxf>
    <dxf>
      <font>
        <color theme="1"/>
      </font>
      <border>
        <left style="thin">
          <color theme="2" tint="-0.499984740745262"/>
        </left>
        <right style="thin">
          <color theme="2" tint="-0.499984740745262"/>
        </right>
        <top style="thin">
          <color theme="2" tint="-0.499984740745262"/>
        </top>
        <bottom style="thin">
          <color theme="2" tint="-0.499984740745262"/>
        </bottom>
        <vertical style="thin">
          <color theme="6" tint="0.399945066682943"/>
        </vertical>
        <horizontal/>
      </border>
    </dxf>
    <dxf>
      <font>
        <color theme="1"/>
      </font>
      <fill>
        <patternFill patternType="solid">
          <bgColor theme="2"/>
        </patternFill>
      </fill>
      <border>
        <left style="thin">
          <color theme="2" tint="-0.499984740745262"/>
        </left>
        <right style="thin">
          <color theme="2" tint="-0.499984740745262"/>
        </right>
        <top style="thin">
          <color theme="2" tint="-0.499984740745262"/>
        </top>
        <bottom style="thin">
          <color theme="2" tint="-0.499984740745262"/>
        </bottom>
        <vertical style="thin">
          <color theme="6" tint="0.399945066682943"/>
        </vertical>
        <horizontal/>
      </border>
    </dxf>
    <dxf>
      <font>
        <b val="1"/>
        <i val="0"/>
        <color theme="0"/>
      </font>
      <fill>
        <patternFill patternType="solid">
          <bgColor theme="2" tint="-0.499984740745262"/>
        </patternFill>
      </fill>
    </dxf>
    <dxf>
      <font>
        <color theme="1"/>
      </font>
    </dxf>
  </dxfs>
  <tableStyles count="2" defaultTableStyle="CertiKit table style" defaultPivotStyle="PivotStyleLight16">
    <tableStyle name="CertiKit Slicer" pivot="0" table="0" count="10" xr9:uid="{92703905-1EEE-454B-81B2-7D80D5DAF3CF}">
      <tableStyleElement type="wholeTable" dxfId="67"/>
      <tableStyleElement type="headerRow" dxfId="66"/>
    </tableStyle>
    <tableStyle name="CertiKit table style" pivot="0" count="4" xr9:uid="{284A4A8F-1CA8-4C31-8F1B-52236E4386CC}">
      <tableStyleElement type="wholeTable" dxfId="71"/>
      <tableStyleElement type="headerRow" dxfId="70"/>
      <tableStyleElement type="firstRowStripe" dxfId="69"/>
      <tableStyleElement type="secondRowStripe" dxfId="68"/>
    </tableStyle>
  </tableStyles>
  <colors>
    <mruColors>
      <color rgb="00005E63"/>
      <color rgb="00D0EAEB"/>
      <color rgb="00009BA4"/>
      <color rgb="00444444"/>
      <color rgb="00006D73"/>
      <color rgb="00004043"/>
      <color rgb="00FFFFFF"/>
      <color rgb="00DBDC2C"/>
      <color rgb="00CCC900"/>
    </mruColors>
  </colors>
  <extLst>
    <ext xmlns:x14="http://schemas.microsoft.com/office/spreadsheetml/2009/9/main" uri="{46F421CA-312F-682f-3DD2-61675219B42D}">
      <x14:dxfs count="8">
        <dxf>
          <font>
            <color rgb="FF444444"/>
          </font>
          <fill>
            <gradientFill degree="90">
              <stop position="0">
                <color rgb="FFCCC900"/>
              </stop>
              <stop position="1">
                <color rgb="FFFFFFFF"/>
              </stop>
            </gradientFill>
          </fill>
          <border>
            <left style="thin">
              <color rgb="FF999999"/>
            </left>
            <right style="thin">
              <color rgb="FF999999"/>
            </right>
            <top style="thin">
              <color rgb="FF999999"/>
            </top>
            <bottom style="thin">
              <color rgb="FF999999"/>
            </bottom>
            <vertical/>
            <horizontal/>
          </border>
        </dxf>
        <dxf>
          <font>
            <color rgb="FF444444"/>
          </font>
          <fill>
            <gradientFill degree="90">
              <stop position="0">
                <color rgb="FFCCC900"/>
              </stop>
              <stop position="1">
                <color rgb="FFFFFFFF"/>
              </stop>
            </gradientFill>
          </fill>
          <border>
            <left style="thin">
              <color rgb="FF999999"/>
            </left>
            <right style="thin">
              <color rgb="FF999999"/>
            </right>
            <top style="thin">
              <color rgb="FF999999"/>
            </top>
            <bottom style="thin">
              <color rgb="FF999999"/>
            </bottom>
            <vertical/>
            <horizontal/>
          </border>
        </dxf>
        <dxf>
          <font>
            <color rgb="FF444444"/>
          </font>
          <fill>
            <gradientFill degree="90">
              <stop position="0">
                <color rgb="FFCCC900"/>
              </stop>
              <stop position="1">
                <color theme="0"/>
              </stop>
            </gradientFill>
          </fill>
          <border>
            <left style="thin">
              <color rgb="FF999999"/>
            </left>
            <right style="thin">
              <color rgb="FF999999"/>
            </right>
            <top style="thin">
              <color rgb="FF999999"/>
            </top>
            <bottom style="thin">
              <color rgb="FF999999"/>
            </bottom>
            <vertical/>
            <horizontal/>
          </border>
        </dxf>
        <dxf>
          <font>
            <color rgb="FF444444"/>
          </font>
          <fill>
            <gradientFill degree="90">
              <stop position="0">
                <color rgb="FFCCC900"/>
              </stop>
              <stop position="1">
                <color rgb="FFFFFFFF"/>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D0EAEB"/>
              <bgColor rgb="FFD0EAEB"/>
            </patternFill>
          </fill>
          <border>
            <left style="thin">
              <color rgb="FFCCCCCC"/>
            </left>
            <right style="thin">
              <color rgb="FFCCCCCC"/>
            </right>
            <top style="thin">
              <color rgb="FFCCCCCC"/>
            </top>
            <bottom style="thin">
              <color rgb="FFCCCCCC"/>
            </bottom>
            <vertical/>
            <horizontal/>
          </border>
        </dxf>
        <dxf>
          <font>
            <color rgb="FF444444"/>
          </font>
          <fill>
            <patternFill patternType="solid">
              <fgColor rgb="FFD0EAEB"/>
              <bgColor rgb="FFD0EAEB"/>
            </patternFill>
          </fill>
          <border>
            <left style="thin">
              <color rgb="FF009BA4"/>
            </left>
            <right style="thin">
              <color rgb="FF009BA4"/>
            </right>
            <top style="thin">
              <color rgb="FF009BA4"/>
            </top>
            <bottom style="thin">
              <color rgb="FF009BA4"/>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444444"/>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ertiKi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pivotCacheDefinition" Target="pivotCache/pivotCacheDefinition1.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[Alpha Tech Statement of Applicability(1).xlsx]ISO27001 % Radar Chart!ISO27001%RadarPivot</c:name>
    <c:fmtId val="2"/>
  </c:pivotSource>
  <c:chart>
    <c:autoTitleDeleted val="1"/>
    <c:plotArea>
      <c:layout>
        <c:manualLayout>
          <c:layoutTarget val="inner"/>
          <c:xMode val="edge"/>
          <c:yMode val="edge"/>
          <c:x val="0.353154875717017"/>
          <c:y val="0.149227584010193"/>
          <c:w val="0.317909496494583"/>
          <c:h val="0.794394011785316"/>
        </c:manualLayout>
      </c:layout>
      <c:radarChart>
        <c:radarStyle val="marker"/>
        <c:varyColors val="0"/>
        <c:ser>
          <c:idx val="0"/>
          <c:order val="0"/>
          <c:tx>
            <c:strRef>
              <c:f>'ISO27001 % Radar Chart'!$C$6</c:f>
              <c:strCache>
                <c:ptCount val="1"/>
                <c:pt idx="0">
                  <c:v>% APP CONTROLS IMPLEMENTED </c:v>
                </c:pt>
              </c:strCache>
            </c:strRef>
          </c:tx>
          <c:spPr>
            <a:ln w="28575" cap="rnd">
              <a:solidFill>
                <a:schemeClr val="bg2">
                  <a:lumMod val="75000"/>
                </a:schemeClr>
              </a:solidFill>
              <a:round/>
            </a:ln>
            <a:effectLst/>
          </c:spPr>
          <c:marker>
            <c:symbol val="none"/>
          </c:marker>
          <c:dLbls>
            <c:delete val="1"/>
          </c:dLbls>
          <c:cat>
            <c:strRef>
              <c:f>'ISO27001 % Radar Chart'!$B$7:$B$10</c:f>
              <c:strCache>
                <c:ptCount val="4"/>
                <c:pt idx="0">
                  <c:v>A.5 Organizational controls</c:v>
                </c:pt>
                <c:pt idx="1">
                  <c:v>A.6 People controls</c:v>
                </c:pt>
                <c:pt idx="2">
                  <c:v>A.7 Physical controls</c:v>
                </c:pt>
                <c:pt idx="3">
                  <c:v>A.8 Technological controls</c:v>
                </c:pt>
              </c:strCache>
            </c:strRef>
          </c:cat>
          <c:val>
            <c:numRef>
              <c:f>'ISO27001 % Radar Chart'!$C$7:$C$10</c:f>
              <c:numCache>
                <c:formatCode>0%</c:formatCode>
                <c:ptCount val="4"/>
                <c:pt idx="0">
                  <c:v>1</c:v>
                </c:pt>
                <c:pt idx="1">
                  <c:v>1</c:v>
                </c:pt>
                <c:pt idx="2">
                  <c:v>1</c:v>
                </c:pt>
                <c:pt idx="3">
                  <c:v>1</c:v>
                </c:pt>
              </c:numCache>
            </c:numRef>
          </c:val>
        </c:ser>
        <c:ser>
          <c:idx val="1"/>
          <c:order val="1"/>
          <c:tx>
            <c:strRef>
              <c:f>'ISO27001 % Radar Chart'!$D$6</c:f>
              <c:strCache>
                <c:ptCount val="1"/>
                <c:pt idx="0">
                  <c:v>% CONTROLS APPLICABLE </c:v>
                </c:pt>
              </c:strCache>
            </c:strRef>
          </c:tx>
          <c:spPr>
            <a:ln w="28575" cap="rnd">
              <a:solidFill>
                <a:schemeClr val="bg2">
                  <a:lumMod val="25000"/>
                </a:schemeClr>
              </a:solidFill>
              <a:round/>
            </a:ln>
            <a:effectLst/>
          </c:spPr>
          <c:marker>
            <c:symbol val="none"/>
          </c:marker>
          <c:dLbls>
            <c:delete val="1"/>
          </c:dLbls>
          <c:cat>
            <c:strRef>
              <c:f>'ISO27001 % Radar Chart'!$B$7:$B$10</c:f>
              <c:strCache>
                <c:ptCount val="4"/>
                <c:pt idx="0">
                  <c:v>A.5 Organizational controls</c:v>
                </c:pt>
                <c:pt idx="1">
                  <c:v>A.6 People controls</c:v>
                </c:pt>
                <c:pt idx="2">
                  <c:v>A.7 Physical controls</c:v>
                </c:pt>
                <c:pt idx="3">
                  <c:v>A.8 Technological controls</c:v>
                </c:pt>
              </c:strCache>
            </c:strRef>
          </c:cat>
          <c:val>
            <c:numRef>
              <c:f>'ISO27001 % Radar Chart'!$D$7:$D$10</c:f>
              <c:numCache>
                <c:formatCode>0%</c:formatCode>
                <c:ptCount val="4"/>
                <c:pt idx="0">
                  <c:v>1</c:v>
                </c:pt>
                <c:pt idx="1">
                  <c:v>1</c:v>
                </c:pt>
                <c:pt idx="2">
                  <c:v>1</c:v>
                </c:pt>
                <c:pt idx="3">
                  <c:v>1</c:v>
                </c:pt>
              </c:numCache>
            </c:numRef>
          </c:val>
        </c:ser>
        <c:dLbls>
          <c:showLegendKey val="0"/>
          <c:showVal val="0"/>
          <c:showCatName val="0"/>
          <c:showSerName val="0"/>
          <c:showPercent val="0"/>
          <c:showBubbleSize val="0"/>
        </c:dLbls>
        <c:axId val="1224042832"/>
        <c:axId val="1224050704"/>
      </c:radarChart>
      <c:catAx>
        <c:axId val="122404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solidFill>
                <a:latin typeface="+mn-lt"/>
                <a:ea typeface="+mn-ea"/>
                <a:cs typeface="+mn-cs"/>
              </a:defRPr>
            </a:pPr>
          </a:p>
        </c:txPr>
        <c:crossAx val="1224050704"/>
        <c:crosses val="autoZero"/>
        <c:auto val="1"/>
        <c:lblAlgn val="ctr"/>
        <c:lblOffset val="100"/>
        <c:noMultiLvlLbl val="0"/>
      </c:catAx>
      <c:valAx>
        <c:axId val="1224050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solidFill>
                <a:latin typeface="+mn-lt"/>
                <a:ea typeface="+mn-ea"/>
                <a:cs typeface="+mn-cs"/>
              </a:defRPr>
            </a:pPr>
          </a:p>
        </c:txPr>
        <c:crossAx val="1224042832"/>
        <c:crosses val="autoZero"/>
        <c:crossBetween val="between"/>
      </c:valAx>
      <c:spPr>
        <a:noFill/>
        <a:ln>
          <a:noFill/>
        </a:ln>
        <a:effectLst/>
      </c:spPr>
    </c:plotArea>
    <c:legend>
      <c:legendPos val="t"/>
      <c:layout>
        <c:manualLayout>
          <c:xMode val="edge"/>
          <c:yMode val="edge"/>
          <c:x val="0.300315756236186"/>
          <c:y val="0.00476795931341386"/>
        </c:manualLayout>
      </c:layout>
      <c:overlay val="0"/>
      <c:spPr>
        <a:noFill/>
        <a:ln>
          <a:noFill/>
        </a:ln>
        <a:effectLst/>
      </c:spPr>
      <c:txPr>
        <a:bodyPr rot="0" spcFirstLastPara="1" vertOverflow="ellipsis" vert="horz" wrap="square" anchor="ctr" anchorCtr="1"/>
        <a:lstStyle/>
        <a:p>
          <a:pPr>
            <a:defRPr lang="en-GB" sz="900" b="0" i="0" u="none" strike="noStrike" kern="1200" baseline="0">
              <a:solidFill>
                <a:schemeClr val="tx1"/>
              </a:solidFill>
              <a:latin typeface="+mn-lt"/>
              <a:ea typeface="+mn-ea"/>
              <a:cs typeface="+mn-cs"/>
            </a:defRPr>
          </a:pPr>
        </a:p>
      </c:txPr>
    </c:legend>
    <c:plotVisOnly val="1"/>
    <c:dispBlanksAs val="gap"/>
    <c:showDLblsOverMax val="0"/>
    <c:extLst>
      <c:ext uri="{0b15fc19-7d7d-44ad-8c2d-2c3a37ce22c3}">
        <chartProps xmlns="https://web.wps.cn/et/2018/main" chartId="{020563c5-3227-451c-9a76-531962dda4f2}"/>
      </c:ext>
    </c:extLst>
  </c:chart>
  <c:spPr>
    <a:solidFill>
      <a:schemeClr val="bg1"/>
    </a:solidFill>
    <a:ln w="9525" cap="flat" cmpd="sng" algn="ctr">
      <a:no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92469971343"/>
          <c:y val="0.00171096156039694"/>
          <c:w val="0.894646222470031"/>
          <c:h val="0.794326482079157"/>
        </c:manualLayout>
      </c:layout>
      <c:barChart>
        <c:barDir val="col"/>
        <c:grouping val="clustered"/>
        <c:varyColors val="0"/>
        <c:ser>
          <c:idx val="0"/>
          <c:order val="0"/>
          <c:tx>
            <c:strRef>
              <c:f>"Applicable Controls"</c:f>
              <c:strCache>
                <c:ptCount val="1"/>
                <c:pt idx="0">
                  <c:v>Applicable Controls</c:v>
                </c:pt>
              </c:strCache>
            </c:strRef>
          </c:tx>
          <c:spPr>
            <a:solidFill>
              <a:schemeClr val="accent6">
                <a:lumMod val="50000"/>
              </a:schemeClr>
            </a:soli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'ISO27001 Annex A Dashboard'!$B$64:$B$70</c15:sqref>
                  </c15:fullRef>
                </c:ext>
              </c:extLst>
              <c:f>('ISO27001 Annex A Dashboard'!$B$65:$B$68,'ISO27001 Annex A Dashboard'!$B$70)</c:f>
              <c:strCache>
                <c:ptCount val="5"/>
                <c:pt idx="0">
                  <c:v>A.5 Organizational controls</c:v>
                </c:pt>
                <c:pt idx="1">
                  <c:v>A.6 People controls</c:v>
                </c:pt>
                <c:pt idx="2">
                  <c:v>A.7 Physical controls</c:v>
                </c:pt>
                <c:pt idx="3">
                  <c:v>A.8 Technological controls</c:v>
                </c:pt>
              </c:strCache>
            </c:strRef>
          </c:cat>
          <c:val>
            <c:numRef>
              <c:extLst>
                <c:ext xmlns:c15="http://schemas.microsoft.com/office/drawing/2012/chart" uri="{02D57815-91ED-43cb-92C2-25804820EDAC}">
                  <c15:fullRef>
                    <c15:sqref>'ISO27001 Annex A Dashboard'!$C$64:$C$70</c15:sqref>
                  </c15:fullRef>
                </c:ext>
              </c:extLst>
              <c:f>('ISO27001 Annex A Dashboard'!$C$65:$C$68,'ISO27001 Annex A Dashboard'!$C$70)</c:f>
              <c:numCache>
                <c:formatCode>General</c:formatCode>
                <c:ptCount val="5"/>
                <c:pt idx="0">
                  <c:v>37</c:v>
                </c:pt>
                <c:pt idx="1">
                  <c:v>8</c:v>
                </c:pt>
                <c:pt idx="2">
                  <c:v>6</c:v>
                </c:pt>
                <c:pt idx="3">
                  <c:v>34</c:v>
                </c:pt>
              </c:numCache>
            </c:numRef>
          </c:val>
        </c:ser>
        <c:ser>
          <c:idx val="1"/>
          <c:order val="1"/>
          <c:tx>
            <c:strRef>
              <c:f>"Implemented Controls"</c:f>
              <c:strCache>
                <c:ptCount val="1"/>
                <c:pt idx="0">
                  <c:v>Implemented Controls</c:v>
                </c:pt>
              </c:strCache>
            </c:strRef>
          </c:tx>
          <c:spPr>
            <a:solidFill>
              <a:schemeClr val="accent6">
                <a:lumMod val="20000"/>
                <a:lumOff val="80000"/>
              </a:schemeClr>
            </a:soli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'ISO27001 Annex A Dashboard'!$B$64:$B$70</c15:sqref>
                  </c15:fullRef>
                </c:ext>
              </c:extLst>
              <c:f>('ISO27001 Annex A Dashboard'!$B$65:$B$68,'ISO27001 Annex A Dashboard'!$B$70)</c:f>
              <c:strCache>
                <c:ptCount val="5"/>
                <c:pt idx="0">
                  <c:v>A.5 Organizational controls</c:v>
                </c:pt>
                <c:pt idx="1">
                  <c:v>A.6 People controls</c:v>
                </c:pt>
                <c:pt idx="2">
                  <c:v>A.7 Physical controls</c:v>
                </c:pt>
                <c:pt idx="3">
                  <c:v>A.8 Technological controls</c:v>
                </c:pt>
              </c:strCache>
            </c:strRef>
          </c:cat>
          <c:val>
            <c:numRef>
              <c:extLst>
                <c:ext xmlns:c15="http://schemas.microsoft.com/office/drawing/2012/chart" uri="{02D57815-91ED-43cb-92C2-25804820EDAC}">
                  <c15:fullRef>
                    <c15:sqref>'ISO27001 Annex A Dashboard'!$D$64:$D$70</c15:sqref>
                  </c15:fullRef>
                </c:ext>
              </c:extLst>
              <c:f>('ISO27001 Annex A Dashboard'!$D$65:$D$68,'ISO27001 Annex A Dashboard'!$D$70)</c:f>
              <c:numCache>
                <c:formatCode>General</c:formatCode>
                <c:ptCount val="5"/>
                <c:pt idx="0">
                  <c:v>36</c:v>
                </c:pt>
                <c:pt idx="1">
                  <c:v>8</c:v>
                </c:pt>
                <c:pt idx="2">
                  <c:v>6</c:v>
                </c:pt>
                <c:pt idx="3">
                  <c:v>33</c:v>
                </c:pt>
              </c:numCache>
            </c:numRef>
          </c:val>
        </c:ser>
        <c:dLbls>
          <c:showLegendKey val="0"/>
          <c:showVal val="1"/>
          <c:showCatName val="0"/>
          <c:showSerName val="0"/>
          <c:showPercent val="0"/>
          <c:showBubbleSize val="0"/>
        </c:dLbls>
        <c:gapWidth val="216"/>
        <c:overlap val="-32"/>
        <c:axId val="604430252"/>
        <c:axId val="909426989"/>
      </c:barChart>
      <c:catAx>
        <c:axId val="604430252"/>
        <c:scaling>
          <c:orientation val="minMax"/>
        </c:scaling>
        <c:delete val="1"/>
        <c:axPos val="b"/>
        <c:majorTickMark val="none"/>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909426989"/>
        <c:crosses val="autoZero"/>
        <c:auto val="1"/>
        <c:lblAlgn val="ctr"/>
        <c:lblOffset val="100"/>
        <c:noMultiLvlLbl val="0"/>
      </c:catAx>
      <c:valAx>
        <c:axId val="909426989"/>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4430252"/>
        <c:crosses val="autoZero"/>
        <c:crossBetween val="between"/>
      </c:valAx>
      <c:dTable>
        <c:showHorzBorder val="1"/>
        <c:showVertBorder val="1"/>
        <c:showOutline val="1"/>
        <c:showKeys val="1"/>
        <c:spPr>
          <a:noFill/>
          <a:ln w="12700" cap="flat" cmpd="sng" algn="ctr">
            <a:solidFill>
              <a:schemeClr val="accent6"/>
            </a:solidFill>
            <a:prstDash val="solid"/>
            <a:miter lim="800000"/>
          </a:ln>
          <a:effectLst/>
          <a:sp3d>
            <a:extrusionClr>
              <a:srgbClr val="FFFFFF"/>
            </a:extrusionClr>
            <a:contourClr>
              <a:srgbClr val="FFFFFF"/>
            </a:contourClr>
          </a:sp3d>
        </c:spPr>
        <c:txPr>
          <a:bodyPr rot="0" spcFirstLastPara="0" vertOverflow="ellipsis" vert="horz" wrap="square" anchor="ctr" anchorCtr="1"/>
          <a:lstStyle/>
          <a:p>
            <a:pPr>
              <a:defRPr lang="en-GB" sz="900" b="0" i="0" u="none" strike="noStrike" kern="1200" baseline="0">
                <a:solidFill>
                  <a:schemeClr val="tx1"/>
                </a:solidFill>
                <a:latin typeface="+mn-lt"/>
                <a:ea typeface="+mn-ea"/>
                <a:cs typeface="+mn-cs"/>
              </a:defRPr>
            </a:pPr>
          </a:p>
        </c:txPr>
      </c:dTable>
      <c:spPr>
        <a:noFill/>
        <a:ln>
          <a:noFill/>
        </a:ln>
        <a:effectLst/>
      </c:spPr>
    </c:plotArea>
    <c:legend>
      <c:legendPos val="r"/>
      <c:legendEntry>
        <c:idx val="0"/>
        <c:txPr>
          <a:bodyPr rot="0" spcFirstLastPara="0" vertOverflow="ellipsis" vert="horz" wrap="square" anchor="ctr" anchorCtr="1"/>
          <a:lstStyle/>
          <a:p>
            <a:pPr>
              <a:defRPr lang="en-GB" sz="900" b="0" i="0" u="none" strike="noStrike" kern="1200" baseline="0">
                <a:ln>
                  <a:noFill/>
                </a:ln>
                <a:solidFill>
                  <a:schemeClr val="tx1">
                    <a:lumMod val="50000"/>
                    <a:alpha val="81000"/>
                  </a:schemeClr>
                </a:solidFill>
                <a:effectLst/>
                <a:latin typeface="+mn-lt"/>
                <a:ea typeface="+mn-ea"/>
                <a:cs typeface="+mn-cs"/>
              </a:defRPr>
            </a:pPr>
          </a:p>
        </c:txPr>
      </c:legendEntry>
      <c:legendEntry>
        <c:idx val="1"/>
        <c:txPr>
          <a:bodyPr rot="0" spcFirstLastPara="0" vertOverflow="ellipsis" vert="horz" wrap="square" anchor="ctr" anchorCtr="1"/>
          <a:lstStyle/>
          <a:p>
            <a:pPr>
              <a:defRPr lang="en-GB" sz="900" b="0" i="0" u="none" strike="noStrike" kern="1200" baseline="0">
                <a:ln>
                  <a:noFill/>
                </a:ln>
                <a:solidFill>
                  <a:schemeClr val="tx1">
                    <a:lumMod val="50000"/>
                    <a:alpha val="81000"/>
                  </a:schemeClr>
                </a:solidFill>
                <a:effectLst/>
                <a:latin typeface="+mn-lt"/>
                <a:ea typeface="+mn-ea"/>
                <a:cs typeface="+mn-cs"/>
              </a:defRPr>
            </a:pPr>
          </a:p>
        </c:txPr>
      </c:legendEntry>
      <c:layout>
        <c:manualLayout>
          <c:xMode val="edge"/>
          <c:yMode val="edge"/>
          <c:x val="0.830204623649424"/>
          <c:y val="0.0232558139534884"/>
          <c:w val="0.167984547594616"/>
          <c:h val="0.290604651162791"/>
        </c:manualLayout>
      </c:layout>
      <c:overlay val="0"/>
      <c:spPr>
        <a:noFill/>
        <a:ln>
          <a:noFill/>
        </a:ln>
        <a:effectLst/>
      </c:spPr>
      <c:txPr>
        <a:bodyPr rot="0" spcFirstLastPara="0" vertOverflow="ellipsis" vert="horz" wrap="square" anchor="ctr" anchorCtr="1"/>
        <a:lstStyle/>
        <a:p>
          <a:pPr>
            <a:defRPr lang="en-GB" sz="900" b="0" i="0" u="none" strike="noStrike" kern="1200" baseline="0">
              <a:ln>
                <a:noFill/>
              </a:ln>
              <a:solidFill>
                <a:schemeClr val="tx1">
                  <a:lumMod val="50000"/>
                  <a:alpha val="81000"/>
                </a:schemeClr>
              </a:solidFill>
              <a:effectLst/>
              <a:latin typeface="+mn-lt"/>
              <a:ea typeface="+mn-ea"/>
              <a:cs typeface="+mn-cs"/>
            </a:defRPr>
          </a:pPr>
        </a:p>
      </c:txPr>
    </c:legend>
    <c:plotVisOnly val="1"/>
    <c:dispBlanksAs val="gap"/>
    <c:showDLblsOverMax val="0"/>
    <c:extLst>
      <c:ext uri="{0b15fc19-7d7d-44ad-8c2d-2c3a37ce22c3}">
        <chartProps xmlns="https://web.wps.cn/et/2018/main" chartId="{ba87576d-e7e7-49d8-ad3c-7c37d51a8032}"/>
      </c:ext>
    </c:extLst>
  </c:chart>
  <c:spPr>
    <a:solidFill>
      <a:schemeClr val="bg1"/>
    </a:solidFill>
    <a:ln w="9525" cap="flat" cmpd="sng" algn="ctr">
      <a:noFill/>
      <a:round/>
    </a:ln>
    <a:effectLst/>
  </c:spPr>
  <c:txPr>
    <a:bodyPr/>
    <a:lstStyle/>
    <a:p>
      <a:pPr>
        <a:defRPr lang="en-GB"/>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402397024384"/>
          <c:y val="0.00211074368535847"/>
          <c:w val="0.713417826146852"/>
          <c:h val="0.798902413283614"/>
        </c:manualLayout>
      </c:layout>
      <c:barChart>
        <c:barDir val="bar"/>
        <c:grouping val="clustered"/>
        <c:varyColors val="0"/>
        <c:ser>
          <c:idx val="1"/>
          <c:order val="0"/>
          <c:tx>
            <c:strRef>
              <c:f>'ISO27001 Annex A Dashboard'!$B$15</c:f>
              <c:strCache>
                <c:ptCount val="1"/>
                <c:pt idx="0">
                  <c:v>A.6 People controls</c:v>
                </c:pt>
              </c:strCache>
            </c:strRef>
          </c:tx>
          <c:spPr>
            <a:solidFill>
              <a:schemeClr val="accent6">
                <a:lumMod val="40000"/>
                <a:lumOff val="60000"/>
              </a:schemeClr>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'ISO27001 Annex A Dashboard'!$C$13:$G$13</c15:sqref>
                  </c15:fullRef>
                </c:ext>
              </c:extLst>
              <c:f>('ISO27001 Annex A Dashboard'!$E$13,'ISO27001 Annex A Dashboard'!$G$13)</c:f>
              <c:strCache>
                <c:ptCount val="2"/>
                <c:pt idx="0">
                  <c:v>% CONTROLS APPLICABLE</c:v>
                </c:pt>
                <c:pt idx="1">
                  <c:v>% APP CONTROLS IMPLEMENTED</c:v>
                </c:pt>
              </c:strCache>
            </c:strRef>
          </c:cat>
          <c:val>
            <c:numRef>
              <c:extLst>
                <c:ext xmlns:c15="http://schemas.microsoft.com/office/drawing/2012/chart" uri="{02D57815-91ED-43cb-92C2-25804820EDAC}">
                  <c15:fullRef>
                    <c15:sqref>'ISO27001 Annex A Dashboard'!$C$15:$G$15</c15:sqref>
                  </c15:fullRef>
                </c:ext>
              </c:extLst>
              <c:f>('ISO27001 Annex A Dashboard'!$E$15,'ISO27001 Annex A Dashboard'!$G$15)</c:f>
              <c:numCache>
                <c:formatCode>0%</c:formatCode>
                <c:ptCount val="2"/>
                <c:pt idx="0">
                  <c:v>1</c:v>
                </c:pt>
                <c:pt idx="1">
                  <c:v>1</c:v>
                </c:pt>
              </c:numCache>
            </c:numRef>
          </c:val>
        </c:ser>
        <c:ser>
          <c:idx val="2"/>
          <c:order val="1"/>
          <c:tx>
            <c:strRef>
              <c:f>'ISO27001 Annex A Dashboard'!$B$16</c:f>
              <c:strCache>
                <c:ptCount val="1"/>
                <c:pt idx="0">
                  <c:v>A.7 Physical controls</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'ISO27001 Annex A Dashboard'!$C$13:$G$13</c15:sqref>
                  </c15:fullRef>
                </c:ext>
              </c:extLst>
              <c:f>('ISO27001 Annex A Dashboard'!$E$13,'ISO27001 Annex A Dashboard'!$G$13)</c:f>
              <c:strCache>
                <c:ptCount val="2"/>
                <c:pt idx="0">
                  <c:v>% CONTROLS APPLICABLE</c:v>
                </c:pt>
                <c:pt idx="1">
                  <c:v>% APP CONTROLS IMPLEMENTED</c:v>
                </c:pt>
              </c:strCache>
            </c:strRef>
          </c:cat>
          <c:val>
            <c:numRef>
              <c:extLst>
                <c:ext xmlns:c15="http://schemas.microsoft.com/office/drawing/2012/chart" uri="{02D57815-91ED-43cb-92C2-25804820EDAC}">
                  <c15:fullRef>
                    <c15:sqref>'ISO27001 Annex A Dashboard'!$C$16:$G$16</c15:sqref>
                  </c15:fullRef>
                </c:ext>
              </c:extLst>
              <c:f>('ISO27001 Annex A Dashboard'!$E$16,'ISO27001 Annex A Dashboard'!$G$16)</c:f>
              <c:numCache>
                <c:formatCode>0%</c:formatCode>
                <c:ptCount val="2"/>
                <c:pt idx="0">
                  <c:v>0.428571428571429</c:v>
                </c:pt>
                <c:pt idx="1">
                  <c:v>1</c:v>
                </c:pt>
              </c:numCache>
            </c:numRef>
          </c:val>
        </c:ser>
        <c:ser>
          <c:idx val="0"/>
          <c:order val="2"/>
          <c:tx>
            <c:strRef>
              <c:f>'ISO27001 Annex A Dashboard'!$B$14</c:f>
              <c:strCache>
                <c:ptCount val="1"/>
                <c:pt idx="0">
                  <c:v>A.5 Organizational controls</c:v>
                </c:pt>
              </c:strCache>
            </c:strRef>
          </c:tx>
          <c:spPr>
            <a:solidFill>
              <a:schemeClr val="accent6">
                <a:lumMod val="75000"/>
              </a:schemeClr>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'ISO27001 Annex A Dashboard'!$C$13:$G$13</c15:sqref>
                  </c15:fullRef>
                </c:ext>
              </c:extLst>
              <c:f>('ISO27001 Annex A Dashboard'!$E$13,'ISO27001 Annex A Dashboard'!$G$13)</c:f>
              <c:strCache>
                <c:ptCount val="2"/>
                <c:pt idx="0">
                  <c:v>% CONTROLS APPLICABLE</c:v>
                </c:pt>
                <c:pt idx="1">
                  <c:v>% APP CONTROLS IMPLEMENTED</c:v>
                </c:pt>
              </c:strCache>
            </c:strRef>
          </c:cat>
          <c:val>
            <c:numRef>
              <c:extLst>
                <c:ext xmlns:c15="http://schemas.microsoft.com/office/drawing/2012/chart" uri="{02D57815-91ED-43cb-92C2-25804820EDAC}">
                  <c15:fullRef>
                    <c15:sqref>'ISO27001 Annex A Dashboard'!$C$14:$G$14</c15:sqref>
                  </c15:fullRef>
                </c:ext>
              </c:extLst>
              <c:f>('ISO27001 Annex A Dashboard'!$E$14,'ISO27001 Annex A Dashboard'!$G$14)</c:f>
              <c:numCache>
                <c:formatCode>0%</c:formatCode>
                <c:ptCount val="2"/>
                <c:pt idx="0">
                  <c:v>1</c:v>
                </c:pt>
                <c:pt idx="1">
                  <c:v>0.972972972972973</c:v>
                </c:pt>
              </c:numCache>
            </c:numRef>
          </c:val>
        </c:ser>
        <c:ser>
          <c:idx val="3"/>
          <c:order val="3"/>
          <c:tx>
            <c:strRef>
              <c:f>'ISO27001 Annex A Dashboard'!$B$17</c:f>
              <c:strCache>
                <c:ptCount val="1"/>
                <c:pt idx="0">
                  <c:v>A.8 Technological controls</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'ISO27001 Annex A Dashboard'!$C$13:$G$13</c15:sqref>
                  </c15:fullRef>
                </c:ext>
              </c:extLst>
              <c:f>('ISO27001 Annex A Dashboard'!$E$13,'ISO27001 Annex A Dashboard'!$G$13)</c:f>
              <c:strCache>
                <c:ptCount val="2"/>
                <c:pt idx="0">
                  <c:v>% CONTROLS APPLICABLE</c:v>
                </c:pt>
                <c:pt idx="1">
                  <c:v>% APP CONTROLS IMPLEMENTED</c:v>
                </c:pt>
              </c:strCache>
            </c:strRef>
          </c:cat>
          <c:val>
            <c:numRef>
              <c:extLst>
                <c:ext xmlns:c15="http://schemas.microsoft.com/office/drawing/2012/chart" uri="{02D57815-91ED-43cb-92C2-25804820EDAC}">
                  <c15:fullRef>
                    <c15:sqref>'ISO27001 Annex A Dashboard'!$C$17:$G$17</c15:sqref>
                  </c15:fullRef>
                </c:ext>
              </c:extLst>
              <c:f>('ISO27001 Annex A Dashboard'!$E$17,'ISO27001 Annex A Dashboard'!$G$17)</c:f>
              <c:numCache>
                <c:formatCode>0%</c:formatCode>
                <c:ptCount val="2"/>
                <c:pt idx="0">
                  <c:v>1</c:v>
                </c:pt>
                <c:pt idx="1">
                  <c:v>0.970588235294118</c:v>
                </c:pt>
              </c:numCache>
            </c:numRef>
          </c:val>
        </c:ser>
        <c:dLbls>
          <c:showLegendKey val="0"/>
          <c:showVal val="1"/>
          <c:showCatName val="0"/>
          <c:showSerName val="0"/>
          <c:showPercent val="0"/>
          <c:showBubbleSize val="0"/>
        </c:dLbls>
        <c:gapWidth val="246"/>
        <c:overlap val="0"/>
        <c:axId val="261167838"/>
        <c:axId val="94986729"/>
        <c:extLst>
          <c:ext xmlns:c15="http://schemas.microsoft.com/office/drawing/2012/chart" uri="{02D57815-91ED-43cb-92C2-25804820EDAC}">
            <c15:filteredBarSeries>
              <c15:ser>
                <c:idx val="4"/>
                <c:order val="4"/>
                <c:tx>
                  <c:strRef>
                    <c:extLst>
                      <c:ext uri="{02D57815-91ED-43cb-92C2-25804820EDAC}">
                        <c15:formulaRef>
                          <c15:sqref>'ISO27001 Annex A Dashboard'!$B$18</c15:sqref>
                        </c15:formulaRef>
                      </c:ext>
                    </c:extLst>
                    <c:strCache>
                      <c:ptCount val="1"/>
                      <c:pt idx="0">
                        <c:v>Total</c:v>
                      </c:pt>
                    </c:strCache>
                  </c:strRef>
                </c:tx>
                <c:spPr>
                  <a:solidFill>
                    <a:schemeClr val="accent5"/>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'ISO27001 Annex A Dashboard'!$C$13:$G$13</c15:sqref>
                        </c15:fullRef>
                        <c15:formulaRef>
                          <c15:sqref>('ISO27001 Annex A Dashboard'!$E$13,'ISO27001 Annex A Dashboard'!$G$13)</c15:sqref>
                        </c15:formulaRef>
                      </c:ext>
                    </c:extLst>
                    <c:strCache>
                      <c:ptCount val="2"/>
                      <c:pt idx="0">
                        <c:v>% CONTROLS APPLICABLE</c:v>
                      </c:pt>
                      <c:pt idx="1">
                        <c:v>% APP CONTROLS IMPLEMENTED</c:v>
                      </c:pt>
                    </c:strCache>
                  </c:strRef>
                </c:cat>
                <c:val>
                  <c:numRef>
                    <c:extLst>
                      <c:ext uri="{02D57815-91ED-43cb-92C2-25804820EDAC}">
                        <c15:fullRef>
                          <c15:sqref>'ISO27001 Annex A Dashboard'!$C$18:$G$18</c15:sqref>
                        </c15:fullRef>
                        <c15:formulaRef>
                          <c15:sqref>('ISO27001 Annex A Dashboard'!$E$18,'ISO27001 Annex A Dashboard'!$G$18)</c15:sqref>
                        </c15:formulaRef>
                      </c:ext>
                    </c:extLst>
                    <c:numCache>
                      <c:formatCode>0%</c:formatCode>
                      <c:ptCount val="2"/>
                      <c:pt idx="0">
                        <c:v>0.857142857142857</c:v>
                      </c:pt>
                      <c:pt idx="1">
                        <c:v>0.985890302066773</c:v>
                      </c:pt>
                    </c:numCache>
                  </c:numRef>
                </c:val>
              </c15:ser>
            </c15:filteredBarSeries>
          </c:ext>
        </c:extLst>
      </c:barChart>
      <c:catAx>
        <c:axId val="261167838"/>
        <c:scaling>
          <c:orientation val="minMax"/>
        </c:scaling>
        <c:delete val="0"/>
        <c:axPos val="l"/>
        <c:majorGridlines>
          <c:spPr>
            <a:ln w="9525" cap="flat" cmpd="sng" algn="ctr">
              <a:solidFill>
                <a:schemeClr val="lt1">
                  <a:lumMod val="90200"/>
                </a:schemeClr>
              </a:solidFill>
              <a:round/>
            </a:ln>
            <a:effectLst/>
          </c:spPr>
        </c:maj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94986729"/>
        <c:crosses val="autoZero"/>
        <c:auto val="1"/>
        <c:lblAlgn val="ctr"/>
        <c:lblOffset val="100"/>
        <c:noMultiLvlLbl val="0"/>
      </c:catAx>
      <c:valAx>
        <c:axId val="94986729"/>
        <c:scaling>
          <c:orientation val="minMax"/>
        </c:scaling>
        <c:delete val="0"/>
        <c:axPos val="b"/>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6116783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46e2f2fd-ebae-4757-84cb-26d95ccaa1cf}"/>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4086224</xdr:colOff>
      <xdr:row>1</xdr:row>
      <xdr:rowOff>66675</xdr:rowOff>
    </xdr:from>
    <xdr:to>
      <xdr:col>3</xdr:col>
      <xdr:colOff>76199</xdr:colOff>
      <xdr:row>6</xdr:row>
      <xdr:rowOff>9525</xdr:rowOff>
    </xdr:to>
    <xdr:sp>
      <xdr:nvSpPr>
        <xdr:cNvPr id="4" name="TextBox 3"/>
        <xdr:cNvSpPr txBox="1"/>
      </xdr:nvSpPr>
      <xdr:spPr>
        <a:xfrm>
          <a:off x="5792470" y="249555"/>
          <a:ext cx="1727835"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800" b="1">
              <a:solidFill>
                <a:schemeClr val="tx1"/>
              </a:solidFill>
            </a:rPr>
            <a:t>Statement of</a:t>
          </a:r>
          <a:br>
            <a:rPr lang="en-GB" sz="1800" b="1">
              <a:solidFill>
                <a:schemeClr val="tx1"/>
              </a:solidFill>
            </a:rPr>
          </a:br>
          <a:r>
            <a:rPr lang="en-GB" sz="1800" b="1">
              <a:solidFill>
                <a:schemeClr val="tx1"/>
              </a:solidFill>
            </a:rPr>
            <a:t>Applicability</a:t>
          </a:r>
          <a:endParaRPr lang="en-GB" sz="1800" b="1">
            <a:solidFill>
              <a:schemeClr val="tx1"/>
            </a:solidFill>
          </a:endParaRPr>
        </a:p>
        <a:p>
          <a:pPr algn="r"/>
          <a:r>
            <a:rPr lang="en-GB" sz="1200" b="0">
              <a:solidFill>
                <a:schemeClr val="tx1"/>
              </a:solidFill>
              <a:latin typeface="+mn-lt"/>
            </a:rPr>
            <a:t>ISMS-FORM-06-2</a:t>
          </a:r>
          <a:endParaRPr lang="en-GB" sz="1200" b="0">
            <a:solidFill>
              <a:schemeClr val="tx1"/>
            </a:solidFill>
            <a:latin typeface="+mn-lt"/>
          </a:endParaRPr>
        </a:p>
      </xdr:txBody>
    </xdr:sp>
    <xdr:clientData/>
  </xdr:twoCellAnchor>
  <xdr:oneCellAnchor>
    <xdr:from>
      <xdr:col>1</xdr:col>
      <xdr:colOff>1029335</xdr:colOff>
      <xdr:row>0</xdr:row>
      <xdr:rowOff>31115</xdr:rowOff>
    </xdr:from>
    <xdr:ext cx="3382645" cy="1163320"/>
    <xdr:sp>
      <xdr:nvSpPr>
        <xdr:cNvPr id="3" name="Text Box 2"/>
        <xdr:cNvSpPr txBox="1"/>
      </xdr:nvSpPr>
      <xdr:spPr>
        <a:xfrm>
          <a:off x="1227455" y="31115"/>
          <a:ext cx="3382645" cy="1163320"/>
        </a:xfrm>
        <a:prstGeom prst="rect">
          <a:avLst/>
        </a:prstGeom>
      </xdr:spPr>
      <xdr:style>
        <a:lnRef idx="2">
          <a:schemeClr val="accent6"/>
        </a:lnRef>
        <a:fillRef idx="2">
          <a:schemeClr val="accent6"/>
        </a:fillRef>
        <a:effectRef idx="0">
          <a:srgbClr val="FFFFFF"/>
        </a:effectRef>
        <a:fontRef idx="minor">
          <a:schemeClr val="lt1"/>
        </a:fontRef>
      </xdr:style>
      <xdr:txBody>
        <a:bodyPr vertOverflow="clip" horzOverflow="clip" wrap="square" rtlCol="0" anchor="t"/>
        <a:p>
          <a:pPr algn="l"/>
          <a:r>
            <a:rPr lang="en-US" altLang="en-GB" sz="3600">
              <a:solidFill>
                <a:schemeClr val="tx1"/>
              </a:solidFill>
              <a:effectLst>
                <a:outerShdw blurRad="38100" dist="19050" dir="2700000" algn="tl" rotWithShape="0">
                  <a:schemeClr val="dk1">
                    <a:alpha val="40000"/>
                  </a:schemeClr>
                </a:outerShdw>
              </a:effectLst>
            </a:rPr>
            <a:t>ALPHA TECH</a:t>
          </a:r>
          <a:endParaRPr lang="en-US" altLang="en-GB" sz="360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5</xdr:col>
      <xdr:colOff>990600</xdr:colOff>
      <xdr:row>0</xdr:row>
      <xdr:rowOff>95250</xdr:rowOff>
    </xdr:from>
    <xdr:to>
      <xdr:col>6</xdr:col>
      <xdr:colOff>901065</xdr:colOff>
      <xdr:row>5</xdr:row>
      <xdr:rowOff>28575</xdr:rowOff>
    </xdr:to>
    <xdr:sp>
      <xdr:nvSpPr>
        <xdr:cNvPr id="3" name="TextBox 2"/>
        <xdr:cNvSpPr txBox="1"/>
      </xdr:nvSpPr>
      <xdr:spPr>
        <a:xfrm>
          <a:off x="10820400" y="95250"/>
          <a:ext cx="2790825" cy="86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800" b="1">
              <a:solidFill>
                <a:schemeClr val="tx1"/>
              </a:solidFill>
            </a:rPr>
            <a:t>ISO/IEC 27001 Statement</a:t>
          </a:r>
          <a:br>
            <a:rPr lang="en-GB" sz="1800" b="1">
              <a:solidFill>
                <a:schemeClr val="tx1"/>
              </a:solidFill>
            </a:rPr>
          </a:br>
          <a:r>
            <a:rPr lang="en-GB" sz="1800" b="1">
              <a:solidFill>
                <a:schemeClr val="tx1"/>
              </a:solidFill>
            </a:rPr>
            <a:t>of</a:t>
          </a:r>
          <a:r>
            <a:rPr lang="en-GB" sz="1800" b="1" baseline="0">
              <a:solidFill>
                <a:schemeClr val="tx1"/>
              </a:solidFill>
            </a:rPr>
            <a:t> Applicability</a:t>
          </a:r>
          <a:endParaRPr lang="en-GB" sz="1800" b="1">
            <a:solidFill>
              <a:schemeClr val="tx1"/>
            </a:solidFill>
          </a:endParaRPr>
        </a:p>
        <a:p>
          <a:pPr algn="r"/>
          <a:r>
            <a:rPr lang="en-GB" sz="1200" b="0">
              <a:solidFill>
                <a:schemeClr val="tx1"/>
              </a:solidFill>
              <a:latin typeface="+mn-lt"/>
            </a:rPr>
            <a:t>ISMS-FORM-06-2</a:t>
          </a:r>
          <a:endParaRPr lang="en-GB" sz="1200" b="0">
            <a:solidFill>
              <a:schemeClr val="tx1"/>
            </a:solidFill>
            <a:latin typeface="+mn-lt"/>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8</xdr:col>
      <xdr:colOff>41910</xdr:colOff>
      <xdr:row>13</xdr:row>
      <xdr:rowOff>78740</xdr:rowOff>
    </xdr:from>
    <xdr:to>
      <xdr:col>21</xdr:col>
      <xdr:colOff>269875</xdr:colOff>
      <xdr:row>35</xdr:row>
      <xdr:rowOff>172085</xdr:rowOff>
    </xdr:to>
    <xdr:graphicFrame>
      <xdr:nvGraphicFramePr>
        <xdr:cNvPr id="7" name="Chart 6"/>
        <xdr:cNvGraphicFramePr/>
      </xdr:nvGraphicFramePr>
      <xdr:xfrm>
        <a:off x="10709910" y="2848610"/>
        <a:ext cx="8350885" cy="4257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89535</xdr:colOff>
      <xdr:row>22</xdr:row>
      <xdr:rowOff>138430</xdr:rowOff>
    </xdr:from>
    <xdr:to>
      <xdr:col>7</xdr:col>
      <xdr:colOff>322580</xdr:colOff>
      <xdr:row>58</xdr:row>
      <xdr:rowOff>146050</xdr:rowOff>
    </xdr:to>
    <xdr:graphicFrame>
      <xdr:nvGraphicFramePr>
        <xdr:cNvPr id="10" name="Chart 9"/>
        <xdr:cNvGraphicFramePr/>
      </xdr:nvGraphicFramePr>
      <xdr:xfrm>
        <a:off x="89535" y="4599940"/>
        <a:ext cx="10512425" cy="68046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468630</xdr:colOff>
      <xdr:row>39</xdr:row>
      <xdr:rowOff>37465</xdr:rowOff>
    </xdr:from>
    <xdr:to>
      <xdr:col>23</xdr:col>
      <xdr:colOff>367665</xdr:colOff>
      <xdr:row>86</xdr:row>
      <xdr:rowOff>12700</xdr:rowOff>
    </xdr:to>
    <xdr:graphicFrame>
      <xdr:nvGraphicFramePr>
        <xdr:cNvPr id="11" name="Chart 10"/>
        <xdr:cNvGraphicFramePr/>
      </xdr:nvGraphicFramePr>
      <xdr:xfrm>
        <a:off x="11136630" y="7748905"/>
        <a:ext cx="9271635" cy="882586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8" minRefreshableVersion="3" refreshedDate="44746.4778417824" refreshedBy="Mark Clifton" recordCount="0">
  <cacheSource type="worksheet">
    <worksheetSource name="ISO27001ApplicabilityTableResults"/>
  </cacheSource>
  <cacheFields count="6">
    <cacheField name="AREA OF STANDARD" numFmtId="0">
      <sharedItems count="4">
        <s v="A.5 Organizational controls"/>
        <s v="A.6 People controls"/>
        <s v="A.7 Physical controls"/>
        <s v="A.8 Technological controls"/>
      </sharedItems>
    </cacheField>
    <cacheField name="NO OF CONTROLS" numFmtId="0">
      <sharedItems containsSemiMixedTypes="0" containsString="0" containsNumber="1" containsInteger="1" minValue="0" maxValue="37" count="4">
        <n v="37"/>
        <n v="8"/>
        <n v="14"/>
        <n v="34"/>
      </sharedItems>
    </cacheField>
    <cacheField name="APPLICABLE CONTROLS" numFmtId="0"/>
    <cacheField name="% CONTROLS APPLICABLE" numFmtId="9"/>
    <cacheField name="CONTROLS IMPLEMENTED" numFmtId="0"/>
    <cacheField name="% APP CONTROLS IMPLEMENTED" numFmtId="9"/>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ISO27001ApplicabilityTableResults" cacheId="0" autoFormatId="1" applyNumberFormats="0" applyBorderFormats="0" applyFontFormats="0" applyPatternFormats="0" applyAlignmentFormats="0" applyWidthHeightFormats="1" dataCaption="Values" updatedVersion="8" minRefreshableVersion="3" createdVersion="6" useAutoFormatting="1" rowGrandTotals="0" colGrandTotals="0" compact="0" indent="0" compactData="0" showDrill="0" multipleFieldFilters="0">
  <location ref="B6:D10" firstHeaderRow="0" firstDataRow="1" firstDataCol="1"/>
  <pivotFields count="6">
    <pivotField axis="axisRow" compact="0" defaultSubtotal="0" outline="0" showAll="0">
      <items count="4">
        <item x="3"/>
        <item x="2"/>
        <item x="1"/>
        <item x="0"/>
      </items>
    </pivotField>
    <pivotField compact="0" defaultSubtotal="0" outline="0" showAll="0">
      <items count="4">
        <item x="1"/>
        <item x="2"/>
        <item x="0"/>
        <item x="3"/>
      </items>
    </pivotField>
    <pivotField dataField="1" compact="0" defaultSubtotal="0" outline="0" showAll="0"/>
    <pivotField compact="0" defaultSubtotal="0" outline="0" numFmtId="9" showAll="0"/>
    <pivotField dataField="1" compact="0" defaultSubtotal="0" outline="0" showAll="0"/>
    <pivotField compact="0" defaultSubtotal="0" outline="0" numFmtId="9" showAll="0"/>
  </pivotFields>
  <rowFields count="1">
    <field x="0"/>
  </rowFields>
  <rowItems count="4">
    <i>
      <x/>
    </i>
    <i>
      <x v="1"/>
    </i>
    <i>
      <x v="2"/>
    </i>
    <i>
      <x v="3"/>
    </i>
  </rowItems>
  <colFields count="1">
    <field x="-2"/>
  </colFields>
  <colItems count="2">
    <i>
      <x/>
    </i>
    <i i="1">
      <x v="1"/>
    </i>
  </colItems>
  <dataFields count="2">
    <dataField name="APPLICABLE CONTROLS " fld="2" baseField="0" baseItem="0"/>
    <dataField name="CONTROLS IMPLEMENTED " fld="4" baseField="0" baseItem="0"/>
  </dataFields>
  <formats count="19">
    <format dxfId="0">
      <pivotArea field="0" type="button" dataOnly="0" labelOnly="1" outline="0" fieldPosition="0"/>
    </format>
    <format dxfId="1">
      <pivotArea field="1" type="button" dataOnly="0" labelOnly="1" outline="0" fieldPosition="0"/>
    </format>
    <format dxfId="2">
      <pivotArea dataOnly="0" labelOnly="1" outline="0" fieldPosition="0">
        <references count="1">
          <reference field="4294967294" count="2">
            <x v="0"/>
            <x v="1"/>
          </reference>
        </references>
      </pivotArea>
    </format>
    <format dxfId="3">
      <pivotArea field="0" type="button" dataOnly="0" labelOnly="1" outline="0" fieldPosition="0"/>
    </format>
    <format dxfId="4">
      <pivotArea field="1" type="button" dataOnly="0" labelOnly="1" outline="0" fieldPosition="0"/>
    </format>
    <format dxfId="5">
      <pivotArea dataOnly="0" labelOnly="1" outline="0" fieldPosition="0">
        <references count="1">
          <reference field="4294967294" count="2">
            <x v="0"/>
            <x v="1"/>
          </reference>
        </references>
      </pivotArea>
    </format>
    <format dxfId="6">
      <pivotArea field="0" type="button" dataOnly="0" labelOnly="1" outline="0" fieldPosition="0"/>
    </format>
    <format dxfId="7">
      <pivotArea field="1" type="button" dataOnly="0" labelOnly="1" outline="0" fieldPosition="0"/>
    </format>
    <format dxfId="8">
      <pivotArea dataOnly="0" labelOnly="1" outline="0" fieldPosition="0">
        <references count="1">
          <reference field="4294967294" count="2">
            <x v="0"/>
            <x v="1"/>
          </reference>
        </references>
      </pivotArea>
    </format>
    <format dxfId="9">
      <pivotArea type="all" dataOnly="0" outline="0" fieldPosition="0"/>
    </format>
    <format dxfId="10">
      <pivotArea outline="0" collapsedLevelsAreSubtotals="1" fieldPosition="0"/>
    </format>
    <format dxfId="11">
      <pivotArea field="0" type="button" dataOnly="0" labelOnly="1" outline="0" fieldPosition="0"/>
    </format>
    <format dxfId="12">
      <pivotArea field="1" type="button" dataOnly="0" labelOnly="1" outline="0" fieldPosition="0"/>
    </format>
    <format dxfId="13">
      <pivotArea dataOnly="0" labelOnly="1" outline="0" fieldPosition="0">
        <references count="1">
          <reference field="4294967294" count="2">
            <x v="0"/>
            <x v="1"/>
          </reference>
        </references>
      </pivotArea>
    </format>
    <format dxfId="14">
      <pivotArea type="all" dataOnly="0" outline="0" fieldPosition="0"/>
    </format>
    <format dxfId="15">
      <pivotArea field="0" type="button" dataOnly="0" labelOnly="1" outline="0" fieldPosition="0"/>
    </format>
    <format dxfId="16">
      <pivotArea outline="0" collapsedLevelsAreSubtotals="1" fieldPosition="0"/>
    </format>
    <format dxfId="17">
      <pivotArea field="1" type="button" dataOnly="0" labelOnly="1" outline="0" fieldPosition="0"/>
    </format>
    <format dxfId="18">
      <pivotArea dataOnly="0" labelOnly="1" outline="0" fieldPosition="0">
        <references count="1">
          <reference field="4294967294" count="2">
            <x v="0"/>
            <x v="1"/>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ISO27001%ResultsChart" cacheId="0" autoFormatId="1" applyNumberFormats="0" applyBorderFormats="0" applyFontFormats="0" applyPatternFormats="0" applyAlignmentFormats="0" applyWidthHeightFormats="1" dataCaption="Values" updatedVersion="8" minRefreshableVersion="3" createdVersion="6" useAutoFormatting="1" rowGrandTotals="0" colGrandTotals="0" compact="0" indent="0" compactData="0" showDrill="1" multipleFieldFilters="0">
  <location ref="B6:D10" firstHeaderRow="0" firstDataRow="1" firstDataCol="1"/>
  <pivotFields count="6">
    <pivotField axis="axisRow" compact="0" defaultSubtotal="0" outline="0" showAll="0">
      <items count="4">
        <item x="0"/>
        <item x="1"/>
        <item x="2"/>
        <item x="3"/>
      </items>
    </pivotField>
    <pivotField compact="0" defaultSubtotal="0" outline="0" showAll="0"/>
    <pivotField compact="0" defaultSubtotal="0" outline="0" showAll="0"/>
    <pivotField dataField="1" compact="0" defaultSubtotal="0" outline="0" numFmtId="9" showAll="0"/>
    <pivotField compact="0" defaultSubtotal="0" outline="0" showAll="0"/>
    <pivotField dataField="1" compact="0" defaultSubtotal="0" outline="0" numFmtId="9" showAll="0"/>
  </pivotFields>
  <rowFields count="1">
    <field x="0"/>
  </rowFields>
  <rowItems count="4">
    <i>
      <x/>
    </i>
    <i>
      <x v="1"/>
    </i>
    <i>
      <x v="2"/>
    </i>
    <i>
      <x v="3"/>
    </i>
  </rowItems>
  <colFields count="1">
    <field x="-2"/>
  </colFields>
  <colItems count="2">
    <i>
      <x/>
    </i>
    <i i="1">
      <x v="1"/>
    </i>
  </colItems>
  <dataFields count="2">
    <dataField name="% APP CONTROLS IMPLEMENTED " fld="5" baseField="0" baseItem="0" numFmtId="9"/>
    <dataField name="% CONTROLS APPLICABLE " fld="3" baseField="0" baseItem="0" numFmtId="9"/>
  </dataFields>
  <formats count="16">
    <format dxfId="19">
      <pivotArea field="0" type="button" dataOnly="0" labelOnly="1" outline="0" fieldPosition="0"/>
    </format>
    <format dxfId="20">
      <pivotArea dataOnly="0" labelOnly="1" outline="0" fieldPosition="0">
        <references count="1">
          <reference field="4294967294" count="2">
            <x v="0"/>
            <x v="1"/>
          </reference>
        </references>
      </pivotArea>
    </format>
    <format dxfId="21">
      <pivotArea field="0" type="button" dataOnly="0" labelOnly="1" outline="0" fieldPosition="0"/>
    </format>
    <format dxfId="22">
      <pivotArea dataOnly="0" labelOnly="1" outline="0" fieldPosition="0">
        <references count="1">
          <reference field="4294967294" count="2">
            <x v="0"/>
            <x v="1"/>
          </reference>
        </references>
      </pivotArea>
    </format>
    <format dxfId="23">
      <pivotArea outline="0" collapsedLevelsAreSubtotals="1" fieldPosition="0"/>
    </format>
    <format dxfId="24">
      <pivotArea dataOnly="0" labelOnly="1" outline="0" fieldPosition="0">
        <references count="1">
          <reference field="4294967294" count="2">
            <x v="0"/>
            <x v="1"/>
          </reference>
        </references>
      </pivotArea>
    </format>
    <format dxfId="25">
      <pivotArea type="all" dataOnly="0" outline="0" fieldPosition="0"/>
    </format>
    <format dxfId="26">
      <pivotArea outline="0" collapsedLevelsAreSubtotals="1" fieldPosition="0"/>
    </format>
    <format dxfId="27">
      <pivotArea field="0" type="button" dataOnly="0" labelOnly="1" outline="0" fieldPosition="0"/>
    </format>
    <format dxfId="28">
      <pivotArea dataOnly="0" labelOnly="1" outline="0" fieldPosition="0">
        <references count="1">
          <reference field="0" count="0"/>
        </references>
      </pivotArea>
    </format>
    <format dxfId="29">
      <pivotArea dataOnly="0" labelOnly="1" outline="0" fieldPosition="0">
        <references count="1">
          <reference field="4294967294" count="2">
            <x v="0"/>
            <x v="1"/>
          </reference>
        </references>
      </pivotArea>
    </format>
    <format dxfId="30">
      <pivotArea type="all" dataOnly="0" outline="0" fieldPosition="0"/>
    </format>
    <format dxfId="31">
      <pivotArea outline="0" collapsedLevelsAreSubtotals="1" fieldPosition="0"/>
    </format>
    <format dxfId="32">
      <pivotArea field="0" type="button" dataOnly="0" labelOnly="1" outline="0" fieldPosition="0"/>
    </format>
    <format dxfId="33">
      <pivotArea dataOnly="0" labelOnly="1" outline="0" fieldPosition="0">
        <references count="1">
          <reference field="0" count="0"/>
        </references>
      </pivotArea>
    </format>
    <format dxfId="34">
      <pivotArea dataOnly="0" labelOnly="1" outline="0" fieldPosition="0">
        <references count="1">
          <reference field="4294967294" count="2">
            <x v="0"/>
            <x v="1"/>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ISO27001%RadarPivot" cacheId="0" autoFormatId="1" applyNumberFormats="0" applyBorderFormats="0" applyFontFormats="0" applyPatternFormats="0" applyAlignmentFormats="0" applyWidthHeightFormats="1" dataCaption="Values" updatedVersion="8" minRefreshableVersion="3" createdVersion="6" useAutoFormatting="1" rowGrandTotals="0" colGrandTotals="0" compact="0" indent="0" compactData="0" showDrill="1" multipleFieldFilters="0" chartFormat="9">
  <location ref="B6:D10" firstHeaderRow="0" firstDataRow="1" firstDataCol="1"/>
  <pivotFields count="6">
    <pivotField axis="axisRow" compact="0" defaultSubtotal="0" outline="0" showAll="0">
      <items count="4">
        <item x="0"/>
        <item x="1"/>
        <item x="2"/>
        <item x="3"/>
      </items>
    </pivotField>
    <pivotField compact="0" defaultSubtotal="0" outline="0" showAll="0"/>
    <pivotField compact="0" defaultSubtotal="0" outline="0" showAll="0"/>
    <pivotField dataField="1" compact="0" defaultSubtotal="0" outline="0" numFmtId="9" showAll="0"/>
    <pivotField compact="0" defaultSubtotal="0" outline="0" showAll="0"/>
    <pivotField dataField="1" compact="0" defaultSubtotal="0" outline="0" numFmtId="9" showAll="0"/>
  </pivotFields>
  <rowFields count="1">
    <field x="0"/>
  </rowFields>
  <rowItems count="4">
    <i>
      <x/>
    </i>
    <i>
      <x v="1"/>
    </i>
    <i>
      <x v="2"/>
    </i>
    <i>
      <x v="3"/>
    </i>
  </rowItems>
  <colFields count="1">
    <field x="-2"/>
  </colFields>
  <colItems count="2">
    <i>
      <x/>
    </i>
    <i i="1">
      <x v="1"/>
    </i>
  </colItems>
  <dataFields count="2">
    <dataField name="% APP CONTROLS IMPLEMENTED " fld="5" baseField="0" baseItem="0" numFmtId="9"/>
    <dataField name="% CONTROLS APPLICABLE " fld="3" baseField="0" baseItem="3" numFmtId="9"/>
  </dataFields>
  <formats count="19">
    <format dxfId="35">
      <pivotArea type="all" dataOnly="0" outline="0" fieldPosition="0"/>
    </format>
    <format dxfId="36">
      <pivotArea outline="0" collapsedLevelsAreSubtotals="1" fieldPosition="0"/>
    </format>
    <format dxfId="37">
      <pivotArea field="0" type="button" dataOnly="0" labelOnly="1" outline="0" fieldPosition="0"/>
    </format>
    <format dxfId="38">
      <pivotArea dataOnly="0" labelOnly="1" fieldPosition="0">
        <references count="1">
          <reference field="0" count="0"/>
        </references>
      </pivotArea>
    </format>
    <format dxfId="39">
      <pivotArea dataOnly="0" labelOnly="1" grandRow="1" outline="0" fieldPosition="0"/>
    </format>
    <format dxfId="40">
      <pivotArea dataOnly="0" labelOnly="1" outline="0" fieldPosition="0"/>
    </format>
    <format dxfId="41">
      <pivotArea type="all" dataOnly="0" outline="0" fieldPosition="0"/>
    </format>
    <format dxfId="42">
      <pivotArea outline="0" collapsedLevelsAreSubtotals="1" fieldPosition="0"/>
    </format>
    <format dxfId="43">
      <pivotArea dataOnly="0" labelOnly="1" fieldPosition="0">
        <references count="1">
          <reference field="0" count="0"/>
        </references>
      </pivotArea>
    </format>
    <format dxfId="44">
      <pivotArea dataOnly="0" labelOnly="1" grandRow="1" outline="0" fieldPosition="0"/>
    </format>
    <format dxfId="45">
      <pivotArea dataOnly="0" labelOnly="1" outline="0" fieldPosition="0"/>
    </format>
    <format dxfId="46">
      <pivotArea outline="0" fieldPosition="0">
        <references count="1">
          <reference field="4294967294" count="1">
            <x v="1"/>
          </reference>
        </references>
      </pivotArea>
    </format>
    <format dxfId="47">
      <pivotArea dataOnly="0" labelOnly="1" outline="0" fieldPosition="0">
        <references count="1">
          <reference field="4294967294" count="2">
            <x v="0"/>
            <x v="1"/>
          </reference>
        </references>
      </pivotArea>
    </format>
    <format dxfId="48">
      <pivotArea field="0" type="button" dataOnly="0" labelOnly="1" outline="0" fieldPosition="0"/>
    </format>
    <format dxfId="49">
      <pivotArea dataOnly="0" labelOnly="1" outline="0" fieldPosition="0">
        <references count="1">
          <reference field="4294967294" count="2">
            <x v="0"/>
            <x v="1"/>
          </reference>
        </references>
      </pivotArea>
    </format>
    <format dxfId="50">
      <pivotArea field="0" type="button" dataOnly="0" labelOnly="1" outline="0" fieldPosition="0"/>
    </format>
    <format dxfId="51">
      <pivotArea dataOnly="0" labelOnly="1" outline="0" fieldPosition="0">
        <references count="1">
          <reference field="4294967294" count="2">
            <x v="0"/>
            <x v="1"/>
          </reference>
        </references>
      </pivotArea>
    </format>
    <format dxfId="52">
      <pivotArea field="0" type="button" dataOnly="0" labelOnly="1" outline="0" fieldPosition="0"/>
    </format>
    <format dxfId="53">
      <pivotArea dataOnly="0" labelOnly="1" outline="0" fieldPosition="0">
        <references count="1">
          <reference field="4294967294" count="2">
            <x v="0"/>
            <x v="1"/>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0" name="ISO27001ApplicabilityTableResults11" displayName="ISO27001ApplicabilityTableResults11" ref="B13:G18" totalsRowCount="1">
  <autoFilter xmlns:etc="http://www.wps.cn/officeDocument/2017/etCustomData" ref="B13:G17" etc:filterBottomFollowUsedRange="0">
    <filterColumn colId="0" hiddenButton="1"/>
    <filterColumn colId="1" hiddenButton="1"/>
    <filterColumn colId="2" hiddenButton="1"/>
    <filterColumn colId="3" hiddenButton="1"/>
    <filterColumn colId="4" hiddenButton="1"/>
    <filterColumn colId="5" hiddenButton="1"/>
  </autoFilter>
  <tableColumns count="6">
    <tableColumn id="1" name="AREA OF STANDARD" dataDxfId="54" totalsRowLabel="Total"/>
    <tableColumn id="2" name="NO OF CONTROLS" dataDxfId="55" totalsRowFunction="sum"/>
    <tableColumn id="3" name="APPLICABLE CONTROLS" dataDxfId="56" totalsRowFunction="sum"/>
    <tableColumn id="4" name="% CONTROLS APPLICABLE" dataDxfId="57" totalsRowFunction="average">
      <calculatedColumnFormula>ISO27001ApplicabilityTableResults11[[#This Row],[APPLICABLE CONTROLS]]/ISO27001ApplicabilityTableResults11[[#This Row],[NO OF CONTROLS]]</calculatedColumnFormula>
    </tableColumn>
    <tableColumn id="5" name="CONTROLS IMPLEMENTED" dataDxfId="58" totalsRowFunction="sum"/>
    <tableColumn id="6" name="% APP CONTROLS IMPLEMENTED" dataDxfId="59" totalsRowFunction="average">
      <calculatedColumnFormula>IF(D14=0,1,+F14/D14)</calculatedColumnFormula>
    </tableColumn>
  </tableColumns>
  <tableStyleInfo name="CertiKit table style" showFirstColumn="0" showLastColumn="0" showRowStripes="0" showColumnStripes="0"/>
</table>
</file>

<file path=xl/tables/table2.xml><?xml version="1.0" encoding="utf-8"?>
<table xmlns="http://schemas.openxmlformats.org/spreadsheetml/2006/main" id="1" name="ISO27001ApplicabilityTableResults" displayName="ISO27001ApplicabilityTableResults" ref="B6:G11" totalsRowCount="1">
  <autoFilter xmlns:etc="http://www.wps.cn/officeDocument/2017/etCustomData" ref="B6:G10" etc:filterBottomFollowUsedRange="0">
    <filterColumn colId="0" hiddenButton="1"/>
    <filterColumn colId="1" hiddenButton="1"/>
    <filterColumn colId="2" hiddenButton="1"/>
    <filterColumn colId="3" hiddenButton="1"/>
    <filterColumn colId="4" hiddenButton="1"/>
    <filterColumn colId="5" hiddenButton="1"/>
  </autoFilter>
  <tableColumns count="6">
    <tableColumn id="1" name="AREA OF STANDARD" dataDxfId="60" totalsRowLabel="Total"/>
    <tableColumn id="2" name="NO OF CONTROLS" dataDxfId="61" totalsRowFunction="sum"/>
    <tableColumn id="3" name="APPLICABLE CONTROLS" dataDxfId="62" totalsRowFunction="sum"/>
    <tableColumn id="4" name="% CONTROLS APPLICABLE" dataDxfId="63" totalsRowFunction="average">
      <calculatedColumnFormula>ISO27001ApplicabilityTableResults[[#This Row],[APPLICABLE CONTROLS]]/ISO27001ApplicabilityTableResults[[#This Row],[NO OF CONTROLS]]</calculatedColumnFormula>
    </tableColumn>
    <tableColumn id="5" name="CONTROLS IMPLEMENTED" dataDxfId="64" totalsRowFunction="sum"/>
    <tableColumn id="6" name="% APP CONTROLS IMPLEMENTED" dataDxfId="65" totalsRowFunction="average">
      <calculatedColumnFormula>IF(D7=0,1,+F7/D7)</calculatedColumnFormula>
    </tableColumn>
  </tableColumns>
  <tableStyleInfo name="CertiKit table style" showFirstColumn="0" showLastColumn="0" showRowStripes="0" showColumnStripes="0"/>
</table>
</file>

<file path=xl/theme/theme1.xml><?xml version="1.0" encoding="utf-8"?>
<a:theme xmlns:a="http://schemas.openxmlformats.org/drawingml/2006/main" name="CertiKit Theme">
  <a:themeElements>
    <a:clrScheme name="CertiKit colours (new)">
      <a:dk1>
        <a:srgbClr val="444444"/>
      </a:dk1>
      <a:lt1>
        <a:sysClr val="window" lastClr="FFFFFF"/>
      </a:lt1>
      <a:dk2>
        <a:srgbClr val="CCC900"/>
      </a:dk2>
      <a:lt2>
        <a:srgbClr val="D0EAEB"/>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3"/>
  <sheetViews>
    <sheetView showGridLines="0" tabSelected="1" workbookViewId="0">
      <selection activeCell="E8" sqref="E8"/>
    </sheetView>
  </sheetViews>
  <sheetFormatPr defaultColWidth="9.11111111111111" defaultRowHeight="14.4" outlineLevelCol="2"/>
  <cols>
    <col min="1" max="1" width="2.88888888888889" style="27" customWidth="1"/>
    <col min="2" max="2" width="22" style="27" customWidth="1"/>
    <col min="3" max="3" width="83.6666666666667" style="27" customWidth="1"/>
    <col min="4" max="16384" width="9.11111111111111" style="27"/>
  </cols>
  <sheetData>
    <row r="2" spans="2:2">
      <c r="B2" s="28"/>
    </row>
    <row r="3" spans="2:2">
      <c r="B3" s="28"/>
    </row>
    <row r="4" spans="2:2">
      <c r="B4" s="28"/>
    </row>
    <row r="5" spans="2:2">
      <c r="B5" s="28"/>
    </row>
    <row r="6" spans="2:2">
      <c r="B6" s="28"/>
    </row>
    <row r="8" ht="21" spans="2:3">
      <c r="B8" s="56" t="s">
        <v>0</v>
      </c>
      <c r="C8" s="63"/>
    </row>
    <row r="9" spans="2:3">
      <c r="B9" s="63"/>
      <c r="C9" s="63"/>
    </row>
    <row r="10" ht="28.8" spans="2:3">
      <c r="B10" s="64" t="s">
        <v>1</v>
      </c>
      <c r="C10" s="65" t="s">
        <v>2</v>
      </c>
    </row>
    <row r="11" ht="28.8" spans="2:3">
      <c r="B11" s="64" t="s">
        <v>3</v>
      </c>
      <c r="C11" s="66">
        <v>1</v>
      </c>
    </row>
    <row r="12" ht="28.8" spans="2:3">
      <c r="B12" s="64" t="s">
        <v>4</v>
      </c>
      <c r="C12" s="65" t="s">
        <v>5</v>
      </c>
    </row>
    <row r="13" ht="28.8" spans="2:3">
      <c r="B13" s="64" t="s">
        <v>6</v>
      </c>
      <c r="C13" s="65" t="s">
        <v>7</v>
      </c>
    </row>
  </sheetData>
  <pageMargins left="0.708661417322835" right="0.708661417322835" top="0.748031496062992" bottom="0.748031496062992" header="0.31496062992126" footer="0.31496062992126"/>
  <pageSetup paperSize="9" scale="90" orientation="portrait" horizontalDpi="1200" verticalDpi="1200"/>
  <headerFooter>
    <oddFooter>&amp;L&amp;D&amp;CPage &amp;P of &amp;N&amp;R[Insert classification]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G121"/>
  <sheetViews>
    <sheetView showGridLines="0" zoomScale="60" zoomScaleNormal="60" topLeftCell="A73" workbookViewId="0">
      <selection activeCell="F81" sqref="F81"/>
    </sheetView>
  </sheetViews>
  <sheetFormatPr defaultColWidth="9.11111111111111" defaultRowHeight="14.4" outlineLevelCol="6"/>
  <cols>
    <col min="1" max="1" width="2.88888888888889" style="33" customWidth="1"/>
    <col min="2" max="2" width="37" style="33" customWidth="1"/>
    <col min="3" max="3" width="76.3333333333333" style="33" customWidth="1"/>
    <col min="4" max="4" width="12.1111111111111" style="33" customWidth="1"/>
    <col min="5" max="5" width="15" style="33" customWidth="1"/>
    <col min="6" max="6" width="42" style="33" customWidth="1"/>
    <col min="7" max="7" width="32" style="33" customWidth="1"/>
    <col min="8" max="16384" width="9.11111111111111" style="33"/>
  </cols>
  <sheetData>
    <row r="2" spans="2:2">
      <c r="B2" s="54"/>
    </row>
    <row r="3" spans="2:2">
      <c r="B3" s="54"/>
    </row>
    <row r="4" spans="2:2">
      <c r="B4" s="54"/>
    </row>
    <row r="5" ht="15.6" spans="2:6">
      <c r="B5" s="54"/>
      <c r="F5" s="55"/>
    </row>
    <row r="6" ht="15.6" spans="2:6">
      <c r="B6" s="54"/>
      <c r="F6" s="55"/>
    </row>
    <row r="7" ht="15.6" spans="2:6">
      <c r="B7" s="54"/>
      <c r="F7" s="55" t="s">
        <v>8</v>
      </c>
    </row>
    <row r="8" ht="21" spans="2:6">
      <c r="B8" s="56" t="s">
        <v>9</v>
      </c>
      <c r="F8" s="27" t="s">
        <v>10</v>
      </c>
    </row>
    <row r="9" ht="34" customHeight="1" spans="2:6">
      <c r="B9" s="57" t="s">
        <v>11</v>
      </c>
      <c r="F9" s="33" t="s">
        <v>12</v>
      </c>
    </row>
    <row r="10" ht="15" customHeight="1" spans="2:2">
      <c r="B10" s="57"/>
    </row>
    <row r="12" s="52" customFormat="1" ht="33.75" customHeight="1" spans="2:7">
      <c r="B12" s="58" t="s">
        <v>13</v>
      </c>
      <c r="C12" s="58" t="s">
        <v>14</v>
      </c>
      <c r="D12" s="58" t="s">
        <v>15</v>
      </c>
      <c r="E12" s="58" t="s">
        <v>16</v>
      </c>
      <c r="F12" s="58" t="s">
        <v>17</v>
      </c>
      <c r="G12" s="58"/>
    </row>
    <row r="14" ht="18" spans="2:2">
      <c r="B14" s="59" t="s">
        <v>18</v>
      </c>
    </row>
    <row r="15" ht="75" customHeight="1" spans="3:6">
      <c r="C15" s="33" t="s">
        <v>19</v>
      </c>
      <c r="D15" s="60" t="s">
        <v>20</v>
      </c>
      <c r="E15" s="60" t="s">
        <v>20</v>
      </c>
      <c r="F15" s="33" t="s">
        <v>21</v>
      </c>
    </row>
    <row r="16" ht="67" customHeight="1" spans="1:6">
      <c r="A16" s="16"/>
      <c r="C16" s="33" t="s">
        <v>22</v>
      </c>
      <c r="D16" s="60" t="s">
        <v>20</v>
      </c>
      <c r="E16" s="60" t="s">
        <v>20</v>
      </c>
      <c r="F16" s="33" t="s">
        <v>23</v>
      </c>
    </row>
    <row r="17" ht="69" customHeight="1" spans="1:6">
      <c r="A17" s="16"/>
      <c r="C17" s="33" t="s">
        <v>24</v>
      </c>
      <c r="D17" s="60" t="s">
        <v>20</v>
      </c>
      <c r="E17" s="60" t="s">
        <v>20</v>
      </c>
      <c r="F17" s="33" t="s">
        <v>25</v>
      </c>
    </row>
    <row r="18" ht="54" customHeight="1" spans="1:6">
      <c r="A18" s="16"/>
      <c r="C18" s="33" t="s">
        <v>26</v>
      </c>
      <c r="D18" s="60" t="s">
        <v>20</v>
      </c>
      <c r="E18" s="60" t="s">
        <v>20</v>
      </c>
      <c r="F18" s="33" t="s">
        <v>27</v>
      </c>
    </row>
    <row r="19" ht="66" customHeight="1" spans="1:6">
      <c r="A19" s="16"/>
      <c r="C19" s="33" t="s">
        <v>28</v>
      </c>
      <c r="D19" s="60" t="s">
        <v>20</v>
      </c>
      <c r="E19" s="60" t="s">
        <v>20</v>
      </c>
      <c r="F19" s="33" t="s">
        <v>29</v>
      </c>
    </row>
    <row r="20" ht="82" customHeight="1" spans="1:6">
      <c r="A20" s="16"/>
      <c r="C20" s="33" t="s">
        <v>30</v>
      </c>
      <c r="D20" s="60" t="s">
        <v>20</v>
      </c>
      <c r="E20" s="60" t="s">
        <v>20</v>
      </c>
      <c r="F20" s="33" t="s">
        <v>31</v>
      </c>
    </row>
    <row r="21" ht="52" customHeight="1" spans="1:6">
      <c r="A21" s="16"/>
      <c r="C21" s="33" t="s">
        <v>32</v>
      </c>
      <c r="D21" s="60" t="s">
        <v>20</v>
      </c>
      <c r="E21" s="60" t="s">
        <v>20</v>
      </c>
      <c r="F21" s="33" t="s">
        <v>33</v>
      </c>
    </row>
    <row r="22" ht="52" customHeight="1" spans="1:6">
      <c r="A22" s="16"/>
      <c r="C22" s="33" t="s">
        <v>34</v>
      </c>
      <c r="D22" s="60" t="s">
        <v>20</v>
      </c>
      <c r="E22" s="60" t="s">
        <v>20</v>
      </c>
      <c r="F22" s="33" t="s">
        <v>35</v>
      </c>
    </row>
    <row r="23" ht="186" customHeight="1" spans="1:6">
      <c r="A23" s="16"/>
      <c r="C23" s="33" t="s">
        <v>36</v>
      </c>
      <c r="D23" s="60" t="s">
        <v>20</v>
      </c>
      <c r="E23" s="60" t="s">
        <v>37</v>
      </c>
      <c r="F23" s="33" t="s">
        <v>38</v>
      </c>
    </row>
    <row r="24" ht="65" customHeight="1" spans="1:6">
      <c r="A24" s="16"/>
      <c r="C24" s="33" t="s">
        <v>39</v>
      </c>
      <c r="D24" s="60" t="s">
        <v>20</v>
      </c>
      <c r="E24" s="60" t="s">
        <v>20</v>
      </c>
      <c r="F24" s="33" t="s">
        <v>40</v>
      </c>
    </row>
    <row r="25" ht="81" customHeight="1" spans="1:6">
      <c r="A25" s="16"/>
      <c r="C25" s="33" t="s">
        <v>41</v>
      </c>
      <c r="D25" s="60" t="s">
        <v>20</v>
      </c>
      <c r="E25" s="60" t="s">
        <v>20</v>
      </c>
      <c r="F25" s="33" t="s">
        <v>42</v>
      </c>
    </row>
    <row r="26" ht="48" customHeight="1" spans="1:6">
      <c r="A26" s="16"/>
      <c r="C26" s="33" t="s">
        <v>43</v>
      </c>
      <c r="D26" s="60" t="s">
        <v>20</v>
      </c>
      <c r="E26" s="60" t="s">
        <v>20</v>
      </c>
      <c r="F26" s="33" t="s">
        <v>44</v>
      </c>
    </row>
    <row r="27" ht="65" customHeight="1" spans="1:6">
      <c r="A27" s="16"/>
      <c r="C27" s="33" t="s">
        <v>45</v>
      </c>
      <c r="D27" s="60" t="s">
        <v>20</v>
      </c>
      <c r="E27" s="60" t="s">
        <v>20</v>
      </c>
      <c r="F27" s="33" t="s">
        <v>46</v>
      </c>
    </row>
    <row r="28" ht="62" customHeight="1" spans="1:6">
      <c r="A28" s="16"/>
      <c r="C28" s="33" t="s">
        <v>47</v>
      </c>
      <c r="D28" s="60" t="s">
        <v>20</v>
      </c>
      <c r="E28" s="60" t="s">
        <v>20</v>
      </c>
      <c r="F28" s="33" t="s">
        <v>48</v>
      </c>
    </row>
    <row r="29" ht="48" customHeight="1" spans="1:6">
      <c r="A29" s="16"/>
      <c r="C29" s="33" t="s">
        <v>49</v>
      </c>
      <c r="D29" s="60" t="s">
        <v>20</v>
      </c>
      <c r="E29" s="60" t="s">
        <v>20</v>
      </c>
      <c r="F29" s="33" t="s">
        <v>50</v>
      </c>
    </row>
    <row r="30" ht="63" customHeight="1" spans="1:6">
      <c r="A30" s="16"/>
      <c r="C30" s="33" t="s">
        <v>51</v>
      </c>
      <c r="D30" s="60" t="s">
        <v>20</v>
      </c>
      <c r="E30" s="60" t="s">
        <v>20</v>
      </c>
      <c r="F30" s="33" t="s">
        <v>52</v>
      </c>
    </row>
    <row r="31" ht="34" customHeight="1" spans="1:6">
      <c r="A31" s="16"/>
      <c r="C31" s="33" t="s">
        <v>53</v>
      </c>
      <c r="D31" s="60" t="s">
        <v>20</v>
      </c>
      <c r="E31" s="60" t="s">
        <v>20</v>
      </c>
      <c r="F31" s="33" t="s">
        <v>54</v>
      </c>
    </row>
    <row r="32" ht="63" customHeight="1" spans="1:6">
      <c r="A32" s="16"/>
      <c r="C32" s="33" t="s">
        <v>55</v>
      </c>
      <c r="D32" s="60" t="s">
        <v>20</v>
      </c>
      <c r="E32" s="60" t="s">
        <v>20</v>
      </c>
      <c r="F32" s="33" t="s">
        <v>56</v>
      </c>
    </row>
    <row r="33" ht="66" customHeight="1" spans="1:6">
      <c r="A33" s="16"/>
      <c r="C33" s="33" t="s">
        <v>57</v>
      </c>
      <c r="D33" s="60" t="s">
        <v>20</v>
      </c>
      <c r="E33" s="60" t="s">
        <v>20</v>
      </c>
      <c r="F33" s="33" t="s">
        <v>58</v>
      </c>
    </row>
    <row r="34" ht="48" customHeight="1" spans="1:6">
      <c r="A34" s="16"/>
      <c r="C34" s="33" t="s">
        <v>59</v>
      </c>
      <c r="D34" s="60" t="s">
        <v>20</v>
      </c>
      <c r="E34" s="60" t="s">
        <v>20</v>
      </c>
      <c r="F34" s="33" t="s">
        <v>60</v>
      </c>
    </row>
    <row r="35" ht="63" customHeight="1" spans="1:6">
      <c r="A35" s="16"/>
      <c r="C35" s="33" t="s">
        <v>61</v>
      </c>
      <c r="D35" s="60" t="s">
        <v>20</v>
      </c>
      <c r="E35" s="60" t="s">
        <v>20</v>
      </c>
      <c r="F35" s="33" t="s">
        <v>62</v>
      </c>
    </row>
    <row r="36" ht="49" customHeight="1" spans="1:6">
      <c r="A36" s="16"/>
      <c r="C36" s="33" t="s">
        <v>63</v>
      </c>
      <c r="D36" s="60" t="s">
        <v>20</v>
      </c>
      <c r="E36" s="60" t="s">
        <v>20</v>
      </c>
      <c r="F36" s="33" t="s">
        <v>64</v>
      </c>
    </row>
    <row r="37" ht="63" customHeight="1" spans="1:6">
      <c r="A37" s="16"/>
      <c r="C37" s="33" t="s">
        <v>65</v>
      </c>
      <c r="D37" s="60" t="s">
        <v>20</v>
      </c>
      <c r="E37" s="60" t="s">
        <v>20</v>
      </c>
      <c r="F37" s="33" t="s">
        <v>66</v>
      </c>
    </row>
    <row r="38" ht="64" customHeight="1" spans="1:6">
      <c r="A38" s="16"/>
      <c r="C38" s="33" t="s">
        <v>67</v>
      </c>
      <c r="D38" s="60" t="s">
        <v>20</v>
      </c>
      <c r="E38" s="60" t="s">
        <v>20</v>
      </c>
      <c r="F38" s="33" t="s">
        <v>68</v>
      </c>
    </row>
    <row r="39" ht="62" customHeight="1" spans="1:6">
      <c r="A39" s="16"/>
      <c r="C39" s="33" t="s">
        <v>69</v>
      </c>
      <c r="D39" s="60" t="s">
        <v>20</v>
      </c>
      <c r="E39" s="60" t="s">
        <v>20</v>
      </c>
      <c r="F39" s="33" t="s">
        <v>70</v>
      </c>
    </row>
    <row r="40" ht="48" customHeight="1" spans="1:6">
      <c r="A40" s="16"/>
      <c r="C40" s="33" t="s">
        <v>71</v>
      </c>
      <c r="D40" s="60" t="s">
        <v>20</v>
      </c>
      <c r="E40" s="60" t="s">
        <v>20</v>
      </c>
      <c r="F40" s="33" t="s">
        <v>72</v>
      </c>
    </row>
    <row r="41" ht="43.2" spans="1:6">
      <c r="A41" s="16" t="s">
        <v>73</v>
      </c>
      <c r="C41" s="33" t="s">
        <v>74</v>
      </c>
      <c r="D41" s="60" t="s">
        <v>20</v>
      </c>
      <c r="E41" s="60" t="s">
        <v>20</v>
      </c>
      <c r="F41" s="33" t="s">
        <v>75</v>
      </c>
    </row>
    <row r="42" ht="46" customHeight="1" spans="1:6">
      <c r="A42" s="16"/>
      <c r="C42" s="33" t="s">
        <v>76</v>
      </c>
      <c r="D42" s="60" t="s">
        <v>20</v>
      </c>
      <c r="E42" s="60" t="s">
        <v>20</v>
      </c>
      <c r="F42" s="33" t="s">
        <v>77</v>
      </c>
    </row>
    <row r="43" ht="46" customHeight="1" spans="1:6">
      <c r="A43" s="16"/>
      <c r="C43" s="33" t="s">
        <v>78</v>
      </c>
      <c r="D43" s="60" t="s">
        <v>20</v>
      </c>
      <c r="E43" s="60" t="s">
        <v>20</v>
      </c>
      <c r="F43" s="33" t="s">
        <v>79</v>
      </c>
    </row>
    <row r="44" ht="47" customHeight="1" spans="1:6">
      <c r="A44" s="16"/>
      <c r="C44" s="33" t="s">
        <v>80</v>
      </c>
      <c r="D44" s="60" t="s">
        <v>20</v>
      </c>
      <c r="E44" s="60" t="s">
        <v>20</v>
      </c>
      <c r="F44" s="33" t="s">
        <v>81</v>
      </c>
    </row>
    <row r="45" ht="65" customHeight="1" spans="1:6">
      <c r="A45" s="16"/>
      <c r="C45" s="33" t="s">
        <v>82</v>
      </c>
      <c r="D45" s="60" t="s">
        <v>20</v>
      </c>
      <c r="E45" s="60" t="s">
        <v>20</v>
      </c>
      <c r="F45" s="33" t="s">
        <v>83</v>
      </c>
    </row>
    <row r="46" ht="57.6" spans="1:6">
      <c r="A46" s="16"/>
      <c r="C46" s="33" t="s">
        <v>84</v>
      </c>
      <c r="D46" s="60" t="s">
        <v>20</v>
      </c>
      <c r="E46" s="60" t="s">
        <v>20</v>
      </c>
      <c r="F46" s="33" t="s">
        <v>85</v>
      </c>
    </row>
    <row r="47" ht="50" customHeight="1" spans="1:6">
      <c r="A47" s="16"/>
      <c r="C47" s="33" t="s">
        <v>86</v>
      </c>
      <c r="D47" s="60" t="s">
        <v>20</v>
      </c>
      <c r="E47" s="60" t="s">
        <v>20</v>
      </c>
      <c r="F47" s="33" t="s">
        <v>87</v>
      </c>
    </row>
    <row r="48" ht="47" customHeight="1" spans="1:6">
      <c r="A48" s="16"/>
      <c r="C48" s="33" t="s">
        <v>88</v>
      </c>
      <c r="D48" s="60" t="s">
        <v>20</v>
      </c>
      <c r="E48" s="60" t="s">
        <v>20</v>
      </c>
      <c r="F48" s="33" t="s">
        <v>89</v>
      </c>
    </row>
    <row r="49" ht="32" customHeight="1" spans="1:6">
      <c r="A49" s="16"/>
      <c r="C49" s="33" t="s">
        <v>90</v>
      </c>
      <c r="D49" s="60" t="s">
        <v>20</v>
      </c>
      <c r="E49" s="60" t="s">
        <v>20</v>
      </c>
      <c r="F49" s="33" t="s">
        <v>91</v>
      </c>
    </row>
    <row r="50" ht="50" customHeight="1" spans="1:6">
      <c r="A50" s="16"/>
      <c r="C50" s="33" t="s">
        <v>92</v>
      </c>
      <c r="D50" s="60" t="s">
        <v>20</v>
      </c>
      <c r="E50" s="60" t="s">
        <v>20</v>
      </c>
      <c r="F50" s="33" t="s">
        <v>93</v>
      </c>
    </row>
    <row r="51" ht="43.2" spans="1:6">
      <c r="A51" s="16"/>
      <c r="C51" s="33" t="s">
        <v>94</v>
      </c>
      <c r="D51" s="60" t="s">
        <v>20</v>
      </c>
      <c r="E51" s="60" t="s">
        <v>20</v>
      </c>
      <c r="F51" s="33" t="s">
        <v>95</v>
      </c>
    </row>
    <row r="53" s="53" customFormat="1" spans="3:5">
      <c r="C53" s="61" t="s">
        <v>96</v>
      </c>
      <c r="D53" s="62">
        <f>+COUNTIF(D15:D51,"Yes")</f>
        <v>37</v>
      </c>
      <c r="E53" s="62">
        <f>+COUNTIF(E15:E51,"Yes")</f>
        <v>36</v>
      </c>
    </row>
    <row r="55" ht="18" spans="2:2">
      <c r="B55" s="59" t="s">
        <v>97</v>
      </c>
    </row>
    <row r="56" ht="78" customHeight="1" spans="3:6">
      <c r="C56" s="33" t="s">
        <v>98</v>
      </c>
      <c r="D56" s="60" t="s">
        <v>20</v>
      </c>
      <c r="E56" s="60" t="s">
        <v>20</v>
      </c>
      <c r="F56" s="33" t="s">
        <v>99</v>
      </c>
    </row>
    <row r="57" ht="77" customHeight="1" spans="3:6">
      <c r="C57" s="33" t="s">
        <v>100</v>
      </c>
      <c r="D57" s="60" t="s">
        <v>20</v>
      </c>
      <c r="E57" s="60" t="s">
        <v>20</v>
      </c>
      <c r="F57" s="33" t="s">
        <v>101</v>
      </c>
    </row>
    <row r="58" ht="75" customHeight="1" spans="3:6">
      <c r="C58" s="33" t="s">
        <v>102</v>
      </c>
      <c r="D58" s="60" t="s">
        <v>20</v>
      </c>
      <c r="E58" s="60" t="s">
        <v>20</v>
      </c>
      <c r="F58" s="33" t="s">
        <v>103</v>
      </c>
    </row>
    <row r="59" ht="77" customHeight="1" spans="3:6">
      <c r="C59" s="33" t="s">
        <v>104</v>
      </c>
      <c r="D59" s="60" t="s">
        <v>20</v>
      </c>
      <c r="E59" s="60" t="s">
        <v>20</v>
      </c>
      <c r="F59" s="33" t="s">
        <v>105</v>
      </c>
    </row>
    <row r="60" ht="77" customHeight="1" spans="3:6">
      <c r="C60" s="33" t="s">
        <v>106</v>
      </c>
      <c r="D60" s="60" t="s">
        <v>20</v>
      </c>
      <c r="E60" s="60" t="s">
        <v>20</v>
      </c>
      <c r="F60" s="33" t="s">
        <v>107</v>
      </c>
    </row>
    <row r="61" ht="76" customHeight="1" spans="3:6">
      <c r="C61" s="33" t="s">
        <v>108</v>
      </c>
      <c r="D61" s="60" t="s">
        <v>20</v>
      </c>
      <c r="E61" s="60" t="s">
        <v>20</v>
      </c>
      <c r="F61" s="33" t="s">
        <v>109</v>
      </c>
    </row>
    <row r="62" ht="103" customHeight="1" spans="3:6">
      <c r="C62" s="33" t="s">
        <v>110</v>
      </c>
      <c r="D62" s="60" t="s">
        <v>20</v>
      </c>
      <c r="E62" s="60" t="s">
        <v>20</v>
      </c>
      <c r="F62" s="33" t="s">
        <v>111</v>
      </c>
    </row>
    <row r="63" ht="86.4" spans="3:6">
      <c r="C63" s="33" t="s">
        <v>112</v>
      </c>
      <c r="D63" s="60" t="s">
        <v>20</v>
      </c>
      <c r="E63" s="60" t="s">
        <v>20</v>
      </c>
      <c r="F63" s="33" t="s">
        <v>113</v>
      </c>
    </row>
    <row r="65" s="53" customFormat="1" spans="3:5">
      <c r="C65" s="61" t="s">
        <v>96</v>
      </c>
      <c r="D65" s="62">
        <f>+COUNTIF(D56:D63,"Yes")</f>
        <v>8</v>
      </c>
      <c r="E65" s="62">
        <f>+COUNTIF(E56:E63,"Yes")</f>
        <v>8</v>
      </c>
    </row>
    <row r="67" ht="18" spans="2:2">
      <c r="B67" s="59" t="s">
        <v>114</v>
      </c>
    </row>
    <row r="68" ht="92" customHeight="1" spans="2:6">
      <c r="B68" s="59"/>
      <c r="C68" s="33" t="s">
        <v>115</v>
      </c>
      <c r="D68" s="60" t="s">
        <v>37</v>
      </c>
      <c r="E68" s="60" t="s">
        <v>37</v>
      </c>
      <c r="F68" s="33" t="s">
        <v>116</v>
      </c>
    </row>
    <row r="69" ht="78" customHeight="1" spans="2:6">
      <c r="B69" s="59"/>
      <c r="C69" s="33" t="s">
        <v>117</v>
      </c>
      <c r="D69" s="60" t="s">
        <v>37</v>
      </c>
      <c r="E69" s="60" t="s">
        <v>37</v>
      </c>
      <c r="F69" s="33" t="s">
        <v>118</v>
      </c>
    </row>
    <row r="70" ht="105" customHeight="1" spans="2:6">
      <c r="B70" s="59"/>
      <c r="C70" s="33" t="s">
        <v>119</v>
      </c>
      <c r="D70" s="60" t="s">
        <v>20</v>
      </c>
      <c r="E70" s="60" t="s">
        <v>20</v>
      </c>
      <c r="F70" s="33" t="s">
        <v>120</v>
      </c>
    </row>
    <row r="71" ht="152" customHeight="1" spans="2:6">
      <c r="B71" s="59"/>
      <c r="C71" s="33" t="s">
        <v>121</v>
      </c>
      <c r="D71" s="60" t="s">
        <v>37</v>
      </c>
      <c r="E71" s="60" t="s">
        <v>37</v>
      </c>
      <c r="F71" s="33" t="s">
        <v>122</v>
      </c>
    </row>
    <row r="72" ht="150" customHeight="1" spans="2:6">
      <c r="B72" s="59"/>
      <c r="C72" s="33" t="s">
        <v>123</v>
      </c>
      <c r="D72" s="60" t="s">
        <v>37</v>
      </c>
      <c r="E72" s="60" t="s">
        <v>37</v>
      </c>
      <c r="F72" s="33" t="s">
        <v>124</v>
      </c>
    </row>
    <row r="73" ht="106" customHeight="1" spans="2:6">
      <c r="B73" s="59"/>
      <c r="C73" s="33" t="s">
        <v>125</v>
      </c>
      <c r="D73" s="60" t="s">
        <v>37</v>
      </c>
      <c r="E73" s="60" t="s">
        <v>37</v>
      </c>
      <c r="F73" s="33" t="s">
        <v>126</v>
      </c>
    </row>
    <row r="74" ht="89" customHeight="1" spans="3:6">
      <c r="C74" s="33" t="s">
        <v>127</v>
      </c>
      <c r="D74" s="60" t="s">
        <v>20</v>
      </c>
      <c r="E74" s="60" t="s">
        <v>20</v>
      </c>
      <c r="F74" s="33" t="s">
        <v>128</v>
      </c>
    </row>
    <row r="75" ht="118" customHeight="1" spans="3:6">
      <c r="C75" s="33" t="s">
        <v>129</v>
      </c>
      <c r="D75" s="60" t="s">
        <v>20</v>
      </c>
      <c r="E75" s="60" t="s">
        <v>20</v>
      </c>
      <c r="F75" s="33" t="s">
        <v>130</v>
      </c>
    </row>
    <row r="76" ht="105" customHeight="1" spans="3:6">
      <c r="C76" s="33" t="s">
        <v>131</v>
      </c>
      <c r="D76" s="60" t="s">
        <v>20</v>
      </c>
      <c r="E76" s="60" t="s">
        <v>20</v>
      </c>
      <c r="F76" s="33" t="s">
        <v>132</v>
      </c>
    </row>
    <row r="77" ht="147" customHeight="1" spans="3:6">
      <c r="C77" s="33" t="s">
        <v>133</v>
      </c>
      <c r="D77" s="60" t="s">
        <v>37</v>
      </c>
      <c r="E77" s="60" t="s">
        <v>37</v>
      </c>
      <c r="F77" s="33" t="s">
        <v>134</v>
      </c>
    </row>
    <row r="78" ht="189" customHeight="1" spans="3:6">
      <c r="C78" s="33" t="s">
        <v>135</v>
      </c>
      <c r="D78" s="60" t="s">
        <v>37</v>
      </c>
      <c r="E78" s="60" t="s">
        <v>37</v>
      </c>
      <c r="F78" s="33" t="s">
        <v>136</v>
      </c>
    </row>
    <row r="79" ht="146" customHeight="1" spans="3:6">
      <c r="C79" s="33" t="s">
        <v>137</v>
      </c>
      <c r="D79" s="60" t="s">
        <v>37</v>
      </c>
      <c r="E79" s="60" t="s">
        <v>37</v>
      </c>
      <c r="F79" s="33" t="s">
        <v>138</v>
      </c>
    </row>
    <row r="80" ht="63" customHeight="1" spans="3:6">
      <c r="C80" s="33" t="s">
        <v>139</v>
      </c>
      <c r="D80" s="60" t="s">
        <v>20</v>
      </c>
      <c r="E80" s="60" t="s">
        <v>20</v>
      </c>
      <c r="F80" s="33" t="s">
        <v>140</v>
      </c>
    </row>
    <row r="81" ht="60" customHeight="1" spans="3:6">
      <c r="C81" s="33" t="s">
        <v>141</v>
      </c>
      <c r="D81" s="60" t="s">
        <v>20</v>
      </c>
      <c r="E81" s="60" t="s">
        <v>20</v>
      </c>
      <c r="F81" s="33" t="s">
        <v>142</v>
      </c>
    </row>
    <row r="83" s="53" customFormat="1" spans="3:5">
      <c r="C83" s="61" t="s">
        <v>96</v>
      </c>
      <c r="D83" s="62">
        <f>+COUNTIF(D68:D81,"Yes")</f>
        <v>6</v>
      </c>
      <c r="E83" s="62">
        <f>+COUNTIF(E68:E81,"Yes")</f>
        <v>6</v>
      </c>
    </row>
    <row r="85" ht="18" spans="2:2">
      <c r="B85" s="59" t="s">
        <v>143</v>
      </c>
    </row>
    <row r="86" ht="61" customHeight="1" spans="2:6">
      <c r="B86" s="59"/>
      <c r="C86" s="33" t="s">
        <v>144</v>
      </c>
      <c r="D86" s="60" t="s">
        <v>20</v>
      </c>
      <c r="E86" s="60" t="s">
        <v>20</v>
      </c>
      <c r="F86" s="33" t="s">
        <v>145</v>
      </c>
    </row>
    <row r="87" ht="61" customHeight="1" spans="2:6">
      <c r="B87" s="59"/>
      <c r="C87" s="33" t="s">
        <v>146</v>
      </c>
      <c r="D87" s="60" t="s">
        <v>20</v>
      </c>
      <c r="E87" s="60" t="s">
        <v>20</v>
      </c>
      <c r="F87" s="33" t="s">
        <v>147</v>
      </c>
    </row>
    <row r="88" ht="53" customHeight="1" spans="2:6">
      <c r="B88" s="59"/>
      <c r="C88" s="33" t="s">
        <v>148</v>
      </c>
      <c r="D88" s="60" t="s">
        <v>20</v>
      </c>
      <c r="E88" s="60" t="s">
        <v>20</v>
      </c>
      <c r="F88" s="33" t="s">
        <v>149</v>
      </c>
    </row>
    <row r="89" ht="77" customHeight="1" spans="2:6">
      <c r="B89" s="59"/>
      <c r="C89" s="33" t="s">
        <v>150</v>
      </c>
      <c r="D89" s="60" t="s">
        <v>20</v>
      </c>
      <c r="E89" s="60" t="s">
        <v>20</v>
      </c>
      <c r="F89" s="33" t="s">
        <v>151</v>
      </c>
    </row>
    <row r="90" ht="63" customHeight="1" spans="2:6">
      <c r="B90" s="59"/>
      <c r="C90" s="33" t="s">
        <v>152</v>
      </c>
      <c r="D90" s="60" t="s">
        <v>20</v>
      </c>
      <c r="E90" s="60" t="s">
        <v>20</v>
      </c>
      <c r="F90" s="33" t="s">
        <v>153</v>
      </c>
    </row>
    <row r="91" ht="166" customHeight="1" spans="2:6">
      <c r="B91" s="59"/>
      <c r="C91" s="33" t="s">
        <v>154</v>
      </c>
      <c r="D91" s="60" t="s">
        <v>20</v>
      </c>
      <c r="E91" s="60" t="s">
        <v>37</v>
      </c>
      <c r="F91" s="33" t="s">
        <v>155</v>
      </c>
    </row>
    <row r="92" ht="61" customHeight="1" spans="2:6">
      <c r="B92" s="59"/>
      <c r="C92" s="33" t="s">
        <v>156</v>
      </c>
      <c r="D92" s="60" t="s">
        <v>20</v>
      </c>
      <c r="E92" s="60" t="s">
        <v>20</v>
      </c>
      <c r="F92" s="33" t="s">
        <v>157</v>
      </c>
    </row>
    <row r="93" ht="46" customHeight="1" spans="2:6">
      <c r="B93" s="59"/>
      <c r="C93" s="33" t="s">
        <v>158</v>
      </c>
      <c r="D93" s="60" t="s">
        <v>20</v>
      </c>
      <c r="E93" s="60" t="s">
        <v>20</v>
      </c>
      <c r="F93" s="33" t="s">
        <v>159</v>
      </c>
    </row>
    <row r="94" ht="67" customHeight="1" spans="2:6">
      <c r="B94" s="59"/>
      <c r="C94" s="33" t="s">
        <v>160</v>
      </c>
      <c r="D94" s="60" t="s">
        <v>20</v>
      </c>
      <c r="E94" s="60" t="s">
        <v>20</v>
      </c>
      <c r="F94" s="33" t="s">
        <v>161</v>
      </c>
    </row>
    <row r="95" ht="61" customHeight="1" spans="2:6">
      <c r="B95" s="59"/>
      <c r="C95" s="33" t="s">
        <v>162</v>
      </c>
      <c r="D95" s="60" t="s">
        <v>20</v>
      </c>
      <c r="E95" s="60" t="s">
        <v>20</v>
      </c>
      <c r="F95" s="33" t="s">
        <v>163</v>
      </c>
    </row>
    <row r="96" ht="45" customHeight="1" spans="2:6">
      <c r="B96" s="59"/>
      <c r="C96" s="33" t="s">
        <v>164</v>
      </c>
      <c r="D96" s="60" t="s">
        <v>20</v>
      </c>
      <c r="E96" s="60" t="s">
        <v>20</v>
      </c>
      <c r="F96" s="33" t="s">
        <v>165</v>
      </c>
    </row>
    <row r="97" ht="34" customHeight="1" spans="2:6">
      <c r="B97" s="59"/>
      <c r="C97" s="33" t="s">
        <v>166</v>
      </c>
      <c r="D97" s="60" t="s">
        <v>20</v>
      </c>
      <c r="E97" s="60" t="s">
        <v>20</v>
      </c>
      <c r="F97" s="33" t="s">
        <v>167</v>
      </c>
    </row>
    <row r="98" ht="44" customHeight="1" spans="2:6">
      <c r="B98" s="59"/>
      <c r="C98" s="33" t="s">
        <v>168</v>
      </c>
      <c r="D98" s="60" t="s">
        <v>20</v>
      </c>
      <c r="E98" s="60" t="s">
        <v>20</v>
      </c>
      <c r="F98" s="33" t="s">
        <v>169</v>
      </c>
    </row>
    <row r="99" ht="46" customHeight="1" spans="2:6">
      <c r="B99" s="59"/>
      <c r="C99" s="33" t="s">
        <v>170</v>
      </c>
      <c r="D99" s="60" t="s">
        <v>20</v>
      </c>
      <c r="E99" s="60" t="s">
        <v>20</v>
      </c>
      <c r="F99" s="33" t="s">
        <v>171</v>
      </c>
    </row>
    <row r="100" ht="30" customHeight="1" spans="2:6">
      <c r="B100" s="59"/>
      <c r="C100" s="33" t="s">
        <v>172</v>
      </c>
      <c r="D100" s="60" t="s">
        <v>20</v>
      </c>
      <c r="E100" s="60" t="s">
        <v>20</v>
      </c>
      <c r="F100" s="33" t="s">
        <v>173</v>
      </c>
    </row>
    <row r="101" ht="48" customHeight="1" spans="2:6">
      <c r="B101" s="59"/>
      <c r="C101" s="33" t="s">
        <v>174</v>
      </c>
      <c r="D101" s="60" t="s">
        <v>20</v>
      </c>
      <c r="E101" s="60" t="s">
        <v>20</v>
      </c>
      <c r="F101" s="33" t="s">
        <v>175</v>
      </c>
    </row>
    <row r="102" ht="58" customHeight="1" spans="2:6">
      <c r="B102" s="59"/>
      <c r="C102" s="33" t="s">
        <v>176</v>
      </c>
      <c r="D102" s="60" t="s">
        <v>20</v>
      </c>
      <c r="E102" s="60" t="s">
        <v>20</v>
      </c>
      <c r="F102" s="33" t="s">
        <v>177</v>
      </c>
    </row>
    <row r="103" ht="61" customHeight="1" spans="2:6">
      <c r="B103" s="59"/>
      <c r="C103" s="33" t="s">
        <v>178</v>
      </c>
      <c r="D103" s="60" t="s">
        <v>20</v>
      </c>
      <c r="E103" s="60" t="s">
        <v>20</v>
      </c>
      <c r="F103" s="33" t="s">
        <v>179</v>
      </c>
    </row>
    <row r="104" ht="61" customHeight="1" spans="2:6">
      <c r="B104" s="59"/>
      <c r="C104" s="33" t="s">
        <v>180</v>
      </c>
      <c r="D104" s="60" t="s">
        <v>20</v>
      </c>
      <c r="E104" s="60" t="s">
        <v>20</v>
      </c>
      <c r="F104" s="33" t="s">
        <v>181</v>
      </c>
    </row>
    <row r="105" ht="62" customHeight="1" spans="2:6">
      <c r="B105" s="59"/>
      <c r="C105" s="33" t="s">
        <v>182</v>
      </c>
      <c r="D105" s="60" t="s">
        <v>20</v>
      </c>
      <c r="E105" s="60" t="s">
        <v>20</v>
      </c>
      <c r="F105" s="33" t="s">
        <v>183</v>
      </c>
    </row>
    <row r="106" ht="50" customHeight="1" spans="2:6">
      <c r="B106" s="59"/>
      <c r="C106" s="33" t="s">
        <v>184</v>
      </c>
      <c r="D106" s="60" t="s">
        <v>20</v>
      </c>
      <c r="E106" s="60" t="s">
        <v>20</v>
      </c>
      <c r="F106" s="33" t="s">
        <v>185</v>
      </c>
    </row>
    <row r="107" ht="65" customHeight="1" spans="2:6">
      <c r="B107" s="59"/>
      <c r="C107" s="33" t="s">
        <v>186</v>
      </c>
      <c r="D107" s="60" t="s">
        <v>20</v>
      </c>
      <c r="E107" s="60" t="s">
        <v>20</v>
      </c>
      <c r="F107" s="33" t="s">
        <v>187</v>
      </c>
    </row>
    <row r="108" ht="67" customHeight="1" spans="2:6">
      <c r="B108" s="59"/>
      <c r="C108" s="33" t="s">
        <v>188</v>
      </c>
      <c r="D108" s="60" t="s">
        <v>20</v>
      </c>
      <c r="E108" s="60" t="s">
        <v>20</v>
      </c>
      <c r="F108" s="33" t="s">
        <v>189</v>
      </c>
    </row>
    <row r="109" ht="32" customHeight="1" spans="2:6">
      <c r="B109" s="59"/>
      <c r="C109" s="33" t="s">
        <v>190</v>
      </c>
      <c r="D109" s="60" t="s">
        <v>20</v>
      </c>
      <c r="E109" s="60" t="s">
        <v>20</v>
      </c>
      <c r="F109" s="33" t="s">
        <v>191</v>
      </c>
    </row>
    <row r="110" ht="60" customHeight="1" spans="2:6">
      <c r="B110" s="59"/>
      <c r="C110" s="33" t="s">
        <v>192</v>
      </c>
      <c r="D110" s="60" t="s">
        <v>20</v>
      </c>
      <c r="E110" s="60" t="s">
        <v>20</v>
      </c>
      <c r="F110" s="33" t="s">
        <v>193</v>
      </c>
    </row>
    <row r="111" ht="47" customHeight="1" spans="2:6">
      <c r="B111" s="59"/>
      <c r="C111" s="33" t="s">
        <v>194</v>
      </c>
      <c r="D111" s="60" t="s">
        <v>20</v>
      </c>
      <c r="E111" s="60" t="s">
        <v>20</v>
      </c>
      <c r="F111" s="33" t="s">
        <v>195</v>
      </c>
    </row>
    <row r="112" ht="61" customHeight="1" spans="2:6">
      <c r="B112" s="59"/>
      <c r="C112" s="33" t="s">
        <v>196</v>
      </c>
      <c r="D112" s="60" t="s">
        <v>20</v>
      </c>
      <c r="E112" s="60" t="s">
        <v>20</v>
      </c>
      <c r="F112" s="33" t="s">
        <v>197</v>
      </c>
    </row>
    <row r="113" ht="61" customHeight="1" spans="2:6">
      <c r="B113" s="59"/>
      <c r="C113" s="33" t="s">
        <v>198</v>
      </c>
      <c r="D113" s="60" t="s">
        <v>20</v>
      </c>
      <c r="E113" s="60" t="s">
        <v>20</v>
      </c>
      <c r="F113" s="33" t="s">
        <v>199</v>
      </c>
    </row>
    <row r="114" ht="54" customHeight="1" spans="2:6">
      <c r="B114" s="59"/>
      <c r="C114" s="33" t="s">
        <v>200</v>
      </c>
      <c r="D114" s="60" t="s">
        <v>20</v>
      </c>
      <c r="E114" s="60" t="s">
        <v>20</v>
      </c>
      <c r="F114" s="33" t="s">
        <v>201</v>
      </c>
    </row>
    <row r="115" ht="96" customHeight="1" spans="2:6">
      <c r="B115" s="59"/>
      <c r="C115" s="33" t="s">
        <v>202</v>
      </c>
      <c r="D115" s="60" t="s">
        <v>20</v>
      </c>
      <c r="E115" s="60" t="s">
        <v>20</v>
      </c>
      <c r="F115" s="33" t="s">
        <v>203</v>
      </c>
    </row>
    <row r="116" ht="76" customHeight="1" spans="3:6">
      <c r="C116" s="33" t="s">
        <v>204</v>
      </c>
      <c r="D116" s="60" t="s">
        <v>20</v>
      </c>
      <c r="E116" s="60" t="s">
        <v>20</v>
      </c>
      <c r="F116" s="33" t="s">
        <v>205</v>
      </c>
    </row>
    <row r="117" ht="60" customHeight="1" spans="3:6">
      <c r="C117" s="33" t="s">
        <v>206</v>
      </c>
      <c r="D117" s="60" t="s">
        <v>20</v>
      </c>
      <c r="E117" s="60" t="s">
        <v>20</v>
      </c>
      <c r="F117" s="33" t="s">
        <v>207</v>
      </c>
    </row>
    <row r="118" ht="44" customHeight="1" spans="3:6">
      <c r="C118" s="33" t="s">
        <v>208</v>
      </c>
      <c r="D118" s="60" t="s">
        <v>20</v>
      </c>
      <c r="E118" s="60" t="s">
        <v>20</v>
      </c>
      <c r="F118" s="33" t="s">
        <v>209</v>
      </c>
    </row>
    <row r="119" ht="49" customHeight="1" spans="3:6">
      <c r="C119" s="33" t="s">
        <v>210</v>
      </c>
      <c r="D119" s="60" t="s">
        <v>20</v>
      </c>
      <c r="E119" s="60" t="s">
        <v>20</v>
      </c>
      <c r="F119" s="33" t="s">
        <v>211</v>
      </c>
    </row>
    <row r="121" s="53" customFormat="1" spans="3:5">
      <c r="C121" s="61" t="s">
        <v>96</v>
      </c>
      <c r="D121" s="62">
        <f>+COUNTIF(D86:D119,"Yes")</f>
        <v>34</v>
      </c>
      <c r="E121" s="62">
        <f>+COUNTIF(E86:E119,"Yes")</f>
        <v>33</v>
      </c>
    </row>
  </sheetData>
  <dataValidations count="1">
    <dataValidation type="list" allowBlank="1" showInputMessage="1" showErrorMessage="1" sqref="D15:E51 D56:E63 D68:E81 D86:E119">
      <formula1>"Yes,No"</formula1>
    </dataValidation>
  </dataValidations>
  <pageMargins left="0.708661417322835" right="0.708661417322835" top="0.748031496062992" bottom="0.748031496062992" header="0.31496062992126" footer="0.31496062992126"/>
  <pageSetup paperSize="9" scale="64" fitToHeight="0" orientation="landscape" horizontalDpi="1200" verticalDpi="1200"/>
  <headerFooter>
    <oddFooter>&amp;L&amp;D&amp;CPage &amp;P of &amp;N&amp;R[Insert classification]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AH69"/>
  <sheetViews>
    <sheetView showGridLines="0" zoomScale="52" zoomScaleNormal="52" topLeftCell="A13" workbookViewId="0">
      <selection activeCell="Z63" sqref="Z63"/>
    </sheetView>
  </sheetViews>
  <sheetFormatPr defaultColWidth="9.11111111111111" defaultRowHeight="14.4"/>
  <cols>
    <col min="1" max="1" width="2.88888888888889" style="27" customWidth="1"/>
    <col min="2" max="2" width="65.6666666666667" style="27" customWidth="1"/>
    <col min="3" max="6" width="15.6666666666667" style="27" customWidth="1"/>
    <col min="7" max="7" width="18.6666666666667" style="27" customWidth="1"/>
    <col min="8" max="8" width="5.66666666666667" style="27" customWidth="1"/>
    <col min="9" max="16384" width="9.11111111111111" style="27"/>
  </cols>
  <sheetData>
    <row r="2" spans="2:2">
      <c r="B2" s="28"/>
    </row>
    <row r="3" spans="2:2">
      <c r="B3" s="28"/>
    </row>
    <row r="4" spans="2:2">
      <c r="B4" s="28"/>
    </row>
    <row r="5" spans="2:2">
      <c r="B5" s="28"/>
    </row>
    <row r="6" spans="2:2">
      <c r="B6" s="28"/>
    </row>
    <row r="7" spans="2:2">
      <c r="B7" s="28"/>
    </row>
    <row r="8" customFormat="1" ht="21" spans="2:34">
      <c r="B8" s="29" t="s">
        <v>212</v>
      </c>
      <c r="AA8" s="50"/>
      <c r="AB8" s="50"/>
      <c r="AC8" s="50"/>
      <c r="AD8" s="50"/>
      <c r="AE8" s="50"/>
      <c r="AF8" s="50"/>
      <c r="AG8" s="50"/>
      <c r="AH8" s="50"/>
    </row>
    <row r="9" ht="15.6" spans="2:2">
      <c r="B9" s="30"/>
    </row>
    <row r="10" spans="2:2">
      <c r="B10" s="28"/>
    </row>
    <row r="11" ht="21.9" customHeight="1" spans="2:6">
      <c r="B11" s="31" t="s">
        <v>213</v>
      </c>
      <c r="C11" s="32"/>
      <c r="E11" s="32"/>
      <c r="F11" s="32"/>
    </row>
    <row r="12" spans="2:2">
      <c r="B12" s="33"/>
    </row>
    <row r="13" s="26" customFormat="1" ht="30" customHeight="1" spans="2:9">
      <c r="B13" s="34" t="s">
        <v>214</v>
      </c>
      <c r="C13" s="35" t="s">
        <v>215</v>
      </c>
      <c r="D13" s="35" t="s">
        <v>216</v>
      </c>
      <c r="E13" s="35" t="s">
        <v>217</v>
      </c>
      <c r="F13" s="35" t="s">
        <v>218</v>
      </c>
      <c r="G13" s="35" t="s">
        <v>219</v>
      </c>
      <c r="H13" s="35"/>
      <c r="I13" s="47" t="s">
        <v>220</v>
      </c>
    </row>
    <row r="14" spans="2:9">
      <c r="B14" s="16" t="s">
        <v>18</v>
      </c>
      <c r="C14" s="17">
        <v>37</v>
      </c>
      <c r="D14" s="14">
        <f>'ISO27001 Annex A Applicability'!D53</f>
        <v>37</v>
      </c>
      <c r="E14" s="36">
        <f>ISO27001ApplicabilityTableResults11[[#This Row],[APPLICABLE CONTROLS]]/ISO27001ApplicabilityTableResults11[[#This Row],[NO OF CONTROLS]]</f>
        <v>1</v>
      </c>
      <c r="F14" s="14">
        <f>'ISO27001 Annex A Applicability'!E53</f>
        <v>36</v>
      </c>
      <c r="G14" s="19">
        <f>IF(D14=0,1,+F14/D14)</f>
        <v>0.972972972972973</v>
      </c>
      <c r="H14" s="19"/>
      <c r="I14" s="19"/>
    </row>
    <row r="15" spans="2:9">
      <c r="B15" s="20" t="s">
        <v>97</v>
      </c>
      <c r="C15" s="17">
        <v>8</v>
      </c>
      <c r="D15" s="14">
        <f>'ISO27001 Annex A Applicability'!D65</f>
        <v>8</v>
      </c>
      <c r="E15" s="36">
        <f>ISO27001ApplicabilityTableResults11[[#This Row],[APPLICABLE CONTROLS]]/ISO27001ApplicabilityTableResults11[[#This Row],[NO OF CONTROLS]]</f>
        <v>1</v>
      </c>
      <c r="F15" s="14">
        <f>'ISO27001 Annex A Applicability'!E65</f>
        <v>8</v>
      </c>
      <c r="G15" s="19">
        <f t="shared" ref="G15:G17" si="0">IF(D15=0,1,+F15/D15)</f>
        <v>1</v>
      </c>
      <c r="H15" s="19"/>
      <c r="I15" s="19"/>
    </row>
    <row r="16" spans="2:9">
      <c r="B16" s="16" t="s">
        <v>114</v>
      </c>
      <c r="C16" s="17">
        <v>14</v>
      </c>
      <c r="D16" s="14">
        <f>'ISO27001 Annex A Applicability'!D83</f>
        <v>6</v>
      </c>
      <c r="E16" s="36">
        <f>ISO27001ApplicabilityTableResults11[[#This Row],[APPLICABLE CONTROLS]]/ISO27001ApplicabilityTableResults11[[#This Row],[NO OF CONTROLS]]</f>
        <v>0.428571428571429</v>
      </c>
      <c r="F16" s="14">
        <f>'ISO27001 Annex A Applicability'!E83</f>
        <v>6</v>
      </c>
      <c r="G16" s="19">
        <f t="shared" si="0"/>
        <v>1</v>
      </c>
      <c r="H16" s="19"/>
      <c r="I16" s="19"/>
    </row>
    <row r="17" spans="2:9">
      <c r="B17" s="20" t="s">
        <v>143</v>
      </c>
      <c r="C17" s="17">
        <v>34</v>
      </c>
      <c r="D17" s="14">
        <f>'ISO27001 Annex A Applicability'!D121</f>
        <v>34</v>
      </c>
      <c r="E17" s="36">
        <f>ISO27001ApplicabilityTableResults11[[#This Row],[APPLICABLE CONTROLS]]/ISO27001ApplicabilityTableResults11[[#This Row],[NO OF CONTROLS]]</f>
        <v>1</v>
      </c>
      <c r="F17" s="14">
        <f>'ISO27001 Annex A Applicability'!E121</f>
        <v>33</v>
      </c>
      <c r="G17" s="19">
        <f t="shared" si="0"/>
        <v>0.970588235294118</v>
      </c>
      <c r="H17" s="19"/>
      <c r="I17" s="19"/>
    </row>
    <row r="18" spans="2:9">
      <c r="B18" s="21" t="s">
        <v>221</v>
      </c>
      <c r="C18" s="22">
        <f>SUBTOTAL(109,ISO27001ApplicabilityTableResults11[NO OF CONTROLS])</f>
        <v>93</v>
      </c>
      <c r="D18" s="23">
        <f>SUBTOTAL(109,ISO27001ApplicabilityTableResults11[APPLICABLE CONTROLS])</f>
        <v>85</v>
      </c>
      <c r="E18" s="25">
        <f>SUBTOTAL(101,ISO27001ApplicabilityTableResults11[% CONTROLS APPLICABLE])</f>
        <v>0.857142857142857</v>
      </c>
      <c r="F18" s="23">
        <f>SUBTOTAL(109,ISO27001ApplicabilityTableResults11[CONTROLS IMPLEMENTED])</f>
        <v>83</v>
      </c>
      <c r="G18" s="25">
        <f>SUBTOTAL(101,ISO27001ApplicabilityTableResults11[% APP CONTROLS IMPLEMENTED])</f>
        <v>0.985890302066773</v>
      </c>
      <c r="H18" s="19"/>
      <c r="I18" s="19"/>
    </row>
    <row r="19" spans="2:9">
      <c r="B19" s="37"/>
      <c r="C19" s="22"/>
      <c r="D19" s="22"/>
      <c r="E19" s="38"/>
      <c r="F19" s="39"/>
      <c r="H19" s="19"/>
      <c r="I19" s="19"/>
    </row>
    <row r="20" spans="3:9">
      <c r="C20" s="17"/>
      <c r="D20" s="17"/>
      <c r="E20" s="17"/>
      <c r="F20" s="39"/>
      <c r="H20" s="19"/>
      <c r="I20" s="19"/>
    </row>
    <row r="21" spans="3:9">
      <c r="C21" s="17"/>
      <c r="D21" s="17"/>
      <c r="E21" s="17"/>
      <c r="F21" s="39"/>
      <c r="H21" s="19"/>
      <c r="I21" s="19"/>
    </row>
    <row r="22" s="26" customFormat="1" ht="18" spans="2:9">
      <c r="B22" s="40" t="s">
        <v>222</v>
      </c>
      <c r="C22" s="41"/>
      <c r="D22" s="41"/>
      <c r="E22" s="41"/>
      <c r="F22" s="42"/>
      <c r="G22" s="26"/>
      <c r="H22" s="43"/>
      <c r="I22" s="43"/>
    </row>
    <row r="23" spans="3:9">
      <c r="C23" s="17"/>
      <c r="D23" s="17"/>
      <c r="E23" s="17"/>
      <c r="F23" s="39"/>
      <c r="H23" s="19"/>
      <c r="I23" s="19"/>
    </row>
    <row r="24" spans="8:9">
      <c r="H24" s="19"/>
      <c r="I24" s="19"/>
    </row>
    <row r="25" spans="1:9">
      <c r="A25" s="20"/>
      <c r="H25" s="19"/>
      <c r="I25" s="19"/>
    </row>
    <row r="26" spans="1:9">
      <c r="A26" s="20"/>
      <c r="H26" s="19"/>
      <c r="I26" s="19"/>
    </row>
    <row r="27" spans="8:9">
      <c r="H27" s="19"/>
      <c r="I27" s="19"/>
    </row>
    <row r="28" spans="8:9">
      <c r="H28" s="25"/>
      <c r="I28" s="25"/>
    </row>
    <row r="32" ht="21.9" customHeight="1"/>
    <row r="38" ht="18" spans="8:29">
      <c r="H38" s="26"/>
      <c r="I38" s="47" t="s">
        <v>223</v>
      </c>
      <c r="J38" s="26"/>
      <c r="K38" s="48"/>
      <c r="L38" s="48"/>
      <c r="M38" s="48"/>
      <c r="N38" s="48"/>
      <c r="O38" s="48"/>
      <c r="P38" s="48"/>
      <c r="Q38" s="48"/>
      <c r="R38" s="48"/>
      <c r="S38" s="48"/>
      <c r="T38" s="48"/>
      <c r="U38" s="48"/>
      <c r="V38" s="48"/>
      <c r="W38" s="26"/>
      <c r="X38" s="26"/>
      <c r="Y38" s="26"/>
      <c r="Z38" s="26"/>
      <c r="AA38" s="26"/>
      <c r="AB38" s="26"/>
      <c r="AC38" s="26"/>
    </row>
    <row r="44" ht="20.1" customHeight="1" spans="8:22">
      <c r="H44" s="44"/>
      <c r="I44" s="44"/>
      <c r="J44" s="49"/>
      <c r="K44" s="44"/>
      <c r="L44" s="49"/>
      <c r="M44" s="49"/>
      <c r="N44" s="49"/>
      <c r="O44" s="49"/>
      <c r="P44" s="49"/>
      <c r="Q44" s="49"/>
      <c r="R44" s="49"/>
      <c r="S44" s="49"/>
      <c r="T44" s="49"/>
      <c r="U44" s="49"/>
      <c r="V44" s="49"/>
    </row>
    <row r="64" ht="28.8" spans="2:4">
      <c r="B64" s="45" t="s">
        <v>214</v>
      </c>
      <c r="C64" s="46" t="s">
        <v>216</v>
      </c>
      <c r="D64" s="46" t="s">
        <v>218</v>
      </c>
    </row>
    <row r="65" spans="2:4">
      <c r="B65" s="16" t="s">
        <v>18</v>
      </c>
      <c r="C65" s="51">
        <v>37</v>
      </c>
      <c r="D65" s="51">
        <v>36</v>
      </c>
    </row>
    <row r="66" spans="2:4">
      <c r="B66" s="20" t="s">
        <v>97</v>
      </c>
      <c r="C66" s="51">
        <v>8</v>
      </c>
      <c r="D66" s="51">
        <v>8</v>
      </c>
    </row>
    <row r="67" spans="2:4">
      <c r="B67" s="16" t="s">
        <v>114</v>
      </c>
      <c r="C67" s="51">
        <v>6</v>
      </c>
      <c r="D67" s="51">
        <v>6</v>
      </c>
    </row>
    <row r="68" spans="2:4">
      <c r="B68" s="20" t="s">
        <v>143</v>
      </c>
      <c r="C68" s="51">
        <v>34</v>
      </c>
      <c r="D68" s="51">
        <v>33</v>
      </c>
    </row>
    <row r="69" spans="3:3">
      <c r="C69" s="23"/>
    </row>
  </sheetData>
  <pageMargins left="0.236220472440945" right="0.236220472440945" top="0.393700787401575" bottom="0.393700787401575" header="0.196850393700787" footer="0.196850393700787"/>
  <pageSetup paperSize="9" scale="43" orientation="landscape" horizontalDpi="360" verticalDpi="360"/>
  <headerFooter/>
  <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G11"/>
  <sheetViews>
    <sheetView showGridLines="0" workbookViewId="0">
      <selection activeCell="A1" sqref="A1"/>
    </sheetView>
  </sheetViews>
  <sheetFormatPr defaultColWidth="9.11111111111111" defaultRowHeight="14.4" outlineLevelCol="6"/>
  <cols>
    <col min="1" max="1" width="2.88888888888889" style="11" customWidth="1"/>
    <col min="2" max="2" width="67.1111111111111" style="11" customWidth="1"/>
    <col min="3" max="4" width="12.6666666666667" style="14" customWidth="1"/>
    <col min="5" max="5" width="12.6666666666667" style="15" customWidth="1"/>
    <col min="6" max="6" width="14.6666666666667" style="14" customWidth="1"/>
    <col min="7" max="7" width="19.3333333333333" style="14" customWidth="1"/>
    <col min="8" max="16384" width="9.11111111111111" style="11"/>
  </cols>
  <sheetData>
    <row r="4" ht="18" spans="2:2">
      <c r="B4" s="13" t="s">
        <v>224</v>
      </c>
    </row>
    <row r="6" ht="28.8" spans="2:7">
      <c r="B6" s="11" t="s">
        <v>214</v>
      </c>
      <c r="C6" s="15" t="s">
        <v>215</v>
      </c>
      <c r="D6" s="15" t="s">
        <v>216</v>
      </c>
      <c r="E6" s="15" t="s">
        <v>217</v>
      </c>
      <c r="F6" s="15" t="s">
        <v>218</v>
      </c>
      <c r="G6" s="15" t="s">
        <v>219</v>
      </c>
    </row>
    <row r="7" spans="2:7">
      <c r="B7" s="16" t="s">
        <v>18</v>
      </c>
      <c r="C7" s="17">
        <v>37</v>
      </c>
      <c r="D7" s="14">
        <f>'ISO27001 Annex A Applicability'!D53</f>
        <v>37</v>
      </c>
      <c r="E7" s="18">
        <f>ISO27001ApplicabilityTableResults[[#This Row],[APPLICABLE CONTROLS]]/ISO27001ApplicabilityTableResults[[#This Row],[NO OF CONTROLS]]</f>
        <v>1</v>
      </c>
      <c r="F7" s="14">
        <f>'ISO27001 Annex A Applicability'!E53</f>
        <v>36</v>
      </c>
      <c r="G7" s="19">
        <f>IF(D7=0,1,+F7/D7)</f>
        <v>0.972972972972973</v>
      </c>
    </row>
    <row r="8" spans="2:7">
      <c r="B8" s="20" t="s">
        <v>97</v>
      </c>
      <c r="C8" s="17">
        <v>8</v>
      </c>
      <c r="D8" s="14">
        <f>'ISO27001 Annex A Applicability'!D65</f>
        <v>8</v>
      </c>
      <c r="E8" s="18">
        <f>ISO27001ApplicabilityTableResults[[#This Row],[APPLICABLE CONTROLS]]/ISO27001ApplicabilityTableResults[[#This Row],[NO OF CONTROLS]]</f>
        <v>1</v>
      </c>
      <c r="F8" s="14">
        <f>'ISO27001 Annex A Applicability'!E65</f>
        <v>8</v>
      </c>
      <c r="G8" s="19">
        <f t="shared" ref="G8:G10" si="0">IF(D8=0,1,+F8/D8)</f>
        <v>1</v>
      </c>
    </row>
    <row r="9" spans="2:7">
      <c r="B9" s="16" t="s">
        <v>114</v>
      </c>
      <c r="C9" s="17">
        <v>14</v>
      </c>
      <c r="D9" s="14">
        <f>'ISO27001 Annex A Applicability'!D83</f>
        <v>6</v>
      </c>
      <c r="E9" s="18">
        <f>ISO27001ApplicabilityTableResults[[#This Row],[APPLICABLE CONTROLS]]/ISO27001ApplicabilityTableResults[[#This Row],[NO OF CONTROLS]]</f>
        <v>0.428571428571429</v>
      </c>
      <c r="F9" s="14">
        <f>'ISO27001 Annex A Applicability'!E83</f>
        <v>6</v>
      </c>
      <c r="G9" s="19">
        <f t="shared" si="0"/>
        <v>1</v>
      </c>
    </row>
    <row r="10" spans="2:7">
      <c r="B10" s="20" t="s">
        <v>143</v>
      </c>
      <c r="C10" s="17">
        <v>34</v>
      </c>
      <c r="D10" s="14">
        <f>'ISO27001 Annex A Applicability'!D121</f>
        <v>34</v>
      </c>
      <c r="E10" s="18">
        <f>ISO27001ApplicabilityTableResults[[#This Row],[APPLICABLE CONTROLS]]/ISO27001ApplicabilityTableResults[[#This Row],[NO OF CONTROLS]]</f>
        <v>1</v>
      </c>
      <c r="F10" s="14">
        <f>'ISO27001 Annex A Applicability'!E121</f>
        <v>33</v>
      </c>
      <c r="G10" s="19">
        <f t="shared" si="0"/>
        <v>0.970588235294118</v>
      </c>
    </row>
    <row r="11" spans="2:7">
      <c r="B11" s="21" t="s">
        <v>221</v>
      </c>
      <c r="C11" s="22">
        <f>SUBTOTAL(109,ISO27001ApplicabilityTableResults[NO OF CONTROLS])</f>
        <v>93</v>
      </c>
      <c r="D11" s="23">
        <f>SUBTOTAL(109,ISO27001ApplicabilityTableResults[APPLICABLE CONTROLS])</f>
        <v>85</v>
      </c>
      <c r="E11" s="24">
        <f>SUBTOTAL(101,ISO27001ApplicabilityTableResults[% CONTROLS APPLICABLE])</f>
        <v>0.857142857142857</v>
      </c>
      <c r="F11" s="23">
        <f>SUBTOTAL(109,ISO27001ApplicabilityTableResults[CONTROLS IMPLEMENTED])</f>
        <v>83</v>
      </c>
      <c r="G11" s="25">
        <f>SUBTOTAL(101,ISO27001ApplicabilityTableResults[% APP CONTROLS IMPLEMENTED])</f>
        <v>0.985890302066773</v>
      </c>
    </row>
  </sheetData>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AD20"/>
  <sheetViews>
    <sheetView showGridLines="0" workbookViewId="0">
      <selection activeCell="A1" sqref="A1"/>
    </sheetView>
  </sheetViews>
  <sheetFormatPr defaultColWidth="9.11111111111111" defaultRowHeight="14.4"/>
  <cols>
    <col min="1" max="1" width="2.88888888888889" style="11" customWidth="1"/>
    <col min="2" max="2" width="25.1111111111111" style="11" customWidth="1"/>
    <col min="3" max="3" width="22.1111111111111" style="12" customWidth="1"/>
    <col min="4" max="5" width="24.6666666666667" style="12" customWidth="1"/>
    <col min="6" max="30" width="64.1111111111111" style="11" customWidth="1"/>
    <col min="31" max="16384" width="9.11111111111111" style="11"/>
  </cols>
  <sheetData>
    <row r="4" ht="18" spans="2:2">
      <c r="B4" s="13" t="s">
        <v>225</v>
      </c>
    </row>
    <row r="6" spans="2:30">
      <c r="B6" s="3" t="s">
        <v>214</v>
      </c>
      <c r="C6" s="3" t="s">
        <v>226</v>
      </c>
      <c r="D6" s="3" t="s">
        <v>227</v>
      </c>
      <c r="E6"/>
      <c r="F6"/>
      <c r="G6"/>
      <c r="H6"/>
      <c r="I6"/>
      <c r="J6"/>
      <c r="K6"/>
      <c r="L6"/>
      <c r="M6"/>
      <c r="N6"/>
      <c r="O6"/>
      <c r="P6"/>
      <c r="Q6"/>
      <c r="R6"/>
      <c r="S6"/>
      <c r="T6"/>
      <c r="U6"/>
      <c r="V6"/>
      <c r="W6"/>
      <c r="X6"/>
      <c r="Y6"/>
      <c r="Z6"/>
      <c r="AA6"/>
      <c r="AB6"/>
      <c r="AC6"/>
      <c r="AD6"/>
    </row>
    <row r="7" spans="2:30">
      <c r="B7" s="11" t="s">
        <v>143</v>
      </c>
      <c r="C7" s="12">
        <v>34</v>
      </c>
      <c r="D7" s="12">
        <v>34</v>
      </c>
      <c r="E7"/>
      <c r="F7"/>
      <c r="G7"/>
      <c r="H7"/>
      <c r="I7"/>
      <c r="J7"/>
      <c r="K7"/>
      <c r="L7"/>
      <c r="M7"/>
      <c r="N7"/>
      <c r="O7"/>
      <c r="P7"/>
      <c r="Q7"/>
      <c r="R7"/>
      <c r="S7"/>
      <c r="T7"/>
      <c r="U7"/>
      <c r="V7"/>
      <c r="W7"/>
      <c r="X7"/>
      <c r="Y7"/>
      <c r="Z7"/>
      <c r="AA7"/>
      <c r="AB7"/>
      <c r="AC7"/>
      <c r="AD7"/>
    </row>
    <row r="8" spans="2:30">
      <c r="B8" s="11" t="s">
        <v>114</v>
      </c>
      <c r="C8" s="12">
        <v>14</v>
      </c>
      <c r="D8" s="12">
        <v>14</v>
      </c>
      <c r="E8"/>
      <c r="F8"/>
      <c r="G8"/>
      <c r="H8"/>
      <c r="I8"/>
      <c r="J8"/>
      <c r="K8"/>
      <c r="L8"/>
      <c r="M8"/>
      <c r="N8"/>
      <c r="O8"/>
      <c r="P8"/>
      <c r="Q8"/>
      <c r="R8"/>
      <c r="S8"/>
      <c r="T8"/>
      <c r="U8"/>
      <c r="V8"/>
      <c r="W8"/>
      <c r="X8"/>
      <c r="Y8"/>
      <c r="Z8"/>
      <c r="AA8"/>
      <c r="AB8"/>
      <c r="AC8"/>
      <c r="AD8"/>
    </row>
    <row r="9" spans="2:30">
      <c r="B9" s="11" t="s">
        <v>97</v>
      </c>
      <c r="C9" s="12">
        <v>8</v>
      </c>
      <c r="D9" s="12">
        <v>8</v>
      </c>
      <c r="E9"/>
      <c r="F9"/>
      <c r="G9"/>
      <c r="H9"/>
      <c r="I9"/>
      <c r="J9"/>
      <c r="K9"/>
      <c r="L9"/>
      <c r="M9"/>
      <c r="N9"/>
      <c r="O9"/>
      <c r="P9"/>
      <c r="Q9"/>
      <c r="R9"/>
      <c r="S9"/>
      <c r="T9"/>
      <c r="U9"/>
      <c r="V9"/>
      <c r="W9"/>
      <c r="X9"/>
      <c r="Y9"/>
      <c r="Z9"/>
      <c r="AA9"/>
      <c r="AB9"/>
      <c r="AC9"/>
      <c r="AD9"/>
    </row>
    <row r="10" spans="2:30">
      <c r="B10" s="11" t="s">
        <v>18</v>
      </c>
      <c r="C10" s="12">
        <v>37</v>
      </c>
      <c r="D10" s="12">
        <v>37</v>
      </c>
      <c r="E10"/>
      <c r="F10"/>
      <c r="G10"/>
      <c r="H10"/>
      <c r="I10"/>
      <c r="J10"/>
      <c r="K10"/>
      <c r="L10"/>
      <c r="M10"/>
      <c r="N10"/>
      <c r="O10"/>
      <c r="P10"/>
      <c r="Q10"/>
      <c r="R10"/>
      <c r="S10"/>
      <c r="T10"/>
      <c r="U10"/>
      <c r="V10"/>
      <c r="W10"/>
      <c r="X10"/>
      <c r="Y10"/>
      <c r="Z10"/>
      <c r="AA10"/>
      <c r="AB10"/>
      <c r="AC10"/>
      <c r="AD10"/>
    </row>
    <row r="11" spans="2:30">
      <c r="B11"/>
      <c r="C11"/>
      <c r="D11"/>
      <c r="E11"/>
      <c r="F11"/>
      <c r="G11"/>
      <c r="H11"/>
      <c r="I11"/>
      <c r="J11"/>
      <c r="K11"/>
      <c r="L11"/>
      <c r="M11"/>
      <c r="N11"/>
      <c r="O11"/>
      <c r="P11"/>
      <c r="Q11"/>
      <c r="R11"/>
      <c r="S11"/>
      <c r="T11"/>
      <c r="U11"/>
      <c r="V11"/>
      <c r="W11"/>
      <c r="X11"/>
      <c r="Y11"/>
      <c r="Z11"/>
      <c r="AA11"/>
      <c r="AB11"/>
      <c r="AC11"/>
      <c r="AD11"/>
    </row>
    <row r="12" spans="2:30">
      <c r="B12"/>
      <c r="C12"/>
      <c r="D12"/>
      <c r="E12"/>
      <c r="F12"/>
      <c r="G12"/>
      <c r="H12"/>
      <c r="I12"/>
      <c r="J12"/>
      <c r="K12"/>
      <c r="L12"/>
      <c r="M12"/>
      <c r="N12"/>
      <c r="O12"/>
      <c r="P12"/>
      <c r="Q12"/>
      <c r="R12"/>
      <c r="S12"/>
      <c r="T12"/>
      <c r="U12"/>
      <c r="V12"/>
      <c r="W12"/>
      <c r="X12"/>
      <c r="Y12"/>
      <c r="Z12"/>
      <c r="AA12"/>
      <c r="AB12"/>
      <c r="AC12"/>
      <c r="AD12"/>
    </row>
    <row r="13" spans="2:30">
      <c r="B13"/>
      <c r="C13"/>
      <c r="D13"/>
      <c r="E13"/>
      <c r="F13"/>
      <c r="G13"/>
      <c r="H13"/>
      <c r="I13"/>
      <c r="J13"/>
      <c r="K13"/>
      <c r="L13"/>
      <c r="M13"/>
      <c r="N13"/>
      <c r="O13"/>
      <c r="P13"/>
      <c r="Q13"/>
      <c r="R13"/>
      <c r="S13"/>
      <c r="T13"/>
      <c r="U13"/>
      <c r="V13"/>
      <c r="W13"/>
      <c r="X13"/>
      <c r="Y13"/>
      <c r="Z13"/>
      <c r="AA13"/>
      <c r="AB13"/>
      <c r="AC13"/>
      <c r="AD13"/>
    </row>
    <row r="14" spans="2:30">
      <c r="B14"/>
      <c r="C14"/>
      <c r="D14"/>
      <c r="E14"/>
      <c r="F14"/>
      <c r="G14"/>
      <c r="H14"/>
      <c r="I14"/>
      <c r="J14"/>
      <c r="K14"/>
      <c r="L14"/>
      <c r="M14"/>
      <c r="N14"/>
      <c r="O14"/>
      <c r="P14"/>
      <c r="Q14"/>
      <c r="R14"/>
      <c r="S14"/>
      <c r="T14"/>
      <c r="U14"/>
      <c r="V14"/>
      <c r="W14"/>
      <c r="X14"/>
      <c r="Y14"/>
      <c r="Z14"/>
      <c r="AA14"/>
      <c r="AB14"/>
      <c r="AC14"/>
      <c r="AD14"/>
    </row>
    <row r="15" spans="2:30">
      <c r="B15"/>
      <c r="C15"/>
      <c r="D15"/>
      <c r="E15"/>
      <c r="F15"/>
      <c r="G15"/>
      <c r="H15"/>
      <c r="I15"/>
      <c r="J15"/>
      <c r="K15"/>
      <c r="L15"/>
      <c r="M15"/>
      <c r="N15"/>
      <c r="O15"/>
      <c r="P15"/>
      <c r="Q15"/>
      <c r="R15"/>
      <c r="S15"/>
      <c r="T15"/>
      <c r="U15"/>
      <c r="V15"/>
      <c r="W15"/>
      <c r="X15"/>
      <c r="Y15"/>
      <c r="Z15"/>
      <c r="AA15"/>
      <c r="AB15"/>
      <c r="AC15"/>
      <c r="AD15"/>
    </row>
    <row r="16" spans="2:30">
      <c r="B16"/>
      <c r="C16"/>
      <c r="D16"/>
      <c r="E16"/>
      <c r="F16"/>
      <c r="G16"/>
      <c r="H16"/>
      <c r="I16"/>
      <c r="J16"/>
      <c r="K16"/>
      <c r="L16"/>
      <c r="M16"/>
      <c r="N16"/>
      <c r="O16"/>
      <c r="P16"/>
      <c r="Q16"/>
      <c r="R16"/>
      <c r="S16"/>
      <c r="T16"/>
      <c r="U16"/>
      <c r="V16"/>
      <c r="W16"/>
      <c r="X16"/>
      <c r="Y16"/>
      <c r="Z16"/>
      <c r="AA16"/>
      <c r="AB16"/>
      <c r="AC16"/>
      <c r="AD16"/>
    </row>
    <row r="17" spans="2:30">
      <c r="B17"/>
      <c r="C17"/>
      <c r="D17"/>
      <c r="E17"/>
      <c r="F17"/>
      <c r="G17"/>
      <c r="H17"/>
      <c r="I17"/>
      <c r="J17"/>
      <c r="K17"/>
      <c r="L17"/>
      <c r="M17"/>
      <c r="N17"/>
      <c r="O17"/>
      <c r="P17"/>
      <c r="Q17"/>
      <c r="R17"/>
      <c r="S17"/>
      <c r="T17"/>
      <c r="U17"/>
      <c r="V17"/>
      <c r="W17"/>
      <c r="X17"/>
      <c r="Y17"/>
      <c r="Z17"/>
      <c r="AA17"/>
      <c r="AB17"/>
      <c r="AC17"/>
      <c r="AD17"/>
    </row>
    <row r="18" spans="2:30">
      <c r="B18"/>
      <c r="C18"/>
      <c r="D18"/>
      <c r="E18"/>
      <c r="F18"/>
      <c r="G18"/>
      <c r="H18"/>
      <c r="I18"/>
      <c r="J18"/>
      <c r="K18"/>
      <c r="L18"/>
      <c r="M18"/>
      <c r="N18"/>
      <c r="O18"/>
      <c r="P18"/>
      <c r="Q18"/>
      <c r="R18"/>
      <c r="S18"/>
      <c r="T18"/>
      <c r="U18"/>
      <c r="V18"/>
      <c r="W18"/>
      <c r="X18"/>
      <c r="Y18"/>
      <c r="Z18"/>
      <c r="AA18"/>
      <c r="AB18"/>
      <c r="AC18"/>
      <c r="AD18"/>
    </row>
    <row r="19" spans="2:5">
      <c r="B19"/>
      <c r="C19"/>
      <c r="D19"/>
      <c r="E19"/>
    </row>
    <row r="20" spans="2:5">
      <c r="B20"/>
      <c r="C20"/>
      <c r="D20"/>
      <c r="E20"/>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20"/>
  <sheetViews>
    <sheetView showGridLines="0" workbookViewId="0">
      <selection activeCell="A1" sqref="A1"/>
    </sheetView>
  </sheetViews>
  <sheetFormatPr defaultColWidth="9" defaultRowHeight="14.25" customHeight="1" outlineLevelCol="3"/>
  <cols>
    <col min="1" max="1" width="2.88888888888889" customWidth="1"/>
    <col min="2" max="2" width="25.1111111111111" customWidth="1"/>
    <col min="3" max="3" width="14.1111111111111" style="6" customWidth="1"/>
    <col min="4" max="4" width="12.4444444444444" style="6" customWidth="1"/>
  </cols>
  <sheetData>
    <row r="1" s="1" customFormat="1" customHeight="1" spans="3:4">
      <c r="C1" s="7"/>
      <c r="D1" s="7"/>
    </row>
    <row r="2" s="1" customFormat="1" customHeight="1" spans="3:4">
      <c r="C2" s="7"/>
      <c r="D2" s="7"/>
    </row>
    <row r="3" s="1" customFormat="1" customHeight="1" spans="3:4">
      <c r="C3" s="7"/>
      <c r="D3" s="7"/>
    </row>
    <row r="4" s="1" customFormat="1" customHeight="1" spans="2:4">
      <c r="B4" s="2" t="s">
        <v>228</v>
      </c>
      <c r="C4" s="7"/>
      <c r="D4" s="7"/>
    </row>
    <row r="5" s="1" customFormat="1" customHeight="1" spans="3:4">
      <c r="C5" s="7"/>
      <c r="D5" s="7"/>
    </row>
    <row r="6" s="1" customFormat="1" ht="43.2" spans="2:4">
      <c r="B6" s="8" t="s">
        <v>214</v>
      </c>
      <c r="C6" s="9" t="s">
        <v>229</v>
      </c>
      <c r="D6" s="9" t="s">
        <v>230</v>
      </c>
    </row>
    <row r="7" s="1" customFormat="1" ht="14.4" spans="2:4">
      <c r="B7" s="1" t="s">
        <v>18</v>
      </c>
      <c r="C7" s="10">
        <v>1</v>
      </c>
      <c r="D7" s="10">
        <v>1</v>
      </c>
    </row>
    <row r="8" s="1" customFormat="1" ht="14.4" spans="2:4">
      <c r="B8" s="1" t="s">
        <v>97</v>
      </c>
      <c r="C8" s="10">
        <v>1</v>
      </c>
      <c r="D8" s="10">
        <v>1</v>
      </c>
    </row>
    <row r="9" s="1" customFormat="1" ht="14.4" spans="2:4">
      <c r="B9" s="1" t="s">
        <v>114</v>
      </c>
      <c r="C9" s="10">
        <v>1</v>
      </c>
      <c r="D9" s="10">
        <v>1</v>
      </c>
    </row>
    <row r="10" s="1" customFormat="1" ht="14.4" spans="2:4">
      <c r="B10" s="1" t="s">
        <v>143</v>
      </c>
      <c r="C10" s="10">
        <v>1</v>
      </c>
      <c r="D10" s="10">
        <v>1</v>
      </c>
    </row>
    <row r="11" s="1" customFormat="1" ht="14.4" spans="2:4">
      <c r="B11"/>
      <c r="C11"/>
      <c r="D11"/>
    </row>
    <row r="12" s="1" customFormat="1" ht="14.4" spans="2:4">
      <c r="B12"/>
      <c r="C12"/>
      <c r="D12"/>
    </row>
    <row r="13" s="1" customFormat="1" ht="14.4" spans="2:4">
      <c r="B13"/>
      <c r="C13"/>
      <c r="D13"/>
    </row>
    <row r="14" s="1" customFormat="1" ht="14.4" spans="2:4">
      <c r="B14"/>
      <c r="C14"/>
      <c r="D14"/>
    </row>
    <row r="15" s="1" customFormat="1" ht="14.4" spans="2:4">
      <c r="B15"/>
      <c r="C15"/>
      <c r="D15"/>
    </row>
    <row r="16" s="1" customFormat="1" ht="14.4" spans="2:4">
      <c r="B16"/>
      <c r="C16"/>
      <c r="D16"/>
    </row>
    <row r="17" s="1" customFormat="1" ht="14.4" spans="2:4">
      <c r="B17"/>
      <c r="C17"/>
      <c r="D17"/>
    </row>
    <row r="18" s="1" customFormat="1" ht="14.4" spans="2:4">
      <c r="B18"/>
      <c r="C18"/>
      <c r="D18"/>
    </row>
    <row r="19" s="1" customFormat="1" ht="14.4" spans="2:4">
      <c r="B19"/>
      <c r="C19"/>
      <c r="D19"/>
    </row>
    <row r="20" s="1" customFormat="1" ht="14.4" spans="2:4">
      <c r="B20"/>
      <c r="C20"/>
      <c r="D20"/>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D21"/>
  <sheetViews>
    <sheetView showGridLines="0" workbookViewId="0">
      <selection activeCell="A1" sqref="A1"/>
    </sheetView>
  </sheetViews>
  <sheetFormatPr defaultColWidth="9.11111111111111" defaultRowHeight="14.4" outlineLevelCol="3"/>
  <cols>
    <col min="1" max="1" width="2.88888888888889" style="1" customWidth="1"/>
    <col min="2" max="2" width="25.1111111111111" style="1" customWidth="1"/>
    <col min="3" max="3" width="16.5555555555556" style="1" customWidth="1"/>
    <col min="4" max="4" width="12.4444444444444" style="1" customWidth="1"/>
    <col min="5" max="16384" width="9.11111111111111" style="1"/>
  </cols>
  <sheetData>
    <row r="4" ht="18" spans="2:2">
      <c r="B4" s="2" t="s">
        <v>231</v>
      </c>
    </row>
    <row r="6" ht="28.8" spans="2:4">
      <c r="B6" s="3" t="s">
        <v>214</v>
      </c>
      <c r="C6" s="4" t="s">
        <v>229</v>
      </c>
      <c r="D6" s="4" t="s">
        <v>230</v>
      </c>
    </row>
    <row r="7" spans="2:4">
      <c r="B7" s="1" t="s">
        <v>18</v>
      </c>
      <c r="C7" s="5">
        <v>1</v>
      </c>
      <c r="D7" s="5">
        <v>1</v>
      </c>
    </row>
    <row r="8" spans="2:4">
      <c r="B8" s="1" t="s">
        <v>97</v>
      </c>
      <c r="C8" s="5">
        <v>1</v>
      </c>
      <c r="D8" s="5">
        <v>1</v>
      </c>
    </row>
    <row r="9" spans="2:4">
      <c r="B9" s="1" t="s">
        <v>114</v>
      </c>
      <c r="C9" s="5">
        <v>1</v>
      </c>
      <c r="D9" s="5">
        <v>1</v>
      </c>
    </row>
    <row r="10" spans="2:4">
      <c r="B10" s="1" t="s">
        <v>143</v>
      </c>
      <c r="C10" s="5">
        <v>1</v>
      </c>
      <c r="D10" s="5">
        <v>1</v>
      </c>
    </row>
    <row r="11" spans="2:4">
      <c r="B11"/>
      <c r="C11"/>
      <c r="D11"/>
    </row>
    <row r="12" spans="2:4">
      <c r="B12"/>
      <c r="C12"/>
      <c r="D12"/>
    </row>
    <row r="13" spans="2:4">
      <c r="B13"/>
      <c r="C13"/>
      <c r="D13"/>
    </row>
    <row r="14" spans="2:4">
      <c r="B14"/>
      <c r="C14"/>
      <c r="D14"/>
    </row>
    <row r="15" spans="2:4">
      <c r="B15"/>
      <c r="C15"/>
      <c r="D15"/>
    </row>
    <row r="16" spans="2:4">
      <c r="B16"/>
      <c r="C16"/>
      <c r="D16"/>
    </row>
    <row r="17" spans="2:4">
      <c r="B17"/>
      <c r="C17"/>
      <c r="D17"/>
    </row>
    <row r="18" spans="2:4">
      <c r="B18"/>
      <c r="C18"/>
      <c r="D18"/>
    </row>
    <row r="19" spans="2:4">
      <c r="B19"/>
      <c r="C19"/>
      <c r="D19"/>
    </row>
    <row r="20" spans="2:4">
      <c r="B20"/>
      <c r="C20"/>
      <c r="D20"/>
    </row>
    <row r="21" spans="2:3">
      <c r="B21"/>
      <c r="C21"/>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c t : c o n t e n t T y p e S c h e m a   c t : _ = " "   m a : _ = " "   m a : c o n t e n t T y p e N a m e = " D o k u m e n t a s "   m a : c o n t e n t T y p e I D = " 0 x 0 1 0 1 0 0 4 F B E 3 9 1 B 3 8 5 A D 8 4 4 A B 4 9 3 1 8 4 D 8 8 6 D 2 C 9 "   m a : c o n t e n t T y p e V e r s i o n = " 6 "   m a : c o n t e n t T y p e D e s c r i p t i o n = " K u r k i t e   n a u j   d o k u m e n t . "   m a : c o n t e n t T y p e S c o p e = " "   m a : v e r s i o n I D = " 7 d 2 d 6 c 9 b 9 5 4 8 e 2 7 2 d 7 3 c 0 6 b a 3 f 2 d f 7 d 7 "   x m l n s : c t = " h t t p : / / s c h e m a s . m i c r o s o f t . c o m / o f f i c e / 2 0 0 6 / m e t a d a t a / c o n t e n t T y p e "   x m l n s : m a = " h t t p : / / s c h e m a s . m i c r o s o f t . c o m / o f f i c e / 2 0 0 6 / m e t a d a t a / p r o p e r t i e s / m e t a A t t r i b u t e s " >  
 < x s d : s c h e m a   t a r g e t N a m e s p a c e = " h t t p : / / s c h e m a s . m i c r o s o f t . c o m / o f f i c e / 2 0 0 6 / m e t a d a t a / p r o p e r t i e s "   m a : r o o t = " t r u e "   m a : f i e l d s I D = " 5 9 5 7 7 8 b 7 f 5 a b 3 c 8 1 9 4 0 f d c a 7 6 e b 0 0 4 4 1 "   n s 2 : _ = " "   x m l n s : x s d = " h t t p : / / w w w . w 3 . o r g / 2 0 0 1 / X M L S c h e m a "   x m l n s : x s = " h t t p : / / w w w . w 3 . o r g / 2 0 0 1 / X M L S c h e m a "   x m l n s : p = " h t t p : / / s c h e m a s . m i c r o s o f t . c o m / o f f i c e / 2 0 0 6 / m e t a d a t a / p r o p e r t i e s "   x m l n s : n s 2 = " 7 2 9 3 9 0 8 5 - 2 0 c 8 - 4 9 c d - a 6 b 5 - 1 8 8 7 6 c f 0 4 c 0 b " >  
 < x s d : i m p o r t   n a m e s p a c e = " 7 2 9 3 9 0 8 5 - 2 0 c 8 - 4 9 c d - a 6 b 5 - 1 8 8 7 6 c f 0 4 c 0 b " / > 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a l l >  
 < / x s d : c o m p l e x T y p e >  
 < / x s d : e l e m e n t >  
 < / x s d : s e q u e n c e >  
 < / x s d : c o m p l e x T y p e >  
 < / x s d : e l e m e n t >  
 < / x s d : s c h e m a >  
 < x s d : s c h e m a   t a r g e t N a m e s p a c e = " 7 2 9 3 9 0 8 5 - 2 0 c 8 - 4 9 c d - a 6 b 5 - 1 8 8 7 6 c f 0 4 c 0 b " 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T u r i n i o   t i p a s " / >  
 < x s d : e l e m e n t   r e f = " d c : t i t l e "   m i n O c c u r s = " 0 "   m a x O c c u r s = " 1 "   m a : i n d e x = " 4 "   m a : d i s p l a y N a m e = " A n t r a at " / > 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4.xml>��< ? x m l   v e r s i o n = " 1 . 0 "   e n c o d i n g = " u t f - 1 6 " ? > < D a t a M a s h u p   x m l n s = " h t t p : / / s c h e m a s . m i c r o s o f t . c o m / D a t a M a s h u p " > A A A A A B g D A A B Q S w M E F A A C A A g A Q o U T T x T k 0 T y o A A A A + A A A A B I A H A B D b 2 5 m a W c v U G F j a 2 F n Z S 5 4 b W w g o h g A K K A U A A A A A A A A A A A A A A A A A A A A A A A A A A A A h Y / N C o J A G E V f R W b v / C h S y O c I t W i T E A T R d h g n H d I x n L H x 3 V r 0 S L 1 C Q l n t W t 7 L u X D u 4 3 a H f G y b 4 K p 6 q z u T I Y Y p C p S R X a l N l a H B n c I l y j n s h D y L S g U T b G w 6 W p 2 h 2 r l L S o j 3 H v s Y d 3 1 F I k o Z O R b b v a x V K 0 J t r B N G K v R Z l f 9 X i M P h J c M j v G A 4 S a I Y J 5 Q B m W s o t P k i 0 W S M K Z C f E t Z D 4 4 Z e c W X C z Q r I H I G 8 X / A n U E s D B B Q A A g A I A E K F E 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h R N P K I p H u A 4 A A A A R A A A A E w A c A E Z v c m 1 1 b G F z L 1 N l Y 3 R p b 2 4 x L m 0 g o h g A K K A U A A A A A A A A A A A A A A A A A A A A A A A A A A A A K 0 5 N L s n M z 1 M I h t C G 1 g B Q S w E C L Q A U A A I A C A B C h R N P F O T R P K g A A A D 4 A A A A E g A A A A A A A A A A A A A A A A A A A A A A Q 2 9 u Z m l n L 1 B h Y 2 t h Z 2 U u e G 1 s U E s B A i 0 A F A A C A A g A Q o U T T w / K 6 a u k A A A A 6 Q A A A B M A A A A A A A A A A A A A A A A A 9 A A A A F t D b 2 5 0 Z W 5 0 X 1 R 5 c G V z X S 5 4 b W x Q S w E C L Q A U A A I A C A B C h R N 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v G z l / m s t 0 W I X a 8 B W E Y B C Q A A A A A C A A A A A A A Q Z g A A A A E A A C A A A A D T / l O m 6 u J D 7 f x Z K U S P W v q P W l n U V W C P i 7 u h i M N 3 d + o x G w A A A A A O g A A A A A I A A C A A A A B i p s D i U s I b g w X 2 b f 7 u L J p v d p B 4 w v O Z 7 C w w j 0 q S c r m d 0 F A A A A B T 8 C Y q w b c v o b z 4 h J H 7 Q l z C j x e y k Y L 3 w c o m k s a q r 8 N r G z 5 t W 9 Q r 1 F X M N w A / n 3 G g o v W N H b 2 Y 5 d E B P K o x H B Q R j l S 2 x 9 E B F d O w s p K S q q d 1 U G e L J E A A A A C R n a J c e / h Z E x C G d Y G U N A l D q S Z d O 4 3 s x h h 5 I K + U 4 1 C b U l z 2 d i 1 K v J C c Q w o v i d 4 q a X T t P h r w / H o 7 K K 0 E / k L u O G M 2 < / D a t a M a s h u p > 
</file>

<file path=customXml/itemProps1.xml><?xml version="1.0" encoding="utf-8"?>
<ds:datastoreItem xmlns:ds="http://schemas.openxmlformats.org/officeDocument/2006/customXml" ds:itemID="{17058CD8-9996-4D00-98B6-D1CF4FF6CFC1}">
  <ds:schemaRefs/>
</ds:datastoreItem>
</file>

<file path=customXml/itemProps2.xml><?xml version="1.0" encoding="utf-8"?>
<ds:datastoreItem xmlns:ds="http://schemas.openxmlformats.org/officeDocument/2006/customXml" ds:itemID="{C08B4250-B95D-49BB-B3C5-3FC868E45619}">
  <ds:schemaRefs/>
</ds:datastoreItem>
</file>

<file path=customXml/itemProps3.xml><?xml version="1.0" encoding="utf-8"?>
<ds:datastoreItem xmlns:ds="http://schemas.openxmlformats.org/officeDocument/2006/customXml" ds:itemID="{BE29E310-ECC5-4B3B-9676-09C492D3B983}">
  <ds:schemaRefs/>
</ds:datastoreItem>
</file>

<file path=customXml/itemProps4.xml><?xml version="1.0" encoding="utf-8"?>
<ds:datastoreItem xmlns:ds="http://schemas.openxmlformats.org/officeDocument/2006/customXml" ds:itemID="{A578CA14-430D-4A5A-9C0A-B9DD4DB29663}">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Version</vt:lpstr>
      <vt:lpstr>ISO27001 Annex A Applicability</vt:lpstr>
      <vt:lpstr>ISO27001 Annex A Dashboard</vt:lpstr>
      <vt:lpstr>ISO27001 Applicability Table</vt:lpstr>
      <vt:lpstr>ISO27001 Results Chart</vt:lpstr>
      <vt:lpstr>ISO27001 % Results Chart</vt:lpstr>
      <vt:lpstr>ISO27001 % Radar Chart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CertiKit ISO27001 Toolkit</dc:title>
  <dc:creator>Copyright CertiKit</dc:creator>
  <cp:lastModifiedBy>Stephanie Uzama</cp:lastModifiedBy>
  <dcterms:created xsi:type="dcterms:W3CDTF">2015-06-05T18:17:00Z</dcterms:created>
  <dcterms:modified xsi:type="dcterms:W3CDTF">2025-10-24T14:52:01Z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0x0101004FBE391B385AD844AB493184D886D2C9</vt:lpwstr>
  </property>
  <property fmtid="{D5CDD505-2E9C-101B-9397-08002B2CF9AE}" pid="3" name="Order">
    <vt:r8>1359100</vt:r8>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ediaServiceImageTags">
    <vt:lpwstr/>
  </property>
  <property fmtid="{D5CDD505-2E9C-101B-9397-08002B2CF9AE}" pid="8" name="MSIP_Label_99f6558b-068d-40af-834e-396ad12ce252_Enabled">
    <vt:lpwstr>true</vt:lpwstr>
  </property>
  <property fmtid="{D5CDD505-2E9C-101B-9397-08002B2CF9AE}" pid="9" name="MSIP_Label_99f6558b-068d-40af-834e-396ad12ce252_SetDate">
    <vt:lpwstr>2025-08-15T13:55:04Z</vt:lpwstr>
  </property>
  <property fmtid="{D5CDD505-2E9C-101B-9397-08002B2CF9AE}" pid="10" name="MSIP_Label_99f6558b-068d-40af-834e-396ad12ce252_Method">
    <vt:lpwstr>Standard</vt:lpwstr>
  </property>
  <property fmtid="{D5CDD505-2E9C-101B-9397-08002B2CF9AE}" pid="11" name="MSIP_Label_99f6558b-068d-40af-834e-396ad12ce252_Name">
    <vt:lpwstr>None</vt:lpwstr>
  </property>
  <property fmtid="{D5CDD505-2E9C-101B-9397-08002B2CF9AE}" pid="12" name="MSIP_Label_99f6558b-068d-40af-834e-396ad12ce252_SiteId">
    <vt:lpwstr>9d9b5b64-d03d-4521-b2e7-2a9a16aa5d2b</vt:lpwstr>
  </property>
  <property fmtid="{D5CDD505-2E9C-101B-9397-08002B2CF9AE}" pid="13" name="MSIP_Label_99f6558b-068d-40af-834e-396ad12ce252_ActionId">
    <vt:lpwstr>9e92b425-fd5e-4bd8-ad2e-7440589365ab</vt:lpwstr>
  </property>
  <property fmtid="{D5CDD505-2E9C-101B-9397-08002B2CF9AE}" pid="14" name="MSIP_Label_99f6558b-068d-40af-834e-396ad12ce252_ContentBits">
    <vt:lpwstr>0</vt:lpwstr>
  </property>
  <property fmtid="{D5CDD505-2E9C-101B-9397-08002B2CF9AE}" pid="15" name="MSIP_Label_99f6558b-068d-40af-834e-396ad12ce252_Tag">
    <vt:lpwstr>10, 3, 0, 1</vt:lpwstr>
  </property>
  <property fmtid="{D5CDD505-2E9C-101B-9397-08002B2CF9AE}" pid="16" name="ICV">
    <vt:lpwstr>8AA527B06C8A46F0B04272C6393529AA_13</vt:lpwstr>
  </property>
  <property fmtid="{D5CDD505-2E9C-101B-9397-08002B2CF9AE}" pid="17" name="KSOProductBuildVer">
    <vt:lpwstr>2057-12.2.0.23149</vt:lpwstr>
  </property>
</Properties>
</file>